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G:\00.Research\Demographics\Migration\ACS State to State\"/>
    </mc:Choice>
  </mc:AlternateContent>
  <xr:revisionPtr revIDLastSave="0" documentId="13_ncr:1_{4BA26F46-A226-4630-B31E-0D438355B11F}" xr6:coauthVersionLast="47" xr6:coauthVersionMax="47" xr10:uidLastSave="{00000000-0000-0000-0000-000000000000}"/>
  <bookViews>
    <workbookView xWindow="36195" yWindow="3015" windowWidth="21600" windowHeight="11505" xr2:uid="{00000000-000D-0000-FFFF-FFFF00000000}"/>
  </bookViews>
  <sheets>
    <sheet name="Selected State Stats" sheetId="5" r:id="rId1"/>
    <sheet name="Mover Rates by State" sheetId="6" r:id="rId2"/>
    <sheet name="Total-Out" sheetId="10" r:id="rId3"/>
    <sheet name="Total-In" sheetId="11" r:id="rId4"/>
    <sheet name="Net-In" sheetId="12" r:id="rId5"/>
    <sheet name="Net-Out" sheetId="13" r:id="rId6"/>
    <sheet name="Net Hybrid" sheetId="14" r:id="rId7"/>
    <sheet name="Out-Analysis" sheetId="9" r:id="rId8"/>
    <sheet name="In-Analysis" sheetId="29" r:id="rId9"/>
    <sheet name="Net-Analysis" sheetId="30" r:id="rId10"/>
    <sheet name="Foreign-Analysis" sheetId="31" r:id="rId11"/>
    <sheet name="Filter" sheetId="8" r:id="rId12"/>
    <sheet name="Engineering" sheetId="32" r:id="rId13"/>
    <sheet name="Import_2021" sheetId="34" r:id="rId14"/>
    <sheet name="Import_2019" sheetId="33" r:id="rId15"/>
    <sheet name="Import_2018" sheetId="4" r:id="rId16"/>
    <sheet name="Import_2017" sheetId="16" r:id="rId17"/>
    <sheet name="Import_2016" sheetId="17" r:id="rId18"/>
    <sheet name="Import_2015" sheetId="18" r:id="rId19"/>
    <sheet name="Import_2014" sheetId="19" r:id="rId20"/>
    <sheet name="Import_2013" sheetId="20" r:id="rId21"/>
    <sheet name="Import_2012" sheetId="21" r:id="rId22"/>
    <sheet name="Import_2011" sheetId="22" r:id="rId23"/>
    <sheet name="Import_2010" sheetId="23" r:id="rId24"/>
    <sheet name="Import_2009" sheetId="24" r:id="rId25"/>
    <sheet name="Import_2008" sheetId="25" r:id="rId26"/>
    <sheet name="Import_2007" sheetId="26" r:id="rId27"/>
    <sheet name="Import_2006" sheetId="27" r:id="rId28"/>
    <sheet name="Import_2005" sheetId="28" r:id="rId29"/>
  </sheets>
  <definedNames>
    <definedName name="_xlnm._FilterDatabase" localSheetId="15" hidden="1">Import_2018!$J$9:$DV$78</definedName>
    <definedName name="_xlnm._FilterDatabase" localSheetId="14" hidden="1">Import_2019!$J$9:$DV$78</definedName>
    <definedName name="_xlnm._FilterDatabase" localSheetId="13" hidden="1">Import_2021!$J$9:$DV$78</definedName>
    <definedName name="_xlnm.Print_Area" localSheetId="1">'Mover Rates by State'!$B$1:$H$56</definedName>
    <definedName name="_xlnm.Print_Area" localSheetId="0">'Selected State Stats'!$B$3:$O$59</definedName>
    <definedName name="State_List">Engineering!$C$2:$C$54</definedName>
    <definedName name="State_Migration_In">OFFSET(Filter!$J$4,MATCH(StateName,Filter!$I$4:$I$57,0)-1,0,1,COUNTA(Filter!$J$5:$BZ$5))</definedName>
    <definedName name="State_Selection">Engineering!$G$6</definedName>
    <definedName name="StateName">Engineering!$H$6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" i="31" l="1"/>
  <c r="R2" i="31"/>
  <c r="P61" i="29"/>
  <c r="P62" i="29" s="1"/>
  <c r="AE62" i="29" s="1"/>
  <c r="AE60" i="29"/>
  <c r="AF58" i="29"/>
  <c r="R58" i="29"/>
  <c r="R58" i="9"/>
  <c r="S58" i="9" s="1"/>
  <c r="T58" i="9" s="1"/>
  <c r="U58" i="9" s="1"/>
  <c r="V58" i="9" s="1"/>
  <c r="W58" i="9" l="1"/>
  <c r="AK58" i="9"/>
  <c r="AE61" i="29"/>
  <c r="S58" i="29"/>
  <c r="AG58" i="29"/>
  <c r="P63" i="29"/>
  <c r="AE61" i="9"/>
  <c r="AG58" i="9"/>
  <c r="AH58" i="9"/>
  <c r="AI58" i="9"/>
  <c r="AJ58" i="9"/>
  <c r="AE60" i="9"/>
  <c r="AF58" i="9"/>
  <c r="P61" i="9"/>
  <c r="P62" i="9" s="1"/>
  <c r="P63" i="9" l="1"/>
  <c r="AE62" i="9"/>
  <c r="X58" i="9"/>
  <c r="AL58" i="9"/>
  <c r="AH58" i="29"/>
  <c r="T58" i="29"/>
  <c r="P64" i="29"/>
  <c r="AE63" i="29"/>
  <c r="AN22" i="5"/>
  <c r="AO20" i="5"/>
  <c r="I3" i="32"/>
  <c r="I4" i="32" s="1"/>
  <c r="I5" i="32" s="1"/>
  <c r="I6" i="32" s="1"/>
  <c r="I7" i="32" s="1"/>
  <c r="I8" i="32" s="1"/>
  <c r="I9" i="32" s="1"/>
  <c r="I10" i="32" s="1"/>
  <c r="I11" i="32" s="1"/>
  <c r="I12" i="32" s="1"/>
  <c r="I13" i="32" s="1"/>
  <c r="I14" i="32" s="1"/>
  <c r="I15" i="32" s="1"/>
  <c r="I16" i="32" s="1"/>
  <c r="J3" i="32"/>
  <c r="J4" i="32" s="1"/>
  <c r="J5" i="32" s="1"/>
  <c r="J6" i="32" s="1"/>
  <c r="J7" i="32" s="1"/>
  <c r="J8" i="32" s="1"/>
  <c r="J9" i="32" s="1"/>
  <c r="J10" i="32" s="1"/>
  <c r="J11" i="32" s="1"/>
  <c r="J12" i="32" s="1"/>
  <c r="J13" i="32" s="1"/>
  <c r="J14" i="32" s="1"/>
  <c r="J15" i="32" s="1"/>
  <c r="J16" i="32" s="1"/>
  <c r="B1" i="8"/>
  <c r="H6" i="32"/>
  <c r="Q4" i="5" s="1"/>
  <c r="B3" i="32"/>
  <c r="B4" i="32" s="1"/>
  <c r="B5" i="32" s="1"/>
  <c r="B6" i="32" s="1"/>
  <c r="B7" i="32" s="1"/>
  <c r="B8" i="32" s="1"/>
  <c r="B9" i="32" s="1"/>
  <c r="B10" i="32" s="1"/>
  <c r="B11" i="32" s="1"/>
  <c r="B12" i="32" s="1"/>
  <c r="B13" i="32" s="1"/>
  <c r="B14" i="32" s="1"/>
  <c r="B15" i="32" s="1"/>
  <c r="B16" i="32" s="1"/>
  <c r="B17" i="32" s="1"/>
  <c r="B18" i="32" s="1"/>
  <c r="B19" i="32" s="1"/>
  <c r="B20" i="32" s="1"/>
  <c r="B21" i="32" s="1"/>
  <c r="B22" i="32" s="1"/>
  <c r="B23" i="32" s="1"/>
  <c r="B24" i="32" s="1"/>
  <c r="B25" i="32" s="1"/>
  <c r="B26" i="32" s="1"/>
  <c r="B27" i="32" s="1"/>
  <c r="B28" i="32" s="1"/>
  <c r="B29" i="32" s="1"/>
  <c r="B30" i="32" s="1"/>
  <c r="B31" i="32" s="1"/>
  <c r="B32" i="32" s="1"/>
  <c r="B33" i="32" s="1"/>
  <c r="B34" i="32" s="1"/>
  <c r="B35" i="32" s="1"/>
  <c r="B36" i="32" s="1"/>
  <c r="B37" i="32" s="1"/>
  <c r="B38" i="32" s="1"/>
  <c r="B39" i="32" s="1"/>
  <c r="B40" i="32" s="1"/>
  <c r="B41" i="32" s="1"/>
  <c r="B42" i="32" s="1"/>
  <c r="B43" i="32" s="1"/>
  <c r="B44" i="32" s="1"/>
  <c r="B45" i="32" s="1"/>
  <c r="B46" i="32" s="1"/>
  <c r="B47" i="32" s="1"/>
  <c r="B48" i="32" s="1"/>
  <c r="B49" i="32" s="1"/>
  <c r="B50" i="32" s="1"/>
  <c r="B51" i="32" s="1"/>
  <c r="B52" i="32" s="1"/>
  <c r="B53" i="32" s="1"/>
  <c r="B54" i="32" s="1"/>
  <c r="B8" i="8"/>
  <c r="Y58" i="9" l="1"/>
  <c r="AM58" i="9"/>
  <c r="P64" i="9"/>
  <c r="AE63" i="9"/>
  <c r="AN47" i="5"/>
  <c r="AN62" i="5"/>
  <c r="AE64" i="29"/>
  <c r="P65" i="29"/>
  <c r="AI58" i="29"/>
  <c r="U58" i="29"/>
  <c r="AN18" i="5"/>
  <c r="AN4" i="5"/>
  <c r="AN33" i="5"/>
  <c r="V4" i="5"/>
  <c r="G4" i="5"/>
  <c r="B4" i="5"/>
  <c r="L4" i="5"/>
  <c r="C2" i="31"/>
  <c r="B2" i="31"/>
  <c r="Q2" i="31" s="1"/>
  <c r="R2" i="30"/>
  <c r="C58" i="30"/>
  <c r="C2" i="30"/>
  <c r="B2" i="30"/>
  <c r="Q2" i="30" s="1"/>
  <c r="P65" i="9" l="1"/>
  <c r="AE64" i="9"/>
  <c r="AN58" i="9"/>
  <c r="Z58" i="9"/>
  <c r="AO58" i="9" s="1"/>
  <c r="AE65" i="29"/>
  <c r="P66" i="29"/>
  <c r="AJ58" i="29"/>
  <c r="V58" i="29"/>
  <c r="B58" i="30"/>
  <c r="A59" i="29"/>
  <c r="P3" i="29"/>
  <c r="C58" i="29"/>
  <c r="AG2" i="29"/>
  <c r="R2" i="29"/>
  <c r="C2" i="29"/>
  <c r="B2" i="29"/>
  <c r="C58" i="9"/>
  <c r="AG2" i="9"/>
  <c r="R2" i="9"/>
  <c r="P66" i="9" l="1"/>
  <c r="AE65" i="9"/>
  <c r="P67" i="29"/>
  <c r="AE66" i="29"/>
  <c r="W58" i="29"/>
  <c r="AK58" i="29"/>
  <c r="Q2" i="29"/>
  <c r="AF2" i="29" s="1"/>
  <c r="B58" i="29"/>
  <c r="P67" i="9" l="1"/>
  <c r="AE66" i="9"/>
  <c r="P68" i="29"/>
  <c r="AE67" i="29"/>
  <c r="AL58" i="29"/>
  <c r="X58" i="29"/>
  <c r="C77" i="26"/>
  <c r="C76" i="26"/>
  <c r="C74" i="26"/>
  <c r="C73" i="26"/>
  <c r="C72" i="26"/>
  <c r="C71" i="26"/>
  <c r="C70" i="26"/>
  <c r="C68" i="26"/>
  <c r="C67" i="26"/>
  <c r="C66" i="26"/>
  <c r="C65" i="26"/>
  <c r="C64" i="26"/>
  <c r="C62" i="26"/>
  <c r="C61" i="26"/>
  <c r="C60" i="26"/>
  <c r="C59" i="26"/>
  <c r="C58" i="26"/>
  <c r="C56" i="26"/>
  <c r="C55" i="26"/>
  <c r="C54" i="26"/>
  <c r="C53" i="26"/>
  <c r="C52" i="26"/>
  <c r="C46" i="26"/>
  <c r="C45" i="26"/>
  <c r="C44" i="26"/>
  <c r="C43" i="26"/>
  <c r="C42" i="26"/>
  <c r="C40" i="26"/>
  <c r="C39" i="26"/>
  <c r="C38" i="26"/>
  <c r="C37" i="26"/>
  <c r="C36" i="26"/>
  <c r="C34" i="26"/>
  <c r="C33" i="26"/>
  <c r="C32" i="26"/>
  <c r="C31" i="26"/>
  <c r="C30" i="26"/>
  <c r="C28" i="26"/>
  <c r="C27" i="26"/>
  <c r="C26" i="26"/>
  <c r="C25" i="26"/>
  <c r="C24" i="26"/>
  <c r="C22" i="26"/>
  <c r="C21" i="26"/>
  <c r="C20" i="26"/>
  <c r="C19" i="26"/>
  <c r="C18" i="26"/>
  <c r="C16" i="26"/>
  <c r="C15" i="26"/>
  <c r="C14" i="26"/>
  <c r="C13" i="26"/>
  <c r="C12" i="26"/>
  <c r="C77" i="27"/>
  <c r="C76" i="27"/>
  <c r="C74" i="27"/>
  <c r="C73" i="27"/>
  <c r="C72" i="27"/>
  <c r="C71" i="27"/>
  <c r="C70" i="27"/>
  <c r="C68" i="27"/>
  <c r="C67" i="27"/>
  <c r="C66" i="27"/>
  <c r="C65" i="27"/>
  <c r="C64" i="27"/>
  <c r="C62" i="27"/>
  <c r="C61" i="27"/>
  <c r="C60" i="27"/>
  <c r="C59" i="27"/>
  <c r="C58" i="27"/>
  <c r="C56" i="27"/>
  <c r="C55" i="27"/>
  <c r="C54" i="27"/>
  <c r="C53" i="27"/>
  <c r="C52" i="27"/>
  <c r="C46" i="27"/>
  <c r="C45" i="27"/>
  <c r="C44" i="27"/>
  <c r="C43" i="27"/>
  <c r="C42" i="27"/>
  <c r="C40" i="27"/>
  <c r="C39" i="27"/>
  <c r="C38" i="27"/>
  <c r="C37" i="27"/>
  <c r="C36" i="27"/>
  <c r="C34" i="27"/>
  <c r="C33" i="27"/>
  <c r="C32" i="27"/>
  <c r="C31" i="27"/>
  <c r="C30" i="27"/>
  <c r="C28" i="27"/>
  <c r="C27" i="27"/>
  <c r="C26" i="27"/>
  <c r="C25" i="27"/>
  <c r="C24" i="27"/>
  <c r="C22" i="27"/>
  <c r="C21" i="27"/>
  <c r="C20" i="27"/>
  <c r="C19" i="27"/>
  <c r="C18" i="27"/>
  <c r="C16" i="27"/>
  <c r="C15" i="27"/>
  <c r="C14" i="27"/>
  <c r="C13" i="27"/>
  <c r="C12" i="27"/>
  <c r="C77" i="28"/>
  <c r="C76" i="28"/>
  <c r="C74" i="28"/>
  <c r="C73" i="28"/>
  <c r="C72" i="28"/>
  <c r="C71" i="28"/>
  <c r="C70" i="28"/>
  <c r="C68" i="28"/>
  <c r="C67" i="28"/>
  <c r="C66" i="28"/>
  <c r="C65" i="28"/>
  <c r="C64" i="28"/>
  <c r="C62" i="28"/>
  <c r="C61" i="28"/>
  <c r="C60" i="28"/>
  <c r="C59" i="28"/>
  <c r="C58" i="28"/>
  <c r="C56" i="28"/>
  <c r="C55" i="28"/>
  <c r="C54" i="28"/>
  <c r="C53" i="28"/>
  <c r="C52" i="28"/>
  <c r="C46" i="28"/>
  <c r="C45" i="28"/>
  <c r="C44" i="28"/>
  <c r="C43" i="28"/>
  <c r="C42" i="28"/>
  <c r="C40" i="28"/>
  <c r="C39" i="28"/>
  <c r="C38" i="28"/>
  <c r="C37" i="28"/>
  <c r="C36" i="28"/>
  <c r="C34" i="28"/>
  <c r="C33" i="28"/>
  <c r="C32" i="28"/>
  <c r="C31" i="28"/>
  <c r="C30" i="28"/>
  <c r="C28" i="28"/>
  <c r="C27" i="28"/>
  <c r="C26" i="28"/>
  <c r="C25" i="28"/>
  <c r="C24" i="28"/>
  <c r="C22" i="28"/>
  <c r="C21" i="28"/>
  <c r="C20" i="28"/>
  <c r="C19" i="28"/>
  <c r="C18" i="28"/>
  <c r="C16" i="28"/>
  <c r="C15" i="28"/>
  <c r="C14" i="28"/>
  <c r="C13" i="28"/>
  <c r="C12" i="28"/>
  <c r="C77" i="25"/>
  <c r="C76" i="25"/>
  <c r="C74" i="25"/>
  <c r="C73" i="25"/>
  <c r="C72" i="25"/>
  <c r="C71" i="25"/>
  <c r="C70" i="25"/>
  <c r="C68" i="25"/>
  <c r="C67" i="25"/>
  <c r="C66" i="25"/>
  <c r="C65" i="25"/>
  <c r="C64" i="25"/>
  <c r="C62" i="25"/>
  <c r="C61" i="25"/>
  <c r="C60" i="25"/>
  <c r="C59" i="25"/>
  <c r="C58" i="25"/>
  <c r="C56" i="25"/>
  <c r="C55" i="25"/>
  <c r="C54" i="25"/>
  <c r="C53" i="25"/>
  <c r="C52" i="25"/>
  <c r="C46" i="25"/>
  <c r="C45" i="25"/>
  <c r="C44" i="25"/>
  <c r="C43" i="25"/>
  <c r="C42" i="25"/>
  <c r="C40" i="25"/>
  <c r="C39" i="25"/>
  <c r="C38" i="25"/>
  <c r="C37" i="25"/>
  <c r="C36" i="25"/>
  <c r="C34" i="25"/>
  <c r="C33" i="25"/>
  <c r="C32" i="25"/>
  <c r="C31" i="25"/>
  <c r="C30" i="25"/>
  <c r="C28" i="25"/>
  <c r="C27" i="25"/>
  <c r="C26" i="25"/>
  <c r="C25" i="25"/>
  <c r="C24" i="25"/>
  <c r="C22" i="25"/>
  <c r="C21" i="25"/>
  <c r="C20" i="25"/>
  <c r="C19" i="25"/>
  <c r="C18" i="25"/>
  <c r="C16" i="25"/>
  <c r="C15" i="25"/>
  <c r="C14" i="25"/>
  <c r="C13" i="25"/>
  <c r="C12" i="25"/>
  <c r="C77" i="24"/>
  <c r="C76" i="24"/>
  <c r="C74" i="24"/>
  <c r="C73" i="24"/>
  <c r="C72" i="24"/>
  <c r="C71" i="24"/>
  <c r="C70" i="24"/>
  <c r="C68" i="24"/>
  <c r="C67" i="24"/>
  <c r="C66" i="24"/>
  <c r="C65" i="24"/>
  <c r="C64" i="24"/>
  <c r="C62" i="24"/>
  <c r="C61" i="24"/>
  <c r="C60" i="24"/>
  <c r="C59" i="24"/>
  <c r="C58" i="24"/>
  <c r="C56" i="24"/>
  <c r="C55" i="24"/>
  <c r="C54" i="24"/>
  <c r="C53" i="24"/>
  <c r="C52" i="24"/>
  <c r="C46" i="24"/>
  <c r="C45" i="24"/>
  <c r="C44" i="24"/>
  <c r="C43" i="24"/>
  <c r="C42" i="24"/>
  <c r="C40" i="24"/>
  <c r="C39" i="24"/>
  <c r="C38" i="24"/>
  <c r="C37" i="24"/>
  <c r="C36" i="24"/>
  <c r="C34" i="24"/>
  <c r="C33" i="24"/>
  <c r="C32" i="24"/>
  <c r="C31" i="24"/>
  <c r="C30" i="24"/>
  <c r="C28" i="24"/>
  <c r="C27" i="24"/>
  <c r="C26" i="24"/>
  <c r="C25" i="24"/>
  <c r="C24" i="24"/>
  <c r="C22" i="24"/>
  <c r="C21" i="24"/>
  <c r="C20" i="24"/>
  <c r="C19" i="24"/>
  <c r="C18" i="24"/>
  <c r="C13" i="24"/>
  <c r="C14" i="24"/>
  <c r="C15" i="24"/>
  <c r="C16" i="24"/>
  <c r="C12" i="24"/>
  <c r="C10" i="28" l="1"/>
  <c r="C10" i="24"/>
  <c r="P68" i="9"/>
  <c r="AE67" i="9"/>
  <c r="AM58" i="29"/>
  <c r="Y58" i="29"/>
  <c r="P69" i="29"/>
  <c r="AE68" i="29"/>
  <c r="C10" i="25"/>
  <c r="C10" i="26"/>
  <c r="C10" i="27"/>
  <c r="P69" i="9" l="1"/>
  <c r="AE68" i="9"/>
  <c r="AE69" i="29"/>
  <c r="P70" i="29"/>
  <c r="AN58" i="29"/>
  <c r="Z58" i="29"/>
  <c r="P70" i="9" l="1"/>
  <c r="AE69" i="9"/>
  <c r="AE70" i="29"/>
  <c r="P71" i="29"/>
  <c r="AO58" i="29"/>
  <c r="P71" i="9" l="1"/>
  <c r="AE70" i="9"/>
  <c r="P72" i="29"/>
  <c r="AE71" i="29"/>
  <c r="DM10" i="28"/>
  <c r="B77" i="28" s="1"/>
  <c r="D77" i="28" s="1"/>
  <c r="DK10" i="28"/>
  <c r="B76" i="28" s="1"/>
  <c r="D76" i="28" s="1"/>
  <c r="DH10" i="28"/>
  <c r="B74" i="28" s="1"/>
  <c r="D74" i="28" s="1"/>
  <c r="DF10" i="28"/>
  <c r="B73" i="28" s="1"/>
  <c r="D73" i="28" s="1"/>
  <c r="DD10" i="28"/>
  <c r="B72" i="28" s="1"/>
  <c r="D72" i="28" s="1"/>
  <c r="DB10" i="28"/>
  <c r="B71" i="28" s="1"/>
  <c r="D71" i="28" s="1"/>
  <c r="CZ10" i="28"/>
  <c r="B70" i="28" s="1"/>
  <c r="D70" i="28" s="1"/>
  <c r="CW10" i="28"/>
  <c r="B68" i="28" s="1"/>
  <c r="D68" i="28" s="1"/>
  <c r="CU10" i="28"/>
  <c r="B67" i="28" s="1"/>
  <c r="D67" i="28" s="1"/>
  <c r="CS10" i="28"/>
  <c r="B66" i="28" s="1"/>
  <c r="D66" i="28" s="1"/>
  <c r="CQ10" i="28"/>
  <c r="B65" i="28" s="1"/>
  <c r="D65" i="28" s="1"/>
  <c r="CO10" i="28"/>
  <c r="B64" i="28" s="1"/>
  <c r="D64" i="28" s="1"/>
  <c r="CL10" i="28"/>
  <c r="B62" i="28" s="1"/>
  <c r="D62" i="28" s="1"/>
  <c r="CJ10" i="28"/>
  <c r="B61" i="28" s="1"/>
  <c r="D61" i="28" s="1"/>
  <c r="CH10" i="28"/>
  <c r="B60" i="28" s="1"/>
  <c r="D60" i="28" s="1"/>
  <c r="CF10" i="28"/>
  <c r="B59" i="28" s="1"/>
  <c r="D59" i="28" s="1"/>
  <c r="CD10" i="28"/>
  <c r="B58" i="28" s="1"/>
  <c r="D58" i="28" s="1"/>
  <c r="CA10" i="28"/>
  <c r="B56" i="28" s="1"/>
  <c r="D56" i="28" s="1"/>
  <c r="BY10" i="28"/>
  <c r="B55" i="28" s="1"/>
  <c r="D55" i="28" s="1"/>
  <c r="BW10" i="28"/>
  <c r="B54" i="28" s="1"/>
  <c r="D54" i="28" s="1"/>
  <c r="BU10" i="28"/>
  <c r="B53" i="28" s="1"/>
  <c r="D53" i="28" s="1"/>
  <c r="BS10" i="28"/>
  <c r="B52" i="28" s="1"/>
  <c r="D52" i="28" s="1"/>
  <c r="BP10" i="28"/>
  <c r="B46" i="28" s="1"/>
  <c r="D46" i="28" s="1"/>
  <c r="BN10" i="28"/>
  <c r="B45" i="28" s="1"/>
  <c r="D45" i="28" s="1"/>
  <c r="BL10" i="28"/>
  <c r="B44" i="28" s="1"/>
  <c r="D44" i="28" s="1"/>
  <c r="BJ10" i="28"/>
  <c r="B43" i="28" s="1"/>
  <c r="D43" i="28" s="1"/>
  <c r="BH10" i="28"/>
  <c r="B42" i="28" s="1"/>
  <c r="D42" i="28" s="1"/>
  <c r="BE10" i="28"/>
  <c r="B40" i="28" s="1"/>
  <c r="D40" i="28" s="1"/>
  <c r="BC10" i="28"/>
  <c r="B39" i="28" s="1"/>
  <c r="D39" i="28" s="1"/>
  <c r="BA10" i="28"/>
  <c r="B38" i="28" s="1"/>
  <c r="D38" i="28" s="1"/>
  <c r="AY10" i="28"/>
  <c r="B37" i="28" s="1"/>
  <c r="D37" i="28" s="1"/>
  <c r="AW10" i="28"/>
  <c r="B36" i="28" s="1"/>
  <c r="D36" i="28" s="1"/>
  <c r="AT10" i="28"/>
  <c r="B34" i="28" s="1"/>
  <c r="D34" i="28" s="1"/>
  <c r="AR10" i="28"/>
  <c r="B33" i="28" s="1"/>
  <c r="D33" i="28" s="1"/>
  <c r="AP10" i="28"/>
  <c r="B32" i="28" s="1"/>
  <c r="D32" i="28" s="1"/>
  <c r="AN10" i="28"/>
  <c r="B31" i="28" s="1"/>
  <c r="D31" i="28" s="1"/>
  <c r="AL10" i="28"/>
  <c r="B30" i="28" s="1"/>
  <c r="D30" i="28" s="1"/>
  <c r="AI10" i="28"/>
  <c r="B28" i="28" s="1"/>
  <c r="D28" i="28" s="1"/>
  <c r="AG10" i="28"/>
  <c r="B27" i="28" s="1"/>
  <c r="D27" i="28" s="1"/>
  <c r="AE10" i="28"/>
  <c r="B26" i="28" s="1"/>
  <c r="D26" i="28" s="1"/>
  <c r="AC10" i="28"/>
  <c r="B25" i="28" s="1"/>
  <c r="D25" i="28" s="1"/>
  <c r="AA10" i="28"/>
  <c r="B24" i="28" s="1"/>
  <c r="D24" i="28" s="1"/>
  <c r="X10" i="28"/>
  <c r="B22" i="28" s="1"/>
  <c r="D22" i="28" s="1"/>
  <c r="V10" i="28"/>
  <c r="B21" i="28" s="1"/>
  <c r="D21" i="28" s="1"/>
  <c r="T10" i="28"/>
  <c r="B20" i="28" s="1"/>
  <c r="D20" i="28" s="1"/>
  <c r="R10" i="28"/>
  <c r="B19" i="28" s="1"/>
  <c r="D19" i="28" s="1"/>
  <c r="P10" i="28"/>
  <c r="B18" i="28" s="1"/>
  <c r="D18" i="28" s="1"/>
  <c r="M10" i="28"/>
  <c r="B16" i="28" s="1"/>
  <c r="D16" i="28" s="1"/>
  <c r="K10" i="28"/>
  <c r="B15" i="28" s="1"/>
  <c r="D15" i="28" s="1"/>
  <c r="I10" i="28"/>
  <c r="B14" i="28" s="1"/>
  <c r="D14" i="28" s="1"/>
  <c r="G10" i="28"/>
  <c r="B13" i="28" s="1"/>
  <c r="D13" i="28" s="1"/>
  <c r="E10" i="28"/>
  <c r="B12" i="28" s="1"/>
  <c r="DM10" i="27"/>
  <c r="B77" i="27" s="1"/>
  <c r="DK10" i="27"/>
  <c r="B76" i="27" s="1"/>
  <c r="DH10" i="27"/>
  <c r="B74" i="27" s="1"/>
  <c r="DF10" i="27"/>
  <c r="B73" i="27" s="1"/>
  <c r="DD10" i="27"/>
  <c r="B72" i="27" s="1"/>
  <c r="DB10" i="27"/>
  <c r="B71" i="27" s="1"/>
  <c r="CZ10" i="27"/>
  <c r="B70" i="27" s="1"/>
  <c r="CW10" i="27"/>
  <c r="B68" i="27" s="1"/>
  <c r="CU10" i="27"/>
  <c r="B67" i="27" s="1"/>
  <c r="CS10" i="27"/>
  <c r="B66" i="27" s="1"/>
  <c r="CQ10" i="27"/>
  <c r="B65" i="27" s="1"/>
  <c r="CO10" i="27"/>
  <c r="B64" i="27" s="1"/>
  <c r="CL10" i="27"/>
  <c r="B62" i="27" s="1"/>
  <c r="CJ10" i="27"/>
  <c r="B61" i="27" s="1"/>
  <c r="CH10" i="27"/>
  <c r="B60" i="27" s="1"/>
  <c r="CF10" i="27"/>
  <c r="B59" i="27" s="1"/>
  <c r="CD10" i="27"/>
  <c r="B58" i="27" s="1"/>
  <c r="CA10" i="27"/>
  <c r="B56" i="27" s="1"/>
  <c r="BY10" i="27"/>
  <c r="B55" i="27" s="1"/>
  <c r="BW10" i="27"/>
  <c r="B54" i="27" s="1"/>
  <c r="BU10" i="27"/>
  <c r="B53" i="27" s="1"/>
  <c r="BS10" i="27"/>
  <c r="B52" i="27" s="1"/>
  <c r="BP10" i="27"/>
  <c r="B46" i="27" s="1"/>
  <c r="BN10" i="27"/>
  <c r="B45" i="27" s="1"/>
  <c r="BL10" i="27"/>
  <c r="B44" i="27" s="1"/>
  <c r="BJ10" i="27"/>
  <c r="B43" i="27" s="1"/>
  <c r="BH10" i="27"/>
  <c r="B42" i="27" s="1"/>
  <c r="BE10" i="27"/>
  <c r="B40" i="27" s="1"/>
  <c r="BC10" i="27"/>
  <c r="B39" i="27" s="1"/>
  <c r="BA10" i="27"/>
  <c r="B38" i="27" s="1"/>
  <c r="AY10" i="27"/>
  <c r="B37" i="27" s="1"/>
  <c r="AW10" i="27"/>
  <c r="B36" i="27" s="1"/>
  <c r="AT10" i="27"/>
  <c r="B34" i="27" s="1"/>
  <c r="AR10" i="27"/>
  <c r="B33" i="27" s="1"/>
  <c r="AP10" i="27"/>
  <c r="B32" i="27" s="1"/>
  <c r="AN10" i="27"/>
  <c r="B31" i="27" s="1"/>
  <c r="AL10" i="27"/>
  <c r="B30" i="27" s="1"/>
  <c r="AI10" i="27"/>
  <c r="B28" i="27" s="1"/>
  <c r="AG10" i="27"/>
  <c r="B27" i="27" s="1"/>
  <c r="AE10" i="27"/>
  <c r="B26" i="27" s="1"/>
  <c r="AC10" i="27"/>
  <c r="B25" i="27" s="1"/>
  <c r="AA10" i="27"/>
  <c r="B24" i="27" s="1"/>
  <c r="X10" i="27"/>
  <c r="B22" i="27" s="1"/>
  <c r="V10" i="27"/>
  <c r="B21" i="27" s="1"/>
  <c r="T10" i="27"/>
  <c r="B20" i="27" s="1"/>
  <c r="R10" i="27"/>
  <c r="B19" i="27" s="1"/>
  <c r="P10" i="27"/>
  <c r="B18" i="27" s="1"/>
  <c r="M10" i="27"/>
  <c r="B16" i="27" s="1"/>
  <c r="K10" i="27"/>
  <c r="B15" i="27" s="1"/>
  <c r="I10" i="27"/>
  <c r="B14" i="27" s="1"/>
  <c r="G10" i="27"/>
  <c r="B13" i="27" s="1"/>
  <c r="E10" i="27"/>
  <c r="B12" i="27" s="1"/>
  <c r="DM10" i="26"/>
  <c r="B77" i="26" s="1"/>
  <c r="DK10" i="26"/>
  <c r="B76" i="26" s="1"/>
  <c r="DH10" i="26"/>
  <c r="B74" i="26" s="1"/>
  <c r="DF10" i="26"/>
  <c r="B73" i="26" s="1"/>
  <c r="DD10" i="26"/>
  <c r="B72" i="26" s="1"/>
  <c r="DB10" i="26"/>
  <c r="B71" i="26" s="1"/>
  <c r="CZ10" i="26"/>
  <c r="B70" i="26" s="1"/>
  <c r="CW10" i="26"/>
  <c r="B68" i="26" s="1"/>
  <c r="CU10" i="26"/>
  <c r="B67" i="26" s="1"/>
  <c r="CS10" i="26"/>
  <c r="B66" i="26" s="1"/>
  <c r="CQ10" i="26"/>
  <c r="B65" i="26" s="1"/>
  <c r="CO10" i="26"/>
  <c r="B64" i="26" s="1"/>
  <c r="CL10" i="26"/>
  <c r="B62" i="26" s="1"/>
  <c r="CJ10" i="26"/>
  <c r="B61" i="26" s="1"/>
  <c r="CH10" i="26"/>
  <c r="B60" i="26" s="1"/>
  <c r="CF10" i="26"/>
  <c r="B59" i="26" s="1"/>
  <c r="CD10" i="26"/>
  <c r="B58" i="26" s="1"/>
  <c r="CA10" i="26"/>
  <c r="B56" i="26" s="1"/>
  <c r="BY10" i="26"/>
  <c r="B55" i="26" s="1"/>
  <c r="BW10" i="26"/>
  <c r="B54" i="26" s="1"/>
  <c r="BU10" i="26"/>
  <c r="B53" i="26" s="1"/>
  <c r="BS10" i="26"/>
  <c r="B52" i="26" s="1"/>
  <c r="BP10" i="26"/>
  <c r="B46" i="26" s="1"/>
  <c r="BN10" i="26"/>
  <c r="B45" i="26" s="1"/>
  <c r="BL10" i="26"/>
  <c r="B44" i="26" s="1"/>
  <c r="BJ10" i="26"/>
  <c r="B43" i="26" s="1"/>
  <c r="BH10" i="26"/>
  <c r="B42" i="26" s="1"/>
  <c r="BE10" i="26"/>
  <c r="B40" i="26" s="1"/>
  <c r="BC10" i="26"/>
  <c r="B39" i="26" s="1"/>
  <c r="BA10" i="26"/>
  <c r="B38" i="26" s="1"/>
  <c r="AY10" i="26"/>
  <c r="B37" i="26" s="1"/>
  <c r="AW10" i="26"/>
  <c r="B36" i="26" s="1"/>
  <c r="AT10" i="26"/>
  <c r="B34" i="26" s="1"/>
  <c r="AR10" i="26"/>
  <c r="B33" i="26" s="1"/>
  <c r="AP10" i="26"/>
  <c r="B32" i="26" s="1"/>
  <c r="AN10" i="26"/>
  <c r="B31" i="26" s="1"/>
  <c r="AL10" i="26"/>
  <c r="B30" i="26" s="1"/>
  <c r="AI10" i="26"/>
  <c r="B28" i="26" s="1"/>
  <c r="AG10" i="26"/>
  <c r="B27" i="26" s="1"/>
  <c r="AE10" i="26"/>
  <c r="B26" i="26" s="1"/>
  <c r="AC10" i="26"/>
  <c r="B25" i="26" s="1"/>
  <c r="AA10" i="26"/>
  <c r="B24" i="26" s="1"/>
  <c r="X10" i="26"/>
  <c r="B22" i="26" s="1"/>
  <c r="V10" i="26"/>
  <c r="B21" i="26" s="1"/>
  <c r="T10" i="26"/>
  <c r="B20" i="26" s="1"/>
  <c r="R10" i="26"/>
  <c r="B19" i="26" s="1"/>
  <c r="P10" i="26"/>
  <c r="B18" i="26" s="1"/>
  <c r="M10" i="26"/>
  <c r="B16" i="26" s="1"/>
  <c r="K10" i="26"/>
  <c r="B15" i="26" s="1"/>
  <c r="I10" i="26"/>
  <c r="B14" i="26" s="1"/>
  <c r="G10" i="26"/>
  <c r="B13" i="26" s="1"/>
  <c r="E10" i="26"/>
  <c r="B12" i="26" s="1"/>
  <c r="DM10" i="25"/>
  <c r="B77" i="25" s="1"/>
  <c r="DK10" i="25"/>
  <c r="B76" i="25" s="1"/>
  <c r="DH10" i="25"/>
  <c r="B74" i="25" s="1"/>
  <c r="DF10" i="25"/>
  <c r="B73" i="25" s="1"/>
  <c r="DD10" i="25"/>
  <c r="B72" i="25" s="1"/>
  <c r="DB10" i="25"/>
  <c r="B71" i="25" s="1"/>
  <c r="CZ10" i="25"/>
  <c r="B70" i="25" s="1"/>
  <c r="CW10" i="25"/>
  <c r="B68" i="25" s="1"/>
  <c r="CU10" i="25"/>
  <c r="B67" i="25" s="1"/>
  <c r="CS10" i="25"/>
  <c r="B66" i="25" s="1"/>
  <c r="CQ10" i="25"/>
  <c r="B65" i="25" s="1"/>
  <c r="CO10" i="25"/>
  <c r="B64" i="25" s="1"/>
  <c r="CL10" i="25"/>
  <c r="B62" i="25" s="1"/>
  <c r="CJ10" i="25"/>
  <c r="B61" i="25" s="1"/>
  <c r="CH10" i="25"/>
  <c r="B60" i="25" s="1"/>
  <c r="CF10" i="25"/>
  <c r="B59" i="25" s="1"/>
  <c r="CD10" i="25"/>
  <c r="B58" i="25" s="1"/>
  <c r="CA10" i="25"/>
  <c r="B56" i="25" s="1"/>
  <c r="BY10" i="25"/>
  <c r="B55" i="25" s="1"/>
  <c r="BW10" i="25"/>
  <c r="B54" i="25" s="1"/>
  <c r="BU10" i="25"/>
  <c r="B53" i="25" s="1"/>
  <c r="BS10" i="25"/>
  <c r="B52" i="25" s="1"/>
  <c r="BP10" i="25"/>
  <c r="B46" i="25" s="1"/>
  <c r="BN10" i="25"/>
  <c r="B45" i="25" s="1"/>
  <c r="BL10" i="25"/>
  <c r="B44" i="25" s="1"/>
  <c r="BJ10" i="25"/>
  <c r="B43" i="25" s="1"/>
  <c r="BH10" i="25"/>
  <c r="B42" i="25" s="1"/>
  <c r="BE10" i="25"/>
  <c r="B40" i="25" s="1"/>
  <c r="BC10" i="25"/>
  <c r="B39" i="25" s="1"/>
  <c r="BA10" i="25"/>
  <c r="B38" i="25" s="1"/>
  <c r="AY10" i="25"/>
  <c r="B37" i="25" s="1"/>
  <c r="AW10" i="25"/>
  <c r="B36" i="25" s="1"/>
  <c r="AT10" i="25"/>
  <c r="B34" i="25" s="1"/>
  <c r="AR10" i="25"/>
  <c r="B33" i="25" s="1"/>
  <c r="AP10" i="25"/>
  <c r="B32" i="25" s="1"/>
  <c r="AN10" i="25"/>
  <c r="B31" i="25" s="1"/>
  <c r="AL10" i="25"/>
  <c r="B30" i="25" s="1"/>
  <c r="AI10" i="25"/>
  <c r="B28" i="25" s="1"/>
  <c r="AG10" i="25"/>
  <c r="B27" i="25" s="1"/>
  <c r="AE10" i="25"/>
  <c r="B26" i="25" s="1"/>
  <c r="AC10" i="25"/>
  <c r="B25" i="25" s="1"/>
  <c r="AA10" i="25"/>
  <c r="B24" i="25" s="1"/>
  <c r="X10" i="25"/>
  <c r="B22" i="25" s="1"/>
  <c r="V10" i="25"/>
  <c r="B21" i="25" s="1"/>
  <c r="T10" i="25"/>
  <c r="B20" i="25" s="1"/>
  <c r="R10" i="25"/>
  <c r="B19" i="25" s="1"/>
  <c r="P10" i="25"/>
  <c r="B18" i="25" s="1"/>
  <c r="M10" i="25"/>
  <c r="B16" i="25" s="1"/>
  <c r="K10" i="25"/>
  <c r="B15" i="25" s="1"/>
  <c r="I10" i="25"/>
  <c r="B14" i="25" s="1"/>
  <c r="G10" i="25"/>
  <c r="B13" i="25" s="1"/>
  <c r="E10" i="25"/>
  <c r="B12" i="25" s="1"/>
  <c r="I54" i="31"/>
  <c r="L12" i="29"/>
  <c r="L8" i="29"/>
  <c r="F47" i="31"/>
  <c r="I30" i="9"/>
  <c r="E21" i="9"/>
  <c r="J46" i="29"/>
  <c r="I32" i="9"/>
  <c r="L33" i="29"/>
  <c r="H41" i="9"/>
  <c r="H40" i="9"/>
  <c r="G55" i="9"/>
  <c r="B26" i="31"/>
  <c r="F27" i="31"/>
  <c r="D30" i="31"/>
  <c r="H44" i="29"/>
  <c r="J38" i="29"/>
  <c r="E27" i="9"/>
  <c r="G37" i="31"/>
  <c r="K21" i="29"/>
  <c r="F15" i="31"/>
  <c r="B35" i="31"/>
  <c r="N5" i="29"/>
  <c r="E23" i="31"/>
  <c r="C5" i="31"/>
  <c r="G36" i="31"/>
  <c r="J7" i="9"/>
  <c r="G26" i="29"/>
  <c r="L51" i="29"/>
  <c r="F21" i="31"/>
  <c r="J14" i="31"/>
  <c r="F33" i="31"/>
  <c r="D30" i="9"/>
  <c r="C21" i="29"/>
  <c r="B6" i="31"/>
  <c r="F5" i="31"/>
  <c r="G13" i="9"/>
  <c r="B54" i="31"/>
  <c r="D7" i="29"/>
  <c r="C54" i="31"/>
  <c r="G11" i="31"/>
  <c r="K42" i="29"/>
  <c r="M5" i="29"/>
  <c r="I8" i="9"/>
  <c r="N31" i="29"/>
  <c r="H30" i="9"/>
  <c r="E5" i="31"/>
  <c r="E46" i="29"/>
  <c r="B40" i="31"/>
  <c r="B45" i="31"/>
  <c r="C37" i="31"/>
  <c r="F43" i="9"/>
  <c r="M39" i="29"/>
  <c r="F10" i="29"/>
  <c r="E5" i="29"/>
  <c r="N18" i="29"/>
  <c r="J10" i="29"/>
  <c r="H36" i="31"/>
  <c r="I19" i="9"/>
  <c r="G9" i="9"/>
  <c r="D49" i="9"/>
  <c r="J21" i="29"/>
  <c r="D14" i="9"/>
  <c r="E16" i="9"/>
  <c r="L47" i="29"/>
  <c r="F55" i="9"/>
  <c r="I5" i="9"/>
  <c r="E42" i="9"/>
  <c r="F50" i="31"/>
  <c r="F11" i="31"/>
  <c r="D34" i="9"/>
  <c r="G42" i="9"/>
  <c r="B30" i="29"/>
  <c r="M53" i="29"/>
  <c r="H29" i="31"/>
  <c r="C11" i="29"/>
  <c r="C49" i="29"/>
  <c r="I18" i="31"/>
  <c r="E41" i="31"/>
  <c r="G14" i="29"/>
  <c r="C16" i="29"/>
  <c r="F25" i="31"/>
  <c r="G10" i="9"/>
  <c r="H49" i="31"/>
  <c r="M26" i="29"/>
  <c r="E4" i="9"/>
  <c r="H21" i="31"/>
  <c r="J29" i="29"/>
  <c r="D52" i="29"/>
  <c r="N50" i="29"/>
  <c r="G38" i="9"/>
  <c r="L16" i="29"/>
  <c r="J16" i="31"/>
  <c r="H51" i="29"/>
  <c r="N45" i="29"/>
  <c r="D25" i="29"/>
  <c r="I36" i="31"/>
  <c r="L5" i="29"/>
  <c r="I8" i="29"/>
  <c r="C37" i="29"/>
  <c r="F51" i="31"/>
  <c r="H22" i="9"/>
  <c r="B33" i="29"/>
  <c r="C4" i="29"/>
  <c r="G28" i="31"/>
  <c r="J44" i="9"/>
  <c r="D44" i="29"/>
  <c r="M41" i="29"/>
  <c r="I39" i="31"/>
  <c r="B38" i="31"/>
  <c r="C32" i="31"/>
  <c r="I37" i="29"/>
  <c r="D15" i="29"/>
  <c r="F53" i="29"/>
  <c r="C10" i="31"/>
  <c r="F24" i="31"/>
  <c r="E14" i="9"/>
  <c r="F16" i="29"/>
  <c r="K37" i="29"/>
  <c r="I38" i="29"/>
  <c r="B49" i="29"/>
  <c r="H6" i="31"/>
  <c r="E40" i="31"/>
  <c r="H20" i="29"/>
  <c r="G5" i="9"/>
  <c r="L55" i="29"/>
  <c r="N36" i="29"/>
  <c r="I48" i="29"/>
  <c r="L21" i="29"/>
  <c r="M52" i="29"/>
  <c r="N38" i="29"/>
  <c r="I41" i="9"/>
  <c r="E6" i="31"/>
  <c r="B47" i="29"/>
  <c r="E40" i="9"/>
  <c r="K48" i="29"/>
  <c r="H22" i="31"/>
  <c r="E50" i="31"/>
  <c r="C14" i="31"/>
  <c r="C21" i="31"/>
  <c r="G44" i="29"/>
  <c r="E35" i="9"/>
  <c r="I16" i="31"/>
  <c r="B44" i="29"/>
  <c r="I55" i="9"/>
  <c r="F18" i="9"/>
  <c r="D19" i="9"/>
  <c r="H54" i="31"/>
  <c r="C14" i="29"/>
  <c r="E19" i="29"/>
  <c r="L11" i="29"/>
  <c r="F39" i="29"/>
  <c r="K53" i="29"/>
  <c r="I33" i="9"/>
  <c r="B9" i="31"/>
  <c r="J17" i="31"/>
  <c r="J43" i="29"/>
  <c r="D11" i="31"/>
  <c r="E47" i="31"/>
  <c r="G29" i="31"/>
  <c r="L26" i="29"/>
  <c r="J16" i="9"/>
  <c r="N24" i="29"/>
  <c r="C30" i="29"/>
  <c r="F18" i="31"/>
  <c r="I27" i="9"/>
  <c r="I13" i="31"/>
  <c r="H17" i="31"/>
  <c r="F16" i="31"/>
  <c r="E46" i="9"/>
  <c r="E37" i="9"/>
  <c r="H45" i="9"/>
  <c r="J4" i="31"/>
  <c r="D31" i="31"/>
  <c r="B24" i="31"/>
  <c r="J48" i="29"/>
  <c r="L31" i="29"/>
  <c r="D16" i="9"/>
  <c r="N53" i="29"/>
  <c r="L22" i="29"/>
  <c r="D13" i="31"/>
  <c r="B5" i="29"/>
  <c r="H32" i="9"/>
  <c r="G33" i="31"/>
  <c r="K10" i="29"/>
  <c r="D37" i="31"/>
  <c r="H36" i="9"/>
  <c r="J44" i="29"/>
  <c r="C53" i="31"/>
  <c r="J18" i="9"/>
  <c r="M50" i="29"/>
  <c r="H29" i="9"/>
  <c r="B17" i="29"/>
  <c r="B11" i="29"/>
  <c r="D15" i="9"/>
  <c r="I49" i="31"/>
  <c r="G52" i="9"/>
  <c r="H53" i="31"/>
  <c r="J48" i="31"/>
  <c r="C49" i="31"/>
  <c r="J37" i="29"/>
  <c r="D26" i="9"/>
  <c r="B10" i="29"/>
  <c r="G52" i="31"/>
  <c r="D12" i="29"/>
  <c r="E13" i="29"/>
  <c r="D12" i="9"/>
  <c r="B29" i="31"/>
  <c r="F9" i="31"/>
  <c r="H31" i="9"/>
  <c r="I49" i="9"/>
  <c r="I24" i="31"/>
  <c r="C19" i="31"/>
  <c r="E30" i="29"/>
  <c r="K23" i="29"/>
  <c r="B43" i="29"/>
  <c r="C46" i="29"/>
  <c r="J8" i="29"/>
  <c r="E22" i="9"/>
  <c r="G29" i="9"/>
  <c r="J13" i="9"/>
  <c r="G45" i="31"/>
  <c r="I14" i="29"/>
  <c r="H10" i="9"/>
  <c r="I39" i="9"/>
  <c r="D16" i="29"/>
  <c r="E41" i="9"/>
  <c r="D15" i="31"/>
  <c r="D46" i="9"/>
  <c r="F19" i="31"/>
  <c r="L10" i="29"/>
  <c r="L29" i="29"/>
  <c r="D36" i="9"/>
  <c r="G43" i="31"/>
  <c r="F29" i="29"/>
  <c r="M17" i="29"/>
  <c r="B48" i="31"/>
  <c r="C42" i="29"/>
  <c r="I33" i="31"/>
  <c r="C29" i="29"/>
  <c r="J46" i="31"/>
  <c r="B46" i="31"/>
  <c r="I46" i="9"/>
  <c r="C32" i="29"/>
  <c r="E54" i="9"/>
  <c r="J4" i="9"/>
  <c r="E37" i="29"/>
  <c r="M43" i="29"/>
  <c r="N29" i="29"/>
  <c r="B25" i="31"/>
  <c r="E48" i="31"/>
  <c r="M21" i="29"/>
  <c r="I43" i="9"/>
  <c r="G50" i="9"/>
  <c r="E10" i="31"/>
  <c r="I36" i="29"/>
  <c r="M27" i="29"/>
  <c r="H26" i="9"/>
  <c r="J40" i="29"/>
  <c r="D22" i="9"/>
  <c r="J44" i="31"/>
  <c r="B18" i="31"/>
  <c r="F53" i="31"/>
  <c r="I23" i="9"/>
  <c r="I35" i="31"/>
  <c r="G38" i="31"/>
  <c r="G24" i="31"/>
  <c r="B21" i="31"/>
  <c r="I44" i="29"/>
  <c r="F22" i="31"/>
  <c r="G11" i="29"/>
  <c r="H41" i="31"/>
  <c r="F38" i="9"/>
  <c r="D8" i="29"/>
  <c r="E28" i="31"/>
  <c r="F24" i="29"/>
  <c r="H41" i="29"/>
  <c r="E21" i="31"/>
  <c r="J22" i="9"/>
  <c r="I52" i="29"/>
  <c r="I22" i="9"/>
  <c r="L48" i="29"/>
  <c r="N15" i="29"/>
  <c r="M4" i="29"/>
  <c r="H55" i="9"/>
  <c r="C38" i="29"/>
  <c r="M33" i="29"/>
  <c r="J29" i="9"/>
  <c r="E29" i="29"/>
  <c r="H10" i="29"/>
  <c r="B25" i="29"/>
  <c r="D21" i="9"/>
  <c r="B12" i="29"/>
  <c r="J10" i="31"/>
  <c r="D30" i="29"/>
  <c r="N39" i="29"/>
  <c r="C51" i="31"/>
  <c r="N44" i="29"/>
  <c r="E24" i="31"/>
  <c r="D8" i="31"/>
  <c r="B27" i="31"/>
  <c r="D25" i="31"/>
  <c r="D34" i="29"/>
  <c r="D54" i="9"/>
  <c r="M19" i="29"/>
  <c r="F39" i="9"/>
  <c r="E54" i="31"/>
  <c r="B31" i="29"/>
  <c r="F13" i="9"/>
  <c r="F28" i="9"/>
  <c r="E34" i="31"/>
  <c r="H21" i="9"/>
  <c r="F8" i="9"/>
  <c r="C28" i="29"/>
  <c r="J28" i="29"/>
  <c r="J6" i="31"/>
  <c r="D10" i="29"/>
  <c r="G50" i="29"/>
  <c r="B13" i="29"/>
  <c r="J43" i="31"/>
  <c r="E32" i="9"/>
  <c r="G35" i="31"/>
  <c r="D38" i="29"/>
  <c r="E43" i="29"/>
  <c r="D27" i="31"/>
  <c r="H5" i="9"/>
  <c r="I41" i="31"/>
  <c r="C34" i="31"/>
  <c r="M40" i="29"/>
  <c r="B50" i="29"/>
  <c r="H52" i="29"/>
  <c r="H44" i="31"/>
  <c r="E32" i="31"/>
  <c r="G4" i="9"/>
  <c r="J47" i="9"/>
  <c r="I32" i="31"/>
  <c r="J29" i="31"/>
  <c r="J43" i="9"/>
  <c r="E8" i="29"/>
  <c r="G42" i="31"/>
  <c r="J10" i="9"/>
  <c r="N42" i="29"/>
  <c r="I18" i="9"/>
  <c r="H54" i="9"/>
  <c r="F14" i="29"/>
  <c r="E33" i="31"/>
  <c r="J25" i="31"/>
  <c r="G44" i="9"/>
  <c r="L49" i="29"/>
  <c r="N13" i="29"/>
  <c r="H24" i="9"/>
  <c r="C8" i="31"/>
  <c r="D39" i="31"/>
  <c r="D25" i="9"/>
  <c r="C54" i="29"/>
  <c r="E37" i="31"/>
  <c r="H24" i="31"/>
  <c r="K39" i="29"/>
  <c r="J21" i="31"/>
  <c r="G15" i="29"/>
  <c r="B14" i="29"/>
  <c r="E24" i="9"/>
  <c r="K26" i="29"/>
  <c r="D31" i="9"/>
  <c r="N37" i="29"/>
  <c r="H14" i="29"/>
  <c r="G22" i="9"/>
  <c r="J12" i="31"/>
  <c r="I13" i="9"/>
  <c r="I15" i="29"/>
  <c r="J42" i="31"/>
  <c r="D41" i="31"/>
  <c r="K45" i="29"/>
  <c r="B52" i="29"/>
  <c r="E43" i="9"/>
  <c r="H39" i="31"/>
  <c r="F5" i="29"/>
  <c r="J51" i="9"/>
  <c r="C25" i="31"/>
  <c r="J31" i="31"/>
  <c r="C9" i="31"/>
  <c r="G8" i="31"/>
  <c r="L41" i="29"/>
  <c r="E9" i="31"/>
  <c r="B18" i="29"/>
  <c r="I49" i="29"/>
  <c r="G45" i="29"/>
  <c r="F35" i="31"/>
  <c r="C27" i="31"/>
  <c r="L13" i="29"/>
  <c r="G37" i="29"/>
  <c r="H14" i="9"/>
  <c r="D18" i="29"/>
  <c r="E51" i="9"/>
  <c r="I55" i="29"/>
  <c r="F11" i="9"/>
  <c r="J37" i="9"/>
  <c r="M44" i="29"/>
  <c r="F7" i="9"/>
  <c r="E12" i="31"/>
  <c r="F32" i="29"/>
  <c r="L15" i="29"/>
  <c r="D14" i="31"/>
  <c r="E8" i="9"/>
  <c r="H19" i="29"/>
  <c r="H37" i="29"/>
  <c r="E15" i="29"/>
  <c r="J33" i="29"/>
  <c r="D46" i="29"/>
  <c r="D10" i="9"/>
  <c r="K22" i="29"/>
  <c r="B36" i="29"/>
  <c r="D7" i="31"/>
  <c r="K8" i="29"/>
  <c r="B14" i="31"/>
  <c r="G39" i="31"/>
  <c r="F44" i="9"/>
  <c r="G51" i="9"/>
  <c r="E4" i="31"/>
  <c r="D28" i="31"/>
  <c r="I10" i="31"/>
  <c r="D26" i="31"/>
  <c r="B19" i="29"/>
  <c r="G53" i="9"/>
  <c r="M28" i="29"/>
  <c r="G49" i="31"/>
  <c r="N12" i="29"/>
  <c r="I8" i="31"/>
  <c r="J9" i="31"/>
  <c r="C47" i="29"/>
  <c r="I29" i="29"/>
  <c r="I45" i="31"/>
  <c r="I48" i="31"/>
  <c r="K20" i="29"/>
  <c r="H49" i="29"/>
  <c r="B27" i="29"/>
  <c r="H23" i="31"/>
  <c r="L30" i="29"/>
  <c r="K12" i="29"/>
  <c r="E52" i="9"/>
  <c r="J26" i="29"/>
  <c r="E11" i="31"/>
  <c r="J27" i="31"/>
  <c r="E9" i="29"/>
  <c r="N22" i="29"/>
  <c r="K50" i="29"/>
  <c r="C48" i="31"/>
  <c r="C13" i="31"/>
  <c r="I51" i="29"/>
  <c r="H15" i="9"/>
  <c r="N17" i="29"/>
  <c r="I9" i="29"/>
  <c r="L19" i="29"/>
  <c r="N54" i="29"/>
  <c r="E19" i="9"/>
  <c r="F52" i="31"/>
  <c r="F27" i="9"/>
  <c r="H49" i="9"/>
  <c r="C50" i="29"/>
  <c r="H28" i="9"/>
  <c r="C9" i="29"/>
  <c r="E29" i="9"/>
  <c r="I40" i="29"/>
  <c r="E34" i="29"/>
  <c r="F46" i="29"/>
  <c r="B11" i="31"/>
  <c r="H26" i="31"/>
  <c r="D47" i="31"/>
  <c r="F17" i="29"/>
  <c r="J40" i="31"/>
  <c r="N9" i="29"/>
  <c r="E48" i="9"/>
  <c r="D24" i="31"/>
  <c r="I54" i="29"/>
  <c r="M51" i="29"/>
  <c r="H25" i="29"/>
  <c r="E29" i="31"/>
  <c r="F6" i="29"/>
  <c r="D22" i="29"/>
  <c r="I44" i="31"/>
  <c r="F35" i="29"/>
  <c r="I11" i="29"/>
  <c r="N14" i="29"/>
  <c r="L38" i="29"/>
  <c r="F19" i="29"/>
  <c r="H20" i="9"/>
  <c r="K11" i="29"/>
  <c r="K40" i="29"/>
  <c r="J39" i="29"/>
  <c r="J23" i="29"/>
  <c r="I45" i="29"/>
  <c r="J34" i="29"/>
  <c r="H12" i="31"/>
  <c r="K7" i="29"/>
  <c r="F4" i="31"/>
  <c r="D28" i="9"/>
  <c r="D22" i="31"/>
  <c r="J42" i="9"/>
  <c r="F26" i="31"/>
  <c r="G20" i="29"/>
  <c r="E6" i="29"/>
  <c r="G26" i="31"/>
  <c r="I19" i="31"/>
  <c r="G32" i="31"/>
  <c r="D48" i="29"/>
  <c r="F45" i="31"/>
  <c r="E25" i="31"/>
  <c r="J13" i="31"/>
  <c r="B42" i="31"/>
  <c r="E55" i="9"/>
  <c r="L6" i="29"/>
  <c r="C44" i="31"/>
  <c r="F36" i="31"/>
  <c r="B49" i="31"/>
  <c r="D6" i="31"/>
  <c r="I9" i="31"/>
  <c r="D32" i="29"/>
  <c r="G8" i="9"/>
  <c r="G44" i="31"/>
  <c r="D44" i="9"/>
  <c r="F42" i="9"/>
  <c r="E5" i="9"/>
  <c r="I14" i="31"/>
  <c r="B38" i="29"/>
  <c r="J13" i="29"/>
  <c r="E20" i="29"/>
  <c r="L34" i="29"/>
  <c r="B15" i="29"/>
  <c r="E10" i="29"/>
  <c r="I42" i="29"/>
  <c r="F55" i="29"/>
  <c r="N46" i="29"/>
  <c r="E26" i="9"/>
  <c r="H30" i="29"/>
  <c r="J5" i="29"/>
  <c r="I23" i="29"/>
  <c r="G19" i="31"/>
  <c r="G27" i="9"/>
  <c r="D37" i="9"/>
  <c r="E45" i="29"/>
  <c r="D43" i="31"/>
  <c r="J11" i="9"/>
  <c r="F54" i="31"/>
  <c r="F13" i="31"/>
  <c r="H29" i="29"/>
  <c r="H17" i="29"/>
  <c r="H7" i="31"/>
  <c r="I48" i="9"/>
  <c r="H24" i="29"/>
  <c r="D4" i="31"/>
  <c r="I52" i="9"/>
  <c r="B32" i="31"/>
  <c r="K24" i="29"/>
  <c r="B41" i="29"/>
  <c r="H43" i="31"/>
  <c r="C33" i="29"/>
  <c r="D50" i="29"/>
  <c r="F49" i="31"/>
  <c r="D36" i="31"/>
  <c r="N55" i="29"/>
  <c r="M46" i="29"/>
  <c r="F24" i="9"/>
  <c r="G55" i="29"/>
  <c r="H25" i="31"/>
  <c r="I33" i="29"/>
  <c r="J24" i="29"/>
  <c r="J34" i="31"/>
  <c r="G21" i="9"/>
  <c r="N4" i="29"/>
  <c r="D40" i="29"/>
  <c r="I21" i="31"/>
  <c r="H7" i="9"/>
  <c r="G18" i="9"/>
  <c r="H32" i="31"/>
  <c r="H4" i="29"/>
  <c r="J54" i="31"/>
  <c r="E47" i="29"/>
  <c r="F46" i="31"/>
  <c r="D37" i="29"/>
  <c r="B29" i="29"/>
  <c r="D17" i="9"/>
  <c r="F50" i="9"/>
  <c r="L37" i="29"/>
  <c r="C20" i="31"/>
  <c r="M34" i="29"/>
  <c r="F51" i="29"/>
  <c r="F20" i="29"/>
  <c r="J24" i="31"/>
  <c r="D8" i="9"/>
  <c r="F22" i="9"/>
  <c r="I22" i="31"/>
  <c r="G48" i="29"/>
  <c r="F27" i="29"/>
  <c r="K13" i="29"/>
  <c r="F26" i="29"/>
  <c r="G23" i="29"/>
  <c r="I29" i="31"/>
  <c r="G8" i="29"/>
  <c r="G6" i="29"/>
  <c r="I16" i="29"/>
  <c r="E35" i="29"/>
  <c r="I38" i="9"/>
  <c r="I53" i="29"/>
  <c r="E16" i="29"/>
  <c r="E45" i="9"/>
  <c r="I25" i="31"/>
  <c r="D20" i="29"/>
  <c r="D51" i="29"/>
  <c r="D24" i="9"/>
  <c r="M24" i="29"/>
  <c r="C36" i="31"/>
  <c r="B7" i="31"/>
  <c r="E28" i="29"/>
  <c r="F46" i="9"/>
  <c r="E38" i="9"/>
  <c r="J54" i="9"/>
  <c r="D5" i="29"/>
  <c r="L4" i="29"/>
  <c r="B23" i="29"/>
  <c r="N28" i="29"/>
  <c r="C18" i="31"/>
  <c r="B52" i="31"/>
  <c r="H32" i="29"/>
  <c r="E22" i="31"/>
  <c r="G35" i="29"/>
  <c r="G34" i="31"/>
  <c r="G40" i="29"/>
  <c r="H39" i="29"/>
  <c r="M32" i="29"/>
  <c r="E14" i="29"/>
  <c r="G47" i="9"/>
  <c r="G24" i="29"/>
  <c r="J14" i="29"/>
  <c r="I51" i="9"/>
  <c r="G9" i="31"/>
  <c r="E52" i="29"/>
  <c r="F4" i="9"/>
  <c r="G17" i="31"/>
  <c r="N10" i="29"/>
  <c r="C46" i="31"/>
  <c r="F12" i="9"/>
  <c r="D19" i="29"/>
  <c r="J24" i="9"/>
  <c r="H42" i="9"/>
  <c r="H39" i="9"/>
  <c r="H27" i="31"/>
  <c r="B6" i="29"/>
  <c r="H48" i="9"/>
  <c r="B39" i="29"/>
  <c r="F33" i="29"/>
  <c r="C17" i="31"/>
  <c r="B53" i="31"/>
  <c r="C39" i="31"/>
  <c r="F48" i="9"/>
  <c r="H38" i="9"/>
  <c r="D27" i="29"/>
  <c r="F34" i="31"/>
  <c r="F20" i="9"/>
  <c r="H42" i="31"/>
  <c r="H34" i="29"/>
  <c r="E12" i="9"/>
  <c r="I30" i="31"/>
  <c r="F41" i="29"/>
  <c r="I28" i="9"/>
  <c r="J20" i="29"/>
  <c r="G53" i="29"/>
  <c r="H16" i="31"/>
  <c r="H27" i="9"/>
  <c r="E6" i="9"/>
  <c r="K34" i="29"/>
  <c r="B55" i="29"/>
  <c r="E20" i="9"/>
  <c r="D55" i="29"/>
  <c r="E16" i="31"/>
  <c r="I44" i="9"/>
  <c r="G41" i="9"/>
  <c r="E30" i="9"/>
  <c r="F52" i="29"/>
  <c r="F50" i="29"/>
  <c r="M47" i="29"/>
  <c r="J18" i="29"/>
  <c r="H9" i="31"/>
  <c r="G12" i="9"/>
  <c r="F9" i="29"/>
  <c r="E7" i="9"/>
  <c r="K17" i="29"/>
  <c r="I46" i="31"/>
  <c r="J27" i="29"/>
  <c r="I39" i="29"/>
  <c r="B44" i="31"/>
  <c r="G31" i="31"/>
  <c r="F25" i="9"/>
  <c r="M22" i="29"/>
  <c r="B22" i="29"/>
  <c r="H52" i="9"/>
  <c r="I35" i="9"/>
  <c r="I20" i="29"/>
  <c r="G16" i="29"/>
  <c r="D24" i="29"/>
  <c r="D39" i="29"/>
  <c r="M37" i="29"/>
  <c r="J6" i="9"/>
  <c r="G22" i="31"/>
  <c r="I6" i="29"/>
  <c r="D9" i="29"/>
  <c r="G31" i="29"/>
  <c r="J20" i="31"/>
  <c r="J55" i="29"/>
  <c r="J32" i="9"/>
  <c r="K47" i="29"/>
  <c r="E21" i="29"/>
  <c r="B45" i="29"/>
  <c r="H11" i="9"/>
  <c r="B28" i="31"/>
  <c r="M30" i="29"/>
  <c r="H35" i="9"/>
  <c r="F6" i="31"/>
  <c r="L50" i="29"/>
  <c r="E36" i="29"/>
  <c r="B34" i="31"/>
  <c r="C20" i="29"/>
  <c r="H15" i="31"/>
  <c r="N19" i="29"/>
  <c r="C45" i="31"/>
  <c r="H6" i="9"/>
  <c r="J45" i="31"/>
  <c r="H48" i="29"/>
  <c r="H50" i="9"/>
  <c r="G12" i="31"/>
  <c r="F54" i="9"/>
  <c r="D29" i="29"/>
  <c r="E11" i="9"/>
  <c r="C25" i="29"/>
  <c r="D48" i="31"/>
  <c r="I28" i="29"/>
  <c r="I20" i="9"/>
  <c r="M14" i="29"/>
  <c r="F44" i="31"/>
  <c r="M12" i="29"/>
  <c r="C29" i="31"/>
  <c r="H40" i="29"/>
  <c r="E36" i="9"/>
  <c r="G13" i="29"/>
  <c r="C11" i="31"/>
  <c r="H13" i="31"/>
  <c r="J47" i="31"/>
  <c r="L25" i="9"/>
  <c r="L49" i="9"/>
  <c r="E43" i="31"/>
  <c r="J53" i="9"/>
  <c r="H43" i="29"/>
  <c r="F34" i="9"/>
  <c r="C40" i="29"/>
  <c r="E44" i="29"/>
  <c r="H37" i="9"/>
  <c r="D34" i="31"/>
  <c r="K49" i="29"/>
  <c r="G5" i="31"/>
  <c r="I26" i="29"/>
  <c r="E47" i="9"/>
  <c r="D21" i="31"/>
  <c r="F40" i="29"/>
  <c r="K52" i="29"/>
  <c r="K46" i="29"/>
  <c r="N41" i="29"/>
  <c r="J52" i="31"/>
  <c r="D32" i="9"/>
  <c r="C35" i="31"/>
  <c r="D6" i="9"/>
  <c r="H45" i="29"/>
  <c r="E42" i="29"/>
  <c r="D47" i="9"/>
  <c r="F30" i="29"/>
  <c r="B46" i="29"/>
  <c r="E18" i="31"/>
  <c r="H47" i="9"/>
  <c r="G27" i="29"/>
  <c r="J28" i="31"/>
  <c r="G51" i="29"/>
  <c r="F42" i="31"/>
  <c r="I27" i="31"/>
  <c r="E50" i="9"/>
  <c r="K19" i="29"/>
  <c r="D42" i="31"/>
  <c r="C15" i="29"/>
  <c r="I10" i="9"/>
  <c r="J52" i="9"/>
  <c r="M13" i="29"/>
  <c r="D53" i="31"/>
  <c r="B15" i="31"/>
  <c r="G54" i="9"/>
  <c r="F30" i="9"/>
  <c r="N52" i="29"/>
  <c r="I43" i="29"/>
  <c r="E49" i="31"/>
  <c r="C7" i="29"/>
  <c r="G14" i="9"/>
  <c r="E26" i="29"/>
  <c r="M31" i="29"/>
  <c r="F29" i="9"/>
  <c r="B4" i="31"/>
  <c r="E18" i="9"/>
  <c r="L20" i="29"/>
  <c r="J7" i="31"/>
  <c r="D48" i="9"/>
  <c r="K4" i="29"/>
  <c r="G28" i="9"/>
  <c r="H50" i="29"/>
  <c r="G14" i="31"/>
  <c r="L7" i="29"/>
  <c r="I40" i="31"/>
  <c r="C12" i="29"/>
  <c r="D49" i="29"/>
  <c r="D39" i="9"/>
  <c r="H47" i="31"/>
  <c r="H16" i="29"/>
  <c r="J30" i="29"/>
  <c r="F17" i="31"/>
  <c r="F37" i="9"/>
  <c r="B53" i="29"/>
  <c r="J54" i="29"/>
  <c r="G17" i="29"/>
  <c r="J39" i="9"/>
  <c r="D20" i="9"/>
  <c r="E31" i="9"/>
  <c r="C15" i="31"/>
  <c r="M42" i="29"/>
  <c r="H25" i="9"/>
  <c r="D52" i="9"/>
  <c r="G48" i="31"/>
  <c r="B26" i="29"/>
  <c r="D28" i="29"/>
  <c r="E33" i="9"/>
  <c r="H26" i="29"/>
  <c r="H52" i="31"/>
  <c r="K28" i="29"/>
  <c r="I6" i="9"/>
  <c r="D43" i="9"/>
  <c r="L17" i="29"/>
  <c r="F5" i="9"/>
  <c r="M8" i="29"/>
  <c r="J25" i="29"/>
  <c r="E32" i="29"/>
  <c r="J4" i="29"/>
  <c r="D41" i="9"/>
  <c r="E24" i="29"/>
  <c r="H35" i="29"/>
  <c r="I12" i="9"/>
  <c r="I5" i="29"/>
  <c r="H35" i="31"/>
  <c r="L18" i="29"/>
  <c r="D38" i="31"/>
  <c r="J19" i="31"/>
  <c r="D6" i="29"/>
  <c r="F53" i="9"/>
  <c r="B28" i="29"/>
  <c r="N48" i="29"/>
  <c r="M16" i="29"/>
  <c r="C6" i="29"/>
  <c r="G32" i="9"/>
  <c r="D21" i="29"/>
  <c r="G35" i="9"/>
  <c r="D47" i="29"/>
  <c r="H22" i="29"/>
  <c r="B47" i="31"/>
  <c r="D5" i="31"/>
  <c r="D45" i="9"/>
  <c r="I45" i="9"/>
  <c r="H31" i="31"/>
  <c r="J8" i="9"/>
  <c r="M29" i="29"/>
  <c r="F48" i="31"/>
  <c r="I4" i="31"/>
  <c r="I17" i="29"/>
  <c r="B23" i="31"/>
  <c r="E52" i="31"/>
  <c r="H21" i="29"/>
  <c r="G21" i="31"/>
  <c r="H8" i="9"/>
  <c r="G15" i="31"/>
  <c r="D42" i="9"/>
  <c r="I14" i="9"/>
  <c r="H42" i="29"/>
  <c r="I12" i="29"/>
  <c r="E55" i="29"/>
  <c r="J37" i="31"/>
  <c r="I53" i="9"/>
  <c r="I17" i="9"/>
  <c r="H10" i="31"/>
  <c r="D35" i="31"/>
  <c r="E20" i="31"/>
  <c r="E15" i="31"/>
  <c r="D53" i="9"/>
  <c r="G19" i="9"/>
  <c r="J21" i="9"/>
  <c r="E49" i="29"/>
  <c r="K9" i="29"/>
  <c r="E18" i="29"/>
  <c r="D35" i="9"/>
  <c r="E8" i="31"/>
  <c r="B39" i="31"/>
  <c r="H13" i="9"/>
  <c r="C33" i="31"/>
  <c r="L46" i="29"/>
  <c r="F43" i="29"/>
  <c r="G16" i="31"/>
  <c r="J17" i="29"/>
  <c r="E23" i="9"/>
  <c r="G6" i="31"/>
  <c r="G36" i="29"/>
  <c r="C55" i="29"/>
  <c r="G38" i="29"/>
  <c r="K5" i="29"/>
  <c r="F38" i="31"/>
  <c r="G40" i="9"/>
  <c r="C13" i="29"/>
  <c r="G50" i="31"/>
  <c r="F25" i="29"/>
  <c r="H47" i="29"/>
  <c r="D51" i="9"/>
  <c r="E36" i="31"/>
  <c r="E41" i="29"/>
  <c r="H38" i="31"/>
  <c r="C43" i="31"/>
  <c r="J11" i="29"/>
  <c r="H28" i="31"/>
  <c r="D16" i="31"/>
  <c r="F45" i="9"/>
  <c r="H33" i="9"/>
  <c r="D27" i="9"/>
  <c r="E34" i="9"/>
  <c r="F54" i="29"/>
  <c r="N25" i="29"/>
  <c r="B24" i="29"/>
  <c r="H17" i="9"/>
  <c r="F8" i="31"/>
  <c r="J41" i="9"/>
  <c r="G12" i="29"/>
  <c r="E13" i="9"/>
  <c r="J42" i="29"/>
  <c r="N26" i="29"/>
  <c r="E38" i="31"/>
  <c r="M7" i="29"/>
  <c r="F14" i="31"/>
  <c r="G16" i="9"/>
  <c r="F51" i="9"/>
  <c r="G33" i="9"/>
  <c r="I38" i="31"/>
  <c r="J14" i="9"/>
  <c r="L9" i="29"/>
  <c r="G47" i="31"/>
  <c r="I26" i="31"/>
  <c r="E51" i="31"/>
  <c r="G39" i="29"/>
  <c r="E46" i="31"/>
  <c r="J8" i="31"/>
  <c r="J23" i="31"/>
  <c r="J25" i="9"/>
  <c r="C27" i="29"/>
  <c r="C35" i="29"/>
  <c r="F31" i="31"/>
  <c r="C26" i="29"/>
  <c r="H11" i="31"/>
  <c r="C52" i="31"/>
  <c r="E33" i="29"/>
  <c r="J22" i="31"/>
  <c r="M49" i="29"/>
  <c r="C39" i="29"/>
  <c r="J9" i="29"/>
  <c r="J52" i="29"/>
  <c r="H19" i="9"/>
  <c r="E44" i="9"/>
  <c r="B51" i="31"/>
  <c r="F15" i="29"/>
  <c r="J39" i="31"/>
  <c r="H18" i="9"/>
  <c r="F12" i="31"/>
  <c r="B30" i="31"/>
  <c r="M36" i="29"/>
  <c r="B32" i="29"/>
  <c r="G27" i="31"/>
  <c r="H8" i="29"/>
  <c r="B51" i="29"/>
  <c r="F15" i="9"/>
  <c r="I35" i="29"/>
  <c r="F23" i="31"/>
  <c r="K32" i="29"/>
  <c r="D44" i="31"/>
  <c r="C24" i="31"/>
  <c r="C31" i="31"/>
  <c r="G30" i="9"/>
  <c r="I27" i="29"/>
  <c r="M18" i="29"/>
  <c r="I42" i="9"/>
  <c r="J33" i="9"/>
  <c r="G5" i="29"/>
  <c r="E7" i="31"/>
  <c r="E35" i="31"/>
  <c r="K25" i="29"/>
  <c r="G19" i="29"/>
  <c r="B50" i="31"/>
  <c r="K29" i="29"/>
  <c r="I7" i="29"/>
  <c r="F29" i="31"/>
  <c r="D13" i="29"/>
  <c r="C31" i="29"/>
  <c r="H7" i="29"/>
  <c r="B34" i="29"/>
  <c r="E12" i="29"/>
  <c r="L25" i="29"/>
  <c r="H27" i="29"/>
  <c r="E38" i="29"/>
  <c r="F49" i="9"/>
  <c r="B37" i="29"/>
  <c r="D13" i="9"/>
  <c r="B33" i="31"/>
  <c r="B20" i="31"/>
  <c r="N49" i="29"/>
  <c r="M11" i="29"/>
  <c r="F4" i="29"/>
  <c r="G22" i="29"/>
  <c r="I6" i="31"/>
  <c r="J41" i="31"/>
  <c r="K35" i="29"/>
  <c r="C30" i="31"/>
  <c r="J5" i="31"/>
  <c r="M55" i="29"/>
  <c r="F9" i="9"/>
  <c r="G54" i="31"/>
  <c r="H43" i="9"/>
  <c r="C17" i="29"/>
  <c r="J30" i="31"/>
  <c r="B48" i="29"/>
  <c r="I47" i="29"/>
  <c r="D54" i="29"/>
  <c r="E13" i="31"/>
  <c r="F21" i="29"/>
  <c r="E31" i="29"/>
  <c r="H51" i="9"/>
  <c r="E11" i="29"/>
  <c r="G23" i="9"/>
  <c r="J36" i="29"/>
  <c r="C5" i="29"/>
  <c r="I34" i="9"/>
  <c r="H36" i="29"/>
  <c r="G30" i="29"/>
  <c r="G46" i="31"/>
  <c r="D45" i="29"/>
  <c r="H30" i="31"/>
  <c r="E14" i="31"/>
  <c r="F10" i="31"/>
  <c r="H45" i="31"/>
  <c r="D17" i="29"/>
  <c r="N43" i="29"/>
  <c r="F52" i="9"/>
  <c r="M54" i="29"/>
  <c r="E27" i="31"/>
  <c r="C23" i="31"/>
  <c r="F43" i="31"/>
  <c r="I25" i="29"/>
  <c r="G11" i="9"/>
  <c r="I7" i="9"/>
  <c r="F39" i="31"/>
  <c r="G23" i="31"/>
  <c r="J12" i="9"/>
  <c r="G30" i="31"/>
  <c r="J47" i="29"/>
  <c r="K44" i="29"/>
  <c r="I34" i="29"/>
  <c r="B40" i="29"/>
  <c r="G18" i="29"/>
  <c r="F10" i="9"/>
  <c r="C43" i="29"/>
  <c r="L24" i="29"/>
  <c r="J41" i="29"/>
  <c r="E48" i="29"/>
  <c r="B22" i="31"/>
  <c r="I26" i="9"/>
  <c r="I50" i="31"/>
  <c r="N51" i="29"/>
  <c r="D42" i="29"/>
  <c r="I12" i="31"/>
  <c r="G18" i="31"/>
  <c r="B16" i="29"/>
  <c r="E53" i="29"/>
  <c r="C50" i="31"/>
  <c r="F20" i="31"/>
  <c r="N26" i="9"/>
  <c r="L38" i="9"/>
  <c r="N18" i="9"/>
  <c r="N8" i="9"/>
  <c r="N44" i="9"/>
  <c r="N33" i="9"/>
  <c r="M27" i="9"/>
  <c r="N6" i="9"/>
  <c r="N13" i="9"/>
  <c r="L55" i="9"/>
  <c r="M13" i="9"/>
  <c r="N55" i="9"/>
  <c r="L45" i="9"/>
  <c r="N14" i="9"/>
  <c r="L28" i="9"/>
  <c r="M55" i="9"/>
  <c r="M49" i="9"/>
  <c r="M28" i="9"/>
  <c r="N28" i="9"/>
  <c r="N15" i="9"/>
  <c r="L32" i="9"/>
  <c r="L10" i="9"/>
  <c r="G49" i="9"/>
  <c r="J36" i="9"/>
  <c r="B5" i="31"/>
  <c r="D4" i="9"/>
  <c r="I37" i="9"/>
  <c r="J26" i="31"/>
  <c r="I4" i="9"/>
  <c r="C24" i="29"/>
  <c r="N7" i="29"/>
  <c r="I32" i="29"/>
  <c r="E17" i="29"/>
  <c r="M35" i="29"/>
  <c r="H4" i="9"/>
  <c r="N8" i="29"/>
  <c r="F7" i="31"/>
  <c r="J30" i="9"/>
  <c r="E39" i="9"/>
  <c r="B16" i="31"/>
  <c r="I7" i="31"/>
  <c r="L35" i="29"/>
  <c r="B36" i="31"/>
  <c r="G34" i="9"/>
  <c r="I46" i="29"/>
  <c r="B54" i="29"/>
  <c r="F6" i="9"/>
  <c r="I10" i="29"/>
  <c r="C16" i="31"/>
  <c r="F30" i="31"/>
  <c r="J49" i="29"/>
  <c r="D23" i="9"/>
  <c r="F41" i="9"/>
  <c r="B8" i="29"/>
  <c r="G34" i="29"/>
  <c r="F38" i="29"/>
  <c r="C34" i="29"/>
  <c r="N20" i="29"/>
  <c r="C51" i="29"/>
  <c r="L42" i="29"/>
  <c r="F19" i="9"/>
  <c r="N53" i="9"/>
  <c r="L40" i="9"/>
  <c r="L44" i="9"/>
  <c r="L11" i="9"/>
  <c r="L33" i="9"/>
  <c r="L36" i="9"/>
  <c r="M24" i="9"/>
  <c r="L35" i="9"/>
  <c r="M40" i="9"/>
  <c r="N47" i="9"/>
  <c r="H34" i="31"/>
  <c r="F41" i="31"/>
  <c r="H44" i="9"/>
  <c r="H6" i="29"/>
  <c r="C12" i="31"/>
  <c r="L52" i="29"/>
  <c r="C36" i="29"/>
  <c r="J49" i="9"/>
  <c r="E31" i="31"/>
  <c r="E19" i="31"/>
  <c r="G43" i="29"/>
  <c r="J48" i="9"/>
  <c r="C4" i="31"/>
  <c r="J35" i="31"/>
  <c r="J9" i="9"/>
  <c r="E44" i="31"/>
  <c r="E53" i="31"/>
  <c r="C52" i="29"/>
  <c r="J40" i="9"/>
  <c r="G26" i="9"/>
  <c r="C28" i="31"/>
  <c r="E25" i="9"/>
  <c r="F33" i="9"/>
  <c r="D40" i="9"/>
  <c r="I51" i="31"/>
  <c r="J50" i="9"/>
  <c r="M9" i="29"/>
  <c r="E7" i="29"/>
  <c r="I11" i="31"/>
  <c r="I24" i="9"/>
  <c r="G54" i="29"/>
  <c r="J45" i="29"/>
  <c r="H19" i="31"/>
  <c r="G41" i="29"/>
  <c r="I21" i="29"/>
  <c r="H14" i="31"/>
  <c r="D4" i="29"/>
  <c r="F47" i="9"/>
  <c r="G7" i="29"/>
  <c r="D40" i="31"/>
  <c r="L23" i="29"/>
  <c r="L27" i="29"/>
  <c r="I20" i="31"/>
  <c r="F28" i="31"/>
  <c r="J32" i="31"/>
  <c r="J51" i="29"/>
  <c r="B42" i="29"/>
  <c r="G33" i="29"/>
  <c r="E50" i="29"/>
  <c r="I31" i="9"/>
  <c r="I50" i="29"/>
  <c r="K54" i="29"/>
  <c r="H12" i="29"/>
  <c r="I47" i="9"/>
  <c r="I25" i="9"/>
  <c r="E53" i="9"/>
  <c r="I15" i="9"/>
  <c r="J35" i="9"/>
  <c r="J35" i="29"/>
  <c r="H5" i="29"/>
  <c r="I29" i="9"/>
  <c r="C41" i="31"/>
  <c r="J33" i="31"/>
  <c r="I4" i="29"/>
  <c r="E30" i="31"/>
  <c r="N23" i="29"/>
  <c r="N25" i="9"/>
  <c r="M30" i="9"/>
  <c r="N12" i="9"/>
  <c r="L20" i="9"/>
  <c r="M14" i="9"/>
  <c r="M18" i="9"/>
  <c r="N45" i="9"/>
  <c r="M36" i="9"/>
  <c r="N4" i="9"/>
  <c r="N46" i="9"/>
  <c r="L53" i="9"/>
  <c r="N48" i="9"/>
  <c r="M4" i="9"/>
  <c r="M26" i="9"/>
  <c r="L46" i="9"/>
  <c r="N35" i="9"/>
  <c r="D7" i="9"/>
  <c r="K43" i="29"/>
  <c r="L54" i="29"/>
  <c r="K27" i="29"/>
  <c r="J38" i="9"/>
  <c r="I21" i="9"/>
  <c r="G42" i="29"/>
  <c r="J49" i="31"/>
  <c r="L28" i="29"/>
  <c r="D45" i="31"/>
  <c r="N35" i="29"/>
  <c r="K30" i="29"/>
  <c r="G46" i="29"/>
  <c r="H13" i="29"/>
  <c r="G36" i="9"/>
  <c r="H15" i="29"/>
  <c r="I15" i="31"/>
  <c r="J46" i="9"/>
  <c r="K15" i="29"/>
  <c r="E4" i="29"/>
  <c r="C19" i="29"/>
  <c r="E15" i="9"/>
  <c r="G39" i="9"/>
  <c r="L53" i="29"/>
  <c r="B21" i="29"/>
  <c r="G10" i="31"/>
  <c r="M10" i="29"/>
  <c r="N52" i="9"/>
  <c r="M21" i="9"/>
  <c r="L54" i="9"/>
  <c r="L12" i="9"/>
  <c r="N10" i="9"/>
  <c r="M45" i="9"/>
  <c r="M8" i="9"/>
  <c r="L7" i="9"/>
  <c r="L52" i="9"/>
  <c r="G40" i="31"/>
  <c r="H33" i="29"/>
  <c r="H53" i="9"/>
  <c r="H40" i="31"/>
  <c r="E10" i="9"/>
  <c r="L32" i="29"/>
  <c r="D12" i="31"/>
  <c r="F16" i="9"/>
  <c r="B31" i="31"/>
  <c r="M25" i="29"/>
  <c r="G20" i="9"/>
  <c r="H50" i="31"/>
  <c r="D20" i="31"/>
  <c r="F36" i="9"/>
  <c r="G28" i="29"/>
  <c r="H9" i="29"/>
  <c r="E28" i="9"/>
  <c r="D23" i="29"/>
  <c r="E26" i="31"/>
  <c r="K38" i="29"/>
  <c r="I37" i="31"/>
  <c r="I16" i="9"/>
  <c r="D33" i="31"/>
  <c r="C48" i="29"/>
  <c r="H18" i="31"/>
  <c r="I40" i="9"/>
  <c r="F13" i="29"/>
  <c r="F7" i="29"/>
  <c r="D50" i="9"/>
  <c r="G21" i="29"/>
  <c r="B35" i="29"/>
  <c r="D19" i="31"/>
  <c r="I31" i="31"/>
  <c r="D17" i="31"/>
  <c r="I28" i="31"/>
  <c r="I53" i="31"/>
  <c r="G4" i="29"/>
  <c r="H54" i="29"/>
  <c r="F21" i="9"/>
  <c r="F8" i="29"/>
  <c r="H16" i="9"/>
  <c r="K6" i="29"/>
  <c r="E23" i="29"/>
  <c r="J20" i="9"/>
  <c r="I30" i="29"/>
  <c r="J50" i="29"/>
  <c r="E45" i="31"/>
  <c r="C41" i="29"/>
  <c r="I24" i="29"/>
  <c r="H53" i="29"/>
  <c r="C10" i="29"/>
  <c r="E9" i="9"/>
  <c r="G32" i="29"/>
  <c r="G25" i="31"/>
  <c r="H37" i="31"/>
  <c r="I11" i="9"/>
  <c r="I36" i="9"/>
  <c r="F23" i="9"/>
  <c r="F37" i="29"/>
  <c r="J15" i="9"/>
  <c r="G45" i="9"/>
  <c r="H34" i="9"/>
  <c r="H55" i="29"/>
  <c r="D51" i="31"/>
  <c r="D31" i="29"/>
  <c r="L8" i="9"/>
  <c r="M44" i="9"/>
  <c r="M51" i="9"/>
  <c r="M7" i="9"/>
  <c r="N19" i="9"/>
  <c r="M37" i="9"/>
  <c r="N40" i="9"/>
  <c r="M11" i="9"/>
  <c r="N17" i="9"/>
  <c r="M17" i="9"/>
  <c r="N49" i="9"/>
  <c r="M22" i="9"/>
  <c r="M54" i="9"/>
  <c r="N42" i="9"/>
  <c r="M20" i="9"/>
  <c r="N23" i="9"/>
  <c r="L37" i="9"/>
  <c r="M35" i="9"/>
  <c r="M46" i="9"/>
  <c r="L6" i="9"/>
  <c r="C40" i="31"/>
  <c r="K14" i="29"/>
  <c r="D50" i="31"/>
  <c r="H46" i="31"/>
  <c r="B8" i="31"/>
  <c r="H8" i="31"/>
  <c r="E49" i="9"/>
  <c r="L44" i="29"/>
  <c r="N21" i="29"/>
  <c r="F32" i="31"/>
  <c r="E17" i="31"/>
  <c r="F34" i="29"/>
  <c r="J27" i="9"/>
  <c r="B4" i="29"/>
  <c r="G53" i="31"/>
  <c r="J18" i="31"/>
  <c r="K41" i="29"/>
  <c r="D38" i="9"/>
  <c r="G9" i="29"/>
  <c r="F11" i="29"/>
  <c r="G7" i="9"/>
  <c r="D9" i="9"/>
  <c r="K31" i="29"/>
  <c r="F45" i="29"/>
  <c r="E25" i="29"/>
  <c r="I23" i="31"/>
  <c r="J51" i="31"/>
  <c r="J31" i="29"/>
  <c r="C23" i="29"/>
  <c r="H23" i="9"/>
  <c r="D11" i="9"/>
  <c r="G20" i="31"/>
  <c r="D49" i="31"/>
  <c r="N27" i="29"/>
  <c r="M6" i="29"/>
  <c r="D41" i="29"/>
  <c r="B20" i="29"/>
  <c r="G51" i="31"/>
  <c r="I52" i="31"/>
  <c r="F44" i="29"/>
  <c r="I17" i="31"/>
  <c r="D10" i="31"/>
  <c r="G24" i="9"/>
  <c r="I34" i="31"/>
  <c r="H4" i="31"/>
  <c r="N30" i="29"/>
  <c r="B10" i="31"/>
  <c r="J28" i="9"/>
  <c r="C26" i="31"/>
  <c r="L36" i="29"/>
  <c r="I41" i="29"/>
  <c r="J38" i="31"/>
  <c r="E42" i="31"/>
  <c r="F49" i="29"/>
  <c r="N33" i="29"/>
  <c r="F37" i="31"/>
  <c r="D46" i="31"/>
  <c r="N16" i="29"/>
  <c r="D26" i="29"/>
  <c r="N11" i="29"/>
  <c r="G10" i="29"/>
  <c r="B12" i="31"/>
  <c r="D43" i="29"/>
  <c r="D53" i="29"/>
  <c r="N16" i="9"/>
  <c r="L39" i="9"/>
  <c r="M15" i="9"/>
  <c r="L48" i="9"/>
  <c r="N41" i="9"/>
  <c r="N54" i="9"/>
  <c r="L31" i="9"/>
  <c r="N24" i="9"/>
  <c r="M9" i="9"/>
  <c r="M50" i="9"/>
  <c r="G41" i="31"/>
  <c r="D18" i="31"/>
  <c r="B41" i="31"/>
  <c r="B9" i="29"/>
  <c r="D14" i="29"/>
  <c r="I9" i="9"/>
  <c r="L30" i="9"/>
  <c r="M12" i="9"/>
  <c r="N7" i="9"/>
  <c r="E40" i="29"/>
  <c r="G47" i="29"/>
  <c r="G25" i="9"/>
  <c r="L39" i="29"/>
  <c r="H20" i="31"/>
  <c r="F12" i="29"/>
  <c r="D11" i="29"/>
  <c r="L18" i="9"/>
  <c r="N30" i="9"/>
  <c r="L22" i="9"/>
  <c r="B37" i="31"/>
  <c r="H46" i="9"/>
  <c r="E22" i="29"/>
  <c r="N32" i="29"/>
  <c r="D18" i="9"/>
  <c r="J12" i="29"/>
  <c r="F22" i="29"/>
  <c r="L13" i="9"/>
  <c r="L27" i="9"/>
  <c r="L34" i="9"/>
  <c r="J36" i="31"/>
  <c r="J26" i="9"/>
  <c r="E51" i="29"/>
  <c r="D5" i="9"/>
  <c r="C44" i="29"/>
  <c r="H46" i="29"/>
  <c r="F23" i="29"/>
  <c r="L23" i="9"/>
  <c r="L15" i="9"/>
  <c r="C22" i="29"/>
  <c r="F48" i="29"/>
  <c r="D29" i="9"/>
  <c r="J55" i="9"/>
  <c r="G4" i="31"/>
  <c r="C53" i="29"/>
  <c r="N11" i="9"/>
  <c r="L24" i="9"/>
  <c r="N9" i="9"/>
  <c r="I50" i="9"/>
  <c r="I5" i="31"/>
  <c r="F31" i="29"/>
  <c r="I22" i="29"/>
  <c r="F40" i="9"/>
  <c r="G15" i="9"/>
  <c r="I13" i="29"/>
  <c r="J16" i="29"/>
  <c r="J34" i="9"/>
  <c r="I43" i="31"/>
  <c r="C8" i="29"/>
  <c r="J15" i="29"/>
  <c r="K18" i="29"/>
  <c r="G17" i="9"/>
  <c r="H9" i="9"/>
  <c r="N47" i="29"/>
  <c r="D55" i="9"/>
  <c r="F35" i="9"/>
  <c r="B17" i="31"/>
  <c r="I54" i="9"/>
  <c r="K16" i="29"/>
  <c r="D32" i="31"/>
  <c r="M42" i="9"/>
  <c r="M29" i="9"/>
  <c r="L19" i="9"/>
  <c r="N37" i="9"/>
  <c r="N34" i="9"/>
  <c r="M5" i="9"/>
  <c r="N20" i="9"/>
  <c r="M52" i="9"/>
  <c r="M31" i="9"/>
  <c r="N22" i="9"/>
  <c r="L26" i="9"/>
  <c r="M10" i="9"/>
  <c r="M38" i="9"/>
  <c r="L5" i="9"/>
  <c r="H18" i="29"/>
  <c r="J53" i="29"/>
  <c r="F14" i="9"/>
  <c r="C42" i="31"/>
  <c r="D33" i="29"/>
  <c r="N40" i="29"/>
  <c r="M45" i="29"/>
  <c r="L45" i="29"/>
  <c r="N39" i="9"/>
  <c r="N27" i="9"/>
  <c r="N5" i="9"/>
  <c r="F17" i="9"/>
  <c r="E54" i="29"/>
  <c r="J32" i="29"/>
  <c r="J53" i="31"/>
  <c r="F32" i="9"/>
  <c r="M38" i="29"/>
  <c r="F42" i="29"/>
  <c r="F47" i="29"/>
  <c r="L47" i="9"/>
  <c r="L16" i="9"/>
  <c r="L14" i="9"/>
  <c r="C22" i="31"/>
  <c r="G7" i="31"/>
  <c r="G6" i="9"/>
  <c r="G13" i="31"/>
  <c r="B7" i="29"/>
  <c r="J22" i="29"/>
  <c r="C7" i="31"/>
  <c r="I47" i="31"/>
  <c r="N32" i="9"/>
  <c r="N36" i="9"/>
  <c r="H51" i="31"/>
  <c r="H48" i="31"/>
  <c r="J23" i="9"/>
  <c r="F31" i="9"/>
  <c r="F40" i="31"/>
  <c r="F28" i="29"/>
  <c r="J17" i="9"/>
  <c r="M39" i="9"/>
  <c r="N50" i="9"/>
  <c r="N38" i="9"/>
  <c r="M47" i="9"/>
  <c r="L42" i="9"/>
  <c r="J15" i="31"/>
  <c r="G43" i="9"/>
  <c r="K33" i="29"/>
  <c r="M20" i="29"/>
  <c r="N6" i="29"/>
  <c r="E39" i="31"/>
  <c r="L40" i="29"/>
  <c r="M41" i="9"/>
  <c r="L51" i="9"/>
  <c r="L43" i="9"/>
  <c r="I31" i="29"/>
  <c r="H23" i="29"/>
  <c r="C38" i="31"/>
  <c r="M48" i="29"/>
  <c r="J45" i="9"/>
  <c r="N34" i="29"/>
  <c r="E27" i="29"/>
  <c r="H33" i="31"/>
  <c r="J19" i="9"/>
  <c r="K55" i="29"/>
  <c r="F36" i="29"/>
  <c r="D23" i="31"/>
  <c r="M15" i="29"/>
  <c r="G29" i="29"/>
  <c r="G49" i="29"/>
  <c r="G52" i="29"/>
  <c r="G48" i="9"/>
  <c r="C6" i="31"/>
  <c r="H12" i="9"/>
  <c r="D29" i="31"/>
  <c r="I42" i="31"/>
  <c r="J6" i="29"/>
  <c r="N31" i="9"/>
  <c r="M16" i="9"/>
  <c r="N29" i="9"/>
  <c r="M43" i="9"/>
  <c r="L29" i="9"/>
  <c r="M23" i="9"/>
  <c r="D35" i="29"/>
  <c r="J5" i="9"/>
  <c r="H11" i="29"/>
  <c r="J19" i="29"/>
  <c r="D36" i="29"/>
  <c r="L14" i="29"/>
  <c r="J31" i="9"/>
  <c r="I19" i="29"/>
  <c r="N51" i="9"/>
  <c r="L17" i="9"/>
  <c r="M25" i="9"/>
  <c r="K36" i="29"/>
  <c r="D54" i="31"/>
  <c r="H28" i="29"/>
  <c r="I18" i="29"/>
  <c r="D9" i="31"/>
  <c r="J7" i="29"/>
  <c r="B13" i="31"/>
  <c r="M19" i="9"/>
  <c r="L21" i="9"/>
  <c r="M32" i="9"/>
  <c r="G46" i="9"/>
  <c r="F26" i="9"/>
  <c r="G31" i="9"/>
  <c r="C47" i="31"/>
  <c r="H38" i="29"/>
  <c r="J50" i="31"/>
  <c r="D33" i="9"/>
  <c r="M34" i="9"/>
  <c r="M33" i="9"/>
  <c r="M6" i="9"/>
  <c r="N43" i="9"/>
  <c r="L43" i="29"/>
  <c r="G25" i="29"/>
  <c r="M23" i="29"/>
  <c r="H31" i="29"/>
  <c r="B43" i="31"/>
  <c r="E17" i="9"/>
  <c r="J11" i="31"/>
  <c r="L41" i="9"/>
  <c r="L4" i="9"/>
  <c r="N21" i="9"/>
  <c r="D52" i="31"/>
  <c r="F18" i="29"/>
  <c r="B19" i="31"/>
  <c r="K51" i="29"/>
  <c r="E39" i="29"/>
  <c r="H5" i="31"/>
  <c r="G37" i="9"/>
  <c r="L50" i="9"/>
  <c r="M53" i="9"/>
  <c r="C18" i="29"/>
  <c r="C45" i="29"/>
  <c r="L9" i="9"/>
  <c r="M48" i="9"/>
  <c r="D11" i="30" l="1"/>
  <c r="D67" i="29"/>
  <c r="I19" i="30"/>
  <c r="I75" i="29"/>
  <c r="J6" i="30"/>
  <c r="J62" i="29"/>
  <c r="D31" i="30"/>
  <c r="D87" i="29"/>
  <c r="M66" i="29"/>
  <c r="D109" i="29"/>
  <c r="D53" i="30"/>
  <c r="L96" i="29"/>
  <c r="F23" i="30"/>
  <c r="F79" i="29"/>
  <c r="L98" i="29"/>
  <c r="I3" i="29"/>
  <c r="X35" i="29" s="1"/>
  <c r="I4" i="30"/>
  <c r="I60" i="29"/>
  <c r="E109" i="29"/>
  <c r="E53" i="30"/>
  <c r="F78" i="29"/>
  <c r="F22" i="30"/>
  <c r="F103" i="29"/>
  <c r="F47" i="30"/>
  <c r="L101" i="29"/>
  <c r="H111" i="29"/>
  <c r="H55" i="30"/>
  <c r="G13" i="30"/>
  <c r="G69" i="29"/>
  <c r="B72" i="29"/>
  <c r="K72" i="29"/>
  <c r="D43" i="30"/>
  <c r="D99" i="29"/>
  <c r="C107" i="29"/>
  <c r="H40" i="30"/>
  <c r="H96" i="29"/>
  <c r="C101" i="29"/>
  <c r="H46" i="30"/>
  <c r="H102" i="29"/>
  <c r="B77" i="29"/>
  <c r="H5" i="30"/>
  <c r="H61" i="29"/>
  <c r="D42" i="30"/>
  <c r="D98" i="29"/>
  <c r="M68" i="29"/>
  <c r="B79" i="29"/>
  <c r="F12" i="30"/>
  <c r="F68" i="29"/>
  <c r="F93" i="29"/>
  <c r="F37" i="30"/>
  <c r="C90" i="29"/>
  <c r="L60" i="29"/>
  <c r="L3" i="29"/>
  <c r="AA4" i="29" s="1"/>
  <c r="J35" i="30"/>
  <c r="J91" i="29"/>
  <c r="G66" i="29"/>
  <c r="G10" i="30"/>
  <c r="C109" i="29"/>
  <c r="M70" i="29"/>
  <c r="D61" i="29"/>
  <c r="D5" i="30"/>
  <c r="L109" i="29"/>
  <c r="J68" i="29"/>
  <c r="J12" i="30"/>
  <c r="D103" i="29"/>
  <c r="D47" i="30"/>
  <c r="F98" i="29"/>
  <c r="F42" i="30"/>
  <c r="M101" i="29"/>
  <c r="F94" i="29"/>
  <c r="F38" i="30"/>
  <c r="I28" i="30"/>
  <c r="I84" i="29"/>
  <c r="D77" i="29"/>
  <c r="D21" i="30"/>
  <c r="C81" i="29"/>
  <c r="E28" i="30"/>
  <c r="E84" i="29"/>
  <c r="J63" i="29"/>
  <c r="J7" i="30"/>
  <c r="D70" i="29"/>
  <c r="D14" i="30"/>
  <c r="F15" i="30"/>
  <c r="F71" i="29"/>
  <c r="C62" i="29"/>
  <c r="G34" i="30"/>
  <c r="G90" i="29"/>
  <c r="E104" i="29"/>
  <c r="E48" i="30"/>
  <c r="M72" i="29"/>
  <c r="D85" i="29"/>
  <c r="D29" i="30"/>
  <c r="D82" i="29"/>
  <c r="D26" i="30"/>
  <c r="F28" i="30"/>
  <c r="F84" i="29"/>
  <c r="M80" i="29"/>
  <c r="J97" i="29"/>
  <c r="J41" i="30"/>
  <c r="B84" i="29"/>
  <c r="J22" i="30"/>
  <c r="J78" i="29"/>
  <c r="M94" i="29"/>
  <c r="L70" i="29"/>
  <c r="J52" i="30"/>
  <c r="J108" i="29"/>
  <c r="G52" i="30"/>
  <c r="G108" i="29"/>
  <c r="D107" i="29"/>
  <c r="D51" i="30"/>
  <c r="G32" i="30"/>
  <c r="G88" i="29"/>
  <c r="B64" i="29"/>
  <c r="H12" i="30"/>
  <c r="H68" i="29"/>
  <c r="J9" i="30"/>
  <c r="J65" i="29"/>
  <c r="L80" i="29"/>
  <c r="D6" i="30"/>
  <c r="D62" i="29"/>
  <c r="H104" i="29"/>
  <c r="H48" i="30"/>
  <c r="D76" i="29"/>
  <c r="D20" i="30"/>
  <c r="C95" i="29"/>
  <c r="C100" i="29"/>
  <c r="C75" i="29"/>
  <c r="K110" i="29"/>
  <c r="M105" i="29"/>
  <c r="C99" i="29"/>
  <c r="G105" i="29"/>
  <c r="G49" i="30"/>
  <c r="L74" i="29"/>
  <c r="E72" i="29"/>
  <c r="E16" i="30"/>
  <c r="C66" i="29"/>
  <c r="I106" i="29"/>
  <c r="I50" i="30"/>
  <c r="E89" i="29"/>
  <c r="E33" i="30"/>
  <c r="I109" i="29"/>
  <c r="I53" i="30"/>
  <c r="G3" i="31"/>
  <c r="I61" i="29"/>
  <c r="I5" i="30"/>
  <c r="H109" i="29"/>
  <c r="H53" i="30"/>
  <c r="G74" i="29"/>
  <c r="G18" i="30"/>
  <c r="C76" i="29"/>
  <c r="E35" i="30"/>
  <c r="E91" i="29"/>
  <c r="H38" i="30"/>
  <c r="H94" i="29"/>
  <c r="B65" i="29"/>
  <c r="C82" i="29"/>
  <c r="G29" i="30"/>
  <c r="G85" i="29"/>
  <c r="H91" i="29"/>
  <c r="H35" i="30"/>
  <c r="I16" i="30"/>
  <c r="I72" i="29"/>
  <c r="I80" i="29"/>
  <c r="I24" i="30"/>
  <c r="E60" i="29"/>
  <c r="E4" i="30"/>
  <c r="E3" i="29"/>
  <c r="T21" i="29" s="1"/>
  <c r="E106" i="29"/>
  <c r="E50" i="30"/>
  <c r="B96" i="29"/>
  <c r="E80" i="29"/>
  <c r="E24" i="30"/>
  <c r="E36" i="30"/>
  <c r="E92" i="29"/>
  <c r="G6" i="30"/>
  <c r="G62" i="29"/>
  <c r="E95" i="29"/>
  <c r="E39" i="30"/>
  <c r="C91" i="29"/>
  <c r="L106" i="29"/>
  <c r="G64" i="29"/>
  <c r="G8" i="30"/>
  <c r="C97" i="29"/>
  <c r="J49" i="30"/>
  <c r="J105" i="29"/>
  <c r="G33" i="30"/>
  <c r="G89" i="29"/>
  <c r="C83" i="29"/>
  <c r="I90" i="29"/>
  <c r="I34" i="30"/>
  <c r="J60" i="29"/>
  <c r="J4" i="30"/>
  <c r="J3" i="29"/>
  <c r="Y6" i="29" s="1"/>
  <c r="B63" i="29"/>
  <c r="D36" i="30"/>
  <c r="D92" i="29"/>
  <c r="M71" i="29"/>
  <c r="E88" i="29"/>
  <c r="E32" i="30"/>
  <c r="G79" i="29"/>
  <c r="G23" i="30"/>
  <c r="B98" i="29"/>
  <c r="K100" i="29"/>
  <c r="J25" i="30"/>
  <c r="J81" i="29"/>
  <c r="M86" i="29"/>
  <c r="F26" i="30"/>
  <c r="F82" i="29"/>
  <c r="G22" i="30"/>
  <c r="G78" i="29"/>
  <c r="K74" i="29"/>
  <c r="M76" i="29"/>
  <c r="M64" i="29"/>
  <c r="K69" i="29"/>
  <c r="J106" i="29"/>
  <c r="J50" i="30"/>
  <c r="K71" i="29"/>
  <c r="J107" i="29"/>
  <c r="J51" i="30"/>
  <c r="J103" i="29"/>
  <c r="J47" i="30"/>
  <c r="F83" i="29"/>
  <c r="F27" i="30"/>
  <c r="F4" i="30"/>
  <c r="F3" i="29"/>
  <c r="U51" i="29" s="1"/>
  <c r="F60" i="29"/>
  <c r="G95" i="29"/>
  <c r="G39" i="30"/>
  <c r="L95" i="29"/>
  <c r="L73" i="29"/>
  <c r="B101" i="29"/>
  <c r="G104" i="29"/>
  <c r="G48" i="30"/>
  <c r="I30" i="30"/>
  <c r="I86" i="29"/>
  <c r="E21" i="30"/>
  <c r="E77" i="29"/>
  <c r="M67" i="29"/>
  <c r="D89" i="29"/>
  <c r="D33" i="30"/>
  <c r="J15" i="30"/>
  <c r="J71" i="29"/>
  <c r="K103" i="29"/>
  <c r="K84" i="29"/>
  <c r="F105" i="29"/>
  <c r="F49" i="30"/>
  <c r="K107" i="29"/>
  <c r="L65" i="29"/>
  <c r="H31" i="30"/>
  <c r="H87" i="29"/>
  <c r="J55" i="30"/>
  <c r="J111" i="29"/>
  <c r="E23" i="30"/>
  <c r="E79" i="29"/>
  <c r="H82" i="29"/>
  <c r="H26" i="30"/>
  <c r="F20" i="30"/>
  <c r="F76" i="29"/>
  <c r="I18" i="30"/>
  <c r="I74" i="29"/>
  <c r="G87" i="29"/>
  <c r="G31" i="30"/>
  <c r="F51" i="30"/>
  <c r="F107" i="29"/>
  <c r="K62" i="29"/>
  <c r="I66" i="29"/>
  <c r="I10" i="30"/>
  <c r="L83" i="29"/>
  <c r="D84" i="29"/>
  <c r="D28" i="30"/>
  <c r="D84" i="30" s="1"/>
  <c r="D9" i="30"/>
  <c r="D65" i="29"/>
  <c r="M90" i="29"/>
  <c r="F36" i="30"/>
  <c r="F92" i="29"/>
  <c r="C64" i="29"/>
  <c r="B82" i="29"/>
  <c r="I62" i="29"/>
  <c r="I6" i="30"/>
  <c r="L79" i="29"/>
  <c r="L93" i="29"/>
  <c r="F64" i="29"/>
  <c r="F8" i="30"/>
  <c r="H71" i="29"/>
  <c r="H15" i="30"/>
  <c r="M63" i="29"/>
  <c r="M93" i="29"/>
  <c r="B93" i="29"/>
  <c r="F44" i="30"/>
  <c r="F100" i="29"/>
  <c r="M98" i="29"/>
  <c r="D39" i="30"/>
  <c r="D95" i="29"/>
  <c r="B85" i="29"/>
  <c r="B110" i="29"/>
  <c r="G63" i="29"/>
  <c r="G7" i="30"/>
  <c r="I81" i="29"/>
  <c r="I25" i="30"/>
  <c r="D80" i="29"/>
  <c r="D24" i="30"/>
  <c r="D37" i="30"/>
  <c r="D93" i="29"/>
  <c r="J19" i="30"/>
  <c r="J75" i="29"/>
  <c r="Y19" i="29"/>
  <c r="J98" i="29"/>
  <c r="J42" i="30"/>
  <c r="G72" i="29"/>
  <c r="G16" i="30"/>
  <c r="H110" i="29"/>
  <c r="H54" i="30"/>
  <c r="I20" i="30"/>
  <c r="I76" i="29"/>
  <c r="E47" i="30"/>
  <c r="E103" i="29"/>
  <c r="E38" i="30"/>
  <c r="E94" i="29"/>
  <c r="K111" i="29"/>
  <c r="G68" i="29"/>
  <c r="G12" i="30"/>
  <c r="G4" i="30"/>
  <c r="G3" i="29"/>
  <c r="V49" i="29" s="1"/>
  <c r="G60" i="29"/>
  <c r="I46" i="30"/>
  <c r="I102" i="29"/>
  <c r="D3" i="29"/>
  <c r="D60" i="29"/>
  <c r="D4" i="30"/>
  <c r="G17" i="30"/>
  <c r="G73" i="29"/>
  <c r="H3" i="29"/>
  <c r="H60" i="29"/>
  <c r="H4" i="30"/>
  <c r="H83" i="29"/>
  <c r="H27" i="30"/>
  <c r="K89" i="29"/>
  <c r="B76" i="29"/>
  <c r="J110" i="29"/>
  <c r="J54" i="30"/>
  <c r="B78" i="29"/>
  <c r="B109" i="29"/>
  <c r="M78" i="29"/>
  <c r="L81" i="29"/>
  <c r="E51" i="30"/>
  <c r="E107" i="29"/>
  <c r="E78" i="29"/>
  <c r="E22" i="30"/>
  <c r="B80" i="29"/>
  <c r="D97" i="29"/>
  <c r="D41" i="30"/>
  <c r="H13" i="30"/>
  <c r="H69" i="29"/>
  <c r="I77" i="29"/>
  <c r="I21" i="30"/>
  <c r="M110" i="29"/>
  <c r="E68" i="29"/>
  <c r="E12" i="30"/>
  <c r="F54" i="30"/>
  <c r="F110" i="29"/>
  <c r="M62" i="29"/>
  <c r="J30" i="30"/>
  <c r="J86" i="29"/>
  <c r="D96" i="29"/>
  <c r="D40" i="30"/>
  <c r="G41" i="30"/>
  <c r="G97" i="29"/>
  <c r="H16" i="30"/>
  <c r="H72" i="29"/>
  <c r="I95" i="29"/>
  <c r="I39" i="30"/>
  <c r="N3" i="29"/>
  <c r="AC12" i="29" s="1"/>
  <c r="B90" i="29"/>
  <c r="J27" i="30"/>
  <c r="J83" i="29"/>
  <c r="L91" i="29"/>
  <c r="H7" i="30"/>
  <c r="H63" i="29"/>
  <c r="I41" i="30"/>
  <c r="I97" i="29"/>
  <c r="C74" i="29"/>
  <c r="D49" i="30"/>
  <c r="D105" i="29"/>
  <c r="K73" i="29"/>
  <c r="J24" i="30"/>
  <c r="J80" i="29"/>
  <c r="J45" i="30"/>
  <c r="J101" i="29"/>
  <c r="E62" i="29"/>
  <c r="E6" i="30"/>
  <c r="B108" i="29"/>
  <c r="M99" i="29"/>
  <c r="D17" i="30"/>
  <c r="D73" i="29"/>
  <c r="C68" i="29"/>
  <c r="I33" i="30"/>
  <c r="I89" i="29"/>
  <c r="C87" i="29"/>
  <c r="G20" i="30"/>
  <c r="G76" i="29"/>
  <c r="K101" i="29"/>
  <c r="E93" i="29"/>
  <c r="E37" i="30"/>
  <c r="M79" i="29"/>
  <c r="F65" i="29"/>
  <c r="F9" i="30"/>
  <c r="B91" i="29"/>
  <c r="G46" i="30"/>
  <c r="G102" i="29"/>
  <c r="G54" i="30"/>
  <c r="G110" i="29"/>
  <c r="J67" i="29"/>
  <c r="J11" i="30"/>
  <c r="L63" i="29"/>
  <c r="G55" i="30"/>
  <c r="G111" i="30" s="1"/>
  <c r="G111" i="29"/>
  <c r="I71" i="29"/>
  <c r="I15" i="30"/>
  <c r="C88" i="29"/>
  <c r="D13" i="30"/>
  <c r="D69" i="29"/>
  <c r="H84" i="29"/>
  <c r="H28" i="30"/>
  <c r="B105" i="29"/>
  <c r="F3" i="31"/>
  <c r="U13" i="31" s="1"/>
  <c r="I38" i="30"/>
  <c r="H94" i="30" s="1"/>
  <c r="I94" i="29"/>
  <c r="G77" i="29"/>
  <c r="G21" i="30"/>
  <c r="K63" i="29"/>
  <c r="K93" i="29"/>
  <c r="H106" i="29"/>
  <c r="H50" i="30"/>
  <c r="J18" i="30"/>
  <c r="J74" i="29"/>
  <c r="M102" i="29"/>
  <c r="H14" i="30"/>
  <c r="H70" i="29"/>
  <c r="C85" i="29"/>
  <c r="F72" i="29"/>
  <c r="F16" i="30"/>
  <c r="J72" i="29"/>
  <c r="J16" i="30"/>
  <c r="I72" i="30" s="1"/>
  <c r="E97" i="29"/>
  <c r="E41" i="30"/>
  <c r="J34" i="30"/>
  <c r="J90" i="29"/>
  <c r="M103" i="29"/>
  <c r="I101" i="29"/>
  <c r="I45" i="30"/>
  <c r="C98" i="29"/>
  <c r="J23" i="30"/>
  <c r="J79" i="29"/>
  <c r="K82" i="29"/>
  <c r="K3" i="29"/>
  <c r="Z25" i="29" s="1"/>
  <c r="K60" i="29"/>
  <c r="F106" i="29"/>
  <c r="F50" i="30"/>
  <c r="J95" i="29"/>
  <c r="J39" i="30"/>
  <c r="M73" i="29"/>
  <c r="F53" i="30"/>
  <c r="E109" i="30" s="1"/>
  <c r="F109" i="29"/>
  <c r="I63" i="29"/>
  <c r="I7" i="30"/>
  <c r="L92" i="29"/>
  <c r="K96" i="29"/>
  <c r="B70" i="29"/>
  <c r="F29" i="30"/>
  <c r="F85" i="29"/>
  <c r="D71" i="29"/>
  <c r="D15" i="30"/>
  <c r="C79" i="29"/>
  <c r="F108" i="29"/>
  <c r="F52" i="30"/>
  <c r="K67" i="29"/>
  <c r="G71" i="29"/>
  <c r="G15" i="30"/>
  <c r="G71" i="30" s="1"/>
  <c r="I93" i="29"/>
  <c r="I37" i="30"/>
  <c r="F63" i="29"/>
  <c r="F7" i="30"/>
  <c r="E63" i="29"/>
  <c r="E7" i="30"/>
  <c r="H47" i="30"/>
  <c r="H103" i="29"/>
  <c r="D106" i="29"/>
  <c r="D50" i="30"/>
  <c r="F19" i="30"/>
  <c r="F75" i="29"/>
  <c r="K95" i="29"/>
  <c r="L85" i="29"/>
  <c r="AA29" i="29"/>
  <c r="K85" i="29"/>
  <c r="F81" i="29"/>
  <c r="F25" i="30"/>
  <c r="L94" i="29"/>
  <c r="L66" i="29"/>
  <c r="Y31" i="29"/>
  <c r="J31" i="30"/>
  <c r="J87" i="29"/>
  <c r="L76" i="29"/>
  <c r="C89" i="29"/>
  <c r="M97" i="29"/>
  <c r="F13" i="30"/>
  <c r="F69" i="30" s="1"/>
  <c r="F69" i="29"/>
  <c r="K86" i="29"/>
  <c r="M65" i="29"/>
  <c r="I11" i="30"/>
  <c r="I67" i="29"/>
  <c r="C110" i="29"/>
  <c r="D44" i="30"/>
  <c r="D100" i="29"/>
  <c r="D45" i="30"/>
  <c r="D101" i="29"/>
  <c r="F35" i="30"/>
  <c r="F91" i="29"/>
  <c r="Y32" i="29"/>
  <c r="J88" i="29"/>
  <c r="J32" i="30"/>
  <c r="H67" i="29"/>
  <c r="H11" i="30"/>
  <c r="C69" i="29"/>
  <c r="B3" i="31"/>
  <c r="B97" i="29"/>
  <c r="D22" i="30"/>
  <c r="D78" i="29"/>
  <c r="S22" i="29"/>
  <c r="D72" i="29"/>
  <c r="D16" i="30"/>
  <c r="D72" i="30" s="1"/>
  <c r="C60" i="29"/>
  <c r="C3" i="29"/>
  <c r="R48" i="29" s="1"/>
  <c r="F6" i="30"/>
  <c r="F62" i="29"/>
  <c r="B89" i="29"/>
  <c r="D55" i="30"/>
  <c r="D111" i="29"/>
  <c r="K80" i="29"/>
  <c r="G75" i="29"/>
  <c r="G19" i="30"/>
  <c r="E27" i="30"/>
  <c r="E83" i="29"/>
  <c r="I13" i="30"/>
  <c r="I69" i="29"/>
  <c r="H25" i="30"/>
  <c r="H81" i="29"/>
  <c r="L105" i="29"/>
  <c r="I14" i="30"/>
  <c r="I70" i="29"/>
  <c r="M87" i="29"/>
  <c r="M107" i="29"/>
  <c r="C93" i="29"/>
  <c r="K61" i="29"/>
  <c r="I54" i="30"/>
  <c r="I110" i="29"/>
  <c r="I64" i="29"/>
  <c r="I8" i="30"/>
  <c r="G86" i="29"/>
  <c r="G30" i="30"/>
  <c r="E82" i="29"/>
  <c r="E26" i="30"/>
  <c r="B111" i="29"/>
  <c r="B3" i="29"/>
  <c r="Q53" i="29" s="1"/>
  <c r="L61" i="29"/>
  <c r="K81" i="29"/>
  <c r="G94" i="29"/>
  <c r="G38" i="30"/>
  <c r="F94" i="30" s="1"/>
  <c r="F14" i="30"/>
  <c r="F70" i="29"/>
  <c r="E81" i="29"/>
  <c r="E25" i="30"/>
  <c r="K90" i="29"/>
  <c r="D3" i="31"/>
  <c r="J64" i="29"/>
  <c r="J8" i="30"/>
  <c r="Y8" i="29"/>
  <c r="D25" i="30"/>
  <c r="D81" i="29"/>
  <c r="C104" i="29"/>
  <c r="C111" i="29"/>
  <c r="C102" i="29"/>
  <c r="H36" i="30"/>
  <c r="H92" i="29"/>
  <c r="C63" i="29"/>
  <c r="H80" i="29"/>
  <c r="H24" i="30"/>
  <c r="H80" i="30" s="1"/>
  <c r="F73" i="29"/>
  <c r="F17" i="30"/>
  <c r="B99" i="29"/>
  <c r="H51" i="30"/>
  <c r="H107" i="29"/>
  <c r="G36" i="30"/>
  <c r="G92" i="29"/>
  <c r="K79" i="29"/>
  <c r="F101" i="29"/>
  <c r="F45" i="30"/>
  <c r="E30" i="30"/>
  <c r="E86" i="29"/>
  <c r="L72" i="29"/>
  <c r="H60" i="9"/>
  <c r="E8" i="30"/>
  <c r="E64" i="29"/>
  <c r="T8" i="29"/>
  <c r="I43" i="30"/>
  <c r="I99" i="29"/>
  <c r="F102" i="29"/>
  <c r="U46" i="29"/>
  <c r="F46" i="30"/>
  <c r="G103" i="29"/>
  <c r="G47" i="30"/>
  <c r="E34" i="30"/>
  <c r="E90" i="29"/>
  <c r="D52" i="30"/>
  <c r="D108" i="29"/>
  <c r="K87" i="29"/>
  <c r="G109" i="29"/>
  <c r="G53" i="30"/>
  <c r="G109" i="30" s="1"/>
  <c r="H17" i="30"/>
  <c r="H73" i="29"/>
  <c r="I40" i="30"/>
  <c r="H96" i="30" s="1"/>
  <c r="I96" i="29"/>
  <c r="Y29" i="29"/>
  <c r="J85" i="29"/>
  <c r="J29" i="30"/>
  <c r="J73" i="29"/>
  <c r="J17" i="30"/>
  <c r="Y17" i="29"/>
  <c r="C61" i="29"/>
  <c r="Y20" i="29"/>
  <c r="J20" i="30"/>
  <c r="I76" i="30" s="1"/>
  <c r="J76" i="29"/>
  <c r="H85" i="29"/>
  <c r="H29" i="30"/>
  <c r="G85" i="30" s="1"/>
  <c r="C65" i="29"/>
  <c r="G60" i="9"/>
  <c r="E60" i="9"/>
  <c r="G61" i="29"/>
  <c r="G5" i="30"/>
  <c r="M82" i="29"/>
  <c r="C106" i="29"/>
  <c r="T13" i="29"/>
  <c r="E69" i="29"/>
  <c r="E13" i="30"/>
  <c r="D69" i="30" s="1"/>
  <c r="M91" i="29"/>
  <c r="F43" i="30"/>
  <c r="U43" i="29"/>
  <c r="F99" i="29"/>
  <c r="H108" i="29"/>
  <c r="H52" i="30"/>
  <c r="D12" i="30"/>
  <c r="D68" i="29"/>
  <c r="J36" i="30"/>
  <c r="J92" i="29"/>
  <c r="Y36" i="29"/>
  <c r="F97" i="29"/>
  <c r="U41" i="29"/>
  <c r="F41" i="30"/>
  <c r="B106" i="29"/>
  <c r="AA46" i="29"/>
  <c r="L102" i="29"/>
  <c r="M96" i="29"/>
  <c r="B66" i="29"/>
  <c r="C72" i="29"/>
  <c r="G14" i="30"/>
  <c r="G70" i="29"/>
  <c r="K94" i="29"/>
  <c r="E17" i="30"/>
  <c r="E73" i="29"/>
  <c r="T17" i="29"/>
  <c r="J93" i="29"/>
  <c r="J37" i="30"/>
  <c r="Y37" i="29"/>
  <c r="M69" i="29"/>
  <c r="L75" i="29"/>
  <c r="AA19" i="29"/>
  <c r="I9" i="30"/>
  <c r="I65" i="30" s="1"/>
  <c r="I65" i="29"/>
  <c r="C105" i="29"/>
  <c r="F11" i="30"/>
  <c r="U11" i="29"/>
  <c r="F67" i="29"/>
  <c r="H34" i="30"/>
  <c r="H90" i="29"/>
  <c r="E101" i="29"/>
  <c r="E45" i="30"/>
  <c r="E99" i="29"/>
  <c r="E43" i="30"/>
  <c r="T43" i="29"/>
  <c r="C67" i="29"/>
  <c r="R11" i="29"/>
  <c r="L84" i="29"/>
  <c r="AA28" i="29"/>
  <c r="D94" i="29"/>
  <c r="D38" i="30"/>
  <c r="E67" i="29"/>
  <c r="E11" i="30"/>
  <c r="I107" i="29"/>
  <c r="I51" i="30"/>
  <c r="I107" i="30" s="1"/>
  <c r="M109" i="29"/>
  <c r="M74" i="29"/>
  <c r="B86" i="29"/>
  <c r="G9" i="30"/>
  <c r="G65" i="29"/>
  <c r="C71" i="29"/>
  <c r="B67" i="29"/>
  <c r="D23" i="30"/>
  <c r="D79" i="29"/>
  <c r="I88" i="29"/>
  <c r="I32" i="30"/>
  <c r="C108" i="29"/>
  <c r="K106" i="29"/>
  <c r="B69" i="29"/>
  <c r="B73" i="29"/>
  <c r="G50" i="30"/>
  <c r="F106" i="30" s="1"/>
  <c r="G106" i="29"/>
  <c r="I27" i="30"/>
  <c r="I83" i="30" s="1"/>
  <c r="I83" i="29"/>
  <c r="E74" i="29"/>
  <c r="E18" i="30"/>
  <c r="E65" i="29"/>
  <c r="E9" i="30"/>
  <c r="D10" i="30"/>
  <c r="D66" i="29"/>
  <c r="M106" i="29"/>
  <c r="K75" i="29"/>
  <c r="D27" i="30"/>
  <c r="D83" i="29"/>
  <c r="I23" i="30"/>
  <c r="I79" i="29"/>
  <c r="K65" i="29"/>
  <c r="J84" i="29"/>
  <c r="J28" i="30"/>
  <c r="Y28" i="29"/>
  <c r="E87" i="29"/>
  <c r="E31" i="30"/>
  <c r="J61" i="29"/>
  <c r="J5" i="30"/>
  <c r="Y5" i="29"/>
  <c r="J26" i="30"/>
  <c r="Y26" i="29"/>
  <c r="J82" i="29"/>
  <c r="C84" i="29"/>
  <c r="J100" i="29"/>
  <c r="Y44" i="29"/>
  <c r="J44" i="30"/>
  <c r="F48" i="30"/>
  <c r="F104" i="30" s="1"/>
  <c r="F104" i="29"/>
  <c r="U48" i="29"/>
  <c r="E105" i="29"/>
  <c r="E49" i="30"/>
  <c r="L103" i="29"/>
  <c r="K97" i="29"/>
  <c r="H86" i="29"/>
  <c r="H30" i="30"/>
  <c r="K68" i="29"/>
  <c r="H9" i="30"/>
  <c r="H65" i="29"/>
  <c r="L86" i="29"/>
  <c r="K66" i="29"/>
  <c r="F21" i="30"/>
  <c r="F77" i="29"/>
  <c r="U21" i="29"/>
  <c r="Y21" i="29"/>
  <c r="J77" i="29"/>
  <c r="J21" i="30"/>
  <c r="G25" i="30"/>
  <c r="F81" i="30" s="1"/>
  <c r="G81" i="29"/>
  <c r="B83" i="29"/>
  <c r="G107" i="29"/>
  <c r="G51" i="30"/>
  <c r="F107" i="30" s="1"/>
  <c r="H49" i="30"/>
  <c r="H105" i="29"/>
  <c r="B87" i="29"/>
  <c r="B61" i="29"/>
  <c r="G84" i="29"/>
  <c r="G28" i="30"/>
  <c r="G98" i="29"/>
  <c r="G42" i="30"/>
  <c r="F98" i="30" s="1"/>
  <c r="K76" i="29"/>
  <c r="F55" i="30"/>
  <c r="F111" i="29"/>
  <c r="L78" i="29"/>
  <c r="E54" i="30"/>
  <c r="E110" i="29"/>
  <c r="Y53" i="29"/>
  <c r="J109" i="29"/>
  <c r="J53" i="30"/>
  <c r="M75" i="29"/>
  <c r="J10" i="30"/>
  <c r="Y10" i="29"/>
  <c r="J66" i="29"/>
  <c r="G27" i="30"/>
  <c r="G83" i="29"/>
  <c r="F33" i="30"/>
  <c r="F89" i="29"/>
  <c r="I98" i="29"/>
  <c r="I42" i="30"/>
  <c r="I98" i="30" s="1"/>
  <c r="I29" i="30"/>
  <c r="I85" i="30" s="1"/>
  <c r="I85" i="29"/>
  <c r="C80" i="29"/>
  <c r="C103" i="29"/>
  <c r="D34" i="30"/>
  <c r="D90" i="29"/>
  <c r="L87" i="29"/>
  <c r="E5" i="30"/>
  <c r="D61" i="30" s="1"/>
  <c r="E61" i="29"/>
  <c r="D54" i="30"/>
  <c r="D110" i="29"/>
  <c r="B95" i="29"/>
  <c r="E10" i="30"/>
  <c r="E66" i="29"/>
  <c r="J48" i="30"/>
  <c r="Y48" i="29"/>
  <c r="J104" i="29"/>
  <c r="F66" i="29"/>
  <c r="F10" i="30"/>
  <c r="M104" i="29"/>
  <c r="I22" i="30"/>
  <c r="I78" i="30" s="1"/>
  <c r="I78" i="29"/>
  <c r="M95" i="29"/>
  <c r="Q4" i="29"/>
  <c r="B60" i="29"/>
  <c r="B71" i="29"/>
  <c r="C3" i="31"/>
  <c r="R49" i="31" s="1"/>
  <c r="J3" i="31"/>
  <c r="Y4" i="31" s="1"/>
  <c r="I47" i="30"/>
  <c r="I103" i="30" s="1"/>
  <c r="I103" i="29"/>
  <c r="B102" i="29"/>
  <c r="B62" i="29"/>
  <c r="L90" i="29"/>
  <c r="AA34" i="29"/>
  <c r="M84" i="29"/>
  <c r="K88" i="29"/>
  <c r="U18" i="29"/>
  <c r="F18" i="30"/>
  <c r="F74" i="29"/>
  <c r="F30" i="30"/>
  <c r="F86" i="29"/>
  <c r="U30" i="29"/>
  <c r="E20" i="30"/>
  <c r="E76" i="29"/>
  <c r="B75" i="29"/>
  <c r="E46" i="30"/>
  <c r="E102" i="29"/>
  <c r="I60" i="9"/>
  <c r="D86" i="29"/>
  <c r="D30" i="30"/>
  <c r="U16" i="31"/>
  <c r="B104" i="29"/>
  <c r="J69" i="29"/>
  <c r="J13" i="30"/>
  <c r="Y13" i="29"/>
  <c r="B68" i="29"/>
  <c r="F90" i="29"/>
  <c r="F34" i="30"/>
  <c r="U34" i="29"/>
  <c r="E42" i="30"/>
  <c r="E98" i="29"/>
  <c r="B94" i="29"/>
  <c r="E3" i="31"/>
  <c r="T47" i="31" s="1"/>
  <c r="G43" i="30"/>
  <c r="G99" i="29"/>
  <c r="E111" i="29"/>
  <c r="E55" i="30"/>
  <c r="B81" i="29"/>
  <c r="Q25" i="29"/>
  <c r="M61" i="29"/>
  <c r="H101" i="29"/>
  <c r="H45" i="30"/>
  <c r="H66" i="29"/>
  <c r="H10" i="30"/>
  <c r="C86" i="29"/>
  <c r="K98" i="29"/>
  <c r="I91" i="29"/>
  <c r="I35" i="30"/>
  <c r="E96" i="29"/>
  <c r="E40" i="30"/>
  <c r="I68" i="29"/>
  <c r="I12" i="30"/>
  <c r="H68" i="30" s="1"/>
  <c r="E85" i="29"/>
  <c r="E29" i="30"/>
  <c r="E85" i="30" s="1"/>
  <c r="T29" i="29"/>
  <c r="D75" i="29"/>
  <c r="D19" i="30"/>
  <c r="M81" i="29"/>
  <c r="H98" i="29"/>
  <c r="H42" i="30"/>
  <c r="W42" i="29"/>
  <c r="K64" i="29"/>
  <c r="M89" i="29"/>
  <c r="AA26" i="29"/>
  <c r="L82" i="29"/>
  <c r="D7" i="30"/>
  <c r="D63" i="30" s="1"/>
  <c r="D63" i="29"/>
  <c r="C73" i="29"/>
  <c r="C94" i="29"/>
  <c r="F31" i="30"/>
  <c r="E87" i="30" s="1"/>
  <c r="F87" i="29"/>
  <c r="B92" i="29"/>
  <c r="K78" i="29"/>
  <c r="Z22" i="29"/>
  <c r="M60" i="29"/>
  <c r="M3" i="29"/>
  <c r="AB44" i="29" s="1"/>
  <c r="Y43" i="29"/>
  <c r="J99" i="29"/>
  <c r="J43" i="30"/>
  <c r="V44" i="31"/>
  <c r="D102" i="29"/>
  <c r="D46" i="30"/>
  <c r="L104" i="29"/>
  <c r="AA48" i="29"/>
  <c r="C77" i="29"/>
  <c r="B107" i="29"/>
  <c r="H3" i="31"/>
  <c r="W9" i="31" s="1"/>
  <c r="J89" i="29"/>
  <c r="J33" i="30"/>
  <c r="Y33" i="29"/>
  <c r="E15" i="30"/>
  <c r="E71" i="30" s="1"/>
  <c r="E71" i="29"/>
  <c r="I108" i="29"/>
  <c r="I52" i="30"/>
  <c r="I108" i="30" s="1"/>
  <c r="K83" i="29"/>
  <c r="Z27" i="29"/>
  <c r="H93" i="29"/>
  <c r="H37" i="30"/>
  <c r="K109" i="29"/>
  <c r="K102" i="29"/>
  <c r="F60" i="9"/>
  <c r="D32" i="30"/>
  <c r="D88" i="29"/>
  <c r="H19" i="30"/>
  <c r="G75" i="30" s="1"/>
  <c r="H75" i="29"/>
  <c r="U39" i="29"/>
  <c r="F95" i="29"/>
  <c r="F39" i="30"/>
  <c r="H8" i="30"/>
  <c r="H64" i="29"/>
  <c r="H97" i="29"/>
  <c r="H41" i="30"/>
  <c r="L67" i="29"/>
  <c r="L107" i="29"/>
  <c r="AA51" i="29"/>
  <c r="L100" i="29"/>
  <c r="K108" i="29"/>
  <c r="E52" i="30"/>
  <c r="T52" i="29"/>
  <c r="E108" i="29"/>
  <c r="F24" i="30"/>
  <c r="F80" i="29"/>
  <c r="E19" i="30"/>
  <c r="E75" i="29"/>
  <c r="G26" i="30"/>
  <c r="G82" i="29"/>
  <c r="D60" i="9"/>
  <c r="C92" i="29"/>
  <c r="H21" i="30"/>
  <c r="H77" i="30" s="1"/>
  <c r="H77" i="29"/>
  <c r="L71" i="29"/>
  <c r="C70" i="29"/>
  <c r="F96" i="29"/>
  <c r="F40" i="30"/>
  <c r="U32" i="29"/>
  <c r="F32" i="30"/>
  <c r="F88" i="30" s="1"/>
  <c r="F88" i="29"/>
  <c r="D64" i="29"/>
  <c r="D8" i="30"/>
  <c r="D64" i="30" s="1"/>
  <c r="K92" i="29"/>
  <c r="H74" i="29"/>
  <c r="H18" i="30"/>
  <c r="L88" i="29"/>
  <c r="L110" i="29"/>
  <c r="L108" i="29"/>
  <c r="M100" i="29"/>
  <c r="G67" i="29"/>
  <c r="G11" i="30"/>
  <c r="M111" i="29"/>
  <c r="Y14" i="29"/>
  <c r="J14" i="30"/>
  <c r="I70" i="30" s="1"/>
  <c r="J70" i="29"/>
  <c r="B100" i="29"/>
  <c r="Q44" i="29"/>
  <c r="B88" i="29"/>
  <c r="H79" i="29"/>
  <c r="H23" i="30"/>
  <c r="I17" i="30"/>
  <c r="I73" i="29"/>
  <c r="I100" i="29"/>
  <c r="I44" i="30"/>
  <c r="I26" i="30"/>
  <c r="I82" i="30" s="1"/>
  <c r="I82" i="29"/>
  <c r="G80" i="29"/>
  <c r="G24" i="30"/>
  <c r="I55" i="30"/>
  <c r="I111" i="29"/>
  <c r="K77" i="29"/>
  <c r="I3" i="31"/>
  <c r="G100" i="29"/>
  <c r="G44" i="30"/>
  <c r="V44" i="29"/>
  <c r="L62" i="29"/>
  <c r="D18" i="30"/>
  <c r="D74" i="30" s="1"/>
  <c r="D74" i="29"/>
  <c r="M92" i="29"/>
  <c r="C78" i="29"/>
  <c r="J94" i="29"/>
  <c r="Y38" i="29"/>
  <c r="J38" i="30"/>
  <c r="K105" i="29"/>
  <c r="E70" i="29"/>
  <c r="E14" i="30"/>
  <c r="E70" i="30" s="1"/>
  <c r="G37" i="30"/>
  <c r="G93" i="29"/>
  <c r="H44" i="30"/>
  <c r="H100" i="29"/>
  <c r="K99" i="29"/>
  <c r="H62" i="29"/>
  <c r="H6" i="30"/>
  <c r="M85" i="29"/>
  <c r="L69" i="29"/>
  <c r="R30" i="31"/>
  <c r="M88" i="29"/>
  <c r="K104" i="29"/>
  <c r="Z48" i="29"/>
  <c r="AA43" i="29"/>
  <c r="L99" i="29"/>
  <c r="H39" i="30"/>
  <c r="G95" i="30" s="1"/>
  <c r="H95" i="29"/>
  <c r="G45" i="30"/>
  <c r="G101" i="29"/>
  <c r="B103" i="29"/>
  <c r="I105" i="29"/>
  <c r="I49" i="30"/>
  <c r="J96" i="29"/>
  <c r="Y40" i="29"/>
  <c r="J40" i="30"/>
  <c r="K91" i="29"/>
  <c r="E100" i="29"/>
  <c r="E44" i="30"/>
  <c r="G40" i="30"/>
  <c r="G96" i="29"/>
  <c r="B74" i="29"/>
  <c r="D35" i="30"/>
  <c r="D91" i="29"/>
  <c r="M83" i="29"/>
  <c r="L89" i="29"/>
  <c r="C96" i="29"/>
  <c r="L97" i="29"/>
  <c r="I92" i="29"/>
  <c r="I36" i="30"/>
  <c r="M108" i="29"/>
  <c r="H89" i="29"/>
  <c r="H33" i="30"/>
  <c r="L77" i="29"/>
  <c r="J102" i="29"/>
  <c r="J46" i="30"/>
  <c r="Y46" i="29"/>
  <c r="Y41" i="31"/>
  <c r="G35" i="30"/>
  <c r="F91" i="30" s="1"/>
  <c r="G91" i="29"/>
  <c r="D48" i="30"/>
  <c r="D104" i="29"/>
  <c r="I48" i="30"/>
  <c r="H104" i="30" s="1"/>
  <c r="I104" i="29"/>
  <c r="I31" i="30"/>
  <c r="H87" i="30" s="1"/>
  <c r="I87" i="29"/>
  <c r="K70" i="29"/>
  <c r="H99" i="29"/>
  <c r="H43" i="30"/>
  <c r="V32" i="31"/>
  <c r="M77" i="29"/>
  <c r="L111" i="29"/>
  <c r="L64" i="29"/>
  <c r="H32" i="30"/>
  <c r="H88" i="30" s="1"/>
  <c r="H88" i="29"/>
  <c r="W32" i="29"/>
  <c r="F61" i="29"/>
  <c r="F5" i="30"/>
  <c r="U5" i="29"/>
  <c r="H20" i="30"/>
  <c r="H76" i="30" s="1"/>
  <c r="H76" i="29"/>
  <c r="AA12" i="29"/>
  <c r="L68" i="29"/>
  <c r="Y39" i="31"/>
  <c r="H22" i="30"/>
  <c r="G78" i="30" s="1"/>
  <c r="H78" i="29"/>
  <c r="T40" i="31"/>
  <c r="R40" i="31"/>
  <c r="V26" i="31"/>
  <c r="U31" i="29"/>
  <c r="U38" i="29"/>
  <c r="U10" i="29"/>
  <c r="V27" i="31"/>
  <c r="U40" i="29"/>
  <c r="T47" i="29"/>
  <c r="R9" i="31"/>
  <c r="R23" i="31"/>
  <c r="V11" i="29"/>
  <c r="Q17" i="29"/>
  <c r="U33" i="29"/>
  <c r="Q14" i="31"/>
  <c r="Q14" i="29"/>
  <c r="T10" i="29"/>
  <c r="T23" i="29"/>
  <c r="AA45" i="29"/>
  <c r="U35" i="29"/>
  <c r="U45" i="29"/>
  <c r="S19" i="29"/>
  <c r="T5" i="29"/>
  <c r="U22" i="29"/>
  <c r="Y30" i="29"/>
  <c r="T37" i="29"/>
  <c r="T22" i="31"/>
  <c r="Y5" i="31"/>
  <c r="V53" i="31"/>
  <c r="V3" i="31"/>
  <c r="V10" i="31"/>
  <c r="V7" i="31"/>
  <c r="V48" i="31"/>
  <c r="V23" i="31"/>
  <c r="V9" i="31"/>
  <c r="V18" i="31"/>
  <c r="V41" i="31"/>
  <c r="V51" i="31"/>
  <c r="V42" i="31"/>
  <c r="AB35" i="29"/>
  <c r="Y54" i="31"/>
  <c r="T30" i="31"/>
  <c r="T29" i="31"/>
  <c r="T24" i="31"/>
  <c r="T9" i="31"/>
  <c r="G70" i="30"/>
  <c r="AB9" i="29"/>
  <c r="Y9" i="31"/>
  <c r="T5" i="31"/>
  <c r="F77" i="30"/>
  <c r="E102" i="30"/>
  <c r="X9" i="31"/>
  <c r="X32" i="31"/>
  <c r="U46" i="31"/>
  <c r="U20" i="31"/>
  <c r="U38" i="31"/>
  <c r="U19" i="31"/>
  <c r="U26" i="31"/>
  <c r="U7" i="31"/>
  <c r="U14" i="31"/>
  <c r="U32" i="31"/>
  <c r="R5" i="31"/>
  <c r="R3" i="31"/>
  <c r="R10" i="31"/>
  <c r="R20" i="31"/>
  <c r="R32" i="31"/>
  <c r="R18" i="31"/>
  <c r="R11" i="31"/>
  <c r="R50" i="31"/>
  <c r="R36" i="31"/>
  <c r="R15" i="31"/>
  <c r="R13" i="31"/>
  <c r="R43" i="31"/>
  <c r="R35" i="31"/>
  <c r="R28" i="31"/>
  <c r="R4" i="31"/>
  <c r="R29" i="31"/>
  <c r="R26" i="31"/>
  <c r="R6" i="31"/>
  <c r="R7" i="31"/>
  <c r="R47" i="31"/>
  <c r="R48" i="31"/>
  <c r="R42" i="31"/>
  <c r="R41" i="31"/>
  <c r="R24" i="31"/>
  <c r="R16" i="31"/>
  <c r="R53" i="31"/>
  <c r="Y30" i="31"/>
  <c r="R8" i="31"/>
  <c r="E99" i="30"/>
  <c r="Q4" i="31"/>
  <c r="R22" i="31"/>
  <c r="R39" i="31"/>
  <c r="Y17" i="31"/>
  <c r="W19" i="29"/>
  <c r="W26" i="29"/>
  <c r="W24" i="29"/>
  <c r="W36" i="29"/>
  <c r="W41" i="29"/>
  <c r="W31" i="29"/>
  <c r="W15" i="29"/>
  <c r="W28" i="29"/>
  <c r="R44" i="31"/>
  <c r="V14" i="31"/>
  <c r="R37" i="31"/>
  <c r="R54" i="31"/>
  <c r="R45" i="31"/>
  <c r="W29" i="29"/>
  <c r="R17" i="31"/>
  <c r="Y28" i="31"/>
  <c r="X53" i="31"/>
  <c r="Q36" i="31"/>
  <c r="Q33" i="31"/>
  <c r="Q7" i="31"/>
  <c r="Q32" i="31"/>
  <c r="Q15" i="31"/>
  <c r="Q45" i="31"/>
  <c r="Y48" i="31"/>
  <c r="R14" i="31"/>
  <c r="Y10" i="31"/>
  <c r="U48" i="31"/>
  <c r="R21" i="31"/>
  <c r="R52" i="31"/>
  <c r="H60" i="30"/>
  <c r="R51" i="31"/>
  <c r="W33" i="29"/>
  <c r="U25" i="31"/>
  <c r="R38" i="31"/>
  <c r="R27" i="31"/>
  <c r="T16" i="31"/>
  <c r="F67" i="30"/>
  <c r="Q9" i="31"/>
  <c r="D77" i="30"/>
  <c r="G77" i="30"/>
  <c r="R33" i="31"/>
  <c r="Q6" i="31"/>
  <c r="F74" i="30"/>
  <c r="S27" i="29"/>
  <c r="S3" i="29"/>
  <c r="S39" i="29"/>
  <c r="S6" i="29"/>
  <c r="S41" i="29"/>
  <c r="S47" i="29"/>
  <c r="S14" i="29"/>
  <c r="S43" i="29"/>
  <c r="S51" i="29"/>
  <c r="S50" i="29"/>
  <c r="S8" i="29"/>
  <c r="S17" i="29"/>
  <c r="S24" i="29"/>
  <c r="S42" i="29"/>
  <c r="S26" i="29"/>
  <c r="S36" i="29"/>
  <c r="S34" i="29"/>
  <c r="S28" i="29"/>
  <c r="S9" i="29"/>
  <c r="S15" i="29"/>
  <c r="S52" i="29"/>
  <c r="S5" i="29"/>
  <c r="S23" i="29"/>
  <c r="S45" i="29"/>
  <c r="S31" i="29"/>
  <c r="S37" i="29"/>
  <c r="S11" i="29"/>
  <c r="S54" i="29"/>
  <c r="S49" i="29"/>
  <c r="S25" i="29"/>
  <c r="S40" i="29"/>
  <c r="S29" i="29"/>
  <c r="S53" i="29"/>
  <c r="S20" i="29"/>
  <c r="S7" i="29"/>
  <c r="W36" i="31"/>
  <c r="W49" i="31"/>
  <c r="H69" i="30"/>
  <c r="Y52" i="31"/>
  <c r="Y3" i="31"/>
  <c r="Y50" i="31"/>
  <c r="Y29" i="31"/>
  <c r="Y20" i="31"/>
  <c r="Y7" i="31"/>
  <c r="Y22" i="31"/>
  <c r="Y35" i="31"/>
  <c r="Y8" i="31"/>
  <c r="Y13" i="31"/>
  <c r="Y27" i="31"/>
  <c r="Y6" i="31"/>
  <c r="Y33" i="31"/>
  <c r="Y21" i="31"/>
  <c r="Y19" i="31"/>
  <c r="Y23" i="31"/>
  <c r="Y42" i="31"/>
  <c r="Y25" i="31"/>
  <c r="Y24" i="31"/>
  <c r="Y53" i="31"/>
  <c r="Y47" i="31"/>
  <c r="Y40" i="31"/>
  <c r="Y44" i="31"/>
  <c r="Y34" i="31"/>
  <c r="Y11" i="31"/>
  <c r="Y45" i="31"/>
  <c r="Y43" i="31"/>
  <c r="Y32" i="31"/>
  <c r="Y16" i="31"/>
  <c r="D104" i="30"/>
  <c r="Y49" i="31"/>
  <c r="E69" i="30"/>
  <c r="V53" i="29"/>
  <c r="G69" i="30"/>
  <c r="D106" i="30"/>
  <c r="T51" i="29"/>
  <c r="F79" i="30"/>
  <c r="U44" i="29"/>
  <c r="Y52" i="29"/>
  <c r="T7" i="29"/>
  <c r="Q28" i="29"/>
  <c r="U54" i="29"/>
  <c r="Z33" i="29"/>
  <c r="R21" i="29"/>
  <c r="R3" i="29"/>
  <c r="I95" i="30"/>
  <c r="V39" i="29"/>
  <c r="U19" i="29"/>
  <c r="G79" i="30"/>
  <c r="D109" i="30"/>
  <c r="U28" i="29"/>
  <c r="V34" i="29"/>
  <c r="V9" i="29"/>
  <c r="U24" i="29"/>
  <c r="U37" i="29"/>
  <c r="E81" i="30"/>
  <c r="U26" i="29"/>
  <c r="E63" i="30"/>
  <c r="U7" i="29"/>
  <c r="Y47" i="29"/>
  <c r="Y3" i="29"/>
  <c r="AQ64" i="29"/>
  <c r="U29" i="29"/>
  <c r="I62" i="30"/>
  <c r="AQ62" i="29"/>
  <c r="AA3" i="29"/>
  <c r="U36" i="29"/>
  <c r="Y23" i="29"/>
  <c r="H72" i="30"/>
  <c r="D66" i="30"/>
  <c r="U13" i="29"/>
  <c r="T32" i="29"/>
  <c r="T3" i="29"/>
  <c r="G72" i="30"/>
  <c r="Y51" i="29"/>
  <c r="S13" i="31"/>
  <c r="F75" i="30"/>
  <c r="Y9" i="29"/>
  <c r="Y25" i="29"/>
  <c r="V29" i="29"/>
  <c r="AA5" i="29"/>
  <c r="F63" i="30"/>
  <c r="U8" i="29"/>
  <c r="V30" i="29"/>
  <c r="D105" i="30"/>
  <c r="Y4" i="29"/>
  <c r="AA50" i="29"/>
  <c r="Y35" i="29"/>
  <c r="S36" i="31"/>
  <c r="U47" i="29"/>
  <c r="R35" i="29"/>
  <c r="H61" i="30"/>
  <c r="D91" i="30"/>
  <c r="D110" i="30"/>
  <c r="I88" i="30"/>
  <c r="V27" i="29"/>
  <c r="E106" i="30"/>
  <c r="F93" i="30"/>
  <c r="U4" i="29"/>
  <c r="U27" i="29"/>
  <c r="V54" i="29"/>
  <c r="D87" i="30"/>
  <c r="U14" i="29"/>
  <c r="AA23" i="29"/>
  <c r="Y27" i="29"/>
  <c r="V19" i="29"/>
  <c r="I79" i="30"/>
  <c r="E74" i="30"/>
  <c r="V50" i="29"/>
  <c r="D108" i="30"/>
  <c r="U16" i="29"/>
  <c r="Y45" i="29"/>
  <c r="U6" i="29"/>
  <c r="D92" i="30"/>
  <c r="Y18" i="29"/>
  <c r="E104" i="30"/>
  <c r="U50" i="29"/>
  <c r="AA49" i="29"/>
  <c r="D65" i="30"/>
  <c r="R42" i="29"/>
  <c r="U25" i="29"/>
  <c r="U3" i="29"/>
  <c r="AQ68" i="29"/>
  <c r="E83" i="30"/>
  <c r="F83" i="30"/>
  <c r="D80" i="30"/>
  <c r="F72" i="30"/>
  <c r="V32" i="29"/>
  <c r="F70" i="30"/>
  <c r="G66" i="30"/>
  <c r="U12" i="29"/>
  <c r="G108" i="30"/>
  <c r="I93" i="30"/>
  <c r="H70" i="30"/>
  <c r="U52" i="29"/>
  <c r="G89" i="30"/>
  <c r="D98" i="30"/>
  <c r="U15" i="29"/>
  <c r="Y7" i="29"/>
  <c r="G96" i="30"/>
  <c r="E77" i="30"/>
  <c r="F96" i="30"/>
  <c r="G104" i="30"/>
  <c r="U9" i="29"/>
  <c r="U23" i="29"/>
  <c r="F108" i="30"/>
  <c r="I97" i="30"/>
  <c r="U53" i="29"/>
  <c r="Y39" i="29"/>
  <c r="L70" i="9"/>
  <c r="L14" i="30"/>
  <c r="M34" i="30"/>
  <c r="M90" i="9"/>
  <c r="N38" i="30"/>
  <c r="L7" i="30"/>
  <c r="L63" i="9"/>
  <c r="L71" i="9"/>
  <c r="L15" i="30"/>
  <c r="L79" i="9"/>
  <c r="L23" i="30"/>
  <c r="L31" i="30"/>
  <c r="L87" i="9"/>
  <c r="L95" i="9"/>
  <c r="L39" i="30"/>
  <c r="L102" i="9"/>
  <c r="L46" i="30"/>
  <c r="L110" i="9"/>
  <c r="L54" i="30"/>
  <c r="M67" i="9"/>
  <c r="M11" i="30"/>
  <c r="M75" i="9"/>
  <c r="M19" i="30"/>
  <c r="M83" i="9"/>
  <c r="M27" i="30"/>
  <c r="M35" i="30"/>
  <c r="M91" i="9"/>
  <c r="M111" i="9"/>
  <c r="M55" i="30"/>
  <c r="M50" i="30"/>
  <c r="M106" i="9"/>
  <c r="N7" i="30"/>
  <c r="N15" i="30"/>
  <c r="N23" i="30"/>
  <c r="N31" i="30"/>
  <c r="N39" i="30"/>
  <c r="N46" i="30"/>
  <c r="N54" i="30"/>
  <c r="L38" i="30"/>
  <c r="L94" i="9"/>
  <c r="M74" i="9"/>
  <c r="M18" i="30"/>
  <c r="N45" i="30"/>
  <c r="L64" i="9"/>
  <c r="L8" i="30"/>
  <c r="L72" i="9"/>
  <c r="L16" i="30"/>
  <c r="L80" i="9"/>
  <c r="L24" i="30"/>
  <c r="L32" i="30"/>
  <c r="L88" i="9"/>
  <c r="L40" i="30"/>
  <c r="L96" i="9"/>
  <c r="L47" i="30"/>
  <c r="L103" i="9"/>
  <c r="M60" i="9"/>
  <c r="M4" i="30"/>
  <c r="M3" i="9"/>
  <c r="AB18" i="9" s="1"/>
  <c r="M12" i="30"/>
  <c r="M68" i="9"/>
  <c r="M20" i="30"/>
  <c r="M76" i="9"/>
  <c r="M84" i="9"/>
  <c r="M28" i="30"/>
  <c r="M36" i="30"/>
  <c r="M92" i="9"/>
  <c r="M99" i="9"/>
  <c r="M43" i="30"/>
  <c r="M107" i="9"/>
  <c r="M51" i="30"/>
  <c r="N8" i="30"/>
  <c r="N16" i="30"/>
  <c r="N24" i="30"/>
  <c r="N32" i="30"/>
  <c r="N40" i="30"/>
  <c r="N47" i="30"/>
  <c r="L86" i="9"/>
  <c r="L30" i="30"/>
  <c r="M82" i="9"/>
  <c r="M26" i="30"/>
  <c r="N30" i="30"/>
  <c r="L65" i="9"/>
  <c r="L9" i="30"/>
  <c r="L73" i="9"/>
  <c r="L17" i="30"/>
  <c r="L25" i="30"/>
  <c r="L81" i="9"/>
  <c r="L89" i="9"/>
  <c r="L33" i="30"/>
  <c r="L41" i="30"/>
  <c r="L97" i="9"/>
  <c r="L48" i="30"/>
  <c r="L104" i="9"/>
  <c r="M61" i="9"/>
  <c r="M5" i="30"/>
  <c r="M69" i="9"/>
  <c r="M13" i="30"/>
  <c r="M21" i="30"/>
  <c r="M77" i="9"/>
  <c r="M85" i="9"/>
  <c r="M29" i="30"/>
  <c r="M37" i="30"/>
  <c r="M93" i="9"/>
  <c r="M100" i="9"/>
  <c r="M44" i="30"/>
  <c r="M108" i="9"/>
  <c r="M52" i="30"/>
  <c r="N9" i="30"/>
  <c r="N17" i="30"/>
  <c r="N25" i="30"/>
  <c r="N33" i="30"/>
  <c r="N41" i="30"/>
  <c r="N48" i="30"/>
  <c r="L109" i="9"/>
  <c r="L53" i="30"/>
  <c r="N14" i="30"/>
  <c r="L66" i="9"/>
  <c r="L10" i="30"/>
  <c r="L18" i="30"/>
  <c r="L74" i="9"/>
  <c r="L82" i="9"/>
  <c r="L26" i="30"/>
  <c r="L34" i="30"/>
  <c r="L90" i="9"/>
  <c r="L42" i="30"/>
  <c r="L98" i="9"/>
  <c r="L49" i="30"/>
  <c r="L105" i="9"/>
  <c r="M6" i="30"/>
  <c r="M62" i="9"/>
  <c r="M14" i="30"/>
  <c r="M70" i="9"/>
  <c r="M22" i="30"/>
  <c r="M78" i="9"/>
  <c r="M30" i="30"/>
  <c r="M86" i="9"/>
  <c r="M94" i="9"/>
  <c r="M38" i="30"/>
  <c r="M101" i="9"/>
  <c r="M45" i="30"/>
  <c r="M53" i="30"/>
  <c r="M109" i="9"/>
  <c r="N10" i="30"/>
  <c r="N18" i="30"/>
  <c r="N26" i="30"/>
  <c r="N34" i="30"/>
  <c r="N42" i="30"/>
  <c r="N49" i="30"/>
  <c r="L6" i="30"/>
  <c r="L62" i="9"/>
  <c r="M49" i="30"/>
  <c r="M105" i="9"/>
  <c r="N22" i="30"/>
  <c r="L11" i="30"/>
  <c r="L67" i="9"/>
  <c r="L75" i="9"/>
  <c r="L19" i="30"/>
  <c r="L83" i="9"/>
  <c r="L27" i="30"/>
  <c r="L35" i="30"/>
  <c r="L91" i="9"/>
  <c r="L55" i="30"/>
  <c r="L111" i="9"/>
  <c r="L106" i="9"/>
  <c r="L50" i="30"/>
  <c r="M63" i="9"/>
  <c r="M7" i="30"/>
  <c r="M71" i="9"/>
  <c r="M15" i="30"/>
  <c r="M79" i="9"/>
  <c r="M23" i="30"/>
  <c r="M87" i="9"/>
  <c r="M31" i="30"/>
  <c r="M95" i="9"/>
  <c r="M39" i="30"/>
  <c r="M102" i="9"/>
  <c r="M46" i="30"/>
  <c r="M54" i="30"/>
  <c r="M110" i="9"/>
  <c r="N11" i="30"/>
  <c r="N19" i="30"/>
  <c r="N27" i="30"/>
  <c r="N35" i="30"/>
  <c r="N55" i="30"/>
  <c r="N50" i="30"/>
  <c r="L78" i="9"/>
  <c r="L22" i="30"/>
  <c r="M98" i="9"/>
  <c r="M42" i="30"/>
  <c r="N6" i="30"/>
  <c r="L4" i="30"/>
  <c r="L3" i="9"/>
  <c r="AA39" i="9" s="1"/>
  <c r="L60" i="9"/>
  <c r="L68" i="9"/>
  <c r="L12" i="30"/>
  <c r="L20" i="30"/>
  <c r="L76" i="9"/>
  <c r="L84" i="9"/>
  <c r="L28" i="30"/>
  <c r="L36" i="30"/>
  <c r="L92" i="9"/>
  <c r="L99" i="9"/>
  <c r="L43" i="30"/>
  <c r="L107" i="9"/>
  <c r="L51" i="30"/>
  <c r="M64" i="9"/>
  <c r="M8" i="30"/>
  <c r="M72" i="9"/>
  <c r="M16" i="30"/>
  <c r="M80" i="9"/>
  <c r="M24" i="30"/>
  <c r="M32" i="30"/>
  <c r="M88" i="9"/>
  <c r="M96" i="9"/>
  <c r="M40" i="30"/>
  <c r="M47" i="30"/>
  <c r="M103" i="9"/>
  <c r="N4" i="30"/>
  <c r="N3" i="9"/>
  <c r="AC3" i="9" s="1"/>
  <c r="N12" i="30"/>
  <c r="N20" i="30"/>
  <c r="N28" i="30"/>
  <c r="N36" i="30"/>
  <c r="N43" i="30"/>
  <c r="N51" i="30"/>
  <c r="L101" i="9"/>
  <c r="L45" i="30"/>
  <c r="M66" i="9"/>
  <c r="M10" i="30"/>
  <c r="N53" i="30"/>
  <c r="L5" i="30"/>
  <c r="L61" i="9"/>
  <c r="L69" i="9"/>
  <c r="L13" i="30"/>
  <c r="L21" i="30"/>
  <c r="L77" i="9"/>
  <c r="L29" i="30"/>
  <c r="L85" i="9"/>
  <c r="L93" i="9"/>
  <c r="L37" i="30"/>
  <c r="L44" i="30"/>
  <c r="L100" i="9"/>
  <c r="L108" i="9"/>
  <c r="L52" i="30"/>
  <c r="M65" i="9"/>
  <c r="M9" i="30"/>
  <c r="M17" i="30"/>
  <c r="M73" i="9"/>
  <c r="M25" i="30"/>
  <c r="M81" i="9"/>
  <c r="M33" i="30"/>
  <c r="M89" i="9"/>
  <c r="M41" i="30"/>
  <c r="M97" i="9"/>
  <c r="M48" i="30"/>
  <c r="M104" i="9"/>
  <c r="N5" i="30"/>
  <c r="N13" i="30"/>
  <c r="N21" i="30"/>
  <c r="N29" i="30"/>
  <c r="N37" i="30"/>
  <c r="N44" i="30"/>
  <c r="N52" i="30"/>
  <c r="D24" i="25"/>
  <c r="D52" i="26"/>
  <c r="D56" i="27"/>
  <c r="D15" i="25"/>
  <c r="B10" i="25"/>
  <c r="D25" i="25"/>
  <c r="D34" i="25"/>
  <c r="D44" i="25"/>
  <c r="D58" i="25"/>
  <c r="D67" i="25"/>
  <c r="D77" i="25"/>
  <c r="D20" i="26"/>
  <c r="D30" i="26"/>
  <c r="D39" i="26"/>
  <c r="D53" i="26"/>
  <c r="D62" i="26"/>
  <c r="D72" i="26"/>
  <c r="D15" i="27"/>
  <c r="D25" i="27"/>
  <c r="D34" i="27"/>
  <c r="D44" i="27"/>
  <c r="D58" i="27"/>
  <c r="D67" i="27"/>
  <c r="D77" i="27"/>
  <c r="D56" i="25"/>
  <c r="D28" i="26"/>
  <c r="D66" i="27"/>
  <c r="D16" i="25"/>
  <c r="D26" i="25"/>
  <c r="D36" i="25"/>
  <c r="D45" i="25"/>
  <c r="D59" i="25"/>
  <c r="D68" i="25"/>
  <c r="B10" i="26"/>
  <c r="D12" i="26"/>
  <c r="D21" i="26"/>
  <c r="D31" i="26"/>
  <c r="D40" i="26"/>
  <c r="D54" i="26"/>
  <c r="D64" i="26"/>
  <c r="D73" i="26"/>
  <c r="D16" i="27"/>
  <c r="D26" i="27"/>
  <c r="D36" i="27"/>
  <c r="D45" i="27"/>
  <c r="D59" i="27"/>
  <c r="D68" i="27"/>
  <c r="D12" i="28"/>
  <c r="D10" i="28" s="1"/>
  <c r="B10" i="28"/>
  <c r="D43" i="25"/>
  <c r="D38" i="26"/>
  <c r="D43" i="27"/>
  <c r="D18" i="25"/>
  <c r="D27" i="25"/>
  <c r="D37" i="25"/>
  <c r="D46" i="25"/>
  <c r="D60" i="25"/>
  <c r="D70" i="25"/>
  <c r="D13" i="26"/>
  <c r="D22" i="26"/>
  <c r="D32" i="26"/>
  <c r="D42" i="26"/>
  <c r="D55" i="26"/>
  <c r="D65" i="26"/>
  <c r="D74" i="26"/>
  <c r="D18" i="27"/>
  <c r="D27" i="27"/>
  <c r="D37" i="27"/>
  <c r="D46" i="27"/>
  <c r="D60" i="27"/>
  <c r="D70" i="27"/>
  <c r="D76" i="25"/>
  <c r="D24" i="27"/>
  <c r="D19" i="25"/>
  <c r="D28" i="25"/>
  <c r="D38" i="25"/>
  <c r="D52" i="25"/>
  <c r="D61" i="25"/>
  <c r="D71" i="25"/>
  <c r="D14" i="26"/>
  <c r="D24" i="26"/>
  <c r="D33" i="26"/>
  <c r="D43" i="26"/>
  <c r="D56" i="26"/>
  <c r="D66" i="26"/>
  <c r="D76" i="26"/>
  <c r="D19" i="27"/>
  <c r="D28" i="27"/>
  <c r="D38" i="27"/>
  <c r="D52" i="27"/>
  <c r="D61" i="27"/>
  <c r="D71" i="27"/>
  <c r="D14" i="25"/>
  <c r="D71" i="26"/>
  <c r="D33" i="27"/>
  <c r="D20" i="25"/>
  <c r="D30" i="25"/>
  <c r="D39" i="25"/>
  <c r="D53" i="25"/>
  <c r="D62" i="25"/>
  <c r="D72" i="25"/>
  <c r="D15" i="26"/>
  <c r="D25" i="26"/>
  <c r="D34" i="26"/>
  <c r="D44" i="26"/>
  <c r="D58" i="26"/>
  <c r="D67" i="26"/>
  <c r="D77" i="26"/>
  <c r="D20" i="27"/>
  <c r="D30" i="27"/>
  <c r="D39" i="27"/>
  <c r="D53" i="27"/>
  <c r="D62" i="27"/>
  <c r="D72" i="27"/>
  <c r="D33" i="25"/>
  <c r="D61" i="26"/>
  <c r="D14" i="27"/>
  <c r="D12" i="25"/>
  <c r="D21" i="25"/>
  <c r="D31" i="25"/>
  <c r="D40" i="25"/>
  <c r="D54" i="25"/>
  <c r="D64" i="25"/>
  <c r="D73" i="25"/>
  <c r="D16" i="26"/>
  <c r="D26" i="26"/>
  <c r="D36" i="26"/>
  <c r="D45" i="26"/>
  <c r="D59" i="26"/>
  <c r="D68" i="26"/>
  <c r="B10" i="27"/>
  <c r="D12" i="27"/>
  <c r="D21" i="27"/>
  <c r="D31" i="27"/>
  <c r="D40" i="27"/>
  <c r="D54" i="27"/>
  <c r="D64" i="27"/>
  <c r="D73" i="27"/>
  <c r="D66" i="25"/>
  <c r="D19" i="26"/>
  <c r="D76" i="27"/>
  <c r="D13" i="25"/>
  <c r="D22" i="25"/>
  <c r="D32" i="25"/>
  <c r="D42" i="25"/>
  <c r="D55" i="25"/>
  <c r="D65" i="25"/>
  <c r="D74" i="25"/>
  <c r="D18" i="26"/>
  <c r="D27" i="26"/>
  <c r="D37" i="26"/>
  <c r="D46" i="26"/>
  <c r="D60" i="26"/>
  <c r="D70" i="26"/>
  <c r="D13" i="27"/>
  <c r="D22" i="27"/>
  <c r="D32" i="27"/>
  <c r="D42" i="27"/>
  <c r="D55" i="27"/>
  <c r="D65" i="27"/>
  <c r="D74" i="27"/>
  <c r="P72" i="9"/>
  <c r="AE71" i="9"/>
  <c r="P73" i="29"/>
  <c r="AE72" i="29"/>
  <c r="AQ72" i="29" s="1"/>
  <c r="DM10" i="24"/>
  <c r="B77" i="24" s="1"/>
  <c r="DK10" i="24"/>
  <c r="B76" i="24" s="1"/>
  <c r="DH10" i="24"/>
  <c r="B74" i="24" s="1"/>
  <c r="DF10" i="24"/>
  <c r="B73" i="24" s="1"/>
  <c r="DD10" i="24"/>
  <c r="B72" i="24" s="1"/>
  <c r="DB10" i="24"/>
  <c r="B71" i="24" s="1"/>
  <c r="CZ10" i="24"/>
  <c r="B70" i="24" s="1"/>
  <c r="CW10" i="24"/>
  <c r="B68" i="24" s="1"/>
  <c r="CU10" i="24"/>
  <c r="B67" i="24" s="1"/>
  <c r="CS10" i="24"/>
  <c r="B66" i="24" s="1"/>
  <c r="CQ10" i="24"/>
  <c r="B65" i="24" s="1"/>
  <c r="CO10" i="24"/>
  <c r="B64" i="24" s="1"/>
  <c r="CL10" i="24"/>
  <c r="B62" i="24" s="1"/>
  <c r="CJ10" i="24"/>
  <c r="B61" i="24" s="1"/>
  <c r="CH10" i="24"/>
  <c r="B60" i="24" s="1"/>
  <c r="CF10" i="24"/>
  <c r="B59" i="24" s="1"/>
  <c r="CD10" i="24"/>
  <c r="B58" i="24" s="1"/>
  <c r="CA10" i="24"/>
  <c r="B56" i="24" s="1"/>
  <c r="BY10" i="24"/>
  <c r="B55" i="24" s="1"/>
  <c r="BW10" i="24"/>
  <c r="B54" i="24" s="1"/>
  <c r="BU10" i="24"/>
  <c r="B53" i="24" s="1"/>
  <c r="BS10" i="24"/>
  <c r="B52" i="24" s="1"/>
  <c r="BP10" i="24"/>
  <c r="B46" i="24" s="1"/>
  <c r="BN10" i="24"/>
  <c r="B45" i="24" s="1"/>
  <c r="BL10" i="24"/>
  <c r="B44" i="24" s="1"/>
  <c r="BJ10" i="24"/>
  <c r="B43" i="24" s="1"/>
  <c r="BH10" i="24"/>
  <c r="B42" i="24" s="1"/>
  <c r="BE10" i="24"/>
  <c r="B40" i="24" s="1"/>
  <c r="BC10" i="24"/>
  <c r="B39" i="24" s="1"/>
  <c r="BA10" i="24"/>
  <c r="B38" i="24" s="1"/>
  <c r="AY10" i="24"/>
  <c r="B37" i="24" s="1"/>
  <c r="AW10" i="24"/>
  <c r="B36" i="24" s="1"/>
  <c r="AT10" i="24"/>
  <c r="B34" i="24" s="1"/>
  <c r="AR10" i="24"/>
  <c r="B33" i="24" s="1"/>
  <c r="AP10" i="24"/>
  <c r="B32" i="24" s="1"/>
  <c r="AN10" i="24"/>
  <c r="B31" i="24" s="1"/>
  <c r="AL10" i="24"/>
  <c r="B30" i="24" s="1"/>
  <c r="AI10" i="24"/>
  <c r="B28" i="24" s="1"/>
  <c r="AG10" i="24"/>
  <c r="B27" i="24" s="1"/>
  <c r="AE10" i="24"/>
  <c r="B26" i="24" s="1"/>
  <c r="AC10" i="24"/>
  <c r="B25" i="24" s="1"/>
  <c r="AA10" i="24"/>
  <c r="B24" i="24" s="1"/>
  <c r="X10" i="24"/>
  <c r="B22" i="24" s="1"/>
  <c r="V10" i="24"/>
  <c r="B21" i="24" s="1"/>
  <c r="T10" i="24"/>
  <c r="B20" i="24" s="1"/>
  <c r="R10" i="24"/>
  <c r="B19" i="24" s="1"/>
  <c r="P10" i="24"/>
  <c r="B18" i="24" s="1"/>
  <c r="M10" i="24"/>
  <c r="B16" i="24" s="1"/>
  <c r="K10" i="24"/>
  <c r="B15" i="24" s="1"/>
  <c r="I10" i="24"/>
  <c r="B14" i="24" s="1"/>
  <c r="G10" i="24"/>
  <c r="B13" i="24" s="1"/>
  <c r="E10" i="24"/>
  <c r="B12" i="24" s="1"/>
  <c r="K5" i="9"/>
  <c r="K28" i="9"/>
  <c r="K34" i="9"/>
  <c r="K23" i="9"/>
  <c r="K50" i="9"/>
  <c r="K33" i="9"/>
  <c r="K49" i="9"/>
  <c r="K7" i="9"/>
  <c r="K41" i="9"/>
  <c r="K26" i="9"/>
  <c r="K38" i="9"/>
  <c r="K24" i="9"/>
  <c r="K20" i="9"/>
  <c r="K8" i="9"/>
  <c r="K31" i="9"/>
  <c r="K16" i="9"/>
  <c r="K29" i="9"/>
  <c r="K4" i="9"/>
  <c r="K27" i="9"/>
  <c r="K37" i="9"/>
  <c r="K10" i="9"/>
  <c r="K6" i="9"/>
  <c r="K42" i="9"/>
  <c r="K54" i="9"/>
  <c r="K14" i="9"/>
  <c r="K25" i="9"/>
  <c r="K39" i="9"/>
  <c r="K52" i="9"/>
  <c r="K47" i="9"/>
  <c r="K53" i="9"/>
  <c r="K40" i="9"/>
  <c r="K11" i="9"/>
  <c r="K30" i="9"/>
  <c r="K12" i="9"/>
  <c r="K22" i="9"/>
  <c r="K43" i="9"/>
  <c r="K21" i="9"/>
  <c r="K35" i="9"/>
  <c r="K15" i="9"/>
  <c r="K17" i="9"/>
  <c r="K32" i="9"/>
  <c r="K44" i="9"/>
  <c r="K36" i="9"/>
  <c r="K18" i="9"/>
  <c r="K55" i="9"/>
  <c r="K13" i="9"/>
  <c r="K51" i="9"/>
  <c r="K46" i="9"/>
  <c r="K48" i="9"/>
  <c r="K19" i="9"/>
  <c r="K45" i="9"/>
  <c r="K9" i="9"/>
  <c r="I75" i="30" l="1"/>
  <c r="Y54" i="29"/>
  <c r="D81" i="30"/>
  <c r="Q7" i="29"/>
  <c r="W54" i="31"/>
  <c r="W12" i="31"/>
  <c r="W32" i="31"/>
  <c r="Y51" i="31"/>
  <c r="AB41" i="29"/>
  <c r="H89" i="30"/>
  <c r="G101" i="30"/>
  <c r="F85" i="30"/>
  <c r="W10" i="31"/>
  <c r="W3" i="31"/>
  <c r="W52" i="31"/>
  <c r="W53" i="31"/>
  <c r="E96" i="30"/>
  <c r="W31" i="31"/>
  <c r="Y46" i="31"/>
  <c r="R47" i="29"/>
  <c r="I71" i="30"/>
  <c r="I81" i="30"/>
  <c r="W46" i="31"/>
  <c r="W38" i="31"/>
  <c r="E90" i="30"/>
  <c r="W20" i="31"/>
  <c r="G100" i="30"/>
  <c r="AC37" i="29"/>
  <c r="AB43" i="29"/>
  <c r="Y31" i="31"/>
  <c r="R46" i="31"/>
  <c r="Y26" i="31"/>
  <c r="G65" i="30"/>
  <c r="F61" i="30"/>
  <c r="G76" i="30"/>
  <c r="E110" i="30"/>
  <c r="H110" i="30"/>
  <c r="H82" i="30"/>
  <c r="D89" i="30"/>
  <c r="F103" i="30"/>
  <c r="F105" i="30"/>
  <c r="H109" i="30"/>
  <c r="AB27" i="29"/>
  <c r="AB19" i="29"/>
  <c r="R25" i="31"/>
  <c r="R12" i="31"/>
  <c r="G82" i="30"/>
  <c r="I99" i="30"/>
  <c r="E101" i="30"/>
  <c r="G87" i="30"/>
  <c r="D70" i="30"/>
  <c r="F76" i="30"/>
  <c r="D78" i="30"/>
  <c r="H95" i="30"/>
  <c r="E61" i="30"/>
  <c r="H75" i="30"/>
  <c r="D75" i="30"/>
  <c r="G84" i="30"/>
  <c r="G61" i="30"/>
  <c r="AC41" i="29"/>
  <c r="Q46" i="29"/>
  <c r="Z9" i="29"/>
  <c r="Y16" i="29"/>
  <c r="Y11" i="29"/>
  <c r="I106" i="30"/>
  <c r="Z3" i="29"/>
  <c r="D102" i="30"/>
  <c r="AC30" i="29"/>
  <c r="Z41" i="29"/>
  <c r="H99" i="30"/>
  <c r="Z32" i="29"/>
  <c r="AC53" i="29"/>
  <c r="AC7" i="29"/>
  <c r="U17" i="29"/>
  <c r="AC9" i="29"/>
  <c r="Y34" i="29"/>
  <c r="Y24" i="29"/>
  <c r="AC35" i="29"/>
  <c r="AC5" i="29"/>
  <c r="AC10" i="29"/>
  <c r="Q12" i="29"/>
  <c r="E105" i="30"/>
  <c r="Q13" i="29"/>
  <c r="AC8" i="29"/>
  <c r="E62" i="30"/>
  <c r="D103" i="30"/>
  <c r="Y42" i="29"/>
  <c r="AC23" i="29"/>
  <c r="Z35" i="29"/>
  <c r="Z46" i="29"/>
  <c r="H78" i="30"/>
  <c r="I96" i="30"/>
  <c r="Z50" i="29"/>
  <c r="F87" i="30"/>
  <c r="W8" i="30"/>
  <c r="I92" i="30"/>
  <c r="Z21" i="29"/>
  <c r="Z19" i="29"/>
  <c r="Y15" i="31"/>
  <c r="Y18" i="30"/>
  <c r="I105" i="30"/>
  <c r="I63" i="30"/>
  <c r="D99" i="30"/>
  <c r="U47" i="30"/>
  <c r="D94" i="30"/>
  <c r="Y14" i="31"/>
  <c r="Z34" i="29"/>
  <c r="F110" i="30"/>
  <c r="H97" i="30"/>
  <c r="I77" i="30"/>
  <c r="I110" i="30"/>
  <c r="F80" i="30"/>
  <c r="H64" i="30"/>
  <c r="D83" i="30"/>
  <c r="D95" i="30"/>
  <c r="V46" i="30"/>
  <c r="G63" i="30"/>
  <c r="E107" i="30"/>
  <c r="X55" i="30"/>
  <c r="E111" i="30"/>
  <c r="E108" i="30"/>
  <c r="D86" i="30"/>
  <c r="H92" i="30"/>
  <c r="D101" i="30"/>
  <c r="F59" i="29"/>
  <c r="V41" i="29"/>
  <c r="I64" i="30"/>
  <c r="V52" i="29"/>
  <c r="Q26" i="29"/>
  <c r="S49" i="30"/>
  <c r="Q37" i="29"/>
  <c r="H111" i="30"/>
  <c r="V36" i="29"/>
  <c r="T41" i="31"/>
  <c r="U37" i="31"/>
  <c r="U42" i="31"/>
  <c r="U45" i="31"/>
  <c r="U12" i="31"/>
  <c r="U30" i="31"/>
  <c r="U3" i="31"/>
  <c r="AB52" i="29"/>
  <c r="AB31" i="29"/>
  <c r="AB18" i="29"/>
  <c r="AB49" i="29"/>
  <c r="AB14" i="29"/>
  <c r="T23" i="31"/>
  <c r="T18" i="31"/>
  <c r="T17" i="31"/>
  <c r="T28" i="31"/>
  <c r="U15" i="31"/>
  <c r="Q16" i="29"/>
  <c r="Q9" i="29"/>
  <c r="V40" i="29"/>
  <c r="V45" i="29"/>
  <c r="Q18" i="29"/>
  <c r="U33" i="31"/>
  <c r="Q38" i="29"/>
  <c r="F62" i="30"/>
  <c r="E72" i="30"/>
  <c r="D62" i="30"/>
  <c r="V34" i="30"/>
  <c r="T51" i="31"/>
  <c r="H100" i="30"/>
  <c r="U23" i="31"/>
  <c r="G102" i="30"/>
  <c r="Y45" i="30"/>
  <c r="Q3" i="29"/>
  <c r="V22" i="29"/>
  <c r="V31" i="29"/>
  <c r="V23" i="29"/>
  <c r="I68" i="30"/>
  <c r="U36" i="31"/>
  <c r="T26" i="31"/>
  <c r="U52" i="31"/>
  <c r="T48" i="31"/>
  <c r="AB21" i="29"/>
  <c r="U29" i="31"/>
  <c r="U49" i="31"/>
  <c r="U44" i="31"/>
  <c r="AB7" i="29"/>
  <c r="AB48" i="29"/>
  <c r="AB30" i="29"/>
  <c r="AB37" i="29"/>
  <c r="AB46" i="29"/>
  <c r="T46" i="31"/>
  <c r="T42" i="31"/>
  <c r="T20" i="31"/>
  <c r="T14" i="31"/>
  <c r="T31" i="31"/>
  <c r="Q54" i="29"/>
  <c r="Q52" i="29"/>
  <c r="V37" i="29"/>
  <c r="V24" i="29"/>
  <c r="T21" i="31"/>
  <c r="V14" i="29"/>
  <c r="V21" i="29"/>
  <c r="U8" i="31"/>
  <c r="F73" i="30"/>
  <c r="V7" i="30"/>
  <c r="U4" i="30"/>
  <c r="X23" i="30"/>
  <c r="H74" i="30"/>
  <c r="T10" i="31"/>
  <c r="AB8" i="29"/>
  <c r="T25" i="31"/>
  <c r="S36" i="30"/>
  <c r="B59" i="29"/>
  <c r="G110" i="30"/>
  <c r="V20" i="29"/>
  <c r="V15" i="29"/>
  <c r="Q21" i="29"/>
  <c r="V38" i="29"/>
  <c r="Q34" i="29"/>
  <c r="V3" i="29"/>
  <c r="T39" i="31"/>
  <c r="T6" i="31"/>
  <c r="E86" i="30"/>
  <c r="AB39" i="29"/>
  <c r="U6" i="31"/>
  <c r="U24" i="31"/>
  <c r="U51" i="31"/>
  <c r="F102" i="30"/>
  <c r="AB24" i="29"/>
  <c r="AB15" i="29"/>
  <c r="AB47" i="29"/>
  <c r="AB38" i="29"/>
  <c r="AQ61" i="29"/>
  <c r="T38" i="31"/>
  <c r="T53" i="31"/>
  <c r="T7" i="31"/>
  <c r="T3" i="31"/>
  <c r="T4" i="31"/>
  <c r="Q24" i="29"/>
  <c r="Q35" i="29"/>
  <c r="AB29" i="29"/>
  <c r="H79" i="30"/>
  <c r="Q51" i="29"/>
  <c r="Q27" i="29"/>
  <c r="Q50" i="29"/>
  <c r="G81" i="30"/>
  <c r="H63" i="30"/>
  <c r="D97" i="30"/>
  <c r="U20" i="29"/>
  <c r="AB34" i="29"/>
  <c r="AB20" i="29"/>
  <c r="AB4" i="29"/>
  <c r="Y35" i="30"/>
  <c r="V13" i="29"/>
  <c r="Q11" i="29"/>
  <c r="V33" i="29"/>
  <c r="E80" i="30"/>
  <c r="Q29" i="29"/>
  <c r="W29" i="30"/>
  <c r="AQ67" i="29"/>
  <c r="U54" i="31"/>
  <c r="AB11" i="29"/>
  <c r="U47" i="31"/>
  <c r="F101" i="30"/>
  <c r="U5" i="31"/>
  <c r="H59" i="29"/>
  <c r="U40" i="31"/>
  <c r="U50" i="31"/>
  <c r="U11" i="31"/>
  <c r="AB17" i="29"/>
  <c r="AB12" i="29"/>
  <c r="AB45" i="29"/>
  <c r="AB22" i="29"/>
  <c r="AB3" i="29"/>
  <c r="T45" i="31"/>
  <c r="T49" i="31"/>
  <c r="T36" i="31"/>
  <c r="T33" i="31"/>
  <c r="AB32" i="29"/>
  <c r="Q30" i="29"/>
  <c r="Q33" i="29"/>
  <c r="Q43" i="29"/>
  <c r="Q8" i="29"/>
  <c r="U4" i="31"/>
  <c r="Q47" i="29"/>
  <c r="U27" i="31"/>
  <c r="AB36" i="29"/>
  <c r="V43" i="29"/>
  <c r="Q5" i="29"/>
  <c r="I73" i="30"/>
  <c r="H73" i="30"/>
  <c r="G83" i="30"/>
  <c r="AB28" i="29"/>
  <c r="AB23" i="29"/>
  <c r="T35" i="31"/>
  <c r="U53" i="31"/>
  <c r="T6" i="30"/>
  <c r="G90" i="30"/>
  <c r="U29" i="30"/>
  <c r="Q23" i="29"/>
  <c r="V7" i="29"/>
  <c r="V16" i="29"/>
  <c r="E75" i="30"/>
  <c r="V10" i="29"/>
  <c r="U41" i="31"/>
  <c r="AB40" i="29"/>
  <c r="T13" i="31"/>
  <c r="T34" i="31"/>
  <c r="U18" i="31"/>
  <c r="U17" i="31"/>
  <c r="U39" i="31"/>
  <c r="U34" i="31"/>
  <c r="U9" i="31"/>
  <c r="AB26" i="29"/>
  <c r="AB16" i="29"/>
  <c r="AB33" i="29"/>
  <c r="AB50" i="29"/>
  <c r="AB51" i="29"/>
  <c r="AB13" i="29"/>
  <c r="T27" i="31"/>
  <c r="T32" i="31"/>
  <c r="T15" i="31"/>
  <c r="T54" i="31"/>
  <c r="V35" i="29"/>
  <c r="Q32" i="29"/>
  <c r="Q36" i="29"/>
  <c r="F99" i="30"/>
  <c r="Q48" i="29"/>
  <c r="Q19" i="29"/>
  <c r="Q6" i="29"/>
  <c r="Q39" i="29"/>
  <c r="Q31" i="29"/>
  <c r="V25" i="29"/>
  <c r="H108" i="30"/>
  <c r="I69" i="30"/>
  <c r="L59" i="29"/>
  <c r="AB53" i="29"/>
  <c r="T52" i="31"/>
  <c r="D107" i="30"/>
  <c r="V8" i="29"/>
  <c r="V12" i="29"/>
  <c r="V46" i="29"/>
  <c r="V47" i="29"/>
  <c r="V26" i="29"/>
  <c r="T11" i="31"/>
  <c r="T44" i="31"/>
  <c r="U22" i="31"/>
  <c r="U43" i="31"/>
  <c r="U35" i="31"/>
  <c r="U31" i="31"/>
  <c r="T19" i="31"/>
  <c r="AB42" i="29"/>
  <c r="AB25" i="29"/>
  <c r="AB10" i="29"/>
  <c r="AB6" i="29"/>
  <c r="T37" i="31"/>
  <c r="T12" i="31"/>
  <c r="T8" i="31"/>
  <c r="T43" i="31"/>
  <c r="T50" i="31"/>
  <c r="V48" i="29"/>
  <c r="U21" i="31"/>
  <c r="Q15" i="29"/>
  <c r="U10" i="30"/>
  <c r="Q10" i="29"/>
  <c r="G92" i="30"/>
  <c r="H71" i="30"/>
  <c r="X10" i="30"/>
  <c r="J3" i="30"/>
  <c r="Y50" i="30"/>
  <c r="S34" i="30"/>
  <c r="X45" i="30"/>
  <c r="W38" i="30"/>
  <c r="Y51" i="30"/>
  <c r="H66" i="30"/>
  <c r="T40" i="30"/>
  <c r="Y15" i="30"/>
  <c r="S35" i="30"/>
  <c r="E67" i="30"/>
  <c r="D67" i="30"/>
  <c r="T11" i="30"/>
  <c r="G67" i="30"/>
  <c r="W11" i="30"/>
  <c r="H67" i="30"/>
  <c r="U6" i="30"/>
  <c r="U50" i="30"/>
  <c r="U52" i="30"/>
  <c r="U14" i="30"/>
  <c r="U25" i="30"/>
  <c r="U51" i="30"/>
  <c r="U18" i="30"/>
  <c r="U37" i="30"/>
  <c r="Y47" i="30"/>
  <c r="I60" i="30"/>
  <c r="Y19" i="30"/>
  <c r="Y10" i="30"/>
  <c r="Y30" i="30"/>
  <c r="Y21" i="30"/>
  <c r="Y36" i="30"/>
  <c r="Y4" i="30"/>
  <c r="Y28" i="30"/>
  <c r="Y49" i="30"/>
  <c r="G91" i="30"/>
  <c r="H91" i="30"/>
  <c r="W35" i="30"/>
  <c r="H84" i="30"/>
  <c r="I84" i="30"/>
  <c r="X28" i="30"/>
  <c r="Y12" i="30"/>
  <c r="E103" i="30"/>
  <c r="X4" i="29"/>
  <c r="X17" i="29"/>
  <c r="I59" i="29"/>
  <c r="X32" i="29"/>
  <c r="X14" i="29"/>
  <c r="I66" i="30"/>
  <c r="U32" i="30"/>
  <c r="S42" i="30"/>
  <c r="V20" i="30"/>
  <c r="Y25" i="30"/>
  <c r="S31" i="30"/>
  <c r="Y42" i="30"/>
  <c r="W10" i="30"/>
  <c r="V39" i="30"/>
  <c r="S12" i="30"/>
  <c r="W55" i="30"/>
  <c r="H83" i="30"/>
  <c r="F90" i="30"/>
  <c r="E95" i="30"/>
  <c r="F95" i="30"/>
  <c r="I91" i="30"/>
  <c r="F111" i="30"/>
  <c r="F3" i="30"/>
  <c r="U55" i="30"/>
  <c r="S46" i="30"/>
  <c r="G103" i="30"/>
  <c r="V47" i="30"/>
  <c r="S39" i="30"/>
  <c r="D79" i="30"/>
  <c r="T23" i="30"/>
  <c r="E79" i="30"/>
  <c r="E82" i="30"/>
  <c r="F82" i="30"/>
  <c r="U26" i="30"/>
  <c r="E88" i="30"/>
  <c r="T27" i="29"/>
  <c r="T20" i="29"/>
  <c r="T34" i="29"/>
  <c r="T9" i="29"/>
  <c r="AQ69" i="29"/>
  <c r="T48" i="29"/>
  <c r="T28" i="29"/>
  <c r="T45" i="29"/>
  <c r="T42" i="29"/>
  <c r="T15" i="29"/>
  <c r="T44" i="29"/>
  <c r="T4" i="29"/>
  <c r="T26" i="29"/>
  <c r="E59" i="29"/>
  <c r="T41" i="29"/>
  <c r="T31" i="29"/>
  <c r="T54" i="29"/>
  <c r="T40" i="29"/>
  <c r="T25" i="29"/>
  <c r="T12" i="29"/>
  <c r="T6" i="29"/>
  <c r="T39" i="29"/>
  <c r="T38" i="29"/>
  <c r="T19" i="29"/>
  <c r="T14" i="29"/>
  <c r="T53" i="29"/>
  <c r="T22" i="29"/>
  <c r="T11" i="29"/>
  <c r="T49" i="29"/>
  <c r="T18" i="29"/>
  <c r="T16" i="29"/>
  <c r="D59" i="29"/>
  <c r="T35" i="29"/>
  <c r="T35" i="30"/>
  <c r="E91" i="30"/>
  <c r="V8" i="31"/>
  <c r="V28" i="31"/>
  <c r="V15" i="31"/>
  <c r="V38" i="31"/>
  <c r="V12" i="31"/>
  <c r="V11" i="31"/>
  <c r="V22" i="31"/>
  <c r="V24" i="31"/>
  <c r="V52" i="31"/>
  <c r="V49" i="31"/>
  <c r="V20" i="31"/>
  <c r="V25" i="31"/>
  <c r="V35" i="31"/>
  <c r="V6" i="31"/>
  <c r="V46" i="31"/>
  <c r="V13" i="31"/>
  <c r="V50" i="31"/>
  <c r="V30" i="31"/>
  <c r="V21" i="31"/>
  <c r="V37" i="31"/>
  <c r="V40" i="31"/>
  <c r="V39" i="31"/>
  <c r="V45" i="31"/>
  <c r="V36" i="31"/>
  <c r="V54" i="31"/>
  <c r="V5" i="31"/>
  <c r="V34" i="31"/>
  <c r="V16" i="31"/>
  <c r="V43" i="31"/>
  <c r="V19" i="31"/>
  <c r="V29" i="31"/>
  <c r="V32" i="30"/>
  <c r="G88" i="30"/>
  <c r="E84" i="30"/>
  <c r="U28" i="30"/>
  <c r="F66" i="30"/>
  <c r="E66" i="30"/>
  <c r="X34" i="30"/>
  <c r="T28" i="30"/>
  <c r="S17" i="30"/>
  <c r="Y20" i="30"/>
  <c r="S9" i="30"/>
  <c r="U13" i="30"/>
  <c r="V9" i="30"/>
  <c r="H85" i="30"/>
  <c r="H81" i="30"/>
  <c r="Y22" i="30"/>
  <c r="U35" i="30"/>
  <c r="S30" i="30"/>
  <c r="I74" i="30"/>
  <c r="G60" i="30"/>
  <c r="Y44" i="30"/>
  <c r="I100" i="30"/>
  <c r="S3" i="31"/>
  <c r="S19" i="31"/>
  <c r="S9" i="31"/>
  <c r="S32" i="31"/>
  <c r="S17" i="31"/>
  <c r="F86" i="30"/>
  <c r="V30" i="30"/>
  <c r="G86" i="30"/>
  <c r="Y27" i="30"/>
  <c r="V41" i="30"/>
  <c r="G97" i="30"/>
  <c r="S37" i="30"/>
  <c r="S24" i="30"/>
  <c r="S53" i="30"/>
  <c r="S52" i="30"/>
  <c r="S23" i="30"/>
  <c r="S11" i="30"/>
  <c r="S28" i="30"/>
  <c r="S54" i="30"/>
  <c r="G68" i="30"/>
  <c r="V12" i="30"/>
  <c r="F92" i="30"/>
  <c r="U36" i="30"/>
  <c r="I111" i="30"/>
  <c r="Y55" i="30"/>
  <c r="V47" i="31"/>
  <c r="D111" i="30"/>
  <c r="S55" i="30"/>
  <c r="D3" i="30"/>
  <c r="I109" i="30"/>
  <c r="X53" i="30"/>
  <c r="Y7" i="30"/>
  <c r="S51" i="30"/>
  <c r="F60" i="30"/>
  <c r="T21" i="30"/>
  <c r="V10" i="30"/>
  <c r="S5" i="30"/>
  <c r="Y23" i="30"/>
  <c r="V15" i="30"/>
  <c r="T24" i="30"/>
  <c r="W31" i="30"/>
  <c r="T53" i="30"/>
  <c r="X6" i="30"/>
  <c r="E76" i="30"/>
  <c r="D76" i="30"/>
  <c r="X50" i="30"/>
  <c r="X32" i="30"/>
  <c r="X19" i="30"/>
  <c r="X41" i="30"/>
  <c r="X47" i="30"/>
  <c r="X16" i="30"/>
  <c r="X22" i="30"/>
  <c r="X37" i="30"/>
  <c r="X5" i="30"/>
  <c r="X44" i="30"/>
  <c r="X29" i="30"/>
  <c r="X40" i="30"/>
  <c r="X7" i="30"/>
  <c r="X24" i="30"/>
  <c r="X42" i="30"/>
  <c r="X14" i="30"/>
  <c r="Z4" i="29"/>
  <c r="Z29" i="29"/>
  <c r="Z24" i="29"/>
  <c r="Z5" i="29"/>
  <c r="Z8" i="29"/>
  <c r="Z49" i="29"/>
  <c r="AQ63" i="29"/>
  <c r="J59" i="29"/>
  <c r="Z10" i="29"/>
  <c r="Z53" i="29"/>
  <c r="K59" i="29"/>
  <c r="Z23" i="29"/>
  <c r="Z43" i="29"/>
  <c r="Z16" i="29"/>
  <c r="Z6" i="29"/>
  <c r="Z39" i="29"/>
  <c r="Z31" i="29"/>
  <c r="Z38" i="29"/>
  <c r="Z12" i="29"/>
  <c r="Z20" i="29"/>
  <c r="Z52" i="29"/>
  <c r="Z14" i="29"/>
  <c r="Z42" i="29"/>
  <c r="Z36" i="29"/>
  <c r="I89" i="30"/>
  <c r="X33" i="30"/>
  <c r="S40" i="30"/>
  <c r="D96" i="30"/>
  <c r="F64" i="30"/>
  <c r="U8" i="30"/>
  <c r="S14" i="30"/>
  <c r="W24" i="30"/>
  <c r="V33" i="30"/>
  <c r="U27" i="30"/>
  <c r="V19" i="30"/>
  <c r="S15" i="30"/>
  <c r="Y34" i="30"/>
  <c r="U42" i="30"/>
  <c r="Y9" i="30"/>
  <c r="X20" i="30"/>
  <c r="V31" i="30"/>
  <c r="Y39" i="30"/>
  <c r="G73" i="30"/>
  <c r="T43" i="30"/>
  <c r="W35" i="31"/>
  <c r="W27" i="31"/>
  <c r="W21" i="31"/>
  <c r="W43" i="31"/>
  <c r="W37" i="31"/>
  <c r="W8" i="31"/>
  <c r="W40" i="31"/>
  <c r="W18" i="31"/>
  <c r="W5" i="31"/>
  <c r="W19" i="31"/>
  <c r="W22" i="31"/>
  <c r="W16" i="31"/>
  <c r="W26" i="31"/>
  <c r="W42" i="31"/>
  <c r="W4" i="31"/>
  <c r="W33" i="31"/>
  <c r="W30" i="31"/>
  <c r="W47" i="31"/>
  <c r="W41" i="31"/>
  <c r="W39" i="31"/>
  <c r="W11" i="31"/>
  <c r="W51" i="31"/>
  <c r="W24" i="31"/>
  <c r="W25" i="31"/>
  <c r="W45" i="31"/>
  <c r="W34" i="31"/>
  <c r="W50" i="31"/>
  <c r="W44" i="31"/>
  <c r="W28" i="31"/>
  <c r="W13" i="31"/>
  <c r="W6" i="31"/>
  <c r="D73" i="30"/>
  <c r="E73" i="30"/>
  <c r="T30" i="29"/>
  <c r="F109" i="30"/>
  <c r="U16" i="30"/>
  <c r="G106" i="30"/>
  <c r="H106" i="30"/>
  <c r="W50" i="30"/>
  <c r="D93" i="30"/>
  <c r="E93" i="30"/>
  <c r="T37" i="30"/>
  <c r="AC19" i="29"/>
  <c r="AC54" i="29"/>
  <c r="AC46" i="29"/>
  <c r="AC24" i="29"/>
  <c r="AC27" i="29"/>
  <c r="AC15" i="29"/>
  <c r="AC38" i="29"/>
  <c r="M59" i="29"/>
  <c r="AC13" i="29"/>
  <c r="AC43" i="29"/>
  <c r="AC14" i="29"/>
  <c r="AC45" i="29"/>
  <c r="AC17" i="29"/>
  <c r="AC36" i="29"/>
  <c r="AC48" i="29"/>
  <c r="AC42" i="29"/>
  <c r="AC50" i="29"/>
  <c r="AC34" i="29"/>
  <c r="AC22" i="29"/>
  <c r="AC18" i="29"/>
  <c r="AC39" i="29"/>
  <c r="AC31" i="29"/>
  <c r="AC28" i="29"/>
  <c r="AC20" i="29"/>
  <c r="AC44" i="29"/>
  <c r="AC21" i="29"/>
  <c r="AC29" i="29"/>
  <c r="AC4" i="29"/>
  <c r="V31" i="31"/>
  <c r="F89" i="30"/>
  <c r="U33" i="30"/>
  <c r="E97" i="30"/>
  <c r="F97" i="30"/>
  <c r="G64" i="30"/>
  <c r="V8" i="30"/>
  <c r="E78" i="30"/>
  <c r="U22" i="30"/>
  <c r="X54" i="30"/>
  <c r="X15" i="30"/>
  <c r="X8" i="30"/>
  <c r="W36" i="30"/>
  <c r="Y16" i="30"/>
  <c r="V17" i="30"/>
  <c r="E64" i="30"/>
  <c r="X7" i="31"/>
  <c r="X41" i="31"/>
  <c r="G74" i="30"/>
  <c r="W18" i="30"/>
  <c r="E98" i="30"/>
  <c r="T42" i="30"/>
  <c r="T46" i="29"/>
  <c r="H90" i="30"/>
  <c r="W51" i="30"/>
  <c r="H103" i="30"/>
  <c r="W47" i="30"/>
  <c r="Y53" i="30"/>
  <c r="G94" i="30"/>
  <c r="V38" i="30"/>
  <c r="V55" i="30"/>
  <c r="V52" i="30"/>
  <c r="V22" i="30"/>
  <c r="V28" i="30"/>
  <c r="V54" i="30"/>
  <c r="V27" i="30"/>
  <c r="V48" i="30"/>
  <c r="V11" i="30"/>
  <c r="V40" i="30"/>
  <c r="V13" i="30"/>
  <c r="V16" i="30"/>
  <c r="V29" i="30"/>
  <c r="T50" i="30"/>
  <c r="T27" i="30"/>
  <c r="T13" i="30"/>
  <c r="T7" i="30"/>
  <c r="T5" i="30"/>
  <c r="T54" i="30"/>
  <c r="T10" i="30"/>
  <c r="T39" i="30"/>
  <c r="T52" i="30"/>
  <c r="T18" i="30"/>
  <c r="T48" i="30"/>
  <c r="T22" i="30"/>
  <c r="D82" i="30"/>
  <c r="S26" i="30"/>
  <c r="F78" i="30"/>
  <c r="U40" i="30"/>
  <c r="W54" i="30"/>
  <c r="W41" i="30"/>
  <c r="U7" i="30"/>
  <c r="T51" i="30"/>
  <c r="T34" i="30"/>
  <c r="G99" i="30"/>
  <c r="W28" i="30"/>
  <c r="H3" i="30"/>
  <c r="W5" i="30"/>
  <c r="W12" i="30"/>
  <c r="W39" i="30"/>
  <c r="W48" i="30"/>
  <c r="W26" i="30"/>
  <c r="W14" i="30"/>
  <c r="V17" i="31"/>
  <c r="H101" i="30"/>
  <c r="W45" i="30"/>
  <c r="V33" i="31"/>
  <c r="Z30" i="29"/>
  <c r="Y31" i="30"/>
  <c r="I90" i="30"/>
  <c r="S38" i="30"/>
  <c r="D71" i="30"/>
  <c r="S10" i="31"/>
  <c r="S43" i="31"/>
  <c r="S42" i="31"/>
  <c r="S20" i="31"/>
  <c r="S34" i="31"/>
  <c r="S4" i="31"/>
  <c r="S23" i="31"/>
  <c r="S45" i="31"/>
  <c r="S53" i="31"/>
  <c r="S7" i="31"/>
  <c r="S6" i="31"/>
  <c r="S44" i="31"/>
  <c r="S26" i="31"/>
  <c r="S52" i="31"/>
  <c r="S21" i="31"/>
  <c r="S50" i="31"/>
  <c r="S40" i="31"/>
  <c r="S38" i="31"/>
  <c r="S25" i="31"/>
  <c r="S51" i="31"/>
  <c r="S49" i="31"/>
  <c r="S15" i="31"/>
  <c r="S54" i="31"/>
  <c r="S11" i="31"/>
  <c r="S29" i="31"/>
  <c r="S27" i="31"/>
  <c r="S37" i="31"/>
  <c r="S8" i="31"/>
  <c r="S28" i="31"/>
  <c r="S30" i="31"/>
  <c r="S5" i="31"/>
  <c r="S43" i="30"/>
  <c r="X19" i="29"/>
  <c r="X34" i="29"/>
  <c r="X30" i="29"/>
  <c r="X18" i="29"/>
  <c r="X10" i="29"/>
  <c r="X25" i="29"/>
  <c r="X38" i="29"/>
  <c r="X42" i="29"/>
  <c r="X44" i="29"/>
  <c r="X49" i="29"/>
  <c r="X36" i="29"/>
  <c r="X46" i="29"/>
  <c r="X41" i="29"/>
  <c r="X37" i="29"/>
  <c r="X52" i="29"/>
  <c r="X16" i="29"/>
  <c r="X54" i="29"/>
  <c r="X43" i="29"/>
  <c r="X51" i="29"/>
  <c r="X29" i="29"/>
  <c r="X48" i="29"/>
  <c r="X53" i="29"/>
  <c r="X24" i="29"/>
  <c r="X20" i="29"/>
  <c r="X33" i="29"/>
  <c r="X23" i="29"/>
  <c r="X12" i="29"/>
  <c r="X15" i="29"/>
  <c r="X8" i="29"/>
  <c r="X22" i="29"/>
  <c r="X50" i="29"/>
  <c r="X6" i="29"/>
  <c r="X21" i="29"/>
  <c r="X11" i="29"/>
  <c r="X13" i="29"/>
  <c r="X40" i="29"/>
  <c r="X9" i="29"/>
  <c r="X47" i="29"/>
  <c r="X26" i="29"/>
  <c r="X31" i="29"/>
  <c r="X5" i="29"/>
  <c r="X45" i="29"/>
  <c r="X7" i="29"/>
  <c r="X27" i="29"/>
  <c r="S18" i="30"/>
  <c r="X51" i="31"/>
  <c r="T30" i="30"/>
  <c r="H107" i="30"/>
  <c r="G107" i="30"/>
  <c r="I94" i="30"/>
  <c r="X38" i="30"/>
  <c r="F84" i="30"/>
  <c r="U38" i="30"/>
  <c r="E94" i="30"/>
  <c r="E68" i="30"/>
  <c r="F68" i="30"/>
  <c r="U12" i="30"/>
  <c r="G80" i="30"/>
  <c r="V24" i="30"/>
  <c r="Y33" i="30"/>
  <c r="H65" i="30"/>
  <c r="W9" i="30"/>
  <c r="V14" i="30"/>
  <c r="D100" i="30"/>
  <c r="S44" i="30"/>
  <c r="X39" i="29"/>
  <c r="D60" i="30"/>
  <c r="T32" i="30"/>
  <c r="T41" i="30"/>
  <c r="E3" i="30"/>
  <c r="T14" i="30"/>
  <c r="T31" i="30"/>
  <c r="T47" i="30"/>
  <c r="T12" i="30"/>
  <c r="T25" i="30"/>
  <c r="T46" i="30"/>
  <c r="T45" i="30"/>
  <c r="T55" i="30"/>
  <c r="T26" i="30"/>
  <c r="T16" i="30"/>
  <c r="T17" i="30"/>
  <c r="T49" i="30"/>
  <c r="T44" i="30"/>
  <c r="T19" i="30"/>
  <c r="T38" i="30"/>
  <c r="T4" i="30"/>
  <c r="T9" i="30"/>
  <c r="T8" i="30"/>
  <c r="T15" i="30"/>
  <c r="X30" i="31"/>
  <c r="X34" i="31"/>
  <c r="X19" i="31"/>
  <c r="X18" i="31"/>
  <c r="X28" i="31"/>
  <c r="X15" i="31"/>
  <c r="X50" i="31"/>
  <c r="X12" i="31"/>
  <c r="X26" i="31"/>
  <c r="X13" i="31"/>
  <c r="X46" i="31"/>
  <c r="X36" i="31"/>
  <c r="X43" i="31"/>
  <c r="X39" i="31"/>
  <c r="X20" i="31"/>
  <c r="X49" i="31"/>
  <c r="X47" i="31"/>
  <c r="X33" i="31"/>
  <c r="X10" i="31"/>
  <c r="X25" i="31"/>
  <c r="X23" i="31"/>
  <c r="X14" i="31"/>
  <c r="X16" i="31"/>
  <c r="X54" i="31"/>
  <c r="X37" i="31"/>
  <c r="X52" i="31"/>
  <c r="X24" i="31"/>
  <c r="X29" i="31"/>
  <c r="X8" i="31"/>
  <c r="X22" i="31"/>
  <c r="X3" i="31"/>
  <c r="X45" i="31"/>
  <c r="X40" i="31"/>
  <c r="X17" i="31"/>
  <c r="X5" i="31"/>
  <c r="X11" i="31"/>
  <c r="X31" i="31"/>
  <c r="X48" i="31"/>
  <c r="X42" i="31"/>
  <c r="X27" i="31"/>
  <c r="V5" i="30"/>
  <c r="G3" i="30"/>
  <c r="V42" i="30"/>
  <c r="V36" i="30"/>
  <c r="V45" i="30"/>
  <c r="V6" i="30"/>
  <c r="V37" i="30"/>
  <c r="V26" i="30"/>
  <c r="V49" i="30"/>
  <c r="V21" i="30"/>
  <c r="V35" i="30"/>
  <c r="V18" i="30"/>
  <c r="V4" i="30"/>
  <c r="V44" i="30"/>
  <c r="V23" i="30"/>
  <c r="V43" i="30"/>
  <c r="V50" i="30"/>
  <c r="V53" i="30"/>
  <c r="E100" i="30"/>
  <c r="U44" i="30"/>
  <c r="F100" i="30"/>
  <c r="T36" i="30"/>
  <c r="E92" i="30"/>
  <c r="V51" i="30"/>
  <c r="Y38" i="30"/>
  <c r="D88" i="30"/>
  <c r="S32" i="30"/>
  <c r="H93" i="30"/>
  <c r="W37" i="30"/>
  <c r="G93" i="30"/>
  <c r="S35" i="31"/>
  <c r="Y24" i="30"/>
  <c r="I80" i="30"/>
  <c r="E89" i="30"/>
  <c r="T33" i="30"/>
  <c r="T20" i="30"/>
  <c r="W34" i="30"/>
  <c r="W33" i="30"/>
  <c r="W21" i="30"/>
  <c r="W32" i="30"/>
  <c r="W23" i="30"/>
  <c r="W25" i="30"/>
  <c r="W30" i="30"/>
  <c r="W53" i="30"/>
  <c r="W43" i="30"/>
  <c r="W52" i="30"/>
  <c r="W46" i="30"/>
  <c r="W15" i="30"/>
  <c r="W40" i="30"/>
  <c r="G62" i="30"/>
  <c r="W4" i="30"/>
  <c r="W19" i="30"/>
  <c r="W27" i="30"/>
  <c r="W13" i="30"/>
  <c r="W17" i="30"/>
  <c r="W22" i="30"/>
  <c r="H62" i="30"/>
  <c r="W7" i="30"/>
  <c r="W6" i="30"/>
  <c r="W16" i="30"/>
  <c r="S12" i="31"/>
  <c r="S14" i="31"/>
  <c r="S31" i="31"/>
  <c r="G105" i="30"/>
  <c r="H105" i="30"/>
  <c r="R6" i="29"/>
  <c r="R23" i="29"/>
  <c r="R16" i="29"/>
  <c r="R49" i="29"/>
  <c r="R17" i="29"/>
  <c r="R43" i="29"/>
  <c r="R26" i="29"/>
  <c r="R27" i="29"/>
  <c r="C59" i="29"/>
  <c r="R15" i="29"/>
  <c r="R30" i="29"/>
  <c r="R20" i="29"/>
  <c r="R7" i="29"/>
  <c r="R41" i="29"/>
  <c r="R25" i="29"/>
  <c r="R8" i="29"/>
  <c r="R46" i="29"/>
  <c r="R52" i="29"/>
  <c r="R38" i="29"/>
  <c r="R12" i="29"/>
  <c r="R33" i="29"/>
  <c r="R44" i="29"/>
  <c r="AQ71" i="29"/>
  <c r="R36" i="29"/>
  <c r="R4" i="29"/>
  <c r="R50" i="29"/>
  <c r="R28" i="29"/>
  <c r="R22" i="29"/>
  <c r="R18" i="29"/>
  <c r="R51" i="29"/>
  <c r="R45" i="29"/>
  <c r="R13" i="29"/>
  <c r="R5" i="29"/>
  <c r="R9" i="29"/>
  <c r="R24" i="29"/>
  <c r="R40" i="29"/>
  <c r="R31" i="29"/>
  <c r="R32" i="29"/>
  <c r="R14" i="29"/>
  <c r="R34" i="29"/>
  <c r="R37" i="29"/>
  <c r="Q31" i="31"/>
  <c r="Q16" i="31"/>
  <c r="Q19" i="31"/>
  <c r="Q12" i="31"/>
  <c r="Q21" i="31"/>
  <c r="Q47" i="31"/>
  <c r="Q43" i="31"/>
  <c r="Q29" i="31"/>
  <c r="Q38" i="31"/>
  <c r="Q48" i="31"/>
  <c r="Q42" i="31"/>
  <c r="Q50" i="31"/>
  <c r="Q49" i="31"/>
  <c r="Q27" i="31"/>
  <c r="Q37" i="31"/>
  <c r="Q18" i="31"/>
  <c r="Q25" i="31"/>
  <c r="Q10" i="31"/>
  <c r="Q53" i="31"/>
  <c r="Q46" i="31"/>
  <c r="Q28" i="31"/>
  <c r="Q34" i="31"/>
  <c r="Q17" i="31"/>
  <c r="Q30" i="31"/>
  <c r="Q3" i="31"/>
  <c r="Q51" i="31"/>
  <c r="Q13" i="31"/>
  <c r="Q20" i="31"/>
  <c r="Q5" i="31"/>
  <c r="Q22" i="31"/>
  <c r="Q40" i="31"/>
  <c r="Q44" i="31"/>
  <c r="Q26" i="31"/>
  <c r="Q24" i="31"/>
  <c r="Q23" i="31"/>
  <c r="Q11" i="31"/>
  <c r="Q8" i="31"/>
  <c r="Q54" i="31"/>
  <c r="Q52" i="31"/>
  <c r="Q35" i="31"/>
  <c r="H102" i="30"/>
  <c r="X46" i="30"/>
  <c r="T29" i="30"/>
  <c r="D85" i="30"/>
  <c r="Y26" i="30"/>
  <c r="Y13" i="30"/>
  <c r="Y6" i="30"/>
  <c r="Y48" i="30"/>
  <c r="Y17" i="30"/>
  <c r="Y32" i="30"/>
  <c r="Y40" i="30"/>
  <c r="Y8" i="30"/>
  <c r="Y29" i="30"/>
  <c r="Y46" i="30"/>
  <c r="Y14" i="30"/>
  <c r="Y41" i="30"/>
  <c r="Y5" i="30"/>
  <c r="Y37" i="30"/>
  <c r="Y43" i="30"/>
  <c r="Y52" i="30"/>
  <c r="I67" i="30"/>
  <c r="Y11" i="30"/>
  <c r="U46" i="30"/>
  <c r="U34" i="30"/>
  <c r="U49" i="30"/>
  <c r="U41" i="30"/>
  <c r="U43" i="30"/>
  <c r="U30" i="30"/>
  <c r="U54" i="30"/>
  <c r="U5" i="30"/>
  <c r="U45" i="30"/>
  <c r="U24" i="30"/>
  <c r="U11" i="30"/>
  <c r="U15" i="30"/>
  <c r="U53" i="30"/>
  <c r="E65" i="30"/>
  <c r="U21" i="30"/>
  <c r="U48" i="30"/>
  <c r="U31" i="30"/>
  <c r="F65" i="30"/>
  <c r="U23" i="30"/>
  <c r="U20" i="30"/>
  <c r="U17" i="30"/>
  <c r="U39" i="30"/>
  <c r="U9" i="30"/>
  <c r="U19" i="30"/>
  <c r="W53" i="29"/>
  <c r="W4" i="29"/>
  <c r="W9" i="29"/>
  <c r="W8" i="29"/>
  <c r="W6" i="29"/>
  <c r="W3" i="29"/>
  <c r="W39" i="29"/>
  <c r="W10" i="29"/>
  <c r="W40" i="29"/>
  <c r="W49" i="29"/>
  <c r="AQ66" i="29"/>
  <c r="W14" i="29"/>
  <c r="W18" i="29"/>
  <c r="W46" i="29"/>
  <c r="W44" i="29"/>
  <c r="W25" i="29"/>
  <c r="W47" i="29"/>
  <c r="W23" i="29"/>
  <c r="W16" i="29"/>
  <c r="G59" i="29"/>
  <c r="W11" i="29"/>
  <c r="W30" i="29"/>
  <c r="W17" i="29"/>
  <c r="W54" i="29"/>
  <c r="W38" i="29"/>
  <c r="W7" i="29"/>
  <c r="W52" i="29"/>
  <c r="W43" i="29"/>
  <c r="W50" i="29"/>
  <c r="W35" i="29"/>
  <c r="W48" i="29"/>
  <c r="W21" i="29"/>
  <c r="W13" i="29"/>
  <c r="W27" i="29"/>
  <c r="W34" i="29"/>
  <c r="W20" i="29"/>
  <c r="W22" i="29"/>
  <c r="W51" i="29"/>
  <c r="W12" i="29"/>
  <c r="W5" i="29"/>
  <c r="W45" i="29"/>
  <c r="W37" i="29"/>
  <c r="I86" i="30"/>
  <c r="X30" i="30"/>
  <c r="S7" i="30"/>
  <c r="S47" i="30"/>
  <c r="S6" i="30"/>
  <c r="S19" i="30"/>
  <c r="S33" i="30"/>
  <c r="S25" i="30"/>
  <c r="S4" i="30"/>
  <c r="S21" i="30"/>
  <c r="S50" i="30"/>
  <c r="S27" i="30"/>
  <c r="S41" i="30"/>
  <c r="S8" i="30"/>
  <c r="S29" i="30"/>
  <c r="S10" i="30"/>
  <c r="S16" i="30"/>
  <c r="S48" i="30"/>
  <c r="S45" i="30"/>
  <c r="S13" i="30"/>
  <c r="S20" i="30"/>
  <c r="D68" i="30"/>
  <c r="X12" i="30"/>
  <c r="X51" i="30"/>
  <c r="X35" i="30"/>
  <c r="X21" i="30"/>
  <c r="X36" i="30"/>
  <c r="I3" i="30"/>
  <c r="X31" i="30"/>
  <c r="X27" i="30"/>
  <c r="X43" i="30"/>
  <c r="X11" i="30"/>
  <c r="X13" i="30"/>
  <c r="X25" i="30"/>
  <c r="X18" i="30"/>
  <c r="X17" i="30"/>
  <c r="X4" i="30"/>
  <c r="X26" i="30"/>
  <c r="X49" i="30"/>
  <c r="I61" i="30"/>
  <c r="X39" i="30"/>
  <c r="H98" i="30"/>
  <c r="V25" i="30"/>
  <c r="Y54" i="30"/>
  <c r="Z44" i="29"/>
  <c r="T36" i="29"/>
  <c r="W49" i="30"/>
  <c r="Y36" i="31"/>
  <c r="Z11" i="29"/>
  <c r="Q49" i="29"/>
  <c r="Z17" i="29"/>
  <c r="W14" i="31"/>
  <c r="S22" i="30"/>
  <c r="W29" i="31"/>
  <c r="V18" i="29"/>
  <c r="Y41" i="29"/>
  <c r="X48" i="30"/>
  <c r="Y18" i="31"/>
  <c r="Z26" i="29"/>
  <c r="G98" i="30"/>
  <c r="H86" i="30"/>
  <c r="R34" i="31"/>
  <c r="W20" i="30"/>
  <c r="W23" i="31"/>
  <c r="Z40" i="29"/>
  <c r="Z45" i="29"/>
  <c r="AC33" i="29"/>
  <c r="S35" i="29"/>
  <c r="AQ70" i="29"/>
  <c r="S33" i="29"/>
  <c r="I87" i="30"/>
  <c r="X6" i="31"/>
  <c r="AA38" i="29"/>
  <c r="AA10" i="29"/>
  <c r="AA54" i="29"/>
  <c r="V42" i="29"/>
  <c r="R54" i="29"/>
  <c r="Q22" i="29"/>
  <c r="U49" i="29"/>
  <c r="Z47" i="29"/>
  <c r="Z13" i="29"/>
  <c r="Q42" i="29"/>
  <c r="T50" i="29"/>
  <c r="R39" i="29"/>
  <c r="AA14" i="29"/>
  <c r="F71" i="30"/>
  <c r="S48" i="31"/>
  <c r="Y12" i="29"/>
  <c r="R53" i="29"/>
  <c r="W42" i="30"/>
  <c r="S18" i="29"/>
  <c r="AA32" i="29"/>
  <c r="AA11" i="29"/>
  <c r="S32" i="29"/>
  <c r="W17" i="31"/>
  <c r="V28" i="29"/>
  <c r="AA30" i="29"/>
  <c r="S10" i="29"/>
  <c r="S12" i="29"/>
  <c r="W7" i="31"/>
  <c r="R29" i="29"/>
  <c r="S18" i="31"/>
  <c r="AC52" i="29"/>
  <c r="AC3" i="29"/>
  <c r="AQ60" i="29"/>
  <c r="Y38" i="31"/>
  <c r="Y15" i="29"/>
  <c r="AC32" i="29"/>
  <c r="V4" i="31"/>
  <c r="T33" i="29"/>
  <c r="AC6" i="29"/>
  <c r="X52" i="30"/>
  <c r="X9" i="30"/>
  <c r="S30" i="29"/>
  <c r="I101" i="30"/>
  <c r="U10" i="31"/>
  <c r="S41" i="31"/>
  <c r="V17" i="29"/>
  <c r="I102" i="30"/>
  <c r="AA27" i="29"/>
  <c r="AC49" i="29"/>
  <c r="AC16" i="29"/>
  <c r="S21" i="29"/>
  <c r="AA17" i="29"/>
  <c r="AA35" i="29"/>
  <c r="AA22" i="29"/>
  <c r="X38" i="31"/>
  <c r="S48" i="29"/>
  <c r="X35" i="31"/>
  <c r="X4" i="31"/>
  <c r="AA15" i="29"/>
  <c r="AA31" i="29"/>
  <c r="S38" i="29"/>
  <c r="V5" i="29"/>
  <c r="S33" i="31"/>
  <c r="Q41" i="29"/>
  <c r="Z37" i="29"/>
  <c r="S22" i="31"/>
  <c r="AB54" i="29"/>
  <c r="AA25" i="29"/>
  <c r="AC26" i="29"/>
  <c r="AA9" i="29"/>
  <c r="Z28" i="29"/>
  <c r="Q45" i="29"/>
  <c r="Z15" i="29"/>
  <c r="Y49" i="29"/>
  <c r="S46" i="31"/>
  <c r="AA18" i="29"/>
  <c r="Z54" i="29"/>
  <c r="AC47" i="29"/>
  <c r="Y22" i="29"/>
  <c r="U42" i="29"/>
  <c r="AA53" i="29"/>
  <c r="AA36" i="29"/>
  <c r="AA44" i="29"/>
  <c r="AA33" i="29"/>
  <c r="AA13" i="29"/>
  <c r="AA6" i="29"/>
  <c r="S46" i="29"/>
  <c r="AA16" i="29"/>
  <c r="S16" i="29"/>
  <c r="S4" i="29"/>
  <c r="Q41" i="31"/>
  <c r="T24" i="29"/>
  <c r="E60" i="30"/>
  <c r="R19" i="29"/>
  <c r="AC11" i="29"/>
  <c r="AC51" i="29"/>
  <c r="S13" i="29"/>
  <c r="I104" i="30"/>
  <c r="W44" i="30"/>
  <c r="X21" i="31"/>
  <c r="AA40" i="29"/>
  <c r="X44" i="31"/>
  <c r="AA37" i="29"/>
  <c r="AA41" i="29"/>
  <c r="V51" i="29"/>
  <c r="R31" i="31"/>
  <c r="R19" i="31"/>
  <c r="S47" i="31"/>
  <c r="S24" i="31"/>
  <c r="S44" i="29"/>
  <c r="AA20" i="29"/>
  <c r="Z7" i="29"/>
  <c r="Y12" i="31"/>
  <c r="S16" i="31"/>
  <c r="AC25" i="29"/>
  <c r="Q20" i="29"/>
  <c r="Y50" i="29"/>
  <c r="Z18" i="29"/>
  <c r="W15" i="31"/>
  <c r="AQ65" i="29"/>
  <c r="X3" i="29"/>
  <c r="AA24" i="29"/>
  <c r="AA8" i="29"/>
  <c r="AA21" i="29"/>
  <c r="AA52" i="29"/>
  <c r="AB5" i="29"/>
  <c r="Y37" i="31"/>
  <c r="D90" i="30"/>
  <c r="AA47" i="29"/>
  <c r="Q39" i="31"/>
  <c r="W48" i="31"/>
  <c r="S39" i="31"/>
  <c r="AA7" i="29"/>
  <c r="V4" i="29"/>
  <c r="Z51" i="29"/>
  <c r="U28" i="31"/>
  <c r="AA39" i="29"/>
  <c r="V6" i="29"/>
  <c r="Q40" i="29"/>
  <c r="R10" i="29"/>
  <c r="AC40" i="29"/>
  <c r="X28" i="29"/>
  <c r="AA42" i="29"/>
  <c r="AC44" i="9"/>
  <c r="AA52" i="9"/>
  <c r="AA21" i="9"/>
  <c r="AA44" i="9"/>
  <c r="AB47" i="9"/>
  <c r="AC29" i="9"/>
  <c r="AC53" i="9"/>
  <c r="AC21" i="9"/>
  <c r="AA22" i="9"/>
  <c r="AA34" i="9"/>
  <c r="AC52" i="9"/>
  <c r="AB33" i="9"/>
  <c r="AA37" i="9"/>
  <c r="AA28" i="9"/>
  <c r="AA4" i="9"/>
  <c r="AC13" i="9"/>
  <c r="AC4" i="9"/>
  <c r="AB25" i="9"/>
  <c r="AA29" i="9"/>
  <c r="AA43" i="9"/>
  <c r="AA20" i="9"/>
  <c r="AA50" i="9"/>
  <c r="AC34" i="9"/>
  <c r="AB37" i="9"/>
  <c r="AB38" i="9"/>
  <c r="AC19" i="9"/>
  <c r="AA27" i="9"/>
  <c r="AC36" i="9"/>
  <c r="AC6" i="9"/>
  <c r="AA19" i="9"/>
  <c r="AC10" i="9"/>
  <c r="AC37" i="9"/>
  <c r="AC5" i="9"/>
  <c r="AC20" i="9"/>
  <c r="AA36" i="9"/>
  <c r="AC28" i="9"/>
  <c r="AC51" i="9"/>
  <c r="AC27" i="9"/>
  <c r="AA35" i="9"/>
  <c r="AA13" i="9"/>
  <c r="AB10" i="9"/>
  <c r="AC43" i="9"/>
  <c r="AC12" i="9"/>
  <c r="AB40" i="9"/>
  <c r="AC50" i="9"/>
  <c r="AC42" i="9"/>
  <c r="AA26" i="9"/>
  <c r="AC9" i="9"/>
  <c r="AA12" i="9"/>
  <c r="AB54" i="9"/>
  <c r="AB49" i="9"/>
  <c r="AB45" i="9"/>
  <c r="AA42" i="9"/>
  <c r="AA5" i="9"/>
  <c r="AA45" i="9"/>
  <c r="AA51" i="9"/>
  <c r="AC35" i="9"/>
  <c r="AC41" i="9"/>
  <c r="AB43" i="9"/>
  <c r="AC29" i="30"/>
  <c r="AA25" i="9"/>
  <c r="K82" i="9"/>
  <c r="K26" i="30"/>
  <c r="K67" i="9"/>
  <c r="K11" i="30"/>
  <c r="K19" i="30"/>
  <c r="K75" i="9"/>
  <c r="K27" i="30"/>
  <c r="K83" i="9"/>
  <c r="K91" i="9"/>
  <c r="K35" i="30"/>
  <c r="K55" i="30"/>
  <c r="K111" i="9"/>
  <c r="K106" i="9"/>
  <c r="K50" i="30"/>
  <c r="K74" i="9"/>
  <c r="K18" i="30"/>
  <c r="K60" i="9"/>
  <c r="J60" i="9"/>
  <c r="K4" i="30"/>
  <c r="K3" i="9"/>
  <c r="Z27" i="9" s="1"/>
  <c r="K12" i="30"/>
  <c r="K68" i="9"/>
  <c r="K20" i="30"/>
  <c r="K76" i="9"/>
  <c r="K84" i="9"/>
  <c r="K28" i="30"/>
  <c r="K92" i="9"/>
  <c r="K36" i="30"/>
  <c r="K99" i="9"/>
  <c r="K43" i="30"/>
  <c r="K51" i="30"/>
  <c r="K107" i="9"/>
  <c r="K15" i="30"/>
  <c r="K71" i="9"/>
  <c r="K61" i="9"/>
  <c r="K5" i="30"/>
  <c r="K69" i="9"/>
  <c r="K13" i="30"/>
  <c r="K21" i="30"/>
  <c r="K77" i="9"/>
  <c r="K85" i="9"/>
  <c r="K29" i="30"/>
  <c r="K93" i="9"/>
  <c r="K37" i="30"/>
  <c r="K44" i="30"/>
  <c r="K100" i="9"/>
  <c r="K108" i="9"/>
  <c r="K52" i="30"/>
  <c r="K66" i="9"/>
  <c r="K10" i="30"/>
  <c r="K62" i="9"/>
  <c r="K6" i="30"/>
  <c r="K70" i="9"/>
  <c r="K14" i="30"/>
  <c r="K78" i="9"/>
  <c r="K22" i="30"/>
  <c r="K30" i="30"/>
  <c r="K86" i="9"/>
  <c r="K94" i="9"/>
  <c r="K38" i="30"/>
  <c r="K101" i="9"/>
  <c r="K45" i="30"/>
  <c r="K53" i="30"/>
  <c r="K109" i="9"/>
  <c r="K95" i="9"/>
  <c r="K39" i="30"/>
  <c r="K46" i="30"/>
  <c r="K102" i="9"/>
  <c r="K54" i="30"/>
  <c r="K110" i="9"/>
  <c r="K31" i="30"/>
  <c r="K87" i="9"/>
  <c r="K8" i="30"/>
  <c r="K64" i="9"/>
  <c r="K72" i="9"/>
  <c r="K16" i="30"/>
  <c r="K80" i="9"/>
  <c r="K24" i="30"/>
  <c r="K32" i="30"/>
  <c r="K88" i="9"/>
  <c r="K96" i="9"/>
  <c r="K40" i="30"/>
  <c r="K47" i="30"/>
  <c r="K103" i="9"/>
  <c r="K79" i="9"/>
  <c r="K23" i="30"/>
  <c r="K9" i="30"/>
  <c r="K65" i="9"/>
  <c r="K73" i="9"/>
  <c r="K17" i="30"/>
  <c r="K25" i="30"/>
  <c r="K81" i="9"/>
  <c r="K33" i="30"/>
  <c r="K89" i="9"/>
  <c r="K41" i="30"/>
  <c r="K97" i="9"/>
  <c r="K48" i="30"/>
  <c r="K104" i="9"/>
  <c r="K7" i="30"/>
  <c r="K63" i="9"/>
  <c r="K90" i="9"/>
  <c r="K34" i="30"/>
  <c r="K98" i="9"/>
  <c r="K42" i="30"/>
  <c r="K49" i="30"/>
  <c r="K105" i="9"/>
  <c r="D38" i="24"/>
  <c r="D20" i="24"/>
  <c r="D30" i="24"/>
  <c r="D39" i="24"/>
  <c r="D53" i="24"/>
  <c r="D62" i="24"/>
  <c r="D72" i="24"/>
  <c r="M104" i="30"/>
  <c r="AB48" i="30"/>
  <c r="L69" i="30"/>
  <c r="AA13" i="30"/>
  <c r="AB10" i="30"/>
  <c r="M66" i="30"/>
  <c r="AC43" i="30"/>
  <c r="AC12" i="30"/>
  <c r="AB40" i="30"/>
  <c r="M96" i="30"/>
  <c r="AB16" i="9"/>
  <c r="L84" i="30"/>
  <c r="AA28" i="30"/>
  <c r="AC35" i="30"/>
  <c r="AB31" i="9"/>
  <c r="L111" i="30"/>
  <c r="AA55" i="30"/>
  <c r="L75" i="30"/>
  <c r="AA19" i="30"/>
  <c r="AC42" i="30"/>
  <c r="AC10" i="30"/>
  <c r="AB38" i="30"/>
  <c r="M94" i="30"/>
  <c r="AB14" i="9"/>
  <c r="L105" i="30"/>
  <c r="AA49" i="30"/>
  <c r="L82" i="30"/>
  <c r="AA26" i="30"/>
  <c r="AC14" i="9"/>
  <c r="AC41" i="30"/>
  <c r="AC9" i="30"/>
  <c r="AB13" i="9"/>
  <c r="AA48" i="30"/>
  <c r="L104" i="30"/>
  <c r="AC30" i="9"/>
  <c r="AC47" i="9"/>
  <c r="AC16" i="9"/>
  <c r="M99" i="30"/>
  <c r="AB43" i="30"/>
  <c r="AB20" i="9"/>
  <c r="M60" i="30"/>
  <c r="M3" i="30"/>
  <c r="AB4" i="30"/>
  <c r="AA32" i="9"/>
  <c r="AC39" i="9"/>
  <c r="AC7" i="9"/>
  <c r="AB11" i="9"/>
  <c r="AA23" i="30"/>
  <c r="L79" i="30"/>
  <c r="AC38" i="9"/>
  <c r="D28" i="24"/>
  <c r="D12" i="24"/>
  <c r="D21" i="24"/>
  <c r="D31" i="24"/>
  <c r="D40" i="24"/>
  <c r="D54" i="24"/>
  <c r="D64" i="24"/>
  <c r="D73" i="24"/>
  <c r="D10" i="25"/>
  <c r="AC52" i="30"/>
  <c r="AC21" i="30"/>
  <c r="AB41" i="9"/>
  <c r="AB25" i="30"/>
  <c r="M81" i="30"/>
  <c r="L108" i="30"/>
  <c r="AA52" i="30"/>
  <c r="M72" i="30"/>
  <c r="AB16" i="30"/>
  <c r="AB54" i="30"/>
  <c r="M110" i="30"/>
  <c r="AB31" i="30"/>
  <c r="M87" i="30"/>
  <c r="AB7" i="9"/>
  <c r="M105" i="30"/>
  <c r="AB49" i="30"/>
  <c r="AB53" i="9"/>
  <c r="AC14" i="30"/>
  <c r="AC33" i="9"/>
  <c r="AB52" i="9"/>
  <c r="M93" i="30"/>
  <c r="AB37" i="30"/>
  <c r="AB13" i="30"/>
  <c r="M69" i="30"/>
  <c r="AA41" i="9"/>
  <c r="AA25" i="30"/>
  <c r="L81" i="30"/>
  <c r="AC30" i="30"/>
  <c r="AC47" i="30"/>
  <c r="AC16" i="30"/>
  <c r="AA8" i="9"/>
  <c r="AA38" i="9"/>
  <c r="AC39" i="30"/>
  <c r="AC7" i="30"/>
  <c r="AB35" i="30"/>
  <c r="M91" i="30"/>
  <c r="M67" i="30"/>
  <c r="AB11" i="30"/>
  <c r="AC38" i="30"/>
  <c r="D25" i="24"/>
  <c r="D13" i="24"/>
  <c r="D22" i="24"/>
  <c r="D32" i="24"/>
  <c r="D42" i="24"/>
  <c r="D55" i="24"/>
  <c r="D65" i="24"/>
  <c r="D74" i="24"/>
  <c r="AB17" i="9"/>
  <c r="AC36" i="30"/>
  <c r="AB32" i="9"/>
  <c r="L99" i="30"/>
  <c r="AA43" i="30"/>
  <c r="L59" i="9"/>
  <c r="AA3" i="9"/>
  <c r="AA22" i="30"/>
  <c r="L78" i="30"/>
  <c r="AC27" i="30"/>
  <c r="AB46" i="9"/>
  <c r="AB7" i="30"/>
  <c r="M63" i="30"/>
  <c r="AA11" i="9"/>
  <c r="AA6" i="9"/>
  <c r="AC34" i="30"/>
  <c r="AB30" i="9"/>
  <c r="M70" i="30"/>
  <c r="AB14" i="30"/>
  <c r="AA18" i="9"/>
  <c r="AA53" i="9"/>
  <c r="AC33" i="30"/>
  <c r="M108" i="30"/>
  <c r="AB52" i="30"/>
  <c r="AB29" i="9"/>
  <c r="AA17" i="9"/>
  <c r="AB26" i="9"/>
  <c r="AC40" i="9"/>
  <c r="AC8" i="9"/>
  <c r="AB36" i="9"/>
  <c r="M76" i="30"/>
  <c r="AB20" i="30"/>
  <c r="AA47" i="9"/>
  <c r="AA32" i="30"/>
  <c r="L88" i="30"/>
  <c r="AA8" i="30"/>
  <c r="L64" i="30"/>
  <c r="AC31" i="9"/>
  <c r="AB50" i="9"/>
  <c r="AB27" i="9"/>
  <c r="AA39" i="30"/>
  <c r="L95" i="30"/>
  <c r="AA15" i="9"/>
  <c r="AB34" i="9"/>
  <c r="D19" i="24"/>
  <c r="D14" i="24"/>
  <c r="D24" i="24"/>
  <c r="D33" i="24"/>
  <c r="D43" i="24"/>
  <c r="D56" i="24"/>
  <c r="D66" i="24"/>
  <c r="D76" i="24"/>
  <c r="D10" i="27"/>
  <c r="AC44" i="30"/>
  <c r="AC13" i="30"/>
  <c r="AB41" i="30"/>
  <c r="M97" i="30"/>
  <c r="L85" i="30"/>
  <c r="AA29" i="30"/>
  <c r="L101" i="30"/>
  <c r="AA45" i="30"/>
  <c r="AC4" i="30"/>
  <c r="N3" i="30"/>
  <c r="AB8" i="9"/>
  <c r="L60" i="30"/>
  <c r="L3" i="30"/>
  <c r="AA4" i="30"/>
  <c r="AB46" i="30"/>
  <c r="M102" i="30"/>
  <c r="AB23" i="9"/>
  <c r="AA35" i="30"/>
  <c r="L91" i="30"/>
  <c r="AC26" i="9"/>
  <c r="AB53" i="30"/>
  <c r="M109" i="30"/>
  <c r="AB6" i="9"/>
  <c r="AA42" i="30"/>
  <c r="L98" i="30"/>
  <c r="L109" i="30"/>
  <c r="AA53" i="30"/>
  <c r="AC25" i="9"/>
  <c r="M85" i="30"/>
  <c r="AB29" i="30"/>
  <c r="AB5" i="9"/>
  <c r="L97" i="30"/>
  <c r="AA41" i="30"/>
  <c r="L73" i="30"/>
  <c r="AA17" i="30"/>
  <c r="M82" i="30"/>
  <c r="AB26" i="30"/>
  <c r="AC40" i="30"/>
  <c r="AC8" i="30"/>
  <c r="AB12" i="9"/>
  <c r="AA24" i="9"/>
  <c r="L94" i="30"/>
  <c r="AA38" i="30"/>
  <c r="AC31" i="30"/>
  <c r="AB27" i="30"/>
  <c r="M83" i="30"/>
  <c r="AA54" i="9"/>
  <c r="L71" i="30"/>
  <c r="AA15" i="30"/>
  <c r="D58" i="24"/>
  <c r="D67" i="24"/>
  <c r="D77" i="24"/>
  <c r="AB17" i="30"/>
  <c r="M73" i="30"/>
  <c r="AA5" i="30"/>
  <c r="L61" i="30"/>
  <c r="AC28" i="30"/>
  <c r="M88" i="30"/>
  <c r="AB32" i="30"/>
  <c r="M64" i="30"/>
  <c r="AB8" i="30"/>
  <c r="AA20" i="30"/>
  <c r="L76" i="30"/>
  <c r="AC19" i="30"/>
  <c r="AB23" i="30"/>
  <c r="M79" i="30"/>
  <c r="L67" i="30"/>
  <c r="AA11" i="30"/>
  <c r="L62" i="30"/>
  <c r="AA6" i="30"/>
  <c r="AC26" i="30"/>
  <c r="M86" i="30"/>
  <c r="AB30" i="30"/>
  <c r="L74" i="30"/>
  <c r="AA18" i="30"/>
  <c r="AC25" i="30"/>
  <c r="AB44" i="9"/>
  <c r="M61" i="30"/>
  <c r="AB5" i="30"/>
  <c r="AA33" i="9"/>
  <c r="AC32" i="9"/>
  <c r="AB51" i="9"/>
  <c r="M92" i="30"/>
  <c r="AB36" i="30"/>
  <c r="AA47" i="30"/>
  <c r="L103" i="30"/>
  <c r="L80" i="30"/>
  <c r="AA24" i="30"/>
  <c r="AC45" i="9"/>
  <c r="AC54" i="9"/>
  <c r="AC23" i="9"/>
  <c r="M106" i="30"/>
  <c r="AB50" i="30"/>
  <c r="L110" i="30"/>
  <c r="AA54" i="30"/>
  <c r="AA31" i="9"/>
  <c r="M90" i="30"/>
  <c r="AB34" i="30"/>
  <c r="D44" i="24"/>
  <c r="D16" i="24"/>
  <c r="D26" i="24"/>
  <c r="D36" i="24"/>
  <c r="D45" i="24"/>
  <c r="D59" i="24"/>
  <c r="D68" i="24"/>
  <c r="P73" i="9"/>
  <c r="AE72" i="9"/>
  <c r="D10" i="26"/>
  <c r="AC37" i="30"/>
  <c r="AC5" i="30"/>
  <c r="AB9" i="9"/>
  <c r="AA44" i="30"/>
  <c r="L100" i="30"/>
  <c r="AB24" i="9"/>
  <c r="AC6" i="30"/>
  <c r="AC50" i="30"/>
  <c r="AC11" i="9"/>
  <c r="AB39" i="9"/>
  <c r="L106" i="30"/>
  <c r="AA50" i="30"/>
  <c r="AA27" i="30"/>
  <c r="L83" i="30"/>
  <c r="AC22" i="9"/>
  <c r="AC49" i="9"/>
  <c r="AC18" i="9"/>
  <c r="M101" i="30"/>
  <c r="AB45" i="30"/>
  <c r="AB22" i="9"/>
  <c r="M62" i="30"/>
  <c r="AB6" i="30"/>
  <c r="AA10" i="9"/>
  <c r="AC48" i="9"/>
  <c r="AC17" i="9"/>
  <c r="M100" i="30"/>
  <c r="AB44" i="30"/>
  <c r="AB21" i="9"/>
  <c r="L89" i="30"/>
  <c r="AA33" i="30"/>
  <c r="AA9" i="9"/>
  <c r="AA30" i="9"/>
  <c r="AC32" i="30"/>
  <c r="M107" i="30"/>
  <c r="AB51" i="30"/>
  <c r="AB28" i="9"/>
  <c r="AB12" i="30"/>
  <c r="M68" i="30"/>
  <c r="AA40" i="9"/>
  <c r="AC45" i="30"/>
  <c r="AC54" i="30"/>
  <c r="AC23" i="30"/>
  <c r="M111" i="30"/>
  <c r="AB55" i="30"/>
  <c r="AB19" i="9"/>
  <c r="AA7" i="9"/>
  <c r="AA14" i="9"/>
  <c r="D34" i="24"/>
  <c r="D18" i="24"/>
  <c r="D27" i="24"/>
  <c r="D37" i="24"/>
  <c r="D46" i="24"/>
  <c r="D60" i="24"/>
  <c r="D70" i="24"/>
  <c r="AB48" i="9"/>
  <c r="M89" i="30"/>
  <c r="AB33" i="30"/>
  <c r="AB9" i="30"/>
  <c r="M65" i="30"/>
  <c r="L77" i="30"/>
  <c r="AA21" i="30"/>
  <c r="AC53" i="30"/>
  <c r="AC51" i="30"/>
  <c r="AC20" i="30"/>
  <c r="M103" i="30"/>
  <c r="AB47" i="30"/>
  <c r="AB24" i="30"/>
  <c r="M80" i="30"/>
  <c r="L92" i="30"/>
  <c r="AA36" i="30"/>
  <c r="L68" i="30"/>
  <c r="AA12" i="30"/>
  <c r="AB42" i="9"/>
  <c r="AC55" i="30"/>
  <c r="AC11" i="30"/>
  <c r="AB39" i="30"/>
  <c r="M95" i="30"/>
  <c r="AB15" i="9"/>
  <c r="AC22" i="30"/>
  <c r="AC49" i="30"/>
  <c r="AC18" i="30"/>
  <c r="AA49" i="9"/>
  <c r="AA34" i="30"/>
  <c r="L90" i="30"/>
  <c r="L66" i="30"/>
  <c r="AA10" i="30"/>
  <c r="AC48" i="30"/>
  <c r="AC17" i="30"/>
  <c r="AA48" i="9"/>
  <c r="L65" i="30"/>
  <c r="AA9" i="30"/>
  <c r="AA30" i="30"/>
  <c r="L86" i="30"/>
  <c r="AC24" i="9"/>
  <c r="M84" i="30"/>
  <c r="AB28" i="30"/>
  <c r="AB4" i="9"/>
  <c r="AA16" i="9"/>
  <c r="AC46" i="9"/>
  <c r="AC15" i="9"/>
  <c r="AB19" i="30"/>
  <c r="M75" i="30"/>
  <c r="AA46" i="9"/>
  <c r="L87" i="30"/>
  <c r="AA31" i="30"/>
  <c r="AA14" i="30"/>
  <c r="L70" i="30"/>
  <c r="D15" i="24"/>
  <c r="D52" i="24"/>
  <c r="D61" i="24"/>
  <c r="D71" i="24"/>
  <c r="L93" i="30"/>
  <c r="AA37" i="30"/>
  <c r="AA51" i="30"/>
  <c r="L107" i="30"/>
  <c r="M98" i="30"/>
  <c r="AB42" i="30"/>
  <c r="AB15" i="30"/>
  <c r="M71" i="30"/>
  <c r="M78" i="30"/>
  <c r="AB22" i="30"/>
  <c r="M77" i="30"/>
  <c r="AB21" i="30"/>
  <c r="AC24" i="30"/>
  <c r="M59" i="9"/>
  <c r="AB3" i="9"/>
  <c r="L96" i="30"/>
  <c r="AA40" i="30"/>
  <c r="L72" i="30"/>
  <c r="AA16" i="30"/>
  <c r="M74" i="30"/>
  <c r="AB18" i="30"/>
  <c r="AC46" i="30"/>
  <c r="AC15" i="30"/>
  <c r="AB35" i="9"/>
  <c r="L102" i="30"/>
  <c r="AA46" i="30"/>
  <c r="AA23" i="9"/>
  <c r="L63" i="30"/>
  <c r="AA7" i="30"/>
  <c r="AE73" i="29"/>
  <c r="AQ73" i="29" s="1"/>
  <c r="P74" i="29"/>
  <c r="B10" i="24"/>
  <c r="B3" i="8"/>
  <c r="C3" i="8"/>
  <c r="D3" i="8"/>
  <c r="B4" i="8"/>
  <c r="C4" i="8"/>
  <c r="D4" i="8"/>
  <c r="D59" i="30" l="1"/>
  <c r="E59" i="30"/>
  <c r="F59" i="30"/>
  <c r="I59" i="30"/>
  <c r="H59" i="30"/>
  <c r="AL17" i="29"/>
  <c r="AP23" i="29"/>
  <c r="AN43" i="29"/>
  <c r="AO25" i="29"/>
  <c r="AH49" i="29"/>
  <c r="AN38" i="29"/>
  <c r="AL51" i="29"/>
  <c r="AG27" i="29"/>
  <c r="AM23" i="29"/>
  <c r="AR25" i="29"/>
  <c r="AK8" i="29"/>
  <c r="AF33" i="29"/>
  <c r="AQ34" i="29"/>
  <c r="AK20" i="29"/>
  <c r="AN50" i="29"/>
  <c r="AH5" i="29"/>
  <c r="AO21" i="29"/>
  <c r="AM34" i="29"/>
  <c r="AO32" i="29"/>
  <c r="AL22" i="29"/>
  <c r="AL29" i="29"/>
  <c r="AQ32" i="29"/>
  <c r="AN33" i="29"/>
  <c r="AL50" i="29"/>
  <c r="AL6" i="29"/>
  <c r="AO37" i="29"/>
  <c r="AO13" i="29"/>
  <c r="AQ4" i="29"/>
  <c r="AH26" i="29"/>
  <c r="AH38" i="29"/>
  <c r="AN24" i="29"/>
  <c r="AR41" i="29"/>
  <c r="AJ49" i="29"/>
  <c r="AK42" i="29"/>
  <c r="AL45" i="29"/>
  <c r="AL12" i="29"/>
  <c r="AL38" i="29"/>
  <c r="AL47" i="29"/>
  <c r="AL53" i="29"/>
  <c r="AG34" i="29"/>
  <c r="AG35" i="29"/>
  <c r="AM52" i="29"/>
  <c r="AO52" i="29"/>
  <c r="AO43" i="29"/>
  <c r="AO40" i="29"/>
  <c r="AI15" i="29"/>
  <c r="AM14" i="29"/>
  <c r="AQ29" i="29"/>
  <c r="AK18" i="29"/>
  <c r="AN15" i="29"/>
  <c r="AO30" i="29"/>
  <c r="AK53" i="29"/>
  <c r="AK26" i="29"/>
  <c r="AQ47" i="29"/>
  <c r="AH44" i="29"/>
  <c r="AH27" i="29"/>
  <c r="AF41" i="29"/>
  <c r="AH33" i="29"/>
  <c r="AL43" i="29"/>
  <c r="AL21" i="29"/>
  <c r="AG26" i="29"/>
  <c r="AM51" i="29"/>
  <c r="AM21" i="29"/>
  <c r="AM54" i="29"/>
  <c r="AM44" i="29"/>
  <c r="G59" i="30"/>
  <c r="AO23" i="29"/>
  <c r="AO5" i="29"/>
  <c r="AI11" i="29"/>
  <c r="AM32" i="29"/>
  <c r="AK5" i="29"/>
  <c r="AO46" i="29"/>
  <c r="AG15" i="29"/>
  <c r="AM15" i="29"/>
  <c r="AG11" i="29"/>
  <c r="AN54" i="29"/>
  <c r="AH53" i="29"/>
  <c r="AH18" i="29"/>
  <c r="AO26" i="29"/>
  <c r="AO17" i="29"/>
  <c r="AL18" i="29"/>
  <c r="AG22" i="29"/>
  <c r="AG20" i="29"/>
  <c r="AG49" i="29"/>
  <c r="AM47" i="29"/>
  <c r="AM22" i="29"/>
  <c r="AM53" i="29"/>
  <c r="AR46" i="29"/>
  <c r="AH23" i="29"/>
  <c r="AM10" i="29"/>
  <c r="AN12" i="29"/>
  <c r="AK34" i="29"/>
  <c r="AL49" i="29"/>
  <c r="AG53" i="29"/>
  <c r="AP26" i="29"/>
  <c r="AQ36" i="29"/>
  <c r="AN52" i="29"/>
  <c r="AH47" i="29"/>
  <c r="AQ14" i="29"/>
  <c r="AH40" i="29"/>
  <c r="AK45" i="29"/>
  <c r="AM12" i="29"/>
  <c r="AM7" i="29"/>
  <c r="AM20" i="29"/>
  <c r="AN19" i="29"/>
  <c r="AN31" i="29"/>
  <c r="AN17" i="29"/>
  <c r="AN42" i="29"/>
  <c r="AK27" i="29"/>
  <c r="AH4" i="29"/>
  <c r="AL44" i="29"/>
  <c r="AL48" i="29"/>
  <c r="AN51" i="29"/>
  <c r="AR21" i="29"/>
  <c r="AO44" i="29"/>
  <c r="AO27" i="29"/>
  <c r="AL30" i="29"/>
  <c r="AL27" i="29"/>
  <c r="AL19" i="29"/>
  <c r="AK29" i="29"/>
  <c r="AG33" i="29"/>
  <c r="AF47" i="29"/>
  <c r="AK6" i="29"/>
  <c r="AM8" i="29"/>
  <c r="AN26" i="29"/>
  <c r="AL35" i="29"/>
  <c r="AO18" i="29"/>
  <c r="AL11" i="29"/>
  <c r="AH11" i="29"/>
  <c r="AK13" i="29"/>
  <c r="AG17" i="29"/>
  <c r="AQ46" i="29"/>
  <c r="AL46" i="29"/>
  <c r="AK54" i="29"/>
  <c r="AH25" i="29"/>
  <c r="AQ49" i="29"/>
  <c r="AL7" i="29"/>
  <c r="AK23" i="29"/>
  <c r="AK40" i="29"/>
  <c r="AM42" i="29"/>
  <c r="AM4" i="29"/>
  <c r="AN6" i="29"/>
  <c r="AN32" i="29"/>
  <c r="AN36" i="29"/>
  <c r="AN44" i="29"/>
  <c r="AN27" i="29"/>
  <c r="AH12" i="29"/>
  <c r="AH19" i="29"/>
  <c r="AQ19" i="29"/>
  <c r="AN9" i="29"/>
  <c r="AO34" i="29"/>
  <c r="AO29" i="29"/>
  <c r="AL9" i="29"/>
  <c r="AL26" i="29"/>
  <c r="AG54" i="29"/>
  <c r="AG39" i="29"/>
  <c r="AG44" i="29"/>
  <c r="AG18" i="29"/>
  <c r="AM40" i="29"/>
  <c r="AO20" i="29"/>
  <c r="AH48" i="29"/>
  <c r="AO10" i="29"/>
  <c r="AO47" i="29"/>
  <c r="AL39" i="29"/>
  <c r="AL20" i="29"/>
  <c r="AO15" i="29"/>
  <c r="AQ18" i="29"/>
  <c r="AK7" i="29"/>
  <c r="AM35" i="29"/>
  <c r="AN30" i="29"/>
  <c r="AN34" i="29"/>
  <c r="AH21" i="29"/>
  <c r="AQ41" i="29"/>
  <c r="AG42" i="29"/>
  <c r="AK14" i="29"/>
  <c r="AL34" i="29"/>
  <c r="AG32" i="29"/>
  <c r="AG51" i="29"/>
  <c r="AF40" i="29"/>
  <c r="AR9" i="29"/>
  <c r="AQ5" i="29"/>
  <c r="AH9" i="29"/>
  <c r="AL24" i="29"/>
  <c r="AK51" i="29"/>
  <c r="AQ30" i="29"/>
  <c r="AH41" i="29"/>
  <c r="AK19" i="29"/>
  <c r="AQ31" i="29"/>
  <c r="AF14" i="29"/>
  <c r="AK39" i="29"/>
  <c r="AK44" i="29"/>
  <c r="AM11" i="29"/>
  <c r="AM26" i="29"/>
  <c r="AM30" i="29"/>
  <c r="AN11" i="29"/>
  <c r="AN5" i="29"/>
  <c r="AN48" i="29"/>
  <c r="AN16" i="29"/>
  <c r="AF36" i="29"/>
  <c r="AH32" i="29"/>
  <c r="AH46" i="29"/>
  <c r="AQ9" i="29"/>
  <c r="AH43" i="29"/>
  <c r="AQ20" i="29"/>
  <c r="AK37" i="29"/>
  <c r="AL4" i="29"/>
  <c r="AL42" i="29"/>
  <c r="AK46" i="29"/>
  <c r="AL31" i="29"/>
  <c r="AG24" i="29"/>
  <c r="AG38" i="29"/>
  <c r="AJ25" i="29"/>
  <c r="AJ33" i="29"/>
  <c r="AM9" i="29"/>
  <c r="AR28" i="29"/>
  <c r="AL14" i="29"/>
  <c r="AL54" i="29"/>
  <c r="AG46" i="29"/>
  <c r="AR43" i="29"/>
  <c r="AG21" i="29"/>
  <c r="AN4" i="29"/>
  <c r="AH16" i="29"/>
  <c r="AK15" i="29"/>
  <c r="AN47" i="29"/>
  <c r="AG16" i="29"/>
  <c r="AQ48" i="29"/>
  <c r="AH24" i="29"/>
  <c r="AK41" i="29"/>
  <c r="AO24" i="29"/>
  <c r="AQ52" i="29"/>
  <c r="AL52" i="29"/>
  <c r="AK49" i="29"/>
  <c r="AK24" i="29"/>
  <c r="AM6" i="29"/>
  <c r="AN40" i="29"/>
  <c r="AN46" i="29"/>
  <c r="AN10" i="29"/>
  <c r="AN53" i="29"/>
  <c r="AN20" i="29"/>
  <c r="AF15" i="29"/>
  <c r="AH10" i="29"/>
  <c r="AQ43" i="29"/>
  <c r="AH36" i="29"/>
  <c r="AK22" i="29"/>
  <c r="AO36" i="29"/>
  <c r="AO7" i="29"/>
  <c r="AQ13" i="29"/>
  <c r="AL32" i="29"/>
  <c r="AL37" i="29"/>
  <c r="AI13" i="29"/>
  <c r="AL28" i="29"/>
  <c r="AG47" i="29"/>
  <c r="AG43" i="29"/>
  <c r="AG41" i="29"/>
  <c r="AK48" i="29"/>
  <c r="AJ46" i="29"/>
  <c r="AJ9" i="29"/>
  <c r="AO11" i="29"/>
  <c r="AM19" i="29"/>
  <c r="AM48" i="29"/>
  <c r="AN21" i="29"/>
  <c r="AN22" i="29"/>
  <c r="AN28" i="29"/>
  <c r="AO50" i="29"/>
  <c r="AG25" i="29"/>
  <c r="AG23" i="29"/>
  <c r="AQ37" i="29"/>
  <c r="AM31" i="29"/>
  <c r="AQ27" i="29"/>
  <c r="AM16" i="29"/>
  <c r="AN29" i="29"/>
  <c r="AL8" i="29"/>
  <c r="AL36" i="29"/>
  <c r="AG19" i="29"/>
  <c r="AP43" i="29"/>
  <c r="AP4" i="29"/>
  <c r="AI16" i="29"/>
  <c r="AO31" i="29"/>
  <c r="AL40" i="29"/>
  <c r="AQ7" i="29"/>
  <c r="AH52" i="29"/>
  <c r="AK32" i="29"/>
  <c r="AK43" i="29"/>
  <c r="AK35" i="29"/>
  <c r="AH14" i="29"/>
  <c r="AK25" i="29"/>
  <c r="AK28" i="29"/>
  <c r="AN49" i="29"/>
  <c r="AN8" i="29"/>
  <c r="AN14" i="29"/>
  <c r="AN13" i="29"/>
  <c r="AN41" i="29"/>
  <c r="AN18" i="29"/>
  <c r="AH30" i="29"/>
  <c r="AO12" i="29"/>
  <c r="AH29" i="29"/>
  <c r="AN45" i="29"/>
  <c r="AO35" i="29"/>
  <c r="AQ42" i="29"/>
  <c r="AL5" i="29"/>
  <c r="AN37" i="29"/>
  <c r="AH50" i="29"/>
  <c r="AG52" i="29"/>
  <c r="AG50" i="29"/>
  <c r="AG29" i="29"/>
  <c r="AQ12" i="29"/>
  <c r="AQ6" i="29"/>
  <c r="AN23" i="29"/>
  <c r="AL25" i="29"/>
  <c r="AO4" i="29"/>
  <c r="AH7" i="29"/>
  <c r="AP13" i="29"/>
  <c r="AK30" i="29"/>
  <c r="AH15" i="29"/>
  <c r="AL23" i="29"/>
  <c r="AK17" i="29"/>
  <c r="AH17" i="29"/>
  <c r="AQ44" i="29"/>
  <c r="AH42" i="29"/>
  <c r="AP7" i="29"/>
  <c r="AN7" i="29"/>
  <c r="AH54" i="29"/>
  <c r="AL16" i="29"/>
  <c r="AP30" i="29"/>
  <c r="AO38" i="29"/>
  <c r="AO9" i="29"/>
  <c r="AO54" i="29"/>
  <c r="AO8" i="29"/>
  <c r="AO22" i="29"/>
  <c r="AQ26" i="29"/>
  <c r="AI53" i="29"/>
  <c r="AF8" i="29"/>
  <c r="AL33" i="29"/>
  <c r="AK36" i="29"/>
  <c r="AL41" i="29"/>
  <c r="AO33" i="29"/>
  <c r="AP28" i="29"/>
  <c r="AO41" i="29"/>
  <c r="AL13" i="29"/>
  <c r="AM28" i="29"/>
  <c r="AP49" i="29"/>
  <c r="AN25" i="29"/>
  <c r="AH45" i="29"/>
  <c r="AN39" i="29"/>
  <c r="AO19" i="29"/>
  <c r="AO28" i="29"/>
  <c r="AO6" i="29"/>
  <c r="AO48" i="29"/>
  <c r="AI6" i="29"/>
  <c r="AQ33" i="29"/>
  <c r="AQ28" i="29"/>
  <c r="AG28" i="29"/>
  <c r="AL15" i="29"/>
  <c r="AK38" i="29"/>
  <c r="AM39" i="29"/>
  <c r="AO51" i="29"/>
  <c r="AR29" i="29"/>
  <c r="AR52" i="29"/>
  <c r="AJ43" i="29"/>
  <c r="AH13" i="29"/>
  <c r="AR48" i="29"/>
  <c r="AQ53" i="29"/>
  <c r="AQ38" i="29"/>
  <c r="AO53" i="29"/>
  <c r="AH31" i="29"/>
  <c r="AP6" i="29"/>
  <c r="AI37" i="29"/>
  <c r="AH20" i="29"/>
  <c r="AK50" i="29"/>
  <c r="AQ22" i="29"/>
  <c r="AH39" i="29"/>
  <c r="AL10" i="29"/>
  <c r="AK12" i="29"/>
  <c r="AM38" i="29"/>
  <c r="AP14" i="29"/>
  <c r="AP40" i="29"/>
  <c r="AP35" i="29"/>
  <c r="AH34" i="29"/>
  <c r="AQ45" i="29"/>
  <c r="AP24" i="29"/>
  <c r="AG6" i="29"/>
  <c r="AF44" i="29"/>
  <c r="AI28" i="29"/>
  <c r="AP33" i="29"/>
  <c r="AP18" i="29"/>
  <c r="AP25" i="29"/>
  <c r="AP31" i="29"/>
  <c r="AP17" i="29"/>
  <c r="AP32" i="29"/>
  <c r="AF52" i="29"/>
  <c r="AJ23" i="29"/>
  <c r="AF18" i="29"/>
  <c r="AF45" i="29"/>
  <c r="AF24" i="29"/>
  <c r="AF7" i="29"/>
  <c r="AF6" i="29"/>
  <c r="AI35" i="29"/>
  <c r="AR40" i="29"/>
  <c r="AR17" i="29"/>
  <c r="AR47" i="29"/>
  <c r="AR33" i="29"/>
  <c r="AR49" i="29"/>
  <c r="AQ10" i="29"/>
  <c r="AK11" i="29"/>
  <c r="AJ36" i="29"/>
  <c r="AI47" i="29"/>
  <c r="AI44" i="29"/>
  <c r="AI10" i="29"/>
  <c r="AI29" i="29"/>
  <c r="AI30" i="29"/>
  <c r="AQ23" i="29"/>
  <c r="AQ51" i="29"/>
  <c r="AH28" i="29"/>
  <c r="AJ19" i="29"/>
  <c r="AG45" i="29"/>
  <c r="AG36" i="29"/>
  <c r="AG30" i="29"/>
  <c r="AG14" i="29"/>
  <c r="AG48" i="29"/>
  <c r="AG13" i="29"/>
  <c r="AJ12" i="29"/>
  <c r="AH22" i="29"/>
  <c r="AQ17" i="29"/>
  <c r="AK4" i="29"/>
  <c r="AI51" i="29"/>
  <c r="AP39" i="29"/>
  <c r="AP15" i="29"/>
  <c r="AP16" i="29"/>
  <c r="AN35" i="29"/>
  <c r="AJ5" i="29"/>
  <c r="AJ17" i="29"/>
  <c r="AJ11" i="29"/>
  <c r="AK52" i="29"/>
  <c r="AQ8" i="29"/>
  <c r="AQ15" i="29"/>
  <c r="AF9" i="29"/>
  <c r="AK47" i="29"/>
  <c r="AM17" i="29"/>
  <c r="AM13" i="29"/>
  <c r="AM33" i="29"/>
  <c r="AM49" i="29"/>
  <c r="AM27" i="29"/>
  <c r="AF13" i="29"/>
  <c r="AJ24" i="29"/>
  <c r="AF51" i="29"/>
  <c r="AF12" i="29"/>
  <c r="AF49" i="29"/>
  <c r="AI32" i="29"/>
  <c r="AR44" i="29"/>
  <c r="AR19" i="29"/>
  <c r="AR42" i="29"/>
  <c r="AR16" i="29"/>
  <c r="AR5" i="29"/>
  <c r="AO49" i="29"/>
  <c r="AO45" i="29"/>
  <c r="AO39" i="29"/>
  <c r="AO42" i="29"/>
  <c r="AQ25" i="29"/>
  <c r="AH51" i="29"/>
  <c r="AF21" i="29"/>
  <c r="AI5" i="29"/>
  <c r="AI31" i="29"/>
  <c r="AI8" i="29"/>
  <c r="AI23" i="29"/>
  <c r="AI20" i="29"/>
  <c r="AK16" i="29"/>
  <c r="AQ50" i="29"/>
  <c r="AH37" i="29"/>
  <c r="AJ28" i="29"/>
  <c r="AG12" i="29"/>
  <c r="AG7" i="29"/>
  <c r="AG10" i="29"/>
  <c r="AG31" i="29"/>
  <c r="AG8" i="29"/>
  <c r="AG5" i="29"/>
  <c r="AR39" i="29"/>
  <c r="AO14" i="29"/>
  <c r="AF10" i="29"/>
  <c r="AF30" i="29"/>
  <c r="AF28" i="29"/>
  <c r="AJ13" i="29"/>
  <c r="AP54" i="29"/>
  <c r="AP19" i="29"/>
  <c r="AP36" i="29"/>
  <c r="AO16" i="29"/>
  <c r="AJ38" i="29"/>
  <c r="AJ20" i="29"/>
  <c r="AJ30" i="29"/>
  <c r="AR35" i="29"/>
  <c r="AQ24" i="29"/>
  <c r="AQ40" i="29"/>
  <c r="AK9" i="29"/>
  <c r="AM29" i="29"/>
  <c r="AM24" i="29"/>
  <c r="AM25" i="29"/>
  <c r="AM18" i="29"/>
  <c r="AR27" i="29"/>
  <c r="AF32" i="29"/>
  <c r="AF16" i="29"/>
  <c r="AF38" i="29"/>
  <c r="AR30" i="29"/>
  <c r="AR7" i="29"/>
  <c r="AR54" i="29"/>
  <c r="AR18" i="29"/>
  <c r="AI42" i="29"/>
  <c r="AF29" i="29"/>
  <c r="AI25" i="29"/>
  <c r="AI19" i="29"/>
  <c r="AI46" i="29"/>
  <c r="AI14" i="29"/>
  <c r="AJ8" i="29"/>
  <c r="AJ37" i="29"/>
  <c r="AJ7" i="29"/>
  <c r="AF54" i="29"/>
  <c r="AP38" i="29"/>
  <c r="AP53" i="29"/>
  <c r="AP42" i="29"/>
  <c r="AP44" i="29"/>
  <c r="AP41" i="29"/>
  <c r="AI39" i="29"/>
  <c r="AJ18" i="29"/>
  <c r="AJ32" i="29"/>
  <c r="AJ10" i="29"/>
  <c r="AJ15" i="29"/>
  <c r="AF31" i="29"/>
  <c r="AQ39" i="29"/>
  <c r="AH6" i="29"/>
  <c r="AR20" i="29"/>
  <c r="AM37" i="29"/>
  <c r="AQ54" i="29"/>
  <c r="AH35" i="29"/>
  <c r="AM50" i="29"/>
  <c r="AF42" i="29"/>
  <c r="AF17" i="29"/>
  <c r="AR51" i="29"/>
  <c r="AR8" i="29"/>
  <c r="AR53" i="29"/>
  <c r="AR22" i="29"/>
  <c r="AR10" i="29"/>
  <c r="AJ53" i="29"/>
  <c r="AI34" i="29"/>
  <c r="AI49" i="29"/>
  <c r="AI54" i="29"/>
  <c r="AI4" i="29"/>
  <c r="AI26" i="29"/>
  <c r="AF26" i="29"/>
  <c r="AJ47" i="29"/>
  <c r="AQ16" i="29"/>
  <c r="AK21" i="29"/>
  <c r="AK10" i="29"/>
  <c r="AJ29" i="29"/>
  <c r="AG40" i="29"/>
  <c r="AG4" i="29"/>
  <c r="AG37" i="29"/>
  <c r="AG9" i="29"/>
  <c r="AQ35" i="29"/>
  <c r="AQ21" i="29"/>
  <c r="AH8" i="29"/>
  <c r="AK31" i="29"/>
  <c r="AP51" i="29"/>
  <c r="AP11" i="29"/>
  <c r="AP29" i="29"/>
  <c r="AP48" i="29"/>
  <c r="AJ21" i="29"/>
  <c r="AJ42" i="29"/>
  <c r="AJ48" i="29"/>
  <c r="AJ45" i="29"/>
  <c r="AI43" i="29"/>
  <c r="AF43" i="29"/>
  <c r="AI48" i="29"/>
  <c r="AM43" i="29"/>
  <c r="AI7" i="29"/>
  <c r="AQ11" i="29"/>
  <c r="AF50" i="29"/>
  <c r="AF37" i="29"/>
  <c r="AR37" i="29"/>
  <c r="AR4" i="29"/>
  <c r="AR38" i="29"/>
  <c r="AR26" i="29"/>
  <c r="AR31" i="29"/>
  <c r="AF4" i="29"/>
  <c r="AI50" i="29"/>
  <c r="AI17" i="29"/>
  <c r="AI33" i="29"/>
  <c r="AI38" i="29"/>
  <c r="AI24" i="29"/>
  <c r="AJ16" i="29"/>
  <c r="AF46" i="29"/>
  <c r="AR13" i="29"/>
  <c r="AI12" i="29"/>
  <c r="AP45" i="29"/>
  <c r="AP52" i="29"/>
  <c r="AP27" i="29"/>
  <c r="AP34" i="29"/>
  <c r="AP47" i="29"/>
  <c r="AJ40" i="29"/>
  <c r="AJ34" i="29"/>
  <c r="AJ22" i="29"/>
  <c r="AJ31" i="29"/>
  <c r="AF22" i="29"/>
  <c r="AF19" i="29"/>
  <c r="AM41" i="29"/>
  <c r="AF25" i="29"/>
  <c r="AF35" i="29"/>
  <c r="AR24" i="29"/>
  <c r="AR34" i="29"/>
  <c r="AR45" i="29"/>
  <c r="AR6" i="29"/>
  <c r="AR50" i="29"/>
  <c r="AI36" i="29"/>
  <c r="AI52" i="29"/>
  <c r="AI18" i="29"/>
  <c r="AI21" i="29"/>
  <c r="AI40" i="29"/>
  <c r="AJ6" i="29"/>
  <c r="AF53" i="29"/>
  <c r="AJ54" i="29"/>
  <c r="AP5" i="29"/>
  <c r="AP12" i="29"/>
  <c r="AP8" i="29"/>
  <c r="AP20" i="29"/>
  <c r="AP22" i="29"/>
  <c r="AP46" i="29"/>
  <c r="AJ39" i="29"/>
  <c r="AJ41" i="29"/>
  <c r="AJ51" i="29"/>
  <c r="AJ14" i="29"/>
  <c r="AJ27" i="29"/>
  <c r="AF27" i="29"/>
  <c r="AF11" i="29"/>
  <c r="AR23" i="29"/>
  <c r="AM5" i="29"/>
  <c r="AM45" i="29"/>
  <c r="AF5" i="29"/>
  <c r="AF48" i="29"/>
  <c r="AF39" i="29"/>
  <c r="AF23" i="29"/>
  <c r="AR14" i="29"/>
  <c r="AR36" i="29"/>
  <c r="AR12" i="29"/>
  <c r="AR15" i="29"/>
  <c r="AR32" i="29"/>
  <c r="AJ44" i="29"/>
  <c r="AI22" i="29"/>
  <c r="AI45" i="29"/>
  <c r="AI9" i="29"/>
  <c r="AI27" i="29"/>
  <c r="AI41" i="29"/>
  <c r="AJ52" i="29"/>
  <c r="AF20" i="29"/>
  <c r="AF34" i="29"/>
  <c r="AP50" i="29"/>
  <c r="AJ50" i="29"/>
  <c r="AR11" i="29"/>
  <c r="AJ26" i="29"/>
  <c r="AP9" i="29"/>
  <c r="AP21" i="29"/>
  <c r="AP10" i="29"/>
  <c r="AP37" i="29"/>
  <c r="AJ4" i="29"/>
  <c r="AJ35" i="29"/>
  <c r="AK33" i="29"/>
  <c r="AM36" i="29"/>
  <c r="AM46" i="29"/>
  <c r="Z9" i="9"/>
  <c r="Z33" i="9"/>
  <c r="Z42" i="9"/>
  <c r="L59" i="30"/>
  <c r="Z25" i="9"/>
  <c r="Z24" i="9"/>
  <c r="Z44" i="9"/>
  <c r="AR6" i="9"/>
  <c r="Z38" i="9"/>
  <c r="Z31" i="9"/>
  <c r="AR53" i="9"/>
  <c r="AQ40" i="9"/>
  <c r="AR54" i="9"/>
  <c r="AP52" i="9"/>
  <c r="Z37" i="9"/>
  <c r="Z43" i="9"/>
  <c r="AQ39" i="9"/>
  <c r="AQ49" i="9"/>
  <c r="Z16" i="9"/>
  <c r="Z45" i="9"/>
  <c r="Z22" i="9"/>
  <c r="Z36" i="9"/>
  <c r="AP46" i="9"/>
  <c r="AP36" i="9"/>
  <c r="Z21" i="9"/>
  <c r="AQ51" i="9"/>
  <c r="AQ47" i="9"/>
  <c r="AR19" i="9"/>
  <c r="AP11" i="9"/>
  <c r="AR7" i="9"/>
  <c r="AR21" i="9"/>
  <c r="J96" i="30"/>
  <c r="Z40" i="30"/>
  <c r="K96" i="30"/>
  <c r="Z31" i="30"/>
  <c r="J87" i="30"/>
  <c r="K87" i="30"/>
  <c r="Z21" i="30"/>
  <c r="K77" i="30"/>
  <c r="J77" i="30"/>
  <c r="J76" i="30"/>
  <c r="K76" i="30"/>
  <c r="Z20" i="30"/>
  <c r="AP23" i="9"/>
  <c r="AP25" i="9"/>
  <c r="AQ54" i="9"/>
  <c r="AR12" i="9"/>
  <c r="AR24" i="9"/>
  <c r="AQ15" i="9"/>
  <c r="AR17" i="9"/>
  <c r="AR18" i="9"/>
  <c r="AR11" i="9"/>
  <c r="AR45" i="9"/>
  <c r="AR32" i="9"/>
  <c r="AP34" i="9"/>
  <c r="AR37" i="9"/>
  <c r="AR8" i="9"/>
  <c r="AP53" i="9"/>
  <c r="AP20" i="9"/>
  <c r="AR13" i="9"/>
  <c r="AP41" i="9"/>
  <c r="AP42" i="9"/>
  <c r="AR4" i="9"/>
  <c r="AR39" i="9"/>
  <c r="AR16" i="9"/>
  <c r="AR14" i="9"/>
  <c r="AP4" i="9"/>
  <c r="AR52" i="9"/>
  <c r="AP39" i="9"/>
  <c r="Z34" i="9"/>
  <c r="K104" i="30"/>
  <c r="Z48" i="30"/>
  <c r="J104" i="30"/>
  <c r="Z23" i="9"/>
  <c r="J72" i="30"/>
  <c r="K72" i="30"/>
  <c r="Z16" i="30"/>
  <c r="Z54" i="9"/>
  <c r="J94" i="30"/>
  <c r="Z38" i="30"/>
  <c r="K94" i="30"/>
  <c r="Z14" i="9"/>
  <c r="K93" i="30"/>
  <c r="Z37" i="30"/>
  <c r="J93" i="30"/>
  <c r="Z13" i="9"/>
  <c r="Z15" i="30"/>
  <c r="J71" i="30"/>
  <c r="K71" i="30"/>
  <c r="Z36" i="30"/>
  <c r="K92" i="30"/>
  <c r="J92" i="30"/>
  <c r="Z12" i="9"/>
  <c r="Z18" i="9"/>
  <c r="Z35" i="9"/>
  <c r="Z19" i="30"/>
  <c r="K75" i="30"/>
  <c r="J75" i="30"/>
  <c r="AR5" i="9"/>
  <c r="AQ36" i="9"/>
  <c r="AQ41" i="9"/>
  <c r="J111" i="30"/>
  <c r="K111" i="30"/>
  <c r="Z55" i="30"/>
  <c r="AQ38" i="9"/>
  <c r="AR35" i="9"/>
  <c r="AR43" i="9"/>
  <c r="AQ48" i="9"/>
  <c r="AP30" i="9"/>
  <c r="AR48" i="9"/>
  <c r="AR49" i="9"/>
  <c r="AP31" i="9"/>
  <c r="AP33" i="9"/>
  <c r="AP27" i="9"/>
  <c r="AR25" i="9"/>
  <c r="AR26" i="9"/>
  <c r="AQ34" i="9"/>
  <c r="AR40" i="9"/>
  <c r="AP18" i="9"/>
  <c r="AR44" i="9"/>
  <c r="AP38" i="9"/>
  <c r="AQ53" i="9"/>
  <c r="AR36" i="9"/>
  <c r="D10" i="24"/>
  <c r="AP32" i="9"/>
  <c r="AR47" i="9"/>
  <c r="AQ18" i="9"/>
  <c r="J90" i="30"/>
  <c r="K90" i="30"/>
  <c r="Z34" i="30"/>
  <c r="Z41" i="9"/>
  <c r="K81" i="30"/>
  <c r="Z25" i="30"/>
  <c r="J81" i="30"/>
  <c r="K79" i="30"/>
  <c r="Z23" i="30"/>
  <c r="J79" i="30"/>
  <c r="Z32" i="9"/>
  <c r="Z53" i="9"/>
  <c r="J70" i="30"/>
  <c r="Z14" i="30"/>
  <c r="K70" i="30"/>
  <c r="Z52" i="9"/>
  <c r="J69" i="30"/>
  <c r="Z13" i="30"/>
  <c r="K69" i="30"/>
  <c r="Z51" i="9"/>
  <c r="Z18" i="30"/>
  <c r="J74" i="30"/>
  <c r="K74" i="30"/>
  <c r="Z35" i="30"/>
  <c r="K91" i="30"/>
  <c r="J91" i="30"/>
  <c r="Z11" i="9"/>
  <c r="P74" i="9"/>
  <c r="AE73" i="9"/>
  <c r="AR31" i="9"/>
  <c r="AQ17" i="9"/>
  <c r="AR10" i="9"/>
  <c r="AQ10" i="9"/>
  <c r="AR15" i="9"/>
  <c r="AP51" i="9"/>
  <c r="AR29" i="9"/>
  <c r="AP14" i="9"/>
  <c r="AP40" i="9"/>
  <c r="AP9" i="9"/>
  <c r="AP10" i="9"/>
  <c r="AR22" i="9"/>
  <c r="AQ9" i="9"/>
  <c r="AP50" i="9"/>
  <c r="AP15" i="9"/>
  <c r="AQ26" i="9"/>
  <c r="AQ46" i="9"/>
  <c r="AP8" i="9"/>
  <c r="AR34" i="9"/>
  <c r="AP29" i="9"/>
  <c r="AR30" i="9"/>
  <c r="Z49" i="9"/>
  <c r="Z17" i="9"/>
  <c r="Z8" i="9"/>
  <c r="K110" i="30"/>
  <c r="Z54" i="30"/>
  <c r="J110" i="30"/>
  <c r="Z30" i="9"/>
  <c r="J108" i="30"/>
  <c r="K108" i="30"/>
  <c r="Z52" i="30"/>
  <c r="Z29" i="9"/>
  <c r="Z28" i="9"/>
  <c r="J68" i="30"/>
  <c r="Z12" i="30"/>
  <c r="K68" i="30"/>
  <c r="Z11" i="30"/>
  <c r="K67" i="30"/>
  <c r="J67" i="30"/>
  <c r="K65" i="30"/>
  <c r="Z9" i="30"/>
  <c r="J65" i="30"/>
  <c r="J95" i="30"/>
  <c r="Z39" i="30"/>
  <c r="K95" i="30"/>
  <c r="K66" i="30"/>
  <c r="Z10" i="30"/>
  <c r="J66" i="30"/>
  <c r="AQ35" i="9"/>
  <c r="AQ37" i="9"/>
  <c r="AR42" i="9"/>
  <c r="AP13" i="9"/>
  <c r="AR46" i="9"/>
  <c r="AP7" i="9"/>
  <c r="AP12" i="9"/>
  <c r="AQ45" i="9"/>
  <c r="AP21" i="9"/>
  <c r="AQ8" i="9"/>
  <c r="AP44" i="9"/>
  <c r="AP17" i="9"/>
  <c r="AQ32" i="9"/>
  <c r="AR27" i="9"/>
  <c r="AR38" i="9"/>
  <c r="M59" i="30"/>
  <c r="AQ16" i="9"/>
  <c r="Z7" i="9"/>
  <c r="Z41" i="30"/>
  <c r="K97" i="30"/>
  <c r="J97" i="30"/>
  <c r="K73" i="30"/>
  <c r="Z17" i="30"/>
  <c r="J73" i="30"/>
  <c r="Z47" i="9"/>
  <c r="K88" i="30"/>
  <c r="J88" i="30"/>
  <c r="Z32" i="30"/>
  <c r="Z46" i="9"/>
  <c r="J109" i="30"/>
  <c r="K109" i="30"/>
  <c r="Z53" i="30"/>
  <c r="Z6" i="9"/>
  <c r="J85" i="30"/>
  <c r="K85" i="30"/>
  <c r="Z29" i="30"/>
  <c r="Z5" i="9"/>
  <c r="J107" i="30"/>
  <c r="Z51" i="30"/>
  <c r="K107" i="30"/>
  <c r="K84" i="30"/>
  <c r="Z28" i="30"/>
  <c r="J84" i="30"/>
  <c r="Z4" i="9"/>
  <c r="Z50" i="9"/>
  <c r="AR9" i="9"/>
  <c r="AP28" i="9"/>
  <c r="AP16" i="9"/>
  <c r="AP49" i="9"/>
  <c r="AP37" i="9"/>
  <c r="AQ19" i="9"/>
  <c r="AQ24" i="9"/>
  <c r="AQ44" i="9"/>
  <c r="AP24" i="9"/>
  <c r="AQ23" i="9"/>
  <c r="AP47" i="9"/>
  <c r="AQ29" i="9"/>
  <c r="AQ30" i="9"/>
  <c r="AP22" i="9"/>
  <c r="J105" i="30"/>
  <c r="K105" i="30"/>
  <c r="Z49" i="30"/>
  <c r="K64" i="30"/>
  <c r="Z8" i="30"/>
  <c r="J64" i="30"/>
  <c r="Z30" i="30"/>
  <c r="K86" i="30"/>
  <c r="J86" i="30"/>
  <c r="K62" i="30"/>
  <c r="Z6" i="30"/>
  <c r="J62" i="30"/>
  <c r="J61" i="30"/>
  <c r="K61" i="30"/>
  <c r="Z5" i="30"/>
  <c r="K59" i="9"/>
  <c r="Z3" i="9"/>
  <c r="K106" i="30"/>
  <c r="J106" i="30"/>
  <c r="Z50" i="30"/>
  <c r="Z26" i="9"/>
  <c r="AP19" i="9"/>
  <c r="AQ4" i="9"/>
  <c r="AP48" i="9"/>
  <c r="AQ42" i="9"/>
  <c r="AQ28" i="9"/>
  <c r="AQ21" i="9"/>
  <c r="AQ22" i="9"/>
  <c r="AR20" i="9"/>
  <c r="AQ12" i="9"/>
  <c r="AQ27" i="9"/>
  <c r="AP45" i="9"/>
  <c r="AQ52" i="9"/>
  <c r="AP35" i="9"/>
  <c r="AP43" i="9"/>
  <c r="AQ20" i="9"/>
  <c r="AQ13" i="9"/>
  <c r="AQ14" i="9"/>
  <c r="J63" i="30"/>
  <c r="K63" i="30"/>
  <c r="Z7" i="30"/>
  <c r="J103" i="30"/>
  <c r="K103" i="30"/>
  <c r="Z47" i="30"/>
  <c r="Z24" i="30"/>
  <c r="K80" i="30"/>
  <c r="J80" i="30"/>
  <c r="Z46" i="30"/>
  <c r="K102" i="30"/>
  <c r="J102" i="30"/>
  <c r="J101" i="30"/>
  <c r="Z45" i="30"/>
  <c r="K101" i="30"/>
  <c r="K99" i="30"/>
  <c r="Z43" i="30"/>
  <c r="J99" i="30"/>
  <c r="Z20" i="9"/>
  <c r="J60" i="30"/>
  <c r="K3" i="30"/>
  <c r="K60" i="30"/>
  <c r="Z4" i="30"/>
  <c r="K83" i="30"/>
  <c r="Z27" i="30"/>
  <c r="J83" i="30"/>
  <c r="J82" i="30"/>
  <c r="K82" i="30"/>
  <c r="Z26" i="30"/>
  <c r="AR41" i="9"/>
  <c r="AQ43" i="9"/>
  <c r="AP26" i="9"/>
  <c r="AQ25" i="9"/>
  <c r="AR51" i="9"/>
  <c r="AR23" i="9"/>
  <c r="AR50" i="9"/>
  <c r="AQ33" i="9"/>
  <c r="AP54" i="9"/>
  <c r="AQ5" i="9"/>
  <c r="AQ6" i="9"/>
  <c r="AR28" i="9"/>
  <c r="AQ50" i="9"/>
  <c r="AP6" i="9"/>
  <c r="AP5" i="9"/>
  <c r="AR33" i="9"/>
  <c r="AQ7" i="9"/>
  <c r="AQ11" i="9"/>
  <c r="AQ31" i="9"/>
  <c r="K98" i="30"/>
  <c r="J98" i="30"/>
  <c r="Z42" i="30"/>
  <c r="Z48" i="9"/>
  <c r="J89" i="30"/>
  <c r="K89" i="30"/>
  <c r="Z33" i="30"/>
  <c r="Z40" i="9"/>
  <c r="Z39" i="9"/>
  <c r="J78" i="30"/>
  <c r="Z22" i="30"/>
  <c r="K78" i="30"/>
  <c r="Z10" i="9"/>
  <c r="K100" i="30"/>
  <c r="J100" i="30"/>
  <c r="Z44" i="30"/>
  <c r="Z15" i="9"/>
  <c r="Z19" i="9"/>
  <c r="AE74" i="29"/>
  <c r="P75" i="29"/>
  <c r="DZ44" i="18"/>
  <c r="DY44" i="18"/>
  <c r="DX44" i="18"/>
  <c r="DW44" i="18"/>
  <c r="DV44" i="18"/>
  <c r="DU44" i="18"/>
  <c r="DT44" i="18"/>
  <c r="DS44" i="18"/>
  <c r="DR44" i="18"/>
  <c r="DQ44" i="18"/>
  <c r="DP44" i="18"/>
  <c r="DO44" i="18"/>
  <c r="DN44" i="18"/>
  <c r="DM44" i="18"/>
  <c r="DL44" i="18"/>
  <c r="DK44" i="18"/>
  <c r="DJ44" i="18"/>
  <c r="DI44" i="18"/>
  <c r="DH44" i="18"/>
  <c r="DG44" i="18"/>
  <c r="DF44" i="18"/>
  <c r="DE44" i="18"/>
  <c r="DD44" i="18"/>
  <c r="DC44" i="18"/>
  <c r="DB44" i="18"/>
  <c r="DA44" i="18"/>
  <c r="CZ44" i="18"/>
  <c r="CY44" i="18"/>
  <c r="CX44" i="18"/>
  <c r="CW44" i="18"/>
  <c r="CV44" i="18"/>
  <c r="CU44" i="18"/>
  <c r="CT44" i="18"/>
  <c r="CS44" i="18"/>
  <c r="CR44" i="18"/>
  <c r="CQ44" i="18"/>
  <c r="CP44" i="18"/>
  <c r="CO44" i="18"/>
  <c r="CN44" i="18"/>
  <c r="CM44" i="18"/>
  <c r="CL44" i="18"/>
  <c r="CK44" i="18"/>
  <c r="CJ44" i="18"/>
  <c r="CI44" i="18"/>
  <c r="CH44" i="18"/>
  <c r="CG44" i="18"/>
  <c r="CF44" i="18"/>
  <c r="CE44" i="18"/>
  <c r="CD44" i="18"/>
  <c r="CC44" i="18"/>
  <c r="CB44" i="18"/>
  <c r="CA44" i="18"/>
  <c r="BZ44" i="18"/>
  <c r="BY44" i="18"/>
  <c r="BX44" i="18"/>
  <c r="BW44" i="18"/>
  <c r="BV44" i="18"/>
  <c r="BU44" i="18"/>
  <c r="BT44" i="18"/>
  <c r="BS44" i="18"/>
  <c r="BR44" i="18"/>
  <c r="BQ44" i="18"/>
  <c r="BP44" i="18"/>
  <c r="BO44" i="18"/>
  <c r="BN44" i="18"/>
  <c r="BM44" i="18"/>
  <c r="BL44" i="18"/>
  <c r="BK44" i="18"/>
  <c r="BJ44" i="18"/>
  <c r="BI44" i="18"/>
  <c r="BH44" i="18"/>
  <c r="BG44" i="18"/>
  <c r="BF44" i="18"/>
  <c r="BE44" i="18"/>
  <c r="BD44" i="18"/>
  <c r="BC44" i="18"/>
  <c r="BB44" i="18"/>
  <c r="BA44" i="18"/>
  <c r="AZ44" i="18"/>
  <c r="AY44" i="18"/>
  <c r="AX44" i="18"/>
  <c r="AW44" i="18"/>
  <c r="AV44" i="18"/>
  <c r="AU44" i="18"/>
  <c r="AT44" i="18"/>
  <c r="AS44" i="18"/>
  <c r="AR44" i="18"/>
  <c r="AQ44" i="18"/>
  <c r="AP44" i="18"/>
  <c r="AO44" i="18"/>
  <c r="AN44" i="18"/>
  <c r="AM44" i="18"/>
  <c r="AL44" i="18"/>
  <c r="AK44" i="18"/>
  <c r="AJ44" i="18"/>
  <c r="AI44" i="18"/>
  <c r="AH44" i="18"/>
  <c r="AG44" i="18"/>
  <c r="AF44" i="18"/>
  <c r="AE44" i="18"/>
  <c r="AD44" i="18"/>
  <c r="AC44" i="18"/>
  <c r="AB44" i="18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Q59" i="29" l="1"/>
  <c r="Q74" i="29" s="1"/>
  <c r="U59" i="29"/>
  <c r="U74" i="29" s="1"/>
  <c r="V59" i="29"/>
  <c r="V74" i="29" s="1"/>
  <c r="R59" i="29"/>
  <c r="R74" i="29" s="1"/>
  <c r="X59" i="29"/>
  <c r="X74" i="29" s="1"/>
  <c r="W59" i="29"/>
  <c r="W74" i="29" s="1"/>
  <c r="Z59" i="29"/>
  <c r="Z74" i="29" s="1"/>
  <c r="Y59" i="29"/>
  <c r="Y74" i="29" s="1"/>
  <c r="S59" i="29"/>
  <c r="S74" i="29" s="1"/>
  <c r="T59" i="29"/>
  <c r="T74" i="29" s="1"/>
  <c r="Q63" i="29"/>
  <c r="X72" i="29"/>
  <c r="X60" i="29"/>
  <c r="X71" i="29"/>
  <c r="X64" i="29"/>
  <c r="X70" i="29"/>
  <c r="X61" i="29"/>
  <c r="X62" i="29"/>
  <c r="X66" i="29"/>
  <c r="X63" i="29"/>
  <c r="AO15" i="9"/>
  <c r="AO39" i="9"/>
  <c r="AO47" i="9"/>
  <c r="AO26" i="9"/>
  <c r="AO28" i="9"/>
  <c r="AO12" i="9"/>
  <c r="AO40" i="9"/>
  <c r="AO6" i="9"/>
  <c r="AO29" i="9"/>
  <c r="AO8" i="9"/>
  <c r="AO17" i="9"/>
  <c r="AO51" i="9"/>
  <c r="AO10" i="9"/>
  <c r="J59" i="30"/>
  <c r="K59" i="30"/>
  <c r="AO53" i="9"/>
  <c r="AO48" i="9"/>
  <c r="AO50" i="9"/>
  <c r="AO5" i="9"/>
  <c r="AO46" i="9"/>
  <c r="AO49" i="9"/>
  <c r="AO11" i="9"/>
  <c r="AO32" i="9"/>
  <c r="AO14" i="9"/>
  <c r="AO23" i="9"/>
  <c r="P75" i="9"/>
  <c r="AE74" i="9"/>
  <c r="AO41" i="9"/>
  <c r="AO20" i="9"/>
  <c r="AO44" i="9"/>
  <c r="AO22" i="9"/>
  <c r="AO21" i="9"/>
  <c r="AO45" i="9"/>
  <c r="AO33" i="9"/>
  <c r="AO43" i="9"/>
  <c r="AO24" i="9"/>
  <c r="AO42" i="9"/>
  <c r="AO25" i="9"/>
  <c r="AO38" i="9"/>
  <c r="AO4" i="9"/>
  <c r="AO31" i="9"/>
  <c r="AO9" i="9"/>
  <c r="AO27" i="9"/>
  <c r="AO19" i="9"/>
  <c r="AO30" i="9"/>
  <c r="AO36" i="9"/>
  <c r="AO7" i="9"/>
  <c r="AO52" i="9"/>
  <c r="AO35" i="9"/>
  <c r="AO16" i="9"/>
  <c r="AO18" i="9"/>
  <c r="AO13" i="9"/>
  <c r="AO54" i="9"/>
  <c r="AO34" i="9"/>
  <c r="AO37" i="9"/>
  <c r="AQ74" i="29"/>
  <c r="P76" i="29"/>
  <c r="AE75" i="29"/>
  <c r="X75" i="29"/>
  <c r="R75" i="29"/>
  <c r="V75" i="29"/>
  <c r="D67" i="9"/>
  <c r="J76" i="9"/>
  <c r="J106" i="9"/>
  <c r="H83" i="9"/>
  <c r="D89" i="9"/>
  <c r="D63" i="9"/>
  <c r="F103" i="9"/>
  <c r="F86" i="9"/>
  <c r="I64" i="9"/>
  <c r="D83" i="9"/>
  <c r="I62" i="9"/>
  <c r="F87" i="9"/>
  <c r="J98" i="9"/>
  <c r="F66" i="9"/>
  <c r="J82" i="9"/>
  <c r="F85" i="9"/>
  <c r="G102" i="9"/>
  <c r="G70" i="9"/>
  <c r="D75" i="9"/>
  <c r="G65" i="9"/>
  <c r="H102" i="9"/>
  <c r="H70" i="9"/>
  <c r="I91" i="9"/>
  <c r="J102" i="9"/>
  <c r="F74" i="9"/>
  <c r="F64" i="9"/>
  <c r="F89" i="9"/>
  <c r="E107" i="9"/>
  <c r="E75" i="9"/>
  <c r="J85" i="9"/>
  <c r="F108" i="9"/>
  <c r="J88" i="9"/>
  <c r="E66" i="9"/>
  <c r="E80" i="9"/>
  <c r="D90" i="9"/>
  <c r="G108" i="9"/>
  <c r="G76" i="9"/>
  <c r="D101" i="9"/>
  <c r="G109" i="9"/>
  <c r="H75" i="9"/>
  <c r="F107" i="9"/>
  <c r="F75" i="9"/>
  <c r="I89" i="9"/>
  <c r="H109" i="9"/>
  <c r="I92" i="9"/>
  <c r="G107" i="9"/>
  <c r="H100" i="9"/>
  <c r="H68" i="9"/>
  <c r="E89" i="9"/>
  <c r="H90" i="9"/>
  <c r="F96" i="9"/>
  <c r="J72" i="9"/>
  <c r="D61" i="9"/>
  <c r="E76" i="9"/>
  <c r="H88" i="9"/>
  <c r="G106" i="9"/>
  <c r="G74" i="9"/>
  <c r="D107" i="9"/>
  <c r="G105" i="9"/>
  <c r="F72" i="9"/>
  <c r="J105" i="9"/>
  <c r="J73" i="9"/>
  <c r="I87" i="9"/>
  <c r="D105" i="9"/>
  <c r="J80" i="9"/>
  <c r="F84" i="9"/>
  <c r="I70" i="9"/>
  <c r="D86" i="9"/>
  <c r="E103" i="9"/>
  <c r="E71" i="9"/>
  <c r="D76" i="9"/>
  <c r="D95" i="9"/>
  <c r="E90" i="9"/>
  <c r="E88" i="9"/>
  <c r="J99" i="9"/>
  <c r="J67" i="9"/>
  <c r="G88" i="9"/>
  <c r="H95" i="9"/>
  <c r="H65" i="9"/>
  <c r="D69" i="9"/>
  <c r="H110" i="9"/>
  <c r="H78" i="9"/>
  <c r="I101" i="9"/>
  <c r="I69" i="9"/>
  <c r="D97" i="9"/>
  <c r="J64" i="9"/>
  <c r="D81" i="9"/>
  <c r="I66" i="9"/>
  <c r="H84" i="9"/>
  <c r="E109" i="9"/>
  <c r="E77" i="9"/>
  <c r="H105" i="9"/>
  <c r="J70" i="9"/>
  <c r="F102" i="9"/>
  <c r="F80" i="9"/>
  <c r="H107" i="9"/>
  <c r="H73" i="9"/>
  <c r="D108" i="9"/>
  <c r="F70" i="9"/>
  <c r="H106" i="9"/>
  <c r="H74" i="9"/>
  <c r="H103" i="9"/>
  <c r="E102" i="9"/>
  <c r="E100" i="9"/>
  <c r="H104" i="9"/>
  <c r="H72" i="9"/>
  <c r="G94" i="9"/>
  <c r="G62" i="9"/>
  <c r="I111" i="9"/>
  <c r="J78" i="9"/>
  <c r="D96" i="9"/>
  <c r="D64" i="9"/>
  <c r="I83" i="9"/>
  <c r="D109" i="9"/>
  <c r="E111" i="9"/>
  <c r="D65" i="9"/>
  <c r="H108" i="9"/>
  <c r="H76" i="9"/>
  <c r="E99" i="9"/>
  <c r="E67" i="9"/>
  <c r="F79" i="9"/>
  <c r="H111" i="9"/>
  <c r="H61" i="9"/>
  <c r="H79" i="9"/>
  <c r="H63" i="9"/>
  <c r="J83" i="9"/>
  <c r="G100" i="9"/>
  <c r="G68" i="9"/>
  <c r="F110" i="9"/>
  <c r="G93" i="9"/>
  <c r="H94" i="9"/>
  <c r="H62" i="9"/>
  <c r="I81" i="9"/>
  <c r="J96" i="9"/>
  <c r="I76" i="9"/>
  <c r="I90" i="9"/>
  <c r="D94" i="9"/>
  <c r="D62" i="9"/>
  <c r="E81" i="9"/>
  <c r="D84" i="9"/>
  <c r="F104" i="9"/>
  <c r="E110" i="9"/>
  <c r="F76" i="9"/>
  <c r="E64" i="9"/>
  <c r="D82" i="9"/>
  <c r="G98" i="9"/>
  <c r="G66" i="9"/>
  <c r="F94" i="9"/>
  <c r="G89" i="9"/>
  <c r="G103" i="9"/>
  <c r="F99" i="9"/>
  <c r="F67" i="9"/>
  <c r="I79" i="9"/>
  <c r="I110" i="9"/>
  <c r="I104" i="9"/>
  <c r="H71" i="9"/>
  <c r="G61" i="9"/>
  <c r="J79" i="9"/>
  <c r="E95" i="9"/>
  <c r="E63" i="9"/>
  <c r="J69" i="9"/>
  <c r="F82" i="9"/>
  <c r="E74" i="9"/>
  <c r="E72" i="9"/>
  <c r="F93" i="9"/>
  <c r="F61" i="9"/>
  <c r="G80" i="9"/>
  <c r="F100" i="9"/>
  <c r="G101" i="9"/>
  <c r="G99" i="9"/>
  <c r="D104" i="9"/>
  <c r="D72" i="9"/>
  <c r="I93" i="9"/>
  <c r="I61" i="9"/>
  <c r="D103" i="9"/>
  <c r="I100" i="9"/>
  <c r="F68" i="9"/>
  <c r="D110" i="9"/>
  <c r="D78" i="9"/>
  <c r="E101" i="9"/>
  <c r="E69" i="9"/>
  <c r="J92" i="9"/>
  <c r="H89" i="9"/>
  <c r="H67" i="9"/>
  <c r="F111" i="9"/>
  <c r="J62" i="9"/>
  <c r="J101" i="9"/>
  <c r="J86" i="9"/>
  <c r="D100" i="9"/>
  <c r="D68" i="9"/>
  <c r="J104" i="9"/>
  <c r="E86" i="9"/>
  <c r="E84" i="9"/>
  <c r="D98" i="9"/>
  <c r="D66" i="9"/>
  <c r="G86" i="9"/>
  <c r="J110" i="9"/>
  <c r="G97" i="9"/>
  <c r="G95" i="9"/>
  <c r="J89" i="9"/>
  <c r="I107" i="9"/>
  <c r="I75" i="9"/>
  <c r="J111" i="9"/>
  <c r="I96" i="9"/>
  <c r="I94" i="9"/>
  <c r="D102" i="9"/>
  <c r="D70" i="9"/>
  <c r="E91" i="9"/>
  <c r="H98" i="9"/>
  <c r="H66" i="9"/>
  <c r="J90" i="9"/>
  <c r="E98" i="9"/>
  <c r="J66" i="9"/>
  <c r="F109" i="9"/>
  <c r="F77" i="9"/>
  <c r="G92" i="9"/>
  <c r="H97" i="9"/>
  <c r="G77" i="9"/>
  <c r="G91" i="9"/>
  <c r="D88" i="9"/>
  <c r="I105" i="9"/>
  <c r="I73" i="9"/>
  <c r="D71" i="9"/>
  <c r="H87" i="9"/>
  <c r="I74" i="9"/>
  <c r="J87" i="9"/>
  <c r="E105" i="9"/>
  <c r="E73" i="9"/>
  <c r="J77" i="9"/>
  <c r="F98" i="9"/>
  <c r="E94" i="9"/>
  <c r="F62" i="9"/>
  <c r="J107" i="9"/>
  <c r="J75" i="9"/>
  <c r="G90" i="9"/>
  <c r="E108" i="9"/>
  <c r="H81" i="9"/>
  <c r="G73" i="9"/>
  <c r="G87" i="9"/>
  <c r="H86" i="9"/>
  <c r="I103" i="9"/>
  <c r="I71" i="9"/>
  <c r="F106" i="9"/>
  <c r="I88" i="9"/>
  <c r="I102" i="9"/>
  <c r="F105" i="9"/>
  <c r="F73" i="9"/>
  <c r="E87" i="9"/>
  <c r="F95" i="9"/>
  <c r="F63" i="9"/>
  <c r="H69" i="9"/>
  <c r="D73" i="9"/>
  <c r="E62" i="9"/>
  <c r="H80" i="9"/>
  <c r="G104" i="9"/>
  <c r="G72" i="9"/>
  <c r="D91" i="9"/>
  <c r="G85" i="9"/>
  <c r="G83" i="9"/>
  <c r="J97" i="9"/>
  <c r="J65" i="9"/>
  <c r="I85" i="9"/>
  <c r="D111" i="9"/>
  <c r="F90" i="9"/>
  <c r="I84" i="9"/>
  <c r="I98" i="9"/>
  <c r="J103" i="9"/>
  <c r="J71" i="9"/>
  <c r="E93" i="9"/>
  <c r="E61" i="9"/>
  <c r="H99" i="9"/>
  <c r="J94" i="9"/>
  <c r="J109" i="9"/>
  <c r="D99" i="9"/>
  <c r="D77" i="9"/>
  <c r="J108" i="9"/>
  <c r="I106" i="9"/>
  <c r="J93" i="9"/>
  <c r="J61" i="9"/>
  <c r="D79" i="9"/>
  <c r="E70" i="9"/>
  <c r="E68" i="9"/>
  <c r="J91" i="9"/>
  <c r="G110" i="9"/>
  <c r="G78" i="9"/>
  <c r="J100" i="9"/>
  <c r="G81" i="9"/>
  <c r="G79" i="9"/>
  <c r="F83" i="9"/>
  <c r="I99" i="9"/>
  <c r="I67" i="9"/>
  <c r="D87" i="9"/>
  <c r="I80" i="9"/>
  <c r="I78" i="9"/>
  <c r="J95" i="9"/>
  <c r="J63" i="9"/>
  <c r="E83" i="9"/>
  <c r="D92" i="9"/>
  <c r="H101" i="9"/>
  <c r="E82" i="9"/>
  <c r="E96" i="9"/>
  <c r="H96" i="9"/>
  <c r="H64" i="9"/>
  <c r="G84" i="9"/>
  <c r="D93" i="9"/>
  <c r="J84" i="9"/>
  <c r="F88" i="9"/>
  <c r="G75" i="9"/>
  <c r="J81" i="9"/>
  <c r="I97" i="9"/>
  <c r="I65" i="9"/>
  <c r="I108" i="9"/>
  <c r="J74" i="9"/>
  <c r="G63" i="9"/>
  <c r="F81" i="9"/>
  <c r="E97" i="9"/>
  <c r="E65" i="9"/>
  <c r="F71" i="9"/>
  <c r="H85" i="9"/>
  <c r="E78" i="9"/>
  <c r="E92" i="9"/>
  <c r="F101" i="9"/>
  <c r="F69" i="9"/>
  <c r="G82" i="9"/>
  <c r="G111" i="9"/>
  <c r="J68" i="9"/>
  <c r="D85" i="9"/>
  <c r="G71" i="9"/>
  <c r="D80" i="9"/>
  <c r="I95" i="9"/>
  <c r="I63" i="9"/>
  <c r="H93" i="9"/>
  <c r="I72" i="9"/>
  <c r="I86" i="9"/>
  <c r="H92" i="9"/>
  <c r="E79" i="9"/>
  <c r="H82" i="9"/>
  <c r="H91" i="9"/>
  <c r="E106" i="9"/>
  <c r="E104" i="9"/>
  <c r="D106" i="9"/>
  <c r="D74" i="9"/>
  <c r="G96" i="9"/>
  <c r="G64" i="9"/>
  <c r="F78" i="9"/>
  <c r="G69" i="9"/>
  <c r="G67" i="9"/>
  <c r="F91" i="9"/>
  <c r="I109" i="9"/>
  <c r="I77" i="9"/>
  <c r="F92" i="9"/>
  <c r="H77" i="9"/>
  <c r="I68" i="9"/>
  <c r="I82" i="9"/>
  <c r="F97" i="9"/>
  <c r="F65" i="9"/>
  <c r="E85" i="9"/>
  <c r="J4" i="8"/>
  <c r="J3" i="8"/>
  <c r="V65" i="29" l="1"/>
  <c r="R65" i="29"/>
  <c r="Q75" i="29"/>
  <c r="R67" i="29"/>
  <c r="R70" i="29"/>
  <c r="Q71" i="29"/>
  <c r="R64" i="29"/>
  <c r="R71" i="29"/>
  <c r="V64" i="29"/>
  <c r="Z75" i="29"/>
  <c r="R68" i="29"/>
  <c r="Q66" i="29"/>
  <c r="X69" i="29"/>
  <c r="R60" i="29"/>
  <c r="Q70" i="29"/>
  <c r="X65" i="29"/>
  <c r="R69" i="29"/>
  <c r="Q67" i="29"/>
  <c r="Q60" i="29"/>
  <c r="W60" i="29"/>
  <c r="V68" i="29"/>
  <c r="V71" i="29"/>
  <c r="Y63" i="29"/>
  <c r="AK59" i="29"/>
  <c r="AK74" i="29" s="1"/>
  <c r="Q65" i="29"/>
  <c r="Q61" i="29"/>
  <c r="V67" i="29"/>
  <c r="AF59" i="29"/>
  <c r="AF74" i="29" s="1"/>
  <c r="AP74" i="29" s="1"/>
  <c r="Q72" i="29"/>
  <c r="V73" i="29"/>
  <c r="Q62" i="29"/>
  <c r="Q69" i="29"/>
  <c r="V72" i="29"/>
  <c r="V60" i="29"/>
  <c r="Q73" i="29"/>
  <c r="Q68" i="29"/>
  <c r="V70" i="29"/>
  <c r="V61" i="29"/>
  <c r="Q64" i="29"/>
  <c r="Z63" i="29"/>
  <c r="Y70" i="29"/>
  <c r="Z72" i="29"/>
  <c r="Z62" i="29"/>
  <c r="Z70" i="29"/>
  <c r="Z61" i="29"/>
  <c r="Z69" i="29"/>
  <c r="Y69" i="29"/>
  <c r="Y64" i="29"/>
  <c r="AL59" i="29"/>
  <c r="AL74" i="29" s="1"/>
  <c r="Y62" i="29"/>
  <c r="Y71" i="29"/>
  <c r="Z71" i="29"/>
  <c r="Z67" i="29"/>
  <c r="W71" i="29"/>
  <c r="Y72" i="29"/>
  <c r="Y60" i="29"/>
  <c r="Z64" i="29"/>
  <c r="Z68" i="29"/>
  <c r="W61" i="29"/>
  <c r="AN59" i="29"/>
  <c r="AN74" i="29" s="1"/>
  <c r="Y66" i="29"/>
  <c r="Y73" i="29"/>
  <c r="Z65" i="29"/>
  <c r="W63" i="29"/>
  <c r="W66" i="29"/>
  <c r="S63" i="29"/>
  <c r="Y65" i="29"/>
  <c r="W75" i="29"/>
  <c r="Y68" i="29"/>
  <c r="Z60" i="29"/>
  <c r="Z73" i="29"/>
  <c r="W69" i="29"/>
  <c r="W72" i="29"/>
  <c r="W73" i="29"/>
  <c r="Y75" i="29"/>
  <c r="Y61" i="29"/>
  <c r="Y67" i="29"/>
  <c r="Z66" i="29"/>
  <c r="AO59" i="29"/>
  <c r="AO74" i="29" s="1"/>
  <c r="W64" i="29"/>
  <c r="W65" i="29"/>
  <c r="S60" i="29"/>
  <c r="R73" i="29"/>
  <c r="U62" i="29"/>
  <c r="U60" i="29"/>
  <c r="AH59" i="29"/>
  <c r="AH74" i="29" s="1"/>
  <c r="S67" i="29"/>
  <c r="U71" i="29"/>
  <c r="U75" i="29"/>
  <c r="R62" i="29"/>
  <c r="U64" i="29"/>
  <c r="U67" i="29"/>
  <c r="S71" i="29"/>
  <c r="S73" i="29"/>
  <c r="S70" i="29"/>
  <c r="R66" i="29"/>
  <c r="AJ59" i="29"/>
  <c r="AJ74" i="29" s="1"/>
  <c r="U61" i="29"/>
  <c r="S62" i="29"/>
  <c r="S69" i="29"/>
  <c r="U65" i="29"/>
  <c r="S75" i="29"/>
  <c r="U63" i="29"/>
  <c r="U70" i="29"/>
  <c r="S61" i="29"/>
  <c r="S65" i="29"/>
  <c r="U66" i="29"/>
  <c r="U72" i="29"/>
  <c r="U73" i="29"/>
  <c r="S66" i="29"/>
  <c r="S64" i="29"/>
  <c r="U69" i="29"/>
  <c r="U68" i="29"/>
  <c r="S68" i="29"/>
  <c r="S72" i="29"/>
  <c r="T60" i="29"/>
  <c r="AI59" i="29"/>
  <c r="AI74" i="29" s="1"/>
  <c r="T62" i="29"/>
  <c r="W62" i="29"/>
  <c r="W70" i="29"/>
  <c r="X67" i="29"/>
  <c r="X68" i="29"/>
  <c r="AG59" i="29"/>
  <c r="AG74" i="29" s="1"/>
  <c r="R63" i="29"/>
  <c r="V66" i="29"/>
  <c r="V63" i="29"/>
  <c r="T64" i="29"/>
  <c r="T73" i="29"/>
  <c r="W67" i="29"/>
  <c r="W68" i="29"/>
  <c r="AM59" i="29"/>
  <c r="AM74" i="29" s="1"/>
  <c r="X73" i="29"/>
  <c r="R72" i="29"/>
  <c r="R61" i="29"/>
  <c r="V62" i="29"/>
  <c r="V69" i="29"/>
  <c r="T69" i="29"/>
  <c r="T61" i="29"/>
  <c r="T72" i="29"/>
  <c r="T65" i="29"/>
  <c r="T75" i="29"/>
  <c r="T68" i="29"/>
  <c r="T63" i="29"/>
  <c r="T70" i="29"/>
  <c r="T71" i="29"/>
  <c r="T67" i="29"/>
  <c r="T66" i="29"/>
  <c r="AK60" i="29"/>
  <c r="AK67" i="29"/>
  <c r="AK70" i="29"/>
  <c r="AK72" i="29"/>
  <c r="AK71" i="29"/>
  <c r="AF64" i="29"/>
  <c r="AF66" i="29"/>
  <c r="AF70" i="29"/>
  <c r="AF61" i="29"/>
  <c r="AF72" i="29"/>
  <c r="AP72" i="29" s="1"/>
  <c r="AR72" i="29" s="1"/>
  <c r="AF62" i="29"/>
  <c r="AF68" i="29"/>
  <c r="AF67" i="29"/>
  <c r="AF65" i="29"/>
  <c r="AF73" i="29"/>
  <c r="AF71" i="29"/>
  <c r="AF63" i="29"/>
  <c r="AF60" i="29"/>
  <c r="P76" i="9"/>
  <c r="AE75" i="9"/>
  <c r="AR74" i="29"/>
  <c r="X76" i="29"/>
  <c r="W76" i="29"/>
  <c r="T76" i="29"/>
  <c r="Z76" i="29"/>
  <c r="R76" i="29"/>
  <c r="U76" i="29"/>
  <c r="V76" i="29"/>
  <c r="Q76" i="29"/>
  <c r="S76" i="29"/>
  <c r="Y76" i="29"/>
  <c r="AQ75" i="29"/>
  <c r="AK75" i="29"/>
  <c r="AH75" i="29"/>
  <c r="AF75" i="29"/>
  <c r="B2" i="9"/>
  <c r="E3" i="9"/>
  <c r="D3" i="9"/>
  <c r="J3" i="9"/>
  <c r="I3" i="9"/>
  <c r="H3" i="9"/>
  <c r="G3" i="9"/>
  <c r="F3" i="9"/>
  <c r="C2" i="9"/>
  <c r="B44" i="9"/>
  <c r="AK63" i="29" l="1"/>
  <c r="AK62" i="29"/>
  <c r="AL62" i="29"/>
  <c r="AH62" i="29"/>
  <c r="AL61" i="29"/>
  <c r="AL65" i="29"/>
  <c r="AL67" i="29"/>
  <c r="AJ67" i="29"/>
  <c r="AL63" i="29"/>
  <c r="AJ73" i="29"/>
  <c r="AL71" i="29"/>
  <c r="AK61" i="29"/>
  <c r="AM75" i="29"/>
  <c r="AK66" i="29"/>
  <c r="AM62" i="29"/>
  <c r="AM69" i="29"/>
  <c r="AG73" i="29"/>
  <c r="AJ70" i="29"/>
  <c r="AL69" i="29"/>
  <c r="AN70" i="29"/>
  <c r="AJ61" i="29"/>
  <c r="AH68" i="29"/>
  <c r="AJ75" i="29"/>
  <c r="AF69" i="29"/>
  <c r="AL60" i="29"/>
  <c r="AJ64" i="29"/>
  <c r="AI60" i="29"/>
  <c r="AJ66" i="29"/>
  <c r="AJ63" i="29"/>
  <c r="AL75" i="29"/>
  <c r="AL64" i="29"/>
  <c r="AL68" i="29"/>
  <c r="AJ60" i="29"/>
  <c r="AJ62" i="29"/>
  <c r="AK65" i="29"/>
  <c r="AK68" i="29"/>
  <c r="AL73" i="29"/>
  <c r="AJ71" i="29"/>
  <c r="AN63" i="29"/>
  <c r="AK69" i="29"/>
  <c r="AK64" i="29"/>
  <c r="AJ68" i="29"/>
  <c r="AJ72" i="29"/>
  <c r="AL72" i="29"/>
  <c r="AL66" i="29"/>
  <c r="AL70" i="29"/>
  <c r="AJ69" i="29"/>
  <c r="AN72" i="29"/>
  <c r="AK73" i="29"/>
  <c r="AH73" i="29"/>
  <c r="AJ65" i="29"/>
  <c r="AO67" i="29"/>
  <c r="AO72" i="29"/>
  <c r="AO66" i="29"/>
  <c r="AO62" i="29"/>
  <c r="AO63" i="29"/>
  <c r="AO64" i="29"/>
  <c r="AO70" i="29"/>
  <c r="AH72" i="29"/>
  <c r="AO73" i="29"/>
  <c r="AO75" i="29"/>
  <c r="AO68" i="29"/>
  <c r="AO61" i="29"/>
  <c r="AH60" i="29"/>
  <c r="AO69" i="29"/>
  <c r="AO71" i="29"/>
  <c r="AH63" i="29"/>
  <c r="AO65" i="29"/>
  <c r="AO60" i="29"/>
  <c r="AI61" i="29"/>
  <c r="AI65" i="29"/>
  <c r="AI62" i="29"/>
  <c r="AI75" i="29"/>
  <c r="AI69" i="29"/>
  <c r="AG75" i="29"/>
  <c r="AN62" i="29"/>
  <c r="AN68" i="29"/>
  <c r="AH66" i="29"/>
  <c r="AH67" i="29"/>
  <c r="AM61" i="29"/>
  <c r="AN60" i="29"/>
  <c r="AN66" i="29"/>
  <c r="AH71" i="29"/>
  <c r="AH61" i="29"/>
  <c r="AG61" i="29"/>
  <c r="AN61" i="29"/>
  <c r="AN75" i="29"/>
  <c r="AN65" i="29"/>
  <c r="AN71" i="29"/>
  <c r="AH64" i="29"/>
  <c r="AH70" i="29"/>
  <c r="AG62" i="29"/>
  <c r="AN73" i="29"/>
  <c r="AN67" i="29"/>
  <c r="AH65" i="29"/>
  <c r="AM72" i="29"/>
  <c r="AG60" i="29"/>
  <c r="AN64" i="29"/>
  <c r="AN69" i="29"/>
  <c r="AH69" i="29"/>
  <c r="AM71" i="29"/>
  <c r="AG67" i="29"/>
  <c r="AM65" i="29"/>
  <c r="AM60" i="29"/>
  <c r="AG65" i="29"/>
  <c r="AG63" i="29"/>
  <c r="AI64" i="29"/>
  <c r="AM63" i="29"/>
  <c r="AM66" i="29"/>
  <c r="AG70" i="29"/>
  <c r="AG69" i="29"/>
  <c r="AI66" i="29"/>
  <c r="AI72" i="29"/>
  <c r="AM68" i="29"/>
  <c r="AM73" i="29"/>
  <c r="AG71" i="29"/>
  <c r="AG72" i="29"/>
  <c r="AI73" i="29"/>
  <c r="AI70" i="29"/>
  <c r="AM67" i="29"/>
  <c r="AM70" i="29"/>
  <c r="AG68" i="29"/>
  <c r="AI68" i="29"/>
  <c r="AI67" i="29"/>
  <c r="AM64" i="29"/>
  <c r="AG64" i="29"/>
  <c r="AG66" i="29"/>
  <c r="AI63" i="29"/>
  <c r="AI71" i="29"/>
  <c r="AQ66" i="9"/>
  <c r="AQ65" i="9"/>
  <c r="AQ74" i="9"/>
  <c r="AQ60" i="9"/>
  <c r="AQ61" i="9"/>
  <c r="AQ62" i="9"/>
  <c r="AQ63" i="9"/>
  <c r="J59" i="9"/>
  <c r="AQ64" i="9"/>
  <c r="B44" i="30"/>
  <c r="B58" i="9"/>
  <c r="Q2" i="9"/>
  <c r="AF2" i="9" s="1"/>
  <c r="F59" i="9"/>
  <c r="G59" i="9"/>
  <c r="D59" i="9"/>
  <c r="I59" i="9"/>
  <c r="H59" i="9"/>
  <c r="E59" i="9"/>
  <c r="U3" i="9"/>
  <c r="U4" i="9"/>
  <c r="U18" i="9"/>
  <c r="U51" i="9"/>
  <c r="U10" i="9"/>
  <c r="U8" i="9"/>
  <c r="U19" i="9"/>
  <c r="U28" i="9"/>
  <c r="U46" i="9"/>
  <c r="U26" i="9"/>
  <c r="U5" i="9"/>
  <c r="U53" i="9"/>
  <c r="U42" i="9"/>
  <c r="U49" i="9"/>
  <c r="U7" i="9"/>
  <c r="U15" i="9"/>
  <c r="U45" i="9"/>
  <c r="U47" i="9"/>
  <c r="U33" i="9"/>
  <c r="U52" i="9"/>
  <c r="U40" i="9"/>
  <c r="U24" i="9"/>
  <c r="U14" i="9"/>
  <c r="U20" i="9"/>
  <c r="U43" i="9"/>
  <c r="U21" i="9"/>
  <c r="U50" i="9"/>
  <c r="U17" i="9"/>
  <c r="U32" i="9"/>
  <c r="U25" i="9"/>
  <c r="U13" i="9"/>
  <c r="U36" i="9"/>
  <c r="U41" i="9"/>
  <c r="U29" i="9"/>
  <c r="U48" i="9"/>
  <c r="U37" i="9"/>
  <c r="U11" i="9"/>
  <c r="U44" i="9"/>
  <c r="U6" i="9"/>
  <c r="U34" i="9"/>
  <c r="U35" i="9"/>
  <c r="U30" i="9"/>
  <c r="U23" i="9"/>
  <c r="U54" i="9"/>
  <c r="U12" i="9"/>
  <c r="U39" i="9"/>
  <c r="U27" i="9"/>
  <c r="U31" i="9"/>
  <c r="U16" i="9"/>
  <c r="U38" i="9"/>
  <c r="U22" i="9"/>
  <c r="U9" i="9"/>
  <c r="S3" i="9"/>
  <c r="S4" i="9"/>
  <c r="S11" i="9"/>
  <c r="S33" i="9"/>
  <c r="S5" i="9"/>
  <c r="S41" i="9"/>
  <c r="S7" i="9"/>
  <c r="S27" i="9"/>
  <c r="S45" i="9"/>
  <c r="S51" i="9"/>
  <c r="S52" i="9"/>
  <c r="S53" i="9"/>
  <c r="S6" i="9"/>
  <c r="S54" i="9"/>
  <c r="S12" i="9"/>
  <c r="S42" i="9"/>
  <c r="S46" i="9"/>
  <c r="S43" i="9"/>
  <c r="S36" i="9"/>
  <c r="S19" i="9"/>
  <c r="S34" i="9"/>
  <c r="S20" i="9"/>
  <c r="S25" i="9"/>
  <c r="S40" i="9"/>
  <c r="S48" i="9"/>
  <c r="S47" i="9"/>
  <c r="S22" i="9"/>
  <c r="S10" i="9"/>
  <c r="S14" i="9"/>
  <c r="S15" i="9"/>
  <c r="S21" i="9"/>
  <c r="S29" i="9"/>
  <c r="S49" i="9"/>
  <c r="S13" i="9"/>
  <c r="S44" i="9"/>
  <c r="S50" i="9"/>
  <c r="S30" i="9"/>
  <c r="S8" i="9"/>
  <c r="S23" i="9"/>
  <c r="S18" i="9"/>
  <c r="S39" i="9"/>
  <c r="S38" i="9"/>
  <c r="S26" i="9"/>
  <c r="S35" i="9"/>
  <c r="S37" i="9"/>
  <c r="S24" i="9"/>
  <c r="S9" i="9"/>
  <c r="S28" i="9"/>
  <c r="S16" i="9"/>
  <c r="S32" i="9"/>
  <c r="S17" i="9"/>
  <c r="S31" i="9"/>
  <c r="X3" i="9"/>
  <c r="X4" i="9"/>
  <c r="X8" i="9"/>
  <c r="X36" i="9"/>
  <c r="X54" i="9"/>
  <c r="X5" i="9"/>
  <c r="X19" i="9"/>
  <c r="X17" i="9"/>
  <c r="X15" i="9"/>
  <c r="X29" i="9"/>
  <c r="X42" i="9"/>
  <c r="X43" i="9"/>
  <c r="X22" i="9"/>
  <c r="X41" i="9"/>
  <c r="X39" i="9"/>
  <c r="X30" i="9"/>
  <c r="X6" i="9"/>
  <c r="X35" i="9"/>
  <c r="X33" i="9"/>
  <c r="X31" i="9"/>
  <c r="X14" i="9"/>
  <c r="X45" i="9"/>
  <c r="X20" i="9"/>
  <c r="X48" i="9"/>
  <c r="X11" i="9"/>
  <c r="X9" i="9"/>
  <c r="X7" i="9"/>
  <c r="X25" i="9"/>
  <c r="X37" i="9"/>
  <c r="X38" i="9"/>
  <c r="X49" i="9"/>
  <c r="X46" i="9"/>
  <c r="X50" i="9"/>
  <c r="X24" i="9"/>
  <c r="X16" i="9"/>
  <c r="X13" i="9"/>
  <c r="X34" i="9"/>
  <c r="X44" i="9"/>
  <c r="X52" i="9"/>
  <c r="X12" i="9"/>
  <c r="X10" i="9"/>
  <c r="X27" i="9"/>
  <c r="X23" i="9"/>
  <c r="X51" i="9"/>
  <c r="X18" i="9"/>
  <c r="X47" i="9"/>
  <c r="X28" i="9"/>
  <c r="X53" i="9"/>
  <c r="X26" i="9"/>
  <c r="X40" i="9"/>
  <c r="X32" i="9"/>
  <c r="X21" i="9"/>
  <c r="Y3" i="9"/>
  <c r="Y4" i="9"/>
  <c r="Y42" i="9"/>
  <c r="Y49" i="9"/>
  <c r="Y24" i="9"/>
  <c r="Y20" i="9"/>
  <c r="Y29" i="9"/>
  <c r="Y17" i="9"/>
  <c r="Y8" i="9"/>
  <c r="Y22" i="9"/>
  <c r="Y27" i="9"/>
  <c r="Y40" i="9"/>
  <c r="Y23" i="9"/>
  <c r="Y36" i="9"/>
  <c r="Y6" i="9"/>
  <c r="Y31" i="9"/>
  <c r="Y19" i="9"/>
  <c r="Y37" i="9"/>
  <c r="Y44" i="9"/>
  <c r="Y28" i="9"/>
  <c r="Y12" i="9"/>
  <c r="Y50" i="9"/>
  <c r="Y26" i="9"/>
  <c r="Y43" i="9"/>
  <c r="Y45" i="9"/>
  <c r="Y48" i="9"/>
  <c r="Y34" i="9"/>
  <c r="Y47" i="9"/>
  <c r="Y5" i="9"/>
  <c r="Y35" i="9"/>
  <c r="Y39" i="9"/>
  <c r="Y32" i="9"/>
  <c r="Y14" i="9"/>
  <c r="Y54" i="9"/>
  <c r="Y10" i="9"/>
  <c r="Y21" i="9"/>
  <c r="Y9" i="9"/>
  <c r="Y25" i="9"/>
  <c r="Y16" i="9"/>
  <c r="Y33" i="9"/>
  <c r="Y38" i="9"/>
  <c r="Y7" i="9"/>
  <c r="Y46" i="9"/>
  <c r="Y13" i="9"/>
  <c r="Y51" i="9"/>
  <c r="Y53" i="9"/>
  <c r="Y18" i="9"/>
  <c r="Y11" i="9"/>
  <c r="Y30" i="9"/>
  <c r="Y41" i="9"/>
  <c r="Y15" i="9"/>
  <c r="Y52" i="9"/>
  <c r="V3" i="9"/>
  <c r="V4" i="9"/>
  <c r="V46" i="9"/>
  <c r="V20" i="9"/>
  <c r="V18" i="9"/>
  <c r="V32" i="9"/>
  <c r="V14" i="9"/>
  <c r="V51" i="9"/>
  <c r="V37" i="9"/>
  <c r="V42" i="9"/>
  <c r="V47" i="9"/>
  <c r="V43" i="9"/>
  <c r="V41" i="9"/>
  <c r="V21" i="9"/>
  <c r="V17" i="9"/>
  <c r="V29" i="9"/>
  <c r="V7" i="9"/>
  <c r="V53" i="9"/>
  <c r="V49" i="9"/>
  <c r="V38" i="9"/>
  <c r="V44" i="9"/>
  <c r="V10" i="9"/>
  <c r="V24" i="9"/>
  <c r="V39" i="9"/>
  <c r="V35" i="9"/>
  <c r="V34" i="9"/>
  <c r="V31" i="9"/>
  <c r="V48" i="9"/>
  <c r="V27" i="9"/>
  <c r="V25" i="9"/>
  <c r="V40" i="9"/>
  <c r="V11" i="9"/>
  <c r="V33" i="9"/>
  <c r="V5" i="9"/>
  <c r="V22" i="9"/>
  <c r="V13" i="9"/>
  <c r="V9" i="9"/>
  <c r="V52" i="9"/>
  <c r="V12" i="9"/>
  <c r="V36" i="9"/>
  <c r="V16" i="9"/>
  <c r="V23" i="9"/>
  <c r="V28" i="9"/>
  <c r="V15" i="9"/>
  <c r="V50" i="9"/>
  <c r="V45" i="9"/>
  <c r="V8" i="9"/>
  <c r="V6" i="9"/>
  <c r="V30" i="9"/>
  <c r="V54" i="9"/>
  <c r="V19" i="9"/>
  <c r="V26" i="9"/>
  <c r="W3" i="9"/>
  <c r="W4" i="9"/>
  <c r="W46" i="9"/>
  <c r="W54" i="9"/>
  <c r="W28" i="9"/>
  <c r="W14" i="9"/>
  <c r="W34" i="9"/>
  <c r="W39" i="9"/>
  <c r="W22" i="9"/>
  <c r="W47" i="9"/>
  <c r="W16" i="9"/>
  <c r="W20" i="9"/>
  <c r="W10" i="9"/>
  <c r="W24" i="9"/>
  <c r="W40" i="9"/>
  <c r="W35" i="9"/>
  <c r="W44" i="9"/>
  <c r="W32" i="9"/>
  <c r="W9" i="9"/>
  <c r="W5" i="9"/>
  <c r="W38" i="9"/>
  <c r="W33" i="9"/>
  <c r="W13" i="9"/>
  <c r="W43" i="9"/>
  <c r="W45" i="9"/>
  <c r="W8" i="9"/>
  <c r="W29" i="9"/>
  <c r="W36" i="9"/>
  <c r="W27" i="9"/>
  <c r="W12" i="9"/>
  <c r="W18" i="9"/>
  <c r="W52" i="9"/>
  <c r="W7" i="9"/>
  <c r="W25" i="9"/>
  <c r="W21" i="9"/>
  <c r="W51" i="9"/>
  <c r="W11" i="9"/>
  <c r="W31" i="9"/>
  <c r="W30" i="9"/>
  <c r="W19" i="9"/>
  <c r="W17" i="9"/>
  <c r="W48" i="9"/>
  <c r="W42" i="9"/>
  <c r="W41" i="9"/>
  <c r="W26" i="9"/>
  <c r="W53" i="9"/>
  <c r="W49" i="9"/>
  <c r="W50" i="9"/>
  <c r="W23" i="9"/>
  <c r="W6" i="9"/>
  <c r="W15" i="9"/>
  <c r="W37" i="9"/>
  <c r="T3" i="9"/>
  <c r="T4" i="9"/>
  <c r="T19" i="9"/>
  <c r="T10" i="9"/>
  <c r="T33" i="9"/>
  <c r="T47" i="9"/>
  <c r="T34" i="9"/>
  <c r="T24" i="9"/>
  <c r="T20" i="9"/>
  <c r="T15" i="9"/>
  <c r="T32" i="9"/>
  <c r="T53" i="9"/>
  <c r="T54" i="9"/>
  <c r="T5" i="9"/>
  <c r="T12" i="9"/>
  <c r="T21" i="9"/>
  <c r="T46" i="9"/>
  <c r="T43" i="9"/>
  <c r="T25" i="9"/>
  <c r="T39" i="9"/>
  <c r="T18" i="9"/>
  <c r="T49" i="9"/>
  <c r="T38" i="9"/>
  <c r="T50" i="9"/>
  <c r="T13" i="9"/>
  <c r="T6" i="9"/>
  <c r="T37" i="9"/>
  <c r="T40" i="9"/>
  <c r="T9" i="9"/>
  <c r="T29" i="9"/>
  <c r="T44" i="9"/>
  <c r="T11" i="9"/>
  <c r="T8" i="9"/>
  <c r="T7" i="9"/>
  <c r="T30" i="9"/>
  <c r="T35" i="9"/>
  <c r="T31" i="9"/>
  <c r="T22" i="9"/>
  <c r="T23" i="9"/>
  <c r="T28" i="9"/>
  <c r="T14" i="9"/>
  <c r="T27" i="9"/>
  <c r="T36" i="9"/>
  <c r="T51" i="9"/>
  <c r="T16" i="9"/>
  <c r="T45" i="9"/>
  <c r="T42" i="9"/>
  <c r="T17" i="9"/>
  <c r="T52" i="9"/>
  <c r="T26" i="9"/>
  <c r="T41" i="9"/>
  <c r="T48" i="9"/>
  <c r="C49" i="9"/>
  <c r="C33" i="9"/>
  <c r="C7" i="9"/>
  <c r="B42" i="9"/>
  <c r="B52" i="9"/>
  <c r="B46" i="9"/>
  <c r="C51" i="9"/>
  <c r="B43" i="9"/>
  <c r="C24" i="9"/>
  <c r="B36" i="9"/>
  <c r="C20" i="9"/>
  <c r="C14" i="9"/>
  <c r="B4" i="9"/>
  <c r="C38" i="9"/>
  <c r="C50" i="9"/>
  <c r="C5" i="9"/>
  <c r="B34" i="9"/>
  <c r="B50" i="9"/>
  <c r="C28" i="9"/>
  <c r="B40" i="9"/>
  <c r="C12" i="9"/>
  <c r="C37" i="9"/>
  <c r="C55" i="9"/>
  <c r="C6" i="9"/>
  <c r="B16" i="9"/>
  <c r="C36" i="9"/>
  <c r="C4" i="9"/>
  <c r="C16" i="9"/>
  <c r="B28" i="9"/>
  <c r="B45" i="9"/>
  <c r="C31" i="9"/>
  <c r="B6" i="9"/>
  <c r="B41" i="9"/>
  <c r="C15" i="9"/>
  <c r="B39" i="9"/>
  <c r="B30" i="9"/>
  <c r="B38" i="9"/>
  <c r="C44" i="9"/>
  <c r="B14" i="9"/>
  <c r="B27" i="9"/>
  <c r="C39" i="9"/>
  <c r="C27" i="9"/>
  <c r="B31" i="9"/>
  <c r="C11" i="9"/>
  <c r="C48" i="9"/>
  <c r="B54" i="9"/>
  <c r="B13" i="9"/>
  <c r="B35" i="9"/>
  <c r="B29" i="9"/>
  <c r="B32" i="9"/>
  <c r="C22" i="9"/>
  <c r="C32" i="9"/>
  <c r="B21" i="9"/>
  <c r="C19" i="9"/>
  <c r="B20" i="9"/>
  <c r="C46" i="9"/>
  <c r="B23" i="9"/>
  <c r="C30" i="9"/>
  <c r="C29" i="9"/>
  <c r="C40" i="9"/>
  <c r="C8" i="9"/>
  <c r="B49" i="9"/>
  <c r="C34" i="9"/>
  <c r="B25" i="9"/>
  <c r="B18" i="9"/>
  <c r="C53" i="9"/>
  <c r="C17" i="9"/>
  <c r="C35" i="9"/>
  <c r="C18" i="9"/>
  <c r="B47" i="9"/>
  <c r="B33" i="9"/>
  <c r="C42" i="9"/>
  <c r="C43" i="9"/>
  <c r="C26" i="9"/>
  <c r="B24" i="9"/>
  <c r="B48" i="9"/>
  <c r="C10" i="9"/>
  <c r="B10" i="9"/>
  <c r="B51" i="9"/>
  <c r="B11" i="9"/>
  <c r="B17" i="9"/>
  <c r="C9" i="9"/>
  <c r="B55" i="9"/>
  <c r="C25" i="9"/>
  <c r="C21" i="9"/>
  <c r="C52" i="9"/>
  <c r="B8" i="9"/>
  <c r="B12" i="9"/>
  <c r="C54" i="9"/>
  <c r="C13" i="9"/>
  <c r="B9" i="9"/>
  <c r="B53" i="9"/>
  <c r="B5" i="9"/>
  <c r="B37" i="9"/>
  <c r="B15" i="9"/>
  <c r="B22" i="9"/>
  <c r="C41" i="9"/>
  <c r="C47" i="9"/>
  <c r="B19" i="9"/>
  <c r="B7" i="9"/>
  <c r="C45" i="9"/>
  <c r="C23" i="9"/>
  <c r="B26" i="9"/>
  <c r="AP75" i="29" l="1"/>
  <c r="AR75" i="29" s="1"/>
  <c r="AP62" i="29"/>
  <c r="AR62" i="29" s="1"/>
  <c r="AP60" i="29"/>
  <c r="AR60" i="29" s="1"/>
  <c r="AP61" i="29"/>
  <c r="AR61" i="29" s="1"/>
  <c r="AP69" i="29"/>
  <c r="AR69" i="29" s="1"/>
  <c r="AP73" i="29"/>
  <c r="AR73" i="29" s="1"/>
  <c r="AP65" i="29"/>
  <c r="AR65" i="29" s="1"/>
  <c r="AP64" i="29"/>
  <c r="AR64" i="29" s="1"/>
  <c r="AP70" i="29"/>
  <c r="AR70" i="29" s="1"/>
  <c r="AP67" i="29"/>
  <c r="AR67" i="29" s="1"/>
  <c r="AP71" i="29"/>
  <c r="AR71" i="29" s="1"/>
  <c r="AP68" i="29"/>
  <c r="AR68" i="29" s="1"/>
  <c r="AP63" i="29"/>
  <c r="AR63" i="29" s="1"/>
  <c r="AP66" i="29"/>
  <c r="AR66" i="29" s="1"/>
  <c r="B10" i="30"/>
  <c r="B17" i="30"/>
  <c r="B7" i="30"/>
  <c r="B21" i="30"/>
  <c r="B15" i="30"/>
  <c r="B22" i="30"/>
  <c r="B47" i="30"/>
  <c r="B9" i="30"/>
  <c r="B12" i="30"/>
  <c r="B8" i="30"/>
  <c r="B11" i="30"/>
  <c r="B41" i="30"/>
  <c r="B4" i="30"/>
  <c r="B101" i="9"/>
  <c r="B45" i="30"/>
  <c r="B35" i="30"/>
  <c r="B91" i="9"/>
  <c r="B42" i="30"/>
  <c r="B98" i="9"/>
  <c r="B76" i="9"/>
  <c r="B20" i="30"/>
  <c r="C10" i="30"/>
  <c r="C66" i="9"/>
  <c r="B66" i="9"/>
  <c r="C36" i="30"/>
  <c r="C92" i="9"/>
  <c r="C52" i="30"/>
  <c r="C108" i="9"/>
  <c r="C8" i="30"/>
  <c r="B64" i="9"/>
  <c r="C64" i="9"/>
  <c r="C11" i="30"/>
  <c r="C67" i="9"/>
  <c r="B67" i="9"/>
  <c r="C35" i="30"/>
  <c r="C91" i="9"/>
  <c r="C16" i="30"/>
  <c r="C72" i="9"/>
  <c r="B107" i="9"/>
  <c r="B51" i="30"/>
  <c r="B29" i="30"/>
  <c r="B85" i="9"/>
  <c r="B30" i="30"/>
  <c r="B86" i="9"/>
  <c r="C37" i="30"/>
  <c r="C93" i="9"/>
  <c r="C27" i="30"/>
  <c r="C83" i="9"/>
  <c r="C24" i="30"/>
  <c r="C80" i="9"/>
  <c r="C43" i="30"/>
  <c r="C99" i="9"/>
  <c r="C34" i="30"/>
  <c r="C90" i="9"/>
  <c r="C30" i="30"/>
  <c r="C86" i="9"/>
  <c r="C6" i="30"/>
  <c r="C62" i="9"/>
  <c r="B25" i="30"/>
  <c r="B81" i="9"/>
  <c r="B61" i="9"/>
  <c r="B5" i="30"/>
  <c r="B18" i="30"/>
  <c r="B74" i="9"/>
  <c r="B52" i="30"/>
  <c r="B108" i="9"/>
  <c r="C46" i="30"/>
  <c r="C102" i="9"/>
  <c r="C15" i="30"/>
  <c r="B71" i="30" s="1"/>
  <c r="C71" i="9"/>
  <c r="B71" i="9"/>
  <c r="C22" i="30"/>
  <c r="C78" i="9"/>
  <c r="B78" i="9"/>
  <c r="C39" i="30"/>
  <c r="C95" i="9"/>
  <c r="C42" i="30"/>
  <c r="C98" i="9"/>
  <c r="C9" i="30"/>
  <c r="C65" i="9"/>
  <c r="B65" i="9"/>
  <c r="B53" i="30"/>
  <c r="B109" i="9"/>
  <c r="B23" i="30"/>
  <c r="B79" i="9"/>
  <c r="B50" i="30"/>
  <c r="B106" i="9"/>
  <c r="B27" i="30"/>
  <c r="B83" i="9"/>
  <c r="B34" i="30"/>
  <c r="B90" i="9"/>
  <c r="C31" i="30"/>
  <c r="C87" i="9"/>
  <c r="C18" i="30"/>
  <c r="C74" i="9"/>
  <c r="C51" i="30"/>
  <c r="C107" i="9"/>
  <c r="C47" i="30"/>
  <c r="C103" i="9"/>
  <c r="B103" i="9"/>
  <c r="C20" i="30"/>
  <c r="C76" i="9"/>
  <c r="C7" i="30"/>
  <c r="C63" i="9"/>
  <c r="B63" i="9"/>
  <c r="B89" i="9"/>
  <c r="B33" i="30"/>
  <c r="B46" i="30"/>
  <c r="B102" i="9"/>
  <c r="B6" i="30"/>
  <c r="B62" i="9"/>
  <c r="B55" i="30"/>
  <c r="B3" i="9"/>
  <c r="B111" i="9"/>
  <c r="B49" i="30"/>
  <c r="B105" i="9"/>
  <c r="C44" i="30"/>
  <c r="C100" i="9"/>
  <c r="B100" i="9"/>
  <c r="C41" i="30"/>
  <c r="B97" i="9"/>
  <c r="C97" i="9"/>
  <c r="C12" i="30"/>
  <c r="C68" i="9"/>
  <c r="B68" i="9"/>
  <c r="C4" i="30"/>
  <c r="C3" i="9"/>
  <c r="AQ71" i="9" s="1"/>
  <c r="C60" i="9"/>
  <c r="B60" i="9"/>
  <c r="C53" i="30"/>
  <c r="C109" i="9"/>
  <c r="C40" i="30"/>
  <c r="C96" i="9"/>
  <c r="B69" i="9"/>
  <c r="B13" i="30"/>
  <c r="B26" i="30"/>
  <c r="B82" i="9"/>
  <c r="B14" i="30"/>
  <c r="B70" i="9"/>
  <c r="B93" i="9"/>
  <c r="B37" i="30"/>
  <c r="B88" i="9"/>
  <c r="B32" i="30"/>
  <c r="C50" i="30"/>
  <c r="C106" i="9"/>
  <c r="C26" i="30"/>
  <c r="C82" i="9"/>
  <c r="C19" i="30"/>
  <c r="C75" i="9"/>
  <c r="C23" i="30"/>
  <c r="C79" i="9"/>
  <c r="C25" i="30"/>
  <c r="C81" i="9"/>
  <c r="C13" i="30"/>
  <c r="C69" i="9"/>
  <c r="B110" i="9"/>
  <c r="B54" i="30"/>
  <c r="B87" i="9"/>
  <c r="B31" i="30"/>
  <c r="B104" i="9"/>
  <c r="B48" i="30"/>
  <c r="B24" i="30"/>
  <c r="B80" i="9"/>
  <c r="B16" i="30"/>
  <c r="B72" i="9"/>
  <c r="C33" i="30"/>
  <c r="C89" i="9"/>
  <c r="C17" i="30"/>
  <c r="B73" i="9"/>
  <c r="C73" i="9"/>
  <c r="C21" i="30"/>
  <c r="C77" i="9"/>
  <c r="B77" i="9"/>
  <c r="C38" i="30"/>
  <c r="C94" i="9"/>
  <c r="C5" i="30"/>
  <c r="C61" i="9"/>
  <c r="C45" i="30"/>
  <c r="C101" i="9"/>
  <c r="C54" i="30"/>
  <c r="C110" i="9"/>
  <c r="B40" i="30"/>
  <c r="B96" i="9"/>
  <c r="B36" i="30"/>
  <c r="B92" i="9"/>
  <c r="B75" i="9"/>
  <c r="B19" i="30"/>
  <c r="B28" i="30"/>
  <c r="B84" i="9"/>
  <c r="B95" i="9"/>
  <c r="B39" i="30"/>
  <c r="B94" i="9"/>
  <c r="B38" i="30"/>
  <c r="C29" i="30"/>
  <c r="C85" i="9"/>
  <c r="C14" i="30"/>
  <c r="C70" i="9"/>
  <c r="C32" i="30"/>
  <c r="C88" i="9"/>
  <c r="C28" i="30"/>
  <c r="C84" i="9"/>
  <c r="C55" i="30"/>
  <c r="C111" i="9"/>
  <c r="C48" i="30"/>
  <c r="C104" i="9"/>
  <c r="C49" i="30"/>
  <c r="C105" i="9"/>
  <c r="B43" i="30"/>
  <c r="B99" i="9"/>
  <c r="AQ67" i="9"/>
  <c r="AQ68" i="9"/>
  <c r="AQ69" i="9"/>
  <c r="AQ70" i="9"/>
  <c r="AI17" i="9"/>
  <c r="AL50" i="9"/>
  <c r="AK6" i="9"/>
  <c r="AN11" i="9"/>
  <c r="AM21" i="9"/>
  <c r="AM53" i="9"/>
  <c r="AH31" i="9"/>
  <c r="AH28" i="9"/>
  <c r="AJ51" i="9"/>
  <c r="AI48" i="9"/>
  <c r="AL37" i="9"/>
  <c r="AK26" i="9"/>
  <c r="AN52" i="9"/>
  <c r="AI51" i="9"/>
  <c r="AI11" i="9"/>
  <c r="AI39" i="9"/>
  <c r="AI24" i="9"/>
  <c r="AI10" i="9"/>
  <c r="AL41" i="9"/>
  <c r="AL36" i="9"/>
  <c r="AL20" i="9"/>
  <c r="AK13" i="9"/>
  <c r="AK39" i="9"/>
  <c r="AN13" i="9"/>
  <c r="AN32" i="9"/>
  <c r="AN28" i="9"/>
  <c r="AN17" i="9"/>
  <c r="AN49" i="9"/>
  <c r="AM51" i="9"/>
  <c r="AM46" i="9"/>
  <c r="AM48" i="9"/>
  <c r="AM43" i="9"/>
  <c r="AM17" i="9"/>
  <c r="AM36" i="9"/>
  <c r="AH35" i="9"/>
  <c r="AH10" i="9"/>
  <c r="AH42" i="9"/>
  <c r="AJ31" i="9"/>
  <c r="AJ37" i="9"/>
  <c r="AJ20" i="9"/>
  <c r="AJ52" i="9"/>
  <c r="AJ15" i="9"/>
  <c r="AI42" i="9"/>
  <c r="AI30" i="9"/>
  <c r="AI38" i="9"/>
  <c r="AI32" i="9"/>
  <c r="AI19" i="9"/>
  <c r="AL15" i="9"/>
  <c r="AL49" i="9"/>
  <c r="AI35" i="9"/>
  <c r="AI50" i="9"/>
  <c r="AI53" i="9"/>
  <c r="AL51" i="9"/>
  <c r="AL43" i="9"/>
  <c r="AL35" i="9"/>
  <c r="AL39" i="9"/>
  <c r="AL54" i="9"/>
  <c r="AK15" i="9"/>
  <c r="AK11" i="9"/>
  <c r="AK38" i="9"/>
  <c r="AK43" i="9"/>
  <c r="AK51" i="9"/>
  <c r="AK20" i="9"/>
  <c r="AN33" i="9"/>
  <c r="AN43" i="9"/>
  <c r="AN40" i="9"/>
  <c r="AM13" i="9"/>
  <c r="AM31" i="9"/>
  <c r="AH18" i="9"/>
  <c r="AH29" i="9"/>
  <c r="AH19" i="9"/>
  <c r="AJ9" i="9"/>
  <c r="AJ34" i="9"/>
  <c r="AJ36" i="9"/>
  <c r="AJ28" i="9"/>
  <c r="AI36" i="9"/>
  <c r="AI37" i="9"/>
  <c r="AI12" i="9"/>
  <c r="AI45" i="9"/>
  <c r="AI22" i="9"/>
  <c r="AI7" i="9"/>
  <c r="AI29" i="9"/>
  <c r="AI28" i="9"/>
  <c r="AI40" i="9"/>
  <c r="AI21" i="9"/>
  <c r="AL19" i="9"/>
  <c r="AL52" i="9"/>
  <c r="AL5" i="9"/>
  <c r="AK36" i="9"/>
  <c r="AK48" i="9"/>
  <c r="AK29" i="9"/>
  <c r="AN21" i="9"/>
  <c r="AN47" i="9"/>
  <c r="AN31" i="9"/>
  <c r="AM12" i="9"/>
  <c r="AM25" i="9"/>
  <c r="AM30" i="9"/>
  <c r="AH50" i="9"/>
  <c r="AH40" i="9"/>
  <c r="AH53" i="9"/>
  <c r="AH27" i="9"/>
  <c r="AH33" i="9"/>
  <c r="AJ54" i="9"/>
  <c r="AJ17" i="9"/>
  <c r="AJ53" i="9"/>
  <c r="AI41" i="9"/>
  <c r="AI23" i="9"/>
  <c r="AI44" i="9"/>
  <c r="AI25" i="9"/>
  <c r="AI34" i="9"/>
  <c r="AI26" i="9"/>
  <c r="AI27" i="9"/>
  <c r="AI52" i="9"/>
  <c r="AI16" i="9"/>
  <c r="AI14" i="9"/>
  <c r="AI31" i="9"/>
  <c r="AL42" i="9"/>
  <c r="AL30" i="9"/>
  <c r="AL21" i="9"/>
  <c r="AL18" i="9"/>
  <c r="AL29" i="9"/>
  <c r="AL13" i="9"/>
  <c r="AL9" i="9"/>
  <c r="AL40" i="9"/>
  <c r="AL16" i="9"/>
  <c r="AL34" i="9"/>
  <c r="AL46" i="9"/>
  <c r="AK19" i="9"/>
  <c r="AK8" i="9"/>
  <c r="AK28" i="9"/>
  <c r="AK12" i="9"/>
  <c r="AK22" i="9"/>
  <c r="AK40" i="9"/>
  <c r="AK31" i="9"/>
  <c r="AK24" i="9"/>
  <c r="AK49" i="9"/>
  <c r="AK17" i="9"/>
  <c r="AK47" i="9"/>
  <c r="AK14" i="9"/>
  <c r="AK46" i="9"/>
  <c r="AN15" i="9"/>
  <c r="AN18" i="9"/>
  <c r="AN46" i="9"/>
  <c r="AN16" i="9"/>
  <c r="AN10" i="9"/>
  <c r="AN39" i="9"/>
  <c r="AN34" i="9"/>
  <c r="AN26" i="9"/>
  <c r="AN44" i="9"/>
  <c r="AN6" i="9"/>
  <c r="AN27" i="9"/>
  <c r="AN29" i="9"/>
  <c r="AN42" i="9"/>
  <c r="AM32" i="9"/>
  <c r="AM28" i="9"/>
  <c r="AM23" i="9"/>
  <c r="AM52" i="9"/>
  <c r="AM16" i="9"/>
  <c r="AM49" i="9"/>
  <c r="AM7" i="9"/>
  <c r="AM20" i="9"/>
  <c r="AM33" i="9"/>
  <c r="AM39" i="9"/>
  <c r="AM42" i="9"/>
  <c r="AM19" i="9"/>
  <c r="AM8" i="9"/>
  <c r="AH17" i="9"/>
  <c r="AH9" i="9"/>
  <c r="AH26" i="9"/>
  <c r="AH23" i="9"/>
  <c r="AH44" i="9"/>
  <c r="AH21" i="9"/>
  <c r="AH22" i="9"/>
  <c r="AH25" i="9"/>
  <c r="AH36" i="9"/>
  <c r="AH12" i="9"/>
  <c r="AH52" i="9"/>
  <c r="AH7" i="9"/>
  <c r="AH11" i="9"/>
  <c r="AJ22" i="9"/>
  <c r="AJ27" i="9"/>
  <c r="AJ23" i="9"/>
  <c r="AJ6" i="9"/>
  <c r="AJ48" i="9"/>
  <c r="AJ13" i="9"/>
  <c r="AJ50" i="9"/>
  <c r="AJ14" i="9"/>
  <c r="AJ33" i="9"/>
  <c r="AJ7" i="9"/>
  <c r="AJ5" i="9"/>
  <c r="AJ19" i="9"/>
  <c r="AJ18" i="9"/>
  <c r="AI6" i="9"/>
  <c r="AI49" i="9"/>
  <c r="AI43" i="9"/>
  <c r="AI5" i="9"/>
  <c r="AI15" i="9"/>
  <c r="AI47" i="9"/>
  <c r="AI4" i="9"/>
  <c r="AL6" i="9"/>
  <c r="AL53" i="9"/>
  <c r="AL48" i="9"/>
  <c r="AL31" i="9"/>
  <c r="AL25" i="9"/>
  <c r="AL12" i="9"/>
  <c r="AL8" i="9"/>
  <c r="AL33" i="9"/>
  <c r="AL32" i="9"/>
  <c r="AL24" i="9"/>
  <c r="AL47" i="9"/>
  <c r="AL14" i="9"/>
  <c r="AL4" i="9"/>
  <c r="AK54" i="9"/>
  <c r="AK45" i="9"/>
  <c r="AK23" i="9"/>
  <c r="AK52" i="9"/>
  <c r="AK5" i="9"/>
  <c r="AK25" i="9"/>
  <c r="AK34" i="9"/>
  <c r="AK10" i="9"/>
  <c r="AK53" i="9"/>
  <c r="AK21" i="9"/>
  <c r="AK42" i="9"/>
  <c r="AK32" i="9"/>
  <c r="AK4" i="9"/>
  <c r="AN41" i="9"/>
  <c r="AN53" i="9"/>
  <c r="AN7" i="9"/>
  <c r="AN25" i="9"/>
  <c r="AN54" i="9"/>
  <c r="AN35" i="9"/>
  <c r="AN48" i="9"/>
  <c r="AN50" i="9"/>
  <c r="AN37" i="9"/>
  <c r="AN36" i="9"/>
  <c r="AN22" i="9"/>
  <c r="AN20" i="9"/>
  <c r="AN4" i="9"/>
  <c r="AM40" i="9"/>
  <c r="AM47" i="9"/>
  <c r="AM27" i="9"/>
  <c r="AM44" i="9"/>
  <c r="AM24" i="9"/>
  <c r="AM38" i="9"/>
  <c r="AM9" i="9"/>
  <c r="AM45" i="9"/>
  <c r="AM35" i="9"/>
  <c r="AM41" i="9"/>
  <c r="AM29" i="9"/>
  <c r="AM5" i="9"/>
  <c r="AM4" i="9"/>
  <c r="AH32" i="9"/>
  <c r="AH24" i="9"/>
  <c r="AH38" i="9"/>
  <c r="AH8" i="9"/>
  <c r="AH13" i="9"/>
  <c r="AH15" i="9"/>
  <c r="AH47" i="9"/>
  <c r="AH20" i="9"/>
  <c r="AH43" i="9"/>
  <c r="AH54" i="9"/>
  <c r="AH51" i="9"/>
  <c r="AH41" i="9"/>
  <c r="AH4" i="9"/>
  <c r="AJ38" i="9"/>
  <c r="AJ39" i="9"/>
  <c r="AJ30" i="9"/>
  <c r="AJ44" i="9"/>
  <c r="AJ29" i="9"/>
  <c r="AJ25" i="9"/>
  <c r="AJ21" i="9"/>
  <c r="AJ24" i="9"/>
  <c r="AJ47" i="9"/>
  <c r="AJ49" i="9"/>
  <c r="AJ26" i="9"/>
  <c r="AJ8" i="9"/>
  <c r="AJ4" i="9"/>
  <c r="AI8" i="9"/>
  <c r="AI9" i="9"/>
  <c r="AI13" i="9"/>
  <c r="AI18" i="9"/>
  <c r="AI46" i="9"/>
  <c r="AI54" i="9"/>
  <c r="AI20" i="9"/>
  <c r="AI33" i="9"/>
  <c r="AL23" i="9"/>
  <c r="AL26" i="9"/>
  <c r="AL17" i="9"/>
  <c r="AL11" i="9"/>
  <c r="AL7" i="9"/>
  <c r="AL27" i="9"/>
  <c r="AL45" i="9"/>
  <c r="AL38" i="9"/>
  <c r="AL44" i="9"/>
  <c r="AL10" i="9"/>
  <c r="AL22" i="9"/>
  <c r="AL28" i="9"/>
  <c r="AK30" i="9"/>
  <c r="AK50" i="9"/>
  <c r="AK16" i="9"/>
  <c r="AK9" i="9"/>
  <c r="AK33" i="9"/>
  <c r="AK27" i="9"/>
  <c r="AK35" i="9"/>
  <c r="AK44" i="9"/>
  <c r="AK7" i="9"/>
  <c r="AK41" i="9"/>
  <c r="AK37" i="9"/>
  <c r="AK18" i="9"/>
  <c r="AN30" i="9"/>
  <c r="AN51" i="9"/>
  <c r="AN38" i="9"/>
  <c r="AN9" i="9"/>
  <c r="AN14" i="9"/>
  <c r="AN5" i="9"/>
  <c r="AN45" i="9"/>
  <c r="AN12" i="9"/>
  <c r="AN19" i="9"/>
  <c r="AN23" i="9"/>
  <c r="AN8" i="9"/>
  <c r="AN24" i="9"/>
  <c r="AM26" i="9"/>
  <c r="AM18" i="9"/>
  <c r="AM10" i="9"/>
  <c r="AM34" i="9"/>
  <c r="AM50" i="9"/>
  <c r="AM37" i="9"/>
  <c r="AM11" i="9"/>
  <c r="AM14" i="9"/>
  <c r="AM6" i="9"/>
  <c r="AM22" i="9"/>
  <c r="AM15" i="9"/>
  <c r="AM54" i="9"/>
  <c r="AH16" i="9"/>
  <c r="AH37" i="9"/>
  <c r="AH39" i="9"/>
  <c r="AH30" i="9"/>
  <c r="AH49" i="9"/>
  <c r="AH14" i="9"/>
  <c r="AH48" i="9"/>
  <c r="AH34" i="9"/>
  <c r="AH46" i="9"/>
  <c r="AH6" i="9"/>
  <c r="AH45" i="9"/>
  <c r="AH5" i="9"/>
  <c r="AJ16" i="9"/>
  <c r="AJ12" i="9"/>
  <c r="AJ35" i="9"/>
  <c r="AJ11" i="9"/>
  <c r="AJ41" i="9"/>
  <c r="AJ32" i="9"/>
  <c r="AJ43" i="9"/>
  <c r="AJ40" i="9"/>
  <c r="AJ45" i="9"/>
  <c r="AJ42" i="9"/>
  <c r="AJ46" i="9"/>
  <c r="AJ10" i="9"/>
  <c r="Q19" i="9"/>
  <c r="Q16" i="9"/>
  <c r="Q7" i="9"/>
  <c r="Q8" i="9"/>
  <c r="Q21" i="9"/>
  <c r="Q13" i="9"/>
  <c r="Q28" i="9"/>
  <c r="Q25" i="9"/>
  <c r="Q51" i="9"/>
  <c r="Q10" i="9"/>
  <c r="Q41" i="9"/>
  <c r="Q54" i="9"/>
  <c r="Q45" i="9"/>
  <c r="Q48" i="9"/>
  <c r="Q23" i="9"/>
  <c r="Q42" i="9"/>
  <c r="Q40" i="9"/>
  <c r="Q17" i="9"/>
  <c r="Q36" i="9"/>
  <c r="Q22" i="9"/>
  <c r="Q49" i="9"/>
  <c r="Q27" i="9"/>
  <c r="Q43" i="9"/>
  <c r="Q33" i="9"/>
  <c r="Q18" i="9"/>
  <c r="K32" i="6"/>
  <c r="K33" i="6" s="1"/>
  <c r="K34" i="6" s="1"/>
  <c r="K35" i="6" s="1"/>
  <c r="K36" i="6" s="1"/>
  <c r="K37" i="6" s="1"/>
  <c r="K38" i="6" s="1"/>
  <c r="K39" i="6" s="1"/>
  <c r="K40" i="6" s="1"/>
  <c r="K19" i="6"/>
  <c r="K20" i="6" s="1"/>
  <c r="K21" i="6" s="1"/>
  <c r="K22" i="6" s="1"/>
  <c r="K23" i="6" s="1"/>
  <c r="K24" i="6" s="1"/>
  <c r="K25" i="6" s="1"/>
  <c r="K26" i="6" s="1"/>
  <c r="K27" i="6" s="1"/>
  <c r="K6" i="6"/>
  <c r="K7" i="6" s="1"/>
  <c r="K8" i="6" s="1"/>
  <c r="K9" i="6" s="1"/>
  <c r="K10" i="6" s="1"/>
  <c r="K11" i="6" s="1"/>
  <c r="K12" i="6" s="1"/>
  <c r="K13" i="6" s="1"/>
  <c r="K14" i="6" s="1"/>
  <c r="Q39" i="9" l="1"/>
  <c r="AQ75" i="9"/>
  <c r="R16" i="9"/>
  <c r="R10" i="9"/>
  <c r="R17" i="9"/>
  <c r="R12" i="9"/>
  <c r="R47" i="9"/>
  <c r="R35" i="9"/>
  <c r="R45" i="9"/>
  <c r="R22" i="9"/>
  <c r="R33" i="9"/>
  <c r="R11" i="9"/>
  <c r="R52" i="9"/>
  <c r="R48" i="9"/>
  <c r="R29" i="9"/>
  <c r="R44" i="9"/>
  <c r="R37" i="9"/>
  <c r="R43" i="9"/>
  <c r="R26" i="9"/>
  <c r="R49" i="9"/>
  <c r="R7" i="9"/>
  <c r="R34" i="9"/>
  <c r="R46" i="9"/>
  <c r="R9" i="9"/>
  <c r="R54" i="9"/>
  <c r="R25" i="9"/>
  <c r="R18" i="9"/>
  <c r="R14" i="9"/>
  <c r="R36" i="9"/>
  <c r="R38" i="9"/>
  <c r="R30" i="9"/>
  <c r="R20" i="9"/>
  <c r="R24" i="9"/>
  <c r="R4" i="9"/>
  <c r="R19" i="9"/>
  <c r="R27" i="9"/>
  <c r="R41" i="9"/>
  <c r="R51" i="9"/>
  <c r="R21" i="9"/>
  <c r="R6" i="9"/>
  <c r="R53" i="9"/>
  <c r="R28" i="9"/>
  <c r="R40" i="9"/>
  <c r="R8" i="9"/>
  <c r="R42" i="9"/>
  <c r="R32" i="9"/>
  <c r="R15" i="9"/>
  <c r="R5" i="9"/>
  <c r="R50" i="9"/>
  <c r="R23" i="9"/>
  <c r="R31" i="9"/>
  <c r="R13" i="9"/>
  <c r="R39" i="9"/>
  <c r="B77" i="30"/>
  <c r="B103" i="30"/>
  <c r="B97" i="30"/>
  <c r="B60" i="30"/>
  <c r="B68" i="30"/>
  <c r="B109" i="30"/>
  <c r="B63" i="30"/>
  <c r="B65" i="30"/>
  <c r="B66" i="30"/>
  <c r="Q3" i="9"/>
  <c r="B73" i="30"/>
  <c r="B78" i="30"/>
  <c r="B67" i="30"/>
  <c r="B88" i="30"/>
  <c r="B80" i="30"/>
  <c r="Q15" i="9"/>
  <c r="Q31" i="9"/>
  <c r="Q34" i="9"/>
  <c r="Q11" i="9"/>
  <c r="Q20" i="9"/>
  <c r="Q29" i="9"/>
  <c r="Q32" i="9"/>
  <c r="Q47" i="9"/>
  <c r="Q14" i="9"/>
  <c r="Q5" i="9"/>
  <c r="Q37" i="9"/>
  <c r="Q6" i="9"/>
  <c r="Q26" i="9"/>
  <c r="Q24" i="9"/>
  <c r="Q53" i="9"/>
  <c r="Q9" i="9"/>
  <c r="Q4" i="9"/>
  <c r="Q52" i="9"/>
  <c r="Q38" i="9"/>
  <c r="Q35" i="9"/>
  <c r="Q50" i="9"/>
  <c r="Q12" i="9"/>
  <c r="Q30" i="9"/>
  <c r="Q46" i="9"/>
  <c r="Q44" i="9"/>
  <c r="AQ72" i="9"/>
  <c r="AQ73" i="9"/>
  <c r="B108" i="30"/>
  <c r="B92" i="30"/>
  <c r="B61" i="30"/>
  <c r="B83" i="30"/>
  <c r="B62" i="30"/>
  <c r="B76" i="30"/>
  <c r="B89" i="30"/>
  <c r="B74" i="30"/>
  <c r="B99" i="30"/>
  <c r="B82" i="30"/>
  <c r="B111" i="30"/>
  <c r="B91" i="30"/>
  <c r="B86" i="30"/>
  <c r="B96" i="30"/>
  <c r="B81" i="30"/>
  <c r="R3" i="9"/>
  <c r="B107" i="30"/>
  <c r="B101" i="30"/>
  <c r="B84" i="30"/>
  <c r="B110" i="30"/>
  <c r="B75" i="30"/>
  <c r="B105" i="30"/>
  <c r="Q25" i="30"/>
  <c r="B94" i="30"/>
  <c r="B85" i="30"/>
  <c r="Q43" i="30"/>
  <c r="Q18" i="30"/>
  <c r="Q24" i="30"/>
  <c r="C59" i="9"/>
  <c r="B106" i="30"/>
  <c r="B95" i="30"/>
  <c r="Q38" i="30"/>
  <c r="B59" i="9"/>
  <c r="Q54" i="30"/>
  <c r="Q11" i="30"/>
  <c r="Q20" i="30"/>
  <c r="Q14" i="30"/>
  <c r="Q44" i="30"/>
  <c r="Q46" i="30"/>
  <c r="Q23" i="30"/>
  <c r="Q21" i="30"/>
  <c r="Q10" i="30"/>
  <c r="Q8" i="30"/>
  <c r="B79" i="30"/>
  <c r="Q47" i="30"/>
  <c r="Q16" i="30"/>
  <c r="Q39" i="30"/>
  <c r="B87" i="30"/>
  <c r="B3" i="30"/>
  <c r="Q34" i="30"/>
  <c r="Q28" i="30"/>
  <c r="B69" i="30"/>
  <c r="C100" i="30"/>
  <c r="R44" i="30"/>
  <c r="R20" i="30"/>
  <c r="C76" i="30"/>
  <c r="C98" i="30"/>
  <c r="R42" i="30"/>
  <c r="R15" i="30"/>
  <c r="C71" i="30"/>
  <c r="C90" i="30"/>
  <c r="R34" i="30"/>
  <c r="R37" i="30"/>
  <c r="C93" i="30"/>
  <c r="R16" i="30"/>
  <c r="C72" i="30"/>
  <c r="R8" i="30"/>
  <c r="C64" i="30"/>
  <c r="R48" i="30"/>
  <c r="C104" i="30"/>
  <c r="C70" i="30"/>
  <c r="R14" i="30"/>
  <c r="R54" i="30"/>
  <c r="C110" i="30"/>
  <c r="R19" i="30"/>
  <c r="C75" i="30"/>
  <c r="R40" i="30"/>
  <c r="C96" i="30"/>
  <c r="R31" i="30"/>
  <c r="C87" i="30"/>
  <c r="B90" i="30"/>
  <c r="B64" i="30"/>
  <c r="Q52" i="30"/>
  <c r="Q35" i="30"/>
  <c r="B72" i="30"/>
  <c r="B70" i="30"/>
  <c r="Q12" i="30"/>
  <c r="Q31" i="30"/>
  <c r="C77" i="30"/>
  <c r="R21" i="30"/>
  <c r="C68" i="30"/>
  <c r="R12" i="30"/>
  <c r="R39" i="30"/>
  <c r="C95" i="30"/>
  <c r="C102" i="30"/>
  <c r="R46" i="30"/>
  <c r="C99" i="30"/>
  <c r="R43" i="30"/>
  <c r="R35" i="30"/>
  <c r="C91" i="30"/>
  <c r="C108" i="30"/>
  <c r="R52" i="30"/>
  <c r="Q37" i="30"/>
  <c r="Q36" i="30"/>
  <c r="Q26" i="30"/>
  <c r="B104" i="30"/>
  <c r="C111" i="30"/>
  <c r="C3" i="30"/>
  <c r="C59" i="30" s="1"/>
  <c r="R55" i="30"/>
  <c r="C85" i="30"/>
  <c r="R29" i="30"/>
  <c r="C101" i="30"/>
  <c r="R45" i="30"/>
  <c r="R13" i="30"/>
  <c r="C69" i="30"/>
  <c r="R26" i="30"/>
  <c r="C82" i="30"/>
  <c r="C109" i="30"/>
  <c r="R53" i="30"/>
  <c r="C103" i="30"/>
  <c r="R47" i="30"/>
  <c r="B93" i="30"/>
  <c r="Q6" i="30"/>
  <c r="Q13" i="30"/>
  <c r="Q51" i="30"/>
  <c r="Q48" i="30"/>
  <c r="Q17" i="30"/>
  <c r="Q30" i="30"/>
  <c r="Q55" i="30"/>
  <c r="Q4" i="30"/>
  <c r="B102" i="30"/>
  <c r="C62" i="30"/>
  <c r="R6" i="30"/>
  <c r="R24" i="30"/>
  <c r="C80" i="30"/>
  <c r="C92" i="30"/>
  <c r="R36" i="30"/>
  <c r="Q53" i="30"/>
  <c r="Q27" i="30"/>
  <c r="Q40" i="30"/>
  <c r="Q29" i="30"/>
  <c r="B98" i="30"/>
  <c r="Q41" i="30"/>
  <c r="Q7" i="30"/>
  <c r="Q50" i="30"/>
  <c r="R28" i="30"/>
  <c r="C84" i="30"/>
  <c r="C61" i="30"/>
  <c r="R5" i="30"/>
  <c r="R17" i="30"/>
  <c r="C73" i="30"/>
  <c r="C81" i="30"/>
  <c r="R25" i="30"/>
  <c r="R50" i="30"/>
  <c r="C106" i="30"/>
  <c r="R41" i="30"/>
  <c r="C97" i="30"/>
  <c r="R51" i="30"/>
  <c r="C107" i="30"/>
  <c r="C78" i="30"/>
  <c r="R22" i="30"/>
  <c r="R11" i="30"/>
  <c r="C67" i="30"/>
  <c r="Q22" i="30"/>
  <c r="Q42" i="30"/>
  <c r="Q32" i="30"/>
  <c r="Q33" i="30"/>
  <c r="B100" i="30"/>
  <c r="C63" i="30"/>
  <c r="R7" i="30"/>
  <c r="R9" i="30"/>
  <c r="C65" i="30"/>
  <c r="C86" i="30"/>
  <c r="R30" i="30"/>
  <c r="C83" i="30"/>
  <c r="R27" i="30"/>
  <c r="Q5" i="30"/>
  <c r="Q45" i="30"/>
  <c r="Q19" i="30"/>
  <c r="Q15" i="30"/>
  <c r="Q49" i="30"/>
  <c r="Q9" i="30"/>
  <c r="R49" i="30"/>
  <c r="C105" i="30"/>
  <c r="R32" i="30"/>
  <c r="C88" i="30"/>
  <c r="C94" i="30"/>
  <c r="R38" i="30"/>
  <c r="R33" i="30"/>
  <c r="C89" i="30"/>
  <c r="C79" i="30"/>
  <c r="R23" i="30"/>
  <c r="R4" i="30"/>
  <c r="C60" i="30"/>
  <c r="C74" i="30"/>
  <c r="R18" i="30"/>
  <c r="R10" i="30"/>
  <c r="C66" i="30"/>
  <c r="AN50" i="5"/>
  <c r="AN36" i="5"/>
  <c r="AN7" i="5"/>
  <c r="AG15" i="9" l="1"/>
  <c r="AG25" i="9"/>
  <c r="AG23" i="9"/>
  <c r="AG43" i="9"/>
  <c r="AG30" i="9"/>
  <c r="AG28" i="9"/>
  <c r="AG5" i="9"/>
  <c r="AG22" i="9"/>
  <c r="AG54" i="9"/>
  <c r="AG33" i="9"/>
  <c r="AG45" i="9"/>
  <c r="AG12" i="9"/>
  <c r="AG29" i="9"/>
  <c r="AG32" i="9"/>
  <c r="AG31" i="9"/>
  <c r="AG47" i="9"/>
  <c r="AG18" i="9"/>
  <c r="AG46" i="9"/>
  <c r="AG7" i="9"/>
  <c r="AG10" i="9"/>
  <c r="AG27" i="9"/>
  <c r="AG21" i="9"/>
  <c r="AG16" i="9"/>
  <c r="AG4" i="9"/>
  <c r="AG51" i="9"/>
  <c r="AG24" i="9"/>
  <c r="AG36" i="9"/>
  <c r="AG49" i="9"/>
  <c r="AG37" i="9"/>
  <c r="AG48" i="9"/>
  <c r="AG11" i="9"/>
  <c r="AG40" i="9"/>
  <c r="AG38" i="9"/>
  <c r="AG17" i="9"/>
  <c r="AG8" i="9"/>
  <c r="AG41" i="9"/>
  <c r="AG6" i="9"/>
  <c r="AG39" i="9"/>
  <c r="AG50" i="9"/>
  <c r="AG20" i="9"/>
  <c r="AG14" i="9"/>
  <c r="AG26" i="9"/>
  <c r="AG44" i="9"/>
  <c r="AG52" i="9"/>
  <c r="AG9" i="9"/>
  <c r="AG42" i="9"/>
  <c r="AG34" i="9"/>
  <c r="AG35" i="9"/>
  <c r="AG53" i="9"/>
  <c r="AG19" i="9"/>
  <c r="AG13" i="9"/>
  <c r="AF14" i="9"/>
  <c r="AF48" i="9"/>
  <c r="AF43" i="9"/>
  <c r="AF8" i="9"/>
  <c r="AF54" i="9"/>
  <c r="AF27" i="9"/>
  <c r="AF51" i="9"/>
  <c r="AF30" i="9"/>
  <c r="AF32" i="9"/>
  <c r="AF41" i="9"/>
  <c r="AF36" i="9"/>
  <c r="AF24" i="9"/>
  <c r="AF29" i="9"/>
  <c r="AF19" i="9"/>
  <c r="AF12" i="9"/>
  <c r="AF53" i="9"/>
  <c r="AF15" i="9"/>
  <c r="AF16" i="9"/>
  <c r="AF6" i="9"/>
  <c r="AF26" i="9"/>
  <c r="AF20" i="9"/>
  <c r="AF10" i="9"/>
  <c r="AF22" i="9"/>
  <c r="AF34" i="9"/>
  <c r="AF28" i="9"/>
  <c r="AF40" i="9"/>
  <c r="AF46" i="9"/>
  <c r="AF38" i="9"/>
  <c r="AF5" i="9"/>
  <c r="AF52" i="9"/>
  <c r="AF13" i="9"/>
  <c r="AF17" i="9"/>
  <c r="AF11" i="9"/>
  <c r="AF7" i="9"/>
  <c r="AF23" i="9"/>
  <c r="AF18" i="9"/>
  <c r="AF39" i="9"/>
  <c r="AF35" i="9"/>
  <c r="AF9" i="9"/>
  <c r="AF31" i="9"/>
  <c r="AF47" i="9"/>
  <c r="AF4" i="9"/>
  <c r="AF25" i="9"/>
  <c r="AF42" i="9"/>
  <c r="AF33" i="9"/>
  <c r="AF21" i="9"/>
  <c r="AF45" i="9"/>
  <c r="AF49" i="9"/>
  <c r="AF37" i="9"/>
  <c r="AF44" i="9"/>
  <c r="AF50" i="9"/>
  <c r="B59" i="30"/>
  <c r="AN8" i="5"/>
  <c r="AN9" i="5" s="1"/>
  <c r="AN51" i="5"/>
  <c r="AN37" i="5"/>
  <c r="K4" i="8"/>
  <c r="K3" i="8"/>
  <c r="L3" i="8"/>
  <c r="A45" i="8"/>
  <c r="I45" i="8"/>
  <c r="A46" i="8"/>
  <c r="I46" i="8"/>
  <c r="A47" i="8"/>
  <c r="I47" i="8"/>
  <c r="A48" i="8"/>
  <c r="I48" i="8"/>
  <c r="A49" i="8"/>
  <c r="I49" i="8"/>
  <c r="A50" i="8"/>
  <c r="I50" i="8"/>
  <c r="A51" i="8"/>
  <c r="I51" i="8"/>
  <c r="A52" i="8"/>
  <c r="I52" i="8"/>
  <c r="A53" i="8"/>
  <c r="I53" i="8"/>
  <c r="A54" i="8"/>
  <c r="I54" i="8"/>
  <c r="A55" i="8"/>
  <c r="I55" i="8"/>
  <c r="A56" i="8"/>
  <c r="I56" i="8"/>
  <c r="A57" i="8"/>
  <c r="I57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M3" i="8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AB3" i="8"/>
  <c r="AC3" i="8"/>
  <c r="AD3" i="8"/>
  <c r="AE3" i="8"/>
  <c r="AF3" i="8"/>
  <c r="AG3" i="8"/>
  <c r="AH3" i="8"/>
  <c r="AI3" i="8"/>
  <c r="AJ3" i="8"/>
  <c r="AK3" i="8"/>
  <c r="AL3" i="8"/>
  <c r="AM3" i="8"/>
  <c r="AN3" i="8"/>
  <c r="AO3" i="8"/>
  <c r="AP3" i="8"/>
  <c r="AQ3" i="8"/>
  <c r="AR3" i="8"/>
  <c r="AS3" i="8"/>
  <c r="AT3" i="8"/>
  <c r="AU3" i="8"/>
  <c r="AV3" i="8"/>
  <c r="AW3" i="8"/>
  <c r="AX3" i="8"/>
  <c r="AY3" i="8"/>
  <c r="AZ3" i="8"/>
  <c r="BA3" i="8"/>
  <c r="BB3" i="8"/>
  <c r="BC3" i="8"/>
  <c r="BD3" i="8"/>
  <c r="BE3" i="8"/>
  <c r="BF3" i="8"/>
  <c r="BG3" i="8"/>
  <c r="BH3" i="8"/>
  <c r="BI3" i="8"/>
  <c r="BJ3" i="8"/>
  <c r="BK3" i="8"/>
  <c r="BL3" i="8"/>
  <c r="BM3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AI4" i="8"/>
  <c r="AJ4" i="8"/>
  <c r="AK4" i="8"/>
  <c r="AL4" i="8"/>
  <c r="AM4" i="8"/>
  <c r="AN4" i="8"/>
  <c r="AO4" i="8"/>
  <c r="AP4" i="8"/>
  <c r="AQ4" i="8"/>
  <c r="AR4" i="8"/>
  <c r="AS4" i="8"/>
  <c r="AT4" i="8"/>
  <c r="AU4" i="8"/>
  <c r="AV4" i="8"/>
  <c r="AW4" i="8"/>
  <c r="AX4" i="8"/>
  <c r="AY4" i="8"/>
  <c r="AZ4" i="8"/>
  <c r="BA4" i="8"/>
  <c r="BB4" i="8"/>
  <c r="BC4" i="8"/>
  <c r="BD4" i="8"/>
  <c r="BE4" i="8"/>
  <c r="BF4" i="8"/>
  <c r="BG4" i="8"/>
  <c r="BH4" i="8"/>
  <c r="BI4" i="8"/>
  <c r="BJ4" i="8"/>
  <c r="BK4" i="8"/>
  <c r="BL4" i="8"/>
  <c r="BM4" i="8"/>
  <c r="L4" i="8"/>
  <c r="A4" i="8"/>
  <c r="I5" i="8"/>
  <c r="A5" i="8"/>
  <c r="T59" i="9" l="1"/>
  <c r="T63" i="9" s="1"/>
  <c r="Y59" i="9"/>
  <c r="Y72" i="9" s="1"/>
  <c r="U59" i="9"/>
  <c r="U65" i="9" s="1"/>
  <c r="R59" i="9"/>
  <c r="R74" i="9" s="1"/>
  <c r="Q59" i="9"/>
  <c r="Q72" i="9" s="1"/>
  <c r="V59" i="9"/>
  <c r="V74" i="9" s="1"/>
  <c r="Z59" i="9"/>
  <c r="Z63" i="9" s="1"/>
  <c r="S59" i="9"/>
  <c r="S74" i="9" s="1"/>
  <c r="X59" i="9"/>
  <c r="X76" i="9" s="1"/>
  <c r="W59" i="9"/>
  <c r="W75" i="9" s="1"/>
  <c r="B1" i="6"/>
  <c r="AN52" i="5"/>
  <c r="AN10" i="5"/>
  <c r="AN38" i="5"/>
  <c r="R67" i="9" l="1"/>
  <c r="Q75" i="9"/>
  <c r="Q67" i="9"/>
  <c r="T72" i="9"/>
  <c r="Q73" i="9"/>
  <c r="R61" i="9"/>
  <c r="R75" i="9"/>
  <c r="R65" i="9"/>
  <c r="AG59" i="9"/>
  <c r="AG63" i="9" s="1"/>
  <c r="R62" i="9"/>
  <c r="R71" i="9"/>
  <c r="R72" i="9"/>
  <c r="R73" i="9"/>
  <c r="R64" i="9"/>
  <c r="R76" i="9"/>
  <c r="R70" i="9"/>
  <c r="R60" i="9"/>
  <c r="X60" i="9"/>
  <c r="R69" i="9"/>
  <c r="R68" i="9"/>
  <c r="R66" i="9"/>
  <c r="R63" i="9"/>
  <c r="T66" i="9"/>
  <c r="Q60" i="9"/>
  <c r="Q68" i="9"/>
  <c r="Q64" i="9"/>
  <c r="V73" i="9"/>
  <c r="T69" i="9"/>
  <c r="Q71" i="9"/>
  <c r="U63" i="9"/>
  <c r="V62" i="9"/>
  <c r="AF59" i="9"/>
  <c r="AF63" i="9" s="1"/>
  <c r="AK59" i="9"/>
  <c r="AK70" i="9" s="1"/>
  <c r="Q65" i="9"/>
  <c r="U61" i="9"/>
  <c r="Y68" i="9"/>
  <c r="V67" i="9"/>
  <c r="Q63" i="9"/>
  <c r="T61" i="9"/>
  <c r="Q61" i="9"/>
  <c r="Z67" i="9"/>
  <c r="U72" i="9"/>
  <c r="U62" i="9"/>
  <c r="Q62" i="9"/>
  <c r="Q74" i="9"/>
  <c r="U75" i="9"/>
  <c r="U71" i="9"/>
  <c r="U60" i="9"/>
  <c r="U68" i="9"/>
  <c r="Q66" i="9"/>
  <c r="Z66" i="9"/>
  <c r="U66" i="9"/>
  <c r="U64" i="9"/>
  <c r="U76" i="9"/>
  <c r="T62" i="9"/>
  <c r="U69" i="9"/>
  <c r="V66" i="9"/>
  <c r="Q70" i="9"/>
  <c r="U74" i="9"/>
  <c r="V76" i="9"/>
  <c r="AJ59" i="9"/>
  <c r="AJ68" i="9" s="1"/>
  <c r="U70" i="9"/>
  <c r="V71" i="9"/>
  <c r="U73" i="9"/>
  <c r="T60" i="9"/>
  <c r="U67" i="9"/>
  <c r="V63" i="9"/>
  <c r="Q69" i="9"/>
  <c r="X70" i="9"/>
  <c r="Q76" i="9"/>
  <c r="AI59" i="9"/>
  <c r="AI66" i="9" s="1"/>
  <c r="T70" i="9"/>
  <c r="T67" i="9"/>
  <c r="Y62" i="9"/>
  <c r="T73" i="9"/>
  <c r="T76" i="9"/>
  <c r="Y73" i="9"/>
  <c r="W60" i="9"/>
  <c r="T65" i="9"/>
  <c r="T64" i="9"/>
  <c r="AN59" i="9"/>
  <c r="AN66" i="9" s="1"/>
  <c r="T74" i="9"/>
  <c r="V75" i="9"/>
  <c r="T75" i="9"/>
  <c r="Y60" i="9"/>
  <c r="T71" i="9"/>
  <c r="W71" i="9"/>
  <c r="T68" i="9"/>
  <c r="Y63" i="9"/>
  <c r="W68" i="9"/>
  <c r="S60" i="9"/>
  <c r="S72" i="9"/>
  <c r="Z61" i="9"/>
  <c r="AO59" i="9"/>
  <c r="AO65" i="9" s="1"/>
  <c r="S68" i="9"/>
  <c r="Z65" i="9"/>
  <c r="S65" i="9"/>
  <c r="S69" i="9"/>
  <c r="W61" i="9"/>
  <c r="Y61" i="9"/>
  <c r="W63" i="9"/>
  <c r="Z64" i="9"/>
  <c r="Y69" i="9"/>
  <c r="V69" i="9"/>
  <c r="V68" i="9"/>
  <c r="W76" i="9"/>
  <c r="Y76" i="9"/>
  <c r="W67" i="9"/>
  <c r="W69" i="9"/>
  <c r="W73" i="9"/>
  <c r="W74" i="9"/>
  <c r="Z60" i="9"/>
  <c r="Z74" i="9"/>
  <c r="Y75" i="9"/>
  <c r="V61" i="9"/>
  <c r="W70" i="9"/>
  <c r="AL59" i="9"/>
  <c r="AL65" i="9" s="1"/>
  <c r="Z71" i="9"/>
  <c r="Y64" i="9"/>
  <c r="V64" i="9"/>
  <c r="X68" i="9"/>
  <c r="Z72" i="9"/>
  <c r="Z75" i="9"/>
  <c r="W64" i="9"/>
  <c r="W66" i="9"/>
  <c r="Z62" i="9"/>
  <c r="Y67" i="9"/>
  <c r="X65" i="9"/>
  <c r="W72" i="9"/>
  <c r="V60" i="9"/>
  <c r="W65" i="9"/>
  <c r="Z70" i="9"/>
  <c r="Z68" i="9"/>
  <c r="Y70" i="9"/>
  <c r="V70" i="9"/>
  <c r="X67" i="9"/>
  <c r="Z73" i="9"/>
  <c r="Z76" i="9"/>
  <c r="Y66" i="9"/>
  <c r="Y74" i="9"/>
  <c r="X61" i="9"/>
  <c r="W62" i="9"/>
  <c r="Z69" i="9"/>
  <c r="Y71" i="9"/>
  <c r="Y65" i="9"/>
  <c r="V65" i="9"/>
  <c r="X64" i="9"/>
  <c r="AH59" i="9"/>
  <c r="AH62" i="9" s="1"/>
  <c r="X63" i="9"/>
  <c r="S67" i="9"/>
  <c r="S62" i="9"/>
  <c r="S66" i="9"/>
  <c r="V72" i="9"/>
  <c r="X75" i="9"/>
  <c r="S64" i="9"/>
  <c r="S71" i="9"/>
  <c r="S61" i="9"/>
  <c r="S70" i="9"/>
  <c r="S63" i="9"/>
  <c r="S73" i="9"/>
  <c r="X71" i="9"/>
  <c r="X66" i="9"/>
  <c r="X73" i="9"/>
  <c r="X74" i="9"/>
  <c r="S76" i="9"/>
  <c r="X62" i="9"/>
  <c r="X69" i="9"/>
  <c r="AM59" i="9"/>
  <c r="AM64" i="9" s="1"/>
  <c r="X72" i="9"/>
  <c r="S75" i="9"/>
  <c r="L29" i="6"/>
  <c r="L2" i="6"/>
  <c r="AN53" i="5"/>
  <c r="AN11" i="5"/>
  <c r="AN39" i="5"/>
  <c r="AF74" i="9" l="1"/>
  <c r="AP74" i="9" s="1"/>
  <c r="AR74" i="9" s="1"/>
  <c r="AJ73" i="9"/>
  <c r="AG64" i="9"/>
  <c r="AI67" i="9"/>
  <c r="AI62" i="9"/>
  <c r="AI61" i="9"/>
  <c r="AJ72" i="9"/>
  <c r="AF69" i="9"/>
  <c r="AF61" i="9"/>
  <c r="AF65" i="9"/>
  <c r="AL66" i="9"/>
  <c r="AF68" i="9"/>
  <c r="AF64" i="9"/>
  <c r="AN61" i="9"/>
  <c r="AK64" i="9"/>
  <c r="AO74" i="9"/>
  <c r="AK61" i="9"/>
  <c r="AG72" i="9"/>
  <c r="AK75" i="9"/>
  <c r="AK62" i="9"/>
  <c r="AG75" i="9"/>
  <c r="AG66" i="9"/>
  <c r="AK73" i="9"/>
  <c r="AK65" i="9"/>
  <c r="AG71" i="9"/>
  <c r="AG65" i="9"/>
  <c r="AK71" i="9"/>
  <c r="AK63" i="9"/>
  <c r="AK67" i="9"/>
  <c r="AG69" i="9"/>
  <c r="AN73" i="9"/>
  <c r="AK60" i="9"/>
  <c r="AG60" i="9"/>
  <c r="AG67" i="9"/>
  <c r="AN69" i="9"/>
  <c r="AK74" i="9"/>
  <c r="AG70" i="9"/>
  <c r="AN63" i="9"/>
  <c r="AK72" i="9"/>
  <c r="AG68" i="9"/>
  <c r="AN68" i="9"/>
  <c r="AK68" i="9"/>
  <c r="AG61" i="9"/>
  <c r="AG73" i="9"/>
  <c r="AG62" i="9"/>
  <c r="AN72" i="9"/>
  <c r="AK69" i="9"/>
  <c r="AK66" i="9"/>
  <c r="AJ74" i="9"/>
  <c r="AL70" i="9"/>
  <c r="AF60" i="9"/>
  <c r="AG74" i="9"/>
  <c r="AL63" i="9"/>
  <c r="AF71" i="9"/>
  <c r="AH75" i="9"/>
  <c r="AH67" i="9"/>
  <c r="AF62" i="9"/>
  <c r="AI60" i="9"/>
  <c r="AN71" i="9"/>
  <c r="AI74" i="9"/>
  <c r="AF67" i="9"/>
  <c r="AL61" i="9"/>
  <c r="AN60" i="9"/>
  <c r="AJ67" i="9"/>
  <c r="AF72" i="9"/>
  <c r="AL64" i="9"/>
  <c r="AN65" i="9"/>
  <c r="AL72" i="9"/>
  <c r="AJ71" i="9"/>
  <c r="AF73" i="9"/>
  <c r="AN64" i="9"/>
  <c r="AI73" i="9"/>
  <c r="AJ62" i="9"/>
  <c r="AF70" i="9"/>
  <c r="AH66" i="9"/>
  <c r="AN70" i="9"/>
  <c r="AF75" i="9"/>
  <c r="AF66" i="9"/>
  <c r="AN67" i="9"/>
  <c r="AN62" i="9"/>
  <c r="AI70" i="9"/>
  <c r="AJ61" i="9"/>
  <c r="AL75" i="9"/>
  <c r="AJ70" i="9"/>
  <c r="AJ60" i="9"/>
  <c r="AL69" i="9"/>
  <c r="AJ69" i="9"/>
  <c r="AJ66" i="9"/>
  <c r="AL67" i="9"/>
  <c r="AJ65" i="9"/>
  <c r="AJ64" i="9"/>
  <c r="AL71" i="9"/>
  <c r="AI63" i="9"/>
  <c r="AL62" i="9"/>
  <c r="AL60" i="9"/>
  <c r="AH65" i="9"/>
  <c r="AI75" i="9"/>
  <c r="AH68" i="9"/>
  <c r="AI65" i="9"/>
  <c r="AM69" i="9"/>
  <c r="AN74" i="9"/>
  <c r="AL68" i="9"/>
  <c r="AL73" i="9"/>
  <c r="AI72" i="9"/>
  <c r="AI64" i="9"/>
  <c r="AJ63" i="9"/>
  <c r="AN75" i="9"/>
  <c r="AL74" i="9"/>
  <c r="AI71" i="9"/>
  <c r="AJ75" i="9"/>
  <c r="AH73" i="9"/>
  <c r="AO63" i="9"/>
  <c r="AI69" i="9"/>
  <c r="AH74" i="9"/>
  <c r="AI68" i="9"/>
  <c r="AO70" i="9"/>
  <c r="AO60" i="9"/>
  <c r="AO68" i="9"/>
  <c r="AO75" i="9"/>
  <c r="AO64" i="9"/>
  <c r="AO61" i="9"/>
  <c r="AO73" i="9"/>
  <c r="AO62" i="9"/>
  <c r="AO71" i="9"/>
  <c r="AO72" i="9"/>
  <c r="AO69" i="9"/>
  <c r="AO66" i="9"/>
  <c r="AO67" i="9"/>
  <c r="AM66" i="9"/>
  <c r="AM60" i="9"/>
  <c r="AM68" i="9"/>
  <c r="AH61" i="9"/>
  <c r="AH72" i="9"/>
  <c r="AH71" i="9"/>
  <c r="AM73" i="9"/>
  <c r="AM62" i="9"/>
  <c r="AH60" i="9"/>
  <c r="AH70" i="9"/>
  <c r="AH69" i="9"/>
  <c r="AM71" i="9"/>
  <c r="AM61" i="9"/>
  <c r="AM65" i="9"/>
  <c r="AH64" i="9"/>
  <c r="AH63" i="9"/>
  <c r="AM72" i="9"/>
  <c r="AM63" i="9"/>
  <c r="AM74" i="9"/>
  <c r="AM70" i="9"/>
  <c r="AM67" i="9"/>
  <c r="AM75" i="9"/>
  <c r="AN54" i="5"/>
  <c r="AN12" i="5"/>
  <c r="AN40" i="5"/>
  <c r="AP75" i="9" l="1"/>
  <c r="AR75" i="9" s="1"/>
  <c r="AP72" i="9"/>
  <c r="AR72" i="9" s="1"/>
  <c r="AP65" i="9"/>
  <c r="AR65" i="9" s="1"/>
  <c r="AP67" i="9"/>
  <c r="AR67" i="9" s="1"/>
  <c r="AP64" i="9"/>
  <c r="AR64" i="9" s="1"/>
  <c r="AP63" i="9"/>
  <c r="AR63" i="9" s="1"/>
  <c r="AP70" i="9"/>
  <c r="AR70" i="9" s="1"/>
  <c r="AP73" i="9"/>
  <c r="AR73" i="9" s="1"/>
  <c r="AP71" i="9"/>
  <c r="AR71" i="9" s="1"/>
  <c r="AP69" i="9"/>
  <c r="AR69" i="9" s="1"/>
  <c r="AP68" i="9"/>
  <c r="AR68" i="9" s="1"/>
  <c r="AP66" i="9"/>
  <c r="AR66" i="9" s="1"/>
  <c r="AP62" i="9"/>
  <c r="AR62" i="9" s="1"/>
  <c r="AP61" i="9"/>
  <c r="AR61" i="9" s="1"/>
  <c r="AP60" i="9"/>
  <c r="AR60" i="9" s="1"/>
  <c r="AN55" i="5"/>
  <c r="AN13" i="5"/>
  <c r="AN41" i="5"/>
  <c r="AN56" i="5" l="1"/>
  <c r="AN14" i="5"/>
  <c r="AN42" i="5"/>
  <c r="AA56" i="5" l="1"/>
  <c r="AN57" i="5"/>
  <c r="AN15" i="5"/>
  <c r="AN43" i="5"/>
  <c r="AN58" i="5" l="1"/>
  <c r="AN44" i="5"/>
  <c r="AN23" i="5" l="1"/>
  <c r="AN24" i="5" s="1"/>
  <c r="AN25" i="5" s="1"/>
  <c r="AN26" i="5" s="1"/>
  <c r="AN27" i="5" s="1"/>
  <c r="AN28" i="5" s="1"/>
  <c r="AN29" i="5" s="1"/>
  <c r="AN30" i="5" s="1"/>
  <c r="AB7" i="6" l="1"/>
  <c r="BA16" i="8"/>
  <c r="AF40" i="8"/>
  <c r="BB32" i="8"/>
  <c r="AE23" i="8"/>
  <c r="BF41" i="8"/>
  <c r="AI38" i="8"/>
  <c r="AZ9" i="8"/>
  <c r="AH48" i="8"/>
  <c r="AY7" i="8"/>
  <c r="AN29" i="8"/>
  <c r="AQ44" i="8"/>
  <c r="AA50" i="8"/>
  <c r="AF24" i="8"/>
  <c r="AB9" i="8"/>
  <c r="BE57" i="8"/>
  <c r="AK25" i="8"/>
  <c r="AG18" i="8"/>
  <c r="BH28" i="8"/>
  <c r="AS41" i="8"/>
  <c r="D51" i="8"/>
  <c r="BJ17" i="8"/>
  <c r="AG45" i="8"/>
  <c r="M27" i="8"/>
  <c r="AS39" i="8"/>
  <c r="AC41" i="8"/>
  <c r="AO41" i="8"/>
  <c r="AP24" i="8"/>
  <c r="AW38" i="8"/>
  <c r="T37" i="8"/>
  <c r="AN8" i="8"/>
  <c r="AC52" i="8"/>
  <c r="AJ53" i="8"/>
  <c r="AI11" i="8"/>
  <c r="BA34" i="8"/>
  <c r="X33" i="8"/>
  <c r="P53" i="8"/>
  <c r="M41" i="8"/>
  <c r="X21" i="8"/>
  <c r="AR20" i="8"/>
  <c r="AA47" i="8"/>
  <c r="J43" i="8"/>
  <c r="AV34" i="8"/>
  <c r="AB47" i="8"/>
  <c r="BA41" i="8"/>
  <c r="AQ43" i="8"/>
  <c r="X14" i="8"/>
  <c r="Z36" i="8"/>
  <c r="AJ25" i="8"/>
  <c r="AC9" i="8"/>
  <c r="BI54" i="8"/>
  <c r="BC16" i="8"/>
  <c r="BA46" i="8"/>
  <c r="AX15" i="8"/>
  <c r="BK49" i="8"/>
  <c r="AR33" i="8"/>
  <c r="AS29" i="8"/>
  <c r="AE41" i="8"/>
  <c r="AL25" i="8"/>
  <c r="AV42" i="8"/>
  <c r="P9" i="8"/>
  <c r="BK36" i="8"/>
  <c r="V41" i="8"/>
  <c r="AX56" i="8"/>
  <c r="BB25" i="8"/>
  <c r="AI57" i="8"/>
  <c r="AD47" i="8"/>
  <c r="AQ22" i="8"/>
  <c r="AT45" i="8"/>
  <c r="AM13" i="8"/>
  <c r="W45" i="8"/>
  <c r="AV28" i="8"/>
  <c r="AS34" i="8"/>
  <c r="BH13" i="8"/>
  <c r="AJ31" i="8"/>
  <c r="AH29" i="8"/>
  <c r="AC17" i="8"/>
  <c r="AO45" i="8"/>
  <c r="Z30" i="8"/>
  <c r="N32" i="8"/>
  <c r="Z48" i="8"/>
  <c r="BI8" i="8"/>
  <c r="BF48" i="8"/>
  <c r="AU29" i="8"/>
  <c r="X57" i="8"/>
  <c r="AA29" i="8"/>
  <c r="X23" i="8"/>
  <c r="AS33" i="8"/>
  <c r="P44" i="8"/>
  <c r="AK33" i="8"/>
  <c r="AL29" i="8"/>
  <c r="T14" i="8"/>
  <c r="BD20" i="8"/>
  <c r="BB37" i="8"/>
  <c r="AD10" i="8"/>
  <c r="AN25" i="8"/>
  <c r="Q57" i="8"/>
  <c r="V51" i="8"/>
  <c r="AF32" i="8"/>
  <c r="S40" i="8"/>
  <c r="AR53" i="8"/>
  <c r="AR21" i="8"/>
  <c r="AR14" i="8"/>
  <c r="AC23" i="8"/>
  <c r="K18" i="8"/>
  <c r="AI16" i="8"/>
  <c r="O7" i="8"/>
  <c r="C10" i="8"/>
  <c r="AQ36" i="8"/>
  <c r="BD22" i="8"/>
  <c r="C32" i="8"/>
  <c r="BH23" i="8"/>
  <c r="BL18" i="8"/>
  <c r="AP22" i="8"/>
  <c r="R53" i="8"/>
  <c r="AF37" i="8"/>
  <c r="AK47" i="8"/>
  <c r="C23" i="8"/>
  <c r="AU48" i="8"/>
  <c r="S48" i="8"/>
  <c r="N22" i="8"/>
  <c r="M13" i="8"/>
  <c r="AE14" i="8"/>
  <c r="W21" i="8"/>
  <c r="AA28" i="8"/>
  <c r="W11" i="8"/>
  <c r="BG50" i="8"/>
  <c r="B48" i="8"/>
  <c r="AR6" i="8"/>
  <c r="AR5" i="8"/>
  <c r="L33" i="8"/>
  <c r="AJ23" i="8"/>
  <c r="AZ17" i="8"/>
  <c r="AM50" i="8"/>
  <c r="AS12" i="8"/>
  <c r="P18" i="8"/>
  <c r="AA45" i="8"/>
  <c r="BH25" i="8"/>
  <c r="BB29" i="8"/>
  <c r="C37" i="8"/>
  <c r="AR56" i="8"/>
  <c r="AJ37" i="8"/>
  <c r="W56" i="8"/>
  <c r="AJ18" i="8"/>
  <c r="Q49" i="8"/>
  <c r="AQ13" i="8"/>
  <c r="BM9" i="8"/>
  <c r="BH46" i="8"/>
  <c r="N37" i="8"/>
  <c r="AI8" i="8"/>
  <c r="AR18" i="8"/>
  <c r="AL51" i="8"/>
  <c r="AO24" i="8"/>
  <c r="AE25" i="8"/>
  <c r="BM22" i="8"/>
  <c r="W34" i="8"/>
  <c r="AE24" i="8"/>
  <c r="AD24" i="8"/>
  <c r="BM51" i="8"/>
  <c r="AE49" i="8"/>
  <c r="AD37" i="8"/>
  <c r="AF33" i="8"/>
  <c r="D54" i="8"/>
  <c r="BK39" i="8"/>
  <c r="BD30" i="8"/>
  <c r="AG11" i="8"/>
  <c r="AA15" i="8"/>
  <c r="AF13" i="8"/>
  <c r="BD9" i="8"/>
  <c r="Y6" i="8"/>
  <c r="AN13" i="8"/>
  <c r="AP51" i="8"/>
  <c r="O22" i="8"/>
  <c r="X46" i="8"/>
  <c r="P57" i="8"/>
  <c r="AD16" i="8"/>
  <c r="W9" i="8"/>
  <c r="W31" i="8"/>
  <c r="L29" i="8"/>
  <c r="AH6" i="8"/>
  <c r="AA34" i="8"/>
  <c r="S28" i="8"/>
  <c r="S47" i="8"/>
  <c r="BB41" i="8"/>
  <c r="BH18" i="8"/>
  <c r="T30" i="8"/>
  <c r="BI14" i="8"/>
  <c r="AT51" i="8"/>
  <c r="AE21" i="8"/>
  <c r="R50" i="8"/>
  <c r="AV55" i="8"/>
  <c r="Z8" i="8"/>
  <c r="AG13" i="8"/>
  <c r="BE19" i="8"/>
  <c r="AT48" i="8"/>
  <c r="AH12" i="8"/>
  <c r="AL53" i="8"/>
  <c r="M21" i="8"/>
  <c r="AY53" i="8"/>
  <c r="W8" i="8"/>
  <c r="U44" i="8"/>
  <c r="R26" i="8"/>
  <c r="BB53" i="8"/>
  <c r="AS56" i="8"/>
  <c r="BD45" i="8"/>
  <c r="AL23" i="8"/>
  <c r="AJ33" i="8"/>
  <c r="BI9" i="8"/>
  <c r="AH18" i="8"/>
  <c r="BF56" i="8"/>
  <c r="BE33" i="8"/>
  <c r="BF13" i="8"/>
  <c r="BB31" i="8"/>
  <c r="BD57" i="8"/>
  <c r="AR25" i="8"/>
  <c r="AA52" i="8"/>
  <c r="J21" i="8"/>
  <c r="L56" i="8"/>
  <c r="AH34" i="8"/>
  <c r="R34" i="8"/>
  <c r="AE51" i="8"/>
  <c r="BH14" i="8"/>
  <c r="AA35" i="8"/>
  <c r="BB46" i="8"/>
  <c r="AK31" i="8"/>
  <c r="BK7" i="8"/>
  <c r="J37" i="8"/>
  <c r="R44" i="8"/>
  <c r="BE45" i="8"/>
  <c r="N42" i="8"/>
  <c r="AA36" i="8"/>
  <c r="AS24" i="8"/>
  <c r="BD35" i="8"/>
  <c r="AI52" i="8"/>
  <c r="C7" i="8"/>
  <c r="AO52" i="8"/>
  <c r="AR35" i="8"/>
  <c r="BL40" i="8"/>
  <c r="AZ36" i="8"/>
  <c r="Y40" i="8"/>
  <c r="AS46" i="8"/>
  <c r="AM10" i="8"/>
  <c r="AE30" i="8"/>
  <c r="BK27" i="8"/>
  <c r="L13" i="8"/>
  <c r="U28" i="8"/>
  <c r="BC45" i="8"/>
  <c r="AX29" i="8"/>
  <c r="Q41" i="8"/>
  <c r="BG19" i="8"/>
  <c r="AO16" i="8"/>
  <c r="AJ57" i="8"/>
  <c r="BE38" i="8"/>
  <c r="J26" i="8"/>
  <c r="AB44" i="8"/>
  <c r="BC9" i="8"/>
  <c r="AF10" i="8"/>
  <c r="BA17" i="8"/>
  <c r="M35" i="8"/>
  <c r="P17" i="8"/>
  <c r="X49" i="8"/>
  <c r="AP47" i="8"/>
  <c r="J20" i="8"/>
  <c r="AT57" i="8"/>
  <c r="X15" i="8"/>
  <c r="Q13" i="8"/>
  <c r="AR44" i="8"/>
  <c r="R51" i="8"/>
  <c r="AQ17" i="8"/>
  <c r="BA32" i="8"/>
  <c r="N30" i="8"/>
  <c r="AN39" i="8"/>
  <c r="BL22" i="8"/>
  <c r="AK48" i="8"/>
  <c r="AN20" i="8"/>
  <c r="M29" i="8"/>
  <c r="AB51" i="8"/>
  <c r="Y14" i="8"/>
  <c r="B19" i="8"/>
  <c r="X47" i="8"/>
  <c r="L39" i="8"/>
  <c r="Y9" i="8"/>
  <c r="O48" i="8"/>
  <c r="BM14" i="8"/>
  <c r="AO22" i="8"/>
  <c r="R9" i="8"/>
  <c r="AZ13" i="8"/>
  <c r="Y54" i="8"/>
  <c r="V46" i="8"/>
  <c r="AM33" i="8"/>
  <c r="Y36" i="8"/>
  <c r="BI18" i="8"/>
  <c r="U29" i="8"/>
  <c r="BM18" i="8"/>
  <c r="AM47" i="8"/>
  <c r="L27" i="8"/>
  <c r="BG27" i="8"/>
  <c r="Q14" i="8"/>
  <c r="J35" i="8"/>
  <c r="BE55" i="8"/>
  <c r="V20" i="8"/>
  <c r="AK7" i="8"/>
  <c r="BJ34" i="8"/>
  <c r="BK57" i="8"/>
  <c r="AF27" i="8"/>
  <c r="AW26" i="8"/>
  <c r="BD33" i="8"/>
  <c r="BJ29" i="8"/>
  <c r="AJ43" i="8"/>
  <c r="Q28" i="8"/>
  <c r="AX16" i="8"/>
  <c r="BA50" i="8"/>
  <c r="AT14" i="8"/>
  <c r="BJ31" i="8"/>
  <c r="P41" i="8"/>
  <c r="AH45" i="8"/>
  <c r="AY35" i="8"/>
  <c r="AA43" i="8"/>
  <c r="O21" i="8"/>
  <c r="P51" i="8"/>
  <c r="AT13" i="8"/>
  <c r="Y24" i="8"/>
  <c r="N23" i="8"/>
  <c r="J19" i="8"/>
  <c r="AW54" i="8"/>
  <c r="AM5" i="8"/>
  <c r="U17" i="8"/>
  <c r="AQ6" i="8"/>
  <c r="AV32" i="8"/>
  <c r="BA23" i="8"/>
  <c r="BM48" i="8"/>
  <c r="O53" i="8"/>
  <c r="AI17" i="8"/>
  <c r="AR13" i="8"/>
  <c r="AA21" i="8"/>
  <c r="AX36" i="8"/>
  <c r="AJ44" i="8"/>
  <c r="AS51" i="8"/>
  <c r="AA48" i="8"/>
  <c r="AT18" i="8"/>
  <c r="BD50" i="8"/>
  <c r="Q30" i="8"/>
  <c r="AI42" i="8"/>
  <c r="N35" i="8"/>
  <c r="BK47" i="8"/>
  <c r="L12" i="8"/>
  <c r="BB39" i="8"/>
  <c r="AX25" i="8"/>
  <c r="AI49" i="8"/>
  <c r="AG46" i="8"/>
  <c r="S42" i="8"/>
  <c r="W13" i="8"/>
  <c r="AG29" i="8"/>
  <c r="BB47" i="8"/>
  <c r="BK9" i="8"/>
  <c r="AQ23" i="8"/>
  <c r="AD43" i="8"/>
  <c r="U49" i="8"/>
  <c r="AL7" i="8"/>
  <c r="BB24" i="8"/>
  <c r="AH44" i="8"/>
  <c r="Q10" i="8"/>
  <c r="P39" i="8"/>
  <c r="AU22" i="8"/>
  <c r="W53" i="8"/>
  <c r="C43" i="8"/>
  <c r="T51" i="8"/>
  <c r="AQ42" i="8"/>
  <c r="AP25" i="8"/>
  <c r="AZ43" i="8"/>
  <c r="R12" i="8"/>
  <c r="AC26" i="8"/>
  <c r="AI36" i="8"/>
  <c r="BK17" i="8"/>
  <c r="BI47" i="8"/>
  <c r="X17" i="8"/>
  <c r="B25" i="8"/>
  <c r="AC46" i="8"/>
  <c r="AL22" i="8"/>
  <c r="AY12" i="8"/>
  <c r="AV24" i="8"/>
  <c r="BJ23" i="8"/>
  <c r="AY39" i="8"/>
  <c r="BK43" i="8"/>
  <c r="AO57" i="8"/>
  <c r="X27" i="8"/>
  <c r="T53" i="8"/>
  <c r="AO50" i="8"/>
  <c r="K5" i="8"/>
  <c r="W51" i="8"/>
  <c r="AH7" i="8"/>
  <c r="X53" i="8"/>
  <c r="N5" i="8"/>
  <c r="N13" i="8"/>
  <c r="BH47" i="8"/>
  <c r="K51" i="8"/>
  <c r="AN48" i="8"/>
  <c r="AA9" i="8"/>
  <c r="S55" i="8"/>
  <c r="AV12" i="8"/>
  <c r="AG35" i="8"/>
  <c r="AJ52" i="8"/>
  <c r="AD23" i="8"/>
  <c r="BL43" i="8"/>
  <c r="S33" i="8"/>
  <c r="BE29" i="8"/>
  <c r="AE57" i="8"/>
  <c r="AQ10" i="8"/>
  <c r="AE53" i="8"/>
  <c r="BM57" i="8"/>
  <c r="BJ49" i="8"/>
  <c r="T49" i="8"/>
  <c r="AJ22" i="8"/>
  <c r="AR19" i="8"/>
  <c r="U13" i="8"/>
  <c r="M9" i="8"/>
  <c r="Q51" i="8"/>
  <c r="BE41" i="8"/>
  <c r="W55" i="8"/>
  <c r="R49" i="8"/>
  <c r="AM42" i="8"/>
  <c r="AR34" i="8"/>
  <c r="BG51" i="8"/>
  <c r="O31" i="8"/>
  <c r="AI6" i="8"/>
  <c r="AO19" i="8"/>
  <c r="AE13" i="8"/>
  <c r="AH53" i="8"/>
  <c r="BF31" i="8"/>
  <c r="AM55" i="8"/>
  <c r="AU14" i="8"/>
  <c r="M7" i="8"/>
  <c r="AP20" i="8"/>
  <c r="M53" i="8"/>
  <c r="AS42" i="8"/>
  <c r="V29" i="8"/>
  <c r="B17" i="8"/>
  <c r="AI24" i="8"/>
  <c r="BL49" i="8"/>
  <c r="BE24" i="8"/>
  <c r="AW47" i="8"/>
  <c r="AX45" i="8"/>
  <c r="AG57" i="8"/>
  <c r="BE39" i="8"/>
  <c r="BC37" i="8"/>
  <c r="R33" i="8"/>
  <c r="U48" i="8"/>
  <c r="O33" i="8"/>
  <c r="BK21" i="8"/>
  <c r="AS5" i="8"/>
  <c r="BM25" i="8"/>
  <c r="AA12" i="8"/>
  <c r="AF21" i="8"/>
  <c r="V25" i="8"/>
  <c r="AP9" i="8"/>
  <c r="AC57" i="8"/>
  <c r="AI45" i="8"/>
  <c r="AX47" i="8"/>
  <c r="BF47" i="8"/>
  <c r="BJ5" i="8"/>
  <c r="AK20" i="8"/>
  <c r="T25" i="8"/>
  <c r="AC33" i="8"/>
  <c r="AG5" i="8"/>
  <c r="AW33" i="8"/>
  <c r="AB17" i="8"/>
  <c r="X25" i="8"/>
  <c r="AH15" i="8"/>
  <c r="BF25" i="8"/>
  <c r="AX13" i="8"/>
  <c r="AT26" i="8"/>
  <c r="Q17" i="8"/>
  <c r="AS52" i="8"/>
  <c r="BL8" i="8"/>
  <c r="AX53" i="8"/>
  <c r="AO6" i="8"/>
  <c r="R5" i="8"/>
  <c r="AE55" i="8"/>
  <c r="AX48" i="8"/>
  <c r="T18" i="8"/>
  <c r="BF57" i="8"/>
  <c r="AT34" i="8"/>
  <c r="AZ33" i="8"/>
  <c r="AZ47" i="8"/>
  <c r="BD53" i="8"/>
  <c r="BB49" i="8"/>
  <c r="AC43" i="8"/>
  <c r="S32" i="8"/>
  <c r="AT12" i="8"/>
  <c r="BD29" i="8"/>
  <c r="BM56" i="8"/>
  <c r="AZ57" i="8"/>
  <c r="C57" i="8"/>
  <c r="AW44" i="8"/>
  <c r="T20" i="8"/>
  <c r="BM30" i="8"/>
  <c r="AV7" i="8"/>
  <c r="O36" i="8"/>
  <c r="BJ24" i="8"/>
  <c r="Z47" i="8"/>
  <c r="BK54" i="8"/>
  <c r="Y25" i="8"/>
  <c r="BF38" i="8"/>
  <c r="R7" i="8"/>
  <c r="W48" i="8"/>
  <c r="Q52" i="8"/>
  <c r="J32" i="8"/>
  <c r="AY20" i="8"/>
  <c r="U20" i="8"/>
  <c r="AH31" i="8"/>
  <c r="AX27" i="8"/>
  <c r="AS50" i="8"/>
  <c r="AG50" i="8"/>
  <c r="AK22" i="8"/>
  <c r="AJ40" i="8"/>
  <c r="BA22" i="8"/>
  <c r="S22" i="8"/>
  <c r="AO40" i="8"/>
  <c r="R14" i="8"/>
  <c r="AK27" i="8"/>
  <c r="AQ20" i="8"/>
  <c r="AZ10" i="8"/>
  <c r="Z5" i="8"/>
  <c r="Q22" i="8"/>
  <c r="Y10" i="8"/>
  <c r="AO8" i="8"/>
  <c r="P47" i="8"/>
  <c r="BK51" i="8"/>
  <c r="J17" i="8"/>
  <c r="AT30" i="8"/>
  <c r="BH37" i="8"/>
  <c r="K26" i="8"/>
  <c r="AO23" i="8"/>
  <c r="BG41" i="8"/>
  <c r="AY47" i="8"/>
  <c r="T21" i="8"/>
  <c r="Y21" i="8"/>
  <c r="AN14" i="8"/>
  <c r="AG55" i="8"/>
  <c r="AZ55" i="8"/>
  <c r="AF48" i="8"/>
  <c r="BD14" i="8"/>
  <c r="AZ21" i="8"/>
  <c r="AM17" i="8"/>
  <c r="BK50" i="8"/>
  <c r="J33" i="8"/>
  <c r="BG9" i="8"/>
  <c r="BF53" i="8"/>
  <c r="AD41" i="8"/>
  <c r="AA5" i="8"/>
  <c r="AT22" i="8"/>
  <c r="X51" i="8"/>
  <c r="AV9" i="8"/>
  <c r="AN45" i="8"/>
  <c r="B40" i="8"/>
  <c r="W40" i="8"/>
  <c r="J47" i="8"/>
  <c r="AZ41" i="8"/>
  <c r="N50" i="8"/>
  <c r="AG52" i="8"/>
  <c r="BL39" i="8"/>
  <c r="BE21" i="8"/>
  <c r="AM31" i="8"/>
  <c r="K55" i="8"/>
  <c r="BL29" i="8"/>
  <c r="BE6" i="8"/>
  <c r="BD37" i="8"/>
  <c r="B15" i="8"/>
  <c r="AI37" i="8"/>
  <c r="AX52" i="8"/>
  <c r="BI22" i="8"/>
  <c r="AW30" i="8"/>
  <c r="BH9" i="8"/>
  <c r="BK29" i="8"/>
  <c r="AF56" i="8"/>
  <c r="AE22" i="8"/>
  <c r="U42" i="8"/>
  <c r="P30" i="8"/>
  <c r="BD40" i="8"/>
  <c r="AC29" i="8"/>
  <c r="C26" i="8"/>
  <c r="BD24" i="8"/>
  <c r="AH57" i="8"/>
  <c r="B16" i="8"/>
  <c r="AN52" i="8"/>
  <c r="J30" i="8"/>
  <c r="O44" i="8"/>
  <c r="AN27" i="8"/>
  <c r="V57" i="8"/>
  <c r="AY25" i="8"/>
  <c r="AJ20" i="8"/>
  <c r="AH51" i="8"/>
  <c r="L9" i="8"/>
  <c r="BG55" i="8"/>
  <c r="AP53" i="8"/>
  <c r="AH38" i="8"/>
  <c r="AZ12" i="8"/>
  <c r="AN32" i="8"/>
  <c r="AF55" i="8"/>
  <c r="K41" i="8"/>
  <c r="AE29" i="8"/>
  <c r="D17" i="8"/>
  <c r="J48" i="8"/>
  <c r="J5" i="8"/>
  <c r="AU53" i="8"/>
  <c r="AH14" i="8"/>
  <c r="AK15" i="8"/>
  <c r="K42" i="8"/>
  <c r="AP55" i="8"/>
  <c r="BE8" i="8"/>
  <c r="AL30" i="8"/>
  <c r="Z54" i="8"/>
  <c r="M12" i="8"/>
  <c r="BF32" i="8"/>
  <c r="AX14" i="8"/>
  <c r="AV27" i="8"/>
  <c r="M48" i="8"/>
  <c r="AO10" i="8"/>
  <c r="M57" i="8"/>
  <c r="BC30" i="8"/>
  <c r="BB9" i="8"/>
  <c r="AK8" i="8"/>
  <c r="AE34" i="8"/>
  <c r="AP32" i="8"/>
  <c r="AR22" i="8"/>
  <c r="N51" i="8"/>
  <c r="AT20" i="8"/>
  <c r="BM37" i="8"/>
  <c r="AV37" i="8"/>
  <c r="BH36" i="8"/>
  <c r="M51" i="8"/>
  <c r="K46" i="8"/>
  <c r="BC56" i="8"/>
  <c r="AL19" i="8"/>
  <c r="P31" i="8"/>
  <c r="Q29" i="8"/>
  <c r="AE42" i="8"/>
  <c r="AR28" i="8"/>
  <c r="AX51" i="8"/>
  <c r="AP33" i="8"/>
  <c r="AT41" i="8"/>
  <c r="O15" i="8"/>
  <c r="AW41" i="8"/>
  <c r="B49" i="8"/>
  <c r="BA44" i="8"/>
  <c r="Q26" i="8"/>
  <c r="AZ35" i="8"/>
  <c r="BE28" i="8"/>
  <c r="Z50" i="8"/>
  <c r="BC28" i="8"/>
  <c r="BK37" i="8"/>
  <c r="AC18" i="8"/>
  <c r="AU42" i="8"/>
  <c r="BF9" i="8"/>
  <c r="T44" i="8"/>
  <c r="J29" i="8"/>
  <c r="R47" i="8"/>
  <c r="AP54" i="8"/>
  <c r="P14" i="8"/>
  <c r="AB26" i="8"/>
  <c r="AW18" i="8"/>
  <c r="AF47" i="8"/>
  <c r="AN9" i="8"/>
  <c r="O52" i="8"/>
  <c r="AB54" i="8"/>
  <c r="AF53" i="8"/>
  <c r="AS31" i="8"/>
  <c r="AI34" i="8"/>
  <c r="AC55" i="8"/>
  <c r="AG53" i="8"/>
  <c r="AG33" i="8"/>
  <c r="AD18" i="8"/>
  <c r="W22" i="8"/>
  <c r="P48" i="8"/>
  <c r="AC22" i="8"/>
  <c r="Y56" i="8"/>
  <c r="J42" i="8"/>
  <c r="BM36" i="8"/>
  <c r="AB14" i="8"/>
  <c r="AL45" i="8"/>
  <c r="AU30" i="8"/>
  <c r="BG53" i="8"/>
  <c r="Z25" i="8"/>
  <c r="BM38" i="8"/>
  <c r="AS44" i="8"/>
  <c r="AF45" i="8"/>
  <c r="BK26" i="8"/>
  <c r="AZ40" i="8"/>
  <c r="AG14" i="8"/>
  <c r="AB49" i="8"/>
  <c r="Z51" i="8"/>
  <c r="AD30" i="8"/>
  <c r="AP52" i="8"/>
  <c r="AS8" i="8"/>
  <c r="AG39" i="8"/>
  <c r="T15" i="8"/>
  <c r="AN49" i="8"/>
  <c r="AY48" i="8"/>
  <c r="BJ44" i="8"/>
  <c r="AQ9" i="8"/>
  <c r="BI13" i="8"/>
  <c r="AX41" i="8"/>
  <c r="O37" i="8"/>
  <c r="AQ50" i="8"/>
  <c r="AO20" i="8"/>
  <c r="BM49" i="8"/>
  <c r="AK17" i="8"/>
  <c r="AO27" i="8"/>
  <c r="BE9" i="8"/>
  <c r="K31" i="8"/>
  <c r="Y51" i="8"/>
  <c r="T55" i="8"/>
  <c r="V35" i="8"/>
  <c r="AM56" i="8"/>
  <c r="BL48" i="8"/>
  <c r="BA57" i="8"/>
  <c r="AQ27" i="8"/>
  <c r="Q44" i="8"/>
  <c r="AL17" i="8"/>
  <c r="Z57" i="8"/>
  <c r="AI13" i="8"/>
  <c r="C36" i="8"/>
  <c r="AM25" i="8"/>
  <c r="BJ37" i="8"/>
  <c r="AW29" i="8"/>
  <c r="AZ42" i="8"/>
  <c r="BI33" i="8"/>
  <c r="BL33" i="8"/>
  <c r="R31" i="8"/>
  <c r="T38" i="8"/>
  <c r="BF22" i="8"/>
  <c r="AO29" i="8"/>
  <c r="S45" i="8"/>
  <c r="W50" i="8"/>
  <c r="AW46" i="8"/>
  <c r="N17" i="8"/>
  <c r="W47" i="8"/>
  <c r="V31" i="8"/>
  <c r="Q5" i="8"/>
  <c r="BK31" i="8"/>
  <c r="AY22" i="8"/>
  <c r="K45" i="8"/>
  <c r="AU21" i="8"/>
  <c r="AX11" i="8"/>
  <c r="T11" i="8"/>
  <c r="R42" i="8"/>
  <c r="AD50" i="8"/>
  <c r="AJ49" i="8"/>
  <c r="BL6" i="8"/>
  <c r="AE54" i="8"/>
  <c r="Y35" i="8"/>
  <c r="T40" i="8"/>
  <c r="BE56" i="8"/>
  <c r="L55" i="8"/>
  <c r="R11" i="8"/>
  <c r="AA20" i="8"/>
  <c r="Y28" i="8"/>
  <c r="AM21" i="8"/>
  <c r="BJ54" i="8"/>
  <c r="AI51" i="8"/>
  <c r="AD38" i="8"/>
  <c r="AE16" i="8"/>
  <c r="AB20" i="8"/>
  <c r="BI19" i="8"/>
  <c r="X50" i="8"/>
  <c r="P29" i="8"/>
  <c r="AH21" i="8"/>
  <c r="AV23" i="8"/>
  <c r="L53" i="8"/>
  <c r="AY21" i="8"/>
  <c r="BA35" i="8"/>
  <c r="BK35" i="8"/>
  <c r="BC32" i="8"/>
  <c r="N33" i="8"/>
  <c r="AS15" i="8"/>
  <c r="AN51" i="8"/>
  <c r="BC34" i="8"/>
  <c r="BF34" i="8"/>
  <c r="AB55" i="8"/>
  <c r="BD31" i="8"/>
  <c r="N57" i="8"/>
  <c r="BM10" i="8"/>
  <c r="AA27" i="8"/>
  <c r="K29" i="8"/>
  <c r="AU23" i="8"/>
  <c r="AI14" i="8"/>
  <c r="BK55" i="8"/>
  <c r="D53" i="8"/>
  <c r="N47" i="8"/>
  <c r="O57" i="8"/>
  <c r="AB57" i="8"/>
  <c r="AP30" i="8"/>
  <c r="AN22" i="8"/>
  <c r="AU9" i="8"/>
  <c r="AD13" i="8"/>
  <c r="AO46" i="8"/>
  <c r="J6" i="8"/>
  <c r="AO18" i="8"/>
  <c r="AB31" i="8"/>
  <c r="S16" i="8"/>
  <c r="BC15" i="8"/>
  <c r="D16" i="8"/>
  <c r="AN44" i="8"/>
  <c r="BE23" i="8"/>
  <c r="AT37" i="8"/>
  <c r="AF18" i="8"/>
  <c r="AF54" i="8"/>
  <c r="N36" i="8"/>
  <c r="K47" i="8"/>
  <c r="AO31" i="8"/>
  <c r="AL10" i="8"/>
  <c r="AG12" i="8"/>
  <c r="BA28" i="8"/>
  <c r="L44" i="8"/>
  <c r="BG20" i="8"/>
  <c r="BH6" i="8"/>
  <c r="BC6" i="8"/>
  <c r="D19" i="8"/>
  <c r="AJ39" i="8"/>
  <c r="BH39" i="8"/>
  <c r="AP17" i="8"/>
  <c r="AJ48" i="8"/>
  <c r="AY18" i="8"/>
  <c r="BJ57" i="8"/>
  <c r="N49" i="8"/>
  <c r="AV51" i="8"/>
  <c r="Q20" i="8"/>
  <c r="BB26" i="8"/>
  <c r="AE50" i="8"/>
  <c r="BF44" i="8"/>
  <c r="AD21" i="8"/>
  <c r="BJ25" i="8"/>
  <c r="S29" i="8"/>
  <c r="D43" i="8"/>
  <c r="BJ41" i="8"/>
  <c r="AJ50" i="8"/>
  <c r="C29" i="8"/>
  <c r="BA7" i="8"/>
  <c r="AG16" i="8"/>
  <c r="V49" i="8"/>
  <c r="BG30" i="8"/>
  <c r="AR41" i="8"/>
  <c r="BI38" i="8"/>
  <c r="BL20" i="8"/>
  <c r="AP46" i="8"/>
  <c r="BM33" i="8"/>
  <c r="X26" i="8"/>
  <c r="AZ19" i="8"/>
  <c r="AB18" i="8"/>
  <c r="BL12" i="8"/>
  <c r="W29" i="8"/>
  <c r="AL54" i="8"/>
  <c r="BJ6" i="8"/>
  <c r="AS55" i="8"/>
  <c r="D47" i="8"/>
  <c r="S39" i="8"/>
  <c r="P8" i="8"/>
  <c r="AR15" i="8"/>
  <c r="BD10" i="8"/>
  <c r="BK13" i="8"/>
  <c r="V48" i="8"/>
  <c r="W18" i="8"/>
  <c r="BE14" i="8"/>
  <c r="AG49" i="8"/>
  <c r="S11" i="8"/>
  <c r="D14" i="8"/>
  <c r="BD47" i="8"/>
  <c r="M17" i="8"/>
  <c r="S31" i="8"/>
  <c r="BA15" i="8"/>
  <c r="BG18" i="8"/>
  <c r="D34" i="8"/>
  <c r="Y41" i="8"/>
  <c r="AG6" i="8"/>
  <c r="U55" i="8"/>
  <c r="AM27" i="8"/>
  <c r="AA6" i="8"/>
  <c r="AW11" i="8"/>
  <c r="K14" i="8"/>
  <c r="AL44" i="8"/>
  <c r="AE38" i="8"/>
  <c r="L17" i="8"/>
  <c r="U46" i="8"/>
  <c r="BM11" i="8"/>
  <c r="AK10" i="8"/>
  <c r="AJ46" i="8"/>
  <c r="AK9" i="8"/>
  <c r="AT52" i="8"/>
  <c r="AP49" i="8"/>
  <c r="AS54" i="8"/>
  <c r="S14" i="8"/>
  <c r="AB25" i="8"/>
  <c r="AV33" i="8"/>
  <c r="AH13" i="8"/>
  <c r="L46" i="8"/>
  <c r="BA9" i="8"/>
  <c r="AY6" i="8"/>
  <c r="T8" i="8"/>
  <c r="C25" i="8"/>
  <c r="Y39" i="8"/>
  <c r="AO12" i="8"/>
  <c r="S30" i="8"/>
  <c r="P40" i="8"/>
  <c r="AI28" i="8"/>
  <c r="BA38" i="8"/>
  <c r="O42" i="8"/>
  <c r="B11" i="8"/>
  <c r="BA27" i="8"/>
  <c r="BD23" i="8"/>
  <c r="AU46" i="8"/>
  <c r="AE48" i="8"/>
  <c r="AC40" i="8"/>
  <c r="AT36" i="8"/>
  <c r="AP29" i="8"/>
  <c r="AY44" i="8"/>
  <c r="AL26" i="8"/>
  <c r="BD43" i="8"/>
  <c r="K12" i="8"/>
  <c r="AZ22" i="8"/>
  <c r="BH56" i="8"/>
  <c r="AZ11" i="8"/>
  <c r="J16" i="8"/>
  <c r="AF19" i="8"/>
  <c r="D49" i="8"/>
  <c r="AO35" i="8"/>
  <c r="AH20" i="8"/>
  <c r="AA44" i="8"/>
  <c r="AX44" i="8"/>
  <c r="AL55" i="8"/>
  <c r="S15" i="8"/>
  <c r="AG54" i="8"/>
  <c r="AP6" i="8"/>
  <c r="Q32" i="8"/>
  <c r="J45" i="8"/>
  <c r="AB15" i="8"/>
  <c r="AB16" i="8"/>
  <c r="AH27" i="8"/>
  <c r="N7" i="8"/>
  <c r="K28" i="8"/>
  <c r="AM20" i="8"/>
  <c r="BA12" i="8"/>
  <c r="V36" i="8"/>
  <c r="BH31" i="8"/>
  <c r="X18" i="8"/>
  <c r="AD5" i="8"/>
  <c r="AW55" i="8"/>
  <c r="W38" i="8"/>
  <c r="AI27" i="8"/>
  <c r="S56" i="8"/>
  <c r="AO25" i="8"/>
  <c r="AG23" i="8"/>
  <c r="C6" i="8"/>
  <c r="Y45" i="8"/>
  <c r="P26" i="8"/>
  <c r="BD34" i="8"/>
  <c r="J54" i="8"/>
  <c r="BL16" i="8"/>
  <c r="AI15" i="8"/>
  <c r="P11" i="8"/>
  <c r="L15" i="8"/>
  <c r="N11" i="8"/>
  <c r="M14" i="8"/>
  <c r="BC39" i="8"/>
  <c r="AE28" i="8"/>
  <c r="AY54" i="8"/>
  <c r="BI32" i="8"/>
  <c r="V52" i="8"/>
  <c r="T9" i="8"/>
  <c r="AA8" i="8"/>
  <c r="Q18" i="8"/>
  <c r="AN6" i="8"/>
  <c r="AZ37" i="8"/>
  <c r="Z32" i="8"/>
  <c r="T23" i="8"/>
  <c r="BA21" i="8"/>
  <c r="AI55" i="8"/>
  <c r="AG36" i="8"/>
  <c r="K37" i="8"/>
  <c r="AM11" i="8"/>
  <c r="AO55" i="8"/>
  <c r="D39" i="8"/>
  <c r="M8" i="8"/>
  <c r="BK24" i="8"/>
  <c r="BK42" i="8"/>
  <c r="AC19" i="8"/>
  <c r="Z33" i="8"/>
  <c r="AL48" i="8"/>
  <c r="AS19" i="8"/>
  <c r="BF55" i="8"/>
  <c r="AZ7" i="8"/>
  <c r="U32" i="8"/>
  <c r="S50" i="8"/>
  <c r="BG7" i="8"/>
  <c r="BH54" i="8"/>
  <c r="BJ40" i="8"/>
  <c r="P19" i="8"/>
  <c r="AT16" i="8"/>
  <c r="AI33" i="8"/>
  <c r="BJ13" i="8"/>
  <c r="D7" i="8"/>
  <c r="D33" i="8"/>
  <c r="AY19" i="8"/>
  <c r="BH20" i="8"/>
  <c r="BK52" i="8"/>
  <c r="AQ32" i="8"/>
  <c r="BH49" i="8"/>
  <c r="BL42" i="8"/>
  <c r="AZ45" i="8"/>
  <c r="AO7" i="8"/>
  <c r="K8" i="8"/>
  <c r="AO13" i="8"/>
  <c r="J55" i="8"/>
  <c r="U25" i="8"/>
  <c r="Z22" i="8"/>
  <c r="K16" i="8"/>
  <c r="L26" i="8"/>
  <c r="AC45" i="8"/>
  <c r="AK18" i="8"/>
  <c r="V8" i="8"/>
  <c r="P43" i="8"/>
  <c r="AQ15" i="8"/>
  <c r="BJ22" i="8"/>
  <c r="AX39" i="8"/>
  <c r="K22" i="8"/>
  <c r="M25" i="8"/>
  <c r="AH40" i="8"/>
  <c r="Z37" i="8"/>
  <c r="T46" i="8"/>
  <c r="BE49" i="8"/>
  <c r="J46" i="8"/>
  <c r="AP28" i="8"/>
  <c r="O38" i="8"/>
  <c r="AW45" i="8"/>
  <c r="T29" i="8"/>
  <c r="AH22" i="8"/>
  <c r="AY13" i="8"/>
  <c r="AV13" i="8"/>
  <c r="M19" i="8"/>
  <c r="BK45" i="8"/>
  <c r="C5" i="8"/>
  <c r="Y47" i="8"/>
  <c r="BA25" i="8"/>
  <c r="BK32" i="8"/>
  <c r="BD17" i="8"/>
  <c r="M36" i="8"/>
  <c r="W17" i="8"/>
  <c r="AD53" i="8"/>
  <c r="BM43" i="8"/>
  <c r="Z18" i="8"/>
  <c r="AX5" i="8"/>
  <c r="AK32" i="8"/>
  <c r="Z35" i="8"/>
  <c r="BI7" i="8"/>
  <c r="BE52" i="8"/>
  <c r="BF5" i="8"/>
  <c r="AE56" i="8"/>
  <c r="P36" i="8"/>
  <c r="AY55" i="8"/>
  <c r="U11" i="8"/>
  <c r="AP34" i="8"/>
  <c r="Y52" i="8"/>
  <c r="Z19" i="8"/>
  <c r="AF25" i="8"/>
  <c r="AO54" i="8"/>
  <c r="AO38" i="8"/>
  <c r="C38" i="8"/>
  <c r="BJ11" i="8"/>
  <c r="AL46" i="8"/>
  <c r="AT11" i="8"/>
  <c r="AD8" i="8"/>
  <c r="P45" i="8"/>
  <c r="AH47" i="8"/>
  <c r="AZ31" i="8"/>
  <c r="J28" i="8"/>
  <c r="BI40" i="8"/>
  <c r="X38" i="8"/>
  <c r="AC28" i="8"/>
  <c r="AO15" i="8"/>
  <c r="R17" i="8"/>
  <c r="B20" i="8"/>
  <c r="L24" i="8"/>
  <c r="J12" i="8"/>
  <c r="AR43" i="8"/>
  <c r="BA56" i="8"/>
  <c r="BA10" i="8"/>
  <c r="AY10" i="8"/>
  <c r="AF49" i="8"/>
  <c r="N29" i="8"/>
  <c r="M45" i="8"/>
  <c r="Q25" i="8"/>
  <c r="O26" i="8"/>
  <c r="AT17" i="8"/>
  <c r="AU13" i="8"/>
  <c r="AA7" i="8"/>
  <c r="AH39" i="8"/>
  <c r="AB52" i="8"/>
  <c r="M54" i="8"/>
  <c r="T26" i="8"/>
  <c r="D27" i="8"/>
  <c r="AA25" i="8"/>
  <c r="Y22" i="8"/>
  <c r="BA47" i="8"/>
  <c r="D5" i="8"/>
  <c r="K25" i="8"/>
  <c r="AF44" i="8"/>
  <c r="M39" i="8"/>
  <c r="AP48" i="8"/>
  <c r="P15" i="8"/>
  <c r="BH7" i="8"/>
  <c r="Z52" i="8"/>
  <c r="AR30" i="8"/>
  <c r="AR42" i="8"/>
  <c r="BJ35" i="8"/>
  <c r="BI31" i="8"/>
  <c r="BG56" i="8"/>
  <c r="BG35" i="8"/>
  <c r="W6" i="8"/>
  <c r="AM15" i="8"/>
  <c r="BC51" i="8"/>
  <c r="AJ36" i="8"/>
  <c r="AO9" i="8"/>
  <c r="K23" i="8"/>
  <c r="BF24" i="8"/>
  <c r="R19" i="8"/>
  <c r="AP36" i="8"/>
  <c r="K24" i="8"/>
  <c r="AK40" i="8"/>
  <c r="Q23" i="8"/>
  <c r="B43" i="8"/>
  <c r="AA18" i="8"/>
  <c r="L38" i="8"/>
  <c r="U54" i="8"/>
  <c r="C19" i="8"/>
  <c r="P42" i="8"/>
  <c r="J31" i="8"/>
  <c r="AX24" i="8"/>
  <c r="AM16" i="8"/>
  <c r="AH37" i="8"/>
  <c r="AA54" i="8"/>
  <c r="BM34" i="8"/>
  <c r="AP8" i="8"/>
  <c r="AJ7" i="8"/>
  <c r="AL14" i="8"/>
  <c r="AU20" i="8"/>
  <c r="BF35" i="8"/>
  <c r="BA24" i="8"/>
  <c r="BD39" i="8"/>
  <c r="AE32" i="8"/>
  <c r="BA52" i="8"/>
  <c r="AX34" i="8"/>
  <c r="BI23" i="8"/>
  <c r="W46" i="8"/>
  <c r="AK56" i="8"/>
  <c r="Q48" i="8"/>
  <c r="L41" i="8"/>
  <c r="AZ28" i="8"/>
  <c r="AW42" i="8"/>
  <c r="M16" i="8"/>
  <c r="BD56" i="8"/>
  <c r="BC41" i="8"/>
  <c r="AM36" i="8"/>
  <c r="O30" i="8"/>
  <c r="AJ45" i="8"/>
  <c r="D25" i="8"/>
  <c r="AP10" i="8"/>
  <c r="AX33" i="8"/>
  <c r="AV43" i="8"/>
  <c r="D6" i="8"/>
  <c r="V47" i="8"/>
  <c r="Q6" i="8"/>
  <c r="AN42" i="8"/>
  <c r="BI55" i="8"/>
  <c r="BI50" i="8"/>
  <c r="AW51" i="8"/>
  <c r="AB12" i="8"/>
  <c r="AJ9" i="8"/>
  <c r="K39" i="8"/>
  <c r="BG22" i="8"/>
  <c r="AJ32" i="8"/>
  <c r="AP45" i="8"/>
  <c r="S52" i="8"/>
  <c r="AR12" i="8"/>
  <c r="BJ21" i="8"/>
  <c r="AL43" i="8"/>
  <c r="BB18" i="8"/>
  <c r="BD42" i="8"/>
  <c r="J56" i="8"/>
  <c r="AZ23" i="8"/>
  <c r="W30" i="8"/>
  <c r="AR32" i="8"/>
  <c r="Q15" i="8"/>
  <c r="K6" i="8"/>
  <c r="N54" i="8"/>
  <c r="BD49" i="8"/>
  <c r="AZ25" i="8"/>
  <c r="AX8" i="8"/>
  <c r="AH52" i="8"/>
  <c r="AA40" i="8"/>
  <c r="BH34" i="8"/>
  <c r="AS17" i="8"/>
  <c r="AZ26" i="8"/>
  <c r="BI16" i="8"/>
  <c r="AH30" i="8"/>
  <c r="V26" i="8"/>
  <c r="BD27" i="8"/>
  <c r="J50" i="8"/>
  <c r="AC38" i="8"/>
  <c r="AV30" i="8"/>
  <c r="P50" i="8"/>
  <c r="K54" i="8"/>
  <c r="BD26" i="8"/>
  <c r="BM41" i="8"/>
  <c r="AH5" i="8"/>
  <c r="AJ21" i="8"/>
  <c r="BC17" i="8"/>
  <c r="AE19" i="8"/>
  <c r="AX55" i="8"/>
  <c r="W14" i="8"/>
  <c r="AU36" i="8"/>
  <c r="T12" i="8"/>
  <c r="AT38" i="8"/>
  <c r="U30" i="8"/>
  <c r="J39" i="8"/>
  <c r="BH41" i="8"/>
  <c r="BD41" i="8"/>
  <c r="BK48" i="8"/>
  <c r="AU12" i="8"/>
  <c r="AY36" i="8"/>
  <c r="AJ42" i="8"/>
  <c r="C21" i="8"/>
  <c r="Y26" i="8"/>
  <c r="AL34" i="8"/>
  <c r="P55" i="8"/>
  <c r="AU6" i="8"/>
  <c r="C22" i="8"/>
  <c r="B55" i="8"/>
  <c r="AB39" i="8"/>
  <c r="AK35" i="8"/>
  <c r="AV52" i="8"/>
  <c r="AO32" i="8"/>
  <c r="Z28" i="8"/>
  <c r="O17" i="8"/>
  <c r="L57" i="8"/>
  <c r="AB35" i="8"/>
  <c r="L20" i="8"/>
  <c r="AV5" i="8"/>
  <c r="BB52" i="8"/>
  <c r="AW15" i="8"/>
  <c r="AA56" i="8"/>
  <c r="AZ15" i="8"/>
  <c r="AV56" i="8"/>
  <c r="K49" i="8"/>
  <c r="K9" i="8"/>
  <c r="X35" i="8"/>
  <c r="D12" i="8"/>
  <c r="Y19" i="8"/>
  <c r="BK28" i="8"/>
  <c r="AL50" i="8"/>
  <c r="W16" i="8"/>
  <c r="AA57" i="8"/>
  <c r="S54" i="8"/>
  <c r="AS21" i="8"/>
  <c r="Z16" i="8"/>
  <c r="BC5" i="8"/>
  <c r="AI41" i="8"/>
  <c r="AL21" i="8"/>
  <c r="AV29" i="8"/>
  <c r="BJ33" i="8"/>
  <c r="AJ47" i="8"/>
  <c r="BF37" i="8"/>
  <c r="AF29" i="8"/>
  <c r="BL36" i="8"/>
  <c r="B53" i="8"/>
  <c r="BL23" i="8"/>
  <c r="BH21" i="8"/>
  <c r="AM6" i="8"/>
  <c r="W52" i="8"/>
  <c r="BG34" i="8"/>
  <c r="AG30" i="8"/>
  <c r="AO39" i="8"/>
  <c r="AB27" i="8"/>
  <c r="AF6" i="8"/>
  <c r="BF49" i="8"/>
  <c r="N40" i="8"/>
  <c r="Z12" i="8"/>
  <c r="T48" i="8"/>
  <c r="BL14" i="8"/>
  <c r="D26" i="8"/>
  <c r="AH17" i="8"/>
  <c r="P33" i="8"/>
  <c r="AT31" i="8"/>
  <c r="BM24" i="8"/>
  <c r="L23" i="8"/>
  <c r="AU33" i="8"/>
  <c r="AE26" i="8"/>
  <c r="M50" i="8"/>
  <c r="B50" i="8"/>
  <c r="M20" i="8"/>
  <c r="BK18" i="8"/>
  <c r="S51" i="8"/>
  <c r="BJ9" i="8"/>
  <c r="BA55" i="8"/>
  <c r="K30" i="8"/>
  <c r="R28" i="8"/>
  <c r="AC34" i="8"/>
  <c r="BG28" i="8"/>
  <c r="AC47" i="8"/>
  <c r="BL5" i="8"/>
  <c r="AU15" i="8"/>
  <c r="BE30" i="8"/>
  <c r="X36" i="8"/>
  <c r="AY38" i="8"/>
  <c r="AE43" i="8"/>
  <c r="BG21" i="8"/>
  <c r="Y15" i="8"/>
  <c r="AA33" i="8"/>
  <c r="BG17" i="8"/>
  <c r="AA51" i="8"/>
  <c r="AZ6" i="8"/>
  <c r="BK8" i="8"/>
  <c r="T7" i="8"/>
  <c r="AY49" i="8"/>
  <c r="BG12" i="8"/>
  <c r="M10" i="8"/>
  <c r="AI56" i="8"/>
  <c r="AP18" i="8"/>
  <c r="V39" i="8"/>
  <c r="BI15" i="8"/>
  <c r="AX42" i="8"/>
  <c r="AQ8" i="8"/>
  <c r="B41" i="8"/>
  <c r="AQ31" i="8"/>
  <c r="S36" i="8"/>
  <c r="X32" i="8"/>
  <c r="Z34" i="8"/>
  <c r="D15" i="8"/>
  <c r="D37" i="8"/>
  <c r="BF7" i="8"/>
  <c r="AW6" i="8"/>
  <c r="C11" i="8"/>
  <c r="BF19" i="8"/>
  <c r="BC50" i="8"/>
  <c r="R39" i="8"/>
  <c r="AC39" i="8"/>
  <c r="AJ10" i="8"/>
  <c r="AC53" i="8"/>
  <c r="AJ11" i="8"/>
  <c r="AB43" i="8"/>
  <c r="R45" i="8"/>
  <c r="AB19" i="8"/>
  <c r="J51" i="8"/>
  <c r="W39" i="8"/>
  <c r="AD57" i="8"/>
  <c r="AL49" i="8"/>
  <c r="AO33" i="8"/>
  <c r="AN55" i="8"/>
  <c r="L16" i="8"/>
  <c r="B33" i="8"/>
  <c r="L31" i="8"/>
  <c r="AJ24" i="8"/>
  <c r="BE22" i="8"/>
  <c r="AI20" i="8"/>
  <c r="BE50" i="8"/>
  <c r="BH57" i="8"/>
  <c r="BF29" i="8"/>
  <c r="AM40" i="8"/>
  <c r="X34" i="8"/>
  <c r="AU19" i="8"/>
  <c r="P5" i="8"/>
  <c r="AK23" i="8"/>
  <c r="J49" i="8"/>
  <c r="AP56" i="8"/>
  <c r="AD26" i="8"/>
  <c r="L21" i="8"/>
  <c r="BJ51" i="8"/>
  <c r="AV26" i="8"/>
  <c r="N55" i="8"/>
  <c r="Z40" i="8"/>
  <c r="N12" i="8"/>
  <c r="AT55" i="8"/>
  <c r="C42" i="8"/>
  <c r="N8" i="8"/>
  <c r="BL24" i="8"/>
  <c r="BB30" i="8"/>
  <c r="W25" i="8"/>
  <c r="S25" i="8"/>
  <c r="AT50" i="8"/>
  <c r="BF16" i="8"/>
  <c r="AR31" i="8"/>
  <c r="J34" i="8"/>
  <c r="P37" i="8"/>
  <c r="AE8" i="8"/>
  <c r="BC52" i="8"/>
  <c r="T10" i="8"/>
  <c r="L19" i="8"/>
  <c r="D46" i="8"/>
  <c r="O34" i="8"/>
  <c r="AC11" i="8"/>
  <c r="BJ52" i="8"/>
  <c r="R38" i="8"/>
  <c r="BA40" i="8"/>
  <c r="AA31" i="8"/>
  <c r="AI53" i="8"/>
  <c r="K7" i="8"/>
  <c r="AM30" i="8"/>
  <c r="AS35" i="8"/>
  <c r="AT54" i="8"/>
  <c r="C20" i="8"/>
  <c r="AT46" i="8"/>
  <c r="BF45" i="8"/>
  <c r="D21" i="8"/>
  <c r="AG24" i="8"/>
  <c r="BD32" i="8"/>
  <c r="D28" i="8"/>
  <c r="AE18" i="8"/>
  <c r="U18" i="8"/>
  <c r="C34" i="8"/>
  <c r="BJ36" i="8"/>
  <c r="P6" i="8"/>
  <c r="Q46" i="8"/>
  <c r="S12" i="8"/>
  <c r="K13" i="8"/>
  <c r="BE16" i="8"/>
  <c r="AA17" i="8"/>
  <c r="AY23" i="8"/>
  <c r="AF35" i="8"/>
  <c r="AN33" i="8"/>
  <c r="Z53" i="8"/>
  <c r="P35" i="8"/>
  <c r="N38" i="8"/>
  <c r="BI53" i="8"/>
  <c r="X5" i="8"/>
  <c r="BM17" i="8"/>
  <c r="V24" i="8"/>
  <c r="Q24" i="8"/>
  <c r="AY51" i="8"/>
  <c r="L25" i="8"/>
  <c r="BG11" i="8"/>
  <c r="AW36" i="8"/>
  <c r="AL13" i="8"/>
  <c r="X43" i="8"/>
  <c r="K48" i="8"/>
  <c r="AP14" i="8"/>
  <c r="AF5" i="8"/>
  <c r="BJ43" i="8"/>
  <c r="BL47" i="8"/>
  <c r="AI31" i="8"/>
  <c r="J7" i="8"/>
  <c r="AF50" i="8"/>
  <c r="AX10" i="8"/>
  <c r="AR49" i="8"/>
  <c r="BK56" i="8"/>
  <c r="AR29" i="8"/>
  <c r="AK26" i="8"/>
  <c r="BB20" i="8"/>
  <c r="AU25" i="8"/>
  <c r="BB45" i="8"/>
  <c r="B29" i="8"/>
  <c r="BD48" i="8"/>
  <c r="AD52" i="8"/>
  <c r="AA14" i="8"/>
  <c r="BA43" i="8"/>
  <c r="AH9" i="8"/>
  <c r="BJ39" i="8"/>
  <c r="BI6" i="8"/>
  <c r="M26" i="8"/>
  <c r="BC36" i="8"/>
  <c r="AF7" i="8"/>
  <c r="AW39" i="8"/>
  <c r="AT6" i="8"/>
  <c r="AN15" i="8"/>
  <c r="BK41" i="8"/>
  <c r="AL5" i="8"/>
  <c r="BG24" i="8"/>
  <c r="P22" i="8"/>
  <c r="AH11" i="8"/>
  <c r="AX40" i="8"/>
  <c r="AW25" i="8"/>
  <c r="BG31" i="8"/>
  <c r="AW17" i="8"/>
  <c r="AN7" i="8"/>
  <c r="BB56" i="8"/>
  <c r="BE37" i="8"/>
  <c r="D11" i="8"/>
  <c r="BE11" i="8"/>
  <c r="N10" i="8"/>
  <c r="BB6" i="8"/>
  <c r="BG42" i="8"/>
  <c r="AM39" i="8"/>
  <c r="B34" i="8"/>
  <c r="AI46" i="8"/>
  <c r="AI30" i="8"/>
  <c r="BH44" i="8"/>
  <c r="BE26" i="8"/>
  <c r="BI37" i="8"/>
  <c r="AM14" i="8"/>
  <c r="AM29" i="8"/>
  <c r="AE6" i="8"/>
  <c r="AZ34" i="8"/>
  <c r="BM27" i="8"/>
  <c r="S8" i="8"/>
  <c r="AN28" i="8"/>
  <c r="AZ46" i="8"/>
  <c r="BE47" i="8"/>
  <c r="M18" i="8"/>
  <c r="BC31" i="8"/>
  <c r="AK51" i="8"/>
  <c r="N27" i="8"/>
  <c r="AX26" i="8"/>
  <c r="AQ24" i="8"/>
  <c r="O10" i="8"/>
  <c r="AW28" i="8"/>
  <c r="B27" i="8"/>
  <c r="AG48" i="8"/>
  <c r="BJ50" i="8"/>
  <c r="BC53" i="8"/>
  <c r="BL37" i="8"/>
  <c r="BH27" i="8"/>
  <c r="AO30" i="8"/>
  <c r="BI30" i="8"/>
  <c r="AK30" i="8"/>
  <c r="AJ12" i="8"/>
  <c r="BD18" i="8"/>
  <c r="AV36" i="8"/>
  <c r="BE13" i="8"/>
  <c r="AA49" i="8"/>
  <c r="AN37" i="8"/>
  <c r="S6" i="8"/>
  <c r="AU56" i="8"/>
  <c r="AX21" i="8"/>
  <c r="P56" i="8"/>
  <c r="Z6" i="8"/>
  <c r="AF22" i="8"/>
  <c r="AJ5" i="8"/>
  <c r="AO34" i="8"/>
  <c r="AU17" i="8"/>
  <c r="AR26" i="8"/>
  <c r="AS27" i="8"/>
  <c r="BG33" i="8"/>
  <c r="AB5" i="8"/>
  <c r="AX30" i="8"/>
  <c r="O46" i="8"/>
  <c r="AJ28" i="8"/>
  <c r="K57" i="8"/>
  <c r="AH50" i="8"/>
  <c r="AE39" i="8"/>
  <c r="AL36" i="8"/>
  <c r="BC43" i="8"/>
  <c r="AW24" i="8"/>
  <c r="N14" i="8"/>
  <c r="C35" i="8"/>
  <c r="O51" i="8"/>
  <c r="W41" i="8"/>
  <c r="Y18" i="8"/>
  <c r="AP43" i="8"/>
  <c r="AA24" i="8"/>
  <c r="AU45" i="8"/>
  <c r="AF14" i="8"/>
  <c r="W37" i="8"/>
  <c r="AD31" i="8"/>
  <c r="AR37" i="8"/>
  <c r="AG17" i="8"/>
  <c r="BE5" i="8"/>
  <c r="AI21" i="8"/>
  <c r="BK14" i="8"/>
  <c r="P21" i="8"/>
  <c r="AW52" i="8"/>
  <c r="AU52" i="8"/>
  <c r="O55" i="8"/>
  <c r="BI28" i="8"/>
  <c r="AT29" i="8"/>
  <c r="AB34" i="8"/>
  <c r="M44" i="8"/>
  <c r="T41" i="8"/>
  <c r="AI43" i="8"/>
  <c r="D8" i="8"/>
  <c r="AJ54" i="8"/>
  <c r="BC26" i="8"/>
  <c r="AV15" i="8"/>
  <c r="AN16" i="8"/>
  <c r="BL38" i="8"/>
  <c r="BH48" i="8"/>
  <c r="AL39" i="8"/>
  <c r="M56" i="8"/>
  <c r="BE35" i="8"/>
  <c r="AS20" i="8"/>
  <c r="AQ29" i="8"/>
  <c r="AT42" i="8"/>
  <c r="V17" i="8"/>
  <c r="BD15" i="8"/>
  <c r="BD16" i="8"/>
  <c r="BF15" i="8"/>
  <c r="M52" i="8"/>
  <c r="C44" i="8"/>
  <c r="AP12" i="8"/>
  <c r="AN43" i="8"/>
  <c r="B36" i="8"/>
  <c r="S23" i="8"/>
  <c r="AK55" i="8"/>
  <c r="U12" i="8"/>
  <c r="AT25" i="8"/>
  <c r="K38" i="8"/>
  <c r="AK16" i="8"/>
  <c r="Z24" i="8"/>
  <c r="AC36" i="8"/>
  <c r="J15" i="8"/>
  <c r="Z13" i="8"/>
  <c r="AS37" i="8"/>
  <c r="AU24" i="8"/>
  <c r="P34" i="8"/>
  <c r="AL9" i="8"/>
  <c r="AJ41" i="8"/>
  <c r="AP11" i="8"/>
  <c r="BE36" i="8"/>
  <c r="Y7" i="8"/>
  <c r="AW50" i="8"/>
  <c r="AO48" i="8"/>
  <c r="BI25" i="8"/>
  <c r="K33" i="8"/>
  <c r="AC20" i="8"/>
  <c r="AK14" i="8"/>
  <c r="Q54" i="8"/>
  <c r="AP41" i="8"/>
  <c r="AG51" i="8"/>
  <c r="AC50" i="8"/>
  <c r="AI7" i="8"/>
  <c r="R15" i="8"/>
  <c r="Z21" i="8"/>
  <c r="X30" i="8"/>
  <c r="AA53" i="8"/>
  <c r="BJ46" i="8"/>
  <c r="T54" i="8"/>
  <c r="AR40" i="8"/>
  <c r="B5" i="8"/>
  <c r="AG26" i="8"/>
  <c r="AY41" i="8"/>
  <c r="AM41" i="8"/>
  <c r="AO42" i="8"/>
  <c r="C46" i="8"/>
  <c r="AW31" i="8"/>
  <c r="AD25" i="8"/>
  <c r="BG48" i="8"/>
  <c r="K52" i="8"/>
  <c r="BC29" i="8"/>
  <c r="AY52" i="8"/>
  <c r="S37" i="8"/>
  <c r="AY43" i="8"/>
  <c r="AG28" i="8"/>
  <c r="W19" i="8"/>
  <c r="X39" i="8"/>
  <c r="AC37" i="8"/>
  <c r="AB40" i="8"/>
  <c r="AQ28" i="8"/>
  <c r="N15" i="8"/>
  <c r="BJ15" i="8"/>
  <c r="AP15" i="8"/>
  <c r="AS47" i="8"/>
  <c r="AJ34" i="8"/>
  <c r="AQ51" i="8"/>
  <c r="AP42" i="8"/>
  <c r="D9" i="8"/>
  <c r="AX38" i="8"/>
  <c r="AM22" i="8"/>
  <c r="AD56" i="8"/>
  <c r="AT35" i="8"/>
  <c r="BE12" i="8"/>
  <c r="S24" i="8"/>
  <c r="T28" i="8"/>
  <c r="AD7" i="8"/>
  <c r="AO51" i="8"/>
  <c r="BB16" i="8"/>
  <c r="AH16" i="8"/>
  <c r="AJ29" i="8"/>
  <c r="AX37" i="8"/>
  <c r="X40" i="8"/>
  <c r="AY30" i="8"/>
  <c r="AJ13" i="8"/>
  <c r="O54" i="8"/>
  <c r="BL50" i="8"/>
  <c r="L45" i="8"/>
  <c r="BI27" i="8"/>
  <c r="AB42" i="8"/>
  <c r="BL46" i="8"/>
  <c r="Q36" i="8"/>
  <c r="AN38" i="8"/>
  <c r="AR10" i="8"/>
  <c r="X19" i="8"/>
  <c r="N16" i="8"/>
  <c r="AO49" i="8"/>
  <c r="BM26" i="8"/>
  <c r="AU40" i="8"/>
  <c r="BM15" i="8"/>
  <c r="BA49" i="8"/>
  <c r="N46" i="8"/>
  <c r="J11" i="8"/>
  <c r="BJ26" i="8"/>
  <c r="AD28" i="8"/>
  <c r="AK44" i="8"/>
  <c r="N34" i="8"/>
  <c r="AG31" i="8"/>
  <c r="AM26" i="8"/>
  <c r="AB29" i="8"/>
  <c r="U36" i="8"/>
  <c r="BH52" i="8"/>
  <c r="U9" i="8"/>
  <c r="AL8" i="8"/>
  <c r="AZ50" i="8"/>
  <c r="AD9" i="8"/>
  <c r="BH35" i="8"/>
  <c r="AC32" i="8"/>
  <c r="Z23" i="8"/>
  <c r="BB13" i="8"/>
  <c r="B21" i="8"/>
  <c r="AE12" i="8"/>
  <c r="AE37" i="8"/>
  <c r="J24" i="8"/>
  <c r="AF23" i="8"/>
  <c r="AL37" i="8"/>
  <c r="AB37" i="8"/>
  <c r="V50" i="8"/>
  <c r="AW13" i="8"/>
  <c r="AK11" i="8"/>
  <c r="AI54" i="8"/>
  <c r="P46" i="8"/>
  <c r="B44" i="8"/>
  <c r="AL31" i="8"/>
  <c r="T39" i="8"/>
  <c r="AN19" i="8"/>
  <c r="AQ11" i="8"/>
  <c r="AH19" i="8"/>
  <c r="T31" i="8"/>
  <c r="BL7" i="8"/>
  <c r="AA19" i="8"/>
  <c r="BI44" i="8"/>
  <c r="AW56" i="8"/>
  <c r="AV57" i="8"/>
  <c r="AK39" i="8"/>
  <c r="N44" i="8"/>
  <c r="Z26" i="8"/>
  <c r="BA26" i="8"/>
  <c r="B54" i="8"/>
  <c r="N31" i="8"/>
  <c r="D52" i="8"/>
  <c r="D32" i="8"/>
  <c r="AL35" i="8"/>
  <c r="AR8" i="8"/>
  <c r="AP13" i="8"/>
  <c r="AK19" i="8"/>
  <c r="O18" i="8"/>
  <c r="T35" i="8"/>
  <c r="BF51" i="8"/>
  <c r="BL11" i="8"/>
  <c r="N53" i="8"/>
  <c r="AS11" i="8"/>
  <c r="Q40" i="8"/>
  <c r="BG15" i="8"/>
  <c r="AW7" i="8"/>
  <c r="P24" i="8"/>
  <c r="O20" i="8"/>
  <c r="AC14" i="8"/>
  <c r="T17" i="8"/>
  <c r="AL33" i="8"/>
  <c r="AT53" i="8"/>
  <c r="AR45" i="8"/>
  <c r="AK53" i="8"/>
  <c r="K17" i="8"/>
  <c r="AX17" i="8"/>
  <c r="BG47" i="8"/>
  <c r="AQ49" i="8"/>
  <c r="M34" i="8"/>
  <c r="L48" i="8"/>
  <c r="AY27" i="8"/>
  <c r="BE48" i="8"/>
  <c r="AV45" i="8"/>
  <c r="BL53" i="8"/>
  <c r="BB21" i="8"/>
  <c r="AL47" i="8"/>
  <c r="AS7" i="8"/>
  <c r="BB43" i="8"/>
  <c r="W20" i="8"/>
  <c r="BM45" i="8"/>
  <c r="L42" i="8"/>
  <c r="O45" i="8"/>
  <c r="S18" i="8"/>
  <c r="L49" i="8"/>
  <c r="AF51" i="8"/>
  <c r="V28" i="8"/>
  <c r="AQ7" i="8"/>
  <c r="BE44" i="8"/>
  <c r="AQ33" i="8"/>
  <c r="BG26" i="8"/>
  <c r="AJ26" i="8"/>
  <c r="AD49" i="8"/>
  <c r="V56" i="8"/>
  <c r="AP7" i="8"/>
  <c r="M23" i="8"/>
  <c r="R52" i="8"/>
  <c r="X6" i="8"/>
  <c r="C49" i="8"/>
  <c r="AC49" i="8"/>
  <c r="BG16" i="8"/>
  <c r="BH30" i="8"/>
  <c r="AN50" i="8"/>
  <c r="BC13" i="8"/>
  <c r="K21" i="8"/>
  <c r="Z44" i="8"/>
  <c r="BB5" i="8"/>
  <c r="T22" i="8"/>
  <c r="S46" i="8"/>
  <c r="BC54" i="8"/>
  <c r="Y20" i="8"/>
  <c r="BL28" i="8"/>
  <c r="AL18" i="8"/>
  <c r="J53" i="8"/>
  <c r="C15" i="8"/>
  <c r="BI45" i="8"/>
  <c r="AK13" i="8"/>
  <c r="AN21" i="8"/>
  <c r="AQ40" i="8"/>
  <c r="AN17" i="8"/>
  <c r="P12" i="8"/>
  <c r="BI26" i="8"/>
  <c r="AP35" i="8"/>
  <c r="AI29" i="8"/>
  <c r="B46" i="8"/>
  <c r="Q35" i="8"/>
  <c r="O8" i="8"/>
  <c r="AX43" i="8"/>
  <c r="AM51" i="8"/>
  <c r="P16" i="8"/>
  <c r="BF21" i="8"/>
  <c r="AY45" i="8"/>
  <c r="BG44" i="8"/>
  <c r="BD51" i="8"/>
  <c r="BM53" i="8"/>
  <c r="BC19" i="8"/>
  <c r="AY16" i="8"/>
  <c r="BH32" i="8"/>
  <c r="BK10" i="8"/>
  <c r="O49" i="8"/>
  <c r="BE40" i="8"/>
  <c r="AF46" i="8"/>
  <c r="Z11" i="8"/>
  <c r="AC48" i="8"/>
  <c r="AH56" i="8"/>
  <c r="AD15" i="8"/>
  <c r="Z45" i="8"/>
  <c r="W23" i="8"/>
  <c r="M55" i="8"/>
  <c r="BF14" i="8"/>
  <c r="S13" i="8"/>
  <c r="AN57" i="8"/>
  <c r="X29" i="8"/>
  <c r="AB41" i="8"/>
  <c r="V30" i="8"/>
  <c r="AB56" i="8"/>
  <c r="V5" i="8"/>
  <c r="R22" i="8"/>
  <c r="AU50" i="8"/>
  <c r="J57" i="8"/>
  <c r="BB34" i="8"/>
  <c r="AG27" i="8"/>
  <c r="AH28" i="8"/>
  <c r="AO36" i="8"/>
  <c r="AE47" i="8"/>
  <c r="R36" i="8"/>
  <c r="AJ19" i="8"/>
  <c r="AV17" i="8"/>
  <c r="Y57" i="8"/>
  <c r="AT7" i="8"/>
  <c r="AS32" i="8"/>
  <c r="BA6" i="8"/>
  <c r="AG20" i="8"/>
  <c r="BE43" i="8"/>
  <c r="BC25" i="8"/>
  <c r="AZ54" i="8"/>
  <c r="AF17" i="8"/>
  <c r="BH10" i="8"/>
  <c r="X7" i="8"/>
  <c r="AS57" i="8"/>
  <c r="AR27" i="8"/>
  <c r="BF43" i="8"/>
  <c r="K20" i="8"/>
  <c r="AV11" i="8"/>
  <c r="BL25" i="8"/>
  <c r="BE15" i="8"/>
  <c r="BI29" i="8"/>
  <c r="BL57" i="8"/>
  <c r="M37" i="8"/>
  <c r="AT15" i="8"/>
  <c r="BF30" i="8"/>
  <c r="AK49" i="8"/>
  <c r="AE45" i="8"/>
  <c r="AX6" i="8"/>
  <c r="AK5" i="8"/>
  <c r="AC27" i="8"/>
  <c r="S26" i="8"/>
  <c r="Q55" i="8"/>
  <c r="AU54" i="8"/>
  <c r="AQ25" i="8"/>
  <c r="AQ48" i="8"/>
  <c r="BE20" i="8"/>
  <c r="BA18" i="8"/>
  <c r="Z29" i="8"/>
  <c r="BC44" i="8"/>
  <c r="B23" i="8"/>
  <c r="AA26" i="8"/>
  <c r="BM6" i="8"/>
  <c r="D18" i="8"/>
  <c r="AJ14" i="8"/>
  <c r="AW23" i="8"/>
  <c r="AA39" i="8"/>
  <c r="B52" i="8"/>
  <c r="K11" i="8"/>
  <c r="BF26" i="8"/>
  <c r="O39" i="8"/>
  <c r="B10" i="8"/>
  <c r="K43" i="8"/>
  <c r="L35" i="8"/>
  <c r="BI52" i="8"/>
  <c r="AQ5" i="8"/>
  <c r="O14" i="8"/>
  <c r="Y33" i="8"/>
  <c r="BL32" i="8"/>
  <c r="BE54" i="8"/>
  <c r="AJ17" i="8"/>
  <c r="AI25" i="8"/>
  <c r="M6" i="8"/>
  <c r="AR9" i="8"/>
  <c r="O28" i="8"/>
  <c r="BI20" i="8"/>
  <c r="BK25" i="8"/>
  <c r="BM21" i="8"/>
  <c r="AZ52" i="8"/>
  <c r="BM44" i="8"/>
  <c r="AG19" i="8"/>
  <c r="AU39" i="8"/>
  <c r="O25" i="8"/>
  <c r="AU44" i="8"/>
  <c r="AF31" i="8"/>
  <c r="R20" i="8"/>
  <c r="AY28" i="8"/>
  <c r="AU38" i="8"/>
  <c r="BC18" i="8"/>
  <c r="R18" i="8"/>
  <c r="B7" i="8"/>
  <c r="Z27" i="8"/>
  <c r="BI57" i="8"/>
  <c r="BI39" i="8"/>
  <c r="T45" i="8"/>
  <c r="AD6" i="8"/>
  <c r="AY56" i="8"/>
  <c r="X41" i="8"/>
  <c r="K27" i="8"/>
  <c r="U52" i="8"/>
  <c r="T52" i="8"/>
  <c r="D57" i="8"/>
  <c r="C41" i="8"/>
  <c r="AP5" i="8"/>
  <c r="AD34" i="8"/>
  <c r="AT43" i="8"/>
  <c r="U14" i="8"/>
  <c r="AD35" i="8"/>
  <c r="D38" i="8"/>
  <c r="C18" i="8"/>
  <c r="BA14" i="8"/>
  <c r="AT44" i="8"/>
  <c r="BC40" i="8"/>
  <c r="Y11" i="8"/>
  <c r="C28" i="8"/>
  <c r="AJ6" i="8"/>
  <c r="P23" i="8"/>
  <c r="AW19" i="8"/>
  <c r="D55" i="8"/>
  <c r="W44" i="8"/>
  <c r="BB12" i="8"/>
  <c r="U21" i="8"/>
  <c r="AU49" i="8"/>
  <c r="T6" i="8"/>
  <c r="S10" i="8"/>
  <c r="AE10" i="8"/>
  <c r="AG38" i="8"/>
  <c r="V54" i="8"/>
  <c r="B28" i="8"/>
  <c r="AD48" i="8"/>
  <c r="AI18" i="8"/>
  <c r="AY37" i="8"/>
  <c r="BD8" i="8"/>
  <c r="AR24" i="8"/>
  <c r="AL52" i="8"/>
  <c r="AK46" i="8"/>
  <c r="BB17" i="8"/>
  <c r="AI47" i="8"/>
  <c r="AD19" i="8"/>
  <c r="U6" i="8"/>
  <c r="BG8" i="8"/>
  <c r="AP31" i="8"/>
  <c r="BD44" i="8"/>
  <c r="AZ56" i="8"/>
  <c r="BD36" i="8"/>
  <c r="AI12" i="8"/>
  <c r="O24" i="8"/>
  <c r="D41" i="8"/>
  <c r="D30" i="8"/>
  <c r="BM13" i="8"/>
  <c r="AL6" i="8"/>
  <c r="U15" i="8"/>
  <c r="X8" i="8"/>
  <c r="X37" i="8"/>
  <c r="U39" i="8"/>
  <c r="AJ55" i="8"/>
  <c r="BK46" i="8"/>
  <c r="AE5" i="8"/>
  <c r="BA53" i="8"/>
  <c r="BL56" i="8"/>
  <c r="O41" i="8"/>
  <c r="N41" i="8"/>
  <c r="Z9" i="8"/>
  <c r="Y17" i="8"/>
  <c r="AP57" i="8"/>
  <c r="AT23" i="8"/>
  <c r="AQ55" i="8"/>
  <c r="BL45" i="8"/>
  <c r="R29" i="8"/>
  <c r="AY15" i="8"/>
  <c r="W27" i="8"/>
  <c r="AR57" i="8"/>
  <c r="AK37" i="8"/>
  <c r="AY8" i="8"/>
  <c r="Q12" i="8"/>
  <c r="B35" i="8"/>
  <c r="BM46" i="8"/>
  <c r="S34" i="8"/>
  <c r="BC7" i="8"/>
  <c r="R37" i="8"/>
  <c r="Z14" i="8"/>
  <c r="AA11" i="8"/>
  <c r="BI41" i="8"/>
  <c r="AB38" i="8"/>
  <c r="BB23" i="8"/>
  <c r="B42" i="8"/>
  <c r="BB36" i="8"/>
  <c r="W5" i="8"/>
  <c r="O6" i="8"/>
  <c r="X22" i="8"/>
  <c r="BE7" i="8"/>
  <c r="BH11" i="8"/>
  <c r="AV54" i="8"/>
  <c r="W7" i="8"/>
  <c r="BH53" i="8"/>
  <c r="AR52" i="8"/>
  <c r="AZ27" i="8"/>
  <c r="AI22" i="8"/>
  <c r="AT27" i="8"/>
  <c r="AP19" i="8"/>
  <c r="AZ44" i="8"/>
  <c r="J10" i="8"/>
  <c r="AK6" i="8"/>
  <c r="AX7" i="8"/>
  <c r="AV44" i="8"/>
  <c r="AQ56" i="8"/>
  <c r="U47" i="8"/>
  <c r="AU47" i="8"/>
  <c r="Q21" i="8"/>
  <c r="BF8" i="8"/>
  <c r="BL35" i="8"/>
  <c r="AD12" i="8"/>
  <c r="BJ20" i="8"/>
  <c r="BJ14" i="8"/>
  <c r="AV10" i="8"/>
  <c r="BH17" i="8"/>
  <c r="AS40" i="8"/>
  <c r="BG32" i="8"/>
  <c r="BM5" i="8"/>
  <c r="C53" i="8"/>
  <c r="BA54" i="8"/>
  <c r="AM18" i="8"/>
  <c r="J44" i="8"/>
  <c r="AG42" i="8"/>
  <c r="Q27" i="8"/>
  <c r="BH51" i="8"/>
  <c r="AF16" i="8"/>
  <c r="V27" i="8"/>
  <c r="AO5" i="8"/>
  <c r="BK20" i="8"/>
  <c r="BM12" i="8"/>
  <c r="AH41" i="8"/>
  <c r="L47" i="8"/>
  <c r="Y37" i="8"/>
  <c r="BI17" i="8"/>
  <c r="V15" i="8"/>
  <c r="Y34" i="8"/>
  <c r="AP23" i="8"/>
  <c r="AA46" i="8"/>
  <c r="AK50" i="8"/>
  <c r="AH23" i="8"/>
  <c r="AS9" i="8"/>
  <c r="AA10" i="8"/>
  <c r="AT10" i="8"/>
  <c r="AB23" i="8"/>
  <c r="L28" i="8"/>
  <c r="AM12" i="8"/>
  <c r="AZ24" i="8"/>
  <c r="AY9" i="8"/>
  <c r="BH22" i="8"/>
  <c r="AE36" i="8"/>
  <c r="AG47" i="8"/>
  <c r="BG57" i="8"/>
  <c r="AL42" i="8"/>
  <c r="Z31" i="8"/>
  <c r="O50" i="8"/>
  <c r="AX28" i="8"/>
  <c r="AZ53" i="8"/>
  <c r="D56" i="8"/>
  <c r="AC12" i="8"/>
  <c r="AN5" i="8"/>
  <c r="AS26" i="8"/>
  <c r="BA29" i="8"/>
  <c r="AU51" i="8"/>
  <c r="BM29" i="8"/>
  <c r="AZ48" i="8"/>
  <c r="AL16" i="8"/>
  <c r="BF54" i="8"/>
  <c r="X42" i="8"/>
  <c r="L10" i="8"/>
  <c r="Z20" i="8"/>
  <c r="L54" i="8"/>
  <c r="N48" i="8"/>
  <c r="D42" i="8"/>
  <c r="AV25" i="8"/>
  <c r="AJ38" i="8"/>
  <c r="BM31" i="8"/>
  <c r="AJ51" i="8"/>
  <c r="M11" i="8"/>
  <c r="AV19" i="8"/>
  <c r="AI40" i="8"/>
  <c r="AM8" i="8"/>
  <c r="P27" i="8"/>
  <c r="AS49" i="8"/>
  <c r="BB35" i="8"/>
  <c r="AW37" i="8"/>
  <c r="AH33" i="8"/>
  <c r="BK15" i="8"/>
  <c r="R43" i="8"/>
  <c r="AL57" i="8"/>
  <c r="AE27" i="8"/>
  <c r="AC6" i="8"/>
  <c r="T47" i="8"/>
  <c r="AN24" i="8"/>
  <c r="AG56" i="8"/>
  <c r="M28" i="8"/>
  <c r="U35" i="8"/>
  <c r="BG39" i="8"/>
  <c r="AU11" i="8"/>
  <c r="R55" i="8"/>
  <c r="AU28" i="8"/>
  <c r="AW16" i="8"/>
  <c r="BF20" i="8"/>
  <c r="S17" i="8"/>
  <c r="V40" i="8"/>
  <c r="W12" i="8"/>
  <c r="BB50" i="8"/>
  <c r="AT21" i="8"/>
  <c r="AL38" i="8"/>
  <c r="BB42" i="8"/>
  <c r="AP16" i="8"/>
  <c r="BF40" i="8"/>
  <c r="AC44" i="8"/>
  <c r="AE20" i="8"/>
  <c r="AX49" i="8"/>
  <c r="K56" i="8"/>
  <c r="D22" i="8"/>
  <c r="BI49" i="8"/>
  <c r="S44" i="8"/>
  <c r="AZ29" i="8"/>
  <c r="BL41" i="8"/>
  <c r="M46" i="8"/>
  <c r="AV46" i="8"/>
  <c r="AN11" i="8"/>
  <c r="AV16" i="8"/>
  <c r="BA36" i="8"/>
  <c r="AB33" i="8"/>
  <c r="S9" i="8"/>
  <c r="AQ47" i="8"/>
  <c r="Q8" i="8"/>
  <c r="BF17" i="8"/>
  <c r="V11" i="8"/>
  <c r="S5" i="8"/>
  <c r="AG22" i="8"/>
  <c r="AG25" i="8"/>
  <c r="R21" i="8"/>
  <c r="AT28" i="8"/>
  <c r="AP40" i="8"/>
  <c r="BG38" i="8"/>
  <c r="AB46" i="8"/>
  <c r="W26" i="8"/>
  <c r="AN41" i="8"/>
  <c r="AG41" i="8"/>
  <c r="BE31" i="8"/>
  <c r="AA16" i="8"/>
  <c r="AC15" i="8"/>
  <c r="Q37" i="8"/>
  <c r="AN47" i="8"/>
  <c r="X31" i="8"/>
  <c r="AY31" i="8"/>
  <c r="U16" i="8"/>
  <c r="AO28" i="8"/>
  <c r="AE35" i="8"/>
  <c r="AW21" i="8"/>
  <c r="B39" i="8"/>
  <c r="AK36" i="8"/>
  <c r="Q7" i="8"/>
  <c r="AM49" i="8"/>
  <c r="W49" i="8"/>
  <c r="V23" i="8"/>
  <c r="AB45" i="8"/>
  <c r="AN30" i="8"/>
  <c r="AI48" i="8"/>
  <c r="L30" i="8"/>
  <c r="Y12" i="8"/>
  <c r="S19" i="8"/>
  <c r="U27" i="8"/>
  <c r="AA37" i="8"/>
  <c r="T19" i="8"/>
  <c r="U26" i="8"/>
  <c r="AB13" i="8"/>
  <c r="U24" i="8"/>
  <c r="BJ48" i="8"/>
  <c r="AH10" i="8"/>
  <c r="B26" i="8"/>
  <c r="AM43" i="8"/>
  <c r="D50" i="8"/>
  <c r="U41" i="8"/>
  <c r="AS22" i="8"/>
  <c r="J9" i="8"/>
  <c r="V10" i="8"/>
  <c r="D45" i="8"/>
  <c r="AS48" i="8"/>
  <c r="AT39" i="8"/>
  <c r="BC24" i="8"/>
  <c r="X24" i="8"/>
  <c r="BC57" i="8"/>
  <c r="W36" i="8"/>
  <c r="AC54" i="8"/>
  <c r="BA31" i="8"/>
  <c r="AT19" i="8"/>
  <c r="AQ37" i="8"/>
  <c r="BA19" i="8"/>
  <c r="BK40" i="8"/>
  <c r="AK41" i="8"/>
  <c r="AX31" i="8"/>
  <c r="BF52" i="8"/>
  <c r="BB19" i="8"/>
  <c r="BH43" i="8"/>
  <c r="AW40" i="8"/>
  <c r="AU43" i="8"/>
  <c r="BM28" i="8"/>
  <c r="AF36" i="8"/>
  <c r="R10" i="8"/>
  <c r="AN31" i="8"/>
  <c r="Y46" i="8"/>
  <c r="M40" i="8"/>
  <c r="BG29" i="8"/>
  <c r="B14" i="8"/>
  <c r="BK53" i="8"/>
  <c r="V45" i="8"/>
  <c r="T56" i="8"/>
  <c r="BC48" i="8"/>
  <c r="AX35" i="8"/>
  <c r="L8" i="8"/>
  <c r="V7" i="8"/>
  <c r="V44" i="8"/>
  <c r="AB36" i="8"/>
  <c r="AL24" i="8"/>
  <c r="AL12" i="8"/>
  <c r="P32" i="8"/>
  <c r="BG5" i="8"/>
  <c r="BJ45" i="8"/>
  <c r="X28" i="8"/>
  <c r="BK6" i="8"/>
  <c r="V14" i="8"/>
  <c r="C54" i="8"/>
  <c r="BL15" i="8"/>
  <c r="BB11" i="8"/>
  <c r="O23" i="8"/>
  <c r="B37" i="8"/>
  <c r="BE25" i="8"/>
  <c r="B32" i="8"/>
  <c r="AS23" i="8"/>
  <c r="Y55" i="8"/>
  <c r="AQ57" i="8"/>
  <c r="AU16" i="8"/>
  <c r="O5" i="8"/>
  <c r="B22" i="8"/>
  <c r="BF10" i="8"/>
  <c r="BD28" i="8"/>
  <c r="AR11" i="8"/>
  <c r="AY5" i="8"/>
  <c r="X44" i="8"/>
  <c r="AE11" i="8"/>
  <c r="Y16" i="8"/>
  <c r="AD11" i="8"/>
  <c r="BI36" i="8"/>
  <c r="AC16" i="8"/>
  <c r="AD42" i="8"/>
  <c r="BC11" i="8"/>
  <c r="J36" i="8"/>
  <c r="AB8" i="8"/>
  <c r="R25" i="8"/>
  <c r="AD55" i="8"/>
  <c r="BM40" i="8"/>
  <c r="S41" i="8"/>
  <c r="J40" i="8"/>
  <c r="AT24" i="8"/>
  <c r="BI10" i="8"/>
  <c r="AV53" i="8"/>
  <c r="BF12" i="8"/>
  <c r="BI51" i="8"/>
  <c r="AF34" i="8"/>
  <c r="T16" i="8"/>
  <c r="AP37" i="8"/>
  <c r="AW12" i="8"/>
  <c r="BE27" i="8"/>
  <c r="AF8" i="8"/>
  <c r="BG45" i="8"/>
  <c r="R6" i="8"/>
  <c r="AB11" i="8"/>
  <c r="BC38" i="8"/>
  <c r="Q16" i="8"/>
  <c r="BG36" i="8"/>
  <c r="BE34" i="8"/>
  <c r="AK34" i="8"/>
  <c r="BA13" i="8"/>
  <c r="L36" i="8"/>
  <c r="AH24" i="8"/>
  <c r="Y53" i="8"/>
  <c r="N28" i="8"/>
  <c r="AB6" i="8"/>
  <c r="AI5" i="8"/>
  <c r="D35" i="8"/>
  <c r="C52" i="8"/>
  <c r="AD36" i="8"/>
  <c r="AH46" i="8"/>
  <c r="X45" i="8"/>
  <c r="AP27" i="8"/>
  <c r="AM52" i="8"/>
  <c r="AR17" i="8"/>
  <c r="AV39" i="8"/>
  <c r="AM48" i="8"/>
  <c r="BM23" i="8"/>
  <c r="AK43" i="8"/>
  <c r="AM44" i="8"/>
  <c r="BM52" i="8"/>
  <c r="C31" i="8"/>
  <c r="AT8" i="8"/>
  <c r="Z43" i="8"/>
  <c r="Z56" i="8"/>
  <c r="BC47" i="8"/>
  <c r="BG14" i="8"/>
  <c r="AQ35" i="8"/>
  <c r="U57" i="8"/>
  <c r="U51" i="8"/>
  <c r="BA33" i="8"/>
  <c r="M43" i="8"/>
  <c r="AF57" i="8"/>
  <c r="BL34" i="8"/>
  <c r="AP38" i="8"/>
  <c r="B56" i="8"/>
  <c r="AU27" i="8"/>
  <c r="AY32" i="8"/>
  <c r="AD17" i="8"/>
  <c r="BD21" i="8"/>
  <c r="K35" i="8"/>
  <c r="BL26" i="8"/>
  <c r="C27" i="8"/>
  <c r="X20" i="8"/>
  <c r="AA32" i="8"/>
  <c r="BC14" i="8"/>
  <c r="AH8" i="8"/>
  <c r="AS10" i="8"/>
  <c r="AW57" i="8"/>
  <c r="R48" i="8"/>
  <c r="C17" i="8"/>
  <c r="V34" i="8"/>
  <c r="P25" i="8"/>
  <c r="O29" i="8"/>
  <c r="AV18" i="8"/>
  <c r="AD44" i="8"/>
  <c r="P20" i="8"/>
  <c r="AN53" i="8"/>
  <c r="U40" i="8"/>
  <c r="V6" i="8"/>
  <c r="N20" i="8"/>
  <c r="BK23" i="8"/>
  <c r="AZ38" i="8"/>
  <c r="AR55" i="8"/>
  <c r="BK34" i="8"/>
  <c r="AB30" i="8"/>
  <c r="AF15" i="8"/>
  <c r="AD29" i="8"/>
  <c r="AY14" i="8"/>
  <c r="BG40" i="8"/>
  <c r="U10" i="8"/>
  <c r="BL52" i="8"/>
  <c r="P52" i="8"/>
  <c r="AZ14" i="8"/>
  <c r="BJ55" i="8"/>
  <c r="AG10" i="8"/>
  <c r="AN56" i="8"/>
  <c r="BL55" i="8"/>
  <c r="BL21" i="8"/>
  <c r="AZ32" i="8"/>
  <c r="N25" i="8"/>
  <c r="C56" i="8"/>
  <c r="BA8" i="8"/>
  <c r="V32" i="8"/>
  <c r="S7" i="8"/>
  <c r="BC12" i="8"/>
  <c r="Y38" i="8"/>
  <c r="AA13" i="8"/>
  <c r="AH42" i="8"/>
  <c r="AI39" i="8"/>
  <c r="B9" i="8"/>
  <c r="Q42" i="8"/>
  <c r="O32" i="8"/>
  <c r="AZ8" i="8"/>
  <c r="AS30" i="8"/>
  <c r="AG43" i="8"/>
  <c r="O16" i="8"/>
  <c r="W10" i="8"/>
  <c r="V16" i="8"/>
  <c r="AS25" i="8"/>
  <c r="BF11" i="8"/>
  <c r="AF28" i="8"/>
  <c r="L52" i="8"/>
  <c r="J22" i="8"/>
  <c r="J18" i="8"/>
  <c r="AZ30" i="8"/>
  <c r="V55" i="8"/>
  <c r="C14" i="8"/>
  <c r="BM32" i="8"/>
  <c r="B47" i="8"/>
  <c r="BD52" i="8"/>
  <c r="AB32" i="8"/>
  <c r="AQ30" i="8"/>
  <c r="AA42" i="8"/>
  <c r="Q34" i="8"/>
  <c r="AR36" i="8"/>
  <c r="AC51" i="8"/>
  <c r="X48" i="8"/>
  <c r="BH15" i="8"/>
  <c r="BM39" i="8"/>
  <c r="AO53" i="8"/>
  <c r="AW9" i="8"/>
  <c r="K19" i="8"/>
  <c r="AA22" i="8"/>
  <c r="W15" i="8"/>
  <c r="Z15" i="8"/>
  <c r="AC7" i="8"/>
  <c r="S27" i="8"/>
  <c r="AM54" i="8"/>
  <c r="BM20" i="8"/>
  <c r="AT5" i="8"/>
  <c r="M31" i="8"/>
  <c r="AI26" i="8"/>
  <c r="D44" i="8"/>
  <c r="D31" i="8"/>
  <c r="BB40" i="8"/>
  <c r="AW27" i="8"/>
  <c r="AV14" i="8"/>
  <c r="B12" i="8"/>
  <c r="AW43" i="8"/>
  <c r="K34" i="8"/>
  <c r="BL31" i="8"/>
  <c r="AG37" i="8"/>
  <c r="AN40" i="8"/>
  <c r="K50" i="8"/>
  <c r="R56" i="8"/>
  <c r="AK12" i="8"/>
  <c r="C51" i="8"/>
  <c r="Z46" i="8"/>
  <c r="O19" i="8"/>
  <c r="AA23" i="8"/>
  <c r="R13" i="8"/>
  <c r="AS28" i="8"/>
  <c r="AM24" i="8"/>
  <c r="BL44" i="8"/>
  <c r="BF28" i="8"/>
  <c r="AM32" i="8"/>
  <c r="AY29" i="8"/>
  <c r="M32" i="8"/>
  <c r="AA55" i="8"/>
  <c r="AD39" i="8"/>
  <c r="V42" i="8"/>
  <c r="AF43" i="8"/>
  <c r="AE17" i="8"/>
  <c r="AM34" i="8"/>
  <c r="Z42" i="8"/>
  <c r="AU5" i="8"/>
  <c r="U43" i="8"/>
  <c r="N6" i="8"/>
  <c r="V19" i="8"/>
  <c r="V38" i="8"/>
  <c r="P49" i="8"/>
  <c r="Q31" i="8"/>
  <c r="M42" i="8"/>
  <c r="AW10" i="8"/>
  <c r="AU18" i="8"/>
  <c r="AC35" i="8"/>
  <c r="BI42" i="8"/>
  <c r="W24" i="8"/>
  <c r="BH19" i="8"/>
  <c r="O11" i="8"/>
  <c r="X56" i="8"/>
  <c r="AV48" i="8"/>
  <c r="BD13" i="8"/>
  <c r="C33" i="8"/>
  <c r="BA51" i="8"/>
  <c r="BH55" i="8"/>
  <c r="AE52" i="8"/>
  <c r="Y43" i="8"/>
  <c r="X11" i="8"/>
  <c r="AD33" i="8"/>
  <c r="AD22" i="8"/>
  <c r="AZ49" i="8"/>
  <c r="AM45" i="8"/>
  <c r="V37" i="8"/>
  <c r="R23" i="8"/>
  <c r="B18" i="8"/>
  <c r="J38" i="8"/>
  <c r="Y48" i="8"/>
  <c r="BD5" i="8"/>
  <c r="M30" i="8"/>
  <c r="AF30" i="8"/>
  <c r="Y27" i="8"/>
  <c r="BH16" i="8"/>
  <c r="D40" i="8"/>
  <c r="AN10" i="8"/>
  <c r="BJ30" i="8"/>
  <c r="AW53" i="8"/>
  <c r="O56" i="8"/>
  <c r="AQ34" i="8"/>
  <c r="BB28" i="8"/>
  <c r="V43" i="8"/>
  <c r="AZ51" i="8"/>
  <c r="AD32" i="8"/>
  <c r="AT32" i="8"/>
  <c r="AY42" i="8"/>
  <c r="AK52" i="8"/>
  <c r="AF39" i="8"/>
  <c r="Q19" i="8"/>
  <c r="BK5" i="8"/>
  <c r="J13" i="8"/>
  <c r="AS6" i="8"/>
  <c r="AY33" i="8"/>
  <c r="AZ39" i="8"/>
  <c r="AL27" i="8"/>
  <c r="AC24" i="8"/>
  <c r="K10" i="8"/>
  <c r="BG6" i="8"/>
  <c r="BH29" i="8"/>
  <c r="AM23" i="8"/>
  <c r="X13" i="8"/>
  <c r="BB44" i="8"/>
  <c r="AY57" i="8"/>
  <c r="AQ45" i="8"/>
  <c r="AO21" i="8"/>
  <c r="BB38" i="8"/>
  <c r="AX57" i="8"/>
  <c r="AH32" i="8"/>
  <c r="N45" i="8"/>
  <c r="R30" i="8"/>
  <c r="AO17" i="8"/>
  <c r="AC10" i="8"/>
  <c r="BC49" i="8"/>
  <c r="K36" i="8"/>
  <c r="BK30" i="8"/>
  <c r="BK33" i="8"/>
  <c r="AI50" i="8"/>
  <c r="C12" i="8"/>
  <c r="AT40" i="8"/>
  <c r="U23" i="8"/>
  <c r="AN26" i="8"/>
  <c r="AO47" i="8"/>
  <c r="AQ46" i="8"/>
  <c r="U7" i="8"/>
  <c r="AU10" i="8"/>
  <c r="AG8" i="8"/>
  <c r="X9" i="8"/>
  <c r="AE7" i="8"/>
  <c r="B6" i="8"/>
  <c r="BM19" i="8"/>
  <c r="Y49" i="8"/>
  <c r="AC21" i="8"/>
  <c r="D48" i="8"/>
  <c r="BJ32" i="8"/>
  <c r="BH42" i="8"/>
  <c r="BG10" i="8"/>
  <c r="BD25" i="8"/>
  <c r="BB51" i="8"/>
  <c r="AX19" i="8"/>
  <c r="BL19" i="8"/>
  <c r="AW14" i="8"/>
  <c r="AV35" i="8"/>
  <c r="AW5" i="8"/>
  <c r="N52" i="8"/>
  <c r="BM35" i="8"/>
  <c r="BJ12" i="8"/>
  <c r="W42" i="8"/>
  <c r="BJ53" i="8"/>
  <c r="BC23" i="8"/>
  <c r="W33" i="8"/>
  <c r="BE42" i="8"/>
  <c r="AM57" i="8"/>
  <c r="Z7" i="8"/>
  <c r="BM47" i="8"/>
  <c r="AU37" i="8"/>
  <c r="AN34" i="8"/>
  <c r="AC25" i="8"/>
  <c r="BF23" i="8"/>
  <c r="AQ52" i="8"/>
  <c r="L6" i="8"/>
  <c r="BI12" i="8"/>
  <c r="BB14" i="8"/>
  <c r="M5" i="8"/>
  <c r="U56" i="8"/>
  <c r="AV21" i="8"/>
  <c r="M15" i="8"/>
  <c r="V33" i="8"/>
  <c r="AI10" i="8"/>
  <c r="AG21" i="8"/>
  <c r="N21" i="8"/>
  <c r="AN18" i="8"/>
  <c r="BG25" i="8"/>
  <c r="AH35" i="8"/>
  <c r="U19" i="8"/>
  <c r="BJ38" i="8"/>
  <c r="Q43" i="8"/>
  <c r="AD46" i="8"/>
  <c r="BJ28" i="8"/>
  <c r="AC31" i="8"/>
  <c r="AY40" i="8"/>
  <c r="V12" i="8"/>
  <c r="AJ56" i="8"/>
  <c r="AG44" i="8"/>
  <c r="BI43" i="8"/>
  <c r="W28" i="8"/>
  <c r="C24" i="8"/>
  <c r="O47" i="8"/>
  <c r="Y29" i="8"/>
  <c r="T57" i="8"/>
  <c r="Y13" i="8"/>
  <c r="BC42" i="8"/>
  <c r="AK45" i="8"/>
  <c r="Y31" i="8"/>
  <c r="C47" i="8"/>
  <c r="AL15" i="8"/>
  <c r="Z17" i="8"/>
  <c r="Y44" i="8"/>
  <c r="AZ16" i="8"/>
  <c r="AK29" i="8"/>
  <c r="BB33" i="8"/>
  <c r="BG46" i="8"/>
  <c r="AG40" i="8"/>
  <c r="BC21" i="8"/>
  <c r="AK38" i="8"/>
  <c r="BM42" i="8"/>
  <c r="AU8" i="8"/>
  <c r="AF20" i="8"/>
  <c r="T32" i="8"/>
  <c r="BB15" i="8"/>
  <c r="L43" i="8"/>
  <c r="AR47" i="8"/>
  <c r="J25" i="8"/>
  <c r="AI9" i="8"/>
  <c r="BC10" i="8"/>
  <c r="N56" i="8"/>
  <c r="BE17" i="8"/>
  <c r="AP21" i="8"/>
  <c r="AX32" i="8"/>
  <c r="Q53" i="8"/>
  <c r="BF18" i="8"/>
  <c r="U8" i="8"/>
  <c r="C45" i="8"/>
  <c r="Q47" i="8"/>
  <c r="BE18" i="8"/>
  <c r="AL20" i="8"/>
  <c r="K40" i="8"/>
  <c r="BH12" i="8"/>
  <c r="AW20" i="8"/>
  <c r="AH36" i="8"/>
  <c r="AK57" i="8"/>
  <c r="AR51" i="8"/>
  <c r="BE53" i="8"/>
  <c r="C16" i="8"/>
  <c r="J27" i="8"/>
  <c r="Z49" i="8"/>
  <c r="R41" i="8"/>
  <c r="AI44" i="8"/>
  <c r="AI32" i="8"/>
  <c r="AS53" i="8"/>
  <c r="T36" i="8"/>
  <c r="AW32" i="8"/>
  <c r="BD46" i="8"/>
  <c r="AO56" i="8"/>
  <c r="AU26" i="8"/>
  <c r="AR54" i="8"/>
  <c r="B13" i="8"/>
  <c r="AE33" i="8"/>
  <c r="AX12" i="8"/>
  <c r="B31" i="8"/>
  <c r="BB8" i="8"/>
  <c r="AU55" i="8"/>
  <c r="T34" i="8"/>
  <c r="AJ27" i="8"/>
  <c r="D24" i="8"/>
  <c r="AT33" i="8"/>
  <c r="BC8" i="8"/>
  <c r="AE46" i="8"/>
  <c r="BC20" i="8"/>
  <c r="V13" i="8"/>
  <c r="AQ18" i="8"/>
  <c r="AM37" i="8"/>
  <c r="B45" i="8"/>
  <c r="BF6" i="8"/>
  <c r="X54" i="8"/>
  <c r="BG13" i="8"/>
  <c r="AP26" i="8"/>
  <c r="BG43" i="8"/>
  <c r="AJ16" i="8"/>
  <c r="L50" i="8"/>
  <c r="BB54" i="8"/>
  <c r="AF42" i="8"/>
  <c r="BG37" i="8"/>
  <c r="BB7" i="8"/>
  <c r="BH24" i="8"/>
  <c r="AD45" i="8"/>
  <c r="X16" i="8"/>
  <c r="AV40" i="8"/>
  <c r="U5" i="8"/>
  <c r="BB57" i="8"/>
  <c r="BD6" i="8"/>
  <c r="M22" i="8"/>
  <c r="AK21" i="8"/>
  <c r="BB55" i="8"/>
  <c r="W43" i="8"/>
  <c r="BK19" i="8"/>
  <c r="AR46" i="8"/>
  <c r="BF39" i="8"/>
  <c r="BI24" i="8"/>
  <c r="S43" i="8"/>
  <c r="R32" i="8"/>
  <c r="U37" i="8"/>
  <c r="AO37" i="8"/>
  <c r="AF41" i="8"/>
  <c r="BJ47" i="8"/>
  <c r="C40" i="8"/>
  <c r="AZ20" i="8"/>
  <c r="BI21" i="8"/>
  <c r="AV38" i="8"/>
  <c r="BL30" i="8"/>
  <c r="AY26" i="8"/>
  <c r="AS45" i="8"/>
  <c r="N18" i="8"/>
  <c r="BM54" i="8"/>
  <c r="AT47" i="8"/>
  <c r="AU31" i="8"/>
  <c r="BH5" i="8"/>
  <c r="U50" i="8"/>
  <c r="S49" i="8"/>
  <c r="BK44" i="8"/>
  <c r="AS36" i="8"/>
  <c r="AD27" i="8"/>
  <c r="BG49" i="8"/>
  <c r="J23" i="8"/>
  <c r="C48" i="8"/>
  <c r="J41" i="8"/>
  <c r="AM35" i="8"/>
  <c r="AP39" i="8"/>
  <c r="AC8" i="8"/>
  <c r="BL9" i="8"/>
  <c r="AU35" i="8"/>
  <c r="BL13" i="8"/>
  <c r="AL40" i="8"/>
  <c r="BD7" i="8"/>
  <c r="AF11" i="8"/>
  <c r="AB22" i="8"/>
  <c r="AO44" i="8"/>
  <c r="AX54" i="8"/>
  <c r="BI35" i="8"/>
  <c r="Z39" i="8"/>
  <c r="BI48" i="8"/>
  <c r="L18" i="8"/>
  <c r="D20" i="8"/>
  <c r="BC27" i="8"/>
  <c r="M33" i="8"/>
  <c r="P38" i="8"/>
  <c r="AL28" i="8"/>
  <c r="U33" i="8"/>
  <c r="O13" i="8"/>
  <c r="V53" i="8"/>
  <c r="BD54" i="8"/>
  <c r="AD20" i="8"/>
  <c r="AT9" i="8"/>
  <c r="AP50" i="8"/>
  <c r="U38" i="8"/>
  <c r="BA5" i="8"/>
  <c r="AW35" i="8"/>
  <c r="AX46" i="8"/>
  <c r="R35" i="8"/>
  <c r="BF50" i="8"/>
  <c r="R8" i="8"/>
  <c r="BJ19" i="8"/>
  <c r="BF36" i="8"/>
  <c r="AI19" i="8"/>
  <c r="BH40" i="8"/>
  <c r="AR7" i="8"/>
  <c r="AV50" i="8"/>
  <c r="Y32" i="8"/>
  <c r="T5" i="8"/>
  <c r="B30" i="8"/>
  <c r="BG54" i="8"/>
  <c r="AR23" i="8"/>
  <c r="BI11" i="8"/>
  <c r="BL51" i="8"/>
  <c r="AV6" i="8"/>
  <c r="N9" i="8"/>
  <c r="T42" i="8"/>
  <c r="L11" i="8"/>
  <c r="AS13" i="8"/>
  <c r="AQ14" i="8"/>
  <c r="AA30" i="8"/>
  <c r="M38" i="8"/>
  <c r="T24" i="8"/>
  <c r="AE31" i="8"/>
  <c r="L40" i="8"/>
  <c r="AQ21" i="8"/>
  <c r="U53" i="8"/>
  <c r="AM19" i="8"/>
  <c r="AN35" i="8"/>
  <c r="BC22" i="8"/>
  <c r="BH8" i="8"/>
  <c r="AX23" i="8"/>
  <c r="AN54" i="8"/>
  <c r="AR38" i="8"/>
  <c r="BJ27" i="8"/>
  <c r="BF27" i="8"/>
  <c r="AQ41" i="8"/>
  <c r="O35" i="8"/>
  <c r="BI56" i="8"/>
  <c r="BK16" i="8"/>
  <c r="Z10" i="8"/>
  <c r="BL54" i="8"/>
  <c r="AH26" i="8"/>
  <c r="U22" i="8"/>
  <c r="BA20" i="8"/>
  <c r="BD11" i="8"/>
  <c r="AD40" i="8"/>
  <c r="AY50" i="8"/>
  <c r="AQ19" i="8"/>
  <c r="BF33" i="8"/>
  <c r="BH26" i="8"/>
  <c r="S57" i="8"/>
  <c r="AD14" i="8"/>
  <c r="BM55" i="8"/>
  <c r="AX9" i="8"/>
  <c r="O43" i="8"/>
  <c r="AE44" i="8"/>
  <c r="AC5" i="8"/>
  <c r="BL10" i="8"/>
  <c r="B38" i="8"/>
  <c r="AY17" i="8"/>
  <c r="S38" i="8"/>
  <c r="P54" i="8"/>
  <c r="X10" i="8"/>
  <c r="V22" i="8"/>
  <c r="O27" i="8"/>
  <c r="AN36" i="8"/>
  <c r="L22" i="8"/>
  <c r="AX18" i="8"/>
  <c r="AI35" i="8"/>
  <c r="AW22" i="8"/>
  <c r="AM9" i="8"/>
  <c r="M47" i="8"/>
  <c r="Y50" i="8"/>
  <c r="BD38" i="8"/>
  <c r="AV31" i="8"/>
  <c r="AU7" i="8"/>
  <c r="AY34" i="8"/>
  <c r="AO11" i="8"/>
  <c r="BE46" i="8"/>
  <c r="T13" i="8"/>
  <c r="C8" i="8"/>
  <c r="AH49" i="8"/>
  <c r="AX20" i="8"/>
  <c r="BC55" i="8"/>
  <c r="BC33" i="8"/>
  <c r="AS18" i="8"/>
  <c r="AL32" i="8"/>
  <c r="K32" i="8"/>
  <c r="N19" i="8"/>
  <c r="BE32" i="8"/>
  <c r="S53" i="8"/>
  <c r="L14" i="8"/>
  <c r="AV49" i="8"/>
  <c r="Y23" i="8"/>
  <c r="AV22" i="8"/>
  <c r="AB48" i="8"/>
  <c r="M49" i="8"/>
  <c r="Q9" i="8"/>
  <c r="AJ35" i="8"/>
  <c r="BE10" i="8"/>
  <c r="X55" i="8"/>
  <c r="P13" i="8"/>
  <c r="AC56" i="8"/>
  <c r="Q45" i="8"/>
  <c r="AY46" i="8"/>
  <c r="S21" i="8"/>
  <c r="AL41" i="8"/>
  <c r="X12" i="8"/>
  <c r="C30" i="8"/>
  <c r="AW49" i="8"/>
  <c r="Q11" i="8"/>
  <c r="BA30" i="8"/>
  <c r="AY24" i="8"/>
  <c r="R27" i="8"/>
  <c r="AT49" i="8"/>
  <c r="BB22" i="8"/>
  <c r="L37" i="8"/>
  <c r="AK28" i="8"/>
  <c r="AK54" i="8"/>
  <c r="BK22" i="8"/>
  <c r="AY11" i="8"/>
  <c r="AW48" i="8"/>
  <c r="AD51" i="8"/>
  <c r="AU41" i="8"/>
  <c r="AK42" i="8"/>
  <c r="AR16" i="8"/>
  <c r="AG34" i="8"/>
  <c r="Q50" i="8"/>
  <c r="AO43" i="8"/>
  <c r="W35" i="8"/>
  <c r="B24" i="8"/>
  <c r="W32" i="8"/>
  <c r="AN12" i="8"/>
  <c r="BJ7" i="8"/>
  <c r="BA48" i="8"/>
  <c r="AN23" i="8"/>
  <c r="D36" i="8"/>
  <c r="AT56" i="8"/>
  <c r="BA42" i="8"/>
  <c r="BE51" i="8"/>
  <c r="AO26" i="8"/>
  <c r="D29" i="8"/>
  <c r="T33" i="8"/>
  <c r="AW34" i="8"/>
  <c r="BA39" i="8"/>
  <c r="V9" i="8"/>
  <c r="L32" i="8"/>
  <c r="N39" i="8"/>
  <c r="Z38" i="8"/>
  <c r="AL56" i="8"/>
  <c r="AC13" i="8"/>
  <c r="O9" i="8"/>
  <c r="BG52" i="8"/>
  <c r="Y8" i="8"/>
  <c r="D10" i="8"/>
  <c r="BH50" i="8"/>
  <c r="P10" i="8"/>
  <c r="BA45" i="8"/>
  <c r="O12" i="8"/>
  <c r="C50" i="8"/>
  <c r="BL27" i="8"/>
  <c r="BI34" i="8"/>
  <c r="R40" i="8"/>
  <c r="Q39" i="8"/>
  <c r="T50" i="8"/>
  <c r="BI46" i="8"/>
  <c r="AI23" i="8"/>
  <c r="BD55" i="8"/>
  <c r="L7" i="8"/>
  <c r="M24" i="8"/>
  <c r="AQ26" i="8"/>
  <c r="K44" i="8"/>
  <c r="BM50" i="8"/>
  <c r="AP44" i="8"/>
  <c r="BB48" i="8"/>
  <c r="Q33" i="8"/>
  <c r="AB53" i="8"/>
  <c r="AF9" i="8"/>
  <c r="BJ10" i="8"/>
  <c r="AH43" i="8"/>
  <c r="AM53" i="8"/>
  <c r="BL17" i="8"/>
  <c r="BD19" i="8"/>
  <c r="BC46" i="8"/>
  <c r="BF46" i="8"/>
  <c r="AD54" i="8"/>
  <c r="X52" i="8"/>
  <c r="B57" i="8"/>
  <c r="T43" i="8"/>
  <c r="J14" i="8"/>
  <c r="AB10" i="8"/>
  <c r="AB21" i="8"/>
  <c r="AK24" i="8"/>
  <c r="R16" i="8"/>
  <c r="K53" i="8"/>
  <c r="AB7" i="8"/>
  <c r="AF12" i="8"/>
  <c r="AE15" i="8"/>
  <c r="S35" i="8"/>
  <c r="AF38" i="8"/>
  <c r="R57" i="8"/>
  <c r="AG9" i="8"/>
  <c r="AM38" i="8"/>
  <c r="BH45" i="8"/>
  <c r="U34" i="8"/>
  <c r="AO14" i="8"/>
  <c r="AQ12" i="8"/>
  <c r="AV41" i="8"/>
  <c r="BJ42" i="8"/>
  <c r="S20" i="8"/>
  <c r="AV8" i="8"/>
  <c r="J52" i="8"/>
  <c r="BJ18" i="8"/>
  <c r="N24" i="8"/>
  <c r="D23" i="8"/>
  <c r="N26" i="8"/>
  <c r="V18" i="8"/>
  <c r="Y42" i="8"/>
  <c r="AH55" i="8"/>
  <c r="BJ56" i="8"/>
  <c r="Y30" i="8"/>
  <c r="AZ18" i="8"/>
  <c r="AQ16" i="8"/>
  <c r="AS16" i="8"/>
  <c r="AX22" i="8"/>
  <c r="AM7" i="8"/>
  <c r="BM8" i="8"/>
  <c r="AC42" i="8"/>
  <c r="K15" i="8"/>
  <c r="BC35" i="8"/>
  <c r="BJ8" i="8"/>
  <c r="AM28" i="8"/>
  <c r="AR50" i="8"/>
  <c r="AV20" i="8"/>
  <c r="AQ39" i="8"/>
  <c r="AB50" i="8"/>
  <c r="R46" i="8"/>
  <c r="AG7" i="8"/>
  <c r="C39" i="8"/>
  <c r="R54" i="8"/>
  <c r="AQ54" i="8"/>
  <c r="U31" i="8"/>
  <c r="AQ53" i="8"/>
  <c r="AE9" i="8"/>
  <c r="AF26" i="8"/>
  <c r="AU32" i="8"/>
  <c r="AC30" i="8"/>
  <c r="Q56" i="8"/>
  <c r="AU34" i="8"/>
  <c r="AS14" i="8"/>
  <c r="BK12" i="8"/>
  <c r="U45" i="8"/>
  <c r="AL11" i="8"/>
  <c r="L51" i="8"/>
  <c r="Y5" i="8"/>
  <c r="AG15" i="8"/>
  <c r="AA41" i="8"/>
  <c r="AF52" i="8"/>
  <c r="AJ8" i="8"/>
  <c r="AJ15" i="8"/>
  <c r="AR48" i="8"/>
  <c r="Z41" i="8"/>
  <c r="AS43" i="8"/>
  <c r="BG23" i="8"/>
  <c r="C13" i="8"/>
  <c r="C55" i="8"/>
  <c r="Z55" i="8"/>
  <c r="BI5" i="8"/>
  <c r="J8" i="8"/>
  <c r="P28" i="8"/>
  <c r="AU57" i="8"/>
  <c r="R24" i="8"/>
  <c r="P7" i="8"/>
  <c r="AE40" i="8"/>
  <c r="BD12" i="8"/>
  <c r="AR39" i="8"/>
  <c r="AZ5" i="8"/>
  <c r="V21" i="8"/>
  <c r="BA37" i="8"/>
  <c r="BJ16" i="8"/>
  <c r="BH33" i="8"/>
  <c r="AB28" i="8"/>
  <c r="AJ30" i="8"/>
  <c r="D13" i="8"/>
  <c r="Q38" i="8"/>
  <c r="BB10" i="8"/>
  <c r="BH38" i="8"/>
  <c r="B51" i="8"/>
  <c r="C9" i="8"/>
  <c r="W54" i="8"/>
  <c r="BB27" i="8"/>
  <c r="W57" i="8"/>
  <c r="O40" i="8"/>
  <c r="AH54" i="8"/>
  <c r="BK38" i="8"/>
  <c r="L5" i="8"/>
  <c r="BF42" i="8"/>
  <c r="BM16" i="8"/>
  <c r="AS38" i="8"/>
  <c r="AX50" i="8"/>
  <c r="AM46" i="8"/>
  <c r="BA11" i="8"/>
  <c r="AQ38" i="8"/>
  <c r="AN46" i="8"/>
  <c r="AH25" i="8"/>
  <c r="AW8" i="8"/>
  <c r="BM7" i="8"/>
  <c r="AA38" i="8"/>
  <c r="BK11" i="8"/>
  <c r="AG32" i="8"/>
  <c r="L34" i="8"/>
  <c r="T27" i="8"/>
  <c r="AB24" i="8"/>
  <c r="AV47" i="8"/>
  <c r="N43" i="8"/>
  <c r="C54" i="5" l="1"/>
  <c r="AC8" i="6"/>
  <c r="AB50" i="6"/>
  <c r="AD12" i="6"/>
  <c r="AC54" i="6"/>
  <c r="AC12" i="6"/>
  <c r="AC38" i="6"/>
  <c r="AD22" i="6"/>
  <c r="AB56" i="6"/>
  <c r="AC49" i="6"/>
  <c r="AD9" i="6"/>
  <c r="AD28" i="6"/>
  <c r="AD35" i="6"/>
  <c r="C32" i="5"/>
  <c r="AB23" i="6"/>
  <c r="C35" i="5"/>
  <c r="AC29" i="6"/>
  <c r="AC7" i="6"/>
  <c r="C7" i="6" s="1"/>
  <c r="AB37" i="6"/>
  <c r="AB29" i="6"/>
  <c r="AD19" i="6"/>
  <c r="AC47" i="6"/>
  <c r="AC39" i="6"/>
  <c r="C43" i="5"/>
  <c r="AB44" i="6"/>
  <c r="AD23" i="6"/>
  <c r="AB30" i="6"/>
  <c r="AB12" i="6"/>
  <c r="AC15" i="6"/>
  <c r="AC44" i="6"/>
  <c r="AC46" i="6"/>
  <c r="AC23" i="6"/>
  <c r="C28" i="5"/>
  <c r="C33" i="5"/>
  <c r="C42" i="5"/>
  <c r="AD47" i="6"/>
  <c r="AB5" i="6"/>
  <c r="AC11" i="6"/>
  <c r="AD39" i="6"/>
  <c r="AB17" i="6"/>
  <c r="AC32" i="6"/>
  <c r="C24" i="5"/>
  <c r="AC50" i="6"/>
  <c r="C50" i="6" s="1"/>
  <c r="AB11" i="6"/>
  <c r="AD30" i="6"/>
  <c r="AD43" i="6"/>
  <c r="C15" i="5"/>
  <c r="AB46" i="6"/>
  <c r="AC13" i="6"/>
  <c r="C10" i="5"/>
  <c r="AB8" i="6"/>
  <c r="AC55" i="6"/>
  <c r="AC16" i="6"/>
  <c r="AC26" i="6"/>
  <c r="AB55" i="6"/>
  <c r="AC30" i="6"/>
  <c r="AC51" i="6"/>
  <c r="AD34" i="6"/>
  <c r="AB21" i="6"/>
  <c r="AB31" i="6"/>
  <c r="AB36" i="6"/>
  <c r="AC53" i="6"/>
  <c r="AB13" i="6"/>
  <c r="C36" i="5"/>
  <c r="AD44" i="6"/>
  <c r="E44" i="6" s="1"/>
  <c r="AD49" i="6"/>
  <c r="AB25" i="6"/>
  <c r="C49" i="5"/>
  <c r="AB38" i="6"/>
  <c r="C26" i="5"/>
  <c r="AD21" i="6"/>
  <c r="C12" i="5"/>
  <c r="AD41" i="6"/>
  <c r="E41" i="6" s="1"/>
  <c r="AD55" i="6"/>
  <c r="E55" i="6" s="1"/>
  <c r="AC52" i="6"/>
  <c r="C7" i="5"/>
  <c r="AB41" i="6"/>
  <c r="AB34" i="6"/>
  <c r="C27" i="5"/>
  <c r="AD29" i="6"/>
  <c r="E29" i="6" s="1"/>
  <c r="AD40" i="6"/>
  <c r="AB27" i="6"/>
  <c r="C44" i="5"/>
  <c r="AD54" i="6"/>
  <c r="AC27" i="6"/>
  <c r="AC17" i="6"/>
  <c r="AD37" i="6"/>
  <c r="E37" i="6" s="1"/>
  <c r="AC40" i="6"/>
  <c r="AD56" i="6"/>
  <c r="E56" i="6" s="1"/>
  <c r="AB6" i="6"/>
  <c r="AB9" i="6"/>
  <c r="AB51" i="6"/>
  <c r="AD17" i="6"/>
  <c r="AB22" i="6"/>
  <c r="C23" i="5"/>
  <c r="AB45" i="6"/>
  <c r="AC14" i="6"/>
  <c r="AC48" i="6"/>
  <c r="C20" i="5"/>
  <c r="AD31" i="6"/>
  <c r="E31" i="6" s="1"/>
  <c r="AD51" i="6"/>
  <c r="AB53" i="6"/>
  <c r="AB43" i="6"/>
  <c r="AB20" i="6"/>
  <c r="AD8" i="6"/>
  <c r="E8" i="6" s="1"/>
  <c r="C19" i="5"/>
  <c r="AC45" i="6"/>
  <c r="AB4" i="6"/>
  <c r="AB35" i="6"/>
  <c r="AC43" i="6"/>
  <c r="AD7" i="6"/>
  <c r="E7" i="6" s="1"/>
  <c r="C37" i="5"/>
  <c r="C41" i="5"/>
  <c r="AC34" i="6"/>
  <c r="C34" i="6" s="1"/>
  <c r="AB26" i="6"/>
  <c r="AB33" i="6"/>
  <c r="AD10" i="6"/>
  <c r="AB28" i="6"/>
  <c r="AC33" i="6"/>
  <c r="AD27" i="6"/>
  <c r="AD20" i="6"/>
  <c r="AC19" i="6"/>
  <c r="AD45" i="6"/>
  <c r="C25" i="5"/>
  <c r="AC41" i="6"/>
  <c r="C41" i="6" s="1"/>
  <c r="AB32" i="6"/>
  <c r="C39" i="5"/>
  <c r="AC10" i="6"/>
  <c r="AD36" i="6"/>
  <c r="E36" i="6" s="1"/>
  <c r="AD14" i="6"/>
  <c r="AB40" i="6"/>
  <c r="AB49" i="6"/>
  <c r="AD25" i="6"/>
  <c r="C52" i="5"/>
  <c r="AB52" i="6"/>
  <c r="C16" i="5"/>
  <c r="AD11" i="6"/>
  <c r="E11" i="6" s="1"/>
  <c r="AB54" i="6"/>
  <c r="AC21" i="6"/>
  <c r="C21" i="6" s="1"/>
  <c r="AC20" i="6"/>
  <c r="C14" i="5"/>
  <c r="C30" i="5"/>
  <c r="AD5" i="6"/>
  <c r="E5" i="6" s="1"/>
  <c r="AD24" i="6"/>
  <c r="C46" i="5"/>
  <c r="AC18" i="6"/>
  <c r="AB42" i="6"/>
  <c r="C6" i="5"/>
  <c r="AD4" i="6"/>
  <c r="AD26" i="6"/>
  <c r="AB19" i="6"/>
  <c r="AC37" i="6"/>
  <c r="C37" i="6" s="1"/>
  <c r="C17" i="5"/>
  <c r="AC4" i="6"/>
  <c r="C4" i="6" s="1"/>
  <c r="AD32" i="6"/>
  <c r="E32" i="6" s="1"/>
  <c r="AD6" i="6"/>
  <c r="AD38" i="6"/>
  <c r="E38" i="6" s="1"/>
  <c r="AC5" i="6"/>
  <c r="C5" i="6" s="1"/>
  <c r="C38" i="5"/>
  <c r="AD48" i="6"/>
  <c r="AB10" i="6"/>
  <c r="AC24" i="6"/>
  <c r="AD33" i="6"/>
  <c r="E33" i="6" s="1"/>
  <c r="AD13" i="6"/>
  <c r="E13" i="6" s="1"/>
  <c r="C18" i="5"/>
  <c r="AD46" i="6"/>
  <c r="C29" i="5"/>
  <c r="AC28" i="6"/>
  <c r="AD42" i="6"/>
  <c r="AD18" i="6"/>
  <c r="AD15" i="6"/>
  <c r="AD52" i="6"/>
  <c r="C47" i="5"/>
  <c r="C50" i="5"/>
  <c r="AC35" i="6"/>
  <c r="C35" i="6" s="1"/>
  <c r="C22" i="5"/>
  <c r="AB48" i="6"/>
  <c r="H11" i="5"/>
  <c r="H26" i="5"/>
  <c r="H55" i="5"/>
  <c r="H19" i="5"/>
  <c r="H53" i="5"/>
  <c r="H49" i="5"/>
  <c r="H16" i="5"/>
  <c r="H32" i="5"/>
  <c r="H39" i="5"/>
  <c r="H15" i="5"/>
  <c r="H10" i="5"/>
  <c r="H46" i="5"/>
  <c r="H29" i="5"/>
  <c r="H13" i="5"/>
  <c r="H37" i="5"/>
  <c r="H45" i="5"/>
  <c r="H17" i="5"/>
  <c r="H52" i="5"/>
  <c r="H25" i="5"/>
  <c r="H54" i="5"/>
  <c r="H34" i="5"/>
  <c r="H31" i="5"/>
  <c r="H20" i="5"/>
  <c r="H43" i="5"/>
  <c r="H12" i="5"/>
  <c r="H28" i="5"/>
  <c r="H21" i="5"/>
  <c r="H42" i="5"/>
  <c r="H9" i="5"/>
  <c r="H7" i="5"/>
  <c r="H23" i="5"/>
  <c r="H27" i="5"/>
  <c r="H33" i="5"/>
  <c r="H8" i="5"/>
  <c r="H48" i="5"/>
  <c r="H44" i="5"/>
  <c r="H58" i="5"/>
  <c r="H40" i="5"/>
  <c r="H41" i="5"/>
  <c r="H56" i="5"/>
  <c r="H24" i="5"/>
  <c r="H14" i="5"/>
  <c r="H36" i="5"/>
  <c r="H47" i="5"/>
  <c r="H51" i="5"/>
  <c r="H30" i="5"/>
  <c r="H35" i="5"/>
  <c r="M35" i="5" s="1"/>
  <c r="H22" i="5"/>
  <c r="H50" i="5"/>
  <c r="H6" i="5"/>
  <c r="H38" i="5"/>
  <c r="H18" i="5"/>
  <c r="AD16" i="6"/>
  <c r="AB15" i="6"/>
  <c r="AC25" i="6"/>
  <c r="C25" i="6" s="1"/>
  <c r="AB14" i="6"/>
  <c r="C40" i="5"/>
  <c r="AB39" i="6"/>
  <c r="C48" i="5"/>
  <c r="AC56" i="6"/>
  <c r="C56" i="6" s="1"/>
  <c r="AB16" i="6"/>
  <c r="C55" i="5"/>
  <c r="C51" i="5"/>
  <c r="AB24" i="6"/>
  <c r="AC42" i="6"/>
  <c r="C42" i="6" s="1"/>
  <c r="C53" i="5"/>
  <c r="C13" i="5"/>
  <c r="AB18" i="6"/>
  <c r="C18" i="6" s="1"/>
  <c r="AC6" i="6"/>
  <c r="C6" i="6" s="1"/>
  <c r="C8" i="5"/>
  <c r="C31" i="5"/>
  <c r="C9" i="5"/>
  <c r="AD53" i="6"/>
  <c r="E53" i="6" s="1"/>
  <c r="C34" i="5"/>
  <c r="C56" i="5"/>
  <c r="AC36" i="6"/>
  <c r="C36" i="6" s="1"/>
  <c r="AB47" i="6"/>
  <c r="C47" i="6" s="1"/>
  <c r="C11" i="5"/>
  <c r="C21" i="5"/>
  <c r="AC22" i="6"/>
  <c r="C22" i="6" s="1"/>
  <c r="AC31" i="6"/>
  <c r="C31" i="6" s="1"/>
  <c r="G31" i="6" s="1"/>
  <c r="AC9" i="6"/>
  <c r="C9" i="6" s="1"/>
  <c r="C45" i="5"/>
  <c r="AD50" i="6"/>
  <c r="E50" i="6" s="1"/>
  <c r="E6" i="6" l="1"/>
  <c r="G6" i="6" s="1"/>
  <c r="G25" i="6"/>
  <c r="C11" i="6"/>
  <c r="G11" i="6" s="1"/>
  <c r="E4" i="6"/>
  <c r="M17" i="6" s="1"/>
  <c r="E25" i="6"/>
  <c r="C28" i="6"/>
  <c r="C33" i="6"/>
  <c r="G33" i="6" s="1"/>
  <c r="C29" i="6"/>
  <c r="E48" i="6"/>
  <c r="E24" i="6"/>
  <c r="C10" i="6"/>
  <c r="E27" i="6"/>
  <c r="C40" i="6"/>
  <c r="C30" i="6"/>
  <c r="C23" i="6"/>
  <c r="E22" i="6"/>
  <c r="G22" i="6" s="1"/>
  <c r="C43" i="6"/>
  <c r="E52" i="6"/>
  <c r="E34" i="6"/>
  <c r="G34" i="6" s="1"/>
  <c r="E26" i="6"/>
  <c r="E42" i="6"/>
  <c r="R35" i="5"/>
  <c r="W35" i="5"/>
  <c r="AA12" i="5"/>
  <c r="AV9" i="5"/>
  <c r="AA42" i="5"/>
  <c r="AA34" i="5"/>
  <c r="AA20" i="5"/>
  <c r="M20" i="5"/>
  <c r="AA16" i="5"/>
  <c r="AA11" i="5"/>
  <c r="AA8" i="5"/>
  <c r="AA54" i="5"/>
  <c r="M30" i="5"/>
  <c r="M40" i="5"/>
  <c r="M7" i="5"/>
  <c r="M31" i="5"/>
  <c r="M13" i="5"/>
  <c r="M49" i="5"/>
  <c r="AA28" i="5"/>
  <c r="AA37" i="5"/>
  <c r="AA38" i="5"/>
  <c r="AA22" i="5"/>
  <c r="AA26" i="5"/>
  <c r="E21" i="6"/>
  <c r="G21" i="6" s="1"/>
  <c r="AA15" i="5"/>
  <c r="E39" i="6"/>
  <c r="C46" i="6"/>
  <c r="C39" i="6"/>
  <c r="E23" i="6"/>
  <c r="C38" i="6"/>
  <c r="AA50" i="5"/>
  <c r="AA21" i="5"/>
  <c r="AA36" i="5"/>
  <c r="AA35" i="5"/>
  <c r="E16" i="6"/>
  <c r="M51" i="5"/>
  <c r="M9" i="5"/>
  <c r="AV24" i="5"/>
  <c r="M34" i="5"/>
  <c r="M29" i="5"/>
  <c r="M53" i="5"/>
  <c r="AV21" i="5"/>
  <c r="AA49" i="5"/>
  <c r="AV8" i="5"/>
  <c r="E46" i="6"/>
  <c r="G5" i="6"/>
  <c r="AA29" i="5"/>
  <c r="AA51" i="5"/>
  <c r="C17" i="6"/>
  <c r="AA25" i="5"/>
  <c r="C53" i="6"/>
  <c r="C26" i="6"/>
  <c r="E43" i="6"/>
  <c r="C44" i="6"/>
  <c r="AV11" i="5"/>
  <c r="AA31" i="5"/>
  <c r="C12" i="6"/>
  <c r="M23" i="5"/>
  <c r="G37" i="6"/>
  <c r="G36" i="6"/>
  <c r="G56" i="6"/>
  <c r="M18" i="5"/>
  <c r="M47" i="5"/>
  <c r="M44" i="5"/>
  <c r="M42" i="5"/>
  <c r="M54" i="5"/>
  <c r="M46" i="5"/>
  <c r="M19" i="5"/>
  <c r="AA46" i="5"/>
  <c r="AA14" i="5"/>
  <c r="G41" i="6"/>
  <c r="E10" i="6"/>
  <c r="E51" i="6"/>
  <c r="E17" i="6"/>
  <c r="C27" i="6"/>
  <c r="C16" i="6"/>
  <c r="E30" i="6"/>
  <c r="C15" i="6"/>
  <c r="E19" i="6"/>
  <c r="E35" i="6"/>
  <c r="C54" i="6"/>
  <c r="M37" i="5"/>
  <c r="AA44" i="5"/>
  <c r="AA55" i="5"/>
  <c r="AV6" i="5"/>
  <c r="AA13" i="5"/>
  <c r="AA47" i="5"/>
  <c r="M38" i="5"/>
  <c r="M36" i="5"/>
  <c r="M48" i="5"/>
  <c r="M21" i="5"/>
  <c r="M25" i="5"/>
  <c r="M10" i="5"/>
  <c r="M55" i="5"/>
  <c r="C59" i="5"/>
  <c r="D55" i="5" s="1"/>
  <c r="AA6" i="5"/>
  <c r="C20" i="6"/>
  <c r="AA24" i="5"/>
  <c r="E54" i="6"/>
  <c r="AA7" i="5"/>
  <c r="AA48" i="5"/>
  <c r="C55" i="6"/>
  <c r="E47" i="6"/>
  <c r="E28" i="6"/>
  <c r="E12" i="6"/>
  <c r="M41" i="5"/>
  <c r="AA33" i="5"/>
  <c r="AV10" i="5"/>
  <c r="AV7" i="5"/>
  <c r="AA52" i="5"/>
  <c r="M6" i="5"/>
  <c r="H59" i="5"/>
  <c r="I20" i="5" s="1"/>
  <c r="M14" i="5"/>
  <c r="M8" i="5"/>
  <c r="M28" i="5"/>
  <c r="M52" i="5"/>
  <c r="M15" i="5"/>
  <c r="M26" i="5"/>
  <c r="E15" i="6"/>
  <c r="E45" i="6"/>
  <c r="C45" i="6"/>
  <c r="AA19" i="5"/>
  <c r="AA43" i="5"/>
  <c r="C52" i="6"/>
  <c r="G50" i="6"/>
  <c r="AA41" i="5"/>
  <c r="E9" i="6"/>
  <c r="G42" i="6"/>
  <c r="AA39" i="5"/>
  <c r="M50" i="5"/>
  <c r="AV22" i="5"/>
  <c r="M24" i="5"/>
  <c r="M33" i="5"/>
  <c r="M12" i="5"/>
  <c r="M17" i="5"/>
  <c r="M39" i="5"/>
  <c r="M11" i="5"/>
  <c r="E18" i="6"/>
  <c r="C24" i="6"/>
  <c r="M4" i="6"/>
  <c r="E14" i="6"/>
  <c r="C19" i="6"/>
  <c r="AA18" i="5"/>
  <c r="C48" i="6"/>
  <c r="E49" i="6"/>
  <c r="AA10" i="5"/>
  <c r="AA23" i="5"/>
  <c r="AA32" i="5"/>
  <c r="G7" i="6"/>
  <c r="C49" i="6"/>
  <c r="C8" i="6"/>
  <c r="AA30" i="5"/>
  <c r="M16" i="5"/>
  <c r="AA9" i="5"/>
  <c r="M22" i="5"/>
  <c r="AV20" i="5"/>
  <c r="M56" i="5"/>
  <c r="M27" i="5"/>
  <c r="AV23" i="5"/>
  <c r="M43" i="5"/>
  <c r="M45" i="5"/>
  <c r="M32" i="5"/>
  <c r="AV25" i="5"/>
  <c r="AA17" i="5"/>
  <c r="AA45" i="5"/>
  <c r="E20" i="6"/>
  <c r="AA40" i="5"/>
  <c r="C14" i="6"/>
  <c r="E40" i="6"/>
  <c r="C51" i="6"/>
  <c r="C13" i="6"/>
  <c r="C32" i="6"/>
  <c r="AA27" i="5"/>
  <c r="G29" i="6"/>
  <c r="AA53" i="5"/>
  <c r="F41" i="6" l="1"/>
  <c r="D46" i="5"/>
  <c r="G28" i="6"/>
  <c r="D33" i="5"/>
  <c r="G4" i="6"/>
  <c r="M30" i="6" s="1"/>
  <c r="D41" i="5"/>
  <c r="D29" i="6"/>
  <c r="D20" i="5"/>
  <c r="D9" i="5"/>
  <c r="F53" i="6"/>
  <c r="D13" i="5"/>
  <c r="F36" i="6"/>
  <c r="D42" i="5"/>
  <c r="D25" i="5"/>
  <c r="D21" i="5"/>
  <c r="D39" i="5"/>
  <c r="G30" i="6"/>
  <c r="D18" i="5"/>
  <c r="E18" i="5" s="1"/>
  <c r="D54" i="5"/>
  <c r="D17" i="5"/>
  <c r="D19" i="5"/>
  <c r="D53" i="5"/>
  <c r="D6" i="5"/>
  <c r="D45" i="5"/>
  <c r="D47" i="5"/>
  <c r="D30" i="5"/>
  <c r="D40" i="5"/>
  <c r="D44" i="5"/>
  <c r="D22" i="5"/>
  <c r="D48" i="5"/>
  <c r="D28" i="5"/>
  <c r="I43" i="5"/>
  <c r="I15" i="5"/>
  <c r="D7" i="6"/>
  <c r="I12" i="5"/>
  <c r="D22" i="6"/>
  <c r="I28" i="5"/>
  <c r="D31" i="5"/>
  <c r="D24" i="5"/>
  <c r="F45" i="6"/>
  <c r="D34" i="5"/>
  <c r="D56" i="5"/>
  <c r="D27" i="5"/>
  <c r="I10" i="5"/>
  <c r="F34" i="6"/>
  <c r="D21" i="6"/>
  <c r="I56" i="5"/>
  <c r="I14" i="5"/>
  <c r="I36" i="5"/>
  <c r="D14" i="5"/>
  <c r="F24" i="6"/>
  <c r="I24" i="5"/>
  <c r="I39" i="5"/>
  <c r="D7" i="5"/>
  <c r="I22" i="5"/>
  <c r="D10" i="5"/>
  <c r="D50" i="6"/>
  <c r="D32" i="5"/>
  <c r="I21" i="5"/>
  <c r="F40" i="6"/>
  <c r="R32" i="5"/>
  <c r="W32" i="5"/>
  <c r="G32" i="6"/>
  <c r="D32" i="6"/>
  <c r="D9" i="6"/>
  <c r="R43" i="5"/>
  <c r="W43" i="5"/>
  <c r="F18" i="6"/>
  <c r="W12" i="5"/>
  <c r="R12" i="5"/>
  <c r="D25" i="6"/>
  <c r="G8" i="6"/>
  <c r="D8" i="6"/>
  <c r="F44" i="6"/>
  <c r="F20" i="6"/>
  <c r="I32" i="5"/>
  <c r="I27" i="5"/>
  <c r="G49" i="6"/>
  <c r="D49" i="6"/>
  <c r="W11" i="5"/>
  <c r="R11" i="5"/>
  <c r="R33" i="5"/>
  <c r="W33" i="5"/>
  <c r="D42" i="6"/>
  <c r="D45" i="6"/>
  <c r="G45" i="6"/>
  <c r="R26" i="5"/>
  <c r="W26" i="5"/>
  <c r="W8" i="5"/>
  <c r="R8" i="5"/>
  <c r="AV35" i="5"/>
  <c r="D49" i="5"/>
  <c r="G20" i="6"/>
  <c r="D20" i="6"/>
  <c r="W55" i="5"/>
  <c r="R55" i="5"/>
  <c r="I48" i="5"/>
  <c r="W37" i="5"/>
  <c r="R37" i="5"/>
  <c r="F17" i="6"/>
  <c r="F38" i="6"/>
  <c r="I54" i="5"/>
  <c r="I18" i="5"/>
  <c r="J18" i="5" s="1"/>
  <c r="F50" i="6"/>
  <c r="AV39" i="5"/>
  <c r="D5" i="6"/>
  <c r="W53" i="5"/>
  <c r="R53" i="5"/>
  <c r="I58" i="5"/>
  <c r="G39" i="6"/>
  <c r="D39" i="6"/>
  <c r="F37" i="6"/>
  <c r="F5" i="6"/>
  <c r="I13" i="5"/>
  <c r="I30" i="5"/>
  <c r="F29" i="6"/>
  <c r="D30" i="6"/>
  <c r="W18" i="5"/>
  <c r="R18" i="5"/>
  <c r="D37" i="6"/>
  <c r="G44" i="6"/>
  <c r="D44" i="6"/>
  <c r="G17" i="6"/>
  <c r="D17" i="6"/>
  <c r="I29" i="5"/>
  <c r="I51" i="5"/>
  <c r="G46" i="6"/>
  <c r="D46" i="6"/>
  <c r="D38" i="5"/>
  <c r="R13" i="5"/>
  <c r="W13" i="5"/>
  <c r="R30" i="5"/>
  <c r="W30" i="5"/>
  <c r="D16" i="5"/>
  <c r="D35" i="5"/>
  <c r="R27" i="5"/>
  <c r="W27" i="5"/>
  <c r="D28" i="6"/>
  <c r="R39" i="5"/>
  <c r="W39" i="5"/>
  <c r="R15" i="5"/>
  <c r="W15" i="5"/>
  <c r="R14" i="5"/>
  <c r="N14" i="5"/>
  <c r="W14" i="5"/>
  <c r="AV38" i="5"/>
  <c r="W41" i="5"/>
  <c r="R41" i="5"/>
  <c r="AV12" i="5"/>
  <c r="AX7" i="5" s="1"/>
  <c r="AV34" i="5"/>
  <c r="G35" i="6"/>
  <c r="F35" i="6"/>
  <c r="G10" i="6"/>
  <c r="F10" i="6"/>
  <c r="I42" i="5"/>
  <c r="D56" i="6"/>
  <c r="D11" i="6"/>
  <c r="D43" i="6"/>
  <c r="F46" i="6"/>
  <c r="R29" i="5"/>
  <c r="W29" i="5"/>
  <c r="W51" i="5"/>
  <c r="R51" i="5"/>
  <c r="F39" i="6"/>
  <c r="D23" i="5"/>
  <c r="I31" i="5"/>
  <c r="F51" i="6"/>
  <c r="F49" i="6"/>
  <c r="N24" i="5"/>
  <c r="W24" i="5"/>
  <c r="R24" i="5"/>
  <c r="AL8" i="5"/>
  <c r="R10" i="5"/>
  <c r="W10" i="5"/>
  <c r="N36" i="5"/>
  <c r="R36" i="5"/>
  <c r="W36" i="5"/>
  <c r="F56" i="6"/>
  <c r="I45" i="5"/>
  <c r="W56" i="5"/>
  <c r="R56" i="5"/>
  <c r="I16" i="5"/>
  <c r="F55" i="6"/>
  <c r="I17" i="5"/>
  <c r="I50" i="5"/>
  <c r="G52" i="6"/>
  <c r="D52" i="6"/>
  <c r="I52" i="5"/>
  <c r="I6" i="5"/>
  <c r="I41" i="5"/>
  <c r="D37" i="5"/>
  <c r="AP16" i="5"/>
  <c r="AW9" i="5" s="1"/>
  <c r="I25" i="5"/>
  <c r="I38" i="5"/>
  <c r="F19" i="6"/>
  <c r="D41" i="6"/>
  <c r="W42" i="5"/>
  <c r="R42" i="5"/>
  <c r="I23" i="5"/>
  <c r="D52" i="5"/>
  <c r="D50" i="5"/>
  <c r="I34" i="5"/>
  <c r="F16" i="6"/>
  <c r="D15" i="5"/>
  <c r="F7" i="6"/>
  <c r="D29" i="5"/>
  <c r="W31" i="5"/>
  <c r="R31" i="5"/>
  <c r="D43" i="5"/>
  <c r="D12" i="5"/>
  <c r="D54" i="6"/>
  <c r="G54" i="6"/>
  <c r="F14" i="6"/>
  <c r="D14" i="6"/>
  <c r="G14" i="6"/>
  <c r="W45" i="5"/>
  <c r="R45" i="5"/>
  <c r="AV26" i="5"/>
  <c r="AX22" i="5" s="1"/>
  <c r="W16" i="5"/>
  <c r="R16" i="5"/>
  <c r="D48" i="6"/>
  <c r="G48" i="6"/>
  <c r="R17" i="5"/>
  <c r="N17" i="5"/>
  <c r="W17" i="5"/>
  <c r="F48" i="6"/>
  <c r="F32" i="6"/>
  <c r="R52" i="5"/>
  <c r="W52" i="5"/>
  <c r="I35" i="5"/>
  <c r="I59" i="5"/>
  <c r="H62" i="5"/>
  <c r="AP31" i="5"/>
  <c r="AW24" i="5" s="1"/>
  <c r="G9" i="6"/>
  <c r="F12" i="6"/>
  <c r="F54" i="6"/>
  <c r="F6" i="6"/>
  <c r="R25" i="5"/>
  <c r="W25" i="5"/>
  <c r="W38" i="5"/>
  <c r="R38" i="5"/>
  <c r="G15" i="6"/>
  <c r="D15" i="6"/>
  <c r="I19" i="5"/>
  <c r="I44" i="5"/>
  <c r="D18" i="6"/>
  <c r="R23" i="5"/>
  <c r="W23" i="5"/>
  <c r="G43" i="6"/>
  <c r="F43" i="6"/>
  <c r="AV36" i="5"/>
  <c r="R34" i="5"/>
  <c r="W34" i="5"/>
  <c r="D6" i="6"/>
  <c r="D51" i="5"/>
  <c r="D33" i="6"/>
  <c r="I7" i="5"/>
  <c r="D8" i="5"/>
  <c r="W20" i="5"/>
  <c r="R20" i="5"/>
  <c r="G19" i="6"/>
  <c r="D19" i="6"/>
  <c r="F11" i="6"/>
  <c r="F28" i="6"/>
  <c r="F31" i="6"/>
  <c r="F30" i="6"/>
  <c r="F25" i="6"/>
  <c r="W19" i="5"/>
  <c r="Y19" i="5" s="1"/>
  <c r="R19" i="5"/>
  <c r="R44" i="5"/>
  <c r="W44" i="5"/>
  <c r="G18" i="6"/>
  <c r="G12" i="6"/>
  <c r="D12" i="6"/>
  <c r="G26" i="6"/>
  <c r="D26" i="6"/>
  <c r="F21" i="6"/>
  <c r="D35" i="6"/>
  <c r="R7" i="5"/>
  <c r="W7" i="5"/>
  <c r="AV37" i="5"/>
  <c r="W54" i="5"/>
  <c r="R54" i="5"/>
  <c r="D10" i="6"/>
  <c r="F33" i="6"/>
  <c r="R6" i="5"/>
  <c r="W6" i="5"/>
  <c r="M59" i="5"/>
  <c r="N29" i="5" s="1"/>
  <c r="F9" i="6"/>
  <c r="F15" i="6"/>
  <c r="G40" i="6"/>
  <c r="F52" i="6"/>
  <c r="R21" i="5"/>
  <c r="N21" i="5"/>
  <c r="W21" i="5"/>
  <c r="F27" i="6"/>
  <c r="D31" i="6"/>
  <c r="D16" i="6"/>
  <c r="G16" i="6"/>
  <c r="I46" i="5"/>
  <c r="I47" i="5"/>
  <c r="D36" i="6"/>
  <c r="G53" i="6"/>
  <c r="D53" i="6"/>
  <c r="I53" i="5"/>
  <c r="I9" i="5"/>
  <c r="D47" i="6"/>
  <c r="D38" i="6"/>
  <c r="G38" i="6"/>
  <c r="I49" i="5"/>
  <c r="I40" i="5"/>
  <c r="D11" i="5"/>
  <c r="D23" i="6"/>
  <c r="F8" i="6"/>
  <c r="D24" i="6"/>
  <c r="G24" i="6"/>
  <c r="R50" i="5"/>
  <c r="W50" i="5"/>
  <c r="F13" i="6"/>
  <c r="D13" i="6"/>
  <c r="G13" i="6"/>
  <c r="W22" i="5"/>
  <c r="R22" i="5"/>
  <c r="R28" i="5"/>
  <c r="W28" i="5"/>
  <c r="G47" i="6"/>
  <c r="F47" i="6"/>
  <c r="G51" i="6"/>
  <c r="D51" i="6"/>
  <c r="F42" i="6"/>
  <c r="D34" i="6"/>
  <c r="I11" i="5"/>
  <c r="I33" i="5"/>
  <c r="I26" i="5"/>
  <c r="I8" i="5"/>
  <c r="D40" i="6"/>
  <c r="G55" i="6"/>
  <c r="D55" i="6"/>
  <c r="I55" i="5"/>
  <c r="W48" i="5"/>
  <c r="R48" i="5"/>
  <c r="I37" i="5"/>
  <c r="D27" i="6"/>
  <c r="G27" i="6"/>
  <c r="R46" i="5"/>
  <c r="W46" i="5"/>
  <c r="W47" i="5"/>
  <c r="R47" i="5"/>
  <c r="D26" i="5"/>
  <c r="F26" i="6"/>
  <c r="AW21" i="5"/>
  <c r="R9" i="5"/>
  <c r="W9" i="5"/>
  <c r="D36" i="5"/>
  <c r="F23" i="6"/>
  <c r="W49" i="5"/>
  <c r="R49" i="5"/>
  <c r="W40" i="5"/>
  <c r="R40" i="5"/>
  <c r="F22" i="6"/>
  <c r="G23" i="6"/>
  <c r="N48" i="5" l="1"/>
  <c r="AW8" i="5"/>
  <c r="N31" i="5"/>
  <c r="N15" i="5"/>
  <c r="N46" i="5"/>
  <c r="N51" i="5"/>
  <c r="N7" i="5"/>
  <c r="N56" i="5"/>
  <c r="N54" i="5"/>
  <c r="N26" i="5"/>
  <c r="N35" i="5"/>
  <c r="N33" i="5"/>
  <c r="N28" i="5"/>
  <c r="N50" i="5"/>
  <c r="N9" i="5"/>
  <c r="AX9" i="5"/>
  <c r="AW25" i="5"/>
  <c r="N47" i="5"/>
  <c r="N40" i="5"/>
  <c r="J11" i="5"/>
  <c r="AX25" i="5"/>
  <c r="AX24" i="5"/>
  <c r="N49" i="5"/>
  <c r="H23" i="6"/>
  <c r="H33" i="6"/>
  <c r="E7" i="5"/>
  <c r="J12" i="5"/>
  <c r="H42" i="6"/>
  <c r="AX8" i="5"/>
  <c r="J55" i="5"/>
  <c r="H22" i="6"/>
  <c r="E14" i="5"/>
  <c r="AW22" i="5"/>
  <c r="AW20" i="5"/>
  <c r="J36" i="5"/>
  <c r="AX20" i="5"/>
  <c r="AX6" i="5"/>
  <c r="AX21" i="5"/>
  <c r="H34" i="6"/>
  <c r="E36" i="5"/>
  <c r="H36" i="6"/>
  <c r="H55" i="6"/>
  <c r="E10" i="5"/>
  <c r="Y28" i="5"/>
  <c r="E31" i="5"/>
  <c r="J49" i="5"/>
  <c r="H53" i="6"/>
  <c r="H40" i="6"/>
  <c r="E21" i="5"/>
  <c r="Y44" i="5"/>
  <c r="N20" i="5"/>
  <c r="N34" i="5"/>
  <c r="N23" i="5"/>
  <c r="H15" i="6"/>
  <c r="N52" i="5"/>
  <c r="Y16" i="5"/>
  <c r="E52" i="5"/>
  <c r="N10" i="5"/>
  <c r="J42" i="5"/>
  <c r="N39" i="5"/>
  <c r="N27" i="5"/>
  <c r="N13" i="5"/>
  <c r="H5" i="6"/>
  <c r="Y18" i="5"/>
  <c r="Y37" i="5"/>
  <c r="J24" i="5"/>
  <c r="E46" i="5"/>
  <c r="E26" i="5"/>
  <c r="J37" i="5"/>
  <c r="E27" i="5"/>
  <c r="E32" i="5"/>
  <c r="E30" i="5"/>
  <c r="E24" i="5"/>
  <c r="E45" i="5"/>
  <c r="H11" i="6"/>
  <c r="J38" i="5"/>
  <c r="H52" i="6"/>
  <c r="Y10" i="5"/>
  <c r="J31" i="5"/>
  <c r="E47" i="5"/>
  <c r="AX11" i="5"/>
  <c r="AW12" i="5"/>
  <c r="AX12" i="5"/>
  <c r="Y13" i="5"/>
  <c r="H39" i="6"/>
  <c r="J48" i="5"/>
  <c r="H8" i="6"/>
  <c r="N43" i="5"/>
  <c r="H32" i="6"/>
  <c r="H31" i="6"/>
  <c r="J8" i="5"/>
  <c r="E20" i="5"/>
  <c r="J28" i="5"/>
  <c r="J56" i="5"/>
  <c r="H38" i="6"/>
  <c r="J43" i="5"/>
  <c r="N19" i="5"/>
  <c r="E17" i="5"/>
  <c r="N38" i="5"/>
  <c r="H54" i="6"/>
  <c r="E29" i="5"/>
  <c r="J23" i="5"/>
  <c r="J25" i="5"/>
  <c r="J50" i="5"/>
  <c r="J45" i="5"/>
  <c r="E23" i="5"/>
  <c r="H17" i="6"/>
  <c r="AQ20" i="5"/>
  <c r="J58" i="5"/>
  <c r="AN20" i="5" s="1"/>
  <c r="N55" i="5"/>
  <c r="N8" i="5"/>
  <c r="H49" i="6"/>
  <c r="N32" i="5"/>
  <c r="J20" i="5"/>
  <c r="Y9" i="5"/>
  <c r="J26" i="5"/>
  <c r="E40" i="5"/>
  <c r="H26" i="6"/>
  <c r="E8" i="5"/>
  <c r="H9" i="6"/>
  <c r="T17" i="5"/>
  <c r="AX23" i="5"/>
  <c r="AW26" i="5"/>
  <c r="AX26" i="5"/>
  <c r="H56" i="6"/>
  <c r="AW7" i="5"/>
  <c r="J17" i="5"/>
  <c r="H10" i="6"/>
  <c r="N41" i="5"/>
  <c r="T14" i="5"/>
  <c r="H7" i="6"/>
  <c r="E35" i="5"/>
  <c r="E38" i="5"/>
  <c r="N53" i="5"/>
  <c r="J54" i="5"/>
  <c r="E9" i="5"/>
  <c r="AW23" i="5"/>
  <c r="H30" i="6"/>
  <c r="H27" i="6"/>
  <c r="E13" i="5"/>
  <c r="Y40" i="5"/>
  <c r="Y47" i="5"/>
  <c r="H51" i="6"/>
  <c r="J47" i="5"/>
  <c r="J21" i="5"/>
  <c r="E42" i="5"/>
  <c r="E54" i="5"/>
  <c r="N22" i="5"/>
  <c r="J46" i="5"/>
  <c r="T21" i="5"/>
  <c r="N6" i="5"/>
  <c r="E56" i="5"/>
  <c r="J7" i="5"/>
  <c r="J44" i="5"/>
  <c r="E44" i="5"/>
  <c r="H48" i="6"/>
  <c r="N45" i="5"/>
  <c r="E6" i="5"/>
  <c r="E15" i="5"/>
  <c r="N42" i="5"/>
  <c r="E37" i="5"/>
  <c r="E28" i="5"/>
  <c r="T24" i="5"/>
  <c r="E22" i="5"/>
  <c r="H29" i="6"/>
  <c r="E16" i="5"/>
  <c r="H44" i="6"/>
  <c r="J30" i="5"/>
  <c r="Y55" i="5"/>
  <c r="J27" i="5"/>
  <c r="E53" i="5"/>
  <c r="E48" i="5"/>
  <c r="E55" i="5"/>
  <c r="Y49" i="5"/>
  <c r="J33" i="5"/>
  <c r="J9" i="5"/>
  <c r="H12" i="6"/>
  <c r="J15" i="5"/>
  <c r="J19" i="5"/>
  <c r="N25" i="5"/>
  <c r="E41" i="5"/>
  <c r="T45" i="5"/>
  <c r="E12" i="5"/>
  <c r="J41" i="5"/>
  <c r="E33" i="5"/>
  <c r="T51" i="5"/>
  <c r="H35" i="6"/>
  <c r="Y41" i="5"/>
  <c r="N30" i="5"/>
  <c r="H46" i="6"/>
  <c r="J13" i="5"/>
  <c r="Y53" i="5"/>
  <c r="Y26" i="5"/>
  <c r="N11" i="5"/>
  <c r="J32" i="5"/>
  <c r="N12" i="5"/>
  <c r="H21" i="6"/>
  <c r="H47" i="6"/>
  <c r="Y22" i="5"/>
  <c r="H24" i="6"/>
  <c r="E11" i="5"/>
  <c r="J53" i="5"/>
  <c r="H16" i="6"/>
  <c r="E25" i="5"/>
  <c r="W59" i="5"/>
  <c r="X31" i="5" s="1"/>
  <c r="H18" i="6"/>
  <c r="E51" i="5"/>
  <c r="H41" i="6"/>
  <c r="Y25" i="5"/>
  <c r="J59" i="5"/>
  <c r="N16" i="5"/>
  <c r="Y45" i="5"/>
  <c r="E43" i="5"/>
  <c r="J34" i="5"/>
  <c r="J6" i="5"/>
  <c r="J16" i="5"/>
  <c r="T36" i="5"/>
  <c r="H37" i="6"/>
  <c r="AW10" i="5"/>
  <c r="Y30" i="5"/>
  <c r="J51" i="5"/>
  <c r="N18" i="5"/>
  <c r="O18" i="5" s="1"/>
  <c r="M18" i="6"/>
  <c r="M24" i="6"/>
  <c r="L26" i="6"/>
  <c r="M22" i="6"/>
  <c r="M19" i="6"/>
  <c r="L23" i="6"/>
  <c r="L20" i="6"/>
  <c r="L24" i="6"/>
  <c r="M26" i="6"/>
  <c r="L27" i="6"/>
  <c r="M21" i="6"/>
  <c r="L25" i="6"/>
  <c r="M25" i="6"/>
  <c r="M23" i="6"/>
  <c r="M27" i="6"/>
  <c r="L21" i="6"/>
  <c r="M20" i="6"/>
  <c r="L19" i="6"/>
  <c r="L22" i="6"/>
  <c r="L18" i="6"/>
  <c r="M13" i="6"/>
  <c r="L6" i="6"/>
  <c r="M6" i="6"/>
  <c r="L5" i="6"/>
  <c r="L14" i="6"/>
  <c r="L8" i="6"/>
  <c r="M9" i="6"/>
  <c r="M11" i="6"/>
  <c r="M14" i="6"/>
  <c r="L10" i="6"/>
  <c r="L9" i="6"/>
  <c r="M8" i="6"/>
  <c r="L11" i="6"/>
  <c r="L13" i="6"/>
  <c r="M5" i="6"/>
  <c r="M10" i="6"/>
  <c r="M12" i="6"/>
  <c r="L7" i="6"/>
  <c r="M7" i="6"/>
  <c r="L12" i="6"/>
  <c r="N37" i="5"/>
  <c r="H20" i="6"/>
  <c r="E19" i="5"/>
  <c r="J10" i="5"/>
  <c r="H28" i="6"/>
  <c r="H13" i="6"/>
  <c r="J40" i="5"/>
  <c r="E39" i="5"/>
  <c r="R59" i="5"/>
  <c r="S32" i="5" s="1"/>
  <c r="E34" i="5"/>
  <c r="H6" i="6"/>
  <c r="N44" i="5"/>
  <c r="H19" i="6"/>
  <c r="H43" i="6"/>
  <c r="J35" i="5"/>
  <c r="H14" i="6"/>
  <c r="E50" i="5"/>
  <c r="J52" i="5"/>
  <c r="AW6" i="5"/>
  <c r="AX10" i="5"/>
  <c r="H50" i="6"/>
  <c r="J39" i="5"/>
  <c r="J29" i="5"/>
  <c r="AW11" i="5"/>
  <c r="E49" i="5"/>
  <c r="H45" i="6"/>
  <c r="Y11" i="5"/>
  <c r="J22" i="5"/>
  <c r="J14" i="5"/>
  <c r="H25" i="6"/>
  <c r="S37" i="5" l="1"/>
  <c r="O44" i="5"/>
  <c r="X15" i="5"/>
  <c r="X11" i="5"/>
  <c r="S30" i="5"/>
  <c r="S6" i="5"/>
  <c r="S11" i="5"/>
  <c r="X26" i="5"/>
  <c r="O56" i="5"/>
  <c r="S25" i="5"/>
  <c r="X51" i="5"/>
  <c r="X45" i="5"/>
  <c r="X54" i="5"/>
  <c r="X30" i="5"/>
  <c r="X12" i="5"/>
  <c r="S18" i="5"/>
  <c r="T18" i="5" s="1"/>
  <c r="X42" i="5"/>
  <c r="X25" i="5"/>
  <c r="O33" i="5"/>
  <c r="O36" i="5"/>
  <c r="S16" i="5"/>
  <c r="O46" i="5"/>
  <c r="S56" i="5"/>
  <c r="S26" i="5"/>
  <c r="O16" i="5"/>
  <c r="O11" i="5"/>
  <c r="X24" i="5"/>
  <c r="S45" i="5"/>
  <c r="O26" i="5"/>
  <c r="X48" i="5"/>
  <c r="X55" i="5"/>
  <c r="O15" i="5"/>
  <c r="O42" i="5"/>
  <c r="X46" i="5"/>
  <c r="X47" i="5"/>
  <c r="S8" i="5"/>
  <c r="S14" i="5"/>
  <c r="O55" i="5"/>
  <c r="O38" i="5"/>
  <c r="O19" i="5"/>
  <c r="O43" i="5"/>
  <c r="X39" i="5"/>
  <c r="O29" i="5"/>
  <c r="O13" i="5"/>
  <c r="X56" i="5"/>
  <c r="O23" i="5"/>
  <c r="AQ21" i="5"/>
  <c r="AP30" i="5"/>
  <c r="AO23" i="5"/>
  <c r="AQ26" i="5"/>
  <c r="AP22" i="5"/>
  <c r="AQ28" i="5"/>
  <c r="AQ27" i="5"/>
  <c r="AP25" i="5"/>
  <c r="AQ30" i="5"/>
  <c r="AO25" i="5"/>
  <c r="AQ22" i="5"/>
  <c r="AO26" i="5"/>
  <c r="AO21" i="5"/>
  <c r="AP28" i="5"/>
  <c r="AQ23" i="5"/>
  <c r="AO27" i="5"/>
  <c r="AP24" i="5"/>
  <c r="AO29" i="5"/>
  <c r="AO30" i="5"/>
  <c r="AQ24" i="5"/>
  <c r="AO22" i="5"/>
  <c r="AP21" i="5"/>
  <c r="AQ25" i="5"/>
  <c r="AP29" i="5"/>
  <c r="AO28" i="5"/>
  <c r="AP23" i="5"/>
  <c r="AP26" i="5"/>
  <c r="AO24" i="5"/>
  <c r="AQ29" i="5"/>
  <c r="AP27" i="5"/>
  <c r="S46" i="5"/>
  <c r="X50" i="5"/>
  <c r="O49" i="5"/>
  <c r="O32" i="5"/>
  <c r="AP20" i="5"/>
  <c r="O14" i="5"/>
  <c r="O7" i="5"/>
  <c r="O27" i="5"/>
  <c r="O34" i="5"/>
  <c r="S39" i="5"/>
  <c r="AP76" i="5"/>
  <c r="AP45" i="5"/>
  <c r="S35" i="5"/>
  <c r="O37" i="5"/>
  <c r="X19" i="5"/>
  <c r="AP59" i="5"/>
  <c r="AP64" i="5"/>
  <c r="X35" i="5"/>
  <c r="X22" i="5"/>
  <c r="X41" i="5"/>
  <c r="X36" i="5"/>
  <c r="S41" i="5"/>
  <c r="AO13" i="5"/>
  <c r="AQ14" i="5"/>
  <c r="AO14" i="5"/>
  <c r="AQ8" i="5"/>
  <c r="AO15" i="5"/>
  <c r="AO7" i="5"/>
  <c r="AQ7" i="5"/>
  <c r="AO9" i="5"/>
  <c r="AP7" i="5"/>
  <c r="AP13" i="5"/>
  <c r="AQ11" i="5"/>
  <c r="AQ12" i="5"/>
  <c r="AO6" i="5"/>
  <c r="AQ13" i="5"/>
  <c r="AP11" i="5"/>
  <c r="AP12" i="5"/>
  <c r="AO12" i="5"/>
  <c r="AP14" i="5"/>
  <c r="AP9" i="5"/>
  <c r="AP15" i="5"/>
  <c r="AQ10" i="5"/>
  <c r="AQ6" i="5"/>
  <c r="AQ9" i="5"/>
  <c r="AO10" i="5"/>
  <c r="AO8" i="5"/>
  <c r="AP10" i="5"/>
  <c r="AP8" i="5"/>
  <c r="AP6" i="5"/>
  <c r="AO11" i="5"/>
  <c r="AQ15" i="5"/>
  <c r="X40" i="5"/>
  <c r="S43" i="5"/>
  <c r="S55" i="5"/>
  <c r="O41" i="5"/>
  <c r="S19" i="5"/>
  <c r="S9" i="5"/>
  <c r="X43" i="5"/>
  <c r="S29" i="5"/>
  <c r="S23" i="5"/>
  <c r="X7" i="5"/>
  <c r="X10" i="5"/>
  <c r="X34" i="5"/>
  <c r="O39" i="5"/>
  <c r="S31" i="5"/>
  <c r="O20" i="5"/>
  <c r="X28" i="5"/>
  <c r="X6" i="5"/>
  <c r="X53" i="5"/>
  <c r="O25" i="5"/>
  <c r="S50" i="5"/>
  <c r="S53" i="5"/>
  <c r="O45" i="5"/>
  <c r="S54" i="5"/>
  <c r="O22" i="5"/>
  <c r="S17" i="5"/>
  <c r="X9" i="5"/>
  <c r="X14" i="5"/>
  <c r="X17" i="5"/>
  <c r="X37" i="5"/>
  <c r="X44" i="5"/>
  <c r="O31" i="5"/>
  <c r="S12" i="5"/>
  <c r="S49" i="5"/>
  <c r="S24" i="5"/>
  <c r="O50" i="5"/>
  <c r="O53" i="5"/>
  <c r="S7" i="5"/>
  <c r="S34" i="5"/>
  <c r="S47" i="5"/>
  <c r="X13" i="5"/>
  <c r="X52" i="5"/>
  <c r="S20" i="5"/>
  <c r="X16" i="5"/>
  <c r="O24" i="5"/>
  <c r="S51" i="5"/>
  <c r="S22" i="5"/>
  <c r="X49" i="5"/>
  <c r="O6" i="5"/>
  <c r="O35" i="5"/>
  <c r="S33" i="5"/>
  <c r="S13" i="5"/>
  <c r="O17" i="5"/>
  <c r="X20" i="5"/>
  <c r="X21" i="5"/>
  <c r="O9" i="5"/>
  <c r="S28" i="5"/>
  <c r="X18" i="5"/>
  <c r="X29" i="5"/>
  <c r="O51" i="5"/>
  <c r="O28" i="5"/>
  <c r="S36" i="5"/>
  <c r="O12" i="5"/>
  <c r="S42" i="5"/>
  <c r="X8" i="5"/>
  <c r="X38" i="5"/>
  <c r="S21" i="5"/>
  <c r="O48" i="5"/>
  <c r="S48" i="5"/>
  <c r="O21" i="5"/>
  <c r="S40" i="5"/>
  <c r="X33" i="5"/>
  <c r="S10" i="5"/>
  <c r="X27" i="5"/>
  <c r="O10" i="5"/>
  <c r="O52" i="5"/>
  <c r="S15" i="5"/>
  <c r="O30" i="5"/>
  <c r="O54" i="5"/>
  <c r="X32" i="5"/>
  <c r="S38" i="5"/>
  <c r="O40" i="5"/>
  <c r="O8" i="5"/>
  <c r="S27" i="5"/>
  <c r="S52" i="5"/>
  <c r="X23" i="5"/>
  <c r="S44" i="5"/>
  <c r="O47" i="5"/>
  <c r="M35" i="6"/>
  <c r="M38" i="6"/>
  <c r="L33" i="6"/>
  <c r="L34" i="6"/>
  <c r="L39" i="6"/>
  <c r="M37" i="6"/>
  <c r="M40" i="6"/>
  <c r="L35" i="6"/>
  <c r="M39" i="6"/>
  <c r="M32" i="6"/>
  <c r="L31" i="6"/>
  <c r="M36" i="6"/>
  <c r="M34" i="6"/>
  <c r="L37" i="6"/>
  <c r="L38" i="6"/>
  <c r="L40" i="6"/>
  <c r="L32" i="6"/>
  <c r="M31" i="6"/>
  <c r="M33" i="6"/>
  <c r="L36" i="6"/>
  <c r="Y8" i="5" l="1"/>
  <c r="Y32" i="5"/>
  <c r="T54" i="5"/>
  <c r="Y43" i="5"/>
  <c r="T56" i="5"/>
  <c r="Y12" i="5"/>
  <c r="T31" i="5"/>
  <c r="Y50" i="5"/>
  <c r="Y23" i="5"/>
  <c r="Y20" i="5"/>
  <c r="T7" i="5"/>
  <c r="T46" i="5"/>
  <c r="T15" i="5"/>
  <c r="T48" i="5"/>
  <c r="Y34" i="5"/>
  <c r="T29" i="5"/>
  <c r="T33" i="5"/>
  <c r="Y39" i="5"/>
  <c r="Y27" i="5"/>
  <c r="Y38" i="5"/>
  <c r="Y52" i="5"/>
  <c r="Y6" i="5"/>
  <c r="T35" i="5"/>
  <c r="Y42" i="5"/>
  <c r="Y31" i="5"/>
  <c r="T11" i="5"/>
  <c r="T42" i="5"/>
  <c r="Y33" i="5"/>
  <c r="T52" i="5"/>
  <c r="T37" i="5"/>
  <c r="T25" i="5"/>
  <c r="Y14" i="5"/>
  <c r="T55" i="5"/>
  <c r="T8" i="5"/>
  <c r="T13" i="5"/>
  <c r="Y7" i="5"/>
  <c r="T43" i="5"/>
  <c r="AQ16" i="5"/>
  <c r="T41" i="5"/>
  <c r="Y24" i="5"/>
  <c r="Y29" i="5"/>
  <c r="AL7" i="5"/>
  <c r="T23" i="5"/>
  <c r="Y36" i="5"/>
  <c r="Y46" i="5"/>
  <c r="Y54" i="5"/>
  <c r="T20" i="5"/>
  <c r="T12" i="5"/>
  <c r="T6" i="5"/>
  <c r="T27" i="5"/>
  <c r="T38" i="5"/>
  <c r="T10" i="5"/>
  <c r="T28" i="5"/>
  <c r="T49" i="5"/>
  <c r="T26" i="5"/>
  <c r="Y51" i="5"/>
  <c r="T9" i="5"/>
  <c r="Y35" i="5"/>
  <c r="T39" i="5"/>
  <c r="AL6" i="5"/>
  <c r="T32" i="5"/>
  <c r="T22" i="5"/>
  <c r="T53" i="5"/>
  <c r="T19" i="5"/>
  <c r="Y48" i="5"/>
  <c r="Y15" i="5"/>
  <c r="T44" i="5"/>
  <c r="T40" i="5"/>
  <c r="Y21" i="5"/>
  <c r="T47" i="5"/>
  <c r="T34" i="5"/>
  <c r="Y17" i="5"/>
  <c r="T50" i="5"/>
  <c r="Y56" i="5"/>
  <c r="T16" i="5"/>
  <c r="T30" i="5"/>
  <c r="AO51" i="5" l="1"/>
  <c r="AQ58" i="5"/>
  <c r="AQ65" i="5" s="1"/>
  <c r="AP54" i="5"/>
  <c r="AP69" i="5" s="1"/>
  <c r="AQ56" i="5"/>
  <c r="AQ67" i="5" s="1"/>
  <c r="AQ54" i="5"/>
  <c r="AQ69" i="5" s="1"/>
  <c r="AO55" i="5"/>
  <c r="AO68" i="5" s="1"/>
  <c r="AQ49" i="5"/>
  <c r="AQ57" i="5"/>
  <c r="AQ66" i="5" s="1"/>
  <c r="AP55" i="5"/>
  <c r="AO56" i="5"/>
  <c r="AO67" i="5" s="1"/>
  <c r="AQ50" i="5"/>
  <c r="AQ51" i="5"/>
  <c r="AO50" i="5"/>
  <c r="AO54" i="5"/>
  <c r="AO69" i="5" s="1"/>
  <c r="AP57" i="5"/>
  <c r="AP66" i="5" s="1"/>
  <c r="AP53" i="5"/>
  <c r="AP51" i="5"/>
  <c r="AP56" i="5"/>
  <c r="AP67" i="5" s="1"/>
  <c r="AO57" i="5"/>
  <c r="AO66" i="5" s="1"/>
  <c r="AO53" i="5"/>
  <c r="AP49" i="5"/>
  <c r="AQ55" i="5"/>
  <c r="AQ68" i="5" s="1"/>
  <c r="AO49" i="5"/>
  <c r="AP50" i="5"/>
  <c r="AP58" i="5"/>
  <c r="AP65" i="5" s="1"/>
  <c r="AQ53" i="5"/>
  <c r="AO58" i="5"/>
  <c r="AO65" i="5" s="1"/>
  <c r="AP52" i="5"/>
  <c r="AQ52" i="5"/>
  <c r="AO52" i="5"/>
  <c r="AP39" i="5"/>
  <c r="AQ39" i="5"/>
  <c r="AP38" i="5"/>
  <c r="AP40" i="5"/>
  <c r="AP71" i="5" s="1"/>
  <c r="AO39" i="5"/>
  <c r="AO44" i="5"/>
  <c r="AO75" i="5" s="1"/>
  <c r="AO43" i="5"/>
  <c r="AO74" i="5" s="1"/>
  <c r="AP37" i="5"/>
  <c r="AP35" i="5"/>
  <c r="AO35" i="5"/>
  <c r="AQ42" i="5"/>
  <c r="AQ73" i="5" s="1"/>
  <c r="AO40" i="5"/>
  <c r="AO71" i="5" s="1"/>
  <c r="AO36" i="5"/>
  <c r="AQ38" i="5"/>
  <c r="AQ35" i="5"/>
  <c r="AP42" i="5"/>
  <c r="AP73" i="5" s="1"/>
  <c r="AQ37" i="5"/>
  <c r="AO41" i="5"/>
  <c r="AO72" i="5" s="1"/>
  <c r="AP41" i="5"/>
  <c r="AP72" i="5" s="1"/>
  <c r="AO38" i="5"/>
  <c r="AQ36" i="5"/>
  <c r="AP43" i="5"/>
  <c r="AP74" i="5" s="1"/>
  <c r="AP44" i="5"/>
  <c r="AP75" i="5" s="1"/>
  <c r="AQ41" i="5"/>
  <c r="AQ72" i="5" s="1"/>
  <c r="AP36" i="5"/>
  <c r="AO37" i="5"/>
  <c r="AQ43" i="5"/>
  <c r="AQ74" i="5" s="1"/>
  <c r="AQ44" i="5"/>
  <c r="AQ75" i="5" s="1"/>
  <c r="AO42" i="5"/>
  <c r="AO73" i="5" s="1"/>
  <c r="AQ40" i="5"/>
  <c r="AQ71" i="5" s="1"/>
  <c r="AP68" i="5" l="1"/>
  <c r="AS59" i="5"/>
  <c r="AT58" i="5" s="1"/>
</calcChain>
</file>

<file path=xl/sharedStrings.xml><?xml version="1.0" encoding="utf-8"?>
<sst xmlns="http://schemas.openxmlformats.org/spreadsheetml/2006/main" count="20378" uniqueCount="270">
  <si>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</si>
  <si>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</si>
  <si>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</si>
  <si>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</si>
  <si>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</si>
  <si>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</si>
  <si>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</si>
  <si>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</si>
  <si>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 xml:space="preserve">District of Columbia 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</si>
  <si>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</si>
  <si>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</si>
  <si>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</si>
  <si>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</si>
  <si>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</si>
  <si>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</si>
  <si>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</si>
  <si>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</si>
  <si>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</si>
  <si>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</si>
  <si>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</si>
  <si>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</si>
  <si>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</si>
  <si>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</si>
  <si>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</si>
  <si>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</si>
  <si>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</si>
  <si>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</si>
  <si>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</si>
  <si>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</si>
  <si>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</si>
  <si>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</si>
  <si>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</si>
  <si>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</si>
  <si>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</si>
  <si>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</si>
  <si>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</si>
  <si>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</si>
  <si>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</si>
  <si>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</si>
  <si>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</si>
  <si>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</si>
  <si>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</si>
  <si>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</si>
  <si>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</si>
  <si>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</si>
  <si>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</si>
  <si>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</si>
  <si>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</si>
  <si>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</si>
  <si>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</si>
  <si>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</si>
  <si>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</si>
  <si>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Estimate</t>
  </si>
  <si>
    <t>MOE</t>
  </si>
  <si>
    <t>Footnotes:</t>
  </si>
  <si>
    <t>MOE - Margin of error based on 90% confidence interval</t>
  </si>
  <si>
    <t>Population 1 year and over</t>
  </si>
  <si>
    <t>Same house 1 year ago</t>
  </si>
  <si>
    <t>Total</t>
  </si>
  <si>
    <t>Different state of residence 1 year ago</t>
  </si>
  <si>
    <t>Same state of residence 1 year ago</t>
  </si>
  <si>
    <t>N/A</t>
  </si>
  <si>
    <t>N/A - Not Applicable</t>
  </si>
  <si>
    <t>U.S. Island Area</t>
  </si>
  <si>
    <t>Foreign Country</t>
  </si>
  <si>
    <t>Universe: Population 1 year and over</t>
  </si>
  <si>
    <t>Table with row headers in column A, L, W, AH, AS, BD, BO, BZ, CK, CV, and DG, and column headers in rows 6 through 8 and 45 through 47.</t>
  </si>
  <si>
    <t>Different state of residence 1 year ago (continued)</t>
  </si>
  <si>
    <r>
      <t>United States</t>
    </r>
    <r>
      <rPr>
        <vertAlign val="superscript"/>
        <sz val="10"/>
        <rFont val="Arial"/>
        <family val="2"/>
      </rPr>
      <t>2</t>
    </r>
  </si>
  <si>
    <r>
      <rPr>
        <vertAlign val="superscript"/>
        <sz val="10"/>
        <rFont val="Arial"/>
        <family val="2"/>
      </rPr>
      <t>1</t>
    </r>
    <r>
      <rPr>
        <sz val="10"/>
        <rFont val="Arial"/>
        <family val="2"/>
      </rPr>
      <t>Incudes Puerto Rico and the District of Columbia</t>
    </r>
  </si>
  <si>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The estimates for the United States do not include Puerto Rico</t>
    </r>
  </si>
  <si>
    <t>Current residence</t>
  </si>
  <si>
    <t>United States2</t>
  </si>
  <si>
    <t>Rank</t>
  </si>
  <si>
    <t>-</t>
  </si>
  <si>
    <t>Different State of residence 1 year ago</t>
  </si>
  <si>
    <t>United States</t>
  </si>
  <si>
    <t>% of Net</t>
  </si>
  <si>
    <t>% of In</t>
  </si>
  <si>
    <t>% of Out</t>
  </si>
  <si>
    <t>Totals</t>
  </si>
  <si>
    <t>Current Residence</t>
  </si>
  <si>
    <t>State</t>
  </si>
  <si>
    <t>* Does not account for Foreign Country Outgoing.</t>
  </si>
  <si>
    <t>% of Total Out</t>
  </si>
  <si>
    <t>Out</t>
  </si>
  <si>
    <t>% of Out (Net)</t>
  </si>
  <si>
    <t>% of Net (In)</t>
  </si>
  <si>
    <t>Net Movers into Idaho - Source States</t>
  </si>
  <si>
    <t>% of In/Out Population</t>
  </si>
  <si>
    <t>…</t>
  </si>
  <si>
    <t>Top Source States of In-Migration into Idaho</t>
  </si>
  <si>
    <t>Top Destination States of Out-Migration from Idaho</t>
  </si>
  <si>
    <t>Net Migration - Source and Destination States</t>
  </si>
  <si>
    <t>Net Movers Exiting Idaho - Destination States</t>
  </si>
  <si>
    <t>Total Net In</t>
  </si>
  <si>
    <t>Total Net Out</t>
  </si>
  <si>
    <t>States with Zero Migration?</t>
  </si>
  <si>
    <t>No. of States with Zero Migration:</t>
  </si>
  <si>
    <t>No. of States Net Out:</t>
  </si>
  <si>
    <t>No. of State with Net In:</t>
  </si>
  <si>
    <t>For more information on state migration flows see https://www.census.gov/topics/population/migration/guidance/state-to-state-migration-flows.html</t>
  </si>
  <si>
    <t>% of Total In</t>
  </si>
  <si>
    <t>s</t>
  </si>
  <si>
    <t>3 surrounding States</t>
  </si>
  <si>
    <t>Surrounding States Net</t>
  </si>
  <si>
    <t>Surrounding States Out!</t>
  </si>
  <si>
    <t>Surrounding States In!</t>
  </si>
  <si>
    <t>In</t>
  </si>
  <si>
    <t>% of Total In !</t>
  </si>
  <si>
    <t>SS Proportion</t>
  </si>
  <si>
    <t xml:space="preserve">Did not move </t>
  </si>
  <si>
    <t>Moved within State</t>
  </si>
  <si>
    <t>US Average</t>
  </si>
  <si>
    <t>US</t>
  </si>
  <si>
    <t>Average</t>
  </si>
  <si>
    <r>
      <t>Table 1.  State-to-State Migration Flows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>: 2018</t>
    </r>
  </si>
  <si>
    <t>Dataset: 2018 American Community Survey 1-Year Estimates</t>
  </si>
  <si>
    <t>Current residence in</t>
  </si>
  <si>
    <t>Abroad 1 year ago</t>
  </si>
  <si>
    <t>Movers within Puerto Rico are included in the column labeled "Same state of residence 1 year ago"</t>
  </si>
  <si>
    <t>The Census Bureau reviewed this data product for unauthorized disclosure of confidential information and approved the disclosure avoidance practices applied to this release. CBDRB-FY19-POP001-0057.</t>
  </si>
  <si>
    <t>Source: U.S. Census Bureau, 2018 American Community Survey. For more information on the ACS, see https://www.census.gov/programs-surveys/acs/</t>
  </si>
  <si>
    <t xml:space="preserve">Total Out of State Migration </t>
  </si>
  <si>
    <t>US Total Migration</t>
  </si>
  <si>
    <t>Table.  Movers Within and Between States, the District of Columbia, and Puerto Rico</t>
  </si>
  <si>
    <t>Table 1.  State-to-State Migration Flows*: 2010</t>
  </si>
  <si>
    <r>
      <t xml:space="preserve">Dataset: </t>
    </r>
    <r>
      <rPr>
        <b/>
        <sz val="10"/>
        <rFont val="Arial"/>
        <family val="2"/>
      </rPr>
      <t>2006 American Community Survey 1-Year Estimates</t>
    </r>
  </si>
  <si>
    <r>
      <t xml:space="preserve">Dataset: </t>
    </r>
    <r>
      <rPr>
        <b/>
        <sz val="10"/>
        <rFont val="Arial"/>
        <family val="2"/>
      </rPr>
      <t>2010 American Community Survey 1-Year Estimates</t>
    </r>
  </si>
  <si>
    <t>Universe: Population 1 year and over who moved within or between states, the District of Columbia, and Puerto Rico</t>
  </si>
  <si>
    <t>Current residence in --</t>
  </si>
  <si>
    <t>Residence 1 year ago in --</t>
  </si>
  <si>
    <t>Abroad 1 year ago--</t>
  </si>
  <si>
    <r>
      <t>United States</t>
    </r>
    <r>
      <rPr>
        <vertAlign val="superscript"/>
        <sz val="10"/>
        <rFont val="Arial"/>
        <family val="2"/>
      </rPr>
      <t>1</t>
    </r>
  </si>
  <si>
    <t>Source: U.S. Census Bureau, 2006 American Community Survey</t>
  </si>
  <si>
    <r>
      <rPr>
        <sz val="10"/>
        <rFont val="Arial"/>
        <family val="2"/>
      </rPr>
      <t>N/A</t>
    </r>
    <r>
      <rPr>
        <vertAlign val="superscript"/>
        <sz val="10"/>
        <rFont val="Arial"/>
        <family val="2"/>
      </rPr>
      <t>2</t>
    </r>
  </si>
  <si>
    <t>Table 1.  Movers Within and Between States, the District of Columbia, and Puerto Rico</t>
  </si>
  <si>
    <r>
      <t xml:space="preserve">Dataset: </t>
    </r>
    <r>
      <rPr>
        <b/>
        <sz val="10"/>
        <rFont val="Arial"/>
        <family val="2"/>
      </rPr>
      <t>2007 American Community Survey 1-Year Estimates</t>
    </r>
  </si>
  <si>
    <t>Source: U.S. Census Bureau, 2007 American Community Survey</t>
  </si>
  <si>
    <t>Source: U.S. Census Bureau, 2008 American Community Survey</t>
  </si>
  <si>
    <t>Table 1.  State-to-State Migration Flows*: 2008</t>
  </si>
  <si>
    <r>
      <t xml:space="preserve">Dataset: </t>
    </r>
    <r>
      <rPr>
        <b/>
        <sz val="10"/>
        <rFont val="Arial"/>
        <family val="2"/>
      </rPr>
      <t>2008 American Community Survey 1-Year Estimates</t>
    </r>
  </si>
  <si>
    <t>*Incudes Puerto Rico and the District of Columbia</t>
  </si>
  <si>
    <t>Source: U.S. Census Bureau, 2009 American Community Survey</t>
  </si>
  <si>
    <t>Table 1.  State-to-State Migration Flows*: 2009</t>
  </si>
  <si>
    <r>
      <t xml:space="preserve">Dataset: </t>
    </r>
    <r>
      <rPr>
        <b/>
        <sz val="10"/>
        <rFont val="Arial"/>
        <family val="2"/>
      </rPr>
      <t>2009 American Community Survey 1-Year Estimates</t>
    </r>
  </si>
  <si>
    <t>Different state of residence 1 year ago (cont.)</t>
  </si>
  <si>
    <r>
      <rPr>
        <vertAlign val="superscript"/>
        <sz val="10"/>
        <rFont val="Arial"/>
        <family val="2"/>
      </rPr>
      <t>1</t>
    </r>
    <r>
      <rPr>
        <sz val="10"/>
        <rFont val="Arial"/>
        <family val="2"/>
      </rPr>
      <t>The estimates for the United States do not include Puerto Rico</t>
    </r>
  </si>
  <si>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Movers within Puerto Rico are include in the column labeled "Same state of residence 1 year ago"</t>
    </r>
  </si>
  <si>
    <r>
      <rPr>
        <sz val="10"/>
        <rFont val="Arial"/>
        <family val="2"/>
      </rPr>
      <t xml:space="preserve">For more information on state-to-state migration flows see </t>
    </r>
    <r>
      <rPr>
        <u/>
        <sz val="10"/>
        <color indexed="12"/>
        <rFont val="Arial"/>
        <family val="2"/>
      </rPr>
      <t>http://www.census.gov/hhes/migration/data/acs/state-to-state.html</t>
    </r>
  </si>
  <si>
    <t>Source: U.S. Census Bureau, 2010 American Community Survey</t>
  </si>
  <si>
    <t>Table 1.  State-to-State Migration Flows*: 2011</t>
  </si>
  <si>
    <r>
      <t xml:space="preserve">Dataset: </t>
    </r>
    <r>
      <rPr>
        <b/>
        <sz val="10"/>
        <rFont val="Arial"/>
        <family val="2"/>
      </rPr>
      <t>2011 American Community Survey 1-Year Estimates</t>
    </r>
  </si>
  <si>
    <t>Source: U.S. Census Bureau, 2011 American Community Survey</t>
  </si>
  <si>
    <t>Source: U.S. Census Bureau, 2014 American Community Survey.  For more information on the ACS, see http://census.gov/acs</t>
  </si>
  <si>
    <t>Table 1.  State-to-State Migration Flows*: 2012</t>
  </si>
  <si>
    <t>Dataset: 2012 American Community Survey 1-Year Estimates</t>
  </si>
  <si>
    <t>Same residence 1 year ago</t>
  </si>
  <si>
    <t>Different residence, same state 1 year ago</t>
  </si>
  <si>
    <t>Source: U.S. Census Bureau, 2012 American Community Survey</t>
  </si>
  <si>
    <t>Table 1.  State-to-State Migration Flows*: 2013</t>
  </si>
  <si>
    <t>Dataset: 2013 American Community Survey 1-Year Estimates</t>
  </si>
  <si>
    <t>Source: U.S. Census Bureau, 2013 American Community Survey</t>
  </si>
  <si>
    <r>
      <t>Table 1.  State-to-State Migration Flows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>: 2014</t>
    </r>
  </si>
  <si>
    <t>Dataset: 2014 American Community Survey 1-Year Estimates</t>
  </si>
  <si>
    <r>
      <t>N/A</t>
    </r>
    <r>
      <rPr>
        <vertAlign val="superscript"/>
        <sz val="10"/>
        <rFont val="Arial"/>
        <family val="2"/>
      </rPr>
      <t>3</t>
    </r>
  </si>
  <si>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Movers within Puerto Rico are included in the column labeled "Same state of residence 1 year ago"</t>
    </r>
  </si>
  <si>
    <t>For more information on state-to-state migration flows see http://census.gov/hhes/migration/data/acs/state-to-state.html</t>
  </si>
  <si>
    <r>
      <t>Table 1.  State-to-State Migration Flows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>: 2015</t>
    </r>
  </si>
  <si>
    <t>Dataset: 2015 American Community Survey 1-Year Estimates</t>
  </si>
  <si>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Movers within Puerto Rico are include in the column labeled "Same state of residence 1 year ago"</t>
    </r>
  </si>
  <si>
    <t>For more information on state migration flows see http://www.census.gov/topics/population/migration/guidance/state-to-state-migration-flows.html.</t>
  </si>
  <si>
    <t>For more information on state migration flows see http://www.census.gov/topics/population/migration/guidance/state-to-state-migration-flows.html</t>
  </si>
  <si>
    <t>Source: U.S. Census Bureau, 2015 American Community Survey. For more information, see http://census.gov/acs.</t>
  </si>
  <si>
    <t>Source: U.S. Census Bureau, 2015 American Community Survey. For more information, see http://census.gov/acs</t>
  </si>
  <si>
    <r>
      <t>Table 1.  State-to-State Migration Flows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>: 2016</t>
    </r>
  </si>
  <si>
    <t>Dataset: 2016 American Community Survey 1-Year Estimates</t>
  </si>
  <si>
    <t>Source: U.S. Census Bureau, 2016 American Community Survey. For more information, see http://census.gov/acs</t>
  </si>
  <si>
    <r>
      <t>Table 1.  State-to-State Migration Flows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>: 2017</t>
    </r>
  </si>
  <si>
    <t>Dataset: 2017 American Community Survey 1-Year Estimates</t>
  </si>
  <si>
    <r>
      <t>Foreign Country</t>
    </r>
    <r>
      <rPr>
        <vertAlign val="superscript"/>
        <sz val="10"/>
        <rFont val="Arial"/>
        <family val="2"/>
      </rPr>
      <t>4</t>
    </r>
  </si>
  <si>
    <r>
      <rPr>
        <vertAlign val="superscript"/>
        <sz val="10"/>
        <rFont val="Arial"/>
        <family val="2"/>
      </rPr>
      <t>4</t>
    </r>
    <r>
      <rPr>
        <sz val="10"/>
        <rFont val="Arial"/>
        <family val="2"/>
      </rPr>
      <t>Foreign Country also includes Born at Sea.</t>
    </r>
  </si>
  <si>
    <t>Source: U.S. Census Bureau, 2017 American Community Survey. For more information, see https://census.gov/acs</t>
  </si>
  <si>
    <t>Difference State 1 year ago</t>
  </si>
  <si>
    <t>Different State of Residence - 1 year ago</t>
  </si>
  <si>
    <t>H</t>
  </si>
  <si>
    <t>J</t>
  </si>
  <si>
    <t>M</t>
  </si>
  <si>
    <t>O</t>
  </si>
  <si>
    <t>Q</t>
  </si>
  <si>
    <t>S</t>
  </si>
  <si>
    <t>U</t>
  </si>
  <si>
    <t>X</t>
  </si>
  <si>
    <t>Z</t>
  </si>
  <si>
    <t>AB</t>
  </si>
  <si>
    <t>AD</t>
  </si>
  <si>
    <t>AF</t>
  </si>
  <si>
    <t>AI</t>
  </si>
  <si>
    <t>AK</t>
  </si>
  <si>
    <t>AM</t>
  </si>
  <si>
    <t>AO</t>
  </si>
  <si>
    <t>AQ</t>
  </si>
  <si>
    <t>AT</t>
  </si>
  <si>
    <t>AV</t>
  </si>
  <si>
    <t>AX</t>
  </si>
  <si>
    <t>AZ</t>
  </si>
  <si>
    <t>BB</t>
  </si>
  <si>
    <t>BE</t>
  </si>
  <si>
    <t>BG</t>
  </si>
  <si>
    <t>BI</t>
  </si>
  <si>
    <t>BK</t>
  </si>
  <si>
    <t>BM</t>
  </si>
  <si>
    <t>BP</t>
  </si>
  <si>
    <t>BR</t>
  </si>
  <si>
    <t>BT</t>
  </si>
  <si>
    <t>BV</t>
  </si>
  <si>
    <t>BX</t>
  </si>
  <si>
    <t>CA</t>
  </si>
  <si>
    <t>CC</t>
  </si>
  <si>
    <t>CE</t>
  </si>
  <si>
    <t>CG</t>
  </si>
  <si>
    <t>CI</t>
  </si>
  <si>
    <t>CL</t>
  </si>
  <si>
    <t>CN</t>
  </si>
  <si>
    <t>CP</t>
  </si>
  <si>
    <t>CR</t>
  </si>
  <si>
    <t>CT</t>
  </si>
  <si>
    <t>CW</t>
  </si>
  <si>
    <t>CY</t>
  </si>
  <si>
    <t>DA</t>
  </si>
  <si>
    <t>DC</t>
  </si>
  <si>
    <t>DE</t>
  </si>
  <si>
    <t>DH</t>
  </si>
  <si>
    <t>DJ</t>
  </si>
  <si>
    <t>DL</t>
  </si>
  <si>
    <t>DN</t>
  </si>
  <si>
    <t>DP</t>
  </si>
  <si>
    <t>DS</t>
  </si>
  <si>
    <t>DU</t>
  </si>
  <si>
    <t>DW</t>
  </si>
  <si>
    <t>DY</t>
  </si>
  <si>
    <t>Formula Reference:</t>
  </si>
  <si>
    <t>Table with row headers in column A, L, W, AH, AS, BD, BO, BZ, CK, CV, and DG, and column headers in rows 6 through 8 and 46 through 48.</t>
  </si>
  <si>
    <r>
      <t xml:space="preserve">Dataset: </t>
    </r>
    <r>
      <rPr>
        <b/>
        <sz val="10"/>
        <rFont val="Arial"/>
        <family val="2"/>
      </rPr>
      <t>2005 American Community Survey 1-Year Estimates</t>
    </r>
  </si>
  <si>
    <t>Source: U.S. Census Bureau, 2005 American Community Survey</t>
  </si>
  <si>
    <r>
      <t xml:space="preserve">Dataset: </t>
    </r>
    <r>
      <rPr>
        <b/>
        <sz val="10"/>
        <rFont val="Arial"/>
        <family val="2"/>
      </rPr>
      <t>2007-2009 American Community Survey 3-Year Estimates</t>
    </r>
  </si>
  <si>
    <t>Out Migration</t>
  </si>
  <si>
    <t>In Migration</t>
  </si>
  <si>
    <t>Net</t>
  </si>
  <si>
    <t>US Total Migration Proportion</t>
  </si>
  <si>
    <t>US Total Migration Proportion Rank</t>
  </si>
  <si>
    <t>US Total Migration OTY Change</t>
  </si>
  <si>
    <t xml:space="preserve">Total In-Migration </t>
  </si>
  <si>
    <t>Total - in</t>
  </si>
  <si>
    <t xml:space="preserve">Total Net State Migration </t>
  </si>
  <si>
    <t>US Total Migration - Foreign Residence One Year Previous</t>
  </si>
  <si>
    <t>State Array</t>
  </si>
  <si>
    <t>Years</t>
  </si>
  <si>
    <t>% includes all states, Puerto Rico, and Foreign Country</t>
  </si>
  <si>
    <t>Subtotal</t>
  </si>
  <si>
    <r>
      <t>Table 1.  State-to-State Migration Flows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>: 2019</t>
    </r>
  </si>
  <si>
    <t>Dataset: 2019 American Community Survey 1-Year Estimates</t>
  </si>
  <si>
    <t>The Census Bureau reviewed this data product for unauthorized disclosure of confidential information and approved the disclosure avoidance practices applied to this release. CBDRB-FY21-POP001-0018.</t>
  </si>
  <si>
    <t>Source: U.S. Census Bureau, 2019 American Community Survey. For more information on the ACS, see https://www.census.gov/programs-surveys/acs/</t>
  </si>
  <si>
    <t>Selected State:</t>
  </si>
  <si>
    <r>
      <t>Table 1.  State-to-State Migration Flows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>: 2021</t>
    </r>
  </si>
  <si>
    <t>Dataset: 2021 American Community Survey 1-Year Estimates</t>
  </si>
  <si>
    <t>The Census Bureau reviewed this data product for unauthorized disclosure of confidential information and approved the disclosure avoidance practices applied to this release. CBDRB‑FY23‑0114.</t>
  </si>
  <si>
    <t>Source: U.S. Census Bureau, 2021 American Community Survey. For more information on the ACS, see https://www.census.gov/programs-surveys/acs/</t>
  </si>
  <si>
    <t>Type in Year Below (2005-2019, 2021):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</si>
</sst>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%"/>
    <numFmt numFmtId="165" formatCode="#,##0_)"/>
    <numFmt numFmtId="166" formatCode="&quot;+/- &quot;#,###"/>
    <numFmt numFmtId="167" formatCode="_(* #,##0_);_(* \(#,##0\);_(* &quot;-&quot;??_);_(@_)"/>
  </numFmts>
  <fonts count="18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indexed="9"/>
      <name val="Arial"/>
      <family val="2"/>
    </font>
    <font>
      <vertAlign val="superscript"/>
      <sz val="10"/>
      <name val="Arial"/>
      <family val="2"/>
    </font>
    <font>
      <b/>
      <vertAlign val="superscript"/>
      <sz val="10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sz val="16"/>
      <name val="Calibri"/>
      <family val="2"/>
      <scheme val="minor"/>
    </font>
    <font>
      <b/>
      <sz val="12"/>
      <name val="Arial"/>
      <family val="2"/>
    </font>
    <font>
      <sz val="10"/>
      <name val="Arial"/>
      <family val="2"/>
    </font>
    <font>
      <b/>
      <sz val="10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  <font>
      <b/>
      <u/>
      <sz val="10"/>
      <name val="Arial"/>
      <family val="2"/>
    </font>
    <font>
      <sz val="10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42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</cellStyleXfs>
  <cellXfs count="241">
    <xf numFmtId="0" fontId="0" fillId="0" borderId="0" xfId="0"/>
    <xf numFmtId="3" fontId="2" fillId="0" borderId="0" xfId="0" applyNumberFormat="1" applyFont="1" applyProtection="1">
      <protection locked="0"/>
    </xf>
    <xf numFmtId="3" fontId="3" fillId="0" borderId="0" xfId="0" applyNumberFormat="1" applyFont="1" applyProtection="1">
      <protection locked="0"/>
    </xf>
    <xf numFmtId="3" fontId="3" fillId="0" borderId="0" xfId="0" applyNumberFormat="1" applyFont="1" applyAlignment="1" applyProtection="1">
      <alignment horizontal="right" wrapText="1"/>
      <protection locked="0"/>
    </xf>
    <xf numFmtId="49" fontId="0" fillId="0" borderId="1" xfId="0" applyNumberFormat="1" applyBorder="1" applyAlignment="1" applyProtection="1">
      <alignment horizontal="center" wrapText="1"/>
      <protection locked="0"/>
    </xf>
    <xf numFmtId="49" fontId="0" fillId="0" borderId="3" xfId="0" applyNumberFormat="1" applyBorder="1" applyAlignment="1" applyProtection="1">
      <alignment horizontal="center" wrapText="1"/>
      <protection locked="0"/>
    </xf>
    <xf numFmtId="0" fontId="4" fillId="0" borderId="0" xfId="0" applyFont="1" applyProtection="1">
      <protection locked="0"/>
    </xf>
    <xf numFmtId="165" fontId="0" fillId="0" borderId="0" xfId="0" applyNumberFormat="1" applyProtection="1">
      <protection locked="0"/>
    </xf>
    <xf numFmtId="49" fontId="0" fillId="0" borderId="0" xfId="0" applyNumberFormat="1" applyProtection="1">
      <protection locked="0"/>
    </xf>
    <xf numFmtId="49" fontId="3" fillId="0" borderId="0" xfId="0" applyNumberFormat="1" applyFont="1" applyProtection="1">
      <protection locked="0"/>
    </xf>
    <xf numFmtId="49" fontId="2" fillId="0" borderId="0" xfId="0" applyNumberFormat="1" applyFont="1" applyProtection="1">
      <protection locked="0"/>
    </xf>
    <xf numFmtId="49" fontId="0" fillId="0" borderId="5" xfId="0" applyNumberFormat="1" applyBorder="1" applyAlignment="1" applyProtection="1">
      <alignment horizontal="center" wrapText="1"/>
      <protection locked="0"/>
    </xf>
    <xf numFmtId="0" fontId="0" fillId="0" borderId="9" xfId="0" applyBorder="1" applyAlignment="1" applyProtection="1">
      <alignment horizontal="center" wrapText="1"/>
      <protection locked="0"/>
    </xf>
    <xf numFmtId="49" fontId="0" fillId="0" borderId="10" xfId="0" applyNumberFormat="1" applyBorder="1" applyAlignment="1" applyProtection="1">
      <alignment horizontal="center" wrapText="1"/>
      <protection locked="0"/>
    </xf>
    <xf numFmtId="0" fontId="0" fillId="0" borderId="11" xfId="0" applyBorder="1" applyAlignment="1" applyProtection="1">
      <alignment horizontal="center" wrapText="1"/>
      <protection locked="0"/>
    </xf>
    <xf numFmtId="3" fontId="0" fillId="0" borderId="12" xfId="0" applyNumberFormat="1" applyBorder="1" applyAlignment="1" applyProtection="1">
      <alignment horizontal="center" wrapText="1"/>
      <protection locked="0"/>
    </xf>
    <xf numFmtId="166" fontId="0" fillId="0" borderId="3" xfId="0" applyNumberFormat="1" applyBorder="1" applyAlignment="1" applyProtection="1">
      <alignment horizontal="center" wrapText="1"/>
      <protection locked="0"/>
    </xf>
    <xf numFmtId="166" fontId="0" fillId="0" borderId="5" xfId="0" applyNumberFormat="1" applyBorder="1" applyAlignment="1" applyProtection="1">
      <alignment horizontal="center" wrapText="1"/>
      <protection locked="0"/>
    </xf>
    <xf numFmtId="3" fontId="0" fillId="0" borderId="13" xfId="0" applyNumberFormat="1" applyBorder="1" applyAlignment="1" applyProtection="1">
      <alignment horizontal="center" wrapText="1"/>
      <protection locked="0"/>
    </xf>
    <xf numFmtId="3" fontId="0" fillId="0" borderId="13" xfId="0" applyNumberFormat="1" applyBorder="1" applyProtection="1">
      <protection locked="0"/>
    </xf>
    <xf numFmtId="3" fontId="0" fillId="0" borderId="14" xfId="0" applyNumberFormat="1" applyBorder="1" applyProtection="1">
      <protection locked="0"/>
    </xf>
    <xf numFmtId="3" fontId="0" fillId="0" borderId="13" xfId="0" applyNumberFormat="1" applyBorder="1" applyAlignment="1" applyProtection="1">
      <alignment horizontal="right" wrapText="1"/>
      <protection locked="0"/>
    </xf>
    <xf numFmtId="166" fontId="0" fillId="0" borderId="5" xfId="0" applyNumberFormat="1" applyBorder="1" applyAlignment="1" applyProtection="1">
      <alignment horizontal="right" wrapText="1"/>
      <protection locked="0"/>
    </xf>
    <xf numFmtId="3" fontId="0" fillId="0" borderId="13" xfId="0" applyNumberFormat="1" applyBorder="1" applyAlignment="1" applyProtection="1">
      <alignment horizontal="right"/>
      <protection locked="0"/>
    </xf>
    <xf numFmtId="3" fontId="0" fillId="0" borderId="15" xfId="0" applyNumberFormat="1" applyBorder="1" applyAlignment="1" applyProtection="1">
      <alignment horizontal="center" wrapText="1"/>
      <protection locked="0"/>
    </xf>
    <xf numFmtId="3" fontId="0" fillId="0" borderId="16" xfId="0" applyNumberFormat="1" applyBorder="1" applyAlignment="1" applyProtection="1">
      <alignment horizontal="center" wrapText="1"/>
      <protection locked="0"/>
    </xf>
    <xf numFmtId="3" fontId="0" fillId="0" borderId="0" xfId="0" applyNumberFormat="1" applyProtection="1">
      <protection locked="0"/>
    </xf>
    <xf numFmtId="3" fontId="0" fillId="0" borderId="17" xfId="0" applyNumberFormat="1" applyBorder="1" applyAlignment="1" applyProtection="1">
      <alignment horizontal="center" wrapText="1"/>
      <protection locked="0"/>
    </xf>
    <xf numFmtId="49" fontId="3" fillId="0" borderId="0" xfId="0" applyNumberFormat="1" applyFont="1" applyAlignment="1" applyProtection="1">
      <alignment horizontal="center"/>
      <protection locked="0"/>
    </xf>
    <xf numFmtId="3" fontId="3" fillId="0" borderId="0" xfId="0" applyNumberFormat="1" applyFont="1" applyAlignment="1" applyProtection="1">
      <alignment horizontal="center"/>
      <protection locked="0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164" fontId="0" fillId="0" borderId="0" xfId="1" applyNumberFormat="1" applyFont="1"/>
    <xf numFmtId="164" fontId="0" fillId="0" borderId="0" xfId="1" applyNumberFormat="1" applyFont="1" applyAlignment="1">
      <alignment horizontal="center"/>
    </xf>
    <xf numFmtId="0" fontId="2" fillId="2" borderId="0" xfId="0" applyFont="1" applyFill="1"/>
    <xf numFmtId="164" fontId="2" fillId="2" borderId="0" xfId="1" applyNumberFormat="1" applyFont="1" applyFill="1"/>
    <xf numFmtId="0" fontId="0" fillId="0" borderId="0" xfId="0" applyAlignment="1">
      <alignment horizontal="center"/>
    </xf>
    <xf numFmtId="0" fontId="7" fillId="0" borderId="0" xfId="0" applyFont="1"/>
    <xf numFmtId="0" fontId="8" fillId="0" borderId="0" xfId="0" applyFont="1"/>
    <xf numFmtId="0" fontId="8" fillId="0" borderId="0" xfId="0" applyFont="1" applyAlignment="1">
      <alignment horizontal="center"/>
    </xf>
    <xf numFmtId="164" fontId="8" fillId="0" borderId="0" xfId="1" applyNumberFormat="1" applyFont="1"/>
    <xf numFmtId="3" fontId="0" fillId="0" borderId="0" xfId="0" applyNumberFormat="1"/>
    <xf numFmtId="3" fontId="0" fillId="0" borderId="0" xfId="0" applyNumberFormat="1" applyAlignment="1">
      <alignment horizontal="center"/>
    </xf>
    <xf numFmtId="3" fontId="0" fillId="3" borderId="13" xfId="0" applyNumberFormat="1" applyFill="1" applyBorder="1" applyProtection="1">
      <protection locked="0"/>
    </xf>
    <xf numFmtId="3" fontId="0" fillId="3" borderId="13" xfId="0" applyNumberFormat="1" applyFill="1" applyBorder="1" applyAlignment="1" applyProtection="1">
      <alignment horizontal="right"/>
      <protection locked="0"/>
    </xf>
    <xf numFmtId="3" fontId="3" fillId="3" borderId="0" xfId="0" applyNumberFormat="1" applyFont="1" applyFill="1" applyProtection="1">
      <protection locked="0"/>
    </xf>
    <xf numFmtId="3" fontId="1" fillId="0" borderId="0" xfId="0" applyNumberFormat="1" applyFont="1" applyProtection="1">
      <protection locked="0"/>
    </xf>
    <xf numFmtId="49" fontId="1" fillId="0" borderId="0" xfId="0" applyNumberFormat="1" applyFont="1" applyProtection="1">
      <protection locked="0"/>
    </xf>
    <xf numFmtId="3" fontId="1" fillId="0" borderId="2" xfId="0" applyNumberFormat="1" applyFont="1" applyBorder="1" applyAlignment="1" applyProtection="1">
      <alignment horizontal="center" wrapText="1"/>
      <protection locked="0"/>
    </xf>
    <xf numFmtId="3" fontId="1" fillId="0" borderId="4" xfId="0" applyNumberFormat="1" applyFont="1" applyBorder="1" applyAlignment="1" applyProtection="1">
      <alignment horizontal="left" wrapText="1"/>
      <protection locked="0"/>
    </xf>
    <xf numFmtId="166" fontId="1" fillId="0" borderId="5" xfId="0" applyNumberFormat="1" applyFont="1" applyBorder="1" applyAlignment="1" applyProtection="1">
      <alignment horizontal="right"/>
      <protection locked="0"/>
    </xf>
    <xf numFmtId="3" fontId="1" fillId="0" borderId="4" xfId="0" applyNumberFormat="1" applyFont="1" applyBorder="1" applyAlignment="1" applyProtection="1">
      <alignment horizontal="center" wrapText="1"/>
      <protection locked="0"/>
    </xf>
    <xf numFmtId="0" fontId="1" fillId="0" borderId="4" xfId="0" applyFont="1" applyBorder="1" applyProtection="1">
      <protection locked="0"/>
    </xf>
    <xf numFmtId="3" fontId="1" fillId="0" borderId="13" xfId="0" applyNumberFormat="1" applyFont="1" applyBorder="1" applyProtection="1">
      <protection locked="0"/>
    </xf>
    <xf numFmtId="166" fontId="1" fillId="0" borderId="5" xfId="0" applyNumberFormat="1" applyFont="1" applyBorder="1" applyProtection="1">
      <protection locked="0"/>
    </xf>
    <xf numFmtId="3" fontId="0" fillId="0" borderId="32" xfId="0" applyNumberFormat="1" applyBorder="1" applyAlignment="1" applyProtection="1">
      <alignment horizontal="right"/>
      <protection locked="0"/>
    </xf>
    <xf numFmtId="3" fontId="1" fillId="0" borderId="13" xfId="0" applyNumberFormat="1" applyFont="1" applyBorder="1" applyAlignment="1" applyProtection="1">
      <alignment horizontal="right"/>
      <protection locked="0"/>
    </xf>
    <xf numFmtId="166" fontId="1" fillId="0" borderId="7" xfId="0" applyNumberFormat="1" applyFont="1" applyBorder="1" applyAlignment="1" applyProtection="1">
      <alignment horizontal="right"/>
      <protection locked="0"/>
    </xf>
    <xf numFmtId="3" fontId="1" fillId="0" borderId="2" xfId="0" applyNumberFormat="1" applyFont="1" applyBorder="1" applyAlignment="1" applyProtection="1">
      <alignment horizontal="left" wrapText="1"/>
      <protection locked="0"/>
    </xf>
    <xf numFmtId="0" fontId="1" fillId="0" borderId="6" xfId="0" applyFont="1" applyBorder="1" applyProtection="1">
      <protection locked="0"/>
    </xf>
    <xf numFmtId="3" fontId="1" fillId="0" borderId="14" xfId="0" applyNumberFormat="1" applyFont="1" applyBorder="1" applyAlignment="1" applyProtection="1">
      <alignment horizontal="right"/>
      <protection locked="0"/>
    </xf>
    <xf numFmtId="0" fontId="1" fillId="0" borderId="0" xfId="0" applyFont="1" applyProtection="1">
      <protection locked="0"/>
    </xf>
    <xf numFmtId="0" fontId="1" fillId="0" borderId="0" xfId="0" applyFont="1"/>
    <xf numFmtId="0" fontId="1" fillId="3" borderId="4" xfId="0" applyFont="1" applyFill="1" applyBorder="1" applyProtection="1">
      <protection locked="0"/>
    </xf>
    <xf numFmtId="3" fontId="1" fillId="3" borderId="13" xfId="0" applyNumberFormat="1" applyFont="1" applyFill="1" applyBorder="1" applyProtection="1">
      <protection locked="0"/>
    </xf>
    <xf numFmtId="166" fontId="1" fillId="3" borderId="5" xfId="0" applyNumberFormat="1" applyFont="1" applyFill="1" applyBorder="1" applyProtection="1">
      <protection locked="0"/>
    </xf>
    <xf numFmtId="166" fontId="1" fillId="3" borderId="5" xfId="0" applyNumberFormat="1" applyFont="1" applyFill="1" applyBorder="1" applyAlignment="1" applyProtection="1">
      <alignment horizontal="right"/>
      <protection locked="0"/>
    </xf>
    <xf numFmtId="3" fontId="0" fillId="3" borderId="32" xfId="0" applyNumberFormat="1" applyFill="1" applyBorder="1" applyAlignment="1" applyProtection="1">
      <alignment horizontal="right"/>
      <protection locked="0"/>
    </xf>
    <xf numFmtId="0" fontId="7" fillId="0" borderId="0" xfId="0" applyFont="1" applyAlignment="1">
      <alignment horizontal="center"/>
    </xf>
    <xf numFmtId="167" fontId="7" fillId="0" borderId="0" xfId="2" applyNumberFormat="1" applyFont="1"/>
    <xf numFmtId="3" fontId="8" fillId="0" borderId="0" xfId="2" applyNumberFormat="1" applyFont="1"/>
    <xf numFmtId="167" fontId="8" fillId="0" borderId="0" xfId="0" applyNumberFormat="1" applyFont="1"/>
    <xf numFmtId="164" fontId="0" fillId="0" borderId="0" xfId="0" applyNumberFormat="1"/>
    <xf numFmtId="164" fontId="8" fillId="0" borderId="0" xfId="1" applyNumberFormat="1" applyFont="1" applyAlignment="1">
      <alignment horizontal="center"/>
    </xf>
    <xf numFmtId="3" fontId="8" fillId="0" borderId="0" xfId="0" applyNumberFormat="1" applyFont="1"/>
    <xf numFmtId="3" fontId="7" fillId="0" borderId="0" xfId="2" applyNumberFormat="1" applyFont="1"/>
    <xf numFmtId="3" fontId="0" fillId="0" borderId="0" xfId="2" applyNumberFormat="1" applyFont="1"/>
    <xf numFmtId="0" fontId="8" fillId="4" borderId="0" xfId="0" applyFont="1" applyFill="1"/>
    <xf numFmtId="0" fontId="12" fillId="0" borderId="0" xfId="0" applyFont="1" applyAlignment="1">
      <alignment horizontal="right"/>
    </xf>
    <xf numFmtId="3" fontId="7" fillId="0" borderId="0" xfId="0" applyNumberFormat="1" applyFont="1"/>
    <xf numFmtId="164" fontId="7" fillId="0" borderId="0" xfId="1" applyNumberFormat="1" applyFont="1"/>
    <xf numFmtId="0" fontId="2" fillId="0" borderId="0" xfId="0" applyFont="1"/>
    <xf numFmtId="3" fontId="0" fillId="3" borderId="13" xfId="0" applyNumberFormat="1" applyFill="1" applyBorder="1" applyAlignment="1" applyProtection="1">
      <alignment horizontal="center" wrapText="1"/>
      <protection locked="0"/>
    </xf>
    <xf numFmtId="3" fontId="0" fillId="3" borderId="14" xfId="0" applyNumberFormat="1" applyFill="1" applyBorder="1" applyProtection="1">
      <protection locked="0"/>
    </xf>
    <xf numFmtId="3" fontId="1" fillId="0" borderId="8" xfId="0" applyNumberFormat="1" applyFont="1" applyBorder="1" applyAlignment="1" applyProtection="1">
      <alignment horizontal="center" wrapText="1"/>
      <protection locked="0"/>
    </xf>
    <xf numFmtId="3" fontId="1" fillId="0" borderId="0" xfId="0" applyNumberFormat="1" applyFont="1" applyAlignment="1" applyProtection="1">
      <alignment horizontal="right" wrapText="1"/>
      <protection locked="0"/>
    </xf>
    <xf numFmtId="3" fontId="1" fillId="0" borderId="33" xfId="0" applyNumberFormat="1" applyFont="1" applyBorder="1" applyProtection="1">
      <protection locked="0"/>
    </xf>
    <xf numFmtId="3" fontId="0" fillId="0" borderId="7" xfId="0" applyNumberFormat="1" applyBorder="1" applyAlignment="1" applyProtection="1">
      <alignment horizontal="right"/>
      <protection locked="0"/>
    </xf>
    <xf numFmtId="3" fontId="1" fillId="0" borderId="34" xfId="0" applyNumberFormat="1" applyFont="1" applyBorder="1" applyProtection="1">
      <protection locked="0"/>
    </xf>
    <xf numFmtId="3" fontId="1" fillId="3" borderId="0" xfId="0" applyNumberFormat="1" applyFont="1" applyFill="1" applyProtection="1">
      <protection locked="0"/>
    </xf>
    <xf numFmtId="3" fontId="0" fillId="3" borderId="17" xfId="0" applyNumberFormat="1" applyFill="1" applyBorder="1" applyAlignment="1" applyProtection="1">
      <alignment horizontal="center" wrapText="1"/>
      <protection locked="0"/>
    </xf>
    <xf numFmtId="3" fontId="0" fillId="3" borderId="16" xfId="0" applyNumberFormat="1" applyFill="1" applyBorder="1" applyAlignment="1" applyProtection="1">
      <alignment horizontal="center" wrapText="1"/>
      <protection locked="0"/>
    </xf>
    <xf numFmtId="167" fontId="8" fillId="0" borderId="0" xfId="2" applyNumberFormat="1" applyFont="1"/>
    <xf numFmtId="3" fontId="0" fillId="0" borderId="0" xfId="0" applyNumberFormat="1" applyAlignment="1">
      <alignment horizontal="left"/>
    </xf>
    <xf numFmtId="3" fontId="1" fillId="0" borderId="20" xfId="0" applyNumberFormat="1" applyFont="1" applyBorder="1" applyAlignment="1" applyProtection="1">
      <alignment wrapText="1"/>
      <protection locked="0"/>
    </xf>
    <xf numFmtId="3" fontId="1" fillId="0" borderId="20" xfId="0" applyNumberFormat="1" applyFont="1" applyBorder="1" applyAlignment="1" applyProtection="1">
      <alignment vertical="center" wrapText="1"/>
      <protection locked="0"/>
    </xf>
    <xf numFmtId="49" fontId="1" fillId="0" borderId="22" xfId="0" applyNumberFormat="1" applyFont="1" applyBorder="1" applyProtection="1">
      <protection locked="0"/>
    </xf>
    <xf numFmtId="49" fontId="1" fillId="0" borderId="23" xfId="0" applyNumberFormat="1" applyFont="1" applyBorder="1" applyProtection="1">
      <protection locked="0"/>
    </xf>
    <xf numFmtId="49" fontId="1" fillId="0" borderId="24" xfId="0" applyNumberFormat="1" applyFont="1" applyBorder="1" applyProtection="1">
      <protection locked="0"/>
    </xf>
    <xf numFmtId="3" fontId="1" fillId="0" borderId="28" xfId="0" applyNumberFormat="1" applyFont="1" applyBorder="1" applyAlignment="1" applyProtection="1">
      <alignment wrapText="1"/>
      <protection locked="0"/>
    </xf>
    <xf numFmtId="3" fontId="1" fillId="0" borderId="8" xfId="0" applyNumberFormat="1" applyFont="1" applyBorder="1" applyAlignment="1" applyProtection="1">
      <alignment wrapText="1"/>
      <protection locked="0"/>
    </xf>
    <xf numFmtId="3" fontId="1" fillId="0" borderId="21" xfId="0" applyNumberFormat="1" applyFont="1" applyBorder="1" applyAlignment="1" applyProtection="1">
      <alignment vertical="center" wrapText="1"/>
      <protection locked="0"/>
    </xf>
    <xf numFmtId="3" fontId="1" fillId="0" borderId="26" xfId="0" applyNumberFormat="1" applyFont="1" applyBorder="1" applyAlignment="1" applyProtection="1">
      <alignment vertical="center" wrapText="1"/>
      <protection locked="0"/>
    </xf>
    <xf numFmtId="3" fontId="1" fillId="0" borderId="27" xfId="0" applyNumberFormat="1" applyFont="1" applyBorder="1" applyAlignment="1" applyProtection="1">
      <alignment vertical="center" wrapText="1"/>
      <protection locked="0"/>
    </xf>
    <xf numFmtId="3" fontId="1" fillId="0" borderId="30" xfId="0" applyNumberFormat="1" applyFont="1" applyBorder="1" applyAlignment="1" applyProtection="1">
      <alignment wrapText="1"/>
      <protection locked="0"/>
    </xf>
    <xf numFmtId="3" fontId="1" fillId="0" borderId="19" xfId="0" applyNumberFormat="1" applyFont="1" applyBorder="1" applyAlignment="1" applyProtection="1">
      <alignment wrapText="1"/>
      <protection locked="0"/>
    </xf>
    <xf numFmtId="3" fontId="1" fillId="0" borderId="18" xfId="0" applyNumberFormat="1" applyFont="1" applyBorder="1" applyAlignment="1" applyProtection="1">
      <alignment wrapText="1"/>
      <protection locked="0"/>
    </xf>
    <xf numFmtId="3" fontId="1" fillId="0" borderId="26" xfId="0" applyNumberFormat="1" applyFont="1" applyBorder="1" applyAlignment="1" applyProtection="1">
      <alignment wrapText="1"/>
      <protection locked="0"/>
    </xf>
    <xf numFmtId="3" fontId="1" fillId="0" borderId="27" xfId="0" applyNumberFormat="1" applyFont="1" applyBorder="1" applyAlignment="1" applyProtection="1">
      <alignment wrapText="1"/>
      <protection locked="0"/>
    </xf>
    <xf numFmtId="3" fontId="1" fillId="0" borderId="31" xfId="0" applyNumberFormat="1" applyFont="1" applyBorder="1" applyAlignment="1" applyProtection="1">
      <alignment wrapText="1"/>
      <protection locked="0"/>
    </xf>
    <xf numFmtId="3" fontId="1" fillId="0" borderId="29" xfId="0" applyNumberFormat="1" applyFont="1" applyBorder="1" applyAlignment="1" applyProtection="1">
      <alignment wrapText="1"/>
      <protection locked="0"/>
    </xf>
    <xf numFmtId="3" fontId="1" fillId="0" borderId="25" xfId="0" applyNumberFormat="1" applyFont="1" applyBorder="1" applyAlignment="1" applyProtection="1">
      <alignment wrapText="1"/>
      <protection locked="0"/>
    </xf>
    <xf numFmtId="0" fontId="1" fillId="0" borderId="0" xfId="0" applyFont="1" applyAlignment="1">
      <alignment wrapText="1"/>
    </xf>
    <xf numFmtId="49" fontId="1" fillId="0" borderId="0" xfId="0" applyNumberFormat="1" applyFont="1" applyAlignment="1" applyProtection="1">
      <alignment horizontal="center"/>
      <protection locked="0"/>
    </xf>
    <xf numFmtId="0" fontId="0" fillId="0" borderId="15" xfId="0" applyBorder="1" applyAlignment="1" applyProtection="1">
      <alignment horizontal="center" wrapText="1"/>
      <protection locked="0"/>
    </xf>
    <xf numFmtId="0" fontId="0" fillId="0" borderId="17" xfId="0" applyBorder="1" applyAlignment="1" applyProtection="1">
      <alignment horizontal="center" wrapText="1"/>
      <protection locked="0"/>
    </xf>
    <xf numFmtId="0" fontId="0" fillId="0" borderId="16" xfId="0" applyBorder="1" applyAlignment="1" applyProtection="1">
      <alignment horizontal="center" wrapText="1"/>
      <protection locked="0"/>
    </xf>
    <xf numFmtId="165" fontId="0" fillId="0" borderId="13" xfId="0" applyNumberFormat="1" applyBorder="1" applyProtection="1">
      <protection locked="0"/>
    </xf>
    <xf numFmtId="3" fontId="1" fillId="0" borderId="0" xfId="0" applyNumberFormat="1" applyFont="1" applyAlignment="1" applyProtection="1">
      <alignment horizontal="center"/>
      <protection locked="0"/>
    </xf>
    <xf numFmtId="0" fontId="0" fillId="0" borderId="32" xfId="0" applyBorder="1" applyAlignment="1" applyProtection="1">
      <alignment horizontal="center" wrapText="1"/>
      <protection locked="0"/>
    </xf>
    <xf numFmtId="0" fontId="0" fillId="0" borderId="13" xfId="0" applyBorder="1" applyAlignment="1" applyProtection="1">
      <alignment horizontal="center" wrapText="1"/>
      <protection locked="0"/>
    </xf>
    <xf numFmtId="165" fontId="0" fillId="0" borderId="14" xfId="0" applyNumberFormat="1" applyBorder="1" applyProtection="1">
      <protection locked="0"/>
    </xf>
    <xf numFmtId="3" fontId="5" fillId="0" borderId="14" xfId="0" applyNumberFormat="1" applyFont="1" applyBorder="1" applyAlignment="1" applyProtection="1">
      <alignment horizontal="right"/>
      <protection locked="0"/>
    </xf>
    <xf numFmtId="0" fontId="5" fillId="0" borderId="14" xfId="0" applyFont="1" applyBorder="1" applyAlignment="1" applyProtection="1">
      <alignment horizontal="right"/>
      <protection locked="0"/>
    </xf>
    <xf numFmtId="165" fontId="1" fillId="0" borderId="0" xfId="0" applyNumberFormat="1" applyFont="1" applyProtection="1">
      <protection locked="0"/>
    </xf>
    <xf numFmtId="0" fontId="13" fillId="0" borderId="0" xfId="3" applyFill="1" applyBorder="1" applyAlignment="1" applyProtection="1">
      <protection locked="0"/>
    </xf>
    <xf numFmtId="3" fontId="5" fillId="0" borderId="7" xfId="0" applyNumberFormat="1" applyFont="1" applyBorder="1" applyAlignment="1" applyProtection="1">
      <alignment horizontal="right"/>
      <protection locked="0"/>
    </xf>
    <xf numFmtId="3" fontId="5" fillId="0" borderId="0" xfId="0" applyNumberFormat="1" applyFont="1" applyAlignment="1" applyProtection="1">
      <alignment horizontal="right"/>
      <protection locked="0"/>
    </xf>
    <xf numFmtId="49" fontId="1" fillId="3" borderId="0" xfId="0" applyNumberFormat="1" applyFont="1" applyFill="1" applyProtection="1">
      <protection locked="0"/>
    </xf>
    <xf numFmtId="49" fontId="0" fillId="3" borderId="1" xfId="0" applyNumberFormat="1" applyFill="1" applyBorder="1" applyAlignment="1" applyProtection="1">
      <alignment horizontal="center" wrapText="1"/>
      <protection locked="0"/>
    </xf>
    <xf numFmtId="49" fontId="0" fillId="3" borderId="3" xfId="0" applyNumberFormat="1" applyFill="1" applyBorder="1" applyAlignment="1" applyProtection="1">
      <alignment horizontal="center" wrapText="1"/>
      <protection locked="0"/>
    </xf>
    <xf numFmtId="3" fontId="15" fillId="3" borderId="13" xfId="0" applyNumberFormat="1" applyFont="1" applyFill="1" applyBorder="1" applyAlignment="1" applyProtection="1">
      <alignment horizontal="center" wrapText="1"/>
      <protection locked="0"/>
    </xf>
    <xf numFmtId="166" fontId="0" fillId="3" borderId="5" xfId="0" applyNumberFormat="1" applyFill="1" applyBorder="1" applyAlignment="1" applyProtection="1">
      <alignment horizontal="center" wrapText="1"/>
      <protection locked="0"/>
    </xf>
    <xf numFmtId="49" fontId="0" fillId="3" borderId="5" xfId="0" applyNumberFormat="1" applyFill="1" applyBorder="1" applyAlignment="1" applyProtection="1">
      <alignment horizontal="center" wrapText="1"/>
      <protection locked="0"/>
    </xf>
    <xf numFmtId="3" fontId="1" fillId="0" borderId="4" xfId="0" applyNumberFormat="1" applyFont="1" applyBorder="1" applyAlignment="1" applyProtection="1">
      <alignment horizontal="center" vertical="center" wrapText="1"/>
      <protection locked="0"/>
    </xf>
    <xf numFmtId="3" fontId="1" fillId="0" borderId="39" xfId="0" applyNumberFormat="1" applyFont="1" applyBorder="1" applyAlignment="1" applyProtection="1">
      <alignment horizontal="center" vertical="center" wrapText="1"/>
      <protection locked="0"/>
    </xf>
    <xf numFmtId="166" fontId="1" fillId="0" borderId="0" xfId="0" applyNumberFormat="1" applyFont="1" applyProtection="1">
      <protection locked="0"/>
    </xf>
    <xf numFmtId="166" fontId="1" fillId="0" borderId="0" xfId="0" applyNumberFormat="1" applyFont="1" applyAlignment="1" applyProtection="1">
      <alignment horizontal="right"/>
      <protection locked="0"/>
    </xf>
    <xf numFmtId="3" fontId="1" fillId="0" borderId="13" xfId="0" applyNumberFormat="1" applyFont="1" applyBorder="1" applyAlignment="1" applyProtection="1">
      <alignment horizontal="center" wrapText="1"/>
      <protection locked="0"/>
    </xf>
    <xf numFmtId="3" fontId="1" fillId="0" borderId="5" xfId="0" applyNumberFormat="1" applyFont="1" applyBorder="1" applyAlignment="1" applyProtection="1">
      <alignment horizontal="center" wrapText="1"/>
      <protection locked="0"/>
    </xf>
    <xf numFmtId="3" fontId="0" fillId="0" borderId="4" xfId="0" applyNumberFormat="1" applyBorder="1" applyProtection="1">
      <protection locked="0"/>
    </xf>
    <xf numFmtId="3" fontId="1" fillId="0" borderId="39" xfId="0" applyNumberFormat="1" applyFont="1" applyBorder="1" applyAlignment="1" applyProtection="1">
      <alignment horizontal="center" wrapText="1"/>
      <protection locked="0"/>
    </xf>
    <xf numFmtId="166" fontId="1" fillId="3" borderId="7" xfId="0" applyNumberFormat="1" applyFont="1" applyFill="1" applyBorder="1" applyAlignment="1" applyProtection="1">
      <alignment horizontal="right"/>
      <protection locked="0"/>
    </xf>
    <xf numFmtId="3" fontId="0" fillId="3" borderId="0" xfId="0" applyNumberFormat="1" applyFill="1" applyProtection="1">
      <protection locked="0"/>
    </xf>
    <xf numFmtId="165" fontId="0" fillId="3" borderId="0" xfId="0" applyNumberFormat="1" applyFill="1" applyProtection="1">
      <protection locked="0"/>
    </xf>
    <xf numFmtId="3" fontId="0" fillId="0" borderId="39" xfId="0" applyNumberFormat="1" applyBorder="1" applyAlignment="1" applyProtection="1">
      <alignment horizontal="right"/>
      <protection locked="0"/>
    </xf>
    <xf numFmtId="3" fontId="0" fillId="0" borderId="14" xfId="0" applyNumberFormat="1" applyBorder="1" applyAlignment="1" applyProtection="1">
      <alignment horizontal="right"/>
      <protection locked="0"/>
    </xf>
    <xf numFmtId="3" fontId="0" fillId="0" borderId="33" xfId="0" applyNumberFormat="1" applyBorder="1" applyAlignment="1" applyProtection="1">
      <alignment horizontal="right"/>
      <protection locked="0"/>
    </xf>
    <xf numFmtId="164" fontId="1" fillId="0" borderId="0" xfId="1" applyNumberFormat="1" applyFont="1" applyBorder="1" applyProtection="1">
      <protection locked="0"/>
    </xf>
    <xf numFmtId="164" fontId="1" fillId="0" borderId="13" xfId="1" applyNumberFormat="1" applyFont="1" applyFill="1" applyBorder="1" applyProtection="1">
      <protection locked="0"/>
    </xf>
    <xf numFmtId="166" fontId="1" fillId="0" borderId="39" xfId="0" applyNumberFormat="1" applyFont="1" applyBorder="1" applyAlignment="1" applyProtection="1">
      <alignment horizontal="right"/>
      <protection locked="0"/>
    </xf>
    <xf numFmtId="0" fontId="1" fillId="0" borderId="8" xfId="0" applyFont="1" applyBorder="1" applyProtection="1">
      <protection locked="0"/>
    </xf>
    <xf numFmtId="3" fontId="0" fillId="0" borderId="13" xfId="0" applyNumberFormat="1" applyBorder="1"/>
    <xf numFmtId="166" fontId="0" fillId="0" borderId="39" xfId="0" applyNumberFormat="1" applyBorder="1"/>
    <xf numFmtId="166" fontId="0" fillId="0" borderId="32" xfId="0" applyNumberFormat="1" applyBorder="1" applyAlignment="1" applyProtection="1">
      <alignment horizontal="right"/>
      <protection locked="0"/>
    </xf>
    <xf numFmtId="166" fontId="0" fillId="0" borderId="0" xfId="0" applyNumberFormat="1"/>
    <xf numFmtId="3" fontId="0" fillId="0" borderId="32" xfId="0" applyNumberFormat="1" applyBorder="1" applyProtection="1">
      <protection locked="0"/>
    </xf>
    <xf numFmtId="3" fontId="0" fillId="0" borderId="13" xfId="2" applyNumberFormat="1" applyFont="1" applyBorder="1"/>
    <xf numFmtId="166" fontId="0" fillId="0" borderId="39" xfId="2" applyNumberFormat="1" applyFont="1" applyBorder="1"/>
    <xf numFmtId="166" fontId="0" fillId="0" borderId="0" xfId="2" applyNumberFormat="1" applyFont="1"/>
    <xf numFmtId="3" fontId="1" fillId="0" borderId="18" xfId="0" applyNumberFormat="1" applyFont="1" applyBorder="1" applyAlignment="1" applyProtection="1">
      <alignment horizontal="center" wrapText="1"/>
      <protection locked="0"/>
    </xf>
    <xf numFmtId="3" fontId="1" fillId="0" borderId="19" xfId="0" applyNumberFormat="1" applyFont="1" applyBorder="1" applyAlignment="1" applyProtection="1">
      <alignment horizontal="center" wrapText="1"/>
      <protection locked="0"/>
    </xf>
    <xf numFmtId="3" fontId="1" fillId="0" borderId="30" xfId="0" applyNumberFormat="1" applyFont="1" applyBorder="1" applyAlignment="1" applyProtection="1">
      <alignment horizontal="center" wrapText="1"/>
      <protection locked="0"/>
    </xf>
    <xf numFmtId="3" fontId="1" fillId="0" borderId="20" xfId="0" applyNumberFormat="1" applyFont="1" applyBorder="1" applyAlignment="1" applyProtection="1">
      <alignment horizontal="left" wrapText="1"/>
      <protection locked="0"/>
    </xf>
    <xf numFmtId="3" fontId="1" fillId="0" borderId="8" xfId="0" applyNumberFormat="1" applyFont="1" applyBorder="1" applyAlignment="1" applyProtection="1">
      <alignment horizontal="left" wrapText="1"/>
      <protection locked="0"/>
    </xf>
    <xf numFmtId="3" fontId="1" fillId="0" borderId="21" xfId="0" applyNumberFormat="1" applyFont="1" applyBorder="1" applyAlignment="1" applyProtection="1">
      <alignment horizontal="left" wrapText="1"/>
      <protection locked="0"/>
    </xf>
    <xf numFmtId="3" fontId="1" fillId="0" borderId="22" xfId="0" applyNumberFormat="1" applyFont="1" applyBorder="1" applyAlignment="1" applyProtection="1">
      <alignment horizontal="left"/>
      <protection locked="0"/>
    </xf>
    <xf numFmtId="3" fontId="1" fillId="0" borderId="23" xfId="0" applyNumberFormat="1" applyFont="1" applyBorder="1" applyAlignment="1" applyProtection="1">
      <alignment horizontal="left"/>
      <protection locked="0"/>
    </xf>
    <xf numFmtId="3" fontId="1" fillId="0" borderId="24" xfId="0" applyNumberFormat="1" applyFont="1" applyBorder="1" applyAlignment="1" applyProtection="1">
      <alignment horizontal="left"/>
      <protection locked="0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3" fontId="1" fillId="0" borderId="0" xfId="0" quotePrefix="1" applyNumberFormat="1" applyFont="1"/>
    <xf numFmtId="0" fontId="0" fillId="0" borderId="12" xfId="0" applyBorder="1" applyAlignment="1" applyProtection="1">
      <alignment horizontal="center" wrapText="1"/>
      <protection locked="0"/>
    </xf>
    <xf numFmtId="3" fontId="1" fillId="0" borderId="35" xfId="0" applyNumberFormat="1" applyFont="1" applyBorder="1" applyAlignment="1" applyProtection="1">
      <alignment horizontal="left" wrapText="1"/>
      <protection locked="0"/>
    </xf>
    <xf numFmtId="3" fontId="1" fillId="0" borderId="0" xfId="0" applyNumberFormat="1" applyFont="1" applyAlignment="1" applyProtection="1">
      <alignment horizontal="left" wrapText="1"/>
      <protection locked="0"/>
    </xf>
    <xf numFmtId="3" fontId="1" fillId="0" borderId="40" xfId="0" applyNumberFormat="1" applyFont="1" applyBorder="1" applyAlignment="1" applyProtection="1">
      <alignment horizontal="left" wrapText="1"/>
      <protection locked="0"/>
    </xf>
    <xf numFmtId="3" fontId="1" fillId="0" borderId="41" xfId="0" applyNumberFormat="1" applyFont="1" applyBorder="1" applyAlignment="1" applyProtection="1">
      <alignment horizontal="center" wrapText="1"/>
      <protection locked="0"/>
    </xf>
    <xf numFmtId="3" fontId="1" fillId="0" borderId="0" xfId="0" applyNumberFormat="1" applyFont="1" applyAlignment="1" applyProtection="1">
      <alignment horizontal="center" wrapText="1"/>
      <protection locked="0"/>
    </xf>
    <xf numFmtId="3" fontId="1" fillId="0" borderId="0" xfId="0" applyNumberFormat="1" applyFont="1" applyAlignment="1" applyProtection="1">
      <alignment wrapText="1"/>
      <protection locked="0"/>
    </xf>
    <xf numFmtId="3" fontId="1" fillId="0" borderId="35" xfId="0" applyNumberFormat="1" applyFont="1" applyBorder="1" applyAlignment="1" applyProtection="1">
      <alignment vertical="center" wrapText="1"/>
      <protection locked="0"/>
    </xf>
    <xf numFmtId="3" fontId="1" fillId="0" borderId="36" xfId="0" applyNumberFormat="1" applyFont="1" applyBorder="1" applyAlignment="1" applyProtection="1">
      <alignment vertical="center" wrapText="1"/>
      <protection locked="0"/>
    </xf>
    <xf numFmtId="3" fontId="1" fillId="0" borderId="37" xfId="0" applyNumberFormat="1" applyFont="1" applyBorder="1" applyAlignment="1" applyProtection="1">
      <alignment vertical="center" wrapText="1"/>
      <protection locked="0"/>
    </xf>
    <xf numFmtId="3" fontId="1" fillId="0" borderId="38" xfId="0" applyNumberFormat="1" applyFont="1" applyBorder="1" applyAlignment="1" applyProtection="1">
      <alignment vertical="center" wrapText="1"/>
      <protection locked="0"/>
    </xf>
    <xf numFmtId="0" fontId="0" fillId="0" borderId="17" xfId="0" applyBorder="1" applyAlignment="1" applyProtection="1">
      <alignment wrapText="1"/>
      <protection locked="0"/>
    </xf>
    <xf numFmtId="3" fontId="1" fillId="0" borderId="22" xfId="0" applyNumberFormat="1" applyFont="1" applyBorder="1" applyProtection="1">
      <protection locked="0"/>
    </xf>
    <xf numFmtId="3" fontId="1" fillId="0" borderId="23" xfId="0" applyNumberFormat="1" applyFont="1" applyBorder="1" applyProtection="1">
      <protection locked="0"/>
    </xf>
    <xf numFmtId="3" fontId="1" fillId="0" borderId="24" xfId="0" applyNumberFormat="1" applyFont="1" applyBorder="1" applyProtection="1">
      <protection locked="0"/>
    </xf>
    <xf numFmtId="3" fontId="1" fillId="0" borderId="21" xfId="0" applyNumberFormat="1" applyFont="1" applyBorder="1" applyAlignment="1" applyProtection="1">
      <alignment wrapText="1"/>
      <protection locked="0"/>
    </xf>
    <xf numFmtId="3" fontId="1" fillId="0" borderId="22" xfId="0" applyNumberFormat="1" applyFont="1" applyBorder="1" applyAlignment="1" applyProtection="1">
      <alignment wrapText="1"/>
      <protection locked="0"/>
    </xf>
    <xf numFmtId="3" fontId="1" fillId="0" borderId="23" xfId="0" applyNumberFormat="1" applyFont="1" applyBorder="1" applyAlignment="1" applyProtection="1">
      <alignment wrapText="1"/>
      <protection locked="0"/>
    </xf>
    <xf numFmtId="3" fontId="1" fillId="0" borderId="24" xfId="0" applyNumberFormat="1" applyFont="1" applyBorder="1" applyAlignment="1" applyProtection="1">
      <alignment wrapText="1"/>
      <protection locked="0"/>
    </xf>
    <xf numFmtId="3" fontId="1" fillId="3" borderId="26" xfId="0" applyNumberFormat="1" applyFont="1" applyFill="1" applyBorder="1" applyAlignment="1" applyProtection="1">
      <alignment wrapText="1"/>
      <protection locked="0"/>
    </xf>
    <xf numFmtId="3" fontId="1" fillId="3" borderId="27" xfId="0" applyNumberFormat="1" applyFont="1" applyFill="1" applyBorder="1" applyAlignment="1" applyProtection="1">
      <alignment wrapText="1"/>
      <protection locked="0"/>
    </xf>
    <xf numFmtId="165" fontId="0" fillId="0" borderId="32" xfId="0" applyNumberFormat="1" applyBorder="1" applyAlignment="1" applyProtection="1">
      <alignment horizontal="center" wrapText="1"/>
      <protection locked="0"/>
    </xf>
    <xf numFmtId="165" fontId="1" fillId="0" borderId="4" xfId="0" applyNumberFormat="1" applyFont="1" applyBorder="1" applyProtection="1">
      <protection locked="0"/>
    </xf>
    <xf numFmtId="3" fontId="1" fillId="0" borderId="4" xfId="0" applyNumberFormat="1" applyFont="1" applyBorder="1" applyAlignment="1" applyProtection="1">
      <alignment vertical="center"/>
      <protection locked="0"/>
    </xf>
    <xf numFmtId="0" fontId="8" fillId="5" borderId="0" xfId="0" applyFont="1" applyFill="1" applyAlignment="1">
      <alignment horizontal="center"/>
    </xf>
    <xf numFmtId="3" fontId="1" fillId="0" borderId="0" xfId="0" applyNumberFormat="1" applyFont="1" applyAlignment="1" applyProtection="1">
      <alignment vertical="center"/>
      <protection locked="0"/>
    </xf>
    <xf numFmtId="3" fontId="1" fillId="0" borderId="35" xfId="0" applyNumberFormat="1" applyFont="1" applyBorder="1" applyAlignment="1" applyProtection="1">
      <alignment horizontal="center" vertical="center" wrapText="1"/>
      <protection locked="0"/>
    </xf>
    <xf numFmtId="165" fontId="1" fillId="0" borderId="6" xfId="0" applyNumberFormat="1" applyFont="1" applyBorder="1" applyProtection="1">
      <protection locked="0"/>
    </xf>
    <xf numFmtId="165" fontId="1" fillId="0" borderId="25" xfId="0" applyNumberFormat="1" applyFont="1" applyBorder="1" applyProtection="1">
      <protection locked="0"/>
    </xf>
    <xf numFmtId="3" fontId="1" fillId="0" borderId="40" xfId="0" applyNumberFormat="1" applyFont="1" applyBorder="1" applyAlignment="1" applyProtection="1">
      <alignment wrapText="1"/>
      <protection locked="0"/>
    </xf>
    <xf numFmtId="0" fontId="8" fillId="3" borderId="0" xfId="0" applyFont="1" applyFill="1"/>
    <xf numFmtId="167" fontId="8" fillId="3" borderId="0" xfId="2" applyNumberFormat="1" applyFont="1" applyFill="1"/>
    <xf numFmtId="0" fontId="7" fillId="5" borderId="0" xfId="0" applyFont="1" applyFill="1" applyAlignment="1">
      <alignment horizontal="center"/>
    </xf>
    <xf numFmtId="3" fontId="8" fillId="0" borderId="0" xfId="2" applyNumberFormat="1" applyFont="1" applyAlignment="1">
      <alignment horizontal="right"/>
    </xf>
    <xf numFmtId="0" fontId="16" fillId="0" borderId="0" xfId="0" applyFont="1"/>
    <xf numFmtId="0" fontId="17" fillId="5" borderId="0" xfId="0" applyFont="1" applyFill="1" applyAlignment="1">
      <alignment horizontal="center"/>
    </xf>
    <xf numFmtId="0" fontId="17" fillId="0" borderId="0" xfId="0" applyFont="1" applyAlignment="1">
      <alignment horizontal="center"/>
    </xf>
    <xf numFmtId="164" fontId="17" fillId="0" borderId="0" xfId="1" applyNumberFormat="1" applyFont="1"/>
    <xf numFmtId="43" fontId="16" fillId="0" borderId="0" xfId="0" applyNumberFormat="1" applyFont="1"/>
    <xf numFmtId="164" fontId="16" fillId="0" borderId="0" xfId="1" applyNumberFormat="1" applyFont="1"/>
    <xf numFmtId="167" fontId="16" fillId="0" borderId="0" xfId="2" applyNumberFormat="1" applyFont="1"/>
    <xf numFmtId="0" fontId="2" fillId="0" borderId="0" xfId="0" applyFont="1" applyAlignment="1">
      <alignment horizontal="right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right" vertical="center"/>
    </xf>
    <xf numFmtId="0" fontId="9" fillId="6" borderId="0" xfId="0" applyFont="1" applyFill="1" applyAlignment="1">
      <alignment horizontal="center" vertical="center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left" wrapText="1"/>
    </xf>
    <xf numFmtId="3" fontId="1" fillId="0" borderId="29" xfId="0" applyNumberFormat="1" applyFont="1" applyBorder="1" applyAlignment="1" applyProtection="1">
      <alignment horizontal="center" wrapText="1"/>
      <protection locked="0"/>
    </xf>
    <xf numFmtId="3" fontId="1" fillId="0" borderId="18" xfId="0" applyNumberFormat="1" applyFont="1" applyBorder="1" applyAlignment="1" applyProtection="1">
      <alignment horizontal="center" wrapText="1"/>
      <protection locked="0"/>
    </xf>
    <xf numFmtId="3" fontId="1" fillId="0" borderId="19" xfId="0" applyNumberFormat="1" applyFont="1" applyBorder="1" applyAlignment="1" applyProtection="1">
      <alignment horizontal="center" wrapText="1"/>
      <protection locked="0"/>
    </xf>
    <xf numFmtId="3" fontId="1" fillId="0" borderId="31" xfId="0" applyNumberFormat="1" applyFont="1" applyBorder="1" applyAlignment="1" applyProtection="1">
      <alignment horizontal="center" wrapText="1"/>
      <protection locked="0"/>
    </xf>
    <xf numFmtId="3" fontId="1" fillId="0" borderId="26" xfId="0" applyNumberFormat="1" applyFont="1" applyBorder="1" applyAlignment="1" applyProtection="1">
      <alignment horizontal="center" wrapText="1"/>
      <protection locked="0"/>
    </xf>
    <xf numFmtId="3" fontId="1" fillId="0" borderId="27" xfId="0" applyNumberFormat="1" applyFont="1" applyBorder="1" applyAlignment="1" applyProtection="1">
      <alignment horizontal="center" wrapText="1"/>
      <protection locked="0"/>
    </xf>
    <xf numFmtId="3" fontId="1" fillId="0" borderId="26" xfId="0" applyNumberFormat="1" applyFont="1" applyBorder="1" applyAlignment="1" applyProtection="1">
      <alignment horizontal="center" vertical="center" wrapText="1"/>
      <protection locked="0"/>
    </xf>
    <xf numFmtId="3" fontId="1" fillId="0" borderId="27" xfId="0" applyNumberFormat="1" applyFont="1" applyBorder="1" applyAlignment="1" applyProtection="1">
      <alignment horizontal="center" vertical="center" wrapText="1"/>
      <protection locked="0"/>
    </xf>
    <xf numFmtId="3" fontId="1" fillId="0" borderId="30" xfId="0" applyNumberFormat="1" applyFont="1" applyBorder="1" applyAlignment="1" applyProtection="1">
      <alignment horizontal="center" wrapText="1"/>
      <protection locked="0"/>
    </xf>
    <xf numFmtId="3" fontId="1" fillId="0" borderId="20" xfId="0" applyNumberFormat="1" applyFont="1" applyBorder="1" applyAlignment="1" applyProtection="1">
      <alignment horizontal="center" wrapText="1"/>
      <protection locked="0"/>
    </xf>
    <xf numFmtId="3" fontId="1" fillId="0" borderId="8" xfId="0" applyNumberFormat="1" applyFont="1" applyBorder="1" applyAlignment="1" applyProtection="1">
      <alignment horizontal="center" wrapText="1"/>
      <protection locked="0"/>
    </xf>
    <xf numFmtId="3" fontId="1" fillId="0" borderId="25" xfId="0" applyNumberFormat="1" applyFont="1" applyBorder="1" applyAlignment="1" applyProtection="1">
      <alignment horizontal="center" wrapText="1"/>
      <protection locked="0"/>
    </xf>
    <xf numFmtId="49" fontId="1" fillId="0" borderId="22" xfId="0" applyNumberFormat="1" applyFont="1" applyBorder="1" applyAlignment="1" applyProtection="1">
      <alignment horizontal="left"/>
      <protection locked="0"/>
    </xf>
    <xf numFmtId="49" fontId="1" fillId="0" borderId="23" xfId="0" applyNumberFormat="1" applyFont="1" applyBorder="1" applyAlignment="1" applyProtection="1">
      <alignment horizontal="left"/>
      <protection locked="0"/>
    </xf>
    <xf numFmtId="49" fontId="1" fillId="0" borderId="24" xfId="0" applyNumberFormat="1" applyFont="1" applyBorder="1" applyAlignment="1" applyProtection="1">
      <alignment horizontal="left"/>
      <protection locked="0"/>
    </xf>
    <xf numFmtId="3" fontId="1" fillId="0" borderId="28" xfId="0" applyNumberFormat="1" applyFont="1" applyBorder="1" applyAlignment="1" applyProtection="1">
      <alignment horizontal="left" wrapText="1"/>
      <protection locked="0"/>
    </xf>
    <xf numFmtId="3" fontId="1" fillId="0" borderId="20" xfId="0" applyNumberFormat="1" applyFont="1" applyBorder="1" applyAlignment="1" applyProtection="1">
      <alignment horizontal="center" vertical="center" wrapText="1"/>
      <protection locked="0"/>
    </xf>
    <xf numFmtId="3" fontId="1" fillId="0" borderId="21" xfId="0" applyNumberFormat="1" applyFont="1" applyBorder="1" applyAlignment="1" applyProtection="1">
      <alignment horizontal="center" vertical="center" wrapText="1"/>
      <protection locked="0"/>
    </xf>
    <xf numFmtId="3" fontId="0" fillId="0" borderId="42" xfId="0" applyNumberFormat="1" applyBorder="1" applyAlignment="1" applyProtection="1">
      <alignment horizontal="right"/>
      <protection locked="0"/>
    </xf>
    <xf numFmtId="3" fontId="0" fillId="0" borderId="42" xfId="0" applyNumberFormat="1" applyBorder="1" applyProtection="1">
      <protection locked="0"/>
    </xf>
  </cellXfs>
  <cellStyles count="4">
    <cellStyle name="Comma" xfId="2" builtinId="3"/>
    <cellStyle name="Hyperlink" xfId="3" builtinId="8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3.xml"/><Relationship Id="rId13" Type="http://schemas.openxmlformats.org/officeDocument/2006/relationships/worksheet" Target="worksheets/sheet8.xml"/><Relationship Id="rId18" Type="http://schemas.openxmlformats.org/officeDocument/2006/relationships/worksheet" Target="worksheets/sheet13.xml"/><Relationship Id="rId26" Type="http://schemas.openxmlformats.org/officeDocument/2006/relationships/worksheet" Target="worksheets/sheet21.xml"/><Relationship Id="rId3" Type="http://schemas.openxmlformats.org/officeDocument/2006/relationships/chartsheet" Target="chartsheets/sheet1.xml"/><Relationship Id="rId21" Type="http://schemas.openxmlformats.org/officeDocument/2006/relationships/worksheet" Target="worksheets/sheet16.xml"/><Relationship Id="rId7" Type="http://schemas.openxmlformats.org/officeDocument/2006/relationships/chartsheet" Target="chartsheets/sheet5.xml"/><Relationship Id="rId12" Type="http://schemas.openxmlformats.org/officeDocument/2006/relationships/worksheet" Target="worksheets/sheet7.xml"/><Relationship Id="rId17" Type="http://schemas.openxmlformats.org/officeDocument/2006/relationships/worksheet" Target="worksheets/sheet12.xml"/><Relationship Id="rId25" Type="http://schemas.openxmlformats.org/officeDocument/2006/relationships/worksheet" Target="worksheets/sheet20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1.xml"/><Relationship Id="rId20" Type="http://schemas.openxmlformats.org/officeDocument/2006/relationships/worksheet" Target="worksheets/sheet15.xml"/><Relationship Id="rId29" Type="http://schemas.openxmlformats.org/officeDocument/2006/relationships/worksheet" Target="worksheets/sheet24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worksheet" Target="worksheets/sheet6.xml"/><Relationship Id="rId24" Type="http://schemas.openxmlformats.org/officeDocument/2006/relationships/worksheet" Target="worksheets/sheet19.xml"/><Relationship Id="rId32" Type="http://schemas.openxmlformats.org/officeDocument/2006/relationships/sharedStrings" Target="sharedStrings.xml"/><Relationship Id="rId5" Type="http://schemas.openxmlformats.org/officeDocument/2006/relationships/chartsheet" Target="chartsheets/sheet3.xml"/><Relationship Id="rId15" Type="http://schemas.openxmlformats.org/officeDocument/2006/relationships/worksheet" Target="worksheets/sheet10.xml"/><Relationship Id="rId23" Type="http://schemas.openxmlformats.org/officeDocument/2006/relationships/worksheet" Target="worksheets/sheet18.xml"/><Relationship Id="rId28" Type="http://schemas.openxmlformats.org/officeDocument/2006/relationships/worksheet" Target="worksheets/sheet23.xml"/><Relationship Id="rId10" Type="http://schemas.openxmlformats.org/officeDocument/2006/relationships/worksheet" Target="worksheets/sheet5.xml"/><Relationship Id="rId19" Type="http://schemas.openxmlformats.org/officeDocument/2006/relationships/worksheet" Target="worksheets/sheet14.xml"/><Relationship Id="rId31" Type="http://schemas.openxmlformats.org/officeDocument/2006/relationships/styles" Target="styles.xml"/><Relationship Id="rId4" Type="http://schemas.openxmlformats.org/officeDocument/2006/relationships/chartsheet" Target="chartsheets/sheet2.xml"/><Relationship Id="rId9" Type="http://schemas.openxmlformats.org/officeDocument/2006/relationships/worksheet" Target="worksheets/sheet4.xml"/><Relationship Id="rId14" Type="http://schemas.openxmlformats.org/officeDocument/2006/relationships/worksheet" Target="worksheets/sheet9.xml"/><Relationship Id="rId22" Type="http://schemas.openxmlformats.org/officeDocument/2006/relationships/worksheet" Target="worksheets/sheet17.xml"/><Relationship Id="rId27" Type="http://schemas.openxmlformats.org/officeDocument/2006/relationships/worksheet" Target="worksheets/sheet22.xml"/><Relationship Id="rId30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'Selected State Stats'!$AN$4</c:f>
          <c:strCache>
            <c:ptCount val="1"/>
            <c:pt idx="0">
              <c:v>Top Out-Migration Destinations from Idaho: 2020-2021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'Selected State Stats'!$AP$5</c:f>
              <c:strCache>
                <c:ptCount val="1"/>
                <c:pt idx="0">
                  <c:v>Top Destination States of Out-Migration from Idaho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'Selected State Stats'!$AO$6:$AO$16</c:f>
              <c:strCache>
                <c:ptCount val="11"/>
                <c:pt idx="0">
                  <c:v>North Carolina</c:v>
                </c:pt>
                <c:pt idx="1">
                  <c:v>Nevada</c:v>
                </c:pt>
                <c:pt idx="2">
                  <c:v>Hawaii</c:v>
                </c:pt>
                <c:pt idx="3">
                  <c:v>Texas</c:v>
                </c:pt>
                <c:pt idx="4">
                  <c:v>California</c:v>
                </c:pt>
                <c:pt idx="5">
                  <c:v>Montana</c:v>
                </c:pt>
                <c:pt idx="6">
                  <c:v>Oregon</c:v>
                </c:pt>
                <c:pt idx="7">
                  <c:v>Arizona</c:v>
                </c:pt>
                <c:pt idx="8">
                  <c:v>Utah</c:v>
                </c:pt>
                <c:pt idx="9">
                  <c:v>Washington</c:v>
                </c:pt>
                <c:pt idx="10">
                  <c:v>Total</c:v>
                </c:pt>
              </c:strCache>
            </c:strRef>
          </c:cat>
          <c:val>
            <c:numRef>
              <c:f>'Selected State Stats'!$AP$6:$AP$16</c:f>
              <c:numCache>
                <c:formatCode>#,##0</c:formatCode>
                <c:ptCount val="11"/>
                <c:pt idx="0">
                  <c:v>-1520</c:v>
                </c:pt>
                <c:pt idx="1">
                  <c:v>-1601</c:v>
                </c:pt>
                <c:pt idx="2">
                  <c:v>-1638</c:v>
                </c:pt>
                <c:pt idx="3">
                  <c:v>-2551</c:v>
                </c:pt>
                <c:pt idx="4">
                  <c:v>-2799</c:v>
                </c:pt>
                <c:pt idx="5">
                  <c:v>-2836</c:v>
                </c:pt>
                <c:pt idx="6">
                  <c:v>-6445</c:v>
                </c:pt>
                <c:pt idx="7">
                  <c:v>-6510</c:v>
                </c:pt>
                <c:pt idx="8">
                  <c:v>-7411</c:v>
                </c:pt>
                <c:pt idx="9">
                  <c:v>-9856</c:v>
                </c:pt>
                <c:pt idx="10">
                  <c:v>-57073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D8-44FC-A0A6-24767814F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18008704"/>
        <c:axId val="518010016"/>
      </c:barChart>
      <c:catAx>
        <c:axId val="518008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010016"/>
        <c:crosses val="autoZero"/>
        <c:auto val="1"/>
        <c:lblAlgn val="ctr"/>
        <c:lblOffset val="100"/>
        <c:noMultiLvlLbl val="0"/>
      </c:catAx>
      <c:valAx>
        <c:axId val="518010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  <a:alpha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People Moving Out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73485869037194"/>
              <c:y val="0.92923338597750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00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'Selected State Stats'!$AN$18</c:f>
          <c:strCache>
            <c:ptCount val="1"/>
            <c:pt idx="0">
              <c:v>Top In-Migration Sources into Idaho: 2020-2021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'Selected State Stats'!$AP$19</c:f>
              <c:strCache>
                <c:ptCount val="1"/>
                <c:pt idx="0">
                  <c:v>Top Source States of In-Migration into Idaho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'Selected State Stats'!$AO$20:$AO$31</c:f>
              <c:strCache>
                <c:ptCount val="12"/>
                <c:pt idx="0">
                  <c:v>Foreign Country</c:v>
                </c:pt>
                <c:pt idx="1">
                  <c:v>Wyoming</c:v>
                </c:pt>
                <c:pt idx="2">
                  <c:v>Maine</c:v>
                </c:pt>
                <c:pt idx="3">
                  <c:v>Arizona</c:v>
                </c:pt>
                <c:pt idx="4">
                  <c:v>Texas</c:v>
                </c:pt>
                <c:pt idx="5">
                  <c:v>Alaska</c:v>
                </c:pt>
                <c:pt idx="6">
                  <c:v>Utah</c:v>
                </c:pt>
                <c:pt idx="7">
                  <c:v>Oregon</c:v>
                </c:pt>
                <c:pt idx="8">
                  <c:v>Colorado</c:v>
                </c:pt>
                <c:pt idx="9">
                  <c:v>Washington</c:v>
                </c:pt>
                <c:pt idx="10">
                  <c:v>California</c:v>
                </c:pt>
                <c:pt idx="11">
                  <c:v>Total</c:v>
                </c:pt>
              </c:strCache>
            </c:strRef>
          </c:cat>
          <c:val>
            <c:numRef>
              <c:f>'Selected State Stats'!$AP$20:$AP$31</c:f>
              <c:numCache>
                <c:formatCode>#,##0</c:formatCode>
                <c:ptCount val="12"/>
                <c:pt idx="0">
                  <c:v>4470</c:v>
                </c:pt>
                <c:pt idx="1">
                  <c:v>1516</c:v>
                </c:pt>
                <c:pt idx="2">
                  <c:v>1610</c:v>
                </c:pt>
                <c:pt idx="3">
                  <c:v>3020</c:v>
                </c:pt>
                <c:pt idx="4">
                  <c:v>3089</c:v>
                </c:pt>
                <c:pt idx="5">
                  <c:v>4427</c:v>
                </c:pt>
                <c:pt idx="6">
                  <c:v>4470</c:v>
                </c:pt>
                <c:pt idx="7">
                  <c:v>5707</c:v>
                </c:pt>
                <c:pt idx="8">
                  <c:v>6211</c:v>
                </c:pt>
                <c:pt idx="9">
                  <c:v>20131</c:v>
                </c:pt>
                <c:pt idx="10">
                  <c:v>27193</c:v>
                </c:pt>
                <c:pt idx="11">
                  <c:v>96388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9-43AA-ABED-0C6CD3F6A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18008704"/>
        <c:axId val="518010016"/>
      </c:barChart>
      <c:catAx>
        <c:axId val="518008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010016"/>
        <c:crosses val="autoZero"/>
        <c:auto val="1"/>
        <c:lblAlgn val="ctr"/>
        <c:lblOffset val="100"/>
        <c:noMultiLvlLbl val="0"/>
      </c:catAx>
      <c:valAx>
        <c:axId val="518010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People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00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'Selected State Stats'!$AN$33</c:f>
          <c:strCache>
            <c:ptCount val="1"/>
            <c:pt idx="0">
              <c:v>Top Net In-Migration to Idaho from: 2020-2021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'Selected State Stats'!$AP$34</c:f>
              <c:strCache>
                <c:ptCount val="1"/>
                <c:pt idx="0">
                  <c:v>Net Movers into Idaho - Source States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'Selected State Stats'!$AO$35:$AO$45</c:f>
              <c:strCache>
                <c:ptCount val="11"/>
                <c:pt idx="0">
                  <c:v>North Dakota</c:v>
                </c:pt>
                <c:pt idx="1">
                  <c:v>Wyoming</c:v>
                </c:pt>
                <c:pt idx="2">
                  <c:v>Pennsylvania</c:v>
                </c:pt>
                <c:pt idx="3">
                  <c:v>Nebraska</c:v>
                </c:pt>
                <c:pt idx="4">
                  <c:v>Tennessee</c:v>
                </c:pt>
                <c:pt idx="5">
                  <c:v>Maine</c:v>
                </c:pt>
                <c:pt idx="6">
                  <c:v>Alaska</c:v>
                </c:pt>
                <c:pt idx="7">
                  <c:v>Colorado</c:v>
                </c:pt>
                <c:pt idx="8">
                  <c:v>Washington</c:v>
                </c:pt>
                <c:pt idx="9">
                  <c:v>California</c:v>
                </c:pt>
                <c:pt idx="10">
                  <c:v>Total</c:v>
                </c:pt>
              </c:strCache>
            </c:strRef>
          </c:cat>
          <c:val>
            <c:numRef>
              <c:f>'Selected State Stats'!$AP$35:$AP$45</c:f>
              <c:numCache>
                <c:formatCode>#,##0</c:formatCode>
                <c:ptCount val="11"/>
                <c:pt idx="0">
                  <c:v>782</c:v>
                </c:pt>
                <c:pt idx="1">
                  <c:v>811</c:v>
                </c:pt>
                <c:pt idx="2">
                  <c:v>934</c:v>
                </c:pt>
                <c:pt idx="3">
                  <c:v>960</c:v>
                </c:pt>
                <c:pt idx="4">
                  <c:v>1087</c:v>
                </c:pt>
                <c:pt idx="5">
                  <c:v>1610</c:v>
                </c:pt>
                <c:pt idx="6">
                  <c:v>3924</c:v>
                </c:pt>
                <c:pt idx="7">
                  <c:v>5083</c:v>
                </c:pt>
                <c:pt idx="8">
                  <c:v>10275</c:v>
                </c:pt>
                <c:pt idx="9">
                  <c:v>24394</c:v>
                </c:pt>
                <c:pt idx="10">
                  <c:v>53982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D2-4979-937E-95EE5C34B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18008704"/>
        <c:axId val="518010016"/>
      </c:barChart>
      <c:catAx>
        <c:axId val="518008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010016"/>
        <c:crosses val="autoZero"/>
        <c:auto val="1"/>
        <c:lblAlgn val="ctr"/>
        <c:lblOffset val="100"/>
        <c:noMultiLvlLbl val="0"/>
      </c:catAx>
      <c:valAx>
        <c:axId val="518010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People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00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'Selected State Stats'!$AN$47</c:f>
          <c:strCache>
            <c:ptCount val="1"/>
            <c:pt idx="0">
              <c:v>Top Net Out-Migration from Idaho: 2020-2021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'Selected State Stats'!$AP$48</c:f>
              <c:strCache>
                <c:ptCount val="1"/>
                <c:pt idx="0">
                  <c:v>Net Movers Exiting Idaho - Destination States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'Selected State Stats'!$AO$49:$AO$59</c:f>
              <c:strCache>
                <c:ptCount val="11"/>
                <c:pt idx="0">
                  <c:v>Indiana</c:v>
                </c:pt>
                <c:pt idx="1">
                  <c:v>Massachusetts</c:v>
                </c:pt>
                <c:pt idx="2">
                  <c:v>Oklahoma</c:v>
                </c:pt>
                <c:pt idx="3">
                  <c:v>Oregon</c:v>
                </c:pt>
                <c:pt idx="4">
                  <c:v>Hawaii</c:v>
                </c:pt>
                <c:pt idx="5">
                  <c:v>New York</c:v>
                </c:pt>
                <c:pt idx="6">
                  <c:v>North Carolina</c:v>
                </c:pt>
                <c:pt idx="7">
                  <c:v>Montana</c:v>
                </c:pt>
                <c:pt idx="8">
                  <c:v>Utah</c:v>
                </c:pt>
                <c:pt idx="9">
                  <c:v>Arizona</c:v>
                </c:pt>
                <c:pt idx="10">
                  <c:v>Total</c:v>
                </c:pt>
              </c:strCache>
            </c:strRef>
          </c:cat>
          <c:val>
            <c:numRef>
              <c:f>'Selected State Stats'!$AP$49:$AP$59</c:f>
              <c:numCache>
                <c:formatCode>#,##0</c:formatCode>
                <c:ptCount val="11"/>
                <c:pt idx="0">
                  <c:v>-328</c:v>
                </c:pt>
                <c:pt idx="1">
                  <c:v>-522</c:v>
                </c:pt>
                <c:pt idx="2">
                  <c:v>-669</c:v>
                </c:pt>
                <c:pt idx="3">
                  <c:v>-738</c:v>
                </c:pt>
                <c:pt idx="4">
                  <c:v>-811</c:v>
                </c:pt>
                <c:pt idx="5">
                  <c:v>-917</c:v>
                </c:pt>
                <c:pt idx="6">
                  <c:v>-1149</c:v>
                </c:pt>
                <c:pt idx="7">
                  <c:v>-1785</c:v>
                </c:pt>
                <c:pt idx="8">
                  <c:v>-2941</c:v>
                </c:pt>
                <c:pt idx="9">
                  <c:v>-3490</c:v>
                </c:pt>
                <c:pt idx="10">
                  <c:v>-14667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5F-467B-AD49-2478ACFB8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18008704"/>
        <c:axId val="518010016"/>
      </c:barChart>
      <c:catAx>
        <c:axId val="518008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010016"/>
        <c:crosses val="autoZero"/>
        <c:auto val="1"/>
        <c:lblAlgn val="ctr"/>
        <c:lblOffset val="100"/>
        <c:noMultiLvlLbl val="0"/>
      </c:catAx>
      <c:valAx>
        <c:axId val="518010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People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00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'Selected State Stats'!$AN$62</c:f>
          <c:strCache>
            <c:ptCount val="1"/>
            <c:pt idx="0">
              <c:v>Idaho Net Migration 2020 to 2021 - Source and Destination States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'Selected State Stats'!$AP$63</c:f>
              <c:strCache>
                <c:ptCount val="1"/>
                <c:pt idx="0">
                  <c:v>Net Migration - Source and Destination States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430-48A2-9E82-5A0941B5B618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430-48A2-9E82-5A0941B5B618}"/>
              </c:ext>
            </c:extLst>
          </c:dPt>
          <c:dPt>
            <c:idx val="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430-48A2-9E82-5A0941B5B618}"/>
              </c:ext>
            </c:extLst>
          </c:dPt>
          <c:dPt>
            <c:idx val="3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E430-48A2-9E82-5A0941B5B618}"/>
              </c:ext>
            </c:extLst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430-48A2-9E82-5A0941B5B618}"/>
              </c:ext>
            </c:extLst>
          </c:dPt>
          <c:dPt>
            <c:idx val="5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E430-48A2-9E82-5A0941B5B61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'Selected State Stats'!$AO$64:$AO$76</c:f>
              <c:strCache>
                <c:ptCount val="13"/>
                <c:pt idx="0">
                  <c:v>Total Net Out</c:v>
                </c:pt>
                <c:pt idx="1">
                  <c:v>Arizona</c:v>
                </c:pt>
                <c:pt idx="2">
                  <c:v>Utah</c:v>
                </c:pt>
                <c:pt idx="3">
                  <c:v>Montana</c:v>
                </c:pt>
                <c:pt idx="4">
                  <c:v>North Carolina</c:v>
                </c:pt>
                <c:pt idx="5">
                  <c:v>New York</c:v>
                </c:pt>
                <c:pt idx="6">
                  <c:v>…</c:v>
                </c:pt>
                <c:pt idx="7">
                  <c:v>Maine</c:v>
                </c:pt>
                <c:pt idx="8">
                  <c:v>Alaska</c:v>
                </c:pt>
                <c:pt idx="9">
                  <c:v>Colorado</c:v>
                </c:pt>
                <c:pt idx="10">
                  <c:v>Washington</c:v>
                </c:pt>
                <c:pt idx="11">
                  <c:v>California</c:v>
                </c:pt>
                <c:pt idx="12">
                  <c:v>Total Net In</c:v>
                </c:pt>
              </c:strCache>
            </c:strRef>
          </c:cat>
          <c:val>
            <c:numRef>
              <c:f>'Selected State Stats'!$AP$64:$AP$76</c:f>
              <c:numCache>
                <c:formatCode>#,##0</c:formatCode>
                <c:ptCount val="13"/>
                <c:pt idx="0">
                  <c:v>-14667</c:v>
                </c:pt>
                <c:pt idx="1">
                  <c:v>-3490</c:v>
                </c:pt>
                <c:pt idx="2">
                  <c:v>-2941</c:v>
                </c:pt>
                <c:pt idx="3">
                  <c:v>-1785</c:v>
                </c:pt>
                <c:pt idx="4">
                  <c:v>-1149</c:v>
                </c:pt>
                <c:pt idx="5">
                  <c:v>-917</c:v>
                </c:pt>
                <c:pt idx="7">
                  <c:v>1610</c:v>
                </c:pt>
                <c:pt idx="8">
                  <c:v>3924</c:v>
                </c:pt>
                <c:pt idx="9">
                  <c:v>5083</c:v>
                </c:pt>
                <c:pt idx="10">
                  <c:v>10275</c:v>
                </c:pt>
                <c:pt idx="11">
                  <c:v>24394</c:v>
                </c:pt>
                <c:pt idx="12" formatCode="_(* #,##0_);_(* \(#,##0\);_(* &quot;-&quot;??_);_(@_)">
                  <c:v>53982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30-48A2-9E82-5A0941B5B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18008704"/>
        <c:axId val="518010016"/>
      </c:barChart>
      <c:catAx>
        <c:axId val="518008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010016"/>
        <c:crosses val="autoZero"/>
        <c:auto val="1"/>
        <c:lblAlgn val="ctr"/>
        <c:lblOffset val="100"/>
        <c:noMultiLvlLbl val="0"/>
      </c:catAx>
      <c:valAx>
        <c:axId val="518010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People</a:t>
                </a:r>
                <a:r>
                  <a:rPr lang="en-US" baseline="0"/>
                  <a:t> Migrating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00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</a:defRPr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>
    <tabColor theme="8"/>
  </sheetPr>
  <sheetViews>
    <sheetView zoomScale="11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>
    <tabColor theme="8"/>
  </sheetPr>
  <sheetViews>
    <sheetView zoomScale="11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>
    <tabColor theme="8"/>
  </sheetPr>
  <sheetViews>
    <sheetView zoomScale="116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500-000000000000}">
  <sheetPr>
    <tabColor theme="8"/>
  </sheetPr>
  <sheetViews>
    <sheetView zoomScale="116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600-000000000000}">
  <sheetPr>
    <tabColor theme="9"/>
  </sheetPr>
  <sheetViews>
    <sheetView zoomScale="116" workbookViewId="0" zoomToFit="1"/>
  </sheetViews>
  <pageMargins left="0.7" right="0.7" top="0.75" bottom="0.75" header="0.3" footer="0.3"/>
  <drawing r:id="rId1"/>
</chartsheet>
</file>

<file path=xl/ctrlProps/ctrlProp1.xml><?xml version="1.0" encoding="utf-8"?>
<formControlPr xmlns="http://schemas.microsoft.com/office/spreadsheetml/2009/9/main" objectType="Drop" dropStyle="combo" dx="16" fmlaLink="State_Selection" fmlaRange="State_List" noThreeD="1" sel="14" val="13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0</xdr:row>
          <xdr:rowOff>47625</xdr:rowOff>
        </xdr:from>
        <xdr:to>
          <xdr:col>13</xdr:col>
          <xdr:colOff>552450</xdr:colOff>
          <xdr:row>1</xdr:row>
          <xdr:rowOff>133350</xdr:rowOff>
        </xdr:to>
        <xdr:sp macro="" textlink="">
          <xdr:nvSpPr>
            <xdr:cNvPr id="8193" name="Drop Dow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0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ensus.gov/hhes/migration/data/acs/state-to-state.html" TargetMode="External"/><Relationship Id="rId3" Type="http://schemas.openxmlformats.org/officeDocument/2006/relationships/hyperlink" Target="http://www.census.gov/hhes/migration/data/acs/state-to-state.html" TargetMode="External"/><Relationship Id="rId7" Type="http://schemas.openxmlformats.org/officeDocument/2006/relationships/hyperlink" Target="http://www.census.gov/hhes/migration/data/acs/state-to-state.html" TargetMode="External"/><Relationship Id="rId12" Type="http://schemas.openxmlformats.org/officeDocument/2006/relationships/hyperlink" Target="http://www.census.gov/hhes/migration/data/acs/state-to-state.html" TargetMode="External"/><Relationship Id="rId2" Type="http://schemas.openxmlformats.org/officeDocument/2006/relationships/hyperlink" Target="http://www.census.gov/hhes/migration/data/acs/state-to-state.html" TargetMode="External"/><Relationship Id="rId1" Type="http://schemas.openxmlformats.org/officeDocument/2006/relationships/hyperlink" Target="http://www.census.gov/hhes/migration/data/acs/state-to-state.html" TargetMode="External"/><Relationship Id="rId6" Type="http://schemas.openxmlformats.org/officeDocument/2006/relationships/hyperlink" Target="http://www.census.gov/hhes/migration/data/acs/state-to-state.html" TargetMode="External"/><Relationship Id="rId11" Type="http://schemas.openxmlformats.org/officeDocument/2006/relationships/hyperlink" Target="http://www.census.gov/hhes/migration/data/acs/state-to-state.html" TargetMode="External"/><Relationship Id="rId5" Type="http://schemas.openxmlformats.org/officeDocument/2006/relationships/hyperlink" Target="http://www.census.gov/hhes/migration/data/acs/state-to-state.html" TargetMode="External"/><Relationship Id="rId10" Type="http://schemas.openxmlformats.org/officeDocument/2006/relationships/hyperlink" Target="http://www.census.gov/hhes/migration/data/acs/state-to-state.html" TargetMode="External"/><Relationship Id="rId4" Type="http://schemas.openxmlformats.org/officeDocument/2006/relationships/hyperlink" Target="http://www.census.gov/hhes/migration/data/acs/state-to-state.html" TargetMode="External"/><Relationship Id="rId9" Type="http://schemas.openxmlformats.org/officeDocument/2006/relationships/hyperlink" Target="http://www.census.gov/hhes/migration/data/acs/state-to-state.html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ensus.gov/hhes/migration/data/acs/state-to-state.html" TargetMode="External"/><Relationship Id="rId3" Type="http://schemas.openxmlformats.org/officeDocument/2006/relationships/hyperlink" Target="http://www.census.gov/hhes/migration/data/acs/state-to-state.html" TargetMode="External"/><Relationship Id="rId7" Type="http://schemas.openxmlformats.org/officeDocument/2006/relationships/hyperlink" Target="http://www.census.gov/hhes/migration/data/acs/state-to-state.html" TargetMode="External"/><Relationship Id="rId12" Type="http://schemas.openxmlformats.org/officeDocument/2006/relationships/hyperlink" Target="http://www.census.gov/hhes/migration/data/acs/state-to-state.html" TargetMode="External"/><Relationship Id="rId2" Type="http://schemas.openxmlformats.org/officeDocument/2006/relationships/hyperlink" Target="http://www.census.gov/hhes/migration/data/acs/state-to-state.html" TargetMode="External"/><Relationship Id="rId1" Type="http://schemas.openxmlformats.org/officeDocument/2006/relationships/hyperlink" Target="http://www.census.gov/hhes/migration/data/acs/state-to-state.html" TargetMode="External"/><Relationship Id="rId6" Type="http://schemas.openxmlformats.org/officeDocument/2006/relationships/hyperlink" Target="http://www.census.gov/hhes/migration/data/acs/state-to-state.html" TargetMode="External"/><Relationship Id="rId11" Type="http://schemas.openxmlformats.org/officeDocument/2006/relationships/hyperlink" Target="http://www.census.gov/hhes/migration/data/acs/state-to-state.html" TargetMode="External"/><Relationship Id="rId5" Type="http://schemas.openxmlformats.org/officeDocument/2006/relationships/hyperlink" Target="http://www.census.gov/hhes/migration/data/acs/state-to-state.html" TargetMode="External"/><Relationship Id="rId10" Type="http://schemas.openxmlformats.org/officeDocument/2006/relationships/hyperlink" Target="http://www.census.gov/hhes/migration/data/acs/state-to-state.html" TargetMode="External"/><Relationship Id="rId4" Type="http://schemas.openxmlformats.org/officeDocument/2006/relationships/hyperlink" Target="http://www.census.gov/hhes/migration/data/acs/state-to-state.html" TargetMode="External"/><Relationship Id="rId9" Type="http://schemas.openxmlformats.org/officeDocument/2006/relationships/hyperlink" Target="http://www.census.gov/hhes/migration/data/acs/state-to-state.html" TargetMode="Externa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ensus.gov/hhes/migration/data/acs/state-to-state.html" TargetMode="External"/><Relationship Id="rId3" Type="http://schemas.openxmlformats.org/officeDocument/2006/relationships/hyperlink" Target="http://www.census.gov/hhes/migration/data/acs/state-to-state.html" TargetMode="External"/><Relationship Id="rId7" Type="http://schemas.openxmlformats.org/officeDocument/2006/relationships/hyperlink" Target="http://www.census.gov/hhes/migration/data/acs/state-to-state.html" TargetMode="External"/><Relationship Id="rId12" Type="http://schemas.openxmlformats.org/officeDocument/2006/relationships/hyperlink" Target="http://www.census.gov/hhes/migration/data/acs/state-to-state.html" TargetMode="External"/><Relationship Id="rId2" Type="http://schemas.openxmlformats.org/officeDocument/2006/relationships/hyperlink" Target="http://www.census.gov/hhes/migration/data/acs/state-to-state.html" TargetMode="External"/><Relationship Id="rId1" Type="http://schemas.openxmlformats.org/officeDocument/2006/relationships/hyperlink" Target="http://www.census.gov/hhes/migration/data/acs/state-to-state.html" TargetMode="External"/><Relationship Id="rId6" Type="http://schemas.openxmlformats.org/officeDocument/2006/relationships/hyperlink" Target="http://www.census.gov/hhes/migration/data/acs/state-to-state.html" TargetMode="External"/><Relationship Id="rId11" Type="http://schemas.openxmlformats.org/officeDocument/2006/relationships/hyperlink" Target="http://www.census.gov/hhes/migration/data/acs/state-to-state.html" TargetMode="External"/><Relationship Id="rId5" Type="http://schemas.openxmlformats.org/officeDocument/2006/relationships/hyperlink" Target="http://www.census.gov/hhes/migration/data/acs/state-to-state.html" TargetMode="External"/><Relationship Id="rId10" Type="http://schemas.openxmlformats.org/officeDocument/2006/relationships/hyperlink" Target="http://www.census.gov/hhes/migration/data/acs/state-to-state.html" TargetMode="External"/><Relationship Id="rId4" Type="http://schemas.openxmlformats.org/officeDocument/2006/relationships/hyperlink" Target="http://www.census.gov/hhes/migration/data/acs/state-to-state.html" TargetMode="External"/><Relationship Id="rId9" Type="http://schemas.openxmlformats.org/officeDocument/2006/relationships/hyperlink" Target="http://www.census.gov/hhes/migration/data/acs/state-to-state.html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ensus.gov/hhes/migration/data/acs/state-to-state.html" TargetMode="External"/><Relationship Id="rId3" Type="http://schemas.openxmlformats.org/officeDocument/2006/relationships/hyperlink" Target="http://www.census.gov/hhes/migration/data/acs/state-to-state.html" TargetMode="External"/><Relationship Id="rId7" Type="http://schemas.openxmlformats.org/officeDocument/2006/relationships/hyperlink" Target="http://www.census.gov/hhes/migration/data/acs/state-to-state.html" TargetMode="External"/><Relationship Id="rId12" Type="http://schemas.openxmlformats.org/officeDocument/2006/relationships/hyperlink" Target="http://www.census.gov/hhes/migration/data/acs/state-to-state.html" TargetMode="External"/><Relationship Id="rId2" Type="http://schemas.openxmlformats.org/officeDocument/2006/relationships/hyperlink" Target="http://www.census.gov/hhes/migration/data/acs/state-to-state.html" TargetMode="External"/><Relationship Id="rId1" Type="http://schemas.openxmlformats.org/officeDocument/2006/relationships/hyperlink" Target="http://www.census.gov/hhes/migration/data/acs/state-to-state.html" TargetMode="External"/><Relationship Id="rId6" Type="http://schemas.openxmlformats.org/officeDocument/2006/relationships/hyperlink" Target="http://www.census.gov/hhes/migration/data/acs/state-to-state.html" TargetMode="External"/><Relationship Id="rId11" Type="http://schemas.openxmlformats.org/officeDocument/2006/relationships/hyperlink" Target="http://www.census.gov/hhes/migration/data/acs/state-to-state.html" TargetMode="External"/><Relationship Id="rId5" Type="http://schemas.openxmlformats.org/officeDocument/2006/relationships/hyperlink" Target="http://www.census.gov/hhes/migration/data/acs/state-to-state.html" TargetMode="External"/><Relationship Id="rId10" Type="http://schemas.openxmlformats.org/officeDocument/2006/relationships/hyperlink" Target="http://www.census.gov/hhes/migration/data/acs/state-to-state.html" TargetMode="External"/><Relationship Id="rId4" Type="http://schemas.openxmlformats.org/officeDocument/2006/relationships/hyperlink" Target="http://www.census.gov/hhes/migration/data/acs/state-to-state.html" TargetMode="External"/><Relationship Id="rId9" Type="http://schemas.openxmlformats.org/officeDocument/2006/relationships/hyperlink" Target="http://www.census.gov/hhes/migration/data/acs/state-to-state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B1:AX76"/>
  <sheetViews>
    <sheetView tabSelected="1" topLeftCell="B1" zoomScaleNormal="100" workbookViewId="0">
      <selection activeCell="B4" sqref="B4:E4"/>
    </sheetView>
  </sheetViews>
  <sheetFormatPr defaultColWidth="9.140625" defaultRowHeight="15.75" x14ac:dyDescent="0.25"/>
  <cols>
    <col min="1" max="1" width="9.140625" style="38"/>
    <col min="2" max="2" width="19.140625" style="38" customWidth="1"/>
    <col min="3" max="3" width="12.140625" style="38" bestFit="1" customWidth="1"/>
    <col min="4" max="4" width="10.140625" style="38" bestFit="1" customWidth="1"/>
    <col min="5" max="5" width="9.140625" style="38"/>
    <col min="6" max="6" width="2.85546875" style="38" customWidth="1"/>
    <col min="7" max="7" width="19.140625" style="38" customWidth="1"/>
    <col min="8" max="8" width="9.85546875" style="38" bestFit="1" customWidth="1"/>
    <col min="9" max="9" width="10.140625" style="38" bestFit="1" customWidth="1"/>
    <col min="10" max="10" width="9.140625" style="38"/>
    <col min="11" max="11" width="2.85546875" style="38" customWidth="1"/>
    <col min="12" max="12" width="19.140625" style="38" customWidth="1"/>
    <col min="13" max="13" width="10.5703125" style="38" bestFit="1" customWidth="1"/>
    <col min="14" max="14" width="10.140625" style="38" bestFit="1" customWidth="1"/>
    <col min="15" max="21" width="9.140625" style="38"/>
    <col min="22" max="22" width="11.140625" style="38" bestFit="1" customWidth="1"/>
    <col min="23" max="23" width="9.140625" style="40" bestFit="1" customWidth="1"/>
    <col min="24" max="26" width="9.140625" style="38"/>
    <col min="27" max="27" width="6.5703125" style="38" customWidth="1"/>
    <col min="28" max="39" width="4.7109375" style="38" customWidth="1"/>
    <col min="40" max="40" width="9.140625" style="38"/>
    <col min="41" max="41" width="12.140625" style="38" bestFit="1" customWidth="1"/>
    <col min="42" max="46" width="9.140625" style="38"/>
    <col min="47" max="47" width="12.140625" style="38" bestFit="1" customWidth="1"/>
    <col min="48" max="48" width="9.140625" style="38"/>
    <col min="49" max="49" width="15.28515625" style="38" bestFit="1" customWidth="1"/>
    <col min="50" max="16384" width="9.140625" style="38"/>
  </cols>
  <sheetData>
    <row r="1" spans="2:50" x14ac:dyDescent="0.25">
      <c r="I1" s="217" t="s">
        <v>264</v>
      </c>
      <c r="J1" s="217"/>
      <c r="K1" s="217"/>
    </row>
    <row r="2" spans="2:50" x14ac:dyDescent="0.25">
      <c r="B2" s="37" t="s">
        <v>269</v>
      </c>
      <c r="I2" s="217"/>
      <c r="J2" s="217"/>
      <c r="K2" s="217"/>
    </row>
    <row r="3" spans="2:50" ht="21" x14ac:dyDescent="0.25">
      <c r="B3" s="218">
        <v>2021</v>
      </c>
      <c r="C3" s="218"/>
      <c r="D3" s="218"/>
      <c r="E3" s="218"/>
      <c r="F3" s="218"/>
      <c r="G3" s="218"/>
      <c r="H3" s="218"/>
      <c r="I3" s="218"/>
      <c r="J3" s="218"/>
      <c r="K3" s="218"/>
      <c r="L3" s="218"/>
      <c r="M3" s="218"/>
      <c r="N3" s="218"/>
      <c r="O3" s="218"/>
    </row>
    <row r="4" spans="2:50" s="37" customFormat="1" x14ac:dyDescent="0.25">
      <c r="B4" s="216" t="str">
        <f>StateName&amp;" Migration Out"</f>
        <v>Idaho Migration Out</v>
      </c>
      <c r="C4" s="216"/>
      <c r="D4" s="216"/>
      <c r="E4" s="216"/>
      <c r="G4" s="216" t="str">
        <f>StateName&amp;" Migration In"</f>
        <v>Idaho Migration In</v>
      </c>
      <c r="H4" s="216"/>
      <c r="I4" s="216"/>
      <c r="J4" s="216"/>
      <c r="L4" s="216" t="str">
        <f>StateName&amp;" Migration Net"</f>
        <v>Idaho Migration Net</v>
      </c>
      <c r="M4" s="216"/>
      <c r="N4" s="216"/>
      <c r="O4" s="216"/>
      <c r="Q4" s="216" t="str">
        <f>StateName&amp;" In-Migration Net"</f>
        <v>Idaho In-Migration Net</v>
      </c>
      <c r="R4" s="216"/>
      <c r="S4" s="216"/>
      <c r="T4" s="216"/>
      <c r="U4" s="68"/>
      <c r="V4" s="216" t="str">
        <f>StateName&amp;" Out-Migration Net"</f>
        <v>Idaho Out-Migration Net</v>
      </c>
      <c r="W4" s="216"/>
      <c r="X4" s="216"/>
      <c r="Y4" s="216"/>
      <c r="AN4" s="37" t="str">
        <f>"Top Out-Migration Destinations from "&amp;StateName&amp;": "&amp;B3-1&amp;"-"&amp;B3</f>
        <v>Top Out-Migration Destinations from Idaho: 2020-2021</v>
      </c>
      <c r="AT4" s="37" t="s">
        <v>106</v>
      </c>
    </row>
    <row r="5" spans="2:50" x14ac:dyDescent="0.25">
      <c r="D5" s="39" t="s">
        <v>79</v>
      </c>
      <c r="E5" s="39" t="s">
        <v>73</v>
      </c>
      <c r="F5" s="39"/>
      <c r="G5" s="39"/>
      <c r="H5" s="39"/>
      <c r="I5" s="39" t="s">
        <v>78</v>
      </c>
      <c r="J5" s="39" t="s">
        <v>73</v>
      </c>
      <c r="K5" s="39"/>
      <c r="L5" s="39"/>
      <c r="M5" s="39"/>
      <c r="N5" s="39" t="s">
        <v>77</v>
      </c>
      <c r="O5" s="39" t="s">
        <v>73</v>
      </c>
      <c r="Q5" s="39"/>
      <c r="R5" s="39"/>
      <c r="S5" s="39" t="s">
        <v>87</v>
      </c>
      <c r="T5" s="39" t="s">
        <v>73</v>
      </c>
      <c r="U5" s="39"/>
      <c r="W5" s="39" t="s">
        <v>85</v>
      </c>
      <c r="X5" s="73" t="s">
        <v>86</v>
      </c>
      <c r="Y5" s="39" t="s">
        <v>73</v>
      </c>
      <c r="AA5" s="37" t="s">
        <v>97</v>
      </c>
      <c r="AN5" s="37"/>
      <c r="AO5" s="37" t="s">
        <v>82</v>
      </c>
      <c r="AP5" s="37" t="s">
        <v>92</v>
      </c>
      <c r="AQ5" s="37" t="s">
        <v>84</v>
      </c>
      <c r="AR5" s="37"/>
      <c r="AS5" s="37"/>
      <c r="AV5" s="68" t="s">
        <v>85</v>
      </c>
      <c r="AW5" s="37" t="s">
        <v>84</v>
      </c>
      <c r="AX5" s="37" t="s">
        <v>110</v>
      </c>
    </row>
    <row r="6" spans="2:50" x14ac:dyDescent="0.25">
      <c r="B6" s="38" t="s">
        <v>0</v>
      </c>
      <c r="C6" s="207">
        <f ca="1">INDEX(Filter!$J$5:$BM$57,MATCH('Selected State Stats'!B6,Filter!$I$5:$I$57,0),MATCH(StateName,Filter!$J$3:$BM$3,0))</f>
        <v>406</v>
      </c>
      <c r="D6" s="40">
        <f ca="1">IFERROR(C6/C$59,"")</f>
        <v>7.1136964939638708E-3</v>
      </c>
      <c r="E6" s="38">
        <f t="shared" ref="E6:E55" ca="1" si="0">IFERROR(_xlfn.RANK.EQ(D6,$D$6:$D$56),"")</f>
        <v>26</v>
      </c>
      <c r="G6" s="38" t="s">
        <v>0</v>
      </c>
      <c r="H6" s="207">
        <f ca="1">INDEX(State_Migration_In,1,MATCH(G6,Filter!$J$3:$BM$3,0))</f>
        <v>350</v>
      </c>
      <c r="I6" s="40">
        <f ca="1">IFERROR(H6/H$59,"")</f>
        <v>3.6311574054861601E-3</v>
      </c>
      <c r="J6" s="38">
        <f t="shared" ref="J6:J55" ca="1" si="1">IFERROR(_xlfn.RANK.EQ(I6,I$6:I$56),"")</f>
        <v>34</v>
      </c>
      <c r="L6" s="38" t="s">
        <v>0</v>
      </c>
      <c r="M6" s="70">
        <f ca="1">IFERROR(H6-C6,"")</f>
        <v>-56</v>
      </c>
      <c r="N6" s="40">
        <f ca="1">IFERROR(IF(M6&lt;0,0,M6/M$59),"")</f>
        <v>0</v>
      </c>
      <c r="O6" s="38">
        <f t="shared" ref="O6:O55" ca="1" si="2">IFERROR(_xlfn.RANK.EQ(N6,N$6:N$56),"")</f>
        <v>28</v>
      </c>
      <c r="Q6" s="38" t="s">
        <v>0</v>
      </c>
      <c r="R6" s="70">
        <f ca="1">IF(M6&lt;0,0,M6)</f>
        <v>0</v>
      </c>
      <c r="S6" s="40">
        <f ca="1">IFERROR(IF(R6&lt;0,0,R6/R$59),"")</f>
        <v>0</v>
      </c>
      <c r="T6" s="38" t="str">
        <f ca="1">IFERROR(IF(R6=0,"",_xlfn.RANK.EQ(S6,S$6:S$57)),"")</f>
        <v/>
      </c>
      <c r="V6" s="38" t="s">
        <v>0</v>
      </c>
      <c r="W6" s="70">
        <f t="shared" ref="W6:W38" ca="1" si="3">IF(M6&lt;0,M6,0)</f>
        <v>-56</v>
      </c>
      <c r="X6" s="40">
        <f t="shared" ref="X6:X37" ca="1" si="4">W6/W$59</f>
        <v>3.8180950432944705E-3</v>
      </c>
      <c r="Y6" s="38">
        <f t="shared" ref="Y6:Y37" ca="1" si="5">IF(W6=0,"",_xlfn.RANK.EQ(X6,X$6:X$57))</f>
        <v>18</v>
      </c>
      <c r="AA6" s="38" t="b">
        <f ca="1">IF(C6=H6,TRUE,FALSE)</f>
        <v>0</v>
      </c>
      <c r="AK6" s="78" t="s">
        <v>100</v>
      </c>
      <c r="AL6" s="38">
        <f ca="1">COUNTIF(S6:S57,"&gt;"&amp;0)</f>
        <v>27</v>
      </c>
      <c r="AN6" s="38">
        <v>10</v>
      </c>
      <c r="AO6" s="38" t="str">
        <f t="shared" ref="AO6:AO15" ca="1" si="6">INDEX(B$6:B$57,MATCH($AN6,$E$6:$E$57,0),1)</f>
        <v>North Carolina</v>
      </c>
      <c r="AP6" s="74">
        <f t="shared" ref="AP6:AP15" ca="1" si="7">INDEX(C$6:C$57,MATCH($AN6,$E$6:$E$57,0),1)*-1</f>
        <v>-1520</v>
      </c>
      <c r="AQ6" s="40">
        <f t="shared" ref="AQ6:AQ15" ca="1" si="8">INDEX(D$6:D$57,MATCH($AN6,$E$6:$E$57,0),1)</f>
        <v>2.6632558302524836E-2</v>
      </c>
      <c r="AR6" s="77"/>
      <c r="AS6" s="77"/>
      <c r="AT6" s="38">
        <v>6</v>
      </c>
      <c r="AU6" s="38" t="s">
        <v>51</v>
      </c>
      <c r="AV6" s="38">
        <f t="shared" ref="AV6:AV11" ca="1" si="9">INDEX(C$6:C$57,MATCH($AU6,$B$6:$B$57,0),1)*-1</f>
        <v>-705</v>
      </c>
      <c r="AW6" s="40">
        <f t="shared" ref="AW6:AW11" ca="1" si="10">AV6/$AP$16</f>
        <v>1.235260105478948E-2</v>
      </c>
      <c r="AX6" s="40">
        <f ca="1">AV6/$AV$12</f>
        <v>2.4433354127677272E-2</v>
      </c>
    </row>
    <row r="7" spans="2:50" x14ac:dyDescent="0.25">
      <c r="B7" s="38" t="s">
        <v>1</v>
      </c>
      <c r="C7" s="207">
        <f ca="1">INDEX(Filter!$J$5:$BM$57,MATCH('Selected State Stats'!B7,Filter!$I$5:$I$57,0),MATCH(StateName,Filter!$J$3:$BM$3,0))</f>
        <v>503</v>
      </c>
      <c r="D7" s="40">
        <f t="shared" ref="D7:D56" ca="1" si="11">IFERROR(C7/C$59,"")</f>
        <v>8.8132742277434156E-3</v>
      </c>
      <c r="E7" s="38">
        <f t="shared" ca="1" si="0"/>
        <v>22</v>
      </c>
      <c r="G7" s="38" t="s">
        <v>1</v>
      </c>
      <c r="H7" s="207">
        <f ca="1">INDEX(State_Migration_In,1,MATCH(G7,Filter!$J$3:$BM$3,0))</f>
        <v>4427</v>
      </c>
      <c r="I7" s="40">
        <f t="shared" ref="I7:I59" ca="1" si="12">IFERROR(H7/H$59,"")</f>
        <v>4.5928953811677803E-2</v>
      </c>
      <c r="J7" s="38">
        <f t="shared" ca="1" si="1"/>
        <v>6</v>
      </c>
      <c r="L7" s="38" t="s">
        <v>1</v>
      </c>
      <c r="M7" s="70">
        <f t="shared" ref="M7:M56" ca="1" si="13">IFERROR(H7-C7,"")</f>
        <v>3924</v>
      </c>
      <c r="N7" s="40">
        <f t="shared" ref="N7:N56" ca="1" si="14">IFERROR(IF(M7&lt;0,0,M7/M$59),"")</f>
        <v>9.9809233117130872E-2</v>
      </c>
      <c r="O7" s="38">
        <f t="shared" ca="1" si="2"/>
        <v>4</v>
      </c>
      <c r="Q7" s="38" t="s">
        <v>1</v>
      </c>
      <c r="R7" s="70">
        <f t="shared" ref="R7:R56" ca="1" si="15">IF(M7&lt;0,0,M7)</f>
        <v>3924</v>
      </c>
      <c r="S7" s="40">
        <f t="shared" ref="S7:S56" ca="1" si="16">IFERROR(IF(R7&lt;0,0,R7/R$59),"")</f>
        <v>7.2690896965655213E-2</v>
      </c>
      <c r="T7" s="38">
        <f t="shared" ref="T7:T56" ca="1" si="17">IFERROR(IF(R7=0,"",_xlfn.RANK.EQ(S7,S$6:S$57)),"")</f>
        <v>4</v>
      </c>
      <c r="V7" s="38" t="s">
        <v>1</v>
      </c>
      <c r="W7" s="70">
        <f t="shared" ca="1" si="3"/>
        <v>0</v>
      </c>
      <c r="X7" s="40">
        <f t="shared" ca="1" si="4"/>
        <v>0</v>
      </c>
      <c r="Y7" s="38" t="str">
        <f t="shared" ca="1" si="5"/>
        <v/>
      </c>
      <c r="AA7" s="38" t="b">
        <f t="shared" ref="AA7:AA17" ca="1" si="18">IF(C7=H7,TRUE,FALSE)</f>
        <v>0</v>
      </c>
      <c r="AK7" s="78" t="s">
        <v>99</v>
      </c>
      <c r="AL7" s="38">
        <f ca="1">COUNTIF(X6:X57,"&gt;"&amp;0)</f>
        <v>19</v>
      </c>
      <c r="AN7" s="38">
        <f>AN6-1</f>
        <v>9</v>
      </c>
      <c r="AO7" s="38" t="str">
        <f t="shared" ca="1" si="6"/>
        <v>Nevada</v>
      </c>
      <c r="AP7" s="74">
        <f t="shared" ca="1" si="7"/>
        <v>-1601</v>
      </c>
      <c r="AQ7" s="40">
        <f t="shared" ca="1" si="8"/>
        <v>2.8051793317330438E-2</v>
      </c>
      <c r="AR7" s="77"/>
      <c r="AS7" s="77"/>
      <c r="AT7" s="38">
        <v>5</v>
      </c>
      <c r="AU7" s="38" t="s">
        <v>48</v>
      </c>
      <c r="AV7" s="38">
        <f t="shared" ca="1" si="9"/>
        <v>-9856</v>
      </c>
      <c r="AW7" s="40">
        <f t="shared" ca="1" si="10"/>
        <v>0.17269111488795053</v>
      </c>
      <c r="AX7" s="40">
        <f t="shared" ref="AX7:AX12" ca="1" si="19">AV7/$AV$12</f>
        <v>0.34158175642891803</v>
      </c>
    </row>
    <row r="8" spans="2:50" x14ac:dyDescent="0.25">
      <c r="B8" s="38" t="s">
        <v>2</v>
      </c>
      <c r="C8" s="207">
        <f ca="1">INDEX(Filter!$J$5:$BM$57,MATCH('Selected State Stats'!B8,Filter!$I$5:$I$57,0),MATCH(StateName,Filter!$J$3:$BM$3,0))</f>
        <v>6510</v>
      </c>
      <c r="D8" s="40">
        <f t="shared" ca="1" si="11"/>
        <v>0.11406444378252413</v>
      </c>
      <c r="E8" s="38">
        <f t="shared" ca="1" si="0"/>
        <v>3</v>
      </c>
      <c r="G8" s="38" t="s">
        <v>2</v>
      </c>
      <c r="H8" s="207">
        <f ca="1">INDEX(State_Migration_In,1,MATCH(G8,Filter!$J$3:$BM$3,0))</f>
        <v>3020</v>
      </c>
      <c r="I8" s="40">
        <f t="shared" ca="1" si="12"/>
        <v>3.1331701041623437E-2</v>
      </c>
      <c r="J8" s="38">
        <f t="shared" ca="1" si="1"/>
        <v>8</v>
      </c>
      <c r="L8" s="38" t="s">
        <v>2</v>
      </c>
      <c r="M8" s="70">
        <f t="shared" ca="1" si="13"/>
        <v>-3490</v>
      </c>
      <c r="N8" s="40">
        <f t="shared" ca="1" si="14"/>
        <v>0</v>
      </c>
      <c r="O8" s="38">
        <f t="shared" ca="1" si="2"/>
        <v>28</v>
      </c>
      <c r="Q8" s="38" t="s">
        <v>2</v>
      </c>
      <c r="R8" s="70">
        <f t="shared" ca="1" si="15"/>
        <v>0</v>
      </c>
      <c r="S8" s="40">
        <f t="shared" ca="1" si="16"/>
        <v>0</v>
      </c>
      <c r="T8" s="38" t="str">
        <f t="shared" ca="1" si="17"/>
        <v/>
      </c>
      <c r="V8" s="38" t="s">
        <v>2</v>
      </c>
      <c r="W8" s="70">
        <f t="shared" ca="1" si="3"/>
        <v>-3490</v>
      </c>
      <c r="X8" s="40">
        <f t="shared" ca="1" si="4"/>
        <v>0.23794913751960184</v>
      </c>
      <c r="Y8" s="38">
        <f t="shared" ca="1" si="5"/>
        <v>1</v>
      </c>
      <c r="AA8" s="38" t="b">
        <f t="shared" ca="1" si="18"/>
        <v>0</v>
      </c>
      <c r="AK8" s="78" t="s">
        <v>98</v>
      </c>
      <c r="AL8" s="38">
        <f ca="1">COUNTIF(AA6:AA56,TRUE)</f>
        <v>5</v>
      </c>
      <c r="AN8" s="38">
        <f t="shared" ref="AN8:AN14" si="20">AN7-1</f>
        <v>8</v>
      </c>
      <c r="AO8" s="38" t="str">
        <f t="shared" ca="1" si="6"/>
        <v>Hawaii</v>
      </c>
      <c r="AP8" s="74">
        <f t="shared" ca="1" si="7"/>
        <v>-1638</v>
      </c>
      <c r="AQ8" s="40">
        <f t="shared" ca="1" si="8"/>
        <v>2.8700085854957685E-2</v>
      </c>
      <c r="AR8" s="77"/>
      <c r="AS8" s="77"/>
      <c r="AT8" s="38">
        <v>4</v>
      </c>
      <c r="AU8" s="38" t="s">
        <v>45</v>
      </c>
      <c r="AV8" s="38">
        <f t="shared" ca="1" si="9"/>
        <v>-7411</v>
      </c>
      <c r="AW8" s="40">
        <f t="shared" ca="1" si="10"/>
        <v>0.12985124314474444</v>
      </c>
      <c r="AX8" s="40">
        <f t="shared" ca="1" si="19"/>
        <v>0.25684480487973937</v>
      </c>
    </row>
    <row r="9" spans="2:50" x14ac:dyDescent="0.25">
      <c r="B9" s="38" t="s">
        <v>3</v>
      </c>
      <c r="C9" s="207">
        <f ca="1">INDEX(Filter!$J$5:$BM$57,MATCH('Selected State Stats'!B9,Filter!$I$5:$I$57,0),MATCH(StateName,Filter!$J$3:$BM$3,0))</f>
        <v>0</v>
      </c>
      <c r="D9" s="40">
        <f t="shared" ca="1" si="11"/>
        <v>0</v>
      </c>
      <c r="E9" s="38">
        <f t="shared" ca="1" si="0"/>
        <v>40</v>
      </c>
      <c r="G9" s="38" t="s">
        <v>3</v>
      </c>
      <c r="H9" s="207">
        <f ca="1">INDEX(State_Migration_In,1,MATCH(G9,Filter!$J$3:$BM$3,0))</f>
        <v>0</v>
      </c>
      <c r="I9" s="40">
        <f t="shared" ca="1" si="12"/>
        <v>0</v>
      </c>
      <c r="J9" s="38">
        <f t="shared" ca="1" si="1"/>
        <v>44</v>
      </c>
      <c r="L9" s="38" t="s">
        <v>3</v>
      </c>
      <c r="M9" s="70">
        <f t="shared" ca="1" si="13"/>
        <v>0</v>
      </c>
      <c r="N9" s="40">
        <f t="shared" ca="1" si="14"/>
        <v>0</v>
      </c>
      <c r="O9" s="38">
        <f t="shared" ca="1" si="2"/>
        <v>28</v>
      </c>
      <c r="Q9" s="38" t="s">
        <v>3</v>
      </c>
      <c r="R9" s="70">
        <f t="shared" ca="1" si="15"/>
        <v>0</v>
      </c>
      <c r="S9" s="40">
        <f t="shared" ca="1" si="16"/>
        <v>0</v>
      </c>
      <c r="T9" s="38" t="str">
        <f t="shared" ca="1" si="17"/>
        <v/>
      </c>
      <c r="V9" s="38" t="s">
        <v>3</v>
      </c>
      <c r="W9" s="70">
        <f t="shared" ca="1" si="3"/>
        <v>0</v>
      </c>
      <c r="X9" s="40">
        <f t="shared" ca="1" si="4"/>
        <v>0</v>
      </c>
      <c r="Y9" s="38" t="str">
        <f t="shared" ca="1" si="5"/>
        <v/>
      </c>
      <c r="AA9" s="38" t="b">
        <f t="shared" ca="1" si="18"/>
        <v>1</v>
      </c>
      <c r="AN9" s="38">
        <f t="shared" si="20"/>
        <v>7</v>
      </c>
      <c r="AO9" s="38" t="str">
        <f t="shared" ca="1" si="6"/>
        <v>Texas</v>
      </c>
      <c r="AP9" s="74">
        <f t="shared" ca="1" si="7"/>
        <v>-2551</v>
      </c>
      <c r="AQ9" s="40">
        <f t="shared" ca="1" si="8"/>
        <v>4.4697142256408459E-2</v>
      </c>
      <c r="AR9" s="77"/>
      <c r="AS9" s="77"/>
      <c r="AT9" s="38">
        <v>3</v>
      </c>
      <c r="AU9" s="38" t="s">
        <v>37</v>
      </c>
      <c r="AV9" s="38">
        <f t="shared" ca="1" si="9"/>
        <v>-6445</v>
      </c>
      <c r="AW9" s="40">
        <f t="shared" ca="1" si="10"/>
        <v>0.11292555148669248</v>
      </c>
      <c r="AX9" s="40">
        <f t="shared" ca="1" si="19"/>
        <v>0.22336591113883691</v>
      </c>
    </row>
    <row r="10" spans="2:50" x14ac:dyDescent="0.25">
      <c r="B10" s="38" t="s">
        <v>4</v>
      </c>
      <c r="C10" s="207">
        <f ca="1">INDEX(Filter!$J$5:$BM$57,MATCH('Selected State Stats'!B10,Filter!$I$5:$I$57,0),MATCH(StateName,Filter!$J$3:$BM$3,0))</f>
        <v>2799</v>
      </c>
      <c r="D10" s="40">
        <f t="shared" ca="1" si="11"/>
        <v>4.9042454400504615E-2</v>
      </c>
      <c r="E10" s="38">
        <f t="shared" ca="1" si="0"/>
        <v>6</v>
      </c>
      <c r="G10" s="38" t="s">
        <v>4</v>
      </c>
      <c r="H10" s="207">
        <f ca="1">INDEX(State_Migration_In,1,MATCH(G10,Filter!$J$3:$BM$3,0))</f>
        <v>27193</v>
      </c>
      <c r="I10" s="40">
        <f t="shared" ca="1" si="12"/>
        <v>0.28212018093538616</v>
      </c>
      <c r="J10" s="38">
        <f t="shared" ca="1" si="1"/>
        <v>1</v>
      </c>
      <c r="L10" s="38" t="s">
        <v>4</v>
      </c>
      <c r="M10" s="70">
        <f t="shared" ca="1" si="13"/>
        <v>24394</v>
      </c>
      <c r="N10" s="40">
        <f t="shared" ca="1" si="14"/>
        <v>0.62047564542795375</v>
      </c>
      <c r="O10" s="38">
        <f t="shared" ca="1" si="2"/>
        <v>1</v>
      </c>
      <c r="Q10" s="38" t="s">
        <v>4</v>
      </c>
      <c r="R10" s="70">
        <f t="shared" ca="1" si="15"/>
        <v>24394</v>
      </c>
      <c r="S10" s="40">
        <f t="shared" ca="1" si="16"/>
        <v>0.4518913711978067</v>
      </c>
      <c r="T10" s="38">
        <f t="shared" ca="1" si="17"/>
        <v>1</v>
      </c>
      <c r="V10" s="38" t="s">
        <v>4</v>
      </c>
      <c r="W10" s="70">
        <f t="shared" ca="1" si="3"/>
        <v>0</v>
      </c>
      <c r="X10" s="40">
        <f t="shared" ca="1" si="4"/>
        <v>0</v>
      </c>
      <c r="Y10" s="38" t="str">
        <f t="shared" ca="1" si="5"/>
        <v/>
      </c>
      <c r="AA10" s="38" t="b">
        <f t="shared" ca="1" si="18"/>
        <v>0</v>
      </c>
      <c r="AN10" s="38">
        <f t="shared" si="20"/>
        <v>6</v>
      </c>
      <c r="AO10" s="38" t="str">
        <f t="shared" ca="1" si="6"/>
        <v>California</v>
      </c>
      <c r="AP10" s="74">
        <f t="shared" ca="1" si="7"/>
        <v>-2799</v>
      </c>
      <c r="AQ10" s="40">
        <f t="shared" ca="1" si="8"/>
        <v>4.9042454400504615E-2</v>
      </c>
      <c r="AR10" s="77"/>
      <c r="AS10" s="77"/>
      <c r="AT10" s="38">
        <v>2</v>
      </c>
      <c r="AU10" s="38" t="s">
        <v>28</v>
      </c>
      <c r="AV10" s="38">
        <f t="shared" ca="1" si="9"/>
        <v>-1601</v>
      </c>
      <c r="AW10" s="40">
        <f t="shared" ca="1" si="10"/>
        <v>2.8051793317330438E-2</v>
      </c>
      <c r="AX10" s="40">
        <f t="shared" ca="1" si="19"/>
        <v>5.548624107576073E-2</v>
      </c>
    </row>
    <row r="11" spans="2:50" x14ac:dyDescent="0.25">
      <c r="B11" s="38" t="s">
        <v>5</v>
      </c>
      <c r="C11" s="207">
        <f ca="1">INDEX(Filter!$J$5:$BM$57,MATCH('Selected State Stats'!B11,Filter!$I$5:$I$57,0),MATCH(StateName,Filter!$J$3:$BM$3,0))</f>
        <v>1128</v>
      </c>
      <c r="D11" s="40">
        <f t="shared" ca="1" si="11"/>
        <v>1.9764161687663168E-2</v>
      </c>
      <c r="E11" s="38">
        <f t="shared" ca="1" si="0"/>
        <v>12</v>
      </c>
      <c r="G11" s="38" t="s">
        <v>5</v>
      </c>
      <c r="H11" s="207">
        <f ca="1">INDEX(State_Migration_In,1,MATCH(G11,Filter!$J$3:$BM$3,0))</f>
        <v>6211</v>
      </c>
      <c r="I11" s="40">
        <f t="shared" ca="1" si="12"/>
        <v>6.4437481844212968E-2</v>
      </c>
      <c r="J11" s="38">
        <f t="shared" ca="1" si="1"/>
        <v>3</v>
      </c>
      <c r="L11" s="38" t="s">
        <v>5</v>
      </c>
      <c r="M11" s="70">
        <f t="shared" ca="1" si="13"/>
        <v>5083</v>
      </c>
      <c r="N11" s="40">
        <f t="shared" ca="1" si="14"/>
        <v>0.12928907541650769</v>
      </c>
      <c r="O11" s="38">
        <f t="shared" ca="1" si="2"/>
        <v>3</v>
      </c>
      <c r="Q11" s="38" t="s">
        <v>5</v>
      </c>
      <c r="R11" s="70">
        <f t="shared" ca="1" si="15"/>
        <v>5083</v>
      </c>
      <c r="S11" s="40">
        <f t="shared" ca="1" si="16"/>
        <v>9.4161016635174691E-2</v>
      </c>
      <c r="T11" s="38">
        <f t="shared" ca="1" si="17"/>
        <v>3</v>
      </c>
      <c r="V11" s="38" t="s">
        <v>5</v>
      </c>
      <c r="W11" s="70">
        <f t="shared" ca="1" si="3"/>
        <v>0</v>
      </c>
      <c r="X11" s="40">
        <f t="shared" ca="1" si="4"/>
        <v>0</v>
      </c>
      <c r="Y11" s="38" t="str">
        <f t="shared" ca="1" si="5"/>
        <v/>
      </c>
      <c r="AA11" s="38" t="b">
        <f t="shared" ca="1" si="18"/>
        <v>0</v>
      </c>
      <c r="AN11" s="38">
        <f t="shared" si="20"/>
        <v>5</v>
      </c>
      <c r="AO11" s="38" t="str">
        <f t="shared" ca="1" si="6"/>
        <v>Montana</v>
      </c>
      <c r="AP11" s="74">
        <f t="shared" ca="1" si="7"/>
        <v>-2836</v>
      </c>
      <c r="AQ11" s="40">
        <f t="shared" ca="1" si="8"/>
        <v>4.9690746938131865E-2</v>
      </c>
      <c r="AR11" s="77"/>
      <c r="AS11" s="77"/>
      <c r="AT11" s="38">
        <v>1</v>
      </c>
      <c r="AU11" s="38" t="s">
        <v>26</v>
      </c>
      <c r="AV11" s="38">
        <f t="shared" ca="1" si="9"/>
        <v>-2836</v>
      </c>
      <c r="AW11" s="40">
        <f t="shared" ca="1" si="10"/>
        <v>4.9690746938131865E-2</v>
      </c>
      <c r="AX11" s="40">
        <f t="shared" ca="1" si="19"/>
        <v>9.8287932349067714E-2</v>
      </c>
    </row>
    <row r="12" spans="2:50" x14ac:dyDescent="0.25">
      <c r="B12" s="38" t="s">
        <v>6</v>
      </c>
      <c r="C12" s="207">
        <f ca="1">INDEX(Filter!$J$5:$BM$57,MATCH('Selected State Stats'!B12,Filter!$I$5:$I$57,0),MATCH(StateName,Filter!$J$3:$BM$3,0))</f>
        <v>353</v>
      </c>
      <c r="D12" s="40">
        <f t="shared" ca="1" si="11"/>
        <v>6.1850612373626759E-3</v>
      </c>
      <c r="E12" s="38">
        <f t="shared" ca="1" si="0"/>
        <v>28</v>
      </c>
      <c r="G12" s="38" t="s">
        <v>6</v>
      </c>
      <c r="H12" s="207">
        <f ca="1">INDEX(State_Migration_In,1,MATCH(G12,Filter!$J$3:$BM$3,0))</f>
        <v>305</v>
      </c>
      <c r="I12" s="40">
        <f t="shared" ca="1" si="12"/>
        <v>3.1642943104950826E-3</v>
      </c>
      <c r="J12" s="38">
        <f t="shared" ca="1" si="1"/>
        <v>36</v>
      </c>
      <c r="L12" s="38" t="s">
        <v>6</v>
      </c>
      <c r="M12" s="70">
        <f t="shared" ca="1" si="13"/>
        <v>-48</v>
      </c>
      <c r="N12" s="40">
        <f t="shared" ca="1" si="14"/>
        <v>0</v>
      </c>
      <c r="O12" s="38">
        <f t="shared" ca="1" si="2"/>
        <v>28</v>
      </c>
      <c r="Q12" s="38" t="s">
        <v>6</v>
      </c>
      <c r="R12" s="70">
        <f t="shared" ca="1" si="15"/>
        <v>0</v>
      </c>
      <c r="S12" s="40">
        <f t="shared" ca="1" si="16"/>
        <v>0</v>
      </c>
      <c r="T12" s="38" t="str">
        <f t="shared" ca="1" si="17"/>
        <v/>
      </c>
      <c r="V12" s="38" t="s">
        <v>6</v>
      </c>
      <c r="W12" s="70">
        <f t="shared" ca="1" si="3"/>
        <v>-48</v>
      </c>
      <c r="X12" s="40">
        <f t="shared" ca="1" si="4"/>
        <v>3.2726528942524035E-3</v>
      </c>
      <c r="Y12" s="38">
        <f t="shared" ca="1" si="5"/>
        <v>19</v>
      </c>
      <c r="AA12" s="38" t="b">
        <f t="shared" ca="1" si="18"/>
        <v>0</v>
      </c>
      <c r="AN12" s="38">
        <f t="shared" si="20"/>
        <v>4</v>
      </c>
      <c r="AO12" s="38" t="str">
        <f t="shared" ca="1" si="6"/>
        <v>Oregon</v>
      </c>
      <c r="AP12" s="74">
        <f t="shared" ca="1" si="7"/>
        <v>-6445</v>
      </c>
      <c r="AQ12" s="40">
        <f t="shared" ca="1" si="8"/>
        <v>0.11292555148669248</v>
      </c>
      <c r="AR12" s="77"/>
      <c r="AS12" s="77"/>
      <c r="AU12" s="37" t="s">
        <v>58</v>
      </c>
      <c r="AV12" s="37">
        <f ca="1">SUM(AV6:AV11)</f>
        <v>-28854</v>
      </c>
      <c r="AW12" s="80">
        <f ca="1">AV12/AP16</f>
        <v>0.50556305082963926</v>
      </c>
      <c r="AX12" s="80">
        <f t="shared" ca="1" si="19"/>
        <v>1</v>
      </c>
    </row>
    <row r="13" spans="2:50" x14ac:dyDescent="0.25">
      <c r="B13" s="38" t="s">
        <v>7</v>
      </c>
      <c r="C13" s="207">
        <f ca="1">INDEX(Filter!$J$5:$BM$57,MATCH('Selected State Stats'!B13,Filter!$I$5:$I$57,0),MATCH(StateName,Filter!$J$3:$BM$3,0))</f>
        <v>0</v>
      </c>
      <c r="D13" s="40">
        <f t="shared" ca="1" si="11"/>
        <v>0</v>
      </c>
      <c r="E13" s="38">
        <f t="shared" ca="1" si="0"/>
        <v>40</v>
      </c>
      <c r="G13" s="38" t="s">
        <v>7</v>
      </c>
      <c r="H13" s="207">
        <f ca="1">INDEX(State_Migration_In,1,MATCH(G13,Filter!$J$3:$BM$3,0))</f>
        <v>0</v>
      </c>
      <c r="I13" s="40">
        <f t="shared" ca="1" si="12"/>
        <v>0</v>
      </c>
      <c r="J13" s="38">
        <f t="shared" ca="1" si="1"/>
        <v>44</v>
      </c>
      <c r="L13" s="38" t="s">
        <v>7</v>
      </c>
      <c r="M13" s="70">
        <f t="shared" ca="1" si="13"/>
        <v>0</v>
      </c>
      <c r="N13" s="40">
        <f t="shared" ca="1" si="14"/>
        <v>0</v>
      </c>
      <c r="O13" s="38">
        <f t="shared" ca="1" si="2"/>
        <v>28</v>
      </c>
      <c r="Q13" s="38" t="s">
        <v>7</v>
      </c>
      <c r="R13" s="70">
        <f t="shared" ca="1" si="15"/>
        <v>0</v>
      </c>
      <c r="S13" s="40">
        <f t="shared" ca="1" si="16"/>
        <v>0</v>
      </c>
      <c r="T13" s="38" t="str">
        <f t="shared" ca="1" si="17"/>
        <v/>
      </c>
      <c r="V13" s="38" t="s">
        <v>7</v>
      </c>
      <c r="W13" s="70">
        <f t="shared" ca="1" si="3"/>
        <v>0</v>
      </c>
      <c r="X13" s="40">
        <f t="shared" ca="1" si="4"/>
        <v>0</v>
      </c>
      <c r="Y13" s="38" t="str">
        <f t="shared" ca="1" si="5"/>
        <v/>
      </c>
      <c r="AA13" s="38" t="b">
        <f t="shared" ca="1" si="18"/>
        <v>1</v>
      </c>
      <c r="AN13" s="38">
        <f t="shared" si="20"/>
        <v>3</v>
      </c>
      <c r="AO13" s="38" t="str">
        <f t="shared" ca="1" si="6"/>
        <v>Arizona</v>
      </c>
      <c r="AP13" s="74">
        <f t="shared" ca="1" si="7"/>
        <v>-6510</v>
      </c>
      <c r="AQ13" s="40">
        <f t="shared" ca="1" si="8"/>
        <v>0.11406444378252413</v>
      </c>
      <c r="AR13" s="77"/>
      <c r="AS13" s="77"/>
    </row>
    <row r="14" spans="2:50" x14ac:dyDescent="0.25">
      <c r="B14" s="38" t="s">
        <v>8</v>
      </c>
      <c r="C14" s="207">
        <f ca="1">INDEX(Filter!$J$5:$BM$57,MATCH('Selected State Stats'!B14,Filter!$I$5:$I$57,0),MATCH(StateName,Filter!$J$3:$BM$3,0))</f>
        <v>93</v>
      </c>
      <c r="D14" s="40">
        <f t="shared" ca="1" si="11"/>
        <v>1.629492054036059E-3</v>
      </c>
      <c r="E14" s="38">
        <f t="shared" ca="1" si="0"/>
        <v>38</v>
      </c>
      <c r="G14" s="38" t="s">
        <v>8</v>
      </c>
      <c r="H14" s="207">
        <f ca="1">INDEX(State_Migration_In,1,MATCH(G14,Filter!$J$3:$BM$3,0))</f>
        <v>0</v>
      </c>
      <c r="I14" s="40">
        <f t="shared" ca="1" si="12"/>
        <v>0</v>
      </c>
      <c r="J14" s="38">
        <f t="shared" ca="1" si="1"/>
        <v>44</v>
      </c>
      <c r="L14" s="38" t="s">
        <v>8</v>
      </c>
      <c r="M14" s="70">
        <f t="shared" ca="1" si="13"/>
        <v>-93</v>
      </c>
      <c r="N14" s="40">
        <f t="shared" ca="1" si="14"/>
        <v>0</v>
      </c>
      <c r="O14" s="38">
        <f t="shared" ca="1" si="2"/>
        <v>28</v>
      </c>
      <c r="Q14" s="38" t="s">
        <v>8</v>
      </c>
      <c r="R14" s="70">
        <f t="shared" ca="1" si="15"/>
        <v>0</v>
      </c>
      <c r="S14" s="40">
        <f t="shared" ca="1" si="16"/>
        <v>0</v>
      </c>
      <c r="T14" s="38" t="str">
        <f t="shared" ca="1" si="17"/>
        <v/>
      </c>
      <c r="V14" s="38" t="s">
        <v>8</v>
      </c>
      <c r="W14" s="70">
        <f t="shared" ca="1" si="3"/>
        <v>-93</v>
      </c>
      <c r="X14" s="40">
        <f t="shared" ca="1" si="4"/>
        <v>6.3407649826140314E-3</v>
      </c>
      <c r="Y14" s="38">
        <f t="shared" ca="1" si="5"/>
        <v>16</v>
      </c>
      <c r="AA14" s="38" t="b">
        <f t="shared" ca="1" si="18"/>
        <v>0</v>
      </c>
      <c r="AN14" s="38">
        <f t="shared" si="20"/>
        <v>2</v>
      </c>
      <c r="AO14" s="38" t="str">
        <f t="shared" ca="1" si="6"/>
        <v>Utah</v>
      </c>
      <c r="AP14" s="74">
        <f t="shared" ca="1" si="7"/>
        <v>-7411</v>
      </c>
      <c r="AQ14" s="40">
        <f t="shared" ca="1" si="8"/>
        <v>0.12985124314474444</v>
      </c>
      <c r="AR14" s="77"/>
      <c r="AS14" s="77"/>
    </row>
    <row r="15" spans="2:50" x14ac:dyDescent="0.25">
      <c r="B15" s="38" t="s">
        <v>9</v>
      </c>
      <c r="C15" s="207">
        <f ca="1">INDEX(Filter!$J$5:$BM$57,MATCH('Selected State Stats'!B15,Filter!$I$5:$I$57,0),MATCH(StateName,Filter!$J$3:$BM$3,0))</f>
        <v>1309</v>
      </c>
      <c r="D15" s="40">
        <f t="shared" ca="1" si="11"/>
        <v>2.293553869605593E-2</v>
      </c>
      <c r="E15" s="38">
        <f t="shared" ca="1" si="0"/>
        <v>11</v>
      </c>
      <c r="G15" s="38" t="s">
        <v>9</v>
      </c>
      <c r="H15" s="207">
        <f ca="1">INDEX(State_Migration_In,1,MATCH(G15,Filter!$J$3:$BM$3,0))</f>
        <v>1322</v>
      </c>
      <c r="I15" s="40">
        <f t="shared" ca="1" si="12"/>
        <v>1.3715400257293439E-2</v>
      </c>
      <c r="J15" s="38">
        <f t="shared" ca="1" si="1"/>
        <v>13</v>
      </c>
      <c r="L15" s="38" t="s">
        <v>9</v>
      </c>
      <c r="M15" s="70">
        <f t="shared" ca="1" si="13"/>
        <v>13</v>
      </c>
      <c r="N15" s="40">
        <f t="shared" ca="1" si="14"/>
        <v>3.3066259697316547E-4</v>
      </c>
      <c r="O15" s="38">
        <f t="shared" ca="1" si="2"/>
        <v>27</v>
      </c>
      <c r="Q15" s="38" t="s">
        <v>9</v>
      </c>
      <c r="R15" s="70">
        <f t="shared" ca="1" si="15"/>
        <v>13</v>
      </c>
      <c r="S15" s="40">
        <f t="shared" ca="1" si="16"/>
        <v>2.4082101441221147E-4</v>
      </c>
      <c r="T15" s="38">
        <f t="shared" ca="1" si="17"/>
        <v>27</v>
      </c>
      <c r="V15" s="38" t="s">
        <v>9</v>
      </c>
      <c r="W15" s="70">
        <f t="shared" ca="1" si="3"/>
        <v>0</v>
      </c>
      <c r="X15" s="40">
        <f t="shared" ca="1" si="4"/>
        <v>0</v>
      </c>
      <c r="Y15" s="38" t="str">
        <f t="shared" ca="1" si="5"/>
        <v/>
      </c>
      <c r="AA15" s="38" t="b">
        <f t="shared" ca="1" si="18"/>
        <v>0</v>
      </c>
      <c r="AN15" s="38">
        <f>AN14-1</f>
        <v>1</v>
      </c>
      <c r="AO15" s="38" t="str">
        <f t="shared" ca="1" si="6"/>
        <v>Washington</v>
      </c>
      <c r="AP15" s="74">
        <f t="shared" ca="1" si="7"/>
        <v>-9856</v>
      </c>
      <c r="AQ15" s="40">
        <f t="shared" ca="1" si="8"/>
        <v>0.17269111488795053</v>
      </c>
      <c r="AR15" s="77"/>
      <c r="AS15" s="77"/>
    </row>
    <row r="16" spans="2:50" x14ac:dyDescent="0.25">
      <c r="B16" s="38" t="s">
        <v>10</v>
      </c>
      <c r="C16" s="207">
        <f ca="1">INDEX(Filter!$J$5:$BM$57,MATCH('Selected State Stats'!B16,Filter!$I$5:$I$57,0),MATCH(StateName,Filter!$J$3:$BM$3,0))</f>
        <v>208</v>
      </c>
      <c r="D16" s="40">
        <f t="shared" ca="1" si="11"/>
        <v>3.6444553466612934E-3</v>
      </c>
      <c r="E16" s="38">
        <f t="shared" ca="1" si="0"/>
        <v>33</v>
      </c>
      <c r="G16" s="38" t="s">
        <v>10</v>
      </c>
      <c r="H16" s="207">
        <f ca="1">INDEX(State_Migration_In,1,MATCH(G16,Filter!$J$3:$BM$3,0))</f>
        <v>421</v>
      </c>
      <c r="I16" s="40">
        <f t="shared" ca="1" si="12"/>
        <v>4.3677636220276379E-3</v>
      </c>
      <c r="J16" s="38">
        <f t="shared" ca="1" si="1"/>
        <v>29</v>
      </c>
      <c r="L16" s="38" t="s">
        <v>10</v>
      </c>
      <c r="M16" s="70">
        <f t="shared" ca="1" si="13"/>
        <v>213</v>
      </c>
      <c r="N16" s="40">
        <f t="shared" ca="1" si="14"/>
        <v>5.4177794734834037E-3</v>
      </c>
      <c r="O16" s="38">
        <f t="shared" ca="1" si="2"/>
        <v>20</v>
      </c>
      <c r="Q16" s="38" t="s">
        <v>10</v>
      </c>
      <c r="R16" s="70">
        <f t="shared" ca="1" si="15"/>
        <v>213</v>
      </c>
      <c r="S16" s="40">
        <f t="shared" ca="1" si="16"/>
        <v>3.945759697677003E-3</v>
      </c>
      <c r="T16" s="38">
        <f t="shared" ca="1" si="17"/>
        <v>20</v>
      </c>
      <c r="V16" s="38" t="s">
        <v>10</v>
      </c>
      <c r="W16" s="70">
        <f t="shared" ca="1" si="3"/>
        <v>0</v>
      </c>
      <c r="X16" s="40">
        <f t="shared" ca="1" si="4"/>
        <v>0</v>
      </c>
      <c r="Y16" s="38" t="str">
        <f t="shared" ca="1" si="5"/>
        <v/>
      </c>
      <c r="AA16" s="38" t="b">
        <f t="shared" ca="1" si="18"/>
        <v>0</v>
      </c>
      <c r="AO16" s="38" t="s">
        <v>58</v>
      </c>
      <c r="AP16" s="74">
        <f ca="1">C59*-1</f>
        <v>-57073</v>
      </c>
      <c r="AQ16" s="40">
        <f ca="1">SUM(AP12:AP15)/AP16</f>
        <v>0.52953235330191162</v>
      </c>
    </row>
    <row r="17" spans="2:50" x14ac:dyDescent="0.25">
      <c r="B17" s="38" t="s">
        <v>11</v>
      </c>
      <c r="C17" s="207">
        <f ca="1">INDEX(Filter!$J$5:$BM$57,MATCH('Selected State Stats'!B17,Filter!$I$5:$I$57,0),MATCH(StateName,Filter!$J$3:$BM$3,0))</f>
        <v>1638</v>
      </c>
      <c r="D17" s="40">
        <f t="shared" ca="1" si="11"/>
        <v>2.8700085854957685E-2</v>
      </c>
      <c r="E17" s="38">
        <f t="shared" ca="1" si="0"/>
        <v>8</v>
      </c>
      <c r="G17" s="38" t="s">
        <v>11</v>
      </c>
      <c r="H17" s="207">
        <f ca="1">INDEX(State_Migration_In,1,MATCH(G17,Filter!$J$3:$BM$3,0))</f>
        <v>827</v>
      </c>
      <c r="I17" s="40">
        <f t="shared" ca="1" si="12"/>
        <v>8.5799062123915835E-3</v>
      </c>
      <c r="J17" s="38">
        <f t="shared" ca="1" si="1"/>
        <v>19</v>
      </c>
      <c r="L17" s="38" t="s">
        <v>11</v>
      </c>
      <c r="M17" s="70">
        <f t="shared" ca="1" si="13"/>
        <v>-811</v>
      </c>
      <c r="N17" s="40">
        <f t="shared" ca="1" si="14"/>
        <v>0</v>
      </c>
      <c r="O17" s="38">
        <f t="shared" ca="1" si="2"/>
        <v>28</v>
      </c>
      <c r="Q17" s="38" t="s">
        <v>11</v>
      </c>
      <c r="R17" s="70">
        <f t="shared" ca="1" si="15"/>
        <v>0</v>
      </c>
      <c r="S17" s="40">
        <f t="shared" ca="1" si="16"/>
        <v>0</v>
      </c>
      <c r="T17" s="38" t="str">
        <f t="shared" ca="1" si="17"/>
        <v/>
      </c>
      <c r="V17" s="38" t="s">
        <v>11</v>
      </c>
      <c r="W17" s="70">
        <f t="shared" ca="1" si="3"/>
        <v>-811</v>
      </c>
      <c r="X17" s="40">
        <f t="shared" ca="1" si="4"/>
        <v>5.5294197859139568E-2</v>
      </c>
      <c r="Y17" s="38">
        <f t="shared" ca="1" si="5"/>
        <v>6</v>
      </c>
      <c r="AA17" s="38" t="b">
        <f t="shared" ca="1" si="18"/>
        <v>0</v>
      </c>
      <c r="AP17" s="40"/>
    </row>
    <row r="18" spans="2:50" x14ac:dyDescent="0.25">
      <c r="B18" s="38" t="s">
        <v>12</v>
      </c>
      <c r="C18" s="207" t="str">
        <f ca="1">INDEX(Filter!$J$5:$BM$57,MATCH('Selected State Stats'!B18,Filter!$I$5:$I$57,0),MATCH(StateName,Filter!$J$3:$BM$3,0))</f>
        <v>N/A</v>
      </c>
      <c r="D18" s="40" t="str">
        <f t="shared" ca="1" si="11"/>
        <v/>
      </c>
      <c r="E18" s="38" t="str">
        <f t="shared" ca="1" si="0"/>
        <v/>
      </c>
      <c r="G18" s="38" t="s">
        <v>12</v>
      </c>
      <c r="H18" s="207" t="str">
        <f ca="1">INDEX(State_Migration_In,1,MATCH(G18,Filter!$J$3:$BM$3,0))</f>
        <v>N/A</v>
      </c>
      <c r="I18" s="40" t="str">
        <f t="shared" ca="1" si="12"/>
        <v/>
      </c>
      <c r="J18" s="38" t="str">
        <f t="shared" ca="1" si="1"/>
        <v/>
      </c>
      <c r="L18" s="38" t="s">
        <v>12</v>
      </c>
      <c r="M18" s="70" t="str">
        <f t="shared" ca="1" si="13"/>
        <v/>
      </c>
      <c r="N18" s="40" t="str">
        <f t="shared" ca="1" si="14"/>
        <v/>
      </c>
      <c r="O18" s="38" t="str">
        <f t="shared" ca="1" si="2"/>
        <v/>
      </c>
      <c r="Q18" s="38" t="s">
        <v>12</v>
      </c>
      <c r="R18" s="70" t="str">
        <f t="shared" ref="R18" ca="1" si="21">IF(M18&lt;0,0,M18)</f>
        <v/>
      </c>
      <c r="S18" s="40" t="str">
        <f t="shared" ca="1" si="16"/>
        <v/>
      </c>
      <c r="T18" s="38" t="str">
        <f t="shared" ca="1" si="17"/>
        <v/>
      </c>
      <c r="V18" s="38" t="s">
        <v>12</v>
      </c>
      <c r="W18" s="70">
        <f t="shared" ref="W18" ca="1" si="22">IF(M18&lt;0,M18,0)</f>
        <v>0</v>
      </c>
      <c r="X18" s="40">
        <f t="shared" ca="1" si="4"/>
        <v>0</v>
      </c>
      <c r="Y18" s="38" t="str">
        <f t="shared" ca="1" si="5"/>
        <v/>
      </c>
      <c r="AA18" s="38" t="b">
        <f t="shared" ref="AA18:AA56" ca="1" si="23">IF(C19=H19,TRUE,FALSE)</f>
        <v>0</v>
      </c>
      <c r="AN18" s="37" t="str">
        <f>"Top In-Migration Sources into "&amp;StateName&amp;": "&amp;B3-1&amp;"-"&amp;B3</f>
        <v>Top In-Migration Sources into Idaho: 2020-2021</v>
      </c>
      <c r="AO18" s="37"/>
      <c r="AP18" s="37"/>
      <c r="AQ18" s="37"/>
      <c r="AT18" s="37" t="s">
        <v>107</v>
      </c>
      <c r="AU18" s="37"/>
      <c r="AV18" s="37"/>
      <c r="AW18" s="37"/>
    </row>
    <row r="19" spans="2:50" x14ac:dyDescent="0.25">
      <c r="B19" s="38" t="s">
        <v>13</v>
      </c>
      <c r="C19" s="207">
        <f ca="1">INDEX(Filter!$J$5:$BM$57,MATCH('Selected State Stats'!B19,Filter!$I$5:$I$57,0),MATCH(StateName,Filter!$J$3:$BM$3,0))</f>
        <v>156</v>
      </c>
      <c r="D19" s="40">
        <f t="shared" ca="1" si="11"/>
        <v>2.7333415099959702E-3</v>
      </c>
      <c r="E19" s="38">
        <f t="shared" ca="1" si="0"/>
        <v>36</v>
      </c>
      <c r="G19" s="38" t="s">
        <v>13</v>
      </c>
      <c r="H19" s="207">
        <f ca="1">INDEX(State_Migration_In,1,MATCH(G19,Filter!$J$3:$BM$3,0))</f>
        <v>374</v>
      </c>
      <c r="I19" s="40">
        <f t="shared" ca="1" si="12"/>
        <v>3.8801510561480681E-3</v>
      </c>
      <c r="J19" s="38">
        <f t="shared" ca="1" si="1"/>
        <v>32</v>
      </c>
      <c r="L19" s="38" t="s">
        <v>13</v>
      </c>
      <c r="M19" s="70">
        <f t="shared" ca="1" si="13"/>
        <v>218</v>
      </c>
      <c r="N19" s="40">
        <f t="shared" ca="1" si="14"/>
        <v>5.5449573953961591E-3</v>
      </c>
      <c r="O19" s="38">
        <f t="shared" ca="1" si="2"/>
        <v>19</v>
      </c>
      <c r="Q19" s="38" t="s">
        <v>13</v>
      </c>
      <c r="R19" s="70">
        <f t="shared" ca="1" si="15"/>
        <v>218</v>
      </c>
      <c r="S19" s="40">
        <f t="shared" ca="1" si="16"/>
        <v>4.038383164758623E-3</v>
      </c>
      <c r="T19" s="38">
        <f t="shared" ca="1" si="17"/>
        <v>19</v>
      </c>
      <c r="V19" s="38" t="s">
        <v>13</v>
      </c>
      <c r="W19" s="70">
        <f t="shared" ca="1" si="3"/>
        <v>0</v>
      </c>
      <c r="X19" s="40">
        <f t="shared" ca="1" si="4"/>
        <v>0</v>
      </c>
      <c r="Y19" s="38" t="str">
        <f t="shared" ca="1" si="5"/>
        <v/>
      </c>
      <c r="AA19" s="38" t="b">
        <f t="shared" ca="1" si="23"/>
        <v>0</v>
      </c>
      <c r="AN19" s="37"/>
      <c r="AO19" s="37" t="s">
        <v>82</v>
      </c>
      <c r="AP19" s="37" t="s">
        <v>91</v>
      </c>
      <c r="AQ19" s="37" t="s">
        <v>84</v>
      </c>
      <c r="AV19" s="68" t="s">
        <v>108</v>
      </c>
      <c r="AW19" s="37" t="s">
        <v>109</v>
      </c>
      <c r="AX19" s="37" t="s">
        <v>110</v>
      </c>
    </row>
    <row r="20" spans="2:50" x14ac:dyDescent="0.25">
      <c r="B20" s="38" t="s">
        <v>14</v>
      </c>
      <c r="C20" s="207">
        <f ca="1">INDEX(Filter!$J$5:$BM$57,MATCH('Selected State Stats'!B20,Filter!$I$5:$I$57,0),MATCH(StateName,Filter!$J$3:$BM$3,0))</f>
        <v>328</v>
      </c>
      <c r="D20" s="40">
        <f t="shared" ca="1" si="11"/>
        <v>5.7470257389658861E-3</v>
      </c>
      <c r="E20" s="38">
        <f t="shared" ca="1" si="0"/>
        <v>30</v>
      </c>
      <c r="G20" s="38" t="s">
        <v>14</v>
      </c>
      <c r="H20" s="207">
        <f ca="1">INDEX(State_Migration_In,1,MATCH(G20,Filter!$J$3:$BM$3,0))</f>
        <v>0</v>
      </c>
      <c r="I20" s="40">
        <f t="shared" ca="1" si="12"/>
        <v>0</v>
      </c>
      <c r="J20" s="38">
        <f t="shared" ca="1" si="1"/>
        <v>44</v>
      </c>
      <c r="L20" s="38" t="s">
        <v>14</v>
      </c>
      <c r="M20" s="70">
        <f t="shared" ca="1" si="13"/>
        <v>-328</v>
      </c>
      <c r="N20" s="40">
        <f t="shared" ca="1" si="14"/>
        <v>0</v>
      </c>
      <c r="O20" s="38">
        <f t="shared" ca="1" si="2"/>
        <v>28</v>
      </c>
      <c r="Q20" s="38" t="s">
        <v>14</v>
      </c>
      <c r="R20" s="70">
        <f t="shared" ca="1" si="15"/>
        <v>0</v>
      </c>
      <c r="S20" s="40">
        <f t="shared" ca="1" si="16"/>
        <v>0</v>
      </c>
      <c r="T20" s="38" t="str">
        <f t="shared" ca="1" si="17"/>
        <v/>
      </c>
      <c r="V20" s="38" t="s">
        <v>14</v>
      </c>
      <c r="W20" s="70">
        <f t="shared" ca="1" si="3"/>
        <v>-328</v>
      </c>
      <c r="X20" s="40">
        <f t="shared" ca="1" si="4"/>
        <v>2.2363128110724755E-2</v>
      </c>
      <c r="Y20" s="38">
        <f t="shared" ca="1" si="5"/>
        <v>10</v>
      </c>
      <c r="AA20" s="38" t="b">
        <f t="shared" ca="1" si="23"/>
        <v>0</v>
      </c>
      <c r="AN20" s="38">
        <f ca="1">J58</f>
        <v>5</v>
      </c>
      <c r="AO20" s="38" t="str">
        <f>G58</f>
        <v>Foreign Country</v>
      </c>
      <c r="AP20" s="74">
        <f t="shared" ref="AP20:AP30" ca="1" si="24">INDEX(H$6:H$58,MATCH($AN20,$J$6:$J$58,0),1)</f>
        <v>4470</v>
      </c>
      <c r="AQ20" s="40">
        <f ca="1">I58</f>
        <v>4.9784104576194324E-2</v>
      </c>
      <c r="AR20" s="38" t="s">
        <v>258</v>
      </c>
      <c r="AT20" s="38">
        <v>6</v>
      </c>
      <c r="AU20" s="38" t="s">
        <v>51</v>
      </c>
      <c r="AV20" s="38">
        <f t="shared" ref="AV20:AV25" ca="1" si="25">INDEX(H$6:H$58,MATCH($AU20,$G$6:$G$58,0),1)</f>
        <v>1516</v>
      </c>
      <c r="AW20" s="40">
        <f t="shared" ref="AW20:AW25" ca="1" si="26">AV20/$AP$31</f>
        <v>1.5728098933477198E-2</v>
      </c>
      <c r="AX20" s="40">
        <f t="shared" ref="AX20:AX25" ca="1" si="27">AV20/$AV$26</f>
        <v>4.4189232518144987E-2</v>
      </c>
    </row>
    <row r="21" spans="2:50" x14ac:dyDescent="0.25">
      <c r="B21" s="38" t="s">
        <v>15</v>
      </c>
      <c r="C21" s="207">
        <f ca="1">INDEX(Filter!$J$5:$BM$57,MATCH('Selected State Stats'!B21,Filter!$I$5:$I$57,0),MATCH(StateName,Filter!$J$3:$BM$3,0))</f>
        <v>592</v>
      </c>
      <c r="D21" s="40">
        <f t="shared" ca="1" si="11"/>
        <v>1.0372680602035989E-2</v>
      </c>
      <c r="E21" s="38">
        <f t="shared" ca="1" si="0"/>
        <v>18</v>
      </c>
      <c r="G21" s="38" t="s">
        <v>15</v>
      </c>
      <c r="H21" s="207">
        <f ca="1">INDEX(State_Migration_In,1,MATCH(G21,Filter!$J$3:$BM$3,0))</f>
        <v>428</v>
      </c>
      <c r="I21" s="40">
        <f t="shared" ca="1" si="12"/>
        <v>4.4403867701373612E-3</v>
      </c>
      <c r="J21" s="38">
        <f t="shared" ca="1" si="1"/>
        <v>28</v>
      </c>
      <c r="L21" s="38" t="s">
        <v>15</v>
      </c>
      <c r="M21" s="70">
        <f t="shared" ca="1" si="13"/>
        <v>-164</v>
      </c>
      <c r="N21" s="40">
        <f t="shared" ca="1" si="14"/>
        <v>0</v>
      </c>
      <c r="O21" s="38">
        <f t="shared" ca="1" si="2"/>
        <v>28</v>
      </c>
      <c r="Q21" s="38" t="s">
        <v>15</v>
      </c>
      <c r="R21" s="70">
        <f t="shared" ca="1" si="15"/>
        <v>0</v>
      </c>
      <c r="S21" s="40">
        <f t="shared" ca="1" si="16"/>
        <v>0</v>
      </c>
      <c r="T21" s="38" t="str">
        <f t="shared" ca="1" si="17"/>
        <v/>
      </c>
      <c r="V21" s="38" t="s">
        <v>15</v>
      </c>
      <c r="W21" s="70">
        <f t="shared" ca="1" si="3"/>
        <v>-164</v>
      </c>
      <c r="X21" s="40">
        <f t="shared" ca="1" si="4"/>
        <v>1.1181564055362378E-2</v>
      </c>
      <c r="Y21" s="38">
        <f t="shared" ca="1" si="5"/>
        <v>14</v>
      </c>
      <c r="AA21" s="38" t="b">
        <f t="shared" ca="1" si="23"/>
        <v>0</v>
      </c>
      <c r="AN21" s="38">
        <v>10</v>
      </c>
      <c r="AO21" s="38" t="str">
        <f t="shared" ref="AO21:AO29" ca="1" si="28">INDEX(G$6:G$58,MATCH($AN21,$J$6:$J$58,0),1)</f>
        <v>Wyoming</v>
      </c>
      <c r="AP21" s="74">
        <f t="shared" ca="1" si="24"/>
        <v>1516</v>
      </c>
      <c r="AQ21" s="40">
        <f t="shared" ref="AQ21:AQ30" ca="1" si="29">INDEX(I$6:I$58,MATCH($AN21,$J$6:$J$58,0),1)</f>
        <v>1.5728098933477198E-2</v>
      </c>
      <c r="AT21" s="38">
        <v>5</v>
      </c>
      <c r="AU21" s="38" t="s">
        <v>48</v>
      </c>
      <c r="AV21" s="38">
        <f t="shared" ca="1" si="25"/>
        <v>20131</v>
      </c>
      <c r="AW21" s="40">
        <f t="shared" ca="1" si="26"/>
        <v>0.2088537992281197</v>
      </c>
      <c r="AX21" s="40">
        <f t="shared" ca="1" si="27"/>
        <v>0.58678986795697674</v>
      </c>
    </row>
    <row r="22" spans="2:50" x14ac:dyDescent="0.25">
      <c r="B22" s="38" t="s">
        <v>16</v>
      </c>
      <c r="C22" s="207">
        <f ca="1">INDEX(Filter!$J$5:$BM$57,MATCH('Selected State Stats'!B22,Filter!$I$5:$I$57,0),MATCH(StateName,Filter!$J$3:$BM$3,0))</f>
        <v>345</v>
      </c>
      <c r="D22" s="40">
        <f t="shared" ca="1" si="11"/>
        <v>6.044889877875703E-3</v>
      </c>
      <c r="E22" s="38">
        <f t="shared" ca="1" si="0"/>
        <v>29</v>
      </c>
      <c r="G22" s="38" t="s">
        <v>16</v>
      </c>
      <c r="H22" s="207">
        <f ca="1">INDEX(State_Migration_In,1,MATCH(G22,Filter!$J$3:$BM$3,0))</f>
        <v>611</v>
      </c>
      <c r="I22" s="40">
        <f t="shared" ca="1" si="12"/>
        <v>6.338963356434411E-3</v>
      </c>
      <c r="J22" s="38">
        <f t="shared" ca="1" si="1"/>
        <v>23</v>
      </c>
      <c r="L22" s="38" t="s">
        <v>16</v>
      </c>
      <c r="M22" s="70">
        <f t="shared" ca="1" si="13"/>
        <v>266</v>
      </c>
      <c r="N22" s="40">
        <f t="shared" ca="1" si="14"/>
        <v>6.765865445758616E-3</v>
      </c>
      <c r="O22" s="38">
        <f t="shared" ca="1" si="2"/>
        <v>17</v>
      </c>
      <c r="Q22" s="38" t="s">
        <v>16</v>
      </c>
      <c r="R22" s="70">
        <f t="shared" ca="1" si="15"/>
        <v>266</v>
      </c>
      <c r="S22" s="40">
        <f t="shared" ca="1" si="16"/>
        <v>4.927568448742173E-3</v>
      </c>
      <c r="T22" s="38">
        <f t="shared" ca="1" si="17"/>
        <v>17</v>
      </c>
      <c r="V22" s="38" t="s">
        <v>16</v>
      </c>
      <c r="W22" s="70">
        <f t="shared" ca="1" si="3"/>
        <v>0</v>
      </c>
      <c r="X22" s="40">
        <f t="shared" ca="1" si="4"/>
        <v>0</v>
      </c>
      <c r="Y22" s="38" t="str">
        <f t="shared" ca="1" si="5"/>
        <v/>
      </c>
      <c r="AA22" s="38" t="b">
        <f t="shared" ca="1" si="23"/>
        <v>0</v>
      </c>
      <c r="AN22" s="38">
        <f>AN21-1</f>
        <v>9</v>
      </c>
      <c r="AO22" s="38" t="str">
        <f t="shared" ca="1" si="28"/>
        <v>Maine</v>
      </c>
      <c r="AP22" s="74">
        <f t="shared" ca="1" si="24"/>
        <v>1610</v>
      </c>
      <c r="AQ22" s="40">
        <f t="shared" ca="1" si="29"/>
        <v>1.6703324065236336E-2</v>
      </c>
      <c r="AT22" s="38">
        <v>4</v>
      </c>
      <c r="AU22" s="38" t="s">
        <v>45</v>
      </c>
      <c r="AV22" s="38">
        <f t="shared" ca="1" si="25"/>
        <v>4470</v>
      </c>
      <c r="AW22" s="40">
        <f t="shared" ca="1" si="26"/>
        <v>4.637506743578039E-2</v>
      </c>
      <c r="AX22" s="40">
        <f t="shared" ca="1" si="27"/>
        <v>0.13029410907394992</v>
      </c>
    </row>
    <row r="23" spans="2:50" x14ac:dyDescent="0.25">
      <c r="B23" s="38" t="s">
        <v>17</v>
      </c>
      <c r="C23" s="207">
        <f ca="1">INDEX(Filter!$J$5:$BM$57,MATCH('Selected State Stats'!B23,Filter!$I$5:$I$57,0),MATCH(StateName,Filter!$J$3:$BM$3,0))</f>
        <v>186</v>
      </c>
      <c r="D23" s="40">
        <f t="shared" ca="1" si="11"/>
        <v>3.258984108072118E-3</v>
      </c>
      <c r="E23" s="38">
        <f t="shared" ca="1" si="0"/>
        <v>35</v>
      </c>
      <c r="G23" s="38" t="s">
        <v>17</v>
      </c>
      <c r="H23" s="207">
        <f ca="1">INDEX(State_Migration_In,1,MATCH(G23,Filter!$J$3:$BM$3,0))</f>
        <v>51</v>
      </c>
      <c r="I23" s="40">
        <f t="shared" ca="1" si="12"/>
        <v>5.2911150765655478E-4</v>
      </c>
      <c r="J23" s="38">
        <f t="shared" ca="1" si="1"/>
        <v>41</v>
      </c>
      <c r="L23" s="38" t="s">
        <v>17</v>
      </c>
      <c r="M23" s="70">
        <f t="shared" ca="1" si="13"/>
        <v>-135</v>
      </c>
      <c r="N23" s="40">
        <f t="shared" ca="1" si="14"/>
        <v>0</v>
      </c>
      <c r="O23" s="38">
        <f t="shared" ca="1" si="2"/>
        <v>28</v>
      </c>
      <c r="Q23" s="38" t="s">
        <v>17</v>
      </c>
      <c r="R23" s="70">
        <f t="shared" ca="1" si="15"/>
        <v>0</v>
      </c>
      <c r="S23" s="40">
        <f t="shared" ca="1" si="16"/>
        <v>0</v>
      </c>
      <c r="T23" s="38" t="str">
        <f t="shared" ca="1" si="17"/>
        <v/>
      </c>
      <c r="V23" s="38" t="s">
        <v>17</v>
      </c>
      <c r="W23" s="70">
        <f t="shared" ca="1" si="3"/>
        <v>-135</v>
      </c>
      <c r="X23" s="40">
        <f t="shared" ca="1" si="4"/>
        <v>9.2043362650848851E-3</v>
      </c>
      <c r="Y23" s="38">
        <f t="shared" ca="1" si="5"/>
        <v>15</v>
      </c>
      <c r="AA23" s="38" t="b">
        <f t="shared" ca="1" si="23"/>
        <v>0</v>
      </c>
      <c r="AN23" s="38">
        <f t="shared" ref="AN23:AN30" si="30">AN22-1</f>
        <v>8</v>
      </c>
      <c r="AO23" s="38" t="str">
        <f t="shared" ca="1" si="28"/>
        <v>Arizona</v>
      </c>
      <c r="AP23" s="74">
        <f t="shared" ca="1" si="24"/>
        <v>3020</v>
      </c>
      <c r="AQ23" s="40">
        <f t="shared" ca="1" si="29"/>
        <v>3.1331701041623437E-2</v>
      </c>
      <c r="AT23" s="38">
        <v>3</v>
      </c>
      <c r="AU23" s="38" t="s">
        <v>37</v>
      </c>
      <c r="AV23" s="38">
        <f t="shared" ca="1" si="25"/>
        <v>5707</v>
      </c>
      <c r="AW23" s="40">
        <f t="shared" ca="1" si="26"/>
        <v>5.9208615180312903E-2</v>
      </c>
      <c r="AX23" s="40">
        <f t="shared" ca="1" si="27"/>
        <v>0.16635089048882151</v>
      </c>
    </row>
    <row r="24" spans="2:50" x14ac:dyDescent="0.25">
      <c r="B24" s="38" t="s">
        <v>18</v>
      </c>
      <c r="C24" s="207">
        <f ca="1">INDEX(Filter!$J$5:$BM$57,MATCH('Selected State Stats'!B24,Filter!$I$5:$I$57,0),MATCH(StateName,Filter!$J$3:$BM$3,0))</f>
        <v>392</v>
      </c>
      <c r="D24" s="40">
        <f t="shared" ca="1" si="11"/>
        <v>6.8683966148616682E-3</v>
      </c>
      <c r="E24" s="38">
        <f t="shared" ca="1" si="0"/>
        <v>27</v>
      </c>
      <c r="G24" s="38" t="s">
        <v>18</v>
      </c>
      <c r="H24" s="207">
        <f ca="1">INDEX(State_Migration_In,1,MATCH(G24,Filter!$J$3:$BM$3,0))</f>
        <v>81</v>
      </c>
      <c r="I24" s="40">
        <f t="shared" ca="1" si="12"/>
        <v>8.4035357098393988E-4</v>
      </c>
      <c r="J24" s="38">
        <f t="shared" ca="1" si="1"/>
        <v>40</v>
      </c>
      <c r="L24" s="38" t="s">
        <v>18</v>
      </c>
      <c r="M24" s="70">
        <f t="shared" ca="1" si="13"/>
        <v>-311</v>
      </c>
      <c r="N24" s="40">
        <f t="shared" ca="1" si="14"/>
        <v>0</v>
      </c>
      <c r="O24" s="38">
        <f t="shared" ca="1" si="2"/>
        <v>28</v>
      </c>
      <c r="Q24" s="38" t="s">
        <v>18</v>
      </c>
      <c r="R24" s="70">
        <f t="shared" ca="1" si="15"/>
        <v>0</v>
      </c>
      <c r="S24" s="40">
        <f t="shared" ca="1" si="16"/>
        <v>0</v>
      </c>
      <c r="T24" s="38" t="str">
        <f t="shared" ca="1" si="17"/>
        <v/>
      </c>
      <c r="V24" s="38" t="s">
        <v>18</v>
      </c>
      <c r="W24" s="70">
        <f t="shared" ca="1" si="3"/>
        <v>-311</v>
      </c>
      <c r="X24" s="40">
        <f t="shared" ca="1" si="4"/>
        <v>2.1204063544010363E-2</v>
      </c>
      <c r="Y24" s="38">
        <f t="shared" ca="1" si="5"/>
        <v>11</v>
      </c>
      <c r="AA24" s="38" t="b">
        <f t="shared" ca="1" si="23"/>
        <v>0</v>
      </c>
      <c r="AN24" s="38">
        <f t="shared" si="30"/>
        <v>7</v>
      </c>
      <c r="AO24" s="38" t="str">
        <f t="shared" ca="1" si="28"/>
        <v>Texas</v>
      </c>
      <c r="AP24" s="74">
        <f t="shared" ca="1" si="24"/>
        <v>3089</v>
      </c>
      <c r="AQ24" s="40">
        <f t="shared" ca="1" si="29"/>
        <v>3.2047557787276422E-2</v>
      </c>
      <c r="AT24" s="38">
        <v>2</v>
      </c>
      <c r="AU24" s="38" t="s">
        <v>28</v>
      </c>
      <c r="AV24" s="38">
        <f t="shared" ca="1" si="25"/>
        <v>1432</v>
      </c>
      <c r="AW24" s="40">
        <f t="shared" ca="1" si="26"/>
        <v>1.4856621156160517E-2</v>
      </c>
      <c r="AX24" s="40">
        <f t="shared" ca="1" si="27"/>
        <v>4.1740752616084183E-2</v>
      </c>
    </row>
    <row r="25" spans="2:50" x14ac:dyDescent="0.25">
      <c r="B25" s="38" t="s">
        <v>19</v>
      </c>
      <c r="C25" s="207">
        <f ca="1">INDEX(Filter!$J$5:$BM$57,MATCH('Selected State Stats'!B25,Filter!$I$5:$I$57,0),MATCH(StateName,Filter!$J$3:$BM$3,0))</f>
        <v>0</v>
      </c>
      <c r="D25" s="40">
        <f t="shared" ca="1" si="11"/>
        <v>0</v>
      </c>
      <c r="E25" s="38">
        <f t="shared" ca="1" si="0"/>
        <v>40</v>
      </c>
      <c r="G25" s="38" t="s">
        <v>19</v>
      </c>
      <c r="H25" s="207">
        <f ca="1">INDEX(State_Migration_In,1,MATCH(G25,Filter!$J$3:$BM$3,0))</f>
        <v>1610</v>
      </c>
      <c r="I25" s="40">
        <f t="shared" ca="1" si="12"/>
        <v>1.6703324065236336E-2</v>
      </c>
      <c r="J25" s="38">
        <f t="shared" ca="1" si="1"/>
        <v>9</v>
      </c>
      <c r="L25" s="38" t="s">
        <v>19</v>
      </c>
      <c r="M25" s="70">
        <f t="shared" ca="1" si="13"/>
        <v>1610</v>
      </c>
      <c r="N25" s="40">
        <f t="shared" ca="1" si="14"/>
        <v>4.0951290855907416E-2</v>
      </c>
      <c r="O25" s="38">
        <f t="shared" ca="1" si="2"/>
        <v>5</v>
      </c>
      <c r="Q25" s="38" t="s">
        <v>19</v>
      </c>
      <c r="R25" s="70">
        <f t="shared" ca="1" si="15"/>
        <v>1610</v>
      </c>
      <c r="S25" s="40">
        <f t="shared" ca="1" si="16"/>
        <v>2.9824756400281576E-2</v>
      </c>
      <c r="T25" s="38">
        <f t="shared" ca="1" si="17"/>
        <v>5</v>
      </c>
      <c r="V25" s="38" t="s">
        <v>19</v>
      </c>
      <c r="W25" s="70">
        <f t="shared" ca="1" si="3"/>
        <v>0</v>
      </c>
      <c r="X25" s="40">
        <f t="shared" ca="1" si="4"/>
        <v>0</v>
      </c>
      <c r="Y25" s="38" t="str">
        <f t="shared" ca="1" si="5"/>
        <v/>
      </c>
      <c r="AA25" s="38" t="b">
        <f t="shared" ca="1" si="23"/>
        <v>0</v>
      </c>
      <c r="AN25" s="38">
        <f t="shared" si="30"/>
        <v>6</v>
      </c>
      <c r="AO25" s="38" t="str">
        <f t="shared" ca="1" si="28"/>
        <v>Alaska</v>
      </c>
      <c r="AP25" s="74">
        <f t="shared" ca="1" si="24"/>
        <v>4427</v>
      </c>
      <c r="AQ25" s="40">
        <f t="shared" ca="1" si="29"/>
        <v>4.5928953811677803E-2</v>
      </c>
      <c r="AT25" s="38">
        <v>1</v>
      </c>
      <c r="AU25" s="38" t="s">
        <v>26</v>
      </c>
      <c r="AV25" s="38">
        <f t="shared" ca="1" si="25"/>
        <v>1051</v>
      </c>
      <c r="AW25" s="40">
        <f t="shared" ca="1" si="26"/>
        <v>1.0903846951902727E-2</v>
      </c>
      <c r="AX25" s="40">
        <f t="shared" ca="1" si="27"/>
        <v>3.0635147346022677E-2</v>
      </c>
    </row>
    <row r="26" spans="2:50" x14ac:dyDescent="0.25">
      <c r="B26" s="38" t="s">
        <v>20</v>
      </c>
      <c r="C26" s="207">
        <f ca="1">INDEX(Filter!$J$5:$BM$57,MATCH('Selected State Stats'!B26,Filter!$I$5:$I$57,0),MATCH(StateName,Filter!$J$3:$BM$3,0))</f>
        <v>70</v>
      </c>
      <c r="D26" s="40">
        <f t="shared" ca="1" si="11"/>
        <v>1.2264993955110122E-3</v>
      </c>
      <c r="E26" s="38">
        <f t="shared" ca="1" si="0"/>
        <v>39</v>
      </c>
      <c r="G26" s="38" t="s">
        <v>20</v>
      </c>
      <c r="H26" s="207">
        <f ca="1">INDEX(State_Migration_In,1,MATCH(G26,Filter!$J$3:$BM$3,0))</f>
        <v>467</v>
      </c>
      <c r="I26" s="40">
        <f t="shared" ca="1" si="12"/>
        <v>4.8450014524629619E-3</v>
      </c>
      <c r="J26" s="38">
        <f t="shared" ca="1" si="1"/>
        <v>27</v>
      </c>
      <c r="L26" s="38" t="s">
        <v>20</v>
      </c>
      <c r="M26" s="70">
        <f t="shared" ca="1" si="13"/>
        <v>397</v>
      </c>
      <c r="N26" s="40">
        <f t="shared" ca="1" si="14"/>
        <v>1.0097926999872822E-2</v>
      </c>
      <c r="O26" s="38">
        <f t="shared" ca="1" si="2"/>
        <v>14</v>
      </c>
      <c r="Q26" s="38" t="s">
        <v>20</v>
      </c>
      <c r="R26" s="70">
        <f t="shared" ca="1" si="15"/>
        <v>397</v>
      </c>
      <c r="S26" s="40">
        <f t="shared" ca="1" si="16"/>
        <v>7.3543032862806125E-3</v>
      </c>
      <c r="T26" s="38">
        <f t="shared" ca="1" si="17"/>
        <v>14</v>
      </c>
      <c r="V26" s="38" t="s">
        <v>20</v>
      </c>
      <c r="W26" s="70">
        <f t="shared" ca="1" si="3"/>
        <v>0</v>
      </c>
      <c r="X26" s="40">
        <f t="shared" ca="1" si="4"/>
        <v>0</v>
      </c>
      <c r="Y26" s="38" t="str">
        <f t="shared" ca="1" si="5"/>
        <v/>
      </c>
      <c r="AA26" s="38" t="b">
        <f t="shared" ca="1" si="23"/>
        <v>0</v>
      </c>
      <c r="AN26" s="38">
        <f t="shared" si="30"/>
        <v>5</v>
      </c>
      <c r="AO26" s="38" t="str">
        <f t="shared" ca="1" si="28"/>
        <v>Utah</v>
      </c>
      <c r="AP26" s="74">
        <f t="shared" ca="1" si="24"/>
        <v>4470</v>
      </c>
      <c r="AQ26" s="40">
        <f t="shared" ca="1" si="29"/>
        <v>4.637506743578039E-2</v>
      </c>
      <c r="AU26" s="37" t="s">
        <v>58</v>
      </c>
      <c r="AV26" s="37">
        <f ca="1">SUM(AV20:AV25)</f>
        <v>34307</v>
      </c>
      <c r="AW26" s="80">
        <f ca="1">AV26/AP31</f>
        <v>0.35592604888575341</v>
      </c>
      <c r="AX26" s="80">
        <f ca="1">AV26/$AV$26</f>
        <v>1</v>
      </c>
    </row>
    <row r="27" spans="2:50" x14ac:dyDescent="0.25">
      <c r="B27" s="38" t="s">
        <v>21</v>
      </c>
      <c r="C27" s="207">
        <f ca="1">INDEX(Filter!$J$5:$BM$57,MATCH('Selected State Stats'!B27,Filter!$I$5:$I$57,0),MATCH(StateName,Filter!$J$3:$BM$3,0))</f>
        <v>522</v>
      </c>
      <c r="D27" s="40">
        <f t="shared" ca="1" si="11"/>
        <v>9.1461812065249774E-3</v>
      </c>
      <c r="E27" s="38">
        <f t="shared" ca="1" si="0"/>
        <v>21</v>
      </c>
      <c r="G27" s="38" t="s">
        <v>21</v>
      </c>
      <c r="H27" s="207">
        <f ca="1">INDEX(State_Migration_In,1,MATCH(G27,Filter!$J$3:$BM$3,0))</f>
        <v>0</v>
      </c>
      <c r="I27" s="40">
        <f t="shared" ca="1" si="12"/>
        <v>0</v>
      </c>
      <c r="J27" s="38">
        <f t="shared" ca="1" si="1"/>
        <v>44</v>
      </c>
      <c r="L27" s="38" t="s">
        <v>21</v>
      </c>
      <c r="M27" s="70">
        <f t="shared" ca="1" si="13"/>
        <v>-522</v>
      </c>
      <c r="N27" s="40">
        <f t="shared" ca="1" si="14"/>
        <v>0</v>
      </c>
      <c r="O27" s="38">
        <f t="shared" ca="1" si="2"/>
        <v>28</v>
      </c>
      <c r="Q27" s="38" t="s">
        <v>21</v>
      </c>
      <c r="R27" s="70">
        <f t="shared" ca="1" si="15"/>
        <v>0</v>
      </c>
      <c r="S27" s="40">
        <f t="shared" ca="1" si="16"/>
        <v>0</v>
      </c>
      <c r="T27" s="38" t="str">
        <f t="shared" ca="1" si="17"/>
        <v/>
      </c>
      <c r="V27" s="38" t="s">
        <v>21</v>
      </c>
      <c r="W27" s="70">
        <f t="shared" ca="1" si="3"/>
        <v>-522</v>
      </c>
      <c r="X27" s="40">
        <f t="shared" ca="1" si="4"/>
        <v>3.5590100224994883E-2</v>
      </c>
      <c r="Y27" s="38">
        <f t="shared" ca="1" si="5"/>
        <v>9</v>
      </c>
      <c r="AA27" s="38" t="b">
        <f t="shared" ca="1" si="23"/>
        <v>0</v>
      </c>
      <c r="AN27" s="38">
        <f t="shared" si="30"/>
        <v>4</v>
      </c>
      <c r="AO27" s="38" t="str">
        <f t="shared" ca="1" si="28"/>
        <v>Oregon</v>
      </c>
      <c r="AP27" s="74">
        <f t="shared" ca="1" si="24"/>
        <v>5707</v>
      </c>
      <c r="AQ27" s="40">
        <f t="shared" ca="1" si="29"/>
        <v>5.9208615180312903E-2</v>
      </c>
    </row>
    <row r="28" spans="2:50" x14ac:dyDescent="0.25">
      <c r="B28" s="38" t="s">
        <v>22</v>
      </c>
      <c r="C28" s="207">
        <f ca="1">INDEX(Filter!$J$5:$BM$57,MATCH('Selected State Stats'!B28,Filter!$I$5:$I$57,0),MATCH(StateName,Filter!$J$3:$BM$3,0))</f>
        <v>498</v>
      </c>
      <c r="D28" s="40">
        <f t="shared" ca="1" si="11"/>
        <v>8.7256671280640588E-3</v>
      </c>
      <c r="E28" s="38">
        <f t="shared" ca="1" si="0"/>
        <v>24</v>
      </c>
      <c r="G28" s="38" t="s">
        <v>22</v>
      </c>
      <c r="H28" s="207">
        <f ca="1">INDEX(State_Migration_In,1,MATCH(G28,Filter!$J$3:$BM$3,0))</f>
        <v>548</v>
      </c>
      <c r="I28" s="40">
        <f t="shared" ca="1" si="12"/>
        <v>5.685355023446902E-3</v>
      </c>
      <c r="J28" s="38">
        <f t="shared" ca="1" si="1"/>
        <v>25</v>
      </c>
      <c r="L28" s="38" t="s">
        <v>22</v>
      </c>
      <c r="M28" s="70">
        <f t="shared" ca="1" si="13"/>
        <v>50</v>
      </c>
      <c r="N28" s="40">
        <f t="shared" ca="1" si="14"/>
        <v>1.2717792191275594E-3</v>
      </c>
      <c r="O28" s="38">
        <f t="shared" ca="1" si="2"/>
        <v>25</v>
      </c>
      <c r="Q28" s="38" t="s">
        <v>22</v>
      </c>
      <c r="R28" s="70">
        <f t="shared" ca="1" si="15"/>
        <v>50</v>
      </c>
      <c r="S28" s="40">
        <f t="shared" ca="1" si="16"/>
        <v>9.2623467081619801E-4</v>
      </c>
      <c r="T28" s="38">
        <f t="shared" ca="1" si="17"/>
        <v>25</v>
      </c>
      <c r="V28" s="38" t="s">
        <v>22</v>
      </c>
      <c r="W28" s="70">
        <f t="shared" ca="1" si="3"/>
        <v>0</v>
      </c>
      <c r="X28" s="40">
        <f t="shared" ca="1" si="4"/>
        <v>0</v>
      </c>
      <c r="Y28" s="38" t="str">
        <f t="shared" ca="1" si="5"/>
        <v/>
      </c>
      <c r="AA28" s="38" t="b">
        <f t="shared" ca="1" si="23"/>
        <v>0</v>
      </c>
      <c r="AN28" s="38">
        <f t="shared" si="30"/>
        <v>3</v>
      </c>
      <c r="AO28" s="38" t="str">
        <f t="shared" ca="1" si="28"/>
        <v>Colorado</v>
      </c>
      <c r="AP28" s="74">
        <f t="shared" ca="1" si="24"/>
        <v>6211</v>
      </c>
      <c r="AQ28" s="40">
        <f t="shared" ca="1" si="29"/>
        <v>6.4437481844212968E-2</v>
      </c>
    </row>
    <row r="29" spans="2:50" x14ac:dyDescent="0.25">
      <c r="B29" s="38" t="s">
        <v>23</v>
      </c>
      <c r="C29" s="207">
        <f ca="1">INDEX(Filter!$J$5:$BM$57,MATCH('Selected State Stats'!B29,Filter!$I$5:$I$57,0),MATCH(StateName,Filter!$J$3:$BM$3,0))</f>
        <v>495</v>
      </c>
      <c r="D29" s="40">
        <f t="shared" ca="1" si="11"/>
        <v>8.6731028682564427E-3</v>
      </c>
      <c r="E29" s="38">
        <f t="shared" ca="1" si="0"/>
        <v>25</v>
      </c>
      <c r="G29" s="38" t="s">
        <v>23</v>
      </c>
      <c r="H29" s="207">
        <f ca="1">INDEX(State_Migration_In,1,MATCH(G29,Filter!$J$3:$BM$3,0))</f>
        <v>706</v>
      </c>
      <c r="I29" s="40">
        <f t="shared" ca="1" si="12"/>
        <v>7.3245632236377976E-3</v>
      </c>
      <c r="J29" s="38">
        <f t="shared" ca="1" si="1"/>
        <v>21</v>
      </c>
      <c r="L29" s="38" t="s">
        <v>23</v>
      </c>
      <c r="M29" s="70">
        <f t="shared" ca="1" si="13"/>
        <v>211</v>
      </c>
      <c r="N29" s="40">
        <f t="shared" ca="1" si="14"/>
        <v>5.366908304718301E-3</v>
      </c>
      <c r="O29" s="38">
        <f t="shared" ca="1" si="2"/>
        <v>21</v>
      </c>
      <c r="Q29" s="38" t="s">
        <v>23</v>
      </c>
      <c r="R29" s="70">
        <f t="shared" ca="1" si="15"/>
        <v>211</v>
      </c>
      <c r="S29" s="40">
        <f t="shared" ca="1" si="16"/>
        <v>3.9087103108443556E-3</v>
      </c>
      <c r="T29" s="38">
        <f t="shared" ca="1" si="17"/>
        <v>21</v>
      </c>
      <c r="V29" s="38" t="s">
        <v>23</v>
      </c>
      <c r="W29" s="70">
        <f t="shared" ca="1" si="3"/>
        <v>0</v>
      </c>
      <c r="X29" s="40">
        <f t="shared" ca="1" si="4"/>
        <v>0</v>
      </c>
      <c r="Y29" s="38" t="str">
        <f t="shared" ca="1" si="5"/>
        <v/>
      </c>
      <c r="AA29" s="38" t="b">
        <f t="shared" ca="1" si="23"/>
        <v>0</v>
      </c>
      <c r="AN29" s="38">
        <f t="shared" si="30"/>
        <v>2</v>
      </c>
      <c r="AO29" s="38" t="str">
        <f t="shared" ca="1" si="28"/>
        <v>Washington</v>
      </c>
      <c r="AP29" s="74">
        <f t="shared" ca="1" si="24"/>
        <v>20131</v>
      </c>
      <c r="AQ29" s="40">
        <f t="shared" ca="1" si="29"/>
        <v>0.2088537992281197</v>
      </c>
    </row>
    <row r="30" spans="2:50" x14ac:dyDescent="0.25">
      <c r="B30" s="38" t="s">
        <v>24</v>
      </c>
      <c r="C30" s="207">
        <f ca="1">INDEX(Filter!$J$5:$BM$57,MATCH('Selected State Stats'!B30,Filter!$I$5:$I$57,0),MATCH(StateName,Filter!$J$3:$BM$3,0))</f>
        <v>0</v>
      </c>
      <c r="D30" s="40">
        <f t="shared" ca="1" si="11"/>
        <v>0</v>
      </c>
      <c r="E30" s="38">
        <f t="shared" ca="1" si="0"/>
        <v>40</v>
      </c>
      <c r="G30" s="38" t="s">
        <v>24</v>
      </c>
      <c r="H30" s="207">
        <f ca="1">INDEX(State_Migration_In,1,MATCH(G30,Filter!$J$3:$BM$3,0))</f>
        <v>20</v>
      </c>
      <c r="I30" s="40">
        <f t="shared" ca="1" si="12"/>
        <v>2.0749470888492343E-4</v>
      </c>
      <c r="J30" s="38">
        <f t="shared" ca="1" si="1"/>
        <v>42</v>
      </c>
      <c r="L30" s="38" t="s">
        <v>24</v>
      </c>
      <c r="M30" s="70">
        <f t="shared" ca="1" si="13"/>
        <v>20</v>
      </c>
      <c r="N30" s="40">
        <f t="shared" ca="1" si="14"/>
        <v>5.0871168765102381E-4</v>
      </c>
      <c r="O30" s="38">
        <f t="shared" ca="1" si="2"/>
        <v>26</v>
      </c>
      <c r="Q30" s="38" t="s">
        <v>24</v>
      </c>
      <c r="R30" s="70">
        <f t="shared" ca="1" si="15"/>
        <v>20</v>
      </c>
      <c r="S30" s="40">
        <f t="shared" ca="1" si="16"/>
        <v>3.7049386832647919E-4</v>
      </c>
      <c r="T30" s="38">
        <f t="shared" ca="1" si="17"/>
        <v>26</v>
      </c>
      <c r="V30" s="38" t="s">
        <v>24</v>
      </c>
      <c r="W30" s="70">
        <f t="shared" ca="1" si="3"/>
        <v>0</v>
      </c>
      <c r="X30" s="40">
        <f t="shared" ca="1" si="4"/>
        <v>0</v>
      </c>
      <c r="Y30" s="38" t="str">
        <f t="shared" ca="1" si="5"/>
        <v/>
      </c>
      <c r="AA30" s="38" t="b">
        <f t="shared" ca="1" si="23"/>
        <v>0</v>
      </c>
      <c r="AN30" s="38">
        <f t="shared" si="30"/>
        <v>1</v>
      </c>
      <c r="AO30" s="38" t="str">
        <f ca="1">INDEX(G$6:G$57,MATCH($AN30,$J$6:$J$57,0),1)</f>
        <v>California</v>
      </c>
      <c r="AP30" s="74">
        <f t="shared" ca="1" si="24"/>
        <v>27193</v>
      </c>
      <c r="AQ30" s="40">
        <f t="shared" ca="1" si="29"/>
        <v>0.28212018093538616</v>
      </c>
    </row>
    <row r="31" spans="2:50" x14ac:dyDescent="0.25">
      <c r="B31" s="38" t="s">
        <v>25</v>
      </c>
      <c r="C31" s="207">
        <f ca="1">INDEX(Filter!$J$5:$BM$57,MATCH('Selected State Stats'!B31,Filter!$I$5:$I$57,0),MATCH(StateName,Filter!$J$3:$BM$3,0))</f>
        <v>566</v>
      </c>
      <c r="D31" s="40">
        <f t="shared" ca="1" si="11"/>
        <v>9.9171236837033265E-3</v>
      </c>
      <c r="E31" s="38">
        <f t="shared" ca="1" si="0"/>
        <v>20</v>
      </c>
      <c r="G31" s="38" t="s">
        <v>25</v>
      </c>
      <c r="H31" s="207">
        <f ca="1">INDEX(State_Migration_In,1,MATCH(G31,Filter!$J$3:$BM$3,0))</f>
        <v>642</v>
      </c>
      <c r="I31" s="40">
        <f t="shared" ca="1" si="12"/>
        <v>6.6605801552060426E-3</v>
      </c>
      <c r="J31" s="38">
        <f t="shared" ca="1" si="1"/>
        <v>22</v>
      </c>
      <c r="L31" s="38" t="s">
        <v>25</v>
      </c>
      <c r="M31" s="70">
        <f t="shared" ca="1" si="13"/>
        <v>76</v>
      </c>
      <c r="N31" s="40">
        <f t="shared" ca="1" si="14"/>
        <v>1.9331044130738904E-3</v>
      </c>
      <c r="O31" s="38">
        <f t="shared" ca="1" si="2"/>
        <v>24</v>
      </c>
      <c r="Q31" s="38" t="s">
        <v>25</v>
      </c>
      <c r="R31" s="70">
        <f t="shared" ca="1" si="15"/>
        <v>76</v>
      </c>
      <c r="S31" s="40">
        <f t="shared" ca="1" si="16"/>
        <v>1.407876699640621E-3</v>
      </c>
      <c r="T31" s="38">
        <f t="shared" ca="1" si="17"/>
        <v>24</v>
      </c>
      <c r="V31" s="38" t="s">
        <v>25</v>
      </c>
      <c r="W31" s="70">
        <f t="shared" ca="1" si="3"/>
        <v>0</v>
      </c>
      <c r="X31" s="40">
        <f t="shared" ca="1" si="4"/>
        <v>0</v>
      </c>
      <c r="Y31" s="38" t="str">
        <f t="shared" ca="1" si="5"/>
        <v/>
      </c>
      <c r="AA31" s="38" t="b">
        <f t="shared" ca="1" si="23"/>
        <v>0</v>
      </c>
      <c r="AO31" s="38" t="s">
        <v>58</v>
      </c>
      <c r="AP31" s="74">
        <f ca="1">H59</f>
        <v>96388</v>
      </c>
      <c r="AQ31" s="40"/>
    </row>
    <row r="32" spans="2:50" x14ac:dyDescent="0.25">
      <c r="B32" s="38" t="s">
        <v>26</v>
      </c>
      <c r="C32" s="207">
        <f ca="1">INDEX(Filter!$J$5:$BM$57,MATCH('Selected State Stats'!B32,Filter!$I$5:$I$57,0),MATCH(StateName,Filter!$J$3:$BM$3,0))</f>
        <v>2836</v>
      </c>
      <c r="D32" s="40">
        <f t="shared" ca="1" si="11"/>
        <v>4.9690746938131865E-2</v>
      </c>
      <c r="E32" s="38">
        <f t="shared" ca="1" si="0"/>
        <v>5</v>
      </c>
      <c r="G32" s="38" t="s">
        <v>26</v>
      </c>
      <c r="H32" s="207">
        <f ca="1">INDEX(State_Migration_In,1,MATCH(G32,Filter!$J$3:$BM$3,0))</f>
        <v>1051</v>
      </c>
      <c r="I32" s="40">
        <f t="shared" ca="1" si="12"/>
        <v>1.0903846951902727E-2</v>
      </c>
      <c r="J32" s="38">
        <f t="shared" ca="1" si="1"/>
        <v>15</v>
      </c>
      <c r="L32" s="38" t="s">
        <v>26</v>
      </c>
      <c r="M32" s="70">
        <f t="shared" ca="1" si="13"/>
        <v>-1785</v>
      </c>
      <c r="N32" s="40">
        <f t="shared" ca="1" si="14"/>
        <v>0</v>
      </c>
      <c r="O32" s="38">
        <f t="shared" ca="1" si="2"/>
        <v>28</v>
      </c>
      <c r="Q32" s="38" t="s">
        <v>26</v>
      </c>
      <c r="R32" s="70">
        <f t="shared" ca="1" si="15"/>
        <v>0</v>
      </c>
      <c r="S32" s="40">
        <f t="shared" ca="1" si="16"/>
        <v>0</v>
      </c>
      <c r="T32" s="38" t="str">
        <f t="shared" ca="1" si="17"/>
        <v/>
      </c>
      <c r="V32" s="38" t="s">
        <v>26</v>
      </c>
      <c r="W32" s="70">
        <f t="shared" ca="1" si="3"/>
        <v>-1785</v>
      </c>
      <c r="X32" s="40">
        <f t="shared" ca="1" si="4"/>
        <v>0.12170177950501125</v>
      </c>
      <c r="Y32" s="38">
        <f t="shared" ca="1" si="5"/>
        <v>3</v>
      </c>
      <c r="AA32" s="38" t="b">
        <f t="shared" ca="1" si="23"/>
        <v>0</v>
      </c>
      <c r="AT32" s="37" t="s">
        <v>105</v>
      </c>
      <c r="AU32" s="37"/>
      <c r="AV32" s="37"/>
      <c r="AW32" s="37"/>
    </row>
    <row r="33" spans="2:50" x14ac:dyDescent="0.25">
      <c r="B33" s="38" t="s">
        <v>27</v>
      </c>
      <c r="C33" s="207">
        <f ca="1">INDEX(Filter!$J$5:$BM$57,MATCH('Selected State Stats'!B33,Filter!$I$5:$I$57,0),MATCH(StateName,Filter!$J$3:$BM$3,0))</f>
        <v>0</v>
      </c>
      <c r="D33" s="40">
        <f t="shared" ca="1" si="11"/>
        <v>0</v>
      </c>
      <c r="E33" s="38">
        <f t="shared" ca="1" si="0"/>
        <v>40</v>
      </c>
      <c r="G33" s="38" t="s">
        <v>27</v>
      </c>
      <c r="H33" s="207">
        <f ca="1">INDEX(State_Migration_In,1,MATCH(G33,Filter!$J$3:$BM$3,0))</f>
        <v>960</v>
      </c>
      <c r="I33" s="40">
        <f t="shared" ca="1" si="12"/>
        <v>9.9597460264763248E-3</v>
      </c>
      <c r="J33" s="38">
        <f t="shared" ca="1" si="1"/>
        <v>16</v>
      </c>
      <c r="L33" s="38" t="s">
        <v>27</v>
      </c>
      <c r="M33" s="70">
        <f t="shared" ca="1" si="13"/>
        <v>960</v>
      </c>
      <c r="N33" s="40">
        <f t="shared" ca="1" si="14"/>
        <v>2.4418161007249143E-2</v>
      </c>
      <c r="O33" s="38">
        <f t="shared" ca="1" si="2"/>
        <v>7</v>
      </c>
      <c r="Q33" s="38" t="s">
        <v>27</v>
      </c>
      <c r="R33" s="70">
        <f t="shared" ca="1" si="15"/>
        <v>960</v>
      </c>
      <c r="S33" s="40">
        <f t="shared" ca="1" si="16"/>
        <v>1.7783705679671E-2</v>
      </c>
      <c r="T33" s="38">
        <f t="shared" ca="1" si="17"/>
        <v>7</v>
      </c>
      <c r="V33" s="38" t="s">
        <v>27</v>
      </c>
      <c r="W33" s="70">
        <f t="shared" ca="1" si="3"/>
        <v>0</v>
      </c>
      <c r="X33" s="40">
        <f t="shared" ca="1" si="4"/>
        <v>0</v>
      </c>
      <c r="Y33" s="38" t="str">
        <f t="shared" ca="1" si="5"/>
        <v/>
      </c>
      <c r="AA33" s="38" t="b">
        <f t="shared" ca="1" si="23"/>
        <v>0</v>
      </c>
      <c r="AN33" s="37" t="str">
        <f>"Top Net In-Migration to "&amp;StateName&amp;" from: "&amp;B3-1&amp;"-"&amp;B3</f>
        <v>Top Net In-Migration to Idaho from: 2020-2021</v>
      </c>
      <c r="AO33" s="37"/>
      <c r="AP33" s="37"/>
      <c r="AQ33" s="37"/>
      <c r="AT33" s="37"/>
      <c r="AU33" s="37" t="s">
        <v>82</v>
      </c>
      <c r="AV33" s="37" t="s">
        <v>88</v>
      </c>
      <c r="AW33" s="37"/>
      <c r="AX33" s="37"/>
    </row>
    <row r="34" spans="2:50" x14ac:dyDescent="0.25">
      <c r="B34" s="38" t="s">
        <v>28</v>
      </c>
      <c r="C34" s="207">
        <f ca="1">INDEX(Filter!$J$5:$BM$57,MATCH('Selected State Stats'!B34,Filter!$I$5:$I$57,0),MATCH(StateName,Filter!$J$3:$BM$3,0))</f>
        <v>1601</v>
      </c>
      <c r="D34" s="40">
        <f t="shared" ca="1" si="11"/>
        <v>2.8051793317330438E-2</v>
      </c>
      <c r="E34" s="38">
        <f t="shared" ca="1" si="0"/>
        <v>9</v>
      </c>
      <c r="G34" s="38" t="s">
        <v>28</v>
      </c>
      <c r="H34" s="207">
        <f ca="1">INDEX(State_Migration_In,1,MATCH(G34,Filter!$J$3:$BM$3,0))</f>
        <v>1432</v>
      </c>
      <c r="I34" s="40">
        <f t="shared" ca="1" si="12"/>
        <v>1.4856621156160517E-2</v>
      </c>
      <c r="J34" s="38">
        <f t="shared" ca="1" si="1"/>
        <v>12</v>
      </c>
      <c r="L34" s="38" t="s">
        <v>28</v>
      </c>
      <c r="M34" s="70">
        <f t="shared" ca="1" si="13"/>
        <v>-169</v>
      </c>
      <c r="N34" s="40">
        <f t="shared" ca="1" si="14"/>
        <v>0</v>
      </c>
      <c r="O34" s="38">
        <f t="shared" ca="1" si="2"/>
        <v>28</v>
      </c>
      <c r="Q34" s="38" t="s">
        <v>28</v>
      </c>
      <c r="R34" s="70">
        <f t="shared" ca="1" si="15"/>
        <v>0</v>
      </c>
      <c r="S34" s="40">
        <f t="shared" ca="1" si="16"/>
        <v>0</v>
      </c>
      <c r="T34" s="38" t="str">
        <f t="shared" ca="1" si="17"/>
        <v/>
      </c>
      <c r="V34" s="38" t="s">
        <v>28</v>
      </c>
      <c r="W34" s="70">
        <f t="shared" ca="1" si="3"/>
        <v>-169</v>
      </c>
      <c r="X34" s="40">
        <f t="shared" ca="1" si="4"/>
        <v>1.1522465398513671E-2</v>
      </c>
      <c r="Y34" s="38">
        <f t="shared" ca="1" si="5"/>
        <v>13</v>
      </c>
      <c r="AA34" s="38" t="b">
        <f t="shared" ca="1" si="23"/>
        <v>0</v>
      </c>
      <c r="AN34" s="37"/>
      <c r="AO34" s="37" t="s">
        <v>82</v>
      </c>
      <c r="AP34" s="37" t="s">
        <v>88</v>
      </c>
      <c r="AQ34" s="37" t="s">
        <v>102</v>
      </c>
      <c r="AT34" s="38">
        <v>6</v>
      </c>
      <c r="AU34" s="38" t="s">
        <v>51</v>
      </c>
      <c r="AV34" s="38">
        <f t="shared" ref="AV34:AV39" ca="1" si="31">AV6+AV20</f>
        <v>811</v>
      </c>
      <c r="AW34" s="40"/>
      <c r="AX34" s="40"/>
    </row>
    <row r="35" spans="2:50" x14ac:dyDescent="0.25">
      <c r="B35" s="38" t="s">
        <v>29</v>
      </c>
      <c r="C35" s="207">
        <f ca="1">INDEX(Filter!$J$5:$BM$57,MATCH('Selected State Stats'!B35,Filter!$I$5:$I$57,0),MATCH(StateName,Filter!$J$3:$BM$3,0))</f>
        <v>0</v>
      </c>
      <c r="D35" s="40">
        <f t="shared" ca="1" si="11"/>
        <v>0</v>
      </c>
      <c r="E35" s="38">
        <f t="shared" ca="1" si="0"/>
        <v>40</v>
      </c>
      <c r="G35" s="38" t="s">
        <v>29</v>
      </c>
      <c r="H35" s="207">
        <f ca="1">INDEX(State_Migration_In,1,MATCH(G35,Filter!$J$3:$BM$3,0))</f>
        <v>551</v>
      </c>
      <c r="I35" s="40">
        <f t="shared" ca="1" si="12"/>
        <v>5.7164792297796406E-3</v>
      </c>
      <c r="J35" s="38">
        <f t="shared" ca="1" si="1"/>
        <v>24</v>
      </c>
      <c r="L35" s="38" t="s">
        <v>29</v>
      </c>
      <c r="M35" s="70">
        <f t="shared" ca="1" si="13"/>
        <v>551</v>
      </c>
      <c r="N35" s="40">
        <f t="shared" ca="1" si="14"/>
        <v>1.4015006994785705E-2</v>
      </c>
      <c r="O35" s="38">
        <f t="shared" ca="1" si="2"/>
        <v>11</v>
      </c>
      <c r="Q35" s="38" t="s">
        <v>29</v>
      </c>
      <c r="R35" s="70">
        <f t="shared" ca="1" si="15"/>
        <v>551</v>
      </c>
      <c r="S35" s="40">
        <f t="shared" ca="1" si="16"/>
        <v>1.0207106072394502E-2</v>
      </c>
      <c r="T35" s="38">
        <f t="shared" ca="1" si="17"/>
        <v>11</v>
      </c>
      <c r="V35" s="38" t="s">
        <v>29</v>
      </c>
      <c r="W35" s="70">
        <f t="shared" ca="1" si="3"/>
        <v>0</v>
      </c>
      <c r="X35" s="40">
        <f t="shared" ca="1" si="4"/>
        <v>0</v>
      </c>
      <c r="Y35" s="38" t="str">
        <f t="shared" ca="1" si="5"/>
        <v/>
      </c>
      <c r="AA35" s="38" t="b">
        <f t="shared" ca="1" si="23"/>
        <v>0</v>
      </c>
      <c r="AN35" s="38">
        <v>10</v>
      </c>
      <c r="AO35" s="38" t="str">
        <f t="shared" ref="AO35:AO44" ca="1" si="32">INDEX(Q$6:Q$57,MATCH($AN35,$T$6:$T$57,0),1)</f>
        <v>North Dakota</v>
      </c>
      <c r="AP35" s="74">
        <f t="shared" ref="AP35:AP44" ca="1" si="33">INDEX(R$6:R$57,MATCH($AN35,$T$6:$T$57,0),1)</f>
        <v>782</v>
      </c>
      <c r="AQ35" s="40">
        <f t="shared" ref="AQ35:AQ44" ca="1" si="34">INDEX(S$6:S$57,MATCH($AN35,$T$6:$T$57,0),1)</f>
        <v>1.4486310251565337E-2</v>
      </c>
      <c r="AT35" s="38">
        <v>5</v>
      </c>
      <c r="AU35" s="38" t="s">
        <v>48</v>
      </c>
      <c r="AV35" s="38">
        <f t="shared" ca="1" si="31"/>
        <v>10275</v>
      </c>
      <c r="AW35" s="40"/>
      <c r="AX35" s="40"/>
    </row>
    <row r="36" spans="2:50" x14ac:dyDescent="0.25">
      <c r="B36" s="38" t="s">
        <v>30</v>
      </c>
      <c r="C36" s="207">
        <f ca="1">INDEX(Filter!$J$5:$BM$57,MATCH('Selected State Stats'!B36,Filter!$I$5:$I$57,0),MATCH(StateName,Filter!$J$3:$BM$3,0))</f>
        <v>283</v>
      </c>
      <c r="D36" s="40">
        <f t="shared" ca="1" si="11"/>
        <v>4.9585618418516633E-3</v>
      </c>
      <c r="E36" s="38">
        <f t="shared" ca="1" si="0"/>
        <v>32</v>
      </c>
      <c r="G36" s="38" t="s">
        <v>30</v>
      </c>
      <c r="H36" s="207">
        <f ca="1">INDEX(State_Migration_In,1,MATCH(G36,Filter!$J$3:$BM$3,0))</f>
        <v>10</v>
      </c>
      <c r="I36" s="40">
        <f t="shared" ca="1" si="12"/>
        <v>1.0374735444246172E-4</v>
      </c>
      <c r="J36" s="38">
        <f t="shared" ca="1" si="1"/>
        <v>43</v>
      </c>
      <c r="L36" s="38" t="s">
        <v>30</v>
      </c>
      <c r="M36" s="70">
        <f t="shared" ca="1" si="13"/>
        <v>-273</v>
      </c>
      <c r="N36" s="40">
        <f t="shared" ca="1" si="14"/>
        <v>0</v>
      </c>
      <c r="O36" s="38">
        <f t="shared" ca="1" si="2"/>
        <v>28</v>
      </c>
      <c r="Q36" s="38" t="s">
        <v>30</v>
      </c>
      <c r="R36" s="70">
        <f t="shared" ca="1" si="15"/>
        <v>0</v>
      </c>
      <c r="S36" s="40">
        <f t="shared" ca="1" si="16"/>
        <v>0</v>
      </c>
      <c r="T36" s="38" t="str">
        <f t="shared" ca="1" si="17"/>
        <v/>
      </c>
      <c r="V36" s="38" t="s">
        <v>30</v>
      </c>
      <c r="W36" s="70">
        <f t="shared" ca="1" si="3"/>
        <v>-273</v>
      </c>
      <c r="X36" s="40">
        <f t="shared" ca="1" si="4"/>
        <v>1.8613213336060544E-2</v>
      </c>
      <c r="Y36" s="38">
        <f t="shared" ca="1" si="5"/>
        <v>12</v>
      </c>
      <c r="AA36" s="38" t="b">
        <f t="shared" ca="1" si="23"/>
        <v>0</v>
      </c>
      <c r="AN36" s="38">
        <f>AN35-1</f>
        <v>9</v>
      </c>
      <c r="AO36" s="38" t="str">
        <f t="shared" ca="1" si="32"/>
        <v>Wyoming</v>
      </c>
      <c r="AP36" s="74">
        <f t="shared" ca="1" si="33"/>
        <v>811</v>
      </c>
      <c r="AQ36" s="40">
        <f t="shared" ca="1" si="34"/>
        <v>1.5023526360638731E-2</v>
      </c>
      <c r="AT36" s="38">
        <v>4</v>
      </c>
      <c r="AU36" s="38" t="s">
        <v>45</v>
      </c>
      <c r="AV36" s="38">
        <f t="shared" ca="1" si="31"/>
        <v>-2941</v>
      </c>
      <c r="AW36" s="40"/>
      <c r="AX36" s="40"/>
    </row>
    <row r="37" spans="2:50" x14ac:dyDescent="0.25">
      <c r="B37" s="38" t="s">
        <v>31</v>
      </c>
      <c r="C37" s="207">
        <f ca="1">INDEX(Filter!$J$5:$BM$57,MATCH('Selected State Stats'!B37,Filter!$I$5:$I$57,0),MATCH(StateName,Filter!$J$3:$BM$3,0))</f>
        <v>598</v>
      </c>
      <c r="D37" s="40">
        <f t="shared" ca="1" si="11"/>
        <v>1.0477809121651218E-2</v>
      </c>
      <c r="E37" s="38">
        <f t="shared" ca="1" si="0"/>
        <v>17</v>
      </c>
      <c r="G37" s="38" t="s">
        <v>31</v>
      </c>
      <c r="H37" s="207">
        <f ca="1">INDEX(State_Migration_In,1,MATCH(G37,Filter!$J$3:$BM$3,0))</f>
        <v>857</v>
      </c>
      <c r="I37" s="40">
        <f t="shared" ca="1" si="12"/>
        <v>8.89114827571897E-3</v>
      </c>
      <c r="J37" s="38">
        <f t="shared" ca="1" si="1"/>
        <v>18</v>
      </c>
      <c r="L37" s="38" t="s">
        <v>31</v>
      </c>
      <c r="M37" s="70">
        <f t="shared" ca="1" si="13"/>
        <v>259</v>
      </c>
      <c r="N37" s="40">
        <f t="shared" ca="1" si="14"/>
        <v>6.587816355080758E-3</v>
      </c>
      <c r="O37" s="38">
        <f t="shared" ca="1" si="2"/>
        <v>18</v>
      </c>
      <c r="Q37" s="38" t="s">
        <v>31</v>
      </c>
      <c r="R37" s="70">
        <f t="shared" ca="1" si="15"/>
        <v>259</v>
      </c>
      <c r="S37" s="40">
        <f t="shared" ca="1" si="16"/>
        <v>4.7978955948279056E-3</v>
      </c>
      <c r="T37" s="38">
        <f t="shared" ca="1" si="17"/>
        <v>18</v>
      </c>
      <c r="V37" s="38" t="s">
        <v>31</v>
      </c>
      <c r="W37" s="70">
        <f t="shared" ca="1" si="3"/>
        <v>0</v>
      </c>
      <c r="X37" s="40">
        <f t="shared" ca="1" si="4"/>
        <v>0</v>
      </c>
      <c r="Y37" s="38" t="str">
        <f t="shared" ca="1" si="5"/>
        <v/>
      </c>
      <c r="AA37" s="38" t="b">
        <f t="shared" ca="1" si="23"/>
        <v>0</v>
      </c>
      <c r="AN37" s="38">
        <f t="shared" ref="AN37:AN44" si="35">AN36-1</f>
        <v>8</v>
      </c>
      <c r="AO37" s="38" t="str">
        <f t="shared" ca="1" si="32"/>
        <v>Pennsylvania</v>
      </c>
      <c r="AP37" s="74">
        <f t="shared" ca="1" si="33"/>
        <v>934</v>
      </c>
      <c r="AQ37" s="40">
        <f t="shared" ca="1" si="34"/>
        <v>1.7302063650846577E-2</v>
      </c>
      <c r="AT37" s="38">
        <v>3</v>
      </c>
      <c r="AU37" s="38" t="s">
        <v>37</v>
      </c>
      <c r="AV37" s="38">
        <f t="shared" ca="1" si="31"/>
        <v>-738</v>
      </c>
      <c r="AW37" s="40"/>
      <c r="AX37" s="40"/>
    </row>
    <row r="38" spans="2:50" x14ac:dyDescent="0.25">
      <c r="B38" s="38" t="s">
        <v>32</v>
      </c>
      <c r="C38" s="207">
        <f ca="1">INDEX(Filter!$J$5:$BM$57,MATCH('Selected State Stats'!B38,Filter!$I$5:$I$57,0),MATCH(StateName,Filter!$J$3:$BM$3,0))</f>
        <v>1007</v>
      </c>
      <c r="D38" s="40">
        <f t="shared" ca="1" si="11"/>
        <v>1.7644069875422705E-2</v>
      </c>
      <c r="E38" s="38">
        <f t="shared" ca="1" si="0"/>
        <v>13</v>
      </c>
      <c r="G38" s="38" t="s">
        <v>32</v>
      </c>
      <c r="H38" s="207">
        <f ca="1">INDEX(State_Migration_In,1,MATCH(G38,Filter!$J$3:$BM$3,0))</f>
        <v>90</v>
      </c>
      <c r="I38" s="40">
        <f t="shared" ca="1" si="12"/>
        <v>9.3372618998215551E-4</v>
      </c>
      <c r="J38" s="38">
        <f t="shared" ca="1" si="1"/>
        <v>39</v>
      </c>
      <c r="L38" s="38" t="s">
        <v>32</v>
      </c>
      <c r="M38" s="70">
        <f t="shared" ca="1" si="13"/>
        <v>-917</v>
      </c>
      <c r="N38" s="40">
        <f t="shared" ca="1" si="14"/>
        <v>0</v>
      </c>
      <c r="O38" s="38">
        <f t="shared" ca="1" si="2"/>
        <v>28</v>
      </c>
      <c r="Q38" s="38" t="s">
        <v>32</v>
      </c>
      <c r="R38" s="70">
        <f t="shared" ca="1" si="15"/>
        <v>0</v>
      </c>
      <c r="S38" s="40">
        <f t="shared" ca="1" si="16"/>
        <v>0</v>
      </c>
      <c r="T38" s="38" t="str">
        <f t="shared" ca="1" si="17"/>
        <v/>
      </c>
      <c r="V38" s="38" t="s">
        <v>32</v>
      </c>
      <c r="W38" s="70">
        <f t="shared" ca="1" si="3"/>
        <v>-917</v>
      </c>
      <c r="X38" s="40">
        <f t="shared" ref="X38:X56" ca="1" si="36">W38/W$59</f>
        <v>6.2521306333946952E-2</v>
      </c>
      <c r="Y38" s="38">
        <f t="shared" ref="Y38:Y56" ca="1" si="37">IF(W38=0,"",_xlfn.RANK.EQ(X38,X$6:X$57))</f>
        <v>5</v>
      </c>
      <c r="AA38" s="38" t="b">
        <f t="shared" ca="1" si="23"/>
        <v>0</v>
      </c>
      <c r="AN38" s="38">
        <f t="shared" si="35"/>
        <v>7</v>
      </c>
      <c r="AO38" s="38" t="str">
        <f t="shared" ca="1" si="32"/>
        <v>Nebraska</v>
      </c>
      <c r="AP38" s="74">
        <f t="shared" ca="1" si="33"/>
        <v>960</v>
      </c>
      <c r="AQ38" s="40">
        <f t="shared" ca="1" si="34"/>
        <v>1.7783705679671E-2</v>
      </c>
      <c r="AT38" s="38">
        <v>2</v>
      </c>
      <c r="AU38" s="38" t="s">
        <v>28</v>
      </c>
      <c r="AV38" s="38">
        <f t="shared" ca="1" si="31"/>
        <v>-169</v>
      </c>
      <c r="AW38" s="40"/>
      <c r="AX38" s="40"/>
    </row>
    <row r="39" spans="2:50" x14ac:dyDescent="0.25">
      <c r="B39" s="38" t="s">
        <v>33</v>
      </c>
      <c r="C39" s="207">
        <f ca="1">INDEX(Filter!$J$5:$BM$57,MATCH('Selected State Stats'!B39,Filter!$I$5:$I$57,0),MATCH(StateName,Filter!$J$3:$BM$3,0))</f>
        <v>1520</v>
      </c>
      <c r="D39" s="40">
        <f t="shared" ca="1" si="11"/>
        <v>2.6632558302524836E-2</v>
      </c>
      <c r="E39" s="38">
        <f t="shared" ca="1" si="0"/>
        <v>10</v>
      </c>
      <c r="G39" s="38" t="s">
        <v>33</v>
      </c>
      <c r="H39" s="207">
        <f ca="1">INDEX(State_Migration_In,1,MATCH(G39,Filter!$J$3:$BM$3,0))</f>
        <v>371</v>
      </c>
      <c r="I39" s="40">
        <f t="shared" ca="1" si="12"/>
        <v>3.8490268498153298E-3</v>
      </c>
      <c r="J39" s="38">
        <f t="shared" ca="1" si="1"/>
        <v>33</v>
      </c>
      <c r="L39" s="38" t="s">
        <v>33</v>
      </c>
      <c r="M39" s="70">
        <f t="shared" ca="1" si="13"/>
        <v>-1149</v>
      </c>
      <c r="N39" s="40">
        <f t="shared" ca="1" si="14"/>
        <v>0</v>
      </c>
      <c r="O39" s="38">
        <f t="shared" ca="1" si="2"/>
        <v>28</v>
      </c>
      <c r="Q39" s="38" t="s">
        <v>33</v>
      </c>
      <c r="R39" s="70">
        <f t="shared" ca="1" si="15"/>
        <v>0</v>
      </c>
      <c r="S39" s="40">
        <f t="shared" ca="1" si="16"/>
        <v>0</v>
      </c>
      <c r="T39" s="38" t="str">
        <f t="shared" ca="1" si="17"/>
        <v/>
      </c>
      <c r="V39" s="38" t="s">
        <v>33</v>
      </c>
      <c r="W39" s="70">
        <f t="shared" ref="W39:W56" ca="1" si="38">IF(M39&lt;0,M39,0)</f>
        <v>-1149</v>
      </c>
      <c r="X39" s="40">
        <f t="shared" ca="1" si="36"/>
        <v>7.8339128656166906E-2</v>
      </c>
      <c r="Y39" s="38">
        <f t="shared" ca="1" si="37"/>
        <v>4</v>
      </c>
      <c r="AA39" s="38" t="b">
        <f t="shared" ca="1" si="23"/>
        <v>0</v>
      </c>
      <c r="AN39" s="38">
        <f t="shared" si="35"/>
        <v>6</v>
      </c>
      <c r="AO39" s="38" t="str">
        <f t="shared" ca="1" si="32"/>
        <v>Tennessee</v>
      </c>
      <c r="AP39" s="74">
        <f t="shared" ca="1" si="33"/>
        <v>1087</v>
      </c>
      <c r="AQ39" s="40">
        <f t="shared" ca="1" si="34"/>
        <v>2.0136341743544145E-2</v>
      </c>
      <c r="AT39" s="38">
        <v>1</v>
      </c>
      <c r="AU39" s="38" t="s">
        <v>26</v>
      </c>
      <c r="AV39" s="38">
        <f t="shared" ca="1" si="31"/>
        <v>-1785</v>
      </c>
      <c r="AW39" s="40"/>
      <c r="AX39" s="40"/>
    </row>
    <row r="40" spans="2:50" x14ac:dyDescent="0.25">
      <c r="B40" s="38" t="s">
        <v>34</v>
      </c>
      <c r="C40" s="207">
        <f ca="1">INDEX(Filter!$J$5:$BM$57,MATCH('Selected State Stats'!B40,Filter!$I$5:$I$57,0),MATCH(StateName,Filter!$J$3:$BM$3,0))</f>
        <v>0</v>
      </c>
      <c r="D40" s="40">
        <f t="shared" ca="1" si="11"/>
        <v>0</v>
      </c>
      <c r="E40" s="38">
        <f t="shared" ca="1" si="0"/>
        <v>40</v>
      </c>
      <c r="G40" s="38" t="s">
        <v>34</v>
      </c>
      <c r="H40" s="207">
        <f ca="1">INDEX(State_Migration_In,1,MATCH(G40,Filter!$J$3:$BM$3,0))</f>
        <v>782</v>
      </c>
      <c r="I40" s="40">
        <f t="shared" ca="1" si="12"/>
        <v>8.1130431174005063E-3</v>
      </c>
      <c r="J40" s="38">
        <f t="shared" ca="1" si="1"/>
        <v>20</v>
      </c>
      <c r="L40" s="38" t="s">
        <v>34</v>
      </c>
      <c r="M40" s="70">
        <f t="shared" ca="1" si="13"/>
        <v>782</v>
      </c>
      <c r="N40" s="40">
        <f t="shared" ca="1" si="14"/>
        <v>1.9890626987155029E-2</v>
      </c>
      <c r="O40" s="38">
        <f t="shared" ca="1" si="2"/>
        <v>10</v>
      </c>
      <c r="Q40" s="38" t="s">
        <v>34</v>
      </c>
      <c r="R40" s="70">
        <f t="shared" ca="1" si="15"/>
        <v>782</v>
      </c>
      <c r="S40" s="40">
        <f t="shared" ca="1" si="16"/>
        <v>1.4486310251565337E-2</v>
      </c>
      <c r="T40" s="38">
        <f t="shared" ca="1" si="17"/>
        <v>10</v>
      </c>
      <c r="V40" s="38" t="s">
        <v>34</v>
      </c>
      <c r="W40" s="70">
        <f t="shared" ca="1" si="38"/>
        <v>0</v>
      </c>
      <c r="X40" s="40">
        <f t="shared" ca="1" si="36"/>
        <v>0</v>
      </c>
      <c r="Y40" s="38" t="str">
        <f t="shared" ca="1" si="37"/>
        <v/>
      </c>
      <c r="AA40" s="38" t="b">
        <f t="shared" ca="1" si="23"/>
        <v>0</v>
      </c>
      <c r="AN40" s="38">
        <f t="shared" si="35"/>
        <v>5</v>
      </c>
      <c r="AO40" s="38" t="str">
        <f t="shared" ca="1" si="32"/>
        <v>Maine</v>
      </c>
      <c r="AP40" s="74">
        <f t="shared" ca="1" si="33"/>
        <v>1610</v>
      </c>
      <c r="AQ40" s="40">
        <f t="shared" ca="1" si="34"/>
        <v>2.9824756400281576E-2</v>
      </c>
      <c r="AU40" s="37" t="s">
        <v>58</v>
      </c>
      <c r="AV40" s="37"/>
      <c r="AW40" s="37"/>
      <c r="AX40" s="80"/>
    </row>
    <row r="41" spans="2:50" x14ac:dyDescent="0.25">
      <c r="B41" s="38" t="s">
        <v>35</v>
      </c>
      <c r="C41" s="207">
        <f ca="1">INDEX(Filter!$J$5:$BM$57,MATCH('Selected State Stats'!B41,Filter!$I$5:$I$57,0),MATCH(StateName,Filter!$J$3:$BM$3,0))</f>
        <v>584</v>
      </c>
      <c r="D41" s="40">
        <f t="shared" ca="1" si="11"/>
        <v>1.0232509242549016E-2</v>
      </c>
      <c r="E41" s="38">
        <f t="shared" ca="1" si="0"/>
        <v>19</v>
      </c>
      <c r="G41" s="38" t="s">
        <v>35</v>
      </c>
      <c r="H41" s="207">
        <f ca="1">INDEX(State_Migration_In,1,MATCH(G41,Filter!$J$3:$BM$3,0))</f>
        <v>958</v>
      </c>
      <c r="I41" s="40">
        <f t="shared" ca="1" si="12"/>
        <v>9.938996555587833E-3</v>
      </c>
      <c r="J41" s="38">
        <f t="shared" ca="1" si="1"/>
        <v>17</v>
      </c>
      <c r="L41" s="38" t="s">
        <v>35</v>
      </c>
      <c r="M41" s="70">
        <f t="shared" ca="1" si="13"/>
        <v>374</v>
      </c>
      <c r="N41" s="40">
        <f t="shared" ca="1" si="14"/>
        <v>9.5129085590741451E-3</v>
      </c>
      <c r="O41" s="38">
        <f t="shared" ca="1" si="2"/>
        <v>15</v>
      </c>
      <c r="Q41" s="38" t="s">
        <v>35</v>
      </c>
      <c r="R41" s="70">
        <f t="shared" ca="1" si="15"/>
        <v>374</v>
      </c>
      <c r="S41" s="40">
        <f t="shared" ca="1" si="16"/>
        <v>6.9282353377051612E-3</v>
      </c>
      <c r="T41" s="38">
        <f t="shared" ca="1" si="17"/>
        <v>15</v>
      </c>
      <c r="V41" s="38" t="s">
        <v>35</v>
      </c>
      <c r="W41" s="70">
        <f t="shared" ca="1" si="38"/>
        <v>0</v>
      </c>
      <c r="X41" s="40">
        <f t="shared" ca="1" si="36"/>
        <v>0</v>
      </c>
      <c r="Y41" s="38" t="str">
        <f t="shared" ca="1" si="37"/>
        <v/>
      </c>
      <c r="AA41" s="38" t="b">
        <f t="shared" ca="1" si="23"/>
        <v>0</v>
      </c>
      <c r="AN41" s="38">
        <f t="shared" si="35"/>
        <v>4</v>
      </c>
      <c r="AO41" s="38" t="str">
        <f t="shared" ca="1" si="32"/>
        <v>Alaska</v>
      </c>
      <c r="AP41" s="74">
        <f t="shared" ca="1" si="33"/>
        <v>3924</v>
      </c>
      <c r="AQ41" s="40">
        <f t="shared" ca="1" si="34"/>
        <v>7.2690896965655213E-2</v>
      </c>
      <c r="AV41" s="74"/>
      <c r="AW41" s="40"/>
    </row>
    <row r="42" spans="2:50" x14ac:dyDescent="0.25">
      <c r="B42" s="38" t="s">
        <v>36</v>
      </c>
      <c r="C42" s="207">
        <f ca="1">INDEX(Filter!$J$5:$BM$57,MATCH('Selected State Stats'!B42,Filter!$I$5:$I$57,0),MATCH(StateName,Filter!$J$3:$BM$3,0))</f>
        <v>853</v>
      </c>
      <c r="D42" s="40">
        <f t="shared" ca="1" si="11"/>
        <v>1.4945771205298478E-2</v>
      </c>
      <c r="E42" s="38">
        <f t="shared" ca="1" si="0"/>
        <v>14</v>
      </c>
      <c r="G42" s="38" t="s">
        <v>36</v>
      </c>
      <c r="H42" s="207">
        <f ca="1">INDEX(State_Migration_In,1,MATCH(G42,Filter!$J$3:$BM$3,0))</f>
        <v>184</v>
      </c>
      <c r="I42" s="40">
        <f t="shared" ca="1" si="12"/>
        <v>1.9089513217412956E-3</v>
      </c>
      <c r="J42" s="38">
        <f t="shared" ca="1" si="1"/>
        <v>38</v>
      </c>
      <c r="L42" s="38" t="s">
        <v>36</v>
      </c>
      <c r="M42" s="70">
        <f t="shared" ca="1" si="13"/>
        <v>-669</v>
      </c>
      <c r="N42" s="40">
        <f t="shared" ca="1" si="14"/>
        <v>0</v>
      </c>
      <c r="O42" s="38">
        <f t="shared" ca="1" si="2"/>
        <v>28</v>
      </c>
      <c r="Q42" s="38" t="s">
        <v>36</v>
      </c>
      <c r="R42" s="70">
        <f t="shared" ca="1" si="15"/>
        <v>0</v>
      </c>
      <c r="S42" s="40">
        <f t="shared" ca="1" si="16"/>
        <v>0</v>
      </c>
      <c r="T42" s="38" t="str">
        <f t="shared" ca="1" si="17"/>
        <v/>
      </c>
      <c r="V42" s="38" t="s">
        <v>36</v>
      </c>
      <c r="W42" s="70">
        <f t="shared" ca="1" si="38"/>
        <v>-669</v>
      </c>
      <c r="X42" s="40">
        <f t="shared" ca="1" si="36"/>
        <v>4.5612599713642871E-2</v>
      </c>
      <c r="Y42" s="38">
        <f t="shared" ca="1" si="37"/>
        <v>8</v>
      </c>
      <c r="AA42" s="38" t="b">
        <f t="shared" ca="1" si="23"/>
        <v>0</v>
      </c>
      <c r="AN42" s="38">
        <f t="shared" si="35"/>
        <v>3</v>
      </c>
      <c r="AO42" s="38" t="str">
        <f t="shared" ca="1" si="32"/>
        <v>Colorado</v>
      </c>
      <c r="AP42" s="74">
        <f t="shared" ca="1" si="33"/>
        <v>5083</v>
      </c>
      <c r="AQ42" s="40">
        <f t="shared" ca="1" si="34"/>
        <v>9.4161016635174691E-2</v>
      </c>
      <c r="AW42" s="40"/>
    </row>
    <row r="43" spans="2:50" x14ac:dyDescent="0.25">
      <c r="B43" s="38" t="s">
        <v>37</v>
      </c>
      <c r="C43" s="207">
        <f ca="1">INDEX(Filter!$J$5:$BM$57,MATCH('Selected State Stats'!B43,Filter!$I$5:$I$57,0),MATCH(StateName,Filter!$J$3:$BM$3,0))</f>
        <v>6445</v>
      </c>
      <c r="D43" s="40">
        <f t="shared" ca="1" si="11"/>
        <v>0.11292555148669248</v>
      </c>
      <c r="E43" s="38">
        <f t="shared" ca="1" si="0"/>
        <v>4</v>
      </c>
      <c r="G43" s="38" t="s">
        <v>37</v>
      </c>
      <c r="H43" s="207">
        <f ca="1">INDEX(State_Migration_In,1,MATCH(G43,Filter!$J$3:$BM$3,0))</f>
        <v>5707</v>
      </c>
      <c r="I43" s="40">
        <f t="shared" ca="1" si="12"/>
        <v>5.9208615180312903E-2</v>
      </c>
      <c r="J43" s="38">
        <f t="shared" ca="1" si="1"/>
        <v>4</v>
      </c>
      <c r="L43" s="38" t="s">
        <v>37</v>
      </c>
      <c r="M43" s="70">
        <f t="shared" ca="1" si="13"/>
        <v>-738</v>
      </c>
      <c r="N43" s="40">
        <f t="shared" ca="1" si="14"/>
        <v>0</v>
      </c>
      <c r="O43" s="38">
        <f t="shared" ca="1" si="2"/>
        <v>28</v>
      </c>
      <c r="Q43" s="38" t="s">
        <v>37</v>
      </c>
      <c r="R43" s="70">
        <f t="shared" ca="1" si="15"/>
        <v>0</v>
      </c>
      <c r="S43" s="40">
        <f t="shared" ca="1" si="16"/>
        <v>0</v>
      </c>
      <c r="T43" s="38" t="str">
        <f t="shared" ca="1" si="17"/>
        <v/>
      </c>
      <c r="V43" s="38" t="s">
        <v>37</v>
      </c>
      <c r="W43" s="70">
        <f t="shared" ca="1" si="38"/>
        <v>-738</v>
      </c>
      <c r="X43" s="40">
        <f t="shared" ca="1" si="36"/>
        <v>5.0317038249130704E-2</v>
      </c>
      <c r="Y43" s="38">
        <f t="shared" ca="1" si="37"/>
        <v>7</v>
      </c>
      <c r="AA43" s="38" t="b">
        <f t="shared" ca="1" si="23"/>
        <v>0</v>
      </c>
      <c r="AN43" s="38">
        <f t="shared" si="35"/>
        <v>2</v>
      </c>
      <c r="AO43" s="38" t="str">
        <f t="shared" ca="1" si="32"/>
        <v>Washington</v>
      </c>
      <c r="AP43" s="74">
        <f t="shared" ca="1" si="33"/>
        <v>10275</v>
      </c>
      <c r="AQ43" s="40">
        <f t="shared" ca="1" si="34"/>
        <v>0.1903412248527287</v>
      </c>
      <c r="AW43" s="40"/>
    </row>
    <row r="44" spans="2:50" x14ac:dyDescent="0.25">
      <c r="B44" s="38" t="s">
        <v>38</v>
      </c>
      <c r="C44" s="207">
        <f ca="1">INDEX(Filter!$J$5:$BM$57,MATCH('Selected State Stats'!B44,Filter!$I$5:$I$57,0),MATCH(StateName,Filter!$J$3:$BM$3,0))</f>
        <v>502</v>
      </c>
      <c r="D44" s="40">
        <f t="shared" ca="1" si="11"/>
        <v>8.7957528078075452E-3</v>
      </c>
      <c r="E44" s="38">
        <f t="shared" ca="1" si="0"/>
        <v>23</v>
      </c>
      <c r="G44" s="38" t="s">
        <v>38</v>
      </c>
      <c r="H44" s="207">
        <f ca="1">INDEX(State_Migration_In,1,MATCH(G44,Filter!$J$3:$BM$3,0))</f>
        <v>1436</v>
      </c>
      <c r="I44" s="40">
        <f t="shared" ca="1" si="12"/>
        <v>1.4898120097937503E-2</v>
      </c>
      <c r="J44" s="38">
        <f t="shared" ca="1" si="1"/>
        <v>11</v>
      </c>
      <c r="L44" s="38" t="s">
        <v>38</v>
      </c>
      <c r="M44" s="70">
        <f t="shared" ca="1" si="13"/>
        <v>934</v>
      </c>
      <c r="N44" s="40">
        <f t="shared" ca="1" si="14"/>
        <v>2.3756835813302811E-2</v>
      </c>
      <c r="O44" s="38">
        <f t="shared" ca="1" si="2"/>
        <v>8</v>
      </c>
      <c r="Q44" s="38" t="s">
        <v>38</v>
      </c>
      <c r="R44" s="70">
        <f t="shared" ca="1" si="15"/>
        <v>934</v>
      </c>
      <c r="S44" s="40">
        <f t="shared" ca="1" si="16"/>
        <v>1.7302063650846577E-2</v>
      </c>
      <c r="T44" s="38">
        <f t="shared" ca="1" si="17"/>
        <v>8</v>
      </c>
      <c r="V44" s="38" t="s">
        <v>38</v>
      </c>
      <c r="W44" s="70">
        <f t="shared" ca="1" si="38"/>
        <v>0</v>
      </c>
      <c r="X44" s="40">
        <f t="shared" ca="1" si="36"/>
        <v>0</v>
      </c>
      <c r="Y44" s="38" t="str">
        <f t="shared" ca="1" si="37"/>
        <v/>
      </c>
      <c r="AA44" s="38" t="b">
        <f t="shared" ca="1" si="23"/>
        <v>1</v>
      </c>
      <c r="AN44" s="38">
        <f t="shared" si="35"/>
        <v>1</v>
      </c>
      <c r="AO44" s="38" t="str">
        <f t="shared" ca="1" si="32"/>
        <v>California</v>
      </c>
      <c r="AP44" s="74">
        <f t="shared" ca="1" si="33"/>
        <v>24394</v>
      </c>
      <c r="AQ44" s="40">
        <f t="shared" ca="1" si="34"/>
        <v>0.4518913711978067</v>
      </c>
      <c r="AW44" s="40"/>
    </row>
    <row r="45" spans="2:50" x14ac:dyDescent="0.25">
      <c r="B45" s="38" t="s">
        <v>40</v>
      </c>
      <c r="C45" s="207">
        <f ca="1">INDEX(Filter!$J$5:$BM$57,MATCH('Selected State Stats'!B45,Filter!$I$5:$I$57,0),MATCH(StateName,Filter!$J$3:$BM$3,0))</f>
        <v>0</v>
      </c>
      <c r="D45" s="40">
        <f t="shared" ca="1" si="11"/>
        <v>0</v>
      </c>
      <c r="E45" s="38">
        <f t="shared" ca="1" si="0"/>
        <v>40</v>
      </c>
      <c r="G45" s="38" t="s">
        <v>40</v>
      </c>
      <c r="H45" s="207">
        <f ca="1">INDEX(State_Migration_In,1,MATCH(G45,Filter!$J$3:$BM$3,0))</f>
        <v>0</v>
      </c>
      <c r="I45" s="40">
        <f t="shared" ca="1" si="12"/>
        <v>0</v>
      </c>
      <c r="J45" s="38">
        <f t="shared" ca="1" si="1"/>
        <v>44</v>
      </c>
      <c r="L45" s="38" t="s">
        <v>40</v>
      </c>
      <c r="M45" s="70">
        <f t="shared" ca="1" si="13"/>
        <v>0</v>
      </c>
      <c r="N45" s="40">
        <f t="shared" ca="1" si="14"/>
        <v>0</v>
      </c>
      <c r="O45" s="38">
        <f t="shared" ca="1" si="2"/>
        <v>28</v>
      </c>
      <c r="Q45" s="38" t="s">
        <v>40</v>
      </c>
      <c r="R45" s="70">
        <f t="shared" ca="1" si="15"/>
        <v>0</v>
      </c>
      <c r="S45" s="40">
        <f t="shared" ca="1" si="16"/>
        <v>0</v>
      </c>
      <c r="T45" s="38" t="str">
        <f t="shared" ca="1" si="17"/>
        <v/>
      </c>
      <c r="V45" s="38" t="s">
        <v>40</v>
      </c>
      <c r="W45" s="70">
        <f t="shared" ca="1" si="38"/>
        <v>0</v>
      </c>
      <c r="X45" s="40">
        <f t="shared" ca="1" si="36"/>
        <v>0</v>
      </c>
      <c r="Y45" s="38" t="str">
        <f t="shared" ca="1" si="37"/>
        <v/>
      </c>
      <c r="AA45" s="38" t="b">
        <f t="shared" ca="1" si="23"/>
        <v>0</v>
      </c>
      <c r="AO45" s="38" t="s">
        <v>58</v>
      </c>
      <c r="AP45" s="74">
        <f ca="1">R59</f>
        <v>53982</v>
      </c>
      <c r="AQ45" s="40"/>
    </row>
    <row r="46" spans="2:50" x14ac:dyDescent="0.25">
      <c r="B46" s="38" t="s">
        <v>41</v>
      </c>
      <c r="C46" s="207">
        <f ca="1">INDEX(Filter!$J$5:$BM$57,MATCH('Selected State Stats'!B46,Filter!$I$5:$I$57,0),MATCH(StateName,Filter!$J$3:$BM$3,0))</f>
        <v>193</v>
      </c>
      <c r="D46" s="40">
        <f t="shared" ca="1" si="11"/>
        <v>3.3816340476232193E-3</v>
      </c>
      <c r="E46" s="38">
        <f t="shared" ca="1" si="0"/>
        <v>34</v>
      </c>
      <c r="G46" s="38" t="s">
        <v>41</v>
      </c>
      <c r="H46" s="207">
        <f ca="1">INDEX(State_Migration_In,1,MATCH(G46,Filter!$J$3:$BM$3,0))</f>
        <v>285</v>
      </c>
      <c r="I46" s="40">
        <f t="shared" ca="1" si="12"/>
        <v>2.9567996016101588E-3</v>
      </c>
      <c r="J46" s="38">
        <f t="shared" ca="1" si="1"/>
        <v>37</v>
      </c>
      <c r="L46" s="38" t="s">
        <v>41</v>
      </c>
      <c r="M46" s="70">
        <f t="shared" ca="1" si="13"/>
        <v>92</v>
      </c>
      <c r="N46" s="40">
        <f t="shared" ca="1" si="14"/>
        <v>2.3400737631947095E-3</v>
      </c>
      <c r="O46" s="38">
        <f t="shared" ca="1" si="2"/>
        <v>23</v>
      </c>
      <c r="Q46" s="38" t="s">
        <v>41</v>
      </c>
      <c r="R46" s="70">
        <f t="shared" ca="1" si="15"/>
        <v>92</v>
      </c>
      <c r="S46" s="40">
        <f t="shared" ca="1" si="16"/>
        <v>1.7042717943018043E-3</v>
      </c>
      <c r="T46" s="38">
        <f t="shared" ca="1" si="17"/>
        <v>23</v>
      </c>
      <c r="V46" s="38" t="s">
        <v>41</v>
      </c>
      <c r="W46" s="70">
        <f t="shared" ca="1" si="38"/>
        <v>0</v>
      </c>
      <c r="X46" s="40">
        <f t="shared" ca="1" si="36"/>
        <v>0</v>
      </c>
      <c r="Y46" s="38" t="str">
        <f t="shared" ca="1" si="37"/>
        <v/>
      </c>
      <c r="AA46" s="38" t="b">
        <f t="shared" ca="1" si="23"/>
        <v>0</v>
      </c>
    </row>
    <row r="47" spans="2:50" x14ac:dyDescent="0.25">
      <c r="B47" s="38" t="s">
        <v>42</v>
      </c>
      <c r="C47" s="207">
        <f ca="1">INDEX(Filter!$J$5:$BM$57,MATCH('Selected State Stats'!B47,Filter!$I$5:$I$57,0),MATCH(StateName,Filter!$J$3:$BM$3,0))</f>
        <v>0</v>
      </c>
      <c r="D47" s="40">
        <f t="shared" ca="1" si="11"/>
        <v>0</v>
      </c>
      <c r="E47" s="38">
        <f t="shared" ca="1" si="0"/>
        <v>40</v>
      </c>
      <c r="G47" s="38" t="s">
        <v>42</v>
      </c>
      <c r="H47" s="207">
        <f ca="1">INDEX(State_Migration_In,1,MATCH(G47,Filter!$J$3:$BM$3,0))</f>
        <v>417</v>
      </c>
      <c r="I47" s="40">
        <f t="shared" ca="1" si="12"/>
        <v>4.3262646802506534E-3</v>
      </c>
      <c r="J47" s="38">
        <f t="shared" ca="1" si="1"/>
        <v>31</v>
      </c>
      <c r="L47" s="38" t="s">
        <v>42</v>
      </c>
      <c r="M47" s="70">
        <f t="shared" ca="1" si="13"/>
        <v>417</v>
      </c>
      <c r="N47" s="40">
        <f t="shared" ca="1" si="14"/>
        <v>1.0606638687523847E-2</v>
      </c>
      <c r="O47" s="38">
        <f t="shared" ca="1" si="2"/>
        <v>13</v>
      </c>
      <c r="Q47" s="38" t="s">
        <v>42</v>
      </c>
      <c r="R47" s="70">
        <f t="shared" ca="1" si="15"/>
        <v>417</v>
      </c>
      <c r="S47" s="40">
        <f t="shared" ca="1" si="16"/>
        <v>7.7247971546070913E-3</v>
      </c>
      <c r="T47" s="38">
        <f t="shared" ca="1" si="17"/>
        <v>13</v>
      </c>
      <c r="V47" s="38" t="s">
        <v>42</v>
      </c>
      <c r="W47" s="70">
        <f t="shared" ca="1" si="38"/>
        <v>0</v>
      </c>
      <c r="X47" s="40">
        <f t="shared" ca="1" si="36"/>
        <v>0</v>
      </c>
      <c r="Y47" s="38" t="str">
        <f t="shared" ca="1" si="37"/>
        <v/>
      </c>
      <c r="AA47" s="38" t="b">
        <f t="shared" ca="1" si="23"/>
        <v>0</v>
      </c>
      <c r="AN47" s="37" t="str">
        <f>"Top Net Out-Migration from "&amp;StateName&amp;": "&amp;B3-1&amp;"-"&amp;B3</f>
        <v>Top Net Out-Migration from Idaho: 2020-2021</v>
      </c>
      <c r="AO47" s="37"/>
      <c r="AP47" s="37"/>
      <c r="AQ47" s="37"/>
    </row>
    <row r="48" spans="2:50" x14ac:dyDescent="0.25">
      <c r="B48" s="38" t="s">
        <v>43</v>
      </c>
      <c r="C48" s="207">
        <f ca="1">INDEX(Filter!$J$5:$BM$57,MATCH('Selected State Stats'!B48,Filter!$I$5:$I$57,0),MATCH(StateName,Filter!$J$3:$BM$3,0))</f>
        <v>119</v>
      </c>
      <c r="D48" s="40">
        <f t="shared" ca="1" si="11"/>
        <v>2.0850489723687206E-3</v>
      </c>
      <c r="E48" s="38">
        <f t="shared" ca="1" si="0"/>
        <v>37</v>
      </c>
      <c r="G48" s="38" t="s">
        <v>43</v>
      </c>
      <c r="H48" s="207">
        <f ca="1">INDEX(State_Migration_In,1,MATCH(G48,Filter!$J$3:$BM$3,0))</f>
        <v>1206</v>
      </c>
      <c r="I48" s="40">
        <f t="shared" ca="1" si="12"/>
        <v>1.2511930945760884E-2</v>
      </c>
      <c r="J48" s="38">
        <f t="shared" ca="1" si="1"/>
        <v>14</v>
      </c>
      <c r="L48" s="38" t="s">
        <v>43</v>
      </c>
      <c r="M48" s="70">
        <f t="shared" ca="1" si="13"/>
        <v>1087</v>
      </c>
      <c r="N48" s="40">
        <f t="shared" ca="1" si="14"/>
        <v>2.7648480223833143E-2</v>
      </c>
      <c r="O48" s="38">
        <f t="shared" ca="1" si="2"/>
        <v>6</v>
      </c>
      <c r="Q48" s="38" t="s">
        <v>43</v>
      </c>
      <c r="R48" s="70">
        <f t="shared" ca="1" si="15"/>
        <v>1087</v>
      </c>
      <c r="S48" s="40">
        <f t="shared" ca="1" si="16"/>
        <v>2.0136341743544145E-2</v>
      </c>
      <c r="T48" s="38">
        <f t="shared" ca="1" si="17"/>
        <v>6</v>
      </c>
      <c r="V48" s="38" t="s">
        <v>43</v>
      </c>
      <c r="W48" s="70">
        <f t="shared" ca="1" si="38"/>
        <v>0</v>
      </c>
      <c r="X48" s="40">
        <f t="shared" ca="1" si="36"/>
        <v>0</v>
      </c>
      <c r="Y48" s="38" t="str">
        <f t="shared" ca="1" si="37"/>
        <v/>
      </c>
      <c r="AA48" s="38" t="b">
        <f t="shared" ca="1" si="23"/>
        <v>0</v>
      </c>
      <c r="AO48" s="37" t="s">
        <v>82</v>
      </c>
      <c r="AP48" s="37" t="s">
        <v>94</v>
      </c>
      <c r="AQ48" s="37" t="s">
        <v>84</v>
      </c>
    </row>
    <row r="49" spans="2:46" x14ac:dyDescent="0.25">
      <c r="B49" s="38" t="s">
        <v>44</v>
      </c>
      <c r="C49" s="207">
        <f ca="1">INDEX(Filter!$J$5:$BM$57,MATCH('Selected State Stats'!B49,Filter!$I$5:$I$57,0),MATCH(StateName,Filter!$J$3:$BM$3,0))</f>
        <v>2551</v>
      </c>
      <c r="D49" s="40">
        <f t="shared" ca="1" si="11"/>
        <v>4.4697142256408459E-2</v>
      </c>
      <c r="E49" s="38">
        <f t="shared" ca="1" si="0"/>
        <v>7</v>
      </c>
      <c r="G49" s="38" t="s">
        <v>44</v>
      </c>
      <c r="H49" s="207">
        <f ca="1">INDEX(State_Migration_In,1,MATCH(G49,Filter!$J$3:$BM$3,0))</f>
        <v>3089</v>
      </c>
      <c r="I49" s="40">
        <f t="shared" ca="1" si="12"/>
        <v>3.2047557787276422E-2</v>
      </c>
      <c r="J49" s="38">
        <f t="shared" ca="1" si="1"/>
        <v>7</v>
      </c>
      <c r="L49" s="38" t="s">
        <v>44</v>
      </c>
      <c r="M49" s="70">
        <f t="shared" ca="1" si="13"/>
        <v>538</v>
      </c>
      <c r="N49" s="40">
        <f t="shared" ca="1" si="14"/>
        <v>1.3684344397812539E-2</v>
      </c>
      <c r="O49" s="38">
        <f t="shared" ca="1" si="2"/>
        <v>12</v>
      </c>
      <c r="Q49" s="38" t="s">
        <v>44</v>
      </c>
      <c r="R49" s="70">
        <f t="shared" ca="1" si="15"/>
        <v>538</v>
      </c>
      <c r="S49" s="40">
        <f t="shared" ca="1" si="16"/>
        <v>9.9662850579822909E-3</v>
      </c>
      <c r="T49" s="38">
        <f t="shared" ca="1" si="17"/>
        <v>12</v>
      </c>
      <c r="V49" s="38" t="s">
        <v>44</v>
      </c>
      <c r="W49" s="70">
        <f t="shared" ca="1" si="38"/>
        <v>0</v>
      </c>
      <c r="X49" s="40">
        <f t="shared" ca="1" si="36"/>
        <v>0</v>
      </c>
      <c r="Y49" s="38" t="str">
        <f t="shared" ca="1" si="37"/>
        <v/>
      </c>
      <c r="AA49" s="38" t="b">
        <f t="shared" ca="1" si="23"/>
        <v>0</v>
      </c>
      <c r="AN49" s="38">
        <v>10</v>
      </c>
      <c r="AO49" s="38" t="str">
        <f t="shared" ref="AO49:AO58" ca="1" si="39">INDEX(V$6:V$57,MATCH($AN49,$Y$6:$Y$57,0),1)</f>
        <v>Indiana</v>
      </c>
      <c r="AP49" s="74">
        <f t="shared" ref="AP49:AP58" ca="1" si="40">INDEX(W$6:W$57,MATCH($AN49,$Y$6:$Y$57,0),1)</f>
        <v>-328</v>
      </c>
      <c r="AQ49" s="40">
        <f t="shared" ref="AQ49:AQ58" ca="1" si="41">INDEX(X$6:X$57,MATCH($AN49,$Y$6:$Y$57,0),1)</f>
        <v>2.2363128110724755E-2</v>
      </c>
    </row>
    <row r="50" spans="2:46" x14ac:dyDescent="0.25">
      <c r="B50" s="38" t="s">
        <v>45</v>
      </c>
      <c r="C50" s="207">
        <f ca="1">INDEX(Filter!$J$5:$BM$57,MATCH('Selected State Stats'!B50,Filter!$I$5:$I$57,0),MATCH(StateName,Filter!$J$3:$BM$3,0))</f>
        <v>7411</v>
      </c>
      <c r="D50" s="40">
        <f t="shared" ca="1" si="11"/>
        <v>0.12985124314474444</v>
      </c>
      <c r="E50" s="38">
        <f t="shared" ca="1" si="0"/>
        <v>2</v>
      </c>
      <c r="G50" s="38" t="s">
        <v>45</v>
      </c>
      <c r="H50" s="207">
        <f ca="1">INDEX(State_Migration_In,1,MATCH(G50,Filter!$J$3:$BM$3,0))</f>
        <v>4470</v>
      </c>
      <c r="I50" s="40">
        <f t="shared" ca="1" si="12"/>
        <v>4.637506743578039E-2</v>
      </c>
      <c r="J50" s="38">
        <f t="shared" ca="1" si="1"/>
        <v>5</v>
      </c>
      <c r="L50" s="38" t="s">
        <v>45</v>
      </c>
      <c r="M50" s="70">
        <f t="shared" ca="1" si="13"/>
        <v>-2941</v>
      </c>
      <c r="N50" s="40">
        <f t="shared" ca="1" si="14"/>
        <v>0</v>
      </c>
      <c r="O50" s="38">
        <f t="shared" ca="1" si="2"/>
        <v>28</v>
      </c>
      <c r="Q50" s="38" t="s">
        <v>45</v>
      </c>
      <c r="R50" s="70">
        <f t="shared" ca="1" si="15"/>
        <v>0</v>
      </c>
      <c r="S50" s="40">
        <f t="shared" ca="1" si="16"/>
        <v>0</v>
      </c>
      <c r="T50" s="38" t="str">
        <f t="shared" ca="1" si="17"/>
        <v/>
      </c>
      <c r="V50" s="38" t="s">
        <v>45</v>
      </c>
      <c r="W50" s="70">
        <f t="shared" ca="1" si="38"/>
        <v>-2941</v>
      </c>
      <c r="X50" s="40">
        <f t="shared" ca="1" si="36"/>
        <v>0.20051817004158998</v>
      </c>
      <c r="Y50" s="38">
        <f t="shared" ca="1" si="37"/>
        <v>2</v>
      </c>
      <c r="AA50" s="38" t="b">
        <f t="shared" ca="1" si="23"/>
        <v>1</v>
      </c>
      <c r="AN50" s="38">
        <f>AN49-1</f>
        <v>9</v>
      </c>
      <c r="AO50" s="38" t="str">
        <f t="shared" ca="1" si="39"/>
        <v>Massachusetts</v>
      </c>
      <c r="AP50" s="74">
        <f t="shared" ca="1" si="40"/>
        <v>-522</v>
      </c>
      <c r="AQ50" s="40">
        <f t="shared" ca="1" si="41"/>
        <v>3.5590100224994883E-2</v>
      </c>
    </row>
    <row r="51" spans="2:46" x14ac:dyDescent="0.25">
      <c r="B51" s="38" t="s">
        <v>46</v>
      </c>
      <c r="C51" s="207">
        <f ca="1">INDEX(Filter!$J$5:$BM$57,MATCH('Selected State Stats'!B51,Filter!$I$5:$I$57,0),MATCH(StateName,Filter!$J$3:$BM$3,0))</f>
        <v>0</v>
      </c>
      <c r="D51" s="40">
        <f t="shared" ca="1" si="11"/>
        <v>0</v>
      </c>
      <c r="E51" s="38">
        <f t="shared" ca="1" si="0"/>
        <v>40</v>
      </c>
      <c r="G51" s="38" t="s">
        <v>46</v>
      </c>
      <c r="H51" s="207">
        <f ca="1">INDEX(State_Migration_In,1,MATCH(G51,Filter!$J$3:$BM$3,0))</f>
        <v>0</v>
      </c>
      <c r="I51" s="40">
        <f t="shared" ca="1" si="12"/>
        <v>0</v>
      </c>
      <c r="J51" s="38">
        <f t="shared" ca="1" si="1"/>
        <v>44</v>
      </c>
      <c r="L51" s="38" t="s">
        <v>46</v>
      </c>
      <c r="M51" s="70">
        <f t="shared" ca="1" si="13"/>
        <v>0</v>
      </c>
      <c r="N51" s="40">
        <f t="shared" ca="1" si="14"/>
        <v>0</v>
      </c>
      <c r="O51" s="38">
        <f t="shared" ca="1" si="2"/>
        <v>28</v>
      </c>
      <c r="Q51" s="38" t="s">
        <v>46</v>
      </c>
      <c r="R51" s="70">
        <f t="shared" ca="1" si="15"/>
        <v>0</v>
      </c>
      <c r="S51" s="40">
        <f t="shared" ca="1" si="16"/>
        <v>0</v>
      </c>
      <c r="T51" s="38" t="str">
        <f t="shared" ca="1" si="17"/>
        <v/>
      </c>
      <c r="V51" s="38" t="s">
        <v>46</v>
      </c>
      <c r="W51" s="70">
        <f t="shared" ca="1" si="38"/>
        <v>0</v>
      </c>
      <c r="X51" s="40">
        <f t="shared" ca="1" si="36"/>
        <v>0</v>
      </c>
      <c r="Y51" s="38" t="str">
        <f t="shared" ca="1" si="37"/>
        <v/>
      </c>
      <c r="AA51" s="38" t="b">
        <f t="shared" ca="1" si="23"/>
        <v>0</v>
      </c>
      <c r="AN51" s="38">
        <f t="shared" ref="AN51:AN58" si="42">AN50-1</f>
        <v>8</v>
      </c>
      <c r="AO51" s="38" t="str">
        <f t="shared" ca="1" si="39"/>
        <v>Oklahoma</v>
      </c>
      <c r="AP51" s="74">
        <f t="shared" ca="1" si="40"/>
        <v>-669</v>
      </c>
      <c r="AQ51" s="40">
        <f t="shared" ca="1" si="41"/>
        <v>4.5612599713642871E-2</v>
      </c>
    </row>
    <row r="52" spans="2:46" x14ac:dyDescent="0.25">
      <c r="B52" s="38" t="s">
        <v>47</v>
      </c>
      <c r="C52" s="207">
        <f ca="1">INDEX(Filter!$J$5:$BM$57,MATCH('Selected State Stats'!B52,Filter!$I$5:$I$57,0),MATCH(StateName,Filter!$J$3:$BM$3,0))</f>
        <v>607</v>
      </c>
      <c r="D52" s="40">
        <f t="shared" ca="1" si="11"/>
        <v>1.0635501901074063E-2</v>
      </c>
      <c r="E52" s="38">
        <f t="shared" ca="1" si="0"/>
        <v>16</v>
      </c>
      <c r="G52" s="38" t="s">
        <v>47</v>
      </c>
      <c r="H52" s="207">
        <f ca="1">INDEX(State_Migration_In,1,MATCH(G52,Filter!$J$3:$BM$3,0))</f>
        <v>539</v>
      </c>
      <c r="I52" s="40">
        <f t="shared" ca="1" si="12"/>
        <v>5.5919824044486869E-3</v>
      </c>
      <c r="J52" s="38">
        <f t="shared" ca="1" si="1"/>
        <v>26</v>
      </c>
      <c r="L52" s="38" t="s">
        <v>47</v>
      </c>
      <c r="M52" s="70">
        <f t="shared" ca="1" si="13"/>
        <v>-68</v>
      </c>
      <c r="N52" s="40">
        <f t="shared" ca="1" si="14"/>
        <v>0</v>
      </c>
      <c r="O52" s="38">
        <f t="shared" ca="1" si="2"/>
        <v>28</v>
      </c>
      <c r="Q52" s="38" t="s">
        <v>47</v>
      </c>
      <c r="R52" s="70">
        <f t="shared" ca="1" si="15"/>
        <v>0</v>
      </c>
      <c r="S52" s="40">
        <f t="shared" ca="1" si="16"/>
        <v>0</v>
      </c>
      <c r="T52" s="38" t="str">
        <f t="shared" ca="1" si="17"/>
        <v/>
      </c>
      <c r="V52" s="38" t="s">
        <v>47</v>
      </c>
      <c r="W52" s="70">
        <f t="shared" ca="1" si="38"/>
        <v>-68</v>
      </c>
      <c r="X52" s="40">
        <f t="shared" ca="1" si="36"/>
        <v>4.6362582668575715E-3</v>
      </c>
      <c r="Y52" s="38">
        <f t="shared" ca="1" si="37"/>
        <v>17</v>
      </c>
      <c r="AA52" s="38" t="b">
        <f t="shared" ca="1" si="23"/>
        <v>0</v>
      </c>
      <c r="AN52" s="38">
        <f t="shared" si="42"/>
        <v>7</v>
      </c>
      <c r="AO52" s="38" t="str">
        <f t="shared" ca="1" si="39"/>
        <v>Oregon</v>
      </c>
      <c r="AP52" s="74">
        <f t="shared" ca="1" si="40"/>
        <v>-738</v>
      </c>
      <c r="AQ52" s="40">
        <f t="shared" ca="1" si="41"/>
        <v>5.0317038249130704E-2</v>
      </c>
      <c r="AR52" s="38" t="s">
        <v>103</v>
      </c>
    </row>
    <row r="53" spans="2:46" x14ac:dyDescent="0.25">
      <c r="B53" s="38" t="s">
        <v>48</v>
      </c>
      <c r="C53" s="207">
        <f ca="1">INDEX(Filter!$J$5:$BM$57,MATCH('Selected State Stats'!B53,Filter!$I$5:$I$57,0),MATCH(StateName,Filter!$J$3:$BM$3,0))</f>
        <v>9856</v>
      </c>
      <c r="D53" s="40">
        <f t="shared" ca="1" si="11"/>
        <v>0.17269111488795053</v>
      </c>
      <c r="E53" s="38">
        <f t="shared" ca="1" si="0"/>
        <v>1</v>
      </c>
      <c r="G53" s="38" t="s">
        <v>48</v>
      </c>
      <c r="H53" s="207">
        <f ca="1">INDEX(State_Migration_In,1,MATCH(G53,Filter!$J$3:$BM$3,0))</f>
        <v>20131</v>
      </c>
      <c r="I53" s="40">
        <f t="shared" ca="1" si="12"/>
        <v>0.2088537992281197</v>
      </c>
      <c r="J53" s="38">
        <f t="shared" ca="1" si="1"/>
        <v>2</v>
      </c>
      <c r="L53" s="38" t="s">
        <v>48</v>
      </c>
      <c r="M53" s="70">
        <f t="shared" ca="1" si="13"/>
        <v>10275</v>
      </c>
      <c r="N53" s="40">
        <f t="shared" ca="1" si="14"/>
        <v>0.26135062953071347</v>
      </c>
      <c r="O53" s="38">
        <f t="shared" ca="1" si="2"/>
        <v>2</v>
      </c>
      <c r="Q53" s="38" t="s">
        <v>48</v>
      </c>
      <c r="R53" s="70">
        <f t="shared" ca="1" si="15"/>
        <v>10275</v>
      </c>
      <c r="S53" s="40">
        <f t="shared" ca="1" si="16"/>
        <v>0.1903412248527287</v>
      </c>
      <c r="T53" s="38">
        <f t="shared" ca="1" si="17"/>
        <v>2</v>
      </c>
      <c r="V53" s="38" t="s">
        <v>48</v>
      </c>
      <c r="W53" s="70">
        <f t="shared" ca="1" si="38"/>
        <v>0</v>
      </c>
      <c r="X53" s="40">
        <f t="shared" ca="1" si="36"/>
        <v>0</v>
      </c>
      <c r="Y53" s="38" t="str">
        <f t="shared" ca="1" si="37"/>
        <v/>
      </c>
      <c r="AA53" s="38" t="b">
        <f t="shared" ca="1" si="23"/>
        <v>0</v>
      </c>
      <c r="AN53" s="38">
        <f t="shared" si="42"/>
        <v>6</v>
      </c>
      <c r="AO53" s="38" t="str">
        <f t="shared" ca="1" si="39"/>
        <v>Hawaii</v>
      </c>
      <c r="AP53" s="74">
        <f t="shared" ca="1" si="40"/>
        <v>-811</v>
      </c>
      <c r="AQ53" s="40">
        <f t="shared" ca="1" si="41"/>
        <v>5.5294197859139568E-2</v>
      </c>
    </row>
    <row r="54" spans="2:46" x14ac:dyDescent="0.25">
      <c r="B54" s="38" t="s">
        <v>49</v>
      </c>
      <c r="C54" s="207">
        <f ca="1">INDEX(Filter!$J$5:$BM$57,MATCH('Selected State Stats'!B54,Filter!$I$5:$I$57,0),MATCH(StateName,Filter!$J$3:$BM$3,0))</f>
        <v>0</v>
      </c>
      <c r="D54" s="40">
        <f t="shared" ca="1" si="11"/>
        <v>0</v>
      </c>
      <c r="E54" s="38">
        <f t="shared" ca="1" si="0"/>
        <v>40</v>
      </c>
      <c r="G54" s="38" t="s">
        <v>49</v>
      </c>
      <c r="H54" s="207">
        <f ca="1">INDEX(State_Migration_In,1,MATCH(G54,Filter!$J$3:$BM$3,0))</f>
        <v>311</v>
      </c>
      <c r="I54" s="40">
        <f t="shared" ca="1" si="12"/>
        <v>3.2265427231605594E-3</v>
      </c>
      <c r="J54" s="38">
        <f t="shared" ca="1" si="1"/>
        <v>35</v>
      </c>
      <c r="L54" s="38" t="s">
        <v>49</v>
      </c>
      <c r="M54" s="70">
        <f t="shared" ca="1" si="13"/>
        <v>311</v>
      </c>
      <c r="N54" s="40">
        <f t="shared" ca="1" si="14"/>
        <v>7.9104667429734203E-3</v>
      </c>
      <c r="O54" s="38">
        <f t="shared" ca="1" si="2"/>
        <v>16</v>
      </c>
      <c r="Q54" s="38" t="s">
        <v>49</v>
      </c>
      <c r="R54" s="70">
        <f t="shared" ca="1" si="15"/>
        <v>311</v>
      </c>
      <c r="S54" s="40">
        <f t="shared" ca="1" si="16"/>
        <v>5.7611796524767514E-3</v>
      </c>
      <c r="T54" s="38">
        <f t="shared" ca="1" si="17"/>
        <v>16</v>
      </c>
      <c r="V54" s="38" t="s">
        <v>49</v>
      </c>
      <c r="W54" s="70">
        <f t="shared" ca="1" si="38"/>
        <v>0</v>
      </c>
      <c r="X54" s="40">
        <f t="shared" ca="1" si="36"/>
        <v>0</v>
      </c>
      <c r="Y54" s="38" t="str">
        <f t="shared" ca="1" si="37"/>
        <v/>
      </c>
      <c r="AA54" s="38" t="b">
        <f t="shared" ca="1" si="23"/>
        <v>0</v>
      </c>
      <c r="AN54" s="38">
        <f t="shared" si="42"/>
        <v>5</v>
      </c>
      <c r="AO54" s="38" t="str">
        <f t="shared" ca="1" si="39"/>
        <v>New York</v>
      </c>
      <c r="AP54" s="74">
        <f t="shared" ca="1" si="40"/>
        <v>-917</v>
      </c>
      <c r="AQ54" s="40">
        <f t="shared" ca="1" si="41"/>
        <v>6.2521306333946952E-2</v>
      </c>
    </row>
    <row r="55" spans="2:46" x14ac:dyDescent="0.25">
      <c r="B55" s="38" t="s">
        <v>50</v>
      </c>
      <c r="C55" s="207">
        <f ca="1">INDEX(Filter!$J$5:$BM$57,MATCH('Selected State Stats'!B55,Filter!$I$5:$I$57,0),MATCH(StateName,Filter!$J$3:$BM$3,0))</f>
        <v>305</v>
      </c>
      <c r="D55" s="40">
        <f t="shared" ca="1" si="11"/>
        <v>5.3440330804408387E-3</v>
      </c>
      <c r="E55" s="38">
        <f t="shared" ca="1" si="0"/>
        <v>31</v>
      </c>
      <c r="G55" s="38" t="s">
        <v>50</v>
      </c>
      <c r="H55" s="207">
        <f ca="1">INDEX(State_Migration_In,1,MATCH(G55,Filter!$J$3:$BM$3,0))</f>
        <v>421</v>
      </c>
      <c r="I55" s="40">
        <f t="shared" ca="1" si="12"/>
        <v>4.3677636220276379E-3</v>
      </c>
      <c r="J55" s="38">
        <f t="shared" ca="1" si="1"/>
        <v>29</v>
      </c>
      <c r="L55" s="38" t="s">
        <v>50</v>
      </c>
      <c r="M55" s="70">
        <f t="shared" ca="1" si="13"/>
        <v>116</v>
      </c>
      <c r="N55" s="40">
        <f t="shared" ca="1" si="14"/>
        <v>2.950527788375938E-3</v>
      </c>
      <c r="O55" s="38">
        <f t="shared" ca="1" si="2"/>
        <v>22</v>
      </c>
      <c r="Q55" s="38" t="s">
        <v>50</v>
      </c>
      <c r="R55" s="70">
        <f t="shared" ca="1" si="15"/>
        <v>116</v>
      </c>
      <c r="S55" s="40">
        <f t="shared" ca="1" si="16"/>
        <v>2.1488644362935793E-3</v>
      </c>
      <c r="T55" s="38">
        <f t="shared" ca="1" si="17"/>
        <v>22</v>
      </c>
      <c r="V55" s="38" t="s">
        <v>50</v>
      </c>
      <c r="W55" s="70">
        <f t="shared" ca="1" si="38"/>
        <v>0</v>
      </c>
      <c r="X55" s="40">
        <f t="shared" ca="1" si="36"/>
        <v>0</v>
      </c>
      <c r="Y55" s="38" t="str">
        <f t="shared" ca="1" si="37"/>
        <v/>
      </c>
      <c r="AA55" s="38" t="b">
        <f t="shared" ca="1" si="23"/>
        <v>0</v>
      </c>
      <c r="AN55" s="38">
        <f t="shared" si="42"/>
        <v>4</v>
      </c>
      <c r="AO55" s="38" t="str">
        <f t="shared" ca="1" si="39"/>
        <v>North Carolina</v>
      </c>
      <c r="AP55" s="74">
        <f t="shared" ca="1" si="40"/>
        <v>-1149</v>
      </c>
      <c r="AQ55" s="40">
        <f t="shared" ca="1" si="41"/>
        <v>7.8339128656166906E-2</v>
      </c>
      <c r="AR55" s="38" t="s">
        <v>103</v>
      </c>
    </row>
    <row r="56" spans="2:46" x14ac:dyDescent="0.25">
      <c r="B56" s="38" t="s">
        <v>51</v>
      </c>
      <c r="C56" s="207">
        <f ca="1">INDEX(Filter!$J$5:$BM$57,MATCH('Selected State Stats'!B56,Filter!$I$5:$I$57,0),MATCH(StateName,Filter!$J$3:$BM$3,0))</f>
        <v>705</v>
      </c>
      <c r="D56" s="40">
        <f t="shared" ca="1" si="11"/>
        <v>1.235260105478948E-2</v>
      </c>
      <c r="E56" s="38">
        <f ca="1">IFERROR(_xlfn.RANK.EQ(D56,$D$6:$D$56),"")</f>
        <v>15</v>
      </c>
      <c r="G56" s="38" t="s">
        <v>51</v>
      </c>
      <c r="H56" s="207">
        <f ca="1">INDEX(State_Migration_In,1,MATCH(G56,Filter!$J$3:$BM$3,0))</f>
        <v>1516</v>
      </c>
      <c r="I56" s="40">
        <f t="shared" ca="1" si="12"/>
        <v>1.5728098933477198E-2</v>
      </c>
      <c r="J56" s="38">
        <f ca="1">IFERROR(_xlfn.RANK.EQ(I56,I$6:I$56),"")</f>
        <v>10</v>
      </c>
      <c r="L56" s="38" t="s">
        <v>51</v>
      </c>
      <c r="M56" s="70">
        <f t="shared" ca="1" si="13"/>
        <v>811</v>
      </c>
      <c r="N56" s="40">
        <f t="shared" ca="1" si="14"/>
        <v>2.0628258934249015E-2</v>
      </c>
      <c r="O56" s="38">
        <f ca="1">IFERROR(_xlfn.RANK.EQ(N56,N$6:N$56),"")</f>
        <v>9</v>
      </c>
      <c r="Q56" s="38" t="s">
        <v>51</v>
      </c>
      <c r="R56" s="70">
        <f t="shared" ca="1" si="15"/>
        <v>811</v>
      </c>
      <c r="S56" s="40">
        <f t="shared" ca="1" si="16"/>
        <v>1.5023526360638731E-2</v>
      </c>
      <c r="T56" s="38">
        <f t="shared" ca="1" si="17"/>
        <v>9</v>
      </c>
      <c r="V56" s="38" t="s">
        <v>51</v>
      </c>
      <c r="W56" s="70">
        <f t="shared" ca="1" si="38"/>
        <v>0</v>
      </c>
      <c r="X56" s="40">
        <f t="shared" ca="1" si="36"/>
        <v>0</v>
      </c>
      <c r="Y56" s="38" t="str">
        <f t="shared" ca="1" si="37"/>
        <v/>
      </c>
      <c r="AA56" s="38" t="b">
        <f t="shared" si="23"/>
        <v>1</v>
      </c>
      <c r="AN56" s="38">
        <f t="shared" si="42"/>
        <v>3</v>
      </c>
      <c r="AO56" s="38" t="str">
        <f t="shared" ca="1" si="39"/>
        <v>Montana</v>
      </c>
      <c r="AP56" s="74">
        <f t="shared" ca="1" si="40"/>
        <v>-1785</v>
      </c>
      <c r="AQ56" s="40">
        <f t="shared" ca="1" si="41"/>
        <v>0.12170177950501125</v>
      </c>
      <c r="AR56" s="38" t="s">
        <v>103</v>
      </c>
    </row>
    <row r="57" spans="2:46" x14ac:dyDescent="0.25">
      <c r="C57" s="207"/>
      <c r="D57" s="40"/>
      <c r="H57" s="207"/>
      <c r="I57" s="40"/>
      <c r="M57" s="70"/>
      <c r="N57" s="40"/>
      <c r="R57" s="70"/>
      <c r="S57" s="40"/>
      <c r="W57" s="74"/>
      <c r="X57" s="40"/>
      <c r="AN57" s="38">
        <f t="shared" si="42"/>
        <v>2</v>
      </c>
      <c r="AO57" s="38" t="str">
        <f t="shared" ca="1" si="39"/>
        <v>Utah</v>
      </c>
      <c r="AP57" s="74">
        <f t="shared" ca="1" si="40"/>
        <v>-2941</v>
      </c>
      <c r="AQ57" s="40">
        <f t="shared" ca="1" si="41"/>
        <v>0.20051817004158998</v>
      </c>
      <c r="AT57" s="37"/>
    </row>
    <row r="58" spans="2:46" x14ac:dyDescent="0.25">
      <c r="G58" s="38" t="s">
        <v>64</v>
      </c>
      <c r="H58" s="207">
        <f ca="1">INDEX(State_Migration_In,1,MATCH(G58,Filter!$J$3:$BM$3,0))</f>
        <v>5050</v>
      </c>
      <c r="I58" s="40">
        <f ca="1">IFERROR(H58/(H57+H58+H$59),"")</f>
        <v>4.9784104576194324E-2</v>
      </c>
      <c r="J58" s="38">
        <f t="shared" ref="J58:J59" ca="1" si="43">IFERROR(_xlfn.RANK.EQ(I58,I$6:I$58),"")</f>
        <v>5</v>
      </c>
      <c r="V58" s="74"/>
      <c r="AN58" s="38">
        <f t="shared" si="42"/>
        <v>1</v>
      </c>
      <c r="AO58" s="38" t="str">
        <f t="shared" ca="1" si="39"/>
        <v>Arizona</v>
      </c>
      <c r="AP58" s="74">
        <f t="shared" ca="1" si="40"/>
        <v>-3490</v>
      </c>
      <c r="AQ58" s="40">
        <f t="shared" ca="1" si="41"/>
        <v>0.23794913751960184</v>
      </c>
      <c r="AS58" s="37" t="s">
        <v>104</v>
      </c>
      <c r="AT58" s="80">
        <f ca="1">AS59/AP59</f>
        <v>0.25035794641030884</v>
      </c>
    </row>
    <row r="59" spans="2:46" x14ac:dyDescent="0.25">
      <c r="B59" s="37" t="s">
        <v>58</v>
      </c>
      <c r="C59" s="69">
        <f ca="1">SUM(C6:C56)</f>
        <v>57073</v>
      </c>
      <c r="D59" s="68" t="s">
        <v>74</v>
      </c>
      <c r="E59" s="68" t="s">
        <v>74</v>
      </c>
      <c r="F59" s="37"/>
      <c r="G59" s="37" t="s">
        <v>58</v>
      </c>
      <c r="H59" s="207">
        <f ca="1">SUM(H6:H56)</f>
        <v>96388</v>
      </c>
      <c r="I59" s="40">
        <f t="shared" ca="1" si="12"/>
        <v>1</v>
      </c>
      <c r="J59" s="38" t="str">
        <f t="shared" ca="1" si="43"/>
        <v/>
      </c>
      <c r="K59" s="37"/>
      <c r="L59" s="37" t="s">
        <v>58</v>
      </c>
      <c r="M59" s="69">
        <f ca="1">SUM(M6:M57)</f>
        <v>39315</v>
      </c>
      <c r="N59" s="68" t="s">
        <v>74</v>
      </c>
      <c r="O59" s="68" t="s">
        <v>74</v>
      </c>
      <c r="P59" s="37"/>
      <c r="Q59" s="37" t="s">
        <v>58</v>
      </c>
      <c r="R59" s="69">
        <f ca="1">SUM(R6:R57)</f>
        <v>53982</v>
      </c>
      <c r="S59" s="68" t="s">
        <v>74</v>
      </c>
      <c r="T59" s="68" t="s">
        <v>74</v>
      </c>
      <c r="U59" s="37"/>
      <c r="V59" s="37" t="s">
        <v>58</v>
      </c>
      <c r="W59" s="75">
        <f ca="1">SUM(W6:W57)</f>
        <v>-14667</v>
      </c>
      <c r="X59" s="68" t="s">
        <v>74</v>
      </c>
      <c r="Y59" s="68" t="s">
        <v>74</v>
      </c>
      <c r="AO59" s="38" t="s">
        <v>58</v>
      </c>
      <c r="AP59" s="74">
        <f ca="1">W59</f>
        <v>-14667</v>
      </c>
      <c r="AS59" s="79">
        <f ca="1">SUM(AV37,AP55,AP56)</f>
        <v>-3672</v>
      </c>
    </row>
    <row r="60" spans="2:46" x14ac:dyDescent="0.25">
      <c r="L60" s="38" t="s">
        <v>83</v>
      </c>
      <c r="M60" s="71"/>
      <c r="Q60" s="38" t="s">
        <v>83</v>
      </c>
      <c r="R60" s="71"/>
      <c r="V60" s="38" t="s">
        <v>83</v>
      </c>
      <c r="W60" s="71"/>
    </row>
    <row r="61" spans="2:46" x14ac:dyDescent="0.25">
      <c r="H61" s="71"/>
      <c r="M61" s="71"/>
      <c r="X61" s="74"/>
    </row>
    <row r="62" spans="2:46" x14ac:dyDescent="0.25">
      <c r="H62" s="71">
        <f ca="1">H59-H58</f>
        <v>91338</v>
      </c>
      <c r="W62" s="75"/>
      <c r="AN62" s="37" t="str">
        <f>StateName&amp;" Net Migration "&amp;B3-1&amp;" to "&amp;B3&amp;" - Source and Destination States "</f>
        <v xml:space="preserve">Idaho Net Migration 2020 to 2021 - Source and Destination States </v>
      </c>
      <c r="AO62" s="37"/>
      <c r="AP62" s="37"/>
      <c r="AQ62" s="37"/>
      <c r="AR62" s="37"/>
      <c r="AS62" s="37"/>
    </row>
    <row r="63" spans="2:46" x14ac:dyDescent="0.25">
      <c r="H63" s="71"/>
      <c r="R63" s="71"/>
      <c r="AN63" s="37"/>
      <c r="AO63" s="37" t="s">
        <v>82</v>
      </c>
      <c r="AP63" s="37" t="s">
        <v>93</v>
      </c>
      <c r="AQ63" s="37" t="s">
        <v>89</v>
      </c>
      <c r="AR63" s="37"/>
      <c r="AS63" s="37"/>
    </row>
    <row r="64" spans="2:46" x14ac:dyDescent="0.25">
      <c r="AO64" s="38" t="s">
        <v>96</v>
      </c>
      <c r="AP64" s="74">
        <f ca="1">W59</f>
        <v>-14667</v>
      </c>
      <c r="AT64" s="74"/>
    </row>
    <row r="65" spans="8:43" x14ac:dyDescent="0.25">
      <c r="AN65" s="38">
        <v>1</v>
      </c>
      <c r="AO65" s="74" t="str">
        <f ca="1">INDEX(AO$54:AO$58,MATCH($AN65,$AN$54:$AN$58,0),1)</f>
        <v>Arizona</v>
      </c>
      <c r="AP65" s="74">
        <f t="shared" ref="AP65:AQ69" ca="1" si="44">INDEX(AP$54:AP$58,MATCH($AN65,$AN$54:$AN$58,0),1)</f>
        <v>-3490</v>
      </c>
      <c r="AQ65" s="40">
        <f t="shared" ca="1" si="44"/>
        <v>0.23794913751960184</v>
      </c>
    </row>
    <row r="66" spans="8:43" x14ac:dyDescent="0.25">
      <c r="H66" s="71"/>
      <c r="AN66" s="38">
        <v>2</v>
      </c>
      <c r="AO66" s="74" t="str">
        <f ca="1">INDEX(AO$54:AO$58,MATCH($AN66,$AN$54:$AN$58,0),1)</f>
        <v>Utah</v>
      </c>
      <c r="AP66" s="74">
        <f t="shared" ca="1" si="44"/>
        <v>-2941</v>
      </c>
      <c r="AQ66" s="40">
        <f t="shared" ca="1" si="44"/>
        <v>0.20051817004158998</v>
      </c>
    </row>
    <row r="67" spans="8:43" x14ac:dyDescent="0.25">
      <c r="AN67" s="38">
        <v>3</v>
      </c>
      <c r="AO67" s="74" t="str">
        <f ca="1">INDEX(AO$54:AO$58,MATCH($AN67,$AN$54:$AN$58,0),1)</f>
        <v>Montana</v>
      </c>
      <c r="AP67" s="74">
        <f t="shared" ca="1" si="44"/>
        <v>-1785</v>
      </c>
      <c r="AQ67" s="40">
        <f t="shared" ca="1" si="44"/>
        <v>0.12170177950501125</v>
      </c>
    </row>
    <row r="68" spans="8:43" x14ac:dyDescent="0.25">
      <c r="AN68" s="38">
        <v>4</v>
      </c>
      <c r="AO68" s="74" t="str">
        <f ca="1">INDEX(AO$54:AO$58,MATCH($AN68,$AN$54:$AN$58,0),1)</f>
        <v>North Carolina</v>
      </c>
      <c r="AP68" s="74">
        <f t="shared" ca="1" si="44"/>
        <v>-1149</v>
      </c>
      <c r="AQ68" s="40">
        <f t="shared" ca="1" si="44"/>
        <v>7.8339128656166906E-2</v>
      </c>
    </row>
    <row r="69" spans="8:43" x14ac:dyDescent="0.25">
      <c r="AN69" s="38">
        <v>5</v>
      </c>
      <c r="AO69" s="74" t="str">
        <f ca="1">INDEX(AO$54:AO$58,MATCH($AN69,$AN$54:$AN$58,0),1)</f>
        <v>New York</v>
      </c>
      <c r="AP69" s="74">
        <f t="shared" ca="1" si="44"/>
        <v>-917</v>
      </c>
      <c r="AQ69" s="40">
        <f t="shared" ca="1" si="44"/>
        <v>6.2521306333946952E-2</v>
      </c>
    </row>
    <row r="70" spans="8:43" x14ac:dyDescent="0.25">
      <c r="AN70" s="38" t="s">
        <v>90</v>
      </c>
      <c r="AO70" s="38" t="s">
        <v>90</v>
      </c>
    </row>
    <row r="71" spans="8:43" x14ac:dyDescent="0.25">
      <c r="AN71" s="38">
        <v>5</v>
      </c>
      <c r="AO71" s="74" t="str">
        <f ca="1">INDEX(AO$40:AO$44,MATCH($AN71,$AN$40:$AN$44,0),1)</f>
        <v>Maine</v>
      </c>
      <c r="AP71" s="74">
        <f t="shared" ref="AP71:AQ75" ca="1" si="45">INDEX(AP$40:AP$44,MATCH($AN71,$AN$40:$AN$44,0),1)</f>
        <v>1610</v>
      </c>
      <c r="AQ71" s="40">
        <f t="shared" ca="1" si="45"/>
        <v>2.9824756400281576E-2</v>
      </c>
    </row>
    <row r="72" spans="8:43" x14ac:dyDescent="0.25">
      <c r="AN72" s="38">
        <v>4</v>
      </c>
      <c r="AO72" s="74" t="str">
        <f ca="1">INDEX(AO$40:AO$44,MATCH($AN72,$AN$40:$AN$44,0),1)</f>
        <v>Alaska</v>
      </c>
      <c r="AP72" s="74">
        <f t="shared" ca="1" si="45"/>
        <v>3924</v>
      </c>
      <c r="AQ72" s="40">
        <f t="shared" ca="1" si="45"/>
        <v>7.2690896965655213E-2</v>
      </c>
    </row>
    <row r="73" spans="8:43" x14ac:dyDescent="0.25">
      <c r="AN73" s="38">
        <v>3</v>
      </c>
      <c r="AO73" s="74" t="str">
        <f ca="1">INDEX(AO$40:AO$44,MATCH($AN73,$AN$40:$AN$44,0),1)</f>
        <v>Colorado</v>
      </c>
      <c r="AP73" s="74">
        <f t="shared" ca="1" si="45"/>
        <v>5083</v>
      </c>
      <c r="AQ73" s="40">
        <f t="shared" ca="1" si="45"/>
        <v>9.4161016635174691E-2</v>
      </c>
    </row>
    <row r="74" spans="8:43" x14ac:dyDescent="0.25">
      <c r="AN74" s="38">
        <v>2</v>
      </c>
      <c r="AO74" s="74" t="str">
        <f ca="1">INDEX(AO$40:AO$44,MATCH($AN74,$AN$40:$AN$44,0),1)</f>
        <v>Washington</v>
      </c>
      <c r="AP74" s="74">
        <f t="shared" ca="1" si="45"/>
        <v>10275</v>
      </c>
      <c r="AQ74" s="40">
        <f t="shared" ca="1" si="45"/>
        <v>0.1903412248527287</v>
      </c>
    </row>
    <row r="75" spans="8:43" x14ac:dyDescent="0.25">
      <c r="AN75" s="38">
        <v>1</v>
      </c>
      <c r="AO75" s="74" t="str">
        <f ca="1">INDEX(AO$40:AO$44,MATCH($AN75,$AN$40:$AN$44,0),1)</f>
        <v>California</v>
      </c>
      <c r="AP75" s="74">
        <f t="shared" ca="1" si="45"/>
        <v>24394</v>
      </c>
      <c r="AQ75" s="40">
        <f t="shared" ca="1" si="45"/>
        <v>0.4518913711978067</v>
      </c>
    </row>
    <row r="76" spans="8:43" x14ac:dyDescent="0.25">
      <c r="AO76" s="38" t="s">
        <v>95</v>
      </c>
      <c r="AP76" s="71">
        <f ca="1">R59</f>
        <v>53982</v>
      </c>
    </row>
  </sheetData>
  <mergeCells count="7">
    <mergeCell ref="V4:Y4"/>
    <mergeCell ref="Q4:T4"/>
    <mergeCell ref="I1:K2"/>
    <mergeCell ref="B4:E4"/>
    <mergeCell ref="G4:J4"/>
    <mergeCell ref="L4:O4"/>
    <mergeCell ref="B3:O3"/>
  </mergeCells>
  <pageMargins left="0.7" right="0.7" top="0.75" bottom="0.75" header="0.3" footer="0.3"/>
  <pageSetup scale="58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4" name="Drop Down 1">
              <controlPr defaultSize="0" autoLine="0" autoPict="0">
                <anchor moveWithCells="1">
                  <from>
                    <xdr:col>11</xdr:col>
                    <xdr:colOff>9525</xdr:colOff>
                    <xdr:row>0</xdr:row>
                    <xdr:rowOff>47625</xdr:rowOff>
                  </from>
                  <to>
                    <xdr:col>13</xdr:col>
                    <xdr:colOff>552450</xdr:colOff>
                    <xdr:row>1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B1:AD60"/>
  <sheetViews>
    <sheetView zoomScaleNormal="100" workbookViewId="0">
      <selection activeCell="L42" sqref="L42"/>
    </sheetView>
  </sheetViews>
  <sheetFormatPr defaultRowHeight="12.75" x14ac:dyDescent="0.2"/>
  <cols>
    <col min="2" max="2" width="18" bestFit="1" customWidth="1"/>
    <col min="3" max="3" width="12.5703125" customWidth="1"/>
    <col min="4" max="4" width="5.28515625" bestFit="1" customWidth="1"/>
    <col min="5" max="5" width="18.85546875" customWidth="1"/>
    <col min="6" max="6" width="5.28515625" bestFit="1" customWidth="1"/>
    <col min="7" max="7" width="18.85546875" customWidth="1"/>
    <col min="12" max="12" width="43.42578125" customWidth="1"/>
    <col min="13" max="13" width="16.7109375" bestFit="1" customWidth="1"/>
    <col min="18" max="18" width="9.140625" style="32"/>
    <col min="27" max="27" width="18" bestFit="1" customWidth="1"/>
    <col min="28" max="28" width="11.28515625" customWidth="1"/>
    <col min="29" max="29" width="12.5703125" customWidth="1"/>
    <col min="30" max="30" width="18.85546875" customWidth="1"/>
    <col min="31" max="31" width="10.5703125" bestFit="1" customWidth="1"/>
  </cols>
  <sheetData>
    <row r="1" spans="2:30" ht="15.75" x14ac:dyDescent="0.25">
      <c r="B1" s="219">
        <f>'Selected State Stats'!B3:O3</f>
        <v>2021</v>
      </c>
      <c r="C1" s="219"/>
      <c r="D1" s="219"/>
      <c r="E1" s="219"/>
      <c r="F1" s="219"/>
      <c r="G1" s="219"/>
      <c r="H1" s="219"/>
    </row>
    <row r="2" spans="2:30" ht="38.25" x14ac:dyDescent="0.2">
      <c r="B2" t="s">
        <v>71</v>
      </c>
      <c r="C2" s="31" t="s">
        <v>57</v>
      </c>
      <c r="D2" s="31"/>
      <c r="E2" s="31" t="s">
        <v>60</v>
      </c>
      <c r="G2" s="31" t="s">
        <v>75</v>
      </c>
      <c r="L2" s="81" t="str">
        <f>"From "&amp;B1-1&amp;" to "&amp;B1</f>
        <v>From 2020 to 2021</v>
      </c>
      <c r="M2" s="81"/>
      <c r="AA2" t="s">
        <v>71</v>
      </c>
      <c r="AB2" s="30" t="s">
        <v>56</v>
      </c>
      <c r="AC2" s="31" t="s">
        <v>57</v>
      </c>
      <c r="AD2" s="31" t="s">
        <v>60</v>
      </c>
    </row>
    <row r="3" spans="2:30" x14ac:dyDescent="0.2">
      <c r="C3" s="36" t="s">
        <v>52</v>
      </c>
      <c r="D3" s="36" t="s">
        <v>73</v>
      </c>
      <c r="E3" s="36" t="s">
        <v>52</v>
      </c>
      <c r="F3" s="36" t="s">
        <v>73</v>
      </c>
      <c r="G3" s="36" t="s">
        <v>52</v>
      </c>
      <c r="H3" s="36" t="s">
        <v>73</v>
      </c>
      <c r="L3" s="81" t="s">
        <v>111</v>
      </c>
      <c r="M3" s="81" t="s">
        <v>52</v>
      </c>
      <c r="Q3" s="36"/>
      <c r="R3" s="33"/>
      <c r="AB3" s="36" t="s">
        <v>52</v>
      </c>
      <c r="AC3" s="36" t="s">
        <v>52</v>
      </c>
      <c r="AD3" s="36" t="s">
        <v>52</v>
      </c>
    </row>
    <row r="4" spans="2:30" x14ac:dyDescent="0.2">
      <c r="B4" t="s">
        <v>76</v>
      </c>
      <c r="C4" s="32">
        <f t="shared" ref="C4:C35" ca="1" si="0">AC4/$AB4</f>
        <v>0.87240140060416504</v>
      </c>
      <c r="D4" s="33" t="s">
        <v>74</v>
      </c>
      <c r="E4" s="32">
        <f t="shared" ref="E4:E35" ca="1" si="1">AD4/$AB4</f>
        <v>9.9180024724617302E-2</v>
      </c>
      <c r="F4" s="33" t="s">
        <v>74</v>
      </c>
      <c r="G4" s="32">
        <f ca="1">1-C4-E4</f>
        <v>2.8418574671217653E-2</v>
      </c>
      <c r="H4" s="33" t="s">
        <v>74</v>
      </c>
      <c r="L4" t="s">
        <v>113</v>
      </c>
      <c r="M4" s="72">
        <f ca="1">C4</f>
        <v>0.87240140060416504</v>
      </c>
      <c r="Q4" s="76"/>
      <c r="AA4" t="s">
        <v>72</v>
      </c>
      <c r="AB4">
        <f ca="1">INDEX(Filter!$B$5:$D$57,MATCH('Mover Rates by State'!$AA4,Filter!$A$5:$A$57,0),MATCH('Mover Rates by State'!AB$2,Filter!$B$3:$D$3,0))</f>
        <v>328464538</v>
      </c>
      <c r="AC4">
        <f ca="1">INDEX(Filter!$B$5:$D$57,MATCH('Mover Rates by State'!$AA4,Filter!$A$5:$A$57,0),MATCH('Mover Rates by State'!AC$2,Filter!$B$3:$D$3,0))</f>
        <v>286552923</v>
      </c>
      <c r="AD4">
        <f ca="1">INDEX(Filter!$B$5:$D$57,MATCH('Mover Rates by State'!$AA4,Filter!$A$5:$A$57,0),MATCH('Mover Rates by State'!AD$2,Filter!$B$3:$D$3,0))</f>
        <v>32577121</v>
      </c>
    </row>
    <row r="5" spans="2:30" x14ac:dyDescent="0.2">
      <c r="B5" t="s">
        <v>0</v>
      </c>
      <c r="C5" s="32">
        <f t="shared" ca="1" si="0"/>
        <v>0.88031056173227085</v>
      </c>
      <c r="D5">
        <f ca="1">_xlfn.RANK.AVG(C5,C$5:C$56)</f>
        <v>17</v>
      </c>
      <c r="E5" s="32">
        <f t="shared" ca="1" si="1"/>
        <v>9.3984584944036803E-2</v>
      </c>
      <c r="F5">
        <f ca="1">_xlfn.RANK.AVG(E5,E$5:E$56)</f>
        <v>34</v>
      </c>
      <c r="G5" s="32">
        <f t="shared" ref="G5:G56" ca="1" si="2">1-C5-E5</f>
        <v>2.570485332369235E-2</v>
      </c>
      <c r="H5">
        <f t="shared" ref="H5:H36" ca="1" si="3">_xlfn.RANK.AVG(G5,G$5:G$56)</f>
        <v>41</v>
      </c>
      <c r="K5">
        <v>10</v>
      </c>
      <c r="L5" t="str">
        <f ca="1">INDEX(B$5:B$56,MATCH($K5,$D$5:$D$56,0),1)</f>
        <v>Connecticut</v>
      </c>
      <c r="M5" s="72">
        <f ca="1">INDEX(C$5:C$56,MATCH($K5,$D$5:$D$56,0),1)</f>
        <v>0.88717222880214586</v>
      </c>
      <c r="Q5" s="76"/>
      <c r="AA5" t="s">
        <v>0</v>
      </c>
      <c r="AB5">
        <f ca="1">INDEX(Filter!$B$5:$D$57,MATCH('Mover Rates by State'!$AA5,Filter!$A$5:$A$57,0),MATCH('Mover Rates by State'!AB$2,Filter!$B$3:$D$3,0))</f>
        <v>4989797</v>
      </c>
      <c r="AC5">
        <f ca="1">INDEX(Filter!$B$5:$D$57,MATCH('Mover Rates by State'!$AA5,Filter!$A$5:$A$57,0),MATCH('Mover Rates by State'!AC$2,Filter!$B$3:$D$3,0))</f>
        <v>4392571</v>
      </c>
      <c r="AD5">
        <f ca="1">INDEX(Filter!$B$5:$D$57,MATCH('Mover Rates by State'!$AA5,Filter!$A$5:$A$57,0),MATCH('Mover Rates by State'!AD$2,Filter!$B$3:$D$3,0))</f>
        <v>468964</v>
      </c>
    </row>
    <row r="6" spans="2:30" x14ac:dyDescent="0.2">
      <c r="B6" t="s">
        <v>1</v>
      </c>
      <c r="C6" s="32">
        <f t="shared" ca="1" si="0"/>
        <v>0.86344203804411634</v>
      </c>
      <c r="D6">
        <f t="shared" ref="D6:F56" ca="1" si="4">_xlfn.RANK.AVG(C6,C$5:C$56)</f>
        <v>32</v>
      </c>
      <c r="E6" s="32">
        <f t="shared" ca="1" si="1"/>
        <v>8.7866686741745623E-2</v>
      </c>
      <c r="F6">
        <f t="shared" ca="1" si="4"/>
        <v>38</v>
      </c>
      <c r="G6" s="32">
        <f t="shared" ca="1" si="2"/>
        <v>4.8691275214138033E-2</v>
      </c>
      <c r="H6">
        <f t="shared" ca="1" si="3"/>
        <v>7</v>
      </c>
      <c r="K6">
        <f>K5-1</f>
        <v>9</v>
      </c>
      <c r="L6" t="str">
        <f t="shared" ref="L6:L14" ca="1" si="5">INDEX(B$5:B$56,MATCH($K6,$D$5:$D$56,0),1)</f>
        <v>California</v>
      </c>
      <c r="M6" s="72">
        <f t="shared" ref="M6:M14" ca="1" si="6">INDEX(C$5:C$56,MATCH($K6,$D$5:$D$56,0),1)</f>
        <v>0.88742948462368421</v>
      </c>
      <c r="Q6" s="76"/>
      <c r="AA6" t="s">
        <v>1</v>
      </c>
      <c r="AB6">
        <f ca="1">INDEX(Filter!$B$5:$D$57,MATCH('Mover Rates by State'!$AA6,Filter!$A$5:$A$57,0),MATCH('Mover Rates by State'!AB$2,Filter!$B$3:$D$3,0))</f>
        <v>723949</v>
      </c>
      <c r="AC6">
        <f ca="1">INDEX(Filter!$B$5:$D$57,MATCH('Mover Rates by State'!$AA6,Filter!$A$5:$A$57,0),MATCH('Mover Rates by State'!AC$2,Filter!$B$3:$D$3,0))</f>
        <v>625088</v>
      </c>
      <c r="AD6">
        <f ca="1">INDEX(Filter!$B$5:$D$57,MATCH('Mover Rates by State'!$AA6,Filter!$A$5:$A$57,0),MATCH('Mover Rates by State'!AD$2,Filter!$B$3:$D$3,0))</f>
        <v>63611</v>
      </c>
    </row>
    <row r="7" spans="2:30" x14ac:dyDescent="0.2">
      <c r="B7" t="s">
        <v>2</v>
      </c>
      <c r="C7" s="32">
        <f t="shared" ca="1" si="0"/>
        <v>0.85301437160415927</v>
      </c>
      <c r="D7">
        <f t="shared" ca="1" si="4"/>
        <v>44</v>
      </c>
      <c r="E7" s="32">
        <f t="shared" ca="1" si="1"/>
        <v>0.10543896806009376</v>
      </c>
      <c r="F7">
        <f t="shared" ca="1" si="4"/>
        <v>16</v>
      </c>
      <c r="G7" s="32">
        <f t="shared" ca="1" si="2"/>
        <v>4.1546660335746971E-2</v>
      </c>
      <c r="H7">
        <f t="shared" ca="1" si="3"/>
        <v>13</v>
      </c>
      <c r="K7">
        <f t="shared" ref="K7:K14" si="7">K6-1</f>
        <v>8</v>
      </c>
      <c r="L7" t="str">
        <f t="shared" ca="1" si="5"/>
        <v>New Hampshire</v>
      </c>
      <c r="M7" s="72">
        <f t="shared" ca="1" si="6"/>
        <v>0.88836036752760883</v>
      </c>
      <c r="Q7" s="76"/>
      <c r="AA7" t="s">
        <v>2</v>
      </c>
      <c r="AB7">
        <f ca="1">INDEX(Filter!$B$5:$D$57,MATCH('Mover Rates by State'!$AA7,Filter!$A$5:$A$57,0),MATCH('Mover Rates by State'!AB$2,Filter!$B$3:$D$3,0))</f>
        <v>7202745</v>
      </c>
      <c r="AC7">
        <f ca="1">INDEX(Filter!$B$5:$D$57,MATCH('Mover Rates by State'!$AA7,Filter!$A$5:$A$57,0),MATCH('Mover Rates by State'!AC$2,Filter!$B$3:$D$3,0))</f>
        <v>6144045</v>
      </c>
      <c r="AD7">
        <f ca="1">INDEX(Filter!$B$5:$D$57,MATCH('Mover Rates by State'!$AA7,Filter!$A$5:$A$57,0),MATCH('Mover Rates by State'!AD$2,Filter!$B$3:$D$3,0))</f>
        <v>759450</v>
      </c>
    </row>
    <row r="8" spans="2:30" x14ac:dyDescent="0.2">
      <c r="B8" t="s">
        <v>3</v>
      </c>
      <c r="C8" s="32">
        <f t="shared" ca="1" si="0"/>
        <v>0.86797894934674014</v>
      </c>
      <c r="D8">
        <f t="shared" ca="1" si="4"/>
        <v>25</v>
      </c>
      <c r="E8" s="32">
        <f t="shared" ca="1" si="1"/>
        <v>0.10462055618964047</v>
      </c>
      <c r="F8">
        <f t="shared" ca="1" si="4"/>
        <v>18</v>
      </c>
      <c r="G8" s="32">
        <f t="shared" ca="1" si="2"/>
        <v>2.740049446361939E-2</v>
      </c>
      <c r="H8">
        <f t="shared" ca="1" si="3"/>
        <v>35</v>
      </c>
      <c r="K8">
        <f t="shared" si="7"/>
        <v>7</v>
      </c>
      <c r="L8" t="str">
        <f t="shared" ca="1" si="5"/>
        <v>Pennsylvania</v>
      </c>
      <c r="M8" s="72">
        <f t="shared" ca="1" si="6"/>
        <v>0.89175007837245679</v>
      </c>
      <c r="Q8" s="76"/>
      <c r="AA8" t="s">
        <v>3</v>
      </c>
      <c r="AB8">
        <f ca="1">INDEX(Filter!$B$5:$D$57,MATCH('Mover Rates by State'!$AA8,Filter!$A$5:$A$57,0),MATCH('Mover Rates by State'!AB$2,Filter!$B$3:$D$3,0))</f>
        <v>2990311</v>
      </c>
      <c r="AC8">
        <f ca="1">INDEX(Filter!$B$5:$D$57,MATCH('Mover Rates by State'!$AA8,Filter!$A$5:$A$57,0),MATCH('Mover Rates by State'!AC$2,Filter!$B$3:$D$3,0))</f>
        <v>2595527</v>
      </c>
      <c r="AD8">
        <f ca="1">INDEX(Filter!$B$5:$D$57,MATCH('Mover Rates by State'!$AA8,Filter!$A$5:$A$57,0),MATCH('Mover Rates by State'!AD$2,Filter!$B$3:$D$3,0))</f>
        <v>312848</v>
      </c>
    </row>
    <row r="9" spans="2:30" x14ac:dyDescent="0.2">
      <c r="B9" t="s">
        <v>4</v>
      </c>
      <c r="C9" s="32">
        <f t="shared" ca="1" si="0"/>
        <v>0.88742948462368421</v>
      </c>
      <c r="D9">
        <f t="shared" ca="1" si="4"/>
        <v>9</v>
      </c>
      <c r="E9" s="32">
        <f t="shared" ca="1" si="1"/>
        <v>9.6550665143536857E-2</v>
      </c>
      <c r="F9">
        <f t="shared" ca="1" si="4"/>
        <v>29</v>
      </c>
      <c r="G9" s="32">
        <f t="shared" ca="1" si="2"/>
        <v>1.6019850232778937E-2</v>
      </c>
      <c r="H9">
        <f t="shared" ca="1" si="3"/>
        <v>51</v>
      </c>
      <c r="K9">
        <f t="shared" si="7"/>
        <v>6</v>
      </c>
      <c r="L9" t="str">
        <f t="shared" ca="1" si="5"/>
        <v>Mississippi</v>
      </c>
      <c r="M9" s="72">
        <f t="shared" ca="1" si="6"/>
        <v>0.89344678367460462</v>
      </c>
      <c r="Q9" s="76"/>
      <c r="AA9" t="s">
        <v>4</v>
      </c>
      <c r="AB9">
        <f ca="1">INDEX(Filter!$B$5:$D$57,MATCH('Mover Rates by State'!$AA9,Filter!$A$5:$A$57,0),MATCH('Mover Rates by State'!AB$2,Filter!$B$3:$D$3,0))</f>
        <v>38833197</v>
      </c>
      <c r="AC9">
        <f ca="1">INDEX(Filter!$B$5:$D$57,MATCH('Mover Rates by State'!$AA9,Filter!$A$5:$A$57,0),MATCH('Mover Rates by State'!AC$2,Filter!$B$3:$D$3,0))</f>
        <v>34461724</v>
      </c>
      <c r="AD9">
        <f ca="1">INDEX(Filter!$B$5:$D$57,MATCH('Mover Rates by State'!$AA9,Filter!$A$5:$A$57,0),MATCH('Mover Rates by State'!AD$2,Filter!$B$3:$D$3,0))</f>
        <v>3749371</v>
      </c>
    </row>
    <row r="10" spans="2:30" x14ac:dyDescent="0.2">
      <c r="B10" t="s">
        <v>5</v>
      </c>
      <c r="C10" s="32">
        <f t="shared" ca="1" si="0"/>
        <v>0.83271809154742193</v>
      </c>
      <c r="D10">
        <f t="shared" ca="1" si="4"/>
        <v>51</v>
      </c>
      <c r="E10" s="32">
        <f t="shared" ca="1" si="1"/>
        <v>0.11930121223531635</v>
      </c>
      <c r="F10">
        <f t="shared" ca="1" si="4"/>
        <v>2</v>
      </c>
      <c r="G10" s="32">
        <f t="shared" ca="1" si="2"/>
        <v>4.7980696217261712E-2</v>
      </c>
      <c r="H10">
        <f t="shared" ca="1" si="3"/>
        <v>8</v>
      </c>
      <c r="K10">
        <f t="shared" si="7"/>
        <v>5</v>
      </c>
      <c r="L10" t="str">
        <f t="shared" ca="1" si="5"/>
        <v>New Jersey</v>
      </c>
      <c r="M10" s="72">
        <f t="shared" ca="1" si="6"/>
        <v>0.8937748450341324</v>
      </c>
      <c r="Q10" s="76"/>
      <c r="AA10" t="s">
        <v>5</v>
      </c>
      <c r="AB10">
        <f ca="1">INDEX(Filter!$B$5:$D$57,MATCH('Mover Rates by State'!$AA10,Filter!$A$5:$A$57,0),MATCH('Mover Rates by State'!AB$2,Filter!$B$3:$D$3,0))</f>
        <v>5757628</v>
      </c>
      <c r="AC10">
        <f ca="1">INDEX(Filter!$B$5:$D$57,MATCH('Mover Rates by State'!$AA10,Filter!$A$5:$A$57,0),MATCH('Mover Rates by State'!AC$2,Filter!$B$3:$D$3,0))</f>
        <v>4794481</v>
      </c>
      <c r="AD10">
        <f ca="1">INDEX(Filter!$B$5:$D$57,MATCH('Mover Rates by State'!$AA10,Filter!$A$5:$A$57,0),MATCH('Mover Rates by State'!AD$2,Filter!$B$3:$D$3,0))</f>
        <v>686892</v>
      </c>
    </row>
    <row r="11" spans="2:30" x14ac:dyDescent="0.2">
      <c r="B11" t="s">
        <v>6</v>
      </c>
      <c r="C11" s="32">
        <f t="shared" ca="1" si="0"/>
        <v>0.88717222880214586</v>
      </c>
      <c r="D11">
        <f t="shared" ca="1" si="4"/>
        <v>10</v>
      </c>
      <c r="E11" s="32">
        <f t="shared" ca="1" si="1"/>
        <v>7.8210932753180057E-2</v>
      </c>
      <c r="F11">
        <f t="shared" ca="1" si="4"/>
        <v>45</v>
      </c>
      <c r="G11" s="32">
        <f t="shared" ca="1" si="2"/>
        <v>3.4616838444674086E-2</v>
      </c>
      <c r="H11">
        <f t="shared" ca="1" si="3"/>
        <v>25</v>
      </c>
      <c r="K11">
        <f t="shared" si="7"/>
        <v>4</v>
      </c>
      <c r="L11" t="str">
        <f t="shared" ca="1" si="5"/>
        <v>Delaware</v>
      </c>
      <c r="M11" s="72">
        <f t="shared" ca="1" si="6"/>
        <v>0.89393959196476414</v>
      </c>
      <c r="Q11" s="76"/>
      <c r="AA11" t="s">
        <v>6</v>
      </c>
      <c r="AB11">
        <f ca="1">INDEX(Filter!$B$5:$D$57,MATCH('Mover Rates by State'!$AA11,Filter!$A$5:$A$57,0),MATCH('Mover Rates by State'!AB$2,Filter!$B$3:$D$3,0))</f>
        <v>3571470</v>
      </c>
      <c r="AC11">
        <f ca="1">INDEX(Filter!$B$5:$D$57,MATCH('Mover Rates by State'!$AA11,Filter!$A$5:$A$57,0),MATCH('Mover Rates by State'!AC$2,Filter!$B$3:$D$3,0))</f>
        <v>3168509</v>
      </c>
      <c r="AD11">
        <f ca="1">INDEX(Filter!$B$5:$D$57,MATCH('Mover Rates by State'!$AA11,Filter!$A$5:$A$57,0),MATCH('Mover Rates by State'!AD$2,Filter!$B$3:$D$3,0))</f>
        <v>279328</v>
      </c>
    </row>
    <row r="12" spans="2:30" x14ac:dyDescent="0.2">
      <c r="B12" t="s">
        <v>7</v>
      </c>
      <c r="C12" s="32">
        <f t="shared" ca="1" si="0"/>
        <v>0.89393959196476414</v>
      </c>
      <c r="D12">
        <f t="shared" ca="1" si="4"/>
        <v>4</v>
      </c>
      <c r="E12" s="32">
        <f t="shared" ca="1" si="1"/>
        <v>5.8491819891843419E-2</v>
      </c>
      <c r="F12">
        <f t="shared" ca="1" si="4"/>
        <v>51</v>
      </c>
      <c r="G12" s="32">
        <f t="shared" ca="1" si="2"/>
        <v>4.7568588143392446E-2</v>
      </c>
      <c r="H12">
        <f t="shared" ca="1" si="3"/>
        <v>9</v>
      </c>
      <c r="K12">
        <f t="shared" si="7"/>
        <v>3</v>
      </c>
      <c r="L12" t="str">
        <f t="shared" ca="1" si="5"/>
        <v>New York</v>
      </c>
      <c r="M12" s="72">
        <f t="shared" ca="1" si="6"/>
        <v>0.89591395219679715</v>
      </c>
      <c r="Q12" s="76"/>
      <c r="AA12" t="s">
        <v>7</v>
      </c>
      <c r="AB12">
        <f ca="1">INDEX(Filter!$B$5:$D$57,MATCH('Mover Rates by State'!$AA12,Filter!$A$5:$A$57,0),MATCH('Mover Rates by State'!AB$2,Filter!$B$3:$D$3,0))</f>
        <v>994669</v>
      </c>
      <c r="AC12">
        <f ca="1">INDEX(Filter!$B$5:$D$57,MATCH('Mover Rates by State'!$AA12,Filter!$A$5:$A$57,0),MATCH('Mover Rates by State'!AC$2,Filter!$B$3:$D$3,0))</f>
        <v>889174</v>
      </c>
      <c r="AD12">
        <f ca="1">INDEX(Filter!$B$5:$D$57,MATCH('Mover Rates by State'!$AA12,Filter!$A$5:$A$57,0),MATCH('Mover Rates by State'!AD$2,Filter!$B$3:$D$3,0))</f>
        <v>58180</v>
      </c>
    </row>
    <row r="13" spans="2:30" x14ac:dyDescent="0.2">
      <c r="B13" t="s">
        <v>8</v>
      </c>
      <c r="C13" s="32">
        <f t="shared" ca="1" si="0"/>
        <v>0.79749813169224815</v>
      </c>
      <c r="D13">
        <f t="shared" ca="1" si="4"/>
        <v>52</v>
      </c>
      <c r="E13" s="32">
        <f t="shared" ca="1" si="1"/>
        <v>0.1037871430170674</v>
      </c>
      <c r="F13">
        <f t="shared" ca="1" si="4"/>
        <v>21</v>
      </c>
      <c r="G13" s="32">
        <f t="shared" ca="1" si="2"/>
        <v>9.8714725290684452E-2</v>
      </c>
      <c r="H13">
        <f t="shared" ca="1" si="3"/>
        <v>1</v>
      </c>
      <c r="K13">
        <f t="shared" si="7"/>
        <v>2</v>
      </c>
      <c r="L13" t="str">
        <f t="shared" ca="1" si="5"/>
        <v>West Virginia</v>
      </c>
      <c r="M13" s="72">
        <f t="shared" ca="1" si="6"/>
        <v>0.89605621023287807</v>
      </c>
      <c r="Q13" s="76"/>
      <c r="AA13" t="s">
        <v>8</v>
      </c>
      <c r="AB13">
        <f ca="1">INDEX(Filter!$B$5:$D$57,MATCH('Mover Rates by State'!$AA13,Filter!$A$5:$A$57,0),MATCH('Mover Rates by State'!AB$2,Filter!$B$3:$D$3,0))</f>
        <v>661026</v>
      </c>
      <c r="AC13">
        <f ca="1">INDEX(Filter!$B$5:$D$57,MATCH('Mover Rates by State'!$AA13,Filter!$A$5:$A$57,0),MATCH('Mover Rates by State'!AC$2,Filter!$B$3:$D$3,0))</f>
        <v>527167</v>
      </c>
      <c r="AD13">
        <f ca="1">INDEX(Filter!$B$5:$D$57,MATCH('Mover Rates by State'!$AA13,Filter!$A$5:$A$57,0),MATCH('Mover Rates by State'!AD$2,Filter!$B$3:$D$3,0))</f>
        <v>68606</v>
      </c>
    </row>
    <row r="14" spans="2:30" x14ac:dyDescent="0.2">
      <c r="B14" t="s">
        <v>9</v>
      </c>
      <c r="C14" s="32">
        <f t="shared" ca="1" si="0"/>
        <v>0.86016575482277446</v>
      </c>
      <c r="D14">
        <f t="shared" ca="1" si="4"/>
        <v>38</v>
      </c>
      <c r="E14" s="32">
        <f t="shared" ca="1" si="1"/>
        <v>0.10219991177676446</v>
      </c>
      <c r="F14">
        <f t="shared" ca="1" si="4"/>
        <v>23</v>
      </c>
      <c r="G14" s="32">
        <f t="shared" ca="1" si="2"/>
        <v>3.7634333400461073E-2</v>
      </c>
      <c r="H14">
        <f t="shared" ca="1" si="3"/>
        <v>17</v>
      </c>
      <c r="K14">
        <f t="shared" si="7"/>
        <v>1</v>
      </c>
      <c r="L14" t="str">
        <f t="shared" ca="1" si="5"/>
        <v>Puerto Rico</v>
      </c>
      <c r="M14" s="72">
        <f t="shared" ca="1" si="6"/>
        <v>0.93601222409653173</v>
      </c>
      <c r="Q14" s="76"/>
      <c r="AA14" t="s">
        <v>9</v>
      </c>
      <c r="AB14">
        <f ca="1">INDEX(Filter!$B$5:$D$57,MATCH('Mover Rates by State'!$AA14,Filter!$A$5:$A$57,0),MATCH('Mover Rates by State'!AB$2,Filter!$B$3:$D$3,0))</f>
        <v>21590684</v>
      </c>
      <c r="AC14">
        <f ca="1">INDEX(Filter!$B$5:$D$57,MATCH('Mover Rates by State'!$AA14,Filter!$A$5:$A$57,0),MATCH('Mover Rates by State'!AC$2,Filter!$B$3:$D$3,0))</f>
        <v>18571567</v>
      </c>
      <c r="AD14">
        <f ca="1">INDEX(Filter!$B$5:$D$57,MATCH('Mover Rates by State'!$AA14,Filter!$A$5:$A$57,0),MATCH('Mover Rates by State'!AD$2,Filter!$B$3:$D$3,0))</f>
        <v>2206566</v>
      </c>
    </row>
    <row r="15" spans="2:30" x14ac:dyDescent="0.2">
      <c r="B15" t="s">
        <v>10</v>
      </c>
      <c r="C15" s="32">
        <f t="shared" ca="1" si="0"/>
        <v>0.86479491045877743</v>
      </c>
      <c r="D15">
        <f t="shared" ca="1" si="4"/>
        <v>28</v>
      </c>
      <c r="E15" s="32">
        <f t="shared" ca="1" si="1"/>
        <v>0.10358678529838201</v>
      </c>
      <c r="F15">
        <f t="shared" ca="1" si="4"/>
        <v>22</v>
      </c>
      <c r="G15" s="32">
        <f t="shared" ca="1" si="2"/>
        <v>3.1618304242840553E-2</v>
      </c>
      <c r="H15">
        <f t="shared" ca="1" si="3"/>
        <v>29</v>
      </c>
      <c r="Q15" s="76"/>
      <c r="AA15" t="s">
        <v>10</v>
      </c>
      <c r="AB15">
        <f ca="1">INDEX(Filter!$B$5:$D$57,MATCH('Mover Rates by State'!$AA15,Filter!$A$5:$A$57,0),MATCH('Mover Rates by State'!AB$2,Filter!$B$3:$D$3,0))</f>
        <v>10688429</v>
      </c>
      <c r="AC15">
        <f ca="1">INDEX(Filter!$B$5:$D$57,MATCH('Mover Rates by State'!$AA15,Filter!$A$5:$A$57,0),MATCH('Mover Rates by State'!AC$2,Filter!$B$3:$D$3,0))</f>
        <v>9243299</v>
      </c>
      <c r="AD15">
        <f ca="1">INDEX(Filter!$B$5:$D$57,MATCH('Mover Rates by State'!$AA15,Filter!$A$5:$A$57,0),MATCH('Mover Rates by State'!AD$2,Filter!$B$3:$D$3,0))</f>
        <v>1107180</v>
      </c>
    </row>
    <row r="16" spans="2:30" x14ac:dyDescent="0.2">
      <c r="B16" t="s">
        <v>11</v>
      </c>
      <c r="C16" s="32">
        <f t="shared" ca="1" si="0"/>
        <v>0.86290592849460634</v>
      </c>
      <c r="D16">
        <f t="shared" ca="1" si="4"/>
        <v>36</v>
      </c>
      <c r="E16" s="32">
        <f t="shared" ca="1" si="1"/>
        <v>7.7676614564417809E-2</v>
      </c>
      <c r="F16">
        <f t="shared" ca="1" si="4"/>
        <v>47</v>
      </c>
      <c r="G16" s="32">
        <f t="shared" ca="1" si="2"/>
        <v>5.9417456940975846E-2</v>
      </c>
      <c r="H16">
        <f t="shared" ca="1" si="3"/>
        <v>2</v>
      </c>
      <c r="L16" s="81" t="s">
        <v>112</v>
      </c>
      <c r="M16" s="81" t="s">
        <v>52</v>
      </c>
      <c r="Q16" s="76"/>
      <c r="AA16" t="s">
        <v>11</v>
      </c>
      <c r="AB16">
        <f ca="1">INDEX(Filter!$B$5:$D$57,MATCH('Mover Rates by State'!$AA16,Filter!$A$5:$A$57,0),MATCH('Mover Rates by State'!AB$2,Filter!$B$3:$D$3,0))</f>
        <v>1426298</v>
      </c>
      <c r="AC16">
        <f ca="1">INDEX(Filter!$B$5:$D$57,MATCH('Mover Rates by State'!$AA16,Filter!$A$5:$A$57,0),MATCH('Mover Rates by State'!AC$2,Filter!$B$3:$D$3,0))</f>
        <v>1230761</v>
      </c>
      <c r="AD16">
        <f ca="1">INDEX(Filter!$B$5:$D$57,MATCH('Mover Rates by State'!$AA16,Filter!$A$5:$A$57,0),MATCH('Mover Rates by State'!AD$2,Filter!$B$3:$D$3,0))</f>
        <v>110790</v>
      </c>
    </row>
    <row r="17" spans="2:30" x14ac:dyDescent="0.2">
      <c r="B17" s="34" t="s">
        <v>12</v>
      </c>
      <c r="C17" s="35">
        <f t="shared" ca="1" si="0"/>
        <v>0.85202522291895755</v>
      </c>
      <c r="D17" s="34">
        <f t="shared" ca="1" si="4"/>
        <v>45</v>
      </c>
      <c r="E17" s="35">
        <f t="shared" ca="1" si="1"/>
        <v>9.3874669564972216E-2</v>
      </c>
      <c r="F17" s="34">
        <f t="shared" ca="1" si="4"/>
        <v>35</v>
      </c>
      <c r="G17" s="35">
        <f t="shared" ca="1" si="2"/>
        <v>5.4100107516070237E-2</v>
      </c>
      <c r="H17" s="34">
        <f t="shared" ca="1" si="3"/>
        <v>3</v>
      </c>
      <c r="L17" t="s">
        <v>113</v>
      </c>
      <c r="M17" s="72">
        <f ca="1">E4</f>
        <v>9.9180024724617302E-2</v>
      </c>
      <c r="Q17" s="76"/>
      <c r="AA17" t="s">
        <v>12</v>
      </c>
      <c r="AB17">
        <f ca="1">INDEX(Filter!$B$5:$D$57,MATCH('Mover Rates by State'!$AA17,Filter!$A$5:$A$57,0),MATCH('Mover Rates by State'!AB$2,Filter!$B$3:$D$3,0))</f>
        <v>1879719</v>
      </c>
      <c r="AC17">
        <f ca="1">INDEX(Filter!$B$5:$D$57,MATCH('Mover Rates by State'!$AA17,Filter!$A$5:$A$57,0),MATCH('Mover Rates by State'!AC$2,Filter!$B$3:$D$3,0))</f>
        <v>1601568</v>
      </c>
      <c r="AD17">
        <f ca="1">INDEX(Filter!$B$5:$D$57,MATCH('Mover Rates by State'!$AA17,Filter!$A$5:$A$57,0),MATCH('Mover Rates by State'!AD$2,Filter!$B$3:$D$3,0))</f>
        <v>176458</v>
      </c>
    </row>
    <row r="18" spans="2:30" x14ac:dyDescent="0.2">
      <c r="B18" t="s">
        <v>13</v>
      </c>
      <c r="C18" s="32">
        <f t="shared" ca="1" si="0"/>
        <v>0.88451851358789779</v>
      </c>
      <c r="D18">
        <f t="shared" ca="1" si="4"/>
        <v>13</v>
      </c>
      <c r="E18" s="32">
        <f t="shared" ca="1" si="1"/>
        <v>9.5719974634170452E-2</v>
      </c>
      <c r="F18">
        <f t="shared" ca="1" si="4"/>
        <v>31</v>
      </c>
      <c r="G18" s="32">
        <f t="shared" ca="1" si="2"/>
        <v>1.9761511777931756E-2</v>
      </c>
      <c r="H18">
        <f t="shared" ca="1" si="3"/>
        <v>46</v>
      </c>
      <c r="K18">
        <v>10</v>
      </c>
      <c r="L18" t="str">
        <f ca="1">INDEX(B$5:B$56,MATCH($K18,$F$5:$F$56,0),1)</f>
        <v>Oregon</v>
      </c>
      <c r="M18" s="72">
        <f ca="1">INDEX(E$5:E$56,MATCH($K18,$F$5:$F$56,0),1)</f>
        <v>0.10895931370230502</v>
      </c>
      <c r="Q18" s="76"/>
      <c r="AA18" t="s">
        <v>13</v>
      </c>
      <c r="AB18">
        <f ca="1">INDEX(Filter!$B$5:$D$57,MATCH('Mover Rates by State'!$AA18,Filter!$A$5:$A$57,0),MATCH('Mover Rates by State'!AB$2,Filter!$B$3:$D$3,0))</f>
        <v>12544435</v>
      </c>
      <c r="AC18">
        <f ca="1">INDEX(Filter!$B$5:$D$57,MATCH('Mover Rates by State'!$AA18,Filter!$A$5:$A$57,0),MATCH('Mover Rates by State'!AC$2,Filter!$B$3:$D$3,0))</f>
        <v>11095785</v>
      </c>
      <c r="AD18">
        <f ca="1">INDEX(Filter!$B$5:$D$57,MATCH('Mover Rates by State'!$AA18,Filter!$A$5:$A$57,0),MATCH('Mover Rates by State'!AD$2,Filter!$B$3:$D$3,0))</f>
        <v>1200753</v>
      </c>
    </row>
    <row r="19" spans="2:30" x14ac:dyDescent="0.2">
      <c r="B19" t="s">
        <v>14</v>
      </c>
      <c r="C19" s="32">
        <f t="shared" ca="1" si="0"/>
        <v>0.86718493095827476</v>
      </c>
      <c r="D19">
        <f t="shared" ca="1" si="4"/>
        <v>26</v>
      </c>
      <c r="E19" s="32">
        <f t="shared" ca="1" si="1"/>
        <v>0.10615279479792106</v>
      </c>
      <c r="F19">
        <f t="shared" ca="1" si="4"/>
        <v>14</v>
      </c>
      <c r="G19" s="32">
        <f t="shared" ca="1" si="2"/>
        <v>2.6662274243804185E-2</v>
      </c>
      <c r="H19">
        <f t="shared" ca="1" si="3"/>
        <v>38</v>
      </c>
      <c r="K19">
        <f>K18-1</f>
        <v>9</v>
      </c>
      <c r="L19" t="str">
        <f t="shared" ref="L19:L27" ca="1" si="8">INDEX(B$5:B$56,MATCH($K19,$F$5:$F$56,0),1)</f>
        <v>Utah</v>
      </c>
      <c r="M19" s="72">
        <f t="shared" ref="M19:M27" ca="1" si="9">INDEX(E$5:E$56,MATCH($K19,$F$5:$F$56,0),1)</f>
        <v>0.10912497143885366</v>
      </c>
      <c r="Q19" s="76"/>
      <c r="AA19" t="s">
        <v>14</v>
      </c>
      <c r="AB19">
        <f ca="1">INDEX(Filter!$B$5:$D$57,MATCH('Mover Rates by State'!$AA19,Filter!$A$5:$A$57,0),MATCH('Mover Rates by State'!AB$2,Filter!$B$3:$D$3,0))</f>
        <v>6729771</v>
      </c>
      <c r="AC19">
        <f ca="1">INDEX(Filter!$B$5:$D$57,MATCH('Mover Rates by State'!$AA19,Filter!$A$5:$A$57,0),MATCH('Mover Rates by State'!AC$2,Filter!$B$3:$D$3,0))</f>
        <v>5835956</v>
      </c>
      <c r="AD19">
        <f ca="1">INDEX(Filter!$B$5:$D$57,MATCH('Mover Rates by State'!$AA19,Filter!$A$5:$A$57,0),MATCH('Mover Rates by State'!AD$2,Filter!$B$3:$D$3,0))</f>
        <v>714384</v>
      </c>
    </row>
    <row r="20" spans="2:30" x14ac:dyDescent="0.2">
      <c r="B20" t="s">
        <v>15</v>
      </c>
      <c r="C20" s="32">
        <f t="shared" ca="1" si="0"/>
        <v>0.8625632660605278</v>
      </c>
      <c r="D20">
        <f t="shared" ca="1" si="4"/>
        <v>37</v>
      </c>
      <c r="E20" s="32">
        <f t="shared" ca="1" si="1"/>
        <v>0.10993925951807657</v>
      </c>
      <c r="F20">
        <f t="shared" ca="1" si="4"/>
        <v>7</v>
      </c>
      <c r="G20" s="32">
        <f t="shared" ca="1" si="2"/>
        <v>2.7497474421395635E-2</v>
      </c>
      <c r="H20">
        <f t="shared" ca="1" si="3"/>
        <v>34</v>
      </c>
      <c r="K20">
        <f t="shared" ref="K20:K27" si="10">K19-1</f>
        <v>8</v>
      </c>
      <c r="L20" t="str">
        <f t="shared" ca="1" si="8"/>
        <v>North Dakota</v>
      </c>
      <c r="M20" s="72">
        <f t="shared" ca="1" si="9"/>
        <v>0.10929616367483698</v>
      </c>
      <c r="Q20" s="76"/>
      <c r="AA20" t="s">
        <v>15</v>
      </c>
      <c r="AB20">
        <f ca="1">INDEX(Filter!$B$5:$D$57,MATCH('Mover Rates by State'!$AA20,Filter!$A$5:$A$57,0),MATCH('Mover Rates by State'!AB$2,Filter!$B$3:$D$3,0))</f>
        <v>3159672</v>
      </c>
      <c r="AC20">
        <f ca="1">INDEX(Filter!$B$5:$D$57,MATCH('Mover Rates by State'!$AA20,Filter!$A$5:$A$57,0),MATCH('Mover Rates by State'!AC$2,Filter!$B$3:$D$3,0))</f>
        <v>2725417</v>
      </c>
      <c r="AD20">
        <f ca="1">INDEX(Filter!$B$5:$D$57,MATCH('Mover Rates by State'!$AA20,Filter!$A$5:$A$57,0),MATCH('Mover Rates by State'!AD$2,Filter!$B$3:$D$3,0))</f>
        <v>347372</v>
      </c>
    </row>
    <row r="21" spans="2:30" x14ac:dyDescent="0.2">
      <c r="B21" t="s">
        <v>16</v>
      </c>
      <c r="C21" s="32">
        <f t="shared" ca="1" si="0"/>
        <v>0.84863065978899499</v>
      </c>
      <c r="D21">
        <f t="shared" ca="1" si="4"/>
        <v>47</v>
      </c>
      <c r="E21" s="32">
        <f t="shared" ca="1" si="1"/>
        <v>0.11136891271236167</v>
      </c>
      <c r="F21">
        <f t="shared" ca="1" si="4"/>
        <v>5</v>
      </c>
      <c r="G21" s="32">
        <f t="shared" ca="1" si="2"/>
        <v>4.000042749864334E-2</v>
      </c>
      <c r="H21">
        <f t="shared" ca="1" si="3"/>
        <v>16</v>
      </c>
      <c r="K21">
        <f t="shared" si="10"/>
        <v>7</v>
      </c>
      <c r="L21" t="str">
        <f t="shared" ca="1" si="8"/>
        <v>Iowa</v>
      </c>
      <c r="M21" s="72">
        <f t="shared" ca="1" si="9"/>
        <v>0.10993925951807657</v>
      </c>
      <c r="Q21" s="76"/>
      <c r="AA21" t="s">
        <v>16</v>
      </c>
      <c r="AB21">
        <f ca="1">INDEX(Filter!$B$5:$D$57,MATCH('Mover Rates by State'!$AA21,Filter!$A$5:$A$57,0),MATCH('Mover Rates by State'!AB$2,Filter!$B$3:$D$3,0))</f>
        <v>2900594</v>
      </c>
      <c r="AC21">
        <f ca="1">INDEX(Filter!$B$5:$D$57,MATCH('Mover Rates by State'!$AA21,Filter!$A$5:$A$57,0),MATCH('Mover Rates by State'!AC$2,Filter!$B$3:$D$3,0))</f>
        <v>2461533</v>
      </c>
      <c r="AD21">
        <f ca="1">INDEX(Filter!$B$5:$D$57,MATCH('Mover Rates by State'!$AA21,Filter!$A$5:$A$57,0),MATCH('Mover Rates by State'!AD$2,Filter!$B$3:$D$3,0))</f>
        <v>323036</v>
      </c>
    </row>
    <row r="22" spans="2:30" x14ac:dyDescent="0.2">
      <c r="B22" t="s">
        <v>17</v>
      </c>
      <c r="C22" s="32">
        <f t="shared" ca="1" si="0"/>
        <v>0.8694298987187058</v>
      </c>
      <c r="D22">
        <f t="shared" ca="1" si="4"/>
        <v>24</v>
      </c>
      <c r="E22" s="32">
        <f t="shared" ca="1" si="1"/>
        <v>0.10389773140482343</v>
      </c>
      <c r="F22">
        <f t="shared" ca="1" si="4"/>
        <v>20</v>
      </c>
      <c r="G22" s="32">
        <f t="shared" ca="1" si="2"/>
        <v>2.6672369876470772E-2</v>
      </c>
      <c r="H22">
        <f t="shared" ca="1" si="3"/>
        <v>37</v>
      </c>
      <c r="K22">
        <f t="shared" si="10"/>
        <v>6</v>
      </c>
      <c r="L22" t="str">
        <f t="shared" ca="1" si="8"/>
        <v>Wyoming</v>
      </c>
      <c r="M22" s="72">
        <f t="shared" ca="1" si="9"/>
        <v>0.11007958484749143</v>
      </c>
      <c r="Q22" s="76"/>
      <c r="AA22" t="s">
        <v>17</v>
      </c>
      <c r="AB22">
        <f ca="1">INDEX(Filter!$B$5:$D$57,MATCH('Mover Rates by State'!$AA22,Filter!$A$5:$A$57,0),MATCH('Mover Rates by State'!AB$2,Filter!$B$3:$D$3,0))</f>
        <v>4460646</v>
      </c>
      <c r="AC22">
        <f ca="1">INDEX(Filter!$B$5:$D$57,MATCH('Mover Rates by State'!$AA22,Filter!$A$5:$A$57,0),MATCH('Mover Rates by State'!AC$2,Filter!$B$3:$D$3,0))</f>
        <v>3878219</v>
      </c>
      <c r="AD22">
        <f ca="1">INDEX(Filter!$B$5:$D$57,MATCH('Mover Rates by State'!$AA22,Filter!$A$5:$A$57,0),MATCH('Mover Rates by State'!AD$2,Filter!$B$3:$D$3,0))</f>
        <v>463451</v>
      </c>
    </row>
    <row r="23" spans="2:30" x14ac:dyDescent="0.2">
      <c r="B23" t="s">
        <v>18</v>
      </c>
      <c r="C23" s="32">
        <f t="shared" ca="1" si="0"/>
        <v>0.87226833842962026</v>
      </c>
      <c r="D23">
        <f t="shared" ca="1" si="4"/>
        <v>23</v>
      </c>
      <c r="E23" s="32">
        <f t="shared" ca="1" si="1"/>
        <v>0.10582739884610555</v>
      </c>
      <c r="F23">
        <f t="shared" ca="1" si="4"/>
        <v>15</v>
      </c>
      <c r="G23" s="32">
        <f t="shared" ca="1" si="2"/>
        <v>2.190426272427419E-2</v>
      </c>
      <c r="H23">
        <f t="shared" ca="1" si="3"/>
        <v>45</v>
      </c>
      <c r="K23">
        <f t="shared" si="10"/>
        <v>5</v>
      </c>
      <c r="L23" t="str">
        <f t="shared" ca="1" si="8"/>
        <v>Kansas</v>
      </c>
      <c r="M23" s="72">
        <f t="shared" ca="1" si="9"/>
        <v>0.11136891271236167</v>
      </c>
      <c r="Q23" s="76"/>
      <c r="AA23" t="s">
        <v>18</v>
      </c>
      <c r="AB23">
        <f ca="1">INDEX(Filter!$B$5:$D$57,MATCH('Mover Rates by State'!$AA23,Filter!$A$5:$A$57,0),MATCH('Mover Rates by State'!AB$2,Filter!$B$3:$D$3,0))</f>
        <v>4571302</v>
      </c>
      <c r="AC23">
        <f ca="1">INDEX(Filter!$B$5:$D$57,MATCH('Mover Rates by State'!$AA23,Filter!$A$5:$A$57,0),MATCH('Mover Rates by State'!AC$2,Filter!$B$3:$D$3,0))</f>
        <v>3987402</v>
      </c>
      <c r="AD23">
        <f ca="1">INDEX(Filter!$B$5:$D$57,MATCH('Mover Rates by State'!$AA23,Filter!$A$5:$A$57,0),MATCH('Mover Rates by State'!AD$2,Filter!$B$3:$D$3,0))</f>
        <v>483769</v>
      </c>
    </row>
    <row r="24" spans="2:30" x14ac:dyDescent="0.2">
      <c r="B24" t="s">
        <v>19</v>
      </c>
      <c r="C24" s="32">
        <f t="shared" ca="1" si="0"/>
        <v>0.88453344350802487</v>
      </c>
      <c r="D24">
        <f t="shared" ca="1" si="4"/>
        <v>12</v>
      </c>
      <c r="E24" s="32">
        <f t="shared" ca="1" si="1"/>
        <v>8.1909099998235632E-2</v>
      </c>
      <c r="F24">
        <f t="shared" ca="1" si="4"/>
        <v>43</v>
      </c>
      <c r="G24" s="32">
        <f t="shared" ca="1" si="2"/>
        <v>3.3557456493739493E-2</v>
      </c>
      <c r="H24">
        <f t="shared" ca="1" si="3"/>
        <v>26</v>
      </c>
      <c r="K24">
        <f t="shared" si="10"/>
        <v>4</v>
      </c>
      <c r="L24" t="str">
        <f t="shared" ca="1" si="8"/>
        <v>Texas</v>
      </c>
      <c r="M24" s="72">
        <f t="shared" ca="1" si="9"/>
        <v>0.11365340458369072</v>
      </c>
      <c r="Q24" s="76"/>
      <c r="AA24" t="s">
        <v>19</v>
      </c>
      <c r="AB24">
        <f ca="1">INDEX(Filter!$B$5:$D$57,MATCH('Mover Rates by State'!$AA24,Filter!$A$5:$A$57,0),MATCH('Mover Rates by State'!AB$2,Filter!$B$3:$D$3,0))</f>
        <v>1360264</v>
      </c>
      <c r="AC24">
        <f ca="1">INDEX(Filter!$B$5:$D$57,MATCH('Mover Rates by State'!$AA24,Filter!$A$5:$A$57,0),MATCH('Mover Rates by State'!AC$2,Filter!$B$3:$D$3,0))</f>
        <v>1203199</v>
      </c>
      <c r="AD24">
        <f ca="1">INDEX(Filter!$B$5:$D$57,MATCH('Mover Rates by State'!$AA24,Filter!$A$5:$A$57,0),MATCH('Mover Rates by State'!AD$2,Filter!$B$3:$D$3,0))</f>
        <v>111418</v>
      </c>
    </row>
    <row r="25" spans="2:30" x14ac:dyDescent="0.2">
      <c r="B25" t="s">
        <v>20</v>
      </c>
      <c r="C25" s="32">
        <f t="shared" ca="1" si="0"/>
        <v>0.8831943787537615</v>
      </c>
      <c r="D25">
        <f t="shared" ca="1" si="4"/>
        <v>15</v>
      </c>
      <c r="E25" s="32">
        <f t="shared" ca="1" si="1"/>
        <v>8.5180045297198317E-2</v>
      </c>
      <c r="F25">
        <f t="shared" ca="1" si="4"/>
        <v>39</v>
      </c>
      <c r="G25" s="32">
        <f t="shared" ca="1" si="2"/>
        <v>3.1625575949040183E-2</v>
      </c>
      <c r="H25">
        <f t="shared" ca="1" si="3"/>
        <v>28</v>
      </c>
      <c r="K25">
        <f t="shared" si="10"/>
        <v>3</v>
      </c>
      <c r="L25" t="str">
        <f t="shared" ca="1" si="8"/>
        <v>Washington</v>
      </c>
      <c r="M25" s="72">
        <f t="shared" ca="1" si="9"/>
        <v>0.11875361580703507</v>
      </c>
      <c r="Q25" s="76"/>
      <c r="AA25" t="s">
        <v>20</v>
      </c>
      <c r="AB25">
        <f ca="1">INDEX(Filter!$B$5:$D$57,MATCH('Mover Rates by State'!$AA25,Filter!$A$5:$A$57,0),MATCH('Mover Rates by State'!AB$2,Filter!$B$3:$D$3,0))</f>
        <v>6099715</v>
      </c>
      <c r="AC25">
        <f ca="1">INDEX(Filter!$B$5:$D$57,MATCH('Mover Rates by State'!$AA25,Filter!$A$5:$A$57,0),MATCH('Mover Rates by State'!AC$2,Filter!$B$3:$D$3,0))</f>
        <v>5387234</v>
      </c>
      <c r="AD25">
        <f ca="1">INDEX(Filter!$B$5:$D$57,MATCH('Mover Rates by State'!$AA25,Filter!$A$5:$A$57,0),MATCH('Mover Rates by State'!AD$2,Filter!$B$3:$D$3,0))</f>
        <v>519574</v>
      </c>
    </row>
    <row r="26" spans="2:30" x14ac:dyDescent="0.2">
      <c r="B26" t="s">
        <v>21</v>
      </c>
      <c r="C26" s="32">
        <f t="shared" ca="1" si="0"/>
        <v>0.87386995442948368</v>
      </c>
      <c r="D26">
        <f t="shared" ca="1" si="4"/>
        <v>21</v>
      </c>
      <c r="E26" s="32">
        <f t="shared" ca="1" si="1"/>
        <v>9.5882575603131959E-2</v>
      </c>
      <c r="F26">
        <f t="shared" ca="1" si="4"/>
        <v>30</v>
      </c>
      <c r="G26" s="32">
        <f t="shared" ca="1" si="2"/>
        <v>3.0247469967384366E-2</v>
      </c>
      <c r="H26">
        <f t="shared" ca="1" si="3"/>
        <v>31</v>
      </c>
      <c r="K26">
        <f t="shared" si="10"/>
        <v>2</v>
      </c>
      <c r="L26" t="str">
        <f t="shared" ca="1" si="8"/>
        <v>Colorado</v>
      </c>
      <c r="M26" s="72">
        <f t="shared" ca="1" si="9"/>
        <v>0.11930121223531635</v>
      </c>
      <c r="Q26" s="76"/>
      <c r="AA26" t="s">
        <v>21</v>
      </c>
      <c r="AB26">
        <f ca="1">INDEX(Filter!$B$5:$D$57,MATCH('Mover Rates by State'!$AA26,Filter!$A$5:$A$57,0),MATCH('Mover Rates by State'!AB$2,Filter!$B$3:$D$3,0))</f>
        <v>6916314</v>
      </c>
      <c r="AC26">
        <f ca="1">INDEX(Filter!$B$5:$D$57,MATCH('Mover Rates by State'!$AA26,Filter!$A$5:$A$57,0),MATCH('Mover Rates by State'!AC$2,Filter!$B$3:$D$3,0))</f>
        <v>6043959</v>
      </c>
      <c r="AD26">
        <f ca="1">INDEX(Filter!$B$5:$D$57,MATCH('Mover Rates by State'!$AA26,Filter!$A$5:$A$57,0),MATCH('Mover Rates by State'!AD$2,Filter!$B$3:$D$3,0))</f>
        <v>663154</v>
      </c>
    </row>
    <row r="27" spans="2:30" x14ac:dyDescent="0.2">
      <c r="B27" t="s">
        <v>22</v>
      </c>
      <c r="C27" s="32">
        <f t="shared" ca="1" si="0"/>
        <v>0.88711406328389308</v>
      </c>
      <c r="D27">
        <f t="shared" ca="1" si="4"/>
        <v>11</v>
      </c>
      <c r="E27" s="32">
        <f t="shared" ca="1" si="1"/>
        <v>9.551134755650463E-2</v>
      </c>
      <c r="F27">
        <f t="shared" ca="1" si="4"/>
        <v>32</v>
      </c>
      <c r="G27" s="32">
        <f t="shared" ca="1" si="2"/>
        <v>1.7374589159602286E-2</v>
      </c>
      <c r="H27">
        <f t="shared" ca="1" si="3"/>
        <v>50</v>
      </c>
      <c r="K27">
        <f t="shared" si="10"/>
        <v>1</v>
      </c>
      <c r="L27" t="str">
        <f t="shared" ca="1" si="8"/>
        <v>Oklahoma</v>
      </c>
      <c r="M27" s="72">
        <f t="shared" ca="1" si="9"/>
        <v>0.12056494794016295</v>
      </c>
      <c r="Q27" s="76"/>
      <c r="AA27" t="s">
        <v>22</v>
      </c>
      <c r="AB27">
        <f ca="1">INDEX(Filter!$B$5:$D$57,MATCH('Mover Rates by State'!$AA27,Filter!$A$5:$A$57,0),MATCH('Mover Rates by State'!AB$2,Filter!$B$3:$D$3,0))</f>
        <v>9950336</v>
      </c>
      <c r="AC27">
        <f ca="1">INDEX(Filter!$B$5:$D$57,MATCH('Mover Rates by State'!$AA27,Filter!$A$5:$A$57,0),MATCH('Mover Rates by State'!AC$2,Filter!$B$3:$D$3,0))</f>
        <v>8827083</v>
      </c>
      <c r="AD27">
        <f ca="1">INDEX(Filter!$B$5:$D$57,MATCH('Mover Rates by State'!$AA27,Filter!$A$5:$A$57,0),MATCH('Mover Rates by State'!AD$2,Filter!$B$3:$D$3,0))</f>
        <v>950370</v>
      </c>
    </row>
    <row r="28" spans="2:30" x14ac:dyDescent="0.2">
      <c r="B28" t="s">
        <v>23</v>
      </c>
      <c r="C28" s="32">
        <f t="shared" ca="1" si="0"/>
        <v>0.87332288793251556</v>
      </c>
      <c r="D28">
        <f t="shared" ca="1" si="4"/>
        <v>22</v>
      </c>
      <c r="E28" s="32">
        <f t="shared" ca="1" si="1"/>
        <v>0.10743825659340835</v>
      </c>
      <c r="F28">
        <f t="shared" ca="1" si="4"/>
        <v>13</v>
      </c>
      <c r="G28" s="32">
        <f t="shared" ca="1" si="2"/>
        <v>1.9238855474076097E-2</v>
      </c>
      <c r="H28">
        <f t="shared" ca="1" si="3"/>
        <v>47</v>
      </c>
      <c r="Q28" s="76"/>
      <c r="AA28" t="s">
        <v>23</v>
      </c>
      <c r="AB28">
        <f ca="1">INDEX(Filter!$B$5:$D$57,MATCH('Mover Rates by State'!$AA28,Filter!$A$5:$A$57,0),MATCH('Mover Rates by State'!AB$2,Filter!$B$3:$D$3,0))</f>
        <v>5645866</v>
      </c>
      <c r="AC28">
        <f ca="1">INDEX(Filter!$B$5:$D$57,MATCH('Mover Rates by State'!$AA28,Filter!$A$5:$A$57,0),MATCH('Mover Rates by State'!AC$2,Filter!$B$3:$D$3,0))</f>
        <v>4930664</v>
      </c>
      <c r="AD28">
        <f ca="1">INDEX(Filter!$B$5:$D$57,MATCH('Mover Rates by State'!$AA28,Filter!$A$5:$A$57,0),MATCH('Mover Rates by State'!AD$2,Filter!$B$3:$D$3,0))</f>
        <v>606582</v>
      </c>
    </row>
    <row r="29" spans="2:30" x14ac:dyDescent="0.2">
      <c r="B29" t="s">
        <v>24</v>
      </c>
      <c r="C29" s="32">
        <f t="shared" ca="1" si="0"/>
        <v>0.89344678367460462</v>
      </c>
      <c r="D29">
        <f t="shared" ca="1" si="4"/>
        <v>6</v>
      </c>
      <c r="E29" s="32">
        <f t="shared" ca="1" si="1"/>
        <v>8.2604859476074252E-2</v>
      </c>
      <c r="F29">
        <f t="shared" ca="1" si="4"/>
        <v>42</v>
      </c>
      <c r="G29" s="32">
        <f t="shared" ca="1" si="2"/>
        <v>2.3948356849321131E-2</v>
      </c>
      <c r="H29">
        <f t="shared" ca="1" si="3"/>
        <v>43</v>
      </c>
      <c r="L29" s="215" t="str">
        <f>"Highest Percentage of Population moved from different state: "&amp;B1-1&amp;" to "&amp;B1</f>
        <v>Highest Percentage of Population moved from different state: 2020 to 2021</v>
      </c>
      <c r="M29" s="81" t="s">
        <v>52</v>
      </c>
      <c r="Q29" s="76"/>
      <c r="AA29" t="s">
        <v>24</v>
      </c>
      <c r="AB29">
        <f ca="1">INDEX(Filter!$B$5:$D$57,MATCH('Mover Rates by State'!$AA29,Filter!$A$5:$A$57,0),MATCH('Mover Rates by State'!AB$2,Filter!$B$3:$D$3,0))</f>
        <v>2919574</v>
      </c>
      <c r="AC29">
        <f ca="1">INDEX(Filter!$B$5:$D$57,MATCH('Mover Rates by State'!$AA29,Filter!$A$5:$A$57,0),MATCH('Mover Rates by State'!AC$2,Filter!$B$3:$D$3,0))</f>
        <v>2608484</v>
      </c>
      <c r="AD29">
        <f ca="1">INDEX(Filter!$B$5:$D$57,MATCH('Mover Rates by State'!$AA29,Filter!$A$5:$A$57,0),MATCH('Mover Rates by State'!AD$2,Filter!$B$3:$D$3,0))</f>
        <v>241171</v>
      </c>
    </row>
    <row r="30" spans="2:30" x14ac:dyDescent="0.2">
      <c r="B30" t="s">
        <v>25</v>
      </c>
      <c r="C30" s="32">
        <f t="shared" ca="1" si="0"/>
        <v>0.86558743768684121</v>
      </c>
      <c r="D30">
        <f t="shared" ca="1" si="4"/>
        <v>27</v>
      </c>
      <c r="E30" s="32">
        <f t="shared" ca="1" si="1"/>
        <v>0.10418729023769661</v>
      </c>
      <c r="F30">
        <f t="shared" ca="1" si="4"/>
        <v>19</v>
      </c>
      <c r="G30" s="32">
        <f t="shared" ca="1" si="2"/>
        <v>3.0225272075462176E-2</v>
      </c>
      <c r="H30">
        <f t="shared" ca="1" si="3"/>
        <v>32</v>
      </c>
      <c r="K30" s="62" t="s">
        <v>115</v>
      </c>
      <c r="L30" s="62" t="s">
        <v>114</v>
      </c>
      <c r="M30" s="72">
        <f ca="1">G4</f>
        <v>2.8418574671217653E-2</v>
      </c>
      <c r="Q30" s="76"/>
      <c r="AA30" t="s">
        <v>25</v>
      </c>
      <c r="AB30">
        <f ca="1">INDEX(Filter!$B$5:$D$57,MATCH('Mover Rates by State'!$AA30,Filter!$A$5:$A$57,0),MATCH('Mover Rates by State'!AB$2,Filter!$B$3:$D$3,0))</f>
        <v>6102443</v>
      </c>
      <c r="AC30">
        <f ca="1">INDEX(Filter!$B$5:$D$57,MATCH('Mover Rates by State'!$AA30,Filter!$A$5:$A$57,0),MATCH('Mover Rates by State'!AC$2,Filter!$B$3:$D$3,0))</f>
        <v>5282198</v>
      </c>
      <c r="AD30">
        <f ca="1">INDEX(Filter!$B$5:$D$57,MATCH('Mover Rates by State'!$AA30,Filter!$A$5:$A$57,0),MATCH('Mover Rates by State'!AD$2,Filter!$B$3:$D$3,0))</f>
        <v>635797</v>
      </c>
    </row>
    <row r="31" spans="2:30" x14ac:dyDescent="0.2">
      <c r="B31" t="s">
        <v>26</v>
      </c>
      <c r="C31" s="32">
        <f t="shared" ca="1" si="0"/>
        <v>0.8633818087409314</v>
      </c>
      <c r="D31">
        <f t="shared" ca="1" si="4"/>
        <v>33</v>
      </c>
      <c r="E31" s="32">
        <f t="shared" ca="1" si="1"/>
        <v>9.1764421951790312E-2</v>
      </c>
      <c r="F31">
        <f t="shared" ca="1" si="4"/>
        <v>36</v>
      </c>
      <c r="G31" s="32">
        <f t="shared" ca="1" si="2"/>
        <v>4.4853769307278288E-2</v>
      </c>
      <c r="H31">
        <f t="shared" ca="1" si="3"/>
        <v>12</v>
      </c>
      <c r="K31">
        <v>10</v>
      </c>
      <c r="L31" t="str">
        <f ca="1">INDEX(B$5:B$56,MATCH($K31,$H$5:$H$56,0),1)</f>
        <v>Nevada</v>
      </c>
      <c r="M31" s="72">
        <f ca="1">INDEX(G$5:G$56,MATCH($K31,$H$5:$H$56,0),1)</f>
        <v>4.6448236699808021E-2</v>
      </c>
      <c r="Q31" s="76"/>
      <c r="AA31" t="s">
        <v>26</v>
      </c>
      <c r="AB31">
        <f ca="1">INDEX(Filter!$B$5:$D$57,MATCH('Mover Rates by State'!$AA31,Filter!$A$5:$A$57,0),MATCH('Mover Rates by State'!AB$2,Filter!$B$3:$D$3,0))</f>
        <v>1093888</v>
      </c>
      <c r="AC31">
        <f ca="1">INDEX(Filter!$B$5:$D$57,MATCH('Mover Rates by State'!$AA31,Filter!$A$5:$A$57,0),MATCH('Mover Rates by State'!AC$2,Filter!$B$3:$D$3,0))</f>
        <v>944443</v>
      </c>
      <c r="AD31">
        <f ca="1">INDEX(Filter!$B$5:$D$57,MATCH('Mover Rates by State'!$AA31,Filter!$A$5:$A$57,0),MATCH('Mover Rates by State'!AD$2,Filter!$B$3:$D$3,0))</f>
        <v>100380</v>
      </c>
    </row>
    <row r="32" spans="2:30" x14ac:dyDescent="0.2">
      <c r="B32" t="s">
        <v>27</v>
      </c>
      <c r="C32" s="32">
        <f t="shared" ca="1" si="0"/>
        <v>0.86472753518585344</v>
      </c>
      <c r="D32">
        <f t="shared" ca="1" si="4"/>
        <v>30</v>
      </c>
      <c r="E32" s="32">
        <f t="shared" ca="1" si="1"/>
        <v>0.10773676341702325</v>
      </c>
      <c r="F32">
        <f t="shared" ca="1" si="4"/>
        <v>12</v>
      </c>
      <c r="G32" s="32">
        <f t="shared" ca="1" si="2"/>
        <v>2.7535701397123316E-2</v>
      </c>
      <c r="H32">
        <f t="shared" ca="1" si="3"/>
        <v>33</v>
      </c>
      <c r="K32">
        <f>K31-1</f>
        <v>9</v>
      </c>
      <c r="L32" t="str">
        <f t="shared" ref="L32:L40" ca="1" si="11">INDEX(B$5:B$56,MATCH($K32,$H$5:$H$56,0),1)</f>
        <v>Delaware</v>
      </c>
      <c r="M32" s="72">
        <f t="shared" ref="M32:M40" ca="1" si="12">INDEX(G$5:G$56,MATCH($K32,$H$5:$H$56,0),1)</f>
        <v>4.7568588143392446E-2</v>
      </c>
      <c r="Q32" s="76"/>
      <c r="AA32" t="s">
        <v>27</v>
      </c>
      <c r="AB32">
        <f ca="1">INDEX(Filter!$B$5:$D$57,MATCH('Mover Rates by State'!$AA32,Filter!$A$5:$A$57,0),MATCH('Mover Rates by State'!AB$2,Filter!$B$3:$D$3,0))</f>
        <v>1939700</v>
      </c>
      <c r="AC32">
        <f ca="1">INDEX(Filter!$B$5:$D$57,MATCH('Mover Rates by State'!$AA32,Filter!$A$5:$A$57,0),MATCH('Mover Rates by State'!AC$2,Filter!$B$3:$D$3,0))</f>
        <v>1677312</v>
      </c>
      <c r="AD32">
        <f ca="1">INDEX(Filter!$B$5:$D$57,MATCH('Mover Rates by State'!$AA32,Filter!$A$5:$A$57,0),MATCH('Mover Rates by State'!AD$2,Filter!$B$3:$D$3,0))</f>
        <v>208977</v>
      </c>
    </row>
    <row r="33" spans="2:30" x14ac:dyDescent="0.2">
      <c r="B33" t="s">
        <v>28</v>
      </c>
      <c r="C33" s="32">
        <f t="shared" ca="1" si="0"/>
        <v>0.85535179556528507</v>
      </c>
      <c r="D33">
        <f t="shared" ca="1" si="4"/>
        <v>42</v>
      </c>
      <c r="E33" s="32">
        <f t="shared" ca="1" si="1"/>
        <v>9.8199967734906912E-2</v>
      </c>
      <c r="F33">
        <f t="shared" ca="1" si="4"/>
        <v>28</v>
      </c>
      <c r="G33" s="32">
        <f t="shared" ca="1" si="2"/>
        <v>4.6448236699808021E-2</v>
      </c>
      <c r="H33">
        <f t="shared" ca="1" si="3"/>
        <v>10</v>
      </c>
      <c r="K33">
        <f t="shared" ref="K33:K40" si="13">K32-1</f>
        <v>8</v>
      </c>
      <c r="L33" t="str">
        <f t="shared" ca="1" si="11"/>
        <v>Colorado</v>
      </c>
      <c r="M33" s="72">
        <f t="shared" ca="1" si="12"/>
        <v>4.7980696217261712E-2</v>
      </c>
      <c r="Q33" s="76"/>
      <c r="AA33" t="s">
        <v>28</v>
      </c>
      <c r="AB33">
        <f ca="1">INDEX(Filter!$B$5:$D$57,MATCH('Mover Rates by State'!$AA33,Filter!$A$5:$A$57,0),MATCH('Mover Rates by State'!AB$2,Filter!$B$3:$D$3,0))</f>
        <v>3111722</v>
      </c>
      <c r="AC33">
        <f ca="1">INDEX(Filter!$B$5:$D$57,MATCH('Mover Rates by State'!$AA33,Filter!$A$5:$A$57,0),MATCH('Mover Rates by State'!AC$2,Filter!$B$3:$D$3,0))</f>
        <v>2661617</v>
      </c>
      <c r="AD33">
        <f ca="1">INDEX(Filter!$B$5:$D$57,MATCH('Mover Rates by State'!$AA33,Filter!$A$5:$A$57,0),MATCH('Mover Rates by State'!AD$2,Filter!$B$3:$D$3,0))</f>
        <v>305571</v>
      </c>
    </row>
    <row r="34" spans="2:30" x14ac:dyDescent="0.2">
      <c r="B34" t="s">
        <v>29</v>
      </c>
      <c r="C34" s="32">
        <f t="shared" ca="1" si="0"/>
        <v>0.88836036752760883</v>
      </c>
      <c r="D34">
        <f t="shared" ca="1" si="4"/>
        <v>8</v>
      </c>
      <c r="E34" s="32">
        <f t="shared" ca="1" si="1"/>
        <v>7.0601275516499987E-2</v>
      </c>
      <c r="F34">
        <f t="shared" ca="1" si="4"/>
        <v>49</v>
      </c>
      <c r="G34" s="32">
        <f t="shared" ca="1" si="2"/>
        <v>4.1038356955891184E-2</v>
      </c>
      <c r="H34">
        <f t="shared" ca="1" si="3"/>
        <v>15</v>
      </c>
      <c r="K34">
        <f t="shared" si="13"/>
        <v>7</v>
      </c>
      <c r="L34" t="str">
        <f t="shared" ca="1" si="11"/>
        <v>Alaska</v>
      </c>
      <c r="M34" s="72">
        <f t="shared" ca="1" si="12"/>
        <v>4.8691275214138033E-2</v>
      </c>
      <c r="Q34" s="76"/>
      <c r="AA34" t="s">
        <v>29</v>
      </c>
      <c r="AB34">
        <f ca="1">INDEX(Filter!$B$5:$D$57,MATCH('Mover Rates by State'!$AA34,Filter!$A$5:$A$57,0),MATCH('Mover Rates by State'!AB$2,Filter!$B$3:$D$3,0))</f>
        <v>1377638</v>
      </c>
      <c r="AC34">
        <f ca="1">INDEX(Filter!$B$5:$D$57,MATCH('Mover Rates by State'!$AA34,Filter!$A$5:$A$57,0),MATCH('Mover Rates by State'!AC$2,Filter!$B$3:$D$3,0))</f>
        <v>1223839</v>
      </c>
      <c r="AD34">
        <f ca="1">INDEX(Filter!$B$5:$D$57,MATCH('Mover Rates by State'!$AA34,Filter!$A$5:$A$57,0),MATCH('Mover Rates by State'!AD$2,Filter!$B$3:$D$3,0))</f>
        <v>97263</v>
      </c>
    </row>
    <row r="35" spans="2:30" x14ac:dyDescent="0.2">
      <c r="B35" t="s">
        <v>30</v>
      </c>
      <c r="C35" s="32">
        <f t="shared" ca="1" si="0"/>
        <v>0.8937748450341324</v>
      </c>
      <c r="D35">
        <f t="shared" ca="1" si="4"/>
        <v>5</v>
      </c>
      <c r="E35" s="32">
        <f t="shared" ca="1" si="1"/>
        <v>7.891080961797195E-2</v>
      </c>
      <c r="F35">
        <f t="shared" ca="1" si="4"/>
        <v>44</v>
      </c>
      <c r="G35" s="32">
        <f t="shared" ca="1" si="2"/>
        <v>2.7314345347895647E-2</v>
      </c>
      <c r="H35">
        <f t="shared" ca="1" si="3"/>
        <v>36</v>
      </c>
      <c r="K35">
        <f t="shared" si="13"/>
        <v>6</v>
      </c>
      <c r="L35" t="str">
        <f t="shared" ca="1" si="11"/>
        <v>Wyoming</v>
      </c>
      <c r="M35" s="72">
        <f t="shared" ca="1" si="12"/>
        <v>5.1144250151706469E-2</v>
      </c>
      <c r="Q35" s="76"/>
      <c r="AA35" t="s">
        <v>30</v>
      </c>
      <c r="AB35">
        <f ca="1">INDEX(Filter!$B$5:$D$57,MATCH('Mover Rates by State'!$AA35,Filter!$A$5:$A$57,0),MATCH('Mover Rates by State'!AB$2,Filter!$B$3:$D$3,0))</f>
        <v>9174117</v>
      </c>
      <c r="AC35">
        <f ca="1">INDEX(Filter!$B$5:$D$57,MATCH('Mover Rates by State'!$AA35,Filter!$A$5:$A$57,0),MATCH('Mover Rates by State'!AC$2,Filter!$B$3:$D$3,0))</f>
        <v>8199595</v>
      </c>
      <c r="AD35">
        <f ca="1">INDEX(Filter!$B$5:$D$57,MATCH('Mover Rates by State'!$AA35,Filter!$A$5:$A$57,0),MATCH('Mover Rates by State'!AD$2,Filter!$B$3:$D$3,0))</f>
        <v>723937</v>
      </c>
    </row>
    <row r="36" spans="2:30" x14ac:dyDescent="0.2">
      <c r="B36" t="s">
        <v>31</v>
      </c>
      <c r="C36" s="32">
        <f t="shared" ref="C36:C56" ca="1" si="14">AC36/$AB36</f>
        <v>0.87416423746481664</v>
      </c>
      <c r="D36">
        <f t="shared" ca="1" si="4"/>
        <v>20</v>
      </c>
      <c r="E36" s="32">
        <f t="shared" ref="E36:E56" ca="1" si="15">AD36/$AB36</f>
        <v>9.0091963153560453E-2</v>
      </c>
      <c r="F36">
        <f t="shared" ca="1" si="4"/>
        <v>37</v>
      </c>
      <c r="G36" s="32">
        <f t="shared" ca="1" si="2"/>
        <v>3.5743799381622907E-2</v>
      </c>
      <c r="H36">
        <f t="shared" ca="1" si="3"/>
        <v>21</v>
      </c>
      <c r="K36">
        <f t="shared" si="13"/>
        <v>5</v>
      </c>
      <c r="L36" t="str">
        <f t="shared" ca="1" si="11"/>
        <v>North Dakota</v>
      </c>
      <c r="M36" s="72">
        <f t="shared" ca="1" si="12"/>
        <v>5.2368571794757832E-2</v>
      </c>
      <c r="Q36" s="76"/>
      <c r="AA36" t="s">
        <v>31</v>
      </c>
      <c r="AB36">
        <f ca="1">INDEX(Filter!$B$5:$D$57,MATCH('Mover Rates by State'!$AA36,Filter!$A$5:$A$57,0),MATCH('Mover Rates by State'!AB$2,Filter!$B$3:$D$3,0))</f>
        <v>2092251</v>
      </c>
      <c r="AC36">
        <f ca="1">INDEX(Filter!$B$5:$D$57,MATCH('Mover Rates by State'!$AA36,Filter!$A$5:$A$57,0),MATCH('Mover Rates by State'!AC$2,Filter!$B$3:$D$3,0))</f>
        <v>1828971</v>
      </c>
      <c r="AD36">
        <f ca="1">INDEX(Filter!$B$5:$D$57,MATCH('Mover Rates by State'!$AA36,Filter!$A$5:$A$57,0),MATCH('Mover Rates by State'!AD$2,Filter!$B$3:$D$3,0))</f>
        <v>188495</v>
      </c>
    </row>
    <row r="37" spans="2:30" x14ac:dyDescent="0.2">
      <c r="B37" t="s">
        <v>32</v>
      </c>
      <c r="C37" s="32">
        <f t="shared" ca="1" si="14"/>
        <v>0.89591395219679715</v>
      </c>
      <c r="D37">
        <f t="shared" ca="1" si="4"/>
        <v>3</v>
      </c>
      <c r="E37" s="32">
        <f t="shared" ca="1" si="15"/>
        <v>8.4922119808624144E-2</v>
      </c>
      <c r="F37">
        <f t="shared" ca="1" si="4"/>
        <v>40</v>
      </c>
      <c r="G37" s="32">
        <f t="shared" ca="1" si="2"/>
        <v>1.9163927994578708E-2</v>
      </c>
      <c r="H37">
        <f t="shared" ref="H37:H56" ca="1" si="16">_xlfn.RANK.AVG(G37,G$5:G$56)</f>
        <v>48</v>
      </c>
      <c r="K37">
        <f t="shared" si="13"/>
        <v>4</v>
      </c>
      <c r="L37" t="str">
        <f t="shared" ca="1" si="11"/>
        <v>Vermont</v>
      </c>
      <c r="M37" s="72">
        <f t="shared" ca="1" si="12"/>
        <v>5.2837176505092787E-2</v>
      </c>
      <c r="Q37" s="76"/>
      <c r="AA37" t="s">
        <v>32</v>
      </c>
      <c r="AB37">
        <f ca="1">INDEX(Filter!$B$5:$D$57,MATCH('Mover Rates by State'!$AA37,Filter!$A$5:$A$57,0),MATCH('Mover Rates by State'!AB$2,Filter!$B$3:$D$3,0))</f>
        <v>19626300</v>
      </c>
      <c r="AC37">
        <f ca="1">INDEX(Filter!$B$5:$D$57,MATCH('Mover Rates by State'!$AA37,Filter!$A$5:$A$57,0),MATCH('Mover Rates by State'!AC$2,Filter!$B$3:$D$3,0))</f>
        <v>17583476</v>
      </c>
      <c r="AD37">
        <f ca="1">INDEX(Filter!$B$5:$D$57,MATCH('Mover Rates by State'!$AA37,Filter!$A$5:$A$57,0),MATCH('Mover Rates by State'!AD$2,Filter!$B$3:$D$3,0))</f>
        <v>1666707</v>
      </c>
    </row>
    <row r="38" spans="2:30" x14ac:dyDescent="0.2">
      <c r="B38" t="s">
        <v>33</v>
      </c>
      <c r="C38" s="32">
        <f t="shared" ca="1" si="14"/>
        <v>0.86478500137983771</v>
      </c>
      <c r="D38">
        <f t="shared" ca="1" si="4"/>
        <v>29</v>
      </c>
      <c r="E38" s="32">
        <f t="shared" ca="1" si="15"/>
        <v>9.8786996807946795E-2</v>
      </c>
      <c r="F38">
        <f t="shared" ca="1" si="4"/>
        <v>27</v>
      </c>
      <c r="G38" s="32">
        <f t="shared" ca="1" si="2"/>
        <v>3.6428001812215491E-2</v>
      </c>
      <c r="H38">
        <f t="shared" ca="1" si="16"/>
        <v>19</v>
      </c>
      <c r="K38">
        <f t="shared" si="13"/>
        <v>3</v>
      </c>
      <c r="L38" t="str">
        <f t="shared" ca="1" si="11"/>
        <v>Idaho</v>
      </c>
      <c r="M38" s="72">
        <f t="shared" ca="1" si="12"/>
        <v>5.4100107516070237E-2</v>
      </c>
      <c r="Q38" s="76"/>
      <c r="AA38" t="s">
        <v>33</v>
      </c>
      <c r="AB38">
        <f ca="1">INDEX(Filter!$B$5:$D$57,MATCH('Mover Rates by State'!$AA38,Filter!$A$5:$A$57,0),MATCH('Mover Rates by State'!AB$2,Filter!$B$3:$D$3,0))</f>
        <v>10446881</v>
      </c>
      <c r="AC38">
        <f ca="1">INDEX(Filter!$B$5:$D$57,MATCH('Mover Rates by State'!$AA38,Filter!$A$5:$A$57,0),MATCH('Mover Rates by State'!AC$2,Filter!$B$3:$D$3,0))</f>
        <v>9034306</v>
      </c>
      <c r="AD38">
        <f ca="1">INDEX(Filter!$B$5:$D$57,MATCH('Mover Rates by State'!$AA38,Filter!$A$5:$A$57,0),MATCH('Mover Rates by State'!AD$2,Filter!$B$3:$D$3,0))</f>
        <v>1032016</v>
      </c>
    </row>
    <row r="39" spans="2:30" x14ac:dyDescent="0.2">
      <c r="B39" t="s">
        <v>34</v>
      </c>
      <c r="C39" s="32">
        <f t="shared" ca="1" si="14"/>
        <v>0.83833526453040519</v>
      </c>
      <c r="D39">
        <f t="shared" ca="1" si="4"/>
        <v>50</v>
      </c>
      <c r="E39" s="32">
        <f t="shared" ca="1" si="15"/>
        <v>0.10929616367483698</v>
      </c>
      <c r="F39">
        <f t="shared" ca="1" si="4"/>
        <v>8</v>
      </c>
      <c r="G39" s="32">
        <f t="shared" ca="1" si="2"/>
        <v>5.2368571794757832E-2</v>
      </c>
      <c r="H39">
        <f t="shared" ca="1" si="16"/>
        <v>5</v>
      </c>
      <c r="K39">
        <f t="shared" si="13"/>
        <v>2</v>
      </c>
      <c r="L39" t="str">
        <f t="shared" ca="1" si="11"/>
        <v>Hawaii</v>
      </c>
      <c r="M39" s="72">
        <f t="shared" ca="1" si="12"/>
        <v>5.9417456940975846E-2</v>
      </c>
      <c r="Q39" s="76"/>
      <c r="AA39" t="s">
        <v>34</v>
      </c>
      <c r="AB39">
        <f ca="1">INDEX(Filter!$B$5:$D$57,MATCH('Mover Rates by State'!$AA39,Filter!$A$5:$A$57,0),MATCH('Mover Rates by State'!AB$2,Filter!$B$3:$D$3,0))</f>
        <v>764638</v>
      </c>
      <c r="AC39">
        <f ca="1">INDEX(Filter!$B$5:$D$57,MATCH('Mover Rates by State'!$AA39,Filter!$A$5:$A$57,0),MATCH('Mover Rates by State'!AC$2,Filter!$B$3:$D$3,0))</f>
        <v>641023</v>
      </c>
      <c r="AD39">
        <f ca="1">INDEX(Filter!$B$5:$D$57,MATCH('Mover Rates by State'!$AA39,Filter!$A$5:$A$57,0),MATCH('Mover Rates by State'!AD$2,Filter!$B$3:$D$3,0))</f>
        <v>83572</v>
      </c>
    </row>
    <row r="40" spans="2:30" x14ac:dyDescent="0.2">
      <c r="B40" t="s">
        <v>35</v>
      </c>
      <c r="C40" s="32">
        <f t="shared" ca="1" si="14"/>
        <v>0.87554647433148658</v>
      </c>
      <c r="D40">
        <f t="shared" ca="1" si="4"/>
        <v>19</v>
      </c>
      <c r="E40" s="32">
        <f t="shared" ca="1" si="15"/>
        <v>0.10533927376888905</v>
      </c>
      <c r="F40">
        <f t="shared" ca="1" si="4"/>
        <v>17</v>
      </c>
      <c r="G40" s="32">
        <f t="shared" ca="1" si="2"/>
        <v>1.9114251899624374E-2</v>
      </c>
      <c r="H40">
        <f t="shared" ca="1" si="16"/>
        <v>49</v>
      </c>
      <c r="K40">
        <f t="shared" si="13"/>
        <v>1</v>
      </c>
      <c r="L40" t="str">
        <f t="shared" ca="1" si="11"/>
        <v xml:space="preserve">District of Columbia </v>
      </c>
      <c r="M40" s="72">
        <f t="shared" ca="1" si="12"/>
        <v>9.8714725290684452E-2</v>
      </c>
      <c r="Q40" s="76"/>
      <c r="AA40" t="s">
        <v>35</v>
      </c>
      <c r="AB40">
        <f ca="1">INDEX(Filter!$B$5:$D$57,MATCH('Mover Rates by State'!$AA40,Filter!$A$5:$A$57,0),MATCH('Mover Rates by State'!AB$2,Filter!$B$3:$D$3,0))</f>
        <v>11660200</v>
      </c>
      <c r="AC40">
        <f ca="1">INDEX(Filter!$B$5:$D$57,MATCH('Mover Rates by State'!$AA40,Filter!$A$5:$A$57,0),MATCH('Mover Rates by State'!AC$2,Filter!$B$3:$D$3,0))</f>
        <v>10209047</v>
      </c>
      <c r="AD40">
        <f ca="1">INDEX(Filter!$B$5:$D$57,MATCH('Mover Rates by State'!$AA40,Filter!$A$5:$A$57,0),MATCH('Mover Rates by State'!AD$2,Filter!$B$3:$D$3,0))</f>
        <v>1228277</v>
      </c>
    </row>
    <row r="41" spans="2:30" x14ac:dyDescent="0.2">
      <c r="B41" t="s">
        <v>36</v>
      </c>
      <c r="C41" s="32">
        <f t="shared" ca="1" si="14"/>
        <v>0.84885720422483601</v>
      </c>
      <c r="D41">
        <f t="shared" ca="1" si="4"/>
        <v>46</v>
      </c>
      <c r="E41" s="32">
        <f t="shared" ca="1" si="15"/>
        <v>0.12056494794016295</v>
      </c>
      <c r="F41">
        <f t="shared" ca="1" si="4"/>
        <v>1</v>
      </c>
      <c r="G41" s="32">
        <f t="shared" ca="1" si="2"/>
        <v>3.0577847835001032E-2</v>
      </c>
      <c r="H41">
        <f t="shared" ca="1" si="16"/>
        <v>30</v>
      </c>
      <c r="Q41" s="76"/>
      <c r="AA41" t="s">
        <v>36</v>
      </c>
      <c r="AB41">
        <f ca="1">INDEX(Filter!$B$5:$D$57,MATCH('Mover Rates by State'!$AA41,Filter!$A$5:$A$57,0),MATCH('Mover Rates by State'!AB$2,Filter!$B$3:$D$3,0))</f>
        <v>3943443</v>
      </c>
      <c r="AC41">
        <f ca="1">INDEX(Filter!$B$5:$D$57,MATCH('Mover Rates by State'!$AA41,Filter!$A$5:$A$57,0),MATCH('Mover Rates by State'!AC$2,Filter!$B$3:$D$3,0))</f>
        <v>3347420</v>
      </c>
      <c r="AD41">
        <f ca="1">INDEX(Filter!$B$5:$D$57,MATCH('Mover Rates by State'!$AA41,Filter!$A$5:$A$57,0),MATCH('Mover Rates by State'!AD$2,Filter!$B$3:$D$3,0))</f>
        <v>475441</v>
      </c>
    </row>
    <row r="42" spans="2:30" x14ac:dyDescent="0.2">
      <c r="B42" t="s">
        <v>37</v>
      </c>
      <c r="C42" s="32">
        <f t="shared" ca="1" si="14"/>
        <v>0.85586065650723364</v>
      </c>
      <c r="D42">
        <f t="shared" ca="1" si="4"/>
        <v>41</v>
      </c>
      <c r="E42" s="32">
        <f t="shared" ca="1" si="15"/>
        <v>0.10895931370230502</v>
      </c>
      <c r="F42">
        <f t="shared" ca="1" si="4"/>
        <v>10</v>
      </c>
      <c r="G42" s="32">
        <f t="shared" ca="1" si="2"/>
        <v>3.5180029790461337E-2</v>
      </c>
      <c r="H42">
        <f t="shared" ca="1" si="16"/>
        <v>23</v>
      </c>
      <c r="Q42" s="76"/>
      <c r="AA42" t="s">
        <v>37</v>
      </c>
      <c r="AB42">
        <f ca="1">INDEX(Filter!$B$5:$D$57,MATCH('Mover Rates by State'!$AA42,Filter!$A$5:$A$57,0),MATCH('Mover Rates by State'!AB$2,Filter!$B$3:$D$3,0))</f>
        <v>4207387</v>
      </c>
      <c r="AC42">
        <f ca="1">INDEX(Filter!$B$5:$D$57,MATCH('Mover Rates by State'!$AA42,Filter!$A$5:$A$57,0),MATCH('Mover Rates by State'!AC$2,Filter!$B$3:$D$3,0))</f>
        <v>3600937</v>
      </c>
      <c r="AD42">
        <f ca="1">INDEX(Filter!$B$5:$D$57,MATCH('Mover Rates by State'!$AA42,Filter!$A$5:$A$57,0),MATCH('Mover Rates by State'!AD$2,Filter!$B$3:$D$3,0))</f>
        <v>458434</v>
      </c>
    </row>
    <row r="43" spans="2:30" x14ac:dyDescent="0.2">
      <c r="B43" t="s">
        <v>38</v>
      </c>
      <c r="C43" s="32">
        <f t="shared" ca="1" si="14"/>
        <v>0.89175007837245679</v>
      </c>
      <c r="D43">
        <f t="shared" ca="1" si="4"/>
        <v>7</v>
      </c>
      <c r="E43" s="32">
        <f t="shared" ca="1" si="15"/>
        <v>8.3966062117705548E-2</v>
      </c>
      <c r="F43">
        <f t="shared" ca="1" si="4"/>
        <v>41</v>
      </c>
      <c r="G43" s="32">
        <f t="shared" ca="1" si="2"/>
        <v>2.4283859509837663E-2</v>
      </c>
      <c r="H43">
        <f t="shared" ca="1" si="16"/>
        <v>42</v>
      </c>
      <c r="Q43" s="76"/>
      <c r="AA43" t="s">
        <v>38</v>
      </c>
      <c r="AB43">
        <f ca="1">INDEX(Filter!$B$5:$D$57,MATCH('Mover Rates by State'!$AA43,Filter!$A$5:$A$57,0),MATCH('Mover Rates by State'!AB$2,Filter!$B$3:$D$3,0))</f>
        <v>12842522</v>
      </c>
      <c r="AC43">
        <f ca="1">INDEX(Filter!$B$5:$D$57,MATCH('Mover Rates by State'!$AA43,Filter!$A$5:$A$57,0),MATCH('Mover Rates by State'!AC$2,Filter!$B$3:$D$3,0))</f>
        <v>11452320</v>
      </c>
      <c r="AD43">
        <f ca="1">INDEX(Filter!$B$5:$D$57,MATCH('Mover Rates by State'!$AA43,Filter!$A$5:$A$57,0),MATCH('Mover Rates by State'!AD$2,Filter!$B$3:$D$3,0))</f>
        <v>1078336</v>
      </c>
    </row>
    <row r="44" spans="2:30" x14ac:dyDescent="0.2">
      <c r="B44" t="s">
        <v>40</v>
      </c>
      <c r="C44" s="32">
        <f t="shared" ca="1" si="14"/>
        <v>0.88356106966216785</v>
      </c>
      <c r="D44">
        <f t="shared" ca="1" si="4"/>
        <v>14</v>
      </c>
      <c r="E44" s="32">
        <f t="shared" ca="1" si="15"/>
        <v>7.1569054635531287E-2</v>
      </c>
      <c r="F44">
        <f t="shared" ca="1" si="4"/>
        <v>48</v>
      </c>
      <c r="G44" s="32">
        <f t="shared" ca="1" si="2"/>
        <v>4.486987570230086E-2</v>
      </c>
      <c r="H44">
        <f t="shared" ca="1" si="16"/>
        <v>11</v>
      </c>
      <c r="Q44" s="76"/>
      <c r="AA44" t="s">
        <v>40</v>
      </c>
      <c r="AB44">
        <f ca="1">INDEX(Filter!$B$5:$D$57,MATCH('Mover Rates by State'!$AA44,Filter!$A$5:$A$57,0),MATCH('Mover Rates by State'!AB$2,Filter!$B$3:$D$3,0))</f>
        <v>1085539</v>
      </c>
      <c r="AC44">
        <f ca="1">INDEX(Filter!$B$5:$D$57,MATCH('Mover Rates by State'!$AA44,Filter!$A$5:$A$57,0),MATCH('Mover Rates by State'!AC$2,Filter!$B$3:$D$3,0))</f>
        <v>959140</v>
      </c>
      <c r="AD44">
        <f ca="1">INDEX(Filter!$B$5:$D$57,MATCH('Mover Rates by State'!$AA44,Filter!$A$5:$A$57,0),MATCH('Mover Rates by State'!AD$2,Filter!$B$3:$D$3,0))</f>
        <v>77691</v>
      </c>
    </row>
    <row r="45" spans="2:30" x14ac:dyDescent="0.2">
      <c r="B45" t="s">
        <v>41</v>
      </c>
      <c r="C45" s="32">
        <f t="shared" ca="1" si="14"/>
        <v>0.86427004959222209</v>
      </c>
      <c r="D45">
        <f t="shared" ca="1" si="4"/>
        <v>31</v>
      </c>
      <c r="E45" s="32">
        <f t="shared" ca="1" si="15"/>
        <v>9.4228333473028822E-2</v>
      </c>
      <c r="F45">
        <f t="shared" ca="1" si="4"/>
        <v>33</v>
      </c>
      <c r="G45" s="32">
        <f t="shared" ca="1" si="2"/>
        <v>4.1501616934749089E-2</v>
      </c>
      <c r="H45">
        <f t="shared" ca="1" si="16"/>
        <v>14</v>
      </c>
      <c r="Q45" s="76"/>
      <c r="AA45" t="s">
        <v>41</v>
      </c>
      <c r="AB45">
        <f ca="1">INDEX(Filter!$B$5:$D$57,MATCH('Mover Rates by State'!$AA45,Filter!$A$5:$A$57,0),MATCH('Mover Rates by State'!AB$2,Filter!$B$3:$D$3,0))</f>
        <v>5142137</v>
      </c>
      <c r="AC45">
        <f ca="1">INDEX(Filter!$B$5:$D$57,MATCH('Mover Rates by State'!$AA45,Filter!$A$5:$A$57,0),MATCH('Mover Rates by State'!AC$2,Filter!$B$3:$D$3,0))</f>
        <v>4444195</v>
      </c>
      <c r="AD45">
        <f ca="1">INDEX(Filter!$B$5:$D$57,MATCH('Mover Rates by State'!$AA45,Filter!$A$5:$A$57,0),MATCH('Mover Rates by State'!AD$2,Filter!$B$3:$D$3,0))</f>
        <v>484535</v>
      </c>
    </row>
    <row r="46" spans="2:30" x14ac:dyDescent="0.2">
      <c r="B46" t="s">
        <v>42</v>
      </c>
      <c r="C46" s="32">
        <f t="shared" ca="1" si="14"/>
        <v>0.8590654023892853</v>
      </c>
      <c r="D46">
        <f t="shared" ca="1" si="4"/>
        <v>40</v>
      </c>
      <c r="E46" s="32">
        <f t="shared" ca="1" si="15"/>
        <v>0.1078513162773452</v>
      </c>
      <c r="F46">
        <f t="shared" ca="1" si="4"/>
        <v>11</v>
      </c>
      <c r="G46" s="32">
        <f t="shared" ca="1" si="2"/>
        <v>3.3083281333369491E-2</v>
      </c>
      <c r="H46">
        <f t="shared" ca="1" si="16"/>
        <v>27</v>
      </c>
      <c r="Q46" s="76"/>
      <c r="AA46" t="s">
        <v>42</v>
      </c>
      <c r="AB46">
        <f ca="1">INDEX(Filter!$B$5:$D$57,MATCH('Mover Rates by State'!$AA46,Filter!$A$5:$A$57,0),MATCH('Mover Rates by State'!AB$2,Filter!$B$3:$D$3,0))</f>
        <v>884616</v>
      </c>
      <c r="AC46">
        <f ca="1">INDEX(Filter!$B$5:$D$57,MATCH('Mover Rates by State'!$AA46,Filter!$A$5:$A$57,0),MATCH('Mover Rates by State'!AC$2,Filter!$B$3:$D$3,0))</f>
        <v>759943</v>
      </c>
      <c r="AD46">
        <f ca="1">INDEX(Filter!$B$5:$D$57,MATCH('Mover Rates by State'!$AA46,Filter!$A$5:$A$57,0),MATCH('Mover Rates by State'!AD$2,Filter!$B$3:$D$3,0))</f>
        <v>95407</v>
      </c>
    </row>
    <row r="47" spans="2:30" x14ac:dyDescent="0.2">
      <c r="B47" t="s">
        <v>43</v>
      </c>
      <c r="C47" s="32">
        <f t="shared" ca="1" si="14"/>
        <v>0.86327229454578924</v>
      </c>
      <c r="D47">
        <f t="shared" ca="1" si="4"/>
        <v>34</v>
      </c>
      <c r="E47" s="32">
        <f t="shared" ca="1" si="15"/>
        <v>0.10165476546799504</v>
      </c>
      <c r="F47">
        <f t="shared" ca="1" si="4"/>
        <v>24</v>
      </c>
      <c r="G47" s="32">
        <f t="shared" ca="1" si="2"/>
        <v>3.5072939986215718E-2</v>
      </c>
      <c r="H47">
        <f t="shared" ca="1" si="16"/>
        <v>24</v>
      </c>
      <c r="Q47" s="76"/>
      <c r="AA47" t="s">
        <v>43</v>
      </c>
      <c r="AB47">
        <f ca="1">INDEX(Filter!$B$5:$D$57,MATCH('Mover Rates by State'!$AA47,Filter!$A$5:$A$57,0),MATCH('Mover Rates by State'!AB$2,Filter!$B$3:$D$3,0))</f>
        <v>6899165</v>
      </c>
      <c r="AC47">
        <f ca="1">INDEX(Filter!$B$5:$D$57,MATCH('Mover Rates by State'!$AA47,Filter!$A$5:$A$57,0),MATCH('Mover Rates by State'!AC$2,Filter!$B$3:$D$3,0))</f>
        <v>5955858</v>
      </c>
      <c r="AD47">
        <f ca="1">INDEX(Filter!$B$5:$D$57,MATCH('Mover Rates by State'!$AA47,Filter!$A$5:$A$57,0),MATCH('Mover Rates by State'!AD$2,Filter!$B$3:$D$3,0))</f>
        <v>701333</v>
      </c>
    </row>
    <row r="48" spans="2:30" x14ac:dyDescent="0.2">
      <c r="B48" t="s">
        <v>44</v>
      </c>
      <c r="C48" s="32">
        <f t="shared" ca="1" si="14"/>
        <v>0.86001035982390361</v>
      </c>
      <c r="D48">
        <f t="shared" ca="1" si="4"/>
        <v>39</v>
      </c>
      <c r="E48" s="32">
        <f t="shared" ca="1" si="15"/>
        <v>0.11365340458369072</v>
      </c>
      <c r="F48">
        <f t="shared" ca="1" si="4"/>
        <v>4</v>
      </c>
      <c r="G48" s="32">
        <f t="shared" ca="1" si="2"/>
        <v>2.6336235592405666E-2</v>
      </c>
      <c r="H48">
        <f t="shared" ca="1" si="16"/>
        <v>39</v>
      </c>
      <c r="Q48" s="76"/>
      <c r="AA48" t="s">
        <v>44</v>
      </c>
      <c r="AB48">
        <f ca="1">INDEX(Filter!$B$5:$D$57,MATCH('Mover Rates by State'!$AA48,Filter!$A$5:$A$57,0),MATCH('Mover Rates by State'!AB$2,Filter!$B$3:$D$3,0))</f>
        <v>29170380</v>
      </c>
      <c r="AC48">
        <f ca="1">INDEX(Filter!$B$5:$D$57,MATCH('Mover Rates by State'!$AA48,Filter!$A$5:$A$57,0),MATCH('Mover Rates by State'!AC$2,Filter!$B$3:$D$3,0))</f>
        <v>25086829</v>
      </c>
      <c r="AD48">
        <f ca="1">INDEX(Filter!$B$5:$D$57,MATCH('Mover Rates by State'!$AA48,Filter!$A$5:$A$57,0),MATCH('Mover Rates by State'!AD$2,Filter!$B$3:$D$3,0))</f>
        <v>3315313</v>
      </c>
    </row>
    <row r="49" spans="2:30" x14ac:dyDescent="0.2">
      <c r="B49" t="s">
        <v>45</v>
      </c>
      <c r="C49" s="32">
        <f t="shared" ca="1" si="14"/>
        <v>0.85484929576481816</v>
      </c>
      <c r="D49">
        <f t="shared" ca="1" si="4"/>
        <v>43</v>
      </c>
      <c r="E49" s="32">
        <f t="shared" ca="1" si="15"/>
        <v>0.10912497143885366</v>
      </c>
      <c r="F49">
        <f t="shared" ca="1" si="4"/>
        <v>9</v>
      </c>
      <c r="G49" s="32">
        <f t="shared" ca="1" si="2"/>
        <v>3.6025732796328175E-2</v>
      </c>
      <c r="H49">
        <f t="shared" ca="1" si="16"/>
        <v>20</v>
      </c>
      <c r="Q49" s="76"/>
      <c r="AA49" t="s">
        <v>45</v>
      </c>
      <c r="AB49">
        <f ca="1">INDEX(Filter!$B$5:$D$57,MATCH('Mover Rates by State'!$AA49,Filter!$A$5:$A$57,0),MATCH('Mover Rates by State'!AB$2,Filter!$B$3:$D$3,0))</f>
        <v>3295561</v>
      </c>
      <c r="AC49">
        <f ca="1">INDEX(Filter!$B$5:$D$57,MATCH('Mover Rates by State'!$AA49,Filter!$A$5:$A$57,0),MATCH('Mover Rates by State'!AC$2,Filter!$B$3:$D$3,0))</f>
        <v>2817208</v>
      </c>
      <c r="AD49">
        <f ca="1">INDEX(Filter!$B$5:$D$57,MATCH('Mover Rates by State'!$AA49,Filter!$A$5:$A$57,0),MATCH('Mover Rates by State'!AD$2,Filter!$B$3:$D$3,0))</f>
        <v>359628</v>
      </c>
    </row>
    <row r="50" spans="2:30" x14ac:dyDescent="0.2">
      <c r="B50" t="s">
        <v>46</v>
      </c>
      <c r="C50" s="32">
        <f t="shared" ca="1" si="14"/>
        <v>0.88093265752168071</v>
      </c>
      <c r="D50">
        <f t="shared" ca="1" si="4"/>
        <v>16</v>
      </c>
      <c r="E50" s="32">
        <f t="shared" ca="1" si="15"/>
        <v>6.6230165973226507E-2</v>
      </c>
      <c r="F50">
        <f t="shared" ca="1" si="4"/>
        <v>50</v>
      </c>
      <c r="G50" s="32">
        <f t="shared" ca="1" si="2"/>
        <v>5.2837176505092787E-2</v>
      </c>
      <c r="H50">
        <f t="shared" ca="1" si="16"/>
        <v>4</v>
      </c>
      <c r="Q50" s="76"/>
      <c r="AA50" t="s">
        <v>46</v>
      </c>
      <c r="AB50">
        <f ca="1">INDEX(Filter!$B$5:$D$57,MATCH('Mover Rates by State'!$AA50,Filter!$A$5:$A$57,0),MATCH('Mover Rates by State'!AB$2,Filter!$B$3:$D$3,0))</f>
        <v>641007</v>
      </c>
      <c r="AC50">
        <f ca="1">INDEX(Filter!$B$5:$D$57,MATCH('Mover Rates by State'!$AA50,Filter!$A$5:$A$57,0),MATCH('Mover Rates by State'!AC$2,Filter!$B$3:$D$3,0))</f>
        <v>564684</v>
      </c>
      <c r="AD50">
        <f ca="1">INDEX(Filter!$B$5:$D$57,MATCH('Mover Rates by State'!$AA50,Filter!$A$5:$A$57,0),MATCH('Mover Rates by State'!AD$2,Filter!$B$3:$D$3,0))</f>
        <v>42454</v>
      </c>
    </row>
    <row r="51" spans="2:30" x14ac:dyDescent="0.2">
      <c r="B51" t="s">
        <v>47</v>
      </c>
      <c r="C51" s="32">
        <f t="shared" ca="1" si="14"/>
        <v>0.8630017225622939</v>
      </c>
      <c r="D51">
        <f t="shared" ca="1" si="4"/>
        <v>35</v>
      </c>
      <c r="E51" s="32">
        <f t="shared" ca="1" si="15"/>
        <v>9.9949398271828277E-2</v>
      </c>
      <c r="F51">
        <f t="shared" ca="1" si="4"/>
        <v>25</v>
      </c>
      <c r="G51" s="32">
        <f t="shared" ca="1" si="2"/>
        <v>3.7048879165877818E-2</v>
      </c>
      <c r="H51">
        <f t="shared" ca="1" si="16"/>
        <v>18</v>
      </c>
      <c r="Q51" s="76"/>
      <c r="AA51" t="s">
        <v>47</v>
      </c>
      <c r="AB51">
        <f ca="1">INDEX(Filter!$B$5:$D$57,MATCH('Mover Rates by State'!$AA51,Filter!$A$5:$A$57,0),MATCH('Mover Rates by State'!AB$2,Filter!$B$3:$D$3,0))</f>
        <v>8557020</v>
      </c>
      <c r="AC51">
        <f ca="1">INDEX(Filter!$B$5:$D$57,MATCH('Mover Rates by State'!$AA51,Filter!$A$5:$A$57,0),MATCH('Mover Rates by State'!AC$2,Filter!$B$3:$D$3,0))</f>
        <v>7384723</v>
      </c>
      <c r="AD51">
        <f ca="1">INDEX(Filter!$B$5:$D$57,MATCH('Mover Rates by State'!$AA51,Filter!$A$5:$A$57,0),MATCH('Mover Rates by State'!AD$2,Filter!$B$3:$D$3,0))</f>
        <v>855269</v>
      </c>
    </row>
    <row r="52" spans="2:30" x14ac:dyDescent="0.2">
      <c r="B52" t="s">
        <v>48</v>
      </c>
      <c r="C52" s="32">
        <f t="shared" ca="1" si="14"/>
        <v>0.84558848687861987</v>
      </c>
      <c r="D52">
        <f t="shared" ca="1" si="4"/>
        <v>48</v>
      </c>
      <c r="E52" s="32">
        <f t="shared" ca="1" si="15"/>
        <v>0.11875361580703507</v>
      </c>
      <c r="F52">
        <f t="shared" ca="1" si="4"/>
        <v>3</v>
      </c>
      <c r="G52" s="32">
        <f t="shared" ca="1" si="2"/>
        <v>3.5657897314345058E-2</v>
      </c>
      <c r="H52">
        <f t="shared" ca="1" si="16"/>
        <v>22</v>
      </c>
      <c r="Q52" s="76"/>
      <c r="AA52" t="s">
        <v>48</v>
      </c>
      <c r="AB52">
        <f ca="1">INDEX(Filter!$B$5:$D$57,MATCH('Mover Rates by State'!$AA52,Filter!$A$5:$A$57,0),MATCH('Mover Rates by State'!AB$2,Filter!$B$3:$D$3,0))</f>
        <v>7657350</v>
      </c>
      <c r="AC52">
        <f ca="1">INDEX(Filter!$B$5:$D$57,MATCH('Mover Rates by State'!$AA52,Filter!$A$5:$A$57,0),MATCH('Mover Rates by State'!AC$2,Filter!$B$3:$D$3,0))</f>
        <v>6474967</v>
      </c>
      <c r="AD52">
        <f ca="1">INDEX(Filter!$B$5:$D$57,MATCH('Mover Rates by State'!$AA52,Filter!$A$5:$A$57,0),MATCH('Mover Rates by State'!AD$2,Filter!$B$3:$D$3,0))</f>
        <v>909338</v>
      </c>
    </row>
    <row r="53" spans="2:30" x14ac:dyDescent="0.2">
      <c r="B53" t="s">
        <v>49</v>
      </c>
      <c r="C53" s="32">
        <f t="shared" ca="1" si="14"/>
        <v>0.89605621023287807</v>
      </c>
      <c r="D53">
        <f t="shared" ca="1" si="4"/>
        <v>2</v>
      </c>
      <c r="E53" s="32">
        <f t="shared" ca="1" si="15"/>
        <v>7.7926022971028269E-2</v>
      </c>
      <c r="F53">
        <f t="shared" ca="1" si="4"/>
        <v>46</v>
      </c>
      <c r="G53" s="32">
        <f t="shared" ca="1" si="2"/>
        <v>2.6017766796093661E-2</v>
      </c>
      <c r="H53">
        <f t="shared" ca="1" si="16"/>
        <v>40</v>
      </c>
      <c r="Q53" s="76"/>
      <c r="AA53" t="s">
        <v>49</v>
      </c>
      <c r="AB53">
        <f ca="1">INDEX(Filter!$B$5:$D$57,MATCH('Mover Rates by State'!$AA53,Filter!$A$5:$A$57,0),MATCH('Mover Rates by State'!AB$2,Filter!$B$3:$D$3,0))</f>
        <v>1767792</v>
      </c>
      <c r="AC53">
        <f ca="1">INDEX(Filter!$B$5:$D$57,MATCH('Mover Rates by State'!$AA53,Filter!$A$5:$A$57,0),MATCH('Mover Rates by State'!AC$2,Filter!$B$3:$D$3,0))</f>
        <v>1584041</v>
      </c>
      <c r="AD53">
        <f ca="1">INDEX(Filter!$B$5:$D$57,MATCH('Mover Rates by State'!$AA53,Filter!$A$5:$A$57,0),MATCH('Mover Rates by State'!AD$2,Filter!$B$3:$D$3,0))</f>
        <v>137757</v>
      </c>
    </row>
    <row r="54" spans="2:30" x14ac:dyDescent="0.2">
      <c r="B54" t="s">
        <v>50</v>
      </c>
      <c r="C54" s="32">
        <f t="shared" ca="1" si="14"/>
        <v>0.87745116676719837</v>
      </c>
      <c r="D54">
        <f t="shared" ca="1" si="4"/>
        <v>18</v>
      </c>
      <c r="E54" s="32">
        <f t="shared" ca="1" si="15"/>
        <v>9.9125117272717E-2</v>
      </c>
      <c r="F54">
        <f t="shared" ca="1" si="4"/>
        <v>26</v>
      </c>
      <c r="G54" s="32">
        <f t="shared" ca="1" si="2"/>
        <v>2.3423715960084635E-2</v>
      </c>
      <c r="H54">
        <f t="shared" ca="1" si="16"/>
        <v>44</v>
      </c>
      <c r="Q54" s="41"/>
      <c r="AA54" t="s">
        <v>50</v>
      </c>
      <c r="AB54">
        <f ca="1">INDEX(Filter!$B$5:$D$57,MATCH('Mover Rates by State'!$AA54,Filter!$A$5:$A$57,0),MATCH('Mover Rates by State'!AB$2,Filter!$B$3:$D$3,0))</f>
        <v>5838954</v>
      </c>
      <c r="AC54">
        <f ca="1">INDEX(Filter!$B$5:$D$57,MATCH('Mover Rates by State'!$AA54,Filter!$A$5:$A$57,0),MATCH('Mover Rates by State'!AC$2,Filter!$B$3:$D$3,0))</f>
        <v>5123397</v>
      </c>
      <c r="AD54">
        <f ca="1">INDEX(Filter!$B$5:$D$57,MATCH('Mover Rates by State'!$AA54,Filter!$A$5:$A$57,0),MATCH('Mover Rates by State'!AD$2,Filter!$B$3:$D$3,0))</f>
        <v>578787</v>
      </c>
    </row>
    <row r="55" spans="2:30" x14ac:dyDescent="0.2">
      <c r="B55" t="s">
        <v>51</v>
      </c>
      <c r="C55" s="32">
        <f t="shared" ca="1" si="14"/>
        <v>0.8387761650008021</v>
      </c>
      <c r="D55">
        <f t="shared" ca="1" si="4"/>
        <v>49</v>
      </c>
      <c r="E55" s="32">
        <f t="shared" ca="1" si="15"/>
        <v>0.11007958484749143</v>
      </c>
      <c r="F55">
        <f t="shared" ca="1" si="4"/>
        <v>6</v>
      </c>
      <c r="G55" s="32">
        <f t="shared" ca="1" si="2"/>
        <v>5.1144250151706469E-2</v>
      </c>
      <c r="H55">
        <f t="shared" ca="1" si="16"/>
        <v>6</v>
      </c>
      <c r="Q55" s="41"/>
      <c r="AA55" t="s">
        <v>51</v>
      </c>
      <c r="AB55">
        <f ca="1">INDEX(Filter!$B$5:$D$57,MATCH('Mover Rates by State'!$AA55,Filter!$A$5:$A$57,0),MATCH('Mover Rates by State'!AB$2,Filter!$B$3:$D$3,0))</f>
        <v>573476</v>
      </c>
      <c r="AC55">
        <f ca="1">INDEX(Filter!$B$5:$D$57,MATCH('Mover Rates by State'!$AA55,Filter!$A$5:$A$57,0),MATCH('Mover Rates by State'!AC$2,Filter!$B$3:$D$3,0))</f>
        <v>481018</v>
      </c>
      <c r="AD55">
        <f ca="1">INDEX(Filter!$B$5:$D$57,MATCH('Mover Rates by State'!$AA55,Filter!$A$5:$A$57,0),MATCH('Mover Rates by State'!AD$2,Filter!$B$3:$D$3,0))</f>
        <v>63128</v>
      </c>
    </row>
    <row r="56" spans="2:30" x14ac:dyDescent="0.2">
      <c r="B56" t="s">
        <v>39</v>
      </c>
      <c r="C56" s="32">
        <f t="shared" ca="1" si="14"/>
        <v>0.93601222409653173</v>
      </c>
      <c r="D56">
        <f t="shared" ca="1" si="4"/>
        <v>1</v>
      </c>
      <c r="E56" s="32">
        <f t="shared" ca="1" si="15"/>
        <v>5.4677770487846257E-2</v>
      </c>
      <c r="F56">
        <f t="shared" ca="1" si="4"/>
        <v>52</v>
      </c>
      <c r="G56" s="32">
        <f t="shared" ca="1" si="2"/>
        <v>9.3100054156220122E-3</v>
      </c>
      <c r="H56">
        <f t="shared" ca="1" si="16"/>
        <v>52</v>
      </c>
      <c r="Q56" s="41"/>
      <c r="AA56" t="s">
        <v>39</v>
      </c>
      <c r="AB56">
        <f ca="1">INDEX(Filter!$B$5:$D$57,MATCH('Mover Rates by State'!$AA56,Filter!$A$5:$A$57,0),MATCH('Mover Rates by State'!AB$2,Filter!$B$3:$D$3,0))</f>
        <v>3248011</v>
      </c>
      <c r="AC56">
        <f ca="1">INDEX(Filter!$B$5:$D$57,MATCH('Mover Rates by State'!$AA56,Filter!$A$5:$A$57,0),MATCH('Mover Rates by State'!AC$2,Filter!$B$3:$D$3,0))</f>
        <v>3040178</v>
      </c>
      <c r="AD56">
        <f ca="1">INDEX(Filter!$B$5:$D$57,MATCH('Mover Rates by State'!$AA56,Filter!$A$5:$A$57,0),MATCH('Mover Rates by State'!AD$2,Filter!$B$3:$D$3,0))</f>
        <v>177594</v>
      </c>
    </row>
    <row r="58" spans="2:30" x14ac:dyDescent="0.2">
      <c r="S58" s="41"/>
    </row>
    <row r="60" spans="2:30" x14ac:dyDescent="0.2">
      <c r="M60" s="72"/>
    </row>
  </sheetData>
  <mergeCells count="1">
    <mergeCell ref="B1:H1"/>
  </mergeCells>
  <pageMargins left="0.7" right="0.7" top="0.75" bottom="0.75" header="0.3" footer="0.3"/>
  <pageSetup scale="9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AR111"/>
  <sheetViews>
    <sheetView topLeftCell="F1" workbookViewId="0">
      <selection activeCell="P58" sqref="P58:AR76"/>
    </sheetView>
  </sheetViews>
  <sheetFormatPr defaultColWidth="9.140625" defaultRowHeight="12.75" x14ac:dyDescent="0.2"/>
  <cols>
    <col min="1" max="1" width="28.140625" style="208" bestFit="1" customWidth="1"/>
    <col min="2" max="14" width="11.5703125" style="208" bestFit="1" customWidth="1"/>
    <col min="15" max="16384" width="9.140625" style="208"/>
  </cols>
  <sheetData>
    <row r="1" spans="1:44" ht="15.75" x14ac:dyDescent="0.25">
      <c r="A1" s="37" t="s">
        <v>124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 t="s">
        <v>249</v>
      </c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E1" s="37" t="s">
        <v>250</v>
      </c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</row>
    <row r="2" spans="1:44" ht="15.75" x14ac:dyDescent="0.25">
      <c r="A2" s="38"/>
      <c r="B2" s="39">
        <f>'Selected State Stats'!B3:O3</f>
        <v>2021</v>
      </c>
      <c r="C2" s="39">
        <f>D2+1</f>
        <v>2017</v>
      </c>
      <c r="D2" s="39">
        <v>2016</v>
      </c>
      <c r="E2" s="39">
        <v>2015</v>
      </c>
      <c r="F2" s="39">
        <v>2014</v>
      </c>
      <c r="G2" s="39">
        <v>2013</v>
      </c>
      <c r="H2" s="39">
        <v>2012</v>
      </c>
      <c r="I2" s="39">
        <v>2011</v>
      </c>
      <c r="J2" s="39">
        <v>2010</v>
      </c>
      <c r="K2" s="198">
        <v>2009</v>
      </c>
      <c r="L2" s="198">
        <v>2008</v>
      </c>
      <c r="M2" s="198">
        <v>2007</v>
      </c>
      <c r="N2" s="198">
        <v>2006</v>
      </c>
      <c r="O2" s="38"/>
      <c r="P2" s="38"/>
      <c r="Q2" s="39">
        <f>B2</f>
        <v>2021</v>
      </c>
      <c r="R2" s="39">
        <f>S2+1</f>
        <v>2017</v>
      </c>
      <c r="S2" s="39">
        <v>2016</v>
      </c>
      <c r="T2" s="39">
        <v>2015</v>
      </c>
      <c r="U2" s="39">
        <v>2014</v>
      </c>
      <c r="V2" s="39">
        <v>2013</v>
      </c>
      <c r="W2" s="39">
        <v>2012</v>
      </c>
      <c r="X2" s="39">
        <v>2011</v>
      </c>
      <c r="Y2" s="39">
        <v>2010</v>
      </c>
      <c r="Z2" s="198">
        <v>2009</v>
      </c>
      <c r="AA2" s="198">
        <v>2008</v>
      </c>
      <c r="AB2" s="198">
        <v>2007</v>
      </c>
      <c r="AC2" s="198">
        <v>2006</v>
      </c>
      <c r="AE2" s="38"/>
      <c r="AF2" s="39">
        <f>Q2</f>
        <v>2021</v>
      </c>
      <c r="AG2" s="39">
        <f>AH2+1</f>
        <v>2017</v>
      </c>
      <c r="AH2" s="39">
        <v>2016</v>
      </c>
      <c r="AI2" s="39">
        <v>2015</v>
      </c>
      <c r="AJ2" s="39">
        <v>2014</v>
      </c>
      <c r="AK2" s="39">
        <v>2013</v>
      </c>
      <c r="AL2" s="39">
        <v>2012</v>
      </c>
      <c r="AM2" s="39">
        <v>2011</v>
      </c>
      <c r="AN2" s="39">
        <v>2010</v>
      </c>
      <c r="AO2" s="198">
        <v>2009</v>
      </c>
      <c r="AP2" s="198">
        <v>2008</v>
      </c>
      <c r="AQ2" s="198">
        <v>2007</v>
      </c>
      <c r="AR2" s="198">
        <v>2006</v>
      </c>
    </row>
    <row r="3" spans="1:44" ht="15.75" x14ac:dyDescent="0.25">
      <c r="A3" s="38" t="s">
        <v>123</v>
      </c>
      <c r="B3" s="92">
        <f ca="1">SUM(B4:B55)-B55</f>
        <v>7859837</v>
      </c>
      <c r="C3" s="92">
        <f ca="1">SUM(C4:C55)</f>
        <v>7568981</v>
      </c>
      <c r="D3" s="92">
        <f ca="1">SUM(D4:D55)</f>
        <v>7641212</v>
      </c>
      <c r="E3" s="92">
        <f ca="1">SUM(E4:E55)</f>
        <v>7619129</v>
      </c>
      <c r="F3" s="92">
        <f ca="1">SUM(F4:F55)</f>
        <v>7418013</v>
      </c>
      <c r="G3" s="92">
        <f t="shared" ref="G3:N3" ca="1" si="0">SUM(G4:G55)</f>
        <v>7281179</v>
      </c>
      <c r="H3" s="92">
        <f t="shared" ca="1" si="0"/>
        <v>7144845</v>
      </c>
      <c r="I3" s="92">
        <f t="shared" ca="1" si="0"/>
        <v>7063634</v>
      </c>
      <c r="J3" s="92">
        <f t="shared" ca="1" si="0"/>
        <v>6803114</v>
      </c>
      <c r="K3" s="92">
        <f t="shared" ca="1" si="0"/>
        <v>6991955</v>
      </c>
      <c r="L3" s="92">
        <f t="shared" ca="1" si="0"/>
        <v>7340069</v>
      </c>
      <c r="M3" s="92">
        <f t="shared" ca="1" si="0"/>
        <v>7596391</v>
      </c>
      <c r="N3" s="92">
        <f t="shared" ca="1" si="0"/>
        <v>8044677</v>
      </c>
      <c r="P3" s="38" t="s">
        <v>123</v>
      </c>
      <c r="Q3" s="40">
        <f ca="1">B3/B$3</f>
        <v>1</v>
      </c>
      <c r="R3" s="40">
        <f t="shared" ref="R3:AC18" ca="1" si="1">C3/C$3</f>
        <v>1</v>
      </c>
      <c r="S3" s="40">
        <f t="shared" ca="1" si="1"/>
        <v>1</v>
      </c>
      <c r="T3" s="40">
        <f t="shared" ca="1" si="1"/>
        <v>1</v>
      </c>
      <c r="U3" s="40">
        <f t="shared" ca="1" si="1"/>
        <v>1</v>
      </c>
      <c r="V3" s="40">
        <f t="shared" ca="1" si="1"/>
        <v>1</v>
      </c>
      <c r="W3" s="40">
        <f t="shared" ca="1" si="1"/>
        <v>1</v>
      </c>
      <c r="X3" s="40">
        <f t="shared" ca="1" si="1"/>
        <v>1</v>
      </c>
      <c r="Y3" s="40">
        <f t="shared" ca="1" si="1"/>
        <v>1</v>
      </c>
      <c r="Z3" s="40">
        <f t="shared" ca="1" si="1"/>
        <v>1</v>
      </c>
      <c r="AA3" s="40">
        <f t="shared" ca="1" si="1"/>
        <v>1</v>
      </c>
      <c r="AB3" s="40">
        <f t="shared" ca="1" si="1"/>
        <v>1</v>
      </c>
      <c r="AC3" s="40">
        <f t="shared" ca="1" si="1"/>
        <v>1</v>
      </c>
      <c r="AE3" s="38" t="s">
        <v>123</v>
      </c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</row>
    <row r="4" spans="1:44" ht="15.75" x14ac:dyDescent="0.25">
      <c r="A4" s="38" t="s">
        <v>0</v>
      </c>
      <c r="B4" s="92">
        <f ca="1">INDEX(INDIRECT("Import_"&amp;B$2&amp;"!$10:$10",TRUE),1,MATCH($A4,INDIRECT("Import_"&amp;B$2&amp;"!$7:$7",TRUE),0))</f>
        <v>104481</v>
      </c>
      <c r="C4" s="92">
        <f t="shared" ref="C4:J19" ca="1" si="2">INDEX(INDIRECT("Import_"&amp;C$2&amp;"!$10:$10",TRUE),1,MATCH($A4,INDIRECT("Import_"&amp;C$2&amp;"!$7:$7",TRUE),0))</f>
        <v>101466</v>
      </c>
      <c r="D4" s="92">
        <f t="shared" ca="1" si="2"/>
        <v>99892</v>
      </c>
      <c r="E4" s="92">
        <f t="shared" ca="1" si="2"/>
        <v>100809</v>
      </c>
      <c r="F4" s="92">
        <f t="shared" ca="1" si="2"/>
        <v>111655</v>
      </c>
      <c r="G4" s="92">
        <f t="shared" ca="1" si="2"/>
        <v>97219</v>
      </c>
      <c r="H4" s="92">
        <f t="shared" ca="1" si="2"/>
        <v>109210</v>
      </c>
      <c r="I4" s="92">
        <f t="shared" ca="1" si="2"/>
        <v>106806</v>
      </c>
      <c r="J4" s="92">
        <f t="shared" ca="1" si="2"/>
        <v>99221</v>
      </c>
      <c r="K4" s="92">
        <f ca="1">INDEX(INDIRECT("Import_"&amp;K$2&amp;"!$b:$b",TRUE),MATCH('Out-Analysis'!$A4,INDIRECT("Import_"&amp;K$2&amp;"!$A:$A",TRUE),0),1)</f>
        <v>106681</v>
      </c>
      <c r="L4" s="92">
        <f ca="1">INDEX(INDIRECT("Import_"&amp;L$2&amp;"!$b:$b",TRUE),MATCH('Out-Analysis'!$A4,INDIRECT("Import_"&amp;L$2&amp;"!$A:$A",TRUE),0),1)</f>
        <v>100849</v>
      </c>
      <c r="M4" s="92">
        <f ca="1">INDEX(INDIRECT("Import_"&amp;M$2&amp;"!$b:$b",TRUE),MATCH('Out-Analysis'!$A4,INDIRECT("Import_"&amp;M$2&amp;"!$A:$A",TRUE),0),1)</f>
        <v>113085</v>
      </c>
      <c r="N4" s="92">
        <f ca="1">INDEX(INDIRECT("Import_"&amp;N$2&amp;"!$b:$b",TRUE),MATCH('Out-Analysis'!$A4,INDIRECT("Import_"&amp;N$2&amp;"!$A:$A",TRUE),0),1)</f>
        <v>101626</v>
      </c>
      <c r="P4" s="38" t="s">
        <v>0</v>
      </c>
      <c r="Q4" s="40">
        <f t="shared" ref="Q4:Q54" ca="1" si="3">B4/B$3</f>
        <v>1.329302376117978E-2</v>
      </c>
      <c r="R4" s="40">
        <f t="shared" ca="1" si="1"/>
        <v>1.3405503329972687E-2</v>
      </c>
      <c r="S4" s="40">
        <f t="shared" ca="1" si="1"/>
        <v>1.3072795258134443E-2</v>
      </c>
      <c r="T4" s="40">
        <f t="shared" ca="1" si="1"/>
        <v>1.323103992595479E-2</v>
      </c>
      <c r="U4" s="40">
        <f t="shared" ca="1" si="1"/>
        <v>1.5051874403563327E-2</v>
      </c>
      <c r="V4" s="40">
        <f t="shared" ca="1" si="1"/>
        <v>1.3352095862496994E-2</v>
      </c>
      <c r="W4" s="40">
        <f t="shared" ca="1" si="1"/>
        <v>1.5285146143828173E-2</v>
      </c>
      <c r="X4" s="40">
        <f t="shared" ca="1" si="1"/>
        <v>1.5120545600182569E-2</v>
      </c>
      <c r="Y4" s="40">
        <f t="shared" ca="1" si="1"/>
        <v>1.4584644620096033E-2</v>
      </c>
      <c r="Z4" s="40">
        <f t="shared" ca="1" si="1"/>
        <v>1.5257678288833381E-2</v>
      </c>
      <c r="AA4" s="40">
        <f t="shared" ca="1" si="1"/>
        <v>1.3739516617623076E-2</v>
      </c>
      <c r="AB4" s="40">
        <f t="shared" ca="1" si="1"/>
        <v>1.4886674474760449E-2</v>
      </c>
      <c r="AC4" s="40">
        <f t="shared" ca="1" si="1"/>
        <v>1.2632701101610419E-2</v>
      </c>
      <c r="AE4" s="38" t="s">
        <v>0</v>
      </c>
      <c r="AF4" s="92">
        <f ca="1">_xlfn.RANK.AVG(Q4,Q$4:Q$54)</f>
        <v>25</v>
      </c>
      <c r="AG4" s="92">
        <f t="shared" ref="AG4:AR19" ca="1" si="4">_xlfn.RANK.AVG(R4,R$4:R$54)</f>
        <v>26</v>
      </c>
      <c r="AH4" s="92">
        <f t="shared" ca="1" si="4"/>
        <v>28</v>
      </c>
      <c r="AI4" s="92">
        <f t="shared" ca="1" si="4"/>
        <v>27</v>
      </c>
      <c r="AJ4" s="92">
        <f t="shared" ca="1" si="4"/>
        <v>24</v>
      </c>
      <c r="AK4" s="92">
        <f t="shared" ca="1" si="4"/>
        <v>30</v>
      </c>
      <c r="AL4" s="92">
        <f t="shared" ca="1" si="4"/>
        <v>23</v>
      </c>
      <c r="AM4" s="92">
        <f t="shared" ca="1" si="4"/>
        <v>24</v>
      </c>
      <c r="AN4" s="92">
        <f t="shared" ca="1" si="4"/>
        <v>26</v>
      </c>
      <c r="AO4" s="92">
        <f t="shared" ca="1" si="4"/>
        <v>24</v>
      </c>
      <c r="AP4" s="92">
        <f t="shared" ca="1" si="4"/>
        <v>27</v>
      </c>
      <c r="AQ4" s="92">
        <f t="shared" ca="1" si="4"/>
        <v>24</v>
      </c>
      <c r="AR4" s="92">
        <f t="shared" ca="1" si="4"/>
        <v>29</v>
      </c>
    </row>
    <row r="5" spans="1:44" ht="15.75" x14ac:dyDescent="0.25">
      <c r="A5" s="38" t="s">
        <v>1</v>
      </c>
      <c r="B5" s="92">
        <f t="shared" ref="B5:J36" ca="1" si="5">INDEX(INDIRECT("Import_"&amp;B$2&amp;"!$10:$10",TRUE),1,MATCH($A5,INDIRECT("Import_"&amp;B$2&amp;"!$7:$7",TRUE),0))</f>
        <v>42291</v>
      </c>
      <c r="C5" s="92">
        <f t="shared" ca="1" si="2"/>
        <v>42972</v>
      </c>
      <c r="D5" s="92">
        <f t="shared" ca="1" si="2"/>
        <v>42074</v>
      </c>
      <c r="E5" s="92">
        <f t="shared" ca="1" si="2"/>
        <v>40552</v>
      </c>
      <c r="F5" s="92">
        <f t="shared" ca="1" si="2"/>
        <v>92637</v>
      </c>
      <c r="G5" s="92">
        <f t="shared" ca="1" si="2"/>
        <v>99931</v>
      </c>
      <c r="H5" s="92">
        <f t="shared" ca="1" si="2"/>
        <v>84068</v>
      </c>
      <c r="I5" s="92">
        <f t="shared" ca="1" si="2"/>
        <v>88850</v>
      </c>
      <c r="J5" s="92">
        <f t="shared" ca="1" si="2"/>
        <v>94692</v>
      </c>
      <c r="K5" s="92">
        <f ca="1">INDEX(INDIRECT("Import_"&amp;K$2&amp;"!$b:$b",TRUE),MATCH('Out-Analysis'!$A5,INDIRECT("Import_"&amp;K$2&amp;"!$A:$A",TRUE),0),1)</f>
        <v>71568</v>
      </c>
      <c r="L5" s="92">
        <f ca="1">INDEX(INDIRECT("Import_"&amp;L$2&amp;"!$b:$b",TRUE),MATCH('Out-Analysis'!$A5,INDIRECT("Import_"&amp;L$2&amp;"!$A:$A",TRUE),0),1)</f>
        <v>85376</v>
      </c>
      <c r="M5" s="92">
        <f ca="1">INDEX(INDIRECT("Import_"&amp;M$2&amp;"!$b:$b",TRUE),MATCH('Out-Analysis'!$A5,INDIRECT("Import_"&amp;M$2&amp;"!$A:$A",TRUE),0),1)</f>
        <v>63013</v>
      </c>
      <c r="N5" s="92">
        <f ca="1">INDEX(INDIRECT("Import_"&amp;N$2&amp;"!$b:$b",TRUE),MATCH('Out-Analysis'!$A5,INDIRECT("Import_"&amp;N$2&amp;"!$A:$A",TRUE),0),1)</f>
        <v>63403</v>
      </c>
      <c r="P5" s="38" t="s">
        <v>1</v>
      </c>
      <c r="Q5" s="40">
        <f t="shared" ca="1" si="3"/>
        <v>5.3806459345149271E-3</v>
      </c>
      <c r="R5" s="40">
        <f t="shared" ca="1" si="1"/>
        <v>5.6773824640331374E-3</v>
      </c>
      <c r="S5" s="40">
        <f t="shared" ca="1" si="1"/>
        <v>5.5061945670398888E-3</v>
      </c>
      <c r="T5" s="40">
        <f t="shared" ca="1" si="1"/>
        <v>5.3223931501881648E-3</v>
      </c>
      <c r="U5" s="40">
        <f t="shared" ca="1" si="1"/>
        <v>1.248811507879536E-2</v>
      </c>
      <c r="V5" s="40">
        <f t="shared" ca="1" si="1"/>
        <v>1.3724563013764667E-2</v>
      </c>
      <c r="W5" s="40">
        <f t="shared" ca="1" si="1"/>
        <v>1.1766245453890182E-2</v>
      </c>
      <c r="X5" s="40">
        <f t="shared" ca="1" si="1"/>
        <v>1.2578511287532734E-2</v>
      </c>
      <c r="Y5" s="40">
        <f t="shared" ca="1" si="1"/>
        <v>1.3918920071014538E-2</v>
      </c>
      <c r="Z5" s="40">
        <f t="shared" ca="1" si="1"/>
        <v>1.0235763817129829E-2</v>
      </c>
      <c r="AA5" s="40">
        <f t="shared" ca="1" si="1"/>
        <v>1.1631498287005203E-2</v>
      </c>
      <c r="AB5" s="40">
        <f t="shared" ca="1" si="1"/>
        <v>8.2951233026314734E-3</v>
      </c>
      <c r="AC5" s="40">
        <f t="shared" ca="1" si="1"/>
        <v>7.8813605568004777E-3</v>
      </c>
      <c r="AE5" s="38" t="s">
        <v>1</v>
      </c>
      <c r="AF5" s="92">
        <f t="shared" ref="AF5:AF54" ca="1" si="6">_xlfn.RANK.AVG(Q5,Q$4:Q$54)</f>
        <v>42</v>
      </c>
      <c r="AG5" s="92">
        <f t="shared" ca="1" si="4"/>
        <v>42</v>
      </c>
      <c r="AH5" s="92">
        <f t="shared" ca="1" si="4"/>
        <v>43</v>
      </c>
      <c r="AI5" s="92">
        <f t="shared" ca="1" si="4"/>
        <v>43</v>
      </c>
      <c r="AJ5" s="92">
        <f t="shared" ca="1" si="4"/>
        <v>31</v>
      </c>
      <c r="AK5" s="92">
        <f t="shared" ca="1" si="4"/>
        <v>27</v>
      </c>
      <c r="AL5" s="92">
        <f t="shared" ca="1" si="4"/>
        <v>32</v>
      </c>
      <c r="AM5" s="92">
        <f t="shared" ca="1" si="4"/>
        <v>30</v>
      </c>
      <c r="AN5" s="92">
        <f t="shared" ca="1" si="4"/>
        <v>27</v>
      </c>
      <c r="AO5" s="92">
        <f t="shared" ca="1" si="4"/>
        <v>34</v>
      </c>
      <c r="AP5" s="92">
        <f t="shared" ca="1" si="4"/>
        <v>32</v>
      </c>
      <c r="AQ5" s="92">
        <f t="shared" ca="1" si="4"/>
        <v>38</v>
      </c>
      <c r="AR5" s="92">
        <f t="shared" ca="1" si="4"/>
        <v>38</v>
      </c>
    </row>
    <row r="6" spans="1:44" ht="15.75" x14ac:dyDescent="0.25">
      <c r="A6" s="38" t="s">
        <v>2</v>
      </c>
      <c r="B6" s="92">
        <f t="shared" ca="1" si="5"/>
        <v>176783</v>
      </c>
      <c r="C6" s="92">
        <f t="shared" ca="1" si="2"/>
        <v>163214</v>
      </c>
      <c r="D6" s="92">
        <f t="shared" ca="1" si="2"/>
        <v>192103</v>
      </c>
      <c r="E6" s="92">
        <f t="shared" ca="1" si="2"/>
        <v>184476</v>
      </c>
      <c r="F6" s="92">
        <f t="shared" ca="1" si="2"/>
        <v>203810</v>
      </c>
      <c r="G6" s="92">
        <f t="shared" ca="1" si="2"/>
        <v>183178</v>
      </c>
      <c r="H6" s="92">
        <f t="shared" ca="1" si="2"/>
        <v>206842</v>
      </c>
      <c r="I6" s="92">
        <f t="shared" ca="1" si="2"/>
        <v>211816</v>
      </c>
      <c r="J6" s="92">
        <f t="shared" ca="1" si="2"/>
        <v>176768</v>
      </c>
      <c r="K6" s="92">
        <f ca="1">INDEX(INDIRECT("Import_"&amp;K$2&amp;"!$b:$b",TRUE),MATCH('Out-Analysis'!$A6,INDIRECT("Import_"&amp;K$2&amp;"!$A:$A",TRUE),0),1)</f>
        <v>197213</v>
      </c>
      <c r="L6" s="92">
        <f ca="1">INDEX(INDIRECT("Import_"&amp;L$2&amp;"!$b:$b",TRUE),MATCH('Out-Analysis'!$A6,INDIRECT("Import_"&amp;L$2&amp;"!$A:$A",TRUE),0),1)</f>
        <v>187722</v>
      </c>
      <c r="M6" s="92">
        <f ca="1">INDEX(INDIRECT("Import_"&amp;M$2&amp;"!$b:$b",TRUE),MATCH('Out-Analysis'!$A6,INDIRECT("Import_"&amp;M$2&amp;"!$A:$A",TRUE),0),1)</f>
        <v>189415</v>
      </c>
      <c r="N6" s="92">
        <f ca="1">INDEX(INDIRECT("Import_"&amp;N$2&amp;"!$b:$b",TRUE),MATCH('Out-Analysis'!$A6,INDIRECT("Import_"&amp;N$2&amp;"!$A:$A",TRUE),0),1)</f>
        <v>193632</v>
      </c>
      <c r="P6" s="38" t="s">
        <v>2</v>
      </c>
      <c r="Q6" s="40">
        <f t="shared" ca="1" si="3"/>
        <v>2.249194226292479E-2</v>
      </c>
      <c r="R6" s="40">
        <f t="shared" ca="1" si="1"/>
        <v>2.1563536756136658E-2</v>
      </c>
      <c r="S6" s="40">
        <f t="shared" ca="1" si="1"/>
        <v>2.5140383488902022E-2</v>
      </c>
      <c r="T6" s="40">
        <f t="shared" ca="1" si="1"/>
        <v>2.4212216383263756E-2</v>
      </c>
      <c r="U6" s="40">
        <f t="shared" ca="1" si="1"/>
        <v>2.7475012513458793E-2</v>
      </c>
      <c r="V6" s="40">
        <f t="shared" ca="1" si="1"/>
        <v>2.5157738877179096E-2</v>
      </c>
      <c r="W6" s="40">
        <f t="shared" ca="1" si="1"/>
        <v>2.8949823264185576E-2</v>
      </c>
      <c r="X6" s="40">
        <f t="shared" ca="1" si="1"/>
        <v>2.9986831141024576E-2</v>
      </c>
      <c r="Y6" s="40">
        <f t="shared" ca="1" si="1"/>
        <v>2.5983395251057088E-2</v>
      </c>
      <c r="Z6" s="40">
        <f t="shared" ca="1" si="1"/>
        <v>2.8205702124799146E-2</v>
      </c>
      <c r="AA6" s="40">
        <f t="shared" ca="1" si="1"/>
        <v>2.5574963941074669E-2</v>
      </c>
      <c r="AB6" s="40">
        <f t="shared" ca="1" si="1"/>
        <v>2.4934867096756869E-2</v>
      </c>
      <c r="AC6" s="40">
        <f t="shared" ca="1" si="1"/>
        <v>2.406958041945003E-2</v>
      </c>
      <c r="AE6" s="38" t="s">
        <v>2</v>
      </c>
      <c r="AF6" s="92">
        <f t="shared" ca="1" si="6"/>
        <v>16</v>
      </c>
      <c r="AG6" s="92">
        <f t="shared" ca="1" si="4"/>
        <v>16</v>
      </c>
      <c r="AH6" s="92">
        <f t="shared" ca="1" si="4"/>
        <v>14</v>
      </c>
      <c r="AI6" s="92">
        <f t="shared" ca="1" si="4"/>
        <v>12</v>
      </c>
      <c r="AJ6" s="92">
        <f t="shared" ca="1" si="4"/>
        <v>12</v>
      </c>
      <c r="AK6" s="92">
        <f t="shared" ca="1" si="4"/>
        <v>14</v>
      </c>
      <c r="AL6" s="92">
        <f t="shared" ca="1" si="4"/>
        <v>11</v>
      </c>
      <c r="AM6" s="92">
        <f t="shared" ca="1" si="4"/>
        <v>11</v>
      </c>
      <c r="AN6" s="92">
        <f t="shared" ca="1" si="4"/>
        <v>13</v>
      </c>
      <c r="AO6" s="92">
        <f t="shared" ca="1" si="4"/>
        <v>12</v>
      </c>
      <c r="AP6" s="92">
        <f t="shared" ca="1" si="4"/>
        <v>13</v>
      </c>
      <c r="AQ6" s="92">
        <f t="shared" ca="1" si="4"/>
        <v>14</v>
      </c>
      <c r="AR6" s="92">
        <f t="shared" ca="1" si="4"/>
        <v>14</v>
      </c>
    </row>
    <row r="7" spans="1:44" ht="15.75" x14ac:dyDescent="0.25">
      <c r="A7" s="38" t="s">
        <v>3</v>
      </c>
      <c r="B7" s="92">
        <f t="shared" ca="1" si="5"/>
        <v>62338</v>
      </c>
      <c r="C7" s="92">
        <f t="shared" ca="1" si="2"/>
        <v>69850</v>
      </c>
      <c r="D7" s="92">
        <f t="shared" ca="1" si="2"/>
        <v>72033</v>
      </c>
      <c r="E7" s="92">
        <f t="shared" ca="1" si="2"/>
        <v>76673</v>
      </c>
      <c r="F7" s="92">
        <f t="shared" ca="1" si="2"/>
        <v>65198</v>
      </c>
      <c r="G7" s="92">
        <f t="shared" ca="1" si="2"/>
        <v>76963</v>
      </c>
      <c r="H7" s="92">
        <f t="shared" ca="1" si="2"/>
        <v>64967</v>
      </c>
      <c r="I7" s="92">
        <f t="shared" ca="1" si="2"/>
        <v>77226</v>
      </c>
      <c r="J7" s="92">
        <f t="shared" ca="1" si="2"/>
        <v>64264</v>
      </c>
      <c r="K7" s="92">
        <f ca="1">INDEX(INDIRECT("Import_"&amp;K$2&amp;"!$b:$b",TRUE),MATCH('Out-Analysis'!$A7,INDIRECT("Import_"&amp;K$2&amp;"!$A:$A",TRUE),0),1)</f>
        <v>65829</v>
      </c>
      <c r="L7" s="92">
        <f ca="1">INDEX(INDIRECT("Import_"&amp;L$2&amp;"!$b:$b",TRUE),MATCH('Out-Analysis'!$A7,INDIRECT("Import_"&amp;L$2&amp;"!$A:$A",TRUE),0),1)</f>
        <v>77978</v>
      </c>
      <c r="M7" s="92">
        <f ca="1">INDEX(INDIRECT("Import_"&amp;M$2&amp;"!$b:$b",TRUE),MATCH('Out-Analysis'!$A7,INDIRECT("Import_"&amp;M$2&amp;"!$A:$A",TRUE),0),1)</f>
        <v>83680</v>
      </c>
      <c r="N7" s="92">
        <f ca="1">INDEX(INDIRECT("Import_"&amp;N$2&amp;"!$b:$b",TRUE),MATCH('Out-Analysis'!$A7,INDIRECT("Import_"&amp;N$2&amp;"!$A:$A",TRUE),0),1)</f>
        <v>76060</v>
      </c>
      <c r="P7" s="38" t="s">
        <v>3</v>
      </c>
      <c r="Q7" s="40">
        <f t="shared" ca="1" si="3"/>
        <v>7.9312077336972757E-3</v>
      </c>
      <c r="R7" s="40">
        <f t="shared" ca="1" si="1"/>
        <v>9.2284549267596262E-3</v>
      </c>
      <c r="S7" s="40">
        <f t="shared" ca="1" si="1"/>
        <v>9.4269076685740433E-3</v>
      </c>
      <c r="T7" s="40">
        <f t="shared" ca="1" si="1"/>
        <v>1.006322376219119E-2</v>
      </c>
      <c r="U7" s="40">
        <f t="shared" ca="1" si="1"/>
        <v>8.7891460961311337E-3</v>
      </c>
      <c r="V7" s="40">
        <f t="shared" ca="1" si="1"/>
        <v>1.0570128821170307E-2</v>
      </c>
      <c r="W7" s="40">
        <f t="shared" ca="1" si="1"/>
        <v>9.0928494599952833E-3</v>
      </c>
      <c r="X7" s="40">
        <f t="shared" ca="1" si="1"/>
        <v>1.0932899411266211E-2</v>
      </c>
      <c r="Y7" s="40">
        <f t="shared" ca="1" si="1"/>
        <v>9.446262402776141E-3</v>
      </c>
      <c r="Z7" s="40">
        <f t="shared" ca="1" si="1"/>
        <v>9.414963340010055E-3</v>
      </c>
      <c r="AA7" s="40">
        <f t="shared" ca="1" si="1"/>
        <v>1.0623605854386382E-2</v>
      </c>
      <c r="AB7" s="40">
        <f t="shared" ca="1" si="1"/>
        <v>1.1015757351089485E-2</v>
      </c>
      <c r="AC7" s="40">
        <f t="shared" ca="1" si="1"/>
        <v>9.4546990513105743E-3</v>
      </c>
      <c r="AE7" s="38" t="s">
        <v>3</v>
      </c>
      <c r="AF7" s="92">
        <f t="shared" ca="1" si="6"/>
        <v>35</v>
      </c>
      <c r="AG7" s="92">
        <f t="shared" ca="1" si="4"/>
        <v>35</v>
      </c>
      <c r="AH7" s="92">
        <f t="shared" ca="1" si="4"/>
        <v>35</v>
      </c>
      <c r="AI7" s="92">
        <f t="shared" ca="1" si="4"/>
        <v>35</v>
      </c>
      <c r="AJ7" s="92">
        <f t="shared" ca="1" si="4"/>
        <v>37</v>
      </c>
      <c r="AK7" s="92">
        <f t="shared" ca="1" si="4"/>
        <v>35</v>
      </c>
      <c r="AL7" s="92">
        <f t="shared" ca="1" si="4"/>
        <v>36</v>
      </c>
      <c r="AM7" s="92">
        <f t="shared" ca="1" si="4"/>
        <v>33</v>
      </c>
      <c r="AN7" s="92">
        <f t="shared" ca="1" si="4"/>
        <v>36</v>
      </c>
      <c r="AO7" s="92">
        <f t="shared" ca="1" si="4"/>
        <v>37</v>
      </c>
      <c r="AP7" s="92">
        <f t="shared" ca="1" si="4"/>
        <v>33</v>
      </c>
      <c r="AQ7" s="92">
        <f t="shared" ca="1" si="4"/>
        <v>33</v>
      </c>
      <c r="AR7" s="92">
        <f t="shared" ca="1" si="4"/>
        <v>35</v>
      </c>
    </row>
    <row r="8" spans="1:44" ht="15.75" x14ac:dyDescent="0.25">
      <c r="A8" s="38" t="s">
        <v>4</v>
      </c>
      <c r="B8" s="92">
        <f t="shared" ca="1" si="5"/>
        <v>841065</v>
      </c>
      <c r="C8" s="92">
        <f t="shared" ca="1" si="2"/>
        <v>661026</v>
      </c>
      <c r="D8" s="92">
        <f t="shared" ca="1" si="2"/>
        <v>657690</v>
      </c>
      <c r="E8" s="92">
        <f t="shared" ca="1" si="2"/>
        <v>643710</v>
      </c>
      <c r="F8" s="92">
        <f t="shared" ca="1" si="2"/>
        <v>593308</v>
      </c>
      <c r="G8" s="92">
        <f t="shared" ca="1" si="2"/>
        <v>581679</v>
      </c>
      <c r="H8" s="92">
        <f t="shared" ca="1" si="2"/>
        <v>566986</v>
      </c>
      <c r="I8" s="92">
        <f t="shared" ca="1" si="2"/>
        <v>562343</v>
      </c>
      <c r="J8" s="92">
        <f t="shared" ca="1" si="2"/>
        <v>573988</v>
      </c>
      <c r="K8" s="92">
        <f ca="1">INDEX(INDIRECT("Import_"&amp;K$2&amp;"!$b:$b",TRUE),MATCH('Out-Analysis'!$A8,INDIRECT("Import_"&amp;K$2&amp;"!$A:$A",TRUE),0),1)</f>
        <v>546589</v>
      </c>
      <c r="L8" s="92">
        <f ca="1">INDEX(INDIRECT("Import_"&amp;L$2&amp;"!$b:$b",TRUE),MATCH('Out-Analysis'!$A8,INDIRECT("Import_"&amp;L$2&amp;"!$A:$A",TRUE),0),1)</f>
        <v>585660</v>
      </c>
      <c r="M8" s="92">
        <f ca="1">INDEX(INDIRECT("Import_"&amp;M$2&amp;"!$b:$b",TRUE),MATCH('Out-Analysis'!$A8,INDIRECT("Import_"&amp;M$2&amp;"!$A:$A",TRUE),0),1)</f>
        <v>668021</v>
      </c>
      <c r="N8" s="92">
        <f ca="1">INDEX(INDIRECT("Import_"&amp;N$2&amp;"!$b:$b",TRUE),MATCH('Out-Analysis'!$A8,INDIRECT("Import_"&amp;N$2&amp;"!$A:$A",TRUE),0),1)</f>
        <v>746676</v>
      </c>
      <c r="P8" s="38" t="s">
        <v>4</v>
      </c>
      <c r="Q8" s="40">
        <f t="shared" ca="1" si="3"/>
        <v>0.10700794431233115</v>
      </c>
      <c r="R8" s="40">
        <f t="shared" ca="1" si="1"/>
        <v>8.733355256143463E-2</v>
      </c>
      <c r="S8" s="40">
        <f t="shared" ca="1" si="1"/>
        <v>8.6071424271437574E-2</v>
      </c>
      <c r="T8" s="40">
        <f t="shared" ca="1" si="1"/>
        <v>8.4486035083537761E-2</v>
      </c>
      <c r="U8" s="40">
        <f t="shared" ca="1" si="1"/>
        <v>7.998206527812772E-2</v>
      </c>
      <c r="V8" s="40">
        <f t="shared" ca="1" si="1"/>
        <v>7.9888023629140284E-2</v>
      </c>
      <c r="W8" s="40">
        <f t="shared" ca="1" si="1"/>
        <v>7.9355955237657358E-2</v>
      </c>
      <c r="X8" s="40">
        <f t="shared" ca="1" si="1"/>
        <v>7.9611004760439169E-2</v>
      </c>
      <c r="Y8" s="40">
        <f t="shared" ca="1" si="1"/>
        <v>8.4371362878822839E-2</v>
      </c>
      <c r="Z8" s="40">
        <f t="shared" ca="1" si="1"/>
        <v>7.8173987103749953E-2</v>
      </c>
      <c r="AA8" s="40">
        <f t="shared" ca="1" si="1"/>
        <v>7.9789440671470521E-2</v>
      </c>
      <c r="AB8" s="40">
        <f t="shared" ca="1" si="1"/>
        <v>8.7939259577344026E-2</v>
      </c>
      <c r="AC8" s="40">
        <f t="shared" ca="1" si="1"/>
        <v>9.2816156571606287E-2</v>
      </c>
      <c r="AE8" s="38" t="s">
        <v>4</v>
      </c>
      <c r="AF8" s="92">
        <f t="shared" ca="1" si="6"/>
        <v>1</v>
      </c>
      <c r="AG8" s="92">
        <f t="shared" ca="1" si="4"/>
        <v>1</v>
      </c>
      <c r="AH8" s="92">
        <f t="shared" ca="1" si="4"/>
        <v>1</v>
      </c>
      <c r="AI8" s="92">
        <f t="shared" ca="1" si="4"/>
        <v>1</v>
      </c>
      <c r="AJ8" s="92">
        <f t="shared" ca="1" si="4"/>
        <v>1</v>
      </c>
      <c r="AK8" s="92">
        <f t="shared" ca="1" si="4"/>
        <v>1</v>
      </c>
      <c r="AL8" s="92">
        <f t="shared" ca="1" si="4"/>
        <v>1</v>
      </c>
      <c r="AM8" s="92">
        <f t="shared" ca="1" si="4"/>
        <v>1</v>
      </c>
      <c r="AN8" s="92">
        <f t="shared" ca="1" si="4"/>
        <v>1</v>
      </c>
      <c r="AO8" s="92">
        <f t="shared" ca="1" si="4"/>
        <v>1</v>
      </c>
      <c r="AP8" s="92">
        <f t="shared" ca="1" si="4"/>
        <v>1</v>
      </c>
      <c r="AQ8" s="92">
        <f t="shared" ca="1" si="4"/>
        <v>1</v>
      </c>
      <c r="AR8" s="92">
        <f t="shared" ca="1" si="4"/>
        <v>1</v>
      </c>
    </row>
    <row r="9" spans="1:44" ht="15.75" x14ac:dyDescent="0.25">
      <c r="A9" s="38" t="s">
        <v>5</v>
      </c>
      <c r="B9" s="92">
        <f t="shared" ca="1" si="5"/>
        <v>246177</v>
      </c>
      <c r="C9" s="92">
        <f t="shared" ca="1" si="2"/>
        <v>194296</v>
      </c>
      <c r="D9" s="92">
        <f t="shared" ca="1" si="2"/>
        <v>193179</v>
      </c>
      <c r="E9" s="92">
        <f t="shared" ca="1" si="2"/>
        <v>182945</v>
      </c>
      <c r="F9" s="92">
        <f t="shared" ca="1" si="2"/>
        <v>173332</v>
      </c>
      <c r="G9" s="92">
        <f t="shared" ca="1" si="2"/>
        <v>166348</v>
      </c>
      <c r="H9" s="92">
        <f t="shared" ca="1" si="2"/>
        <v>161530</v>
      </c>
      <c r="I9" s="92">
        <f t="shared" ca="1" si="2"/>
        <v>160623</v>
      </c>
      <c r="J9" s="92">
        <f t="shared" ca="1" si="2"/>
        <v>140620</v>
      </c>
      <c r="K9" s="92">
        <f ca="1">INDEX(INDIRECT("Import_"&amp;K$2&amp;"!$b:$b",TRUE),MATCH('Out-Analysis'!$A9,INDIRECT("Import_"&amp;K$2&amp;"!$A:$A",TRUE),0),1)</f>
        <v>155042</v>
      </c>
      <c r="L9" s="92">
        <f ca="1">INDEX(INDIRECT("Import_"&amp;L$2&amp;"!$b:$b",TRUE),MATCH('Out-Analysis'!$A9,INDIRECT("Import_"&amp;L$2&amp;"!$A:$A",TRUE),0),1)</f>
        <v>165958</v>
      </c>
      <c r="M9" s="92">
        <f ca="1">INDEX(INDIRECT("Import_"&amp;M$2&amp;"!$b:$b",TRUE),MATCH('Out-Analysis'!$A9,INDIRECT("Import_"&amp;M$2&amp;"!$A:$A",TRUE),0),1)</f>
        <v>176007</v>
      </c>
      <c r="N9" s="92">
        <f ca="1">INDEX(INDIRECT("Import_"&amp;N$2&amp;"!$b:$b",TRUE),MATCH('Out-Analysis'!$A9,INDIRECT("Import_"&amp;N$2&amp;"!$A:$A",TRUE),0),1)</f>
        <v>163319</v>
      </c>
      <c r="P9" s="38" t="s">
        <v>5</v>
      </c>
      <c r="Q9" s="40">
        <f t="shared" ca="1" si="3"/>
        <v>3.1320878537302997E-2</v>
      </c>
      <c r="R9" s="40">
        <f t="shared" ca="1" si="1"/>
        <v>2.5670034050818729E-2</v>
      </c>
      <c r="S9" s="40">
        <f t="shared" ca="1" si="1"/>
        <v>2.5281198846465718E-2</v>
      </c>
      <c r="T9" s="40">
        <f t="shared" ca="1" si="1"/>
        <v>2.4011274779571261E-2</v>
      </c>
      <c r="U9" s="40">
        <f t="shared" ca="1" si="1"/>
        <v>2.3366365089950637E-2</v>
      </c>
      <c r="V9" s="40">
        <f t="shared" ca="1" si="1"/>
        <v>2.2846300029157367E-2</v>
      </c>
      <c r="W9" s="40">
        <f t="shared" ca="1" si="1"/>
        <v>2.2607908219142613E-2</v>
      </c>
      <c r="X9" s="40">
        <f t="shared" ca="1" si="1"/>
        <v>2.2739428458496008E-2</v>
      </c>
      <c r="Y9" s="40">
        <f t="shared" ca="1" si="1"/>
        <v>2.0669946145250542E-2</v>
      </c>
      <c r="Z9" s="40">
        <f t="shared" ca="1" si="1"/>
        <v>2.2174341797108248E-2</v>
      </c>
      <c r="AA9" s="40">
        <f t="shared" ca="1" si="1"/>
        <v>2.2609869198777287E-2</v>
      </c>
      <c r="AB9" s="40">
        <f t="shared" ca="1" si="1"/>
        <v>2.3169818404555533E-2</v>
      </c>
      <c r="AC9" s="40">
        <f t="shared" ca="1" si="1"/>
        <v>2.0301498742584693E-2</v>
      </c>
      <c r="AE9" s="38" t="s">
        <v>5</v>
      </c>
      <c r="AF9" s="92">
        <f t="shared" ca="1" si="6"/>
        <v>9</v>
      </c>
      <c r="AG9" s="92">
        <f t="shared" ca="1" si="4"/>
        <v>13</v>
      </c>
      <c r="AH9" s="92">
        <f t="shared" ca="1" si="4"/>
        <v>12</v>
      </c>
      <c r="AI9" s="92">
        <f t="shared" ca="1" si="4"/>
        <v>13</v>
      </c>
      <c r="AJ9" s="92">
        <f t="shared" ca="1" si="4"/>
        <v>16</v>
      </c>
      <c r="AK9" s="92">
        <f t="shared" ca="1" si="4"/>
        <v>16</v>
      </c>
      <c r="AL9" s="92">
        <f t="shared" ca="1" si="4"/>
        <v>16</v>
      </c>
      <c r="AM9" s="92">
        <f t="shared" ca="1" si="4"/>
        <v>16</v>
      </c>
      <c r="AN9" s="92">
        <f t="shared" ca="1" si="4"/>
        <v>19</v>
      </c>
      <c r="AO9" s="92">
        <f t="shared" ca="1" si="4"/>
        <v>17</v>
      </c>
      <c r="AP9" s="92">
        <f t="shared" ca="1" si="4"/>
        <v>16</v>
      </c>
      <c r="AQ9" s="92">
        <f t="shared" ca="1" si="4"/>
        <v>16</v>
      </c>
      <c r="AR9" s="92">
        <f t="shared" ca="1" si="4"/>
        <v>18</v>
      </c>
    </row>
    <row r="10" spans="1:44" ht="15.75" x14ac:dyDescent="0.25">
      <c r="A10" s="38" t="s">
        <v>6</v>
      </c>
      <c r="B10" s="92">
        <f t="shared" ca="1" si="5"/>
        <v>96578</v>
      </c>
      <c r="C10" s="92">
        <f t="shared" ca="1" si="2"/>
        <v>98971</v>
      </c>
      <c r="D10" s="92">
        <f t="shared" ca="1" si="2"/>
        <v>112914</v>
      </c>
      <c r="E10" s="92">
        <f t="shared" ca="1" si="2"/>
        <v>103343</v>
      </c>
      <c r="F10" s="92">
        <f t="shared" ca="1" si="2"/>
        <v>95501</v>
      </c>
      <c r="G10" s="92">
        <f t="shared" ca="1" si="2"/>
        <v>91600</v>
      </c>
      <c r="H10" s="92">
        <f t="shared" ca="1" si="2"/>
        <v>87023</v>
      </c>
      <c r="I10" s="92">
        <f t="shared" ca="1" si="2"/>
        <v>91295</v>
      </c>
      <c r="J10" s="92">
        <f t="shared" ca="1" si="2"/>
        <v>89360</v>
      </c>
      <c r="K10" s="92">
        <f ca="1">INDEX(INDIRECT("Import_"&amp;K$2&amp;"!$b:$b",TRUE),MATCH('Out-Analysis'!$A10,INDIRECT("Import_"&amp;K$2&amp;"!$A:$A",TRUE),0),1)</f>
        <v>94322</v>
      </c>
      <c r="L10" s="92">
        <f ca="1">INDEX(INDIRECT("Import_"&amp;L$2&amp;"!$b:$b",TRUE),MATCH('Out-Analysis'!$A10,INDIRECT("Import_"&amp;L$2&amp;"!$A:$A",TRUE),0),1)</f>
        <v>99363</v>
      </c>
      <c r="M10" s="92">
        <f ca="1">INDEX(INDIRECT("Import_"&amp;M$2&amp;"!$b:$b",TRUE),MATCH('Out-Analysis'!$A10,INDIRECT("Import_"&amp;M$2&amp;"!$A:$A",TRUE),0),1)</f>
        <v>101599</v>
      </c>
      <c r="N10" s="92">
        <f ca="1">INDEX(INDIRECT("Import_"&amp;N$2&amp;"!$b:$b",TRUE),MATCH('Out-Analysis'!$A10,INDIRECT("Import_"&amp;N$2&amp;"!$A:$A",TRUE),0),1)</f>
        <v>112753</v>
      </c>
      <c r="P10" s="38" t="s">
        <v>6</v>
      </c>
      <c r="Q10" s="40">
        <f t="shared" ca="1" si="3"/>
        <v>1.2287532171468695E-2</v>
      </c>
      <c r="R10" s="40">
        <f t="shared" ca="1" si="1"/>
        <v>1.3075868468952426E-2</v>
      </c>
      <c r="S10" s="40">
        <f t="shared" ca="1" si="1"/>
        <v>1.4776975170954556E-2</v>
      </c>
      <c r="T10" s="40">
        <f t="shared" ca="1" si="1"/>
        <v>1.3563623873542501E-2</v>
      </c>
      <c r="U10" s="40">
        <f t="shared" ca="1" si="1"/>
        <v>1.2874202296490988E-2</v>
      </c>
      <c r="V10" s="40">
        <f t="shared" ca="1" si="1"/>
        <v>1.2580380182934659E-2</v>
      </c>
      <c r="W10" s="40">
        <f t="shared" ca="1" si="1"/>
        <v>1.2179830353212701E-2</v>
      </c>
      <c r="X10" s="40">
        <f t="shared" ca="1" si="1"/>
        <v>1.2924650399496916E-2</v>
      </c>
      <c r="Y10" s="40">
        <f t="shared" ca="1" si="1"/>
        <v>1.3135161339351362E-2</v>
      </c>
      <c r="Z10" s="40">
        <f t="shared" ca="1" si="1"/>
        <v>1.3490075379489713E-2</v>
      </c>
      <c r="AA10" s="40">
        <f t="shared" ca="1" si="1"/>
        <v>1.3537066204690992E-2</v>
      </c>
      <c r="AB10" s="40">
        <f t="shared" ca="1" si="1"/>
        <v>1.3374640668180456E-2</v>
      </c>
      <c r="AC10" s="40">
        <f t="shared" ca="1" si="1"/>
        <v>1.4015851724065491E-2</v>
      </c>
      <c r="AE10" s="38" t="s">
        <v>6</v>
      </c>
      <c r="AF10" s="92">
        <f t="shared" ca="1" si="6"/>
        <v>27</v>
      </c>
      <c r="AG10" s="92">
        <f t="shared" ca="1" si="4"/>
        <v>29</v>
      </c>
      <c r="AH10" s="92">
        <f t="shared" ca="1" si="4"/>
        <v>24</v>
      </c>
      <c r="AI10" s="92">
        <f t="shared" ca="1" si="4"/>
        <v>26</v>
      </c>
      <c r="AJ10" s="92">
        <f t="shared" ca="1" si="4"/>
        <v>29</v>
      </c>
      <c r="AK10" s="92">
        <f t="shared" ca="1" si="4"/>
        <v>33</v>
      </c>
      <c r="AL10" s="92">
        <f t="shared" ca="1" si="4"/>
        <v>31</v>
      </c>
      <c r="AM10" s="92">
        <f t="shared" ca="1" si="4"/>
        <v>29</v>
      </c>
      <c r="AN10" s="92">
        <f t="shared" ca="1" si="4"/>
        <v>31</v>
      </c>
      <c r="AO10" s="92">
        <f t="shared" ca="1" si="4"/>
        <v>28</v>
      </c>
      <c r="AP10" s="92">
        <f t="shared" ca="1" si="4"/>
        <v>28</v>
      </c>
      <c r="AQ10" s="92">
        <f t="shared" ca="1" si="4"/>
        <v>28</v>
      </c>
      <c r="AR10" s="92">
        <f t="shared" ca="1" si="4"/>
        <v>26</v>
      </c>
    </row>
    <row r="11" spans="1:44" ht="15.75" x14ac:dyDescent="0.25">
      <c r="A11" s="38" t="s">
        <v>7</v>
      </c>
      <c r="B11" s="92">
        <f t="shared" ca="1" si="5"/>
        <v>36471</v>
      </c>
      <c r="C11" s="92">
        <f t="shared" ca="1" si="2"/>
        <v>35653</v>
      </c>
      <c r="D11" s="92">
        <f t="shared" ca="1" si="2"/>
        <v>28742</v>
      </c>
      <c r="E11" s="92">
        <f t="shared" ca="1" si="2"/>
        <v>30881</v>
      </c>
      <c r="F11" s="92">
        <f t="shared" ca="1" si="2"/>
        <v>27179</v>
      </c>
      <c r="G11" s="92">
        <f t="shared" ca="1" si="2"/>
        <v>24771</v>
      </c>
      <c r="H11" s="92">
        <f t="shared" ca="1" si="2"/>
        <v>25149</v>
      </c>
      <c r="I11" s="92">
        <f t="shared" ca="1" si="2"/>
        <v>26631</v>
      </c>
      <c r="J11" s="92">
        <f t="shared" ca="1" si="2"/>
        <v>30055</v>
      </c>
      <c r="K11" s="92">
        <f ca="1">INDEX(INDIRECT("Import_"&amp;K$2&amp;"!$b:$b",TRUE),MATCH('Out-Analysis'!$A11,INDIRECT("Import_"&amp;K$2&amp;"!$A:$A",TRUE),0),1)</f>
        <v>29135</v>
      </c>
      <c r="L11" s="92">
        <f ca="1">INDEX(INDIRECT("Import_"&amp;L$2&amp;"!$b:$b",TRUE),MATCH('Out-Analysis'!$A11,INDIRECT("Import_"&amp;L$2&amp;"!$A:$A",TRUE),0),1)</f>
        <v>31543</v>
      </c>
      <c r="M11" s="92">
        <f ca="1">INDEX(INDIRECT("Import_"&amp;M$2&amp;"!$b:$b",TRUE),MATCH('Out-Analysis'!$A11,INDIRECT("Import_"&amp;M$2&amp;"!$A:$A",TRUE),0),1)</f>
        <v>30348</v>
      </c>
      <c r="N11" s="92">
        <f ca="1">INDEX(INDIRECT("Import_"&amp;N$2&amp;"!$b:$b",TRUE),MATCH('Out-Analysis'!$A11,INDIRECT("Import_"&amp;N$2&amp;"!$A:$A",TRUE),0),1)</f>
        <v>31605</v>
      </c>
      <c r="P11" s="38" t="s">
        <v>7</v>
      </c>
      <c r="Q11" s="40">
        <f t="shared" ca="1" si="3"/>
        <v>4.6401725633750416E-3</v>
      </c>
      <c r="R11" s="40">
        <f t="shared" ca="1" si="1"/>
        <v>4.7104094989801138E-3</v>
      </c>
      <c r="S11" s="40">
        <f t="shared" ca="1" si="1"/>
        <v>3.7614451738807926E-3</v>
      </c>
      <c r="T11" s="40">
        <f t="shared" ca="1" si="1"/>
        <v>4.0530879579542493E-3</v>
      </c>
      <c r="U11" s="40">
        <f t="shared" ca="1" si="1"/>
        <v>3.6639191654153206E-3</v>
      </c>
      <c r="V11" s="40">
        <f t="shared" ca="1" si="1"/>
        <v>3.4020589247977561E-3</v>
      </c>
      <c r="W11" s="40">
        <f t="shared" ca="1" si="1"/>
        <v>3.5198804172798712E-3</v>
      </c>
      <c r="X11" s="40">
        <f t="shared" ca="1" si="1"/>
        <v>3.7701557017252025E-3</v>
      </c>
      <c r="Y11" s="40">
        <f t="shared" ca="1" si="1"/>
        <v>4.4178298349843914E-3</v>
      </c>
      <c r="Z11" s="40">
        <f t="shared" ca="1" si="1"/>
        <v>4.1669318523932146E-3</v>
      </c>
      <c r="AA11" s="40">
        <f t="shared" ca="1" si="1"/>
        <v>4.2973710465119604E-3</v>
      </c>
      <c r="AB11" s="40">
        <f t="shared" ca="1" si="1"/>
        <v>3.9950550202063062E-3</v>
      </c>
      <c r="AC11" s="40">
        <f t="shared" ca="1" si="1"/>
        <v>3.9286847688229124E-3</v>
      </c>
      <c r="AE11" s="38" t="s">
        <v>7</v>
      </c>
      <c r="AF11" s="92">
        <f t="shared" ca="1" si="6"/>
        <v>43</v>
      </c>
      <c r="AG11" s="92">
        <f t="shared" ca="1" si="4"/>
        <v>45</v>
      </c>
      <c r="AH11" s="92">
        <f t="shared" ca="1" si="4"/>
        <v>49</v>
      </c>
      <c r="AI11" s="92">
        <f t="shared" ca="1" si="4"/>
        <v>48</v>
      </c>
      <c r="AJ11" s="92">
        <f t="shared" ca="1" si="4"/>
        <v>50</v>
      </c>
      <c r="AK11" s="92">
        <f t="shared" ca="1" si="4"/>
        <v>50</v>
      </c>
      <c r="AL11" s="92">
        <f t="shared" ca="1" si="4"/>
        <v>48</v>
      </c>
      <c r="AM11" s="92">
        <f t="shared" ca="1" si="4"/>
        <v>49</v>
      </c>
      <c r="AN11" s="92">
        <f t="shared" ca="1" si="4"/>
        <v>46</v>
      </c>
      <c r="AO11" s="92">
        <f t="shared" ca="1" si="4"/>
        <v>48</v>
      </c>
      <c r="AP11" s="92">
        <f t="shared" ca="1" si="4"/>
        <v>47</v>
      </c>
      <c r="AQ11" s="92">
        <f t="shared" ca="1" si="4"/>
        <v>46</v>
      </c>
      <c r="AR11" s="92">
        <f t="shared" ca="1" si="4"/>
        <v>47</v>
      </c>
    </row>
    <row r="12" spans="1:44" ht="15.75" x14ac:dyDescent="0.25">
      <c r="A12" s="38" t="s">
        <v>8</v>
      </c>
      <c r="B12" s="92">
        <f t="shared" ca="1" si="5"/>
        <v>62622</v>
      </c>
      <c r="C12" s="92">
        <f t="shared" ca="1" si="2"/>
        <v>65018</v>
      </c>
      <c r="D12" s="92">
        <f t="shared" ca="1" si="2"/>
        <v>59972</v>
      </c>
      <c r="E12" s="92">
        <f t="shared" ca="1" si="2"/>
        <v>64736</v>
      </c>
      <c r="F12" s="92">
        <f t="shared" ca="1" si="2"/>
        <v>59138</v>
      </c>
      <c r="G12" s="92">
        <f t="shared" ca="1" si="2"/>
        <v>57087</v>
      </c>
      <c r="H12" s="92">
        <f t="shared" ca="1" si="2"/>
        <v>59513</v>
      </c>
      <c r="I12" s="92">
        <f t="shared" ca="1" si="2"/>
        <v>49732</v>
      </c>
      <c r="J12" s="92">
        <f t="shared" ca="1" si="2"/>
        <v>56052</v>
      </c>
      <c r="K12" s="92">
        <f ca="1">INDEX(INDIRECT("Import_"&amp;K$2&amp;"!$b:$b",TRUE),MATCH('Out-Analysis'!$A12,INDIRECT("Import_"&amp;K$2&amp;"!$A:$A",TRUE),0),1)</f>
        <v>53165</v>
      </c>
      <c r="L12" s="92">
        <f ca="1">INDEX(INDIRECT("Import_"&amp;L$2&amp;"!$b:$b",TRUE),MATCH('Out-Analysis'!$A12,INDIRECT("Import_"&amp;L$2&amp;"!$A:$A",TRUE),0),1)</f>
        <v>58964</v>
      </c>
      <c r="M12" s="92">
        <f ca="1">INDEX(INDIRECT("Import_"&amp;M$2&amp;"!$b:$b",TRUE),MATCH('Out-Analysis'!$A12,INDIRECT("Import_"&amp;M$2&amp;"!$A:$A",TRUE),0),1)</f>
        <v>60777</v>
      </c>
      <c r="N12" s="92">
        <f ca="1">INDEX(INDIRECT("Import_"&amp;N$2&amp;"!$b:$b",TRUE),MATCH('Out-Analysis'!$A12,INDIRECT("Import_"&amp;N$2&amp;"!$A:$A",TRUE),0),1)</f>
        <v>60829</v>
      </c>
      <c r="P12" s="38" t="s">
        <v>8</v>
      </c>
      <c r="Q12" s="40">
        <f t="shared" ca="1" si="3"/>
        <v>7.9673407985432782E-3</v>
      </c>
      <c r="R12" s="40">
        <f t="shared" ca="1" si="1"/>
        <v>8.590059877280707E-3</v>
      </c>
      <c r="S12" s="40">
        <f t="shared" ca="1" si="1"/>
        <v>7.8484931448047773E-3</v>
      </c>
      <c r="T12" s="40">
        <f t="shared" ca="1" si="1"/>
        <v>8.4965092466606097E-3</v>
      </c>
      <c r="U12" s="40">
        <f t="shared" ca="1" si="1"/>
        <v>7.9722157402528152E-3</v>
      </c>
      <c r="V12" s="40">
        <f t="shared" ca="1" si="1"/>
        <v>7.8403511299474996E-3</v>
      </c>
      <c r="W12" s="40">
        <f t="shared" ca="1" si="1"/>
        <v>8.3295018996213353E-3</v>
      </c>
      <c r="X12" s="40">
        <f t="shared" ca="1" si="1"/>
        <v>7.0405686364837135E-3</v>
      </c>
      <c r="Y12" s="40">
        <f t="shared" ca="1" si="1"/>
        <v>8.239168122127603E-3</v>
      </c>
      <c r="Z12" s="40">
        <f t="shared" ca="1" si="1"/>
        <v>7.603738868456676E-3</v>
      </c>
      <c r="AA12" s="40">
        <f t="shared" ca="1" si="1"/>
        <v>8.0331669906645291E-3</v>
      </c>
      <c r="AB12" s="40">
        <f t="shared" ca="1" si="1"/>
        <v>8.0007729986515969E-3</v>
      </c>
      <c r="AC12" s="40">
        <f t="shared" ca="1" si="1"/>
        <v>7.5613974308726128E-3</v>
      </c>
      <c r="AE12" s="38" t="s">
        <v>8</v>
      </c>
      <c r="AF12" s="92">
        <f t="shared" ca="1" si="6"/>
        <v>34</v>
      </c>
      <c r="AG12" s="92">
        <f t="shared" ca="1" si="4"/>
        <v>38</v>
      </c>
      <c r="AH12" s="92">
        <f t="shared" ca="1" si="4"/>
        <v>38</v>
      </c>
      <c r="AI12" s="92">
        <f t="shared" ca="1" si="4"/>
        <v>37</v>
      </c>
      <c r="AJ12" s="92">
        <f t="shared" ca="1" si="4"/>
        <v>39</v>
      </c>
      <c r="AK12" s="92">
        <f t="shared" ca="1" si="4"/>
        <v>40</v>
      </c>
      <c r="AL12" s="92">
        <f t="shared" ca="1" si="4"/>
        <v>39</v>
      </c>
      <c r="AM12" s="92">
        <f t="shared" ca="1" si="4"/>
        <v>41</v>
      </c>
      <c r="AN12" s="92">
        <f t="shared" ca="1" si="4"/>
        <v>37</v>
      </c>
      <c r="AO12" s="92">
        <f t="shared" ca="1" si="4"/>
        <v>40</v>
      </c>
      <c r="AP12" s="92">
        <f t="shared" ca="1" si="4"/>
        <v>39</v>
      </c>
      <c r="AQ12" s="92">
        <f t="shared" ca="1" si="4"/>
        <v>39</v>
      </c>
      <c r="AR12" s="92">
        <f t="shared" ca="1" si="4"/>
        <v>39</v>
      </c>
    </row>
    <row r="13" spans="1:44" ht="15.75" x14ac:dyDescent="0.25">
      <c r="A13" s="38" t="s">
        <v>9</v>
      </c>
      <c r="B13" s="92">
        <f t="shared" ca="1" si="5"/>
        <v>469577</v>
      </c>
      <c r="C13" s="92">
        <f t="shared" ca="1" si="2"/>
        <v>447586</v>
      </c>
      <c r="D13" s="92">
        <f t="shared" ca="1" si="2"/>
        <v>433452</v>
      </c>
      <c r="E13" s="92">
        <f t="shared" ca="1" si="2"/>
        <v>445320</v>
      </c>
      <c r="F13" s="92">
        <f t="shared" ca="1" si="2"/>
        <v>437516</v>
      </c>
      <c r="G13" s="92">
        <f t="shared" ca="1" si="2"/>
        <v>423995</v>
      </c>
      <c r="H13" s="92">
        <f t="shared" ca="1" si="2"/>
        <v>428325</v>
      </c>
      <c r="I13" s="92">
        <f t="shared" ca="1" si="2"/>
        <v>437202</v>
      </c>
      <c r="J13" s="92">
        <f t="shared" ca="1" si="2"/>
        <v>427853</v>
      </c>
      <c r="K13" s="92">
        <f ca="1">INDEX(INDIRECT("Import_"&amp;K$2&amp;"!$b:$b",TRUE),MATCH('Out-Analysis'!$A13,INDIRECT("Import_"&amp;K$2&amp;"!$A:$A",TRUE),0),1)</f>
        <v>451268</v>
      </c>
      <c r="L13" s="92">
        <f ca="1">INDEX(INDIRECT("Import_"&amp;L$2&amp;"!$b:$b",TRUE),MATCH('Out-Analysis'!$A13,INDIRECT("Import_"&amp;L$2&amp;"!$A:$A",TRUE),0),1)</f>
        <v>514421</v>
      </c>
      <c r="M13" s="92">
        <f ca="1">INDEX(INDIRECT("Import_"&amp;M$2&amp;"!$b:$b",TRUE),MATCH('Out-Analysis'!$A13,INDIRECT("Import_"&amp;M$2&amp;"!$A:$A",TRUE),0),1)</f>
        <v>538034</v>
      </c>
      <c r="N13" s="92">
        <f ca="1">INDEX(INDIRECT("Import_"&amp;N$2&amp;"!$b:$b",TRUE),MATCH('Out-Analysis'!$A13,INDIRECT("Import_"&amp;N$2&amp;"!$A:$A",TRUE),0),1)</f>
        <v>541209</v>
      </c>
      <c r="P13" s="38" t="s">
        <v>9</v>
      </c>
      <c r="Q13" s="40">
        <f t="shared" ca="1" si="3"/>
        <v>5.9743859828136382E-2</v>
      </c>
      <c r="R13" s="40">
        <f t="shared" ca="1" si="1"/>
        <v>5.913424805796183E-2</v>
      </c>
      <c r="S13" s="40">
        <f t="shared" ca="1" si="1"/>
        <v>5.6725556102880013E-2</v>
      </c>
      <c r="T13" s="40">
        <f t="shared" ca="1" si="1"/>
        <v>5.8447625706297926E-2</v>
      </c>
      <c r="U13" s="40">
        <f t="shared" ca="1" si="1"/>
        <v>5.8980214782583959E-2</v>
      </c>
      <c r="V13" s="40">
        <f t="shared" ca="1" si="1"/>
        <v>5.8231640782351317E-2</v>
      </c>
      <c r="W13" s="40">
        <f t="shared" ca="1" si="1"/>
        <v>5.9948816244439172E-2</v>
      </c>
      <c r="X13" s="40">
        <f t="shared" ca="1" si="1"/>
        <v>6.1894769745997599E-2</v>
      </c>
      <c r="Y13" s="40">
        <f t="shared" ca="1" si="1"/>
        <v>6.2890758555567347E-2</v>
      </c>
      <c r="Z13" s="40">
        <f t="shared" ca="1" si="1"/>
        <v>6.4541033230334E-2</v>
      </c>
      <c r="AA13" s="40">
        <f t="shared" ca="1" si="1"/>
        <v>7.0083946077346138E-2</v>
      </c>
      <c r="AB13" s="40">
        <f t="shared" ca="1" si="1"/>
        <v>7.0827581150048752E-2</v>
      </c>
      <c r="AC13" s="40">
        <f t="shared" ca="1" si="1"/>
        <v>6.7275417024201214E-2</v>
      </c>
      <c r="AE13" s="38" t="s">
        <v>9</v>
      </c>
      <c r="AF13" s="92">
        <f t="shared" ca="1" si="6"/>
        <v>3</v>
      </c>
      <c r="AG13" s="92">
        <f t="shared" ca="1" si="4"/>
        <v>4</v>
      </c>
      <c r="AH13" s="92">
        <f t="shared" ca="1" si="4"/>
        <v>4</v>
      </c>
      <c r="AI13" s="92">
        <f t="shared" ca="1" si="4"/>
        <v>4</v>
      </c>
      <c r="AJ13" s="92">
        <f t="shared" ca="1" si="4"/>
        <v>2</v>
      </c>
      <c r="AK13" s="92">
        <f t="shared" ca="1" si="4"/>
        <v>2</v>
      </c>
      <c r="AL13" s="92">
        <f t="shared" ca="1" si="4"/>
        <v>2</v>
      </c>
      <c r="AM13" s="92">
        <f t="shared" ca="1" si="4"/>
        <v>2</v>
      </c>
      <c r="AN13" s="92">
        <f t="shared" ca="1" si="4"/>
        <v>2</v>
      </c>
      <c r="AO13" s="92">
        <f t="shared" ca="1" si="4"/>
        <v>2</v>
      </c>
      <c r="AP13" s="92">
        <f t="shared" ca="1" si="4"/>
        <v>2</v>
      </c>
      <c r="AQ13" s="92">
        <f t="shared" ca="1" si="4"/>
        <v>2</v>
      </c>
      <c r="AR13" s="92">
        <f t="shared" ca="1" si="4"/>
        <v>2</v>
      </c>
    </row>
    <row r="14" spans="1:44" ht="15.75" x14ac:dyDescent="0.25">
      <c r="A14" s="38" t="s">
        <v>10</v>
      </c>
      <c r="B14" s="92">
        <f t="shared" ca="1" si="5"/>
        <v>238445</v>
      </c>
      <c r="C14" s="92">
        <f t="shared" ca="1" si="2"/>
        <v>254956</v>
      </c>
      <c r="D14" s="92">
        <f t="shared" ca="1" si="2"/>
        <v>258942</v>
      </c>
      <c r="E14" s="92">
        <f t="shared" ca="1" si="2"/>
        <v>249302</v>
      </c>
      <c r="F14" s="92">
        <f t="shared" ca="1" si="2"/>
        <v>245570</v>
      </c>
      <c r="G14" s="92">
        <f t="shared" ca="1" si="2"/>
        <v>270146</v>
      </c>
      <c r="H14" s="92">
        <f t="shared" ca="1" si="2"/>
        <v>252262</v>
      </c>
      <c r="I14" s="92">
        <f t="shared" ca="1" si="2"/>
        <v>248892</v>
      </c>
      <c r="J14" s="92">
        <f t="shared" ca="1" si="2"/>
        <v>244992</v>
      </c>
      <c r="K14" s="92">
        <f ca="1">INDEX(INDIRECT("Import_"&amp;K$2&amp;"!$b:$b",TRUE),MATCH('Out-Analysis'!$A14,INDIRECT("Import_"&amp;K$2&amp;"!$A:$A",TRUE),0),1)</f>
        <v>252539</v>
      </c>
      <c r="L14" s="92">
        <f ca="1">INDEX(INDIRECT("Import_"&amp;L$2&amp;"!$b:$b",TRUE),MATCH('Out-Analysis'!$A14,INDIRECT("Import_"&amp;L$2&amp;"!$A:$A",TRUE),0),1)</f>
        <v>257697</v>
      </c>
      <c r="M14" s="92">
        <f ca="1">INDEX(INDIRECT("Import_"&amp;M$2&amp;"!$b:$b",TRUE),MATCH('Out-Analysis'!$A14,INDIRECT("Import_"&amp;M$2&amp;"!$A:$A",TRUE),0),1)</f>
        <v>261233</v>
      </c>
      <c r="N14" s="92">
        <f ca="1">INDEX(INDIRECT("Import_"&amp;N$2&amp;"!$b:$b",TRUE),MATCH('Out-Analysis'!$A14,INDIRECT("Import_"&amp;N$2&amp;"!$A:$A",TRUE),0),1)</f>
        <v>234281</v>
      </c>
      <c r="P14" s="38" t="s">
        <v>10</v>
      </c>
      <c r="Q14" s="40">
        <f t="shared" ca="1" si="3"/>
        <v>3.033714312396046E-2</v>
      </c>
      <c r="R14" s="40">
        <f t="shared" ca="1" si="1"/>
        <v>3.3684322896305331E-2</v>
      </c>
      <c r="S14" s="40">
        <f t="shared" ca="1" si="1"/>
        <v>3.3887556057860979E-2</v>
      </c>
      <c r="T14" s="40">
        <f t="shared" ca="1" si="1"/>
        <v>3.2720538003753449E-2</v>
      </c>
      <c r="U14" s="40">
        <f t="shared" ca="1" si="1"/>
        <v>3.3104552391590575E-2</v>
      </c>
      <c r="V14" s="40">
        <f t="shared" ca="1" si="1"/>
        <v>3.7101958350426491E-2</v>
      </c>
      <c r="W14" s="40">
        <f t="shared" ca="1" si="1"/>
        <v>3.5306854102503275E-2</v>
      </c>
      <c r="X14" s="40">
        <f t="shared" ca="1" si="1"/>
        <v>3.5235687466253204E-2</v>
      </c>
      <c r="Y14" s="40">
        <f t="shared" ca="1" si="1"/>
        <v>3.6011744033688099E-2</v>
      </c>
      <c r="Z14" s="40">
        <f t="shared" ca="1" si="1"/>
        <v>3.6118510488125283E-2</v>
      </c>
      <c r="AA14" s="40">
        <f t="shared" ca="1" si="1"/>
        <v>3.510825306955561E-2</v>
      </c>
      <c r="AB14" s="40">
        <f t="shared" ca="1" si="1"/>
        <v>3.4389093452403909E-2</v>
      </c>
      <c r="AC14" s="40">
        <f t="shared" ca="1" si="1"/>
        <v>2.9122486831975977E-2</v>
      </c>
      <c r="AE14" s="38" t="s">
        <v>10</v>
      </c>
      <c r="AF14" s="92">
        <f t="shared" ca="1" si="6"/>
        <v>11</v>
      </c>
      <c r="AG14" s="92">
        <f t="shared" ca="1" si="4"/>
        <v>7</v>
      </c>
      <c r="AH14" s="92">
        <f t="shared" ca="1" si="4"/>
        <v>7</v>
      </c>
      <c r="AI14" s="92">
        <f t="shared" ca="1" si="4"/>
        <v>8</v>
      </c>
      <c r="AJ14" s="92">
        <f t="shared" ca="1" si="4"/>
        <v>9</v>
      </c>
      <c r="AK14" s="92">
        <f t="shared" ca="1" si="4"/>
        <v>6</v>
      </c>
      <c r="AL14" s="92">
        <f t="shared" ca="1" si="4"/>
        <v>6</v>
      </c>
      <c r="AM14" s="92">
        <f t="shared" ca="1" si="4"/>
        <v>6</v>
      </c>
      <c r="AN14" s="92">
        <f t="shared" ca="1" si="4"/>
        <v>6</v>
      </c>
      <c r="AO14" s="92">
        <f t="shared" ca="1" si="4"/>
        <v>6</v>
      </c>
      <c r="AP14" s="92">
        <f t="shared" ca="1" si="4"/>
        <v>6</v>
      </c>
      <c r="AQ14" s="92">
        <f t="shared" ca="1" si="4"/>
        <v>6</v>
      </c>
      <c r="AR14" s="92">
        <f t="shared" ca="1" si="4"/>
        <v>9</v>
      </c>
    </row>
    <row r="15" spans="1:44" ht="15.75" x14ac:dyDescent="0.25">
      <c r="A15" s="38" t="s">
        <v>11</v>
      </c>
      <c r="B15" s="92">
        <f t="shared" ca="1" si="5"/>
        <v>59236</v>
      </c>
      <c r="C15" s="92">
        <f t="shared" ca="1" si="2"/>
        <v>66597</v>
      </c>
      <c r="D15" s="92">
        <f t="shared" ca="1" si="2"/>
        <v>64119</v>
      </c>
      <c r="E15" s="92">
        <f t="shared" ca="1" si="2"/>
        <v>60459</v>
      </c>
      <c r="F15" s="92">
        <f t="shared" ca="1" si="2"/>
        <v>60739</v>
      </c>
      <c r="G15" s="92">
        <f t="shared" ca="1" si="2"/>
        <v>60437</v>
      </c>
      <c r="H15" s="92">
        <f t="shared" ca="1" si="2"/>
        <v>61509</v>
      </c>
      <c r="I15" s="92">
        <f t="shared" ca="1" si="2"/>
        <v>61940</v>
      </c>
      <c r="J15" s="92">
        <f t="shared" ca="1" si="2"/>
        <v>49218</v>
      </c>
      <c r="K15" s="92">
        <f ca="1">INDEX(INDIRECT("Import_"&amp;K$2&amp;"!$b:$b",TRUE),MATCH('Out-Analysis'!$A15,INDIRECT("Import_"&amp;K$2&amp;"!$A:$A",TRUE),0),1)</f>
        <v>64417</v>
      </c>
      <c r="L15" s="92">
        <f ca="1">INDEX(INDIRECT("Import_"&amp;L$2&amp;"!$b:$b",TRUE),MATCH('Out-Analysis'!$A15,INDIRECT("Import_"&amp;L$2&amp;"!$A:$A",TRUE),0),1)</f>
        <v>56356</v>
      </c>
      <c r="M15" s="92">
        <f ca="1">INDEX(INDIRECT("Import_"&amp;M$2&amp;"!$b:$b",TRUE),MATCH('Out-Analysis'!$A15,INDIRECT("Import_"&amp;M$2&amp;"!$A:$A",TRUE),0),1)</f>
        <v>66468</v>
      </c>
      <c r="N15" s="92">
        <f ca="1">INDEX(INDIRECT("Import_"&amp;N$2&amp;"!$b:$b",TRUE),MATCH('Out-Analysis'!$A15,INDIRECT("Import_"&amp;N$2&amp;"!$A:$A",TRUE),0),1)</f>
        <v>72333</v>
      </c>
      <c r="P15" s="38" t="s">
        <v>11</v>
      </c>
      <c r="Q15" s="40">
        <f t="shared" ca="1" si="3"/>
        <v>7.5365430606258122E-3</v>
      </c>
      <c r="R15" s="40">
        <f t="shared" ca="1" si="1"/>
        <v>8.7986744847159751E-3</v>
      </c>
      <c r="S15" s="40">
        <f t="shared" ca="1" si="1"/>
        <v>8.3912080963072355E-3</v>
      </c>
      <c r="T15" s="40">
        <f t="shared" ca="1" si="1"/>
        <v>7.93515899258301E-3</v>
      </c>
      <c r="U15" s="40">
        <f t="shared" ca="1" si="1"/>
        <v>8.1880417303124165E-3</v>
      </c>
      <c r="V15" s="40">
        <f t="shared" ca="1" si="1"/>
        <v>8.3004414532316818E-3</v>
      </c>
      <c r="W15" s="40">
        <f t="shared" ca="1" si="1"/>
        <v>8.60886415310619E-3</v>
      </c>
      <c r="X15" s="40">
        <f t="shared" ca="1" si="1"/>
        <v>8.7688575030926003E-3</v>
      </c>
      <c r="Y15" s="40">
        <f t="shared" ca="1" si="1"/>
        <v>7.2346281423477541E-3</v>
      </c>
      <c r="Z15" s="40">
        <f t="shared" ca="1" si="1"/>
        <v>9.2130169602064084E-3</v>
      </c>
      <c r="AA15" s="40">
        <f t="shared" ca="1" si="1"/>
        <v>7.6778569792736277E-3</v>
      </c>
      <c r="AB15" s="40">
        <f t="shared" ca="1" si="1"/>
        <v>8.7499445460350843E-3</v>
      </c>
      <c r="AC15" s="40">
        <f t="shared" ca="1" si="1"/>
        <v>8.9914113394484324E-3</v>
      </c>
      <c r="AE15" s="38" t="s">
        <v>11</v>
      </c>
      <c r="AF15" s="92">
        <f t="shared" ca="1" si="6"/>
        <v>36</v>
      </c>
      <c r="AG15" s="92">
        <f t="shared" ca="1" si="4"/>
        <v>37</v>
      </c>
      <c r="AH15" s="92">
        <f t="shared" ca="1" si="4"/>
        <v>37</v>
      </c>
      <c r="AI15" s="92">
        <f t="shared" ca="1" si="4"/>
        <v>38</v>
      </c>
      <c r="AJ15" s="92">
        <f t="shared" ca="1" si="4"/>
        <v>38</v>
      </c>
      <c r="AK15" s="92">
        <f t="shared" ca="1" si="4"/>
        <v>39</v>
      </c>
      <c r="AL15" s="92">
        <f t="shared" ca="1" si="4"/>
        <v>38</v>
      </c>
      <c r="AM15" s="92">
        <f t="shared" ca="1" si="4"/>
        <v>37</v>
      </c>
      <c r="AN15" s="92">
        <f t="shared" ca="1" si="4"/>
        <v>41</v>
      </c>
      <c r="AO15" s="92">
        <f t="shared" ca="1" si="4"/>
        <v>38</v>
      </c>
      <c r="AP15" s="92">
        <f t="shared" ca="1" si="4"/>
        <v>40</v>
      </c>
      <c r="AQ15" s="92">
        <f t="shared" ca="1" si="4"/>
        <v>37</v>
      </c>
      <c r="AR15" s="92">
        <f t="shared" ca="1" si="4"/>
        <v>36</v>
      </c>
    </row>
    <row r="16" spans="1:44" ht="15.75" x14ac:dyDescent="0.25">
      <c r="A16" s="38" t="s">
        <v>12</v>
      </c>
      <c r="B16" s="92">
        <f t="shared" ca="1" si="5"/>
        <v>57073</v>
      </c>
      <c r="C16" s="92">
        <f t="shared" ca="1" si="2"/>
        <v>56954</v>
      </c>
      <c r="D16" s="92">
        <f t="shared" ca="1" si="2"/>
        <v>55772</v>
      </c>
      <c r="E16" s="92">
        <f t="shared" ca="1" si="2"/>
        <v>55885</v>
      </c>
      <c r="F16" s="92">
        <f t="shared" ca="1" si="2"/>
        <v>56887</v>
      </c>
      <c r="G16" s="92">
        <f t="shared" ca="1" si="2"/>
        <v>63788</v>
      </c>
      <c r="H16" s="92">
        <f t="shared" ca="1" si="2"/>
        <v>55191</v>
      </c>
      <c r="I16" s="92">
        <f t="shared" ca="1" si="2"/>
        <v>57831</v>
      </c>
      <c r="J16" s="92">
        <f t="shared" ca="1" si="2"/>
        <v>53122</v>
      </c>
      <c r="K16" s="92">
        <f ca="1">INDEX(INDIRECT("Import_"&amp;K$2&amp;"!$b:$b",TRUE),MATCH('Out-Analysis'!$A16,INDIRECT("Import_"&amp;K$2&amp;"!$A:$A",TRUE),0),1)</f>
        <v>58805</v>
      </c>
      <c r="L16" s="92">
        <f ca="1">INDEX(INDIRECT("Import_"&amp;L$2&amp;"!$b:$b",TRUE),MATCH('Out-Analysis'!$A16,INDIRECT("Import_"&amp;L$2&amp;"!$A:$A",TRUE),0),1)</f>
        <v>59116</v>
      </c>
      <c r="M16" s="92">
        <f ca="1">INDEX(INDIRECT("Import_"&amp;M$2&amp;"!$b:$b",TRUE),MATCH('Out-Analysis'!$A16,INDIRECT("Import_"&amp;M$2&amp;"!$A:$A",TRUE),0),1)</f>
        <v>48830</v>
      </c>
      <c r="N16" s="92">
        <f ca="1">INDEX(INDIRECT("Import_"&amp;N$2&amp;"!$b:$b",TRUE),MATCH('Out-Analysis'!$A16,INDIRECT("Import_"&amp;N$2&amp;"!$A:$A",TRUE),0),1)</f>
        <v>58672</v>
      </c>
      <c r="P16" s="38" t="s">
        <v>12</v>
      </c>
      <c r="Q16" s="40">
        <f t="shared" ca="1" si="3"/>
        <v>7.2613465139289785E-3</v>
      </c>
      <c r="R16" s="40">
        <f t="shared" ca="1" si="1"/>
        <v>7.5246588675542984E-3</v>
      </c>
      <c r="S16" s="40">
        <f t="shared" ca="1" si="1"/>
        <v>7.2988421208572667E-3</v>
      </c>
      <c r="T16" s="40">
        <f t="shared" ca="1" si="1"/>
        <v>7.334827904869441E-3</v>
      </c>
      <c r="U16" s="40">
        <f t="shared" ca="1" si="1"/>
        <v>7.6687652070709499E-3</v>
      </c>
      <c r="V16" s="40">
        <f t="shared" ca="1" si="1"/>
        <v>8.7606691169108738E-3</v>
      </c>
      <c r="W16" s="40">
        <f t="shared" ca="1" si="1"/>
        <v>7.7245902465343892E-3</v>
      </c>
      <c r="X16" s="40">
        <f t="shared" ca="1" si="1"/>
        <v>8.1871455967282569E-3</v>
      </c>
      <c r="Y16" s="40">
        <f t="shared" ca="1" si="1"/>
        <v>7.808482997639022E-3</v>
      </c>
      <c r="Z16" s="40">
        <f t="shared" ca="1" si="1"/>
        <v>8.4103802155477258E-3</v>
      </c>
      <c r="AA16" s="40">
        <f t="shared" ca="1" si="1"/>
        <v>8.0538752428621577E-3</v>
      </c>
      <c r="AB16" s="40">
        <f t="shared" ca="1" si="1"/>
        <v>6.4280524791312087E-3</v>
      </c>
      <c r="AC16" s="40">
        <f t="shared" ca="1" si="1"/>
        <v>7.2932698230146467E-3</v>
      </c>
      <c r="AE16" s="38" t="s">
        <v>12</v>
      </c>
      <c r="AF16" s="92">
        <f t="shared" ca="1" si="6"/>
        <v>39</v>
      </c>
      <c r="AG16" s="92">
        <f t="shared" ca="1" si="4"/>
        <v>39</v>
      </c>
      <c r="AH16" s="92">
        <f t="shared" ca="1" si="4"/>
        <v>39</v>
      </c>
      <c r="AI16" s="92">
        <f t="shared" ca="1" si="4"/>
        <v>39</v>
      </c>
      <c r="AJ16" s="92">
        <f t="shared" ca="1" si="4"/>
        <v>40</v>
      </c>
      <c r="AK16" s="92">
        <f t="shared" ca="1" si="4"/>
        <v>38</v>
      </c>
      <c r="AL16" s="92">
        <f t="shared" ca="1" si="4"/>
        <v>40</v>
      </c>
      <c r="AM16" s="92">
        <f t="shared" ca="1" si="4"/>
        <v>39</v>
      </c>
      <c r="AN16" s="92">
        <f t="shared" ca="1" si="4"/>
        <v>38</v>
      </c>
      <c r="AO16" s="92">
        <f t="shared" ca="1" si="4"/>
        <v>39</v>
      </c>
      <c r="AP16" s="92">
        <f t="shared" ca="1" si="4"/>
        <v>38</v>
      </c>
      <c r="AQ16" s="92">
        <f t="shared" ca="1" si="4"/>
        <v>41</v>
      </c>
      <c r="AR16" s="92">
        <f t="shared" ca="1" si="4"/>
        <v>40</v>
      </c>
    </row>
    <row r="17" spans="1:44" ht="15.75" x14ac:dyDescent="0.25">
      <c r="A17" s="38" t="s">
        <v>13</v>
      </c>
      <c r="B17" s="92">
        <f t="shared" ca="1" si="5"/>
        <v>341425</v>
      </c>
      <c r="C17" s="92">
        <f t="shared" ca="1" si="2"/>
        <v>339435</v>
      </c>
      <c r="D17" s="92">
        <f t="shared" ca="1" si="2"/>
        <v>345528</v>
      </c>
      <c r="E17" s="92">
        <f t="shared" ca="1" si="2"/>
        <v>337592</v>
      </c>
      <c r="F17" s="92">
        <f t="shared" ca="1" si="2"/>
        <v>323468</v>
      </c>
      <c r="G17" s="92">
        <f t="shared" ca="1" si="2"/>
        <v>304644</v>
      </c>
      <c r="H17" s="92">
        <f t="shared" ca="1" si="2"/>
        <v>277953</v>
      </c>
      <c r="I17" s="92">
        <f t="shared" ca="1" si="2"/>
        <v>269008</v>
      </c>
      <c r="J17" s="92">
        <f t="shared" ca="1" si="2"/>
        <v>277579</v>
      </c>
      <c r="K17" s="92">
        <f ca="1">INDEX(INDIRECT("Import_"&amp;K$2&amp;"!$b:$b",TRUE),MATCH('Out-Analysis'!$A17,INDIRECT("Import_"&amp;K$2&amp;"!$A:$A",TRUE),0),1)</f>
        <v>278162</v>
      </c>
      <c r="L17" s="92">
        <f ca="1">INDEX(INDIRECT("Import_"&amp;L$2&amp;"!$b:$b",TRUE),MATCH('Out-Analysis'!$A17,INDIRECT("Import_"&amp;L$2&amp;"!$A:$A",TRUE),0),1)</f>
        <v>301750</v>
      </c>
      <c r="M17" s="92">
        <f ca="1">INDEX(INDIRECT("Import_"&amp;M$2&amp;"!$b:$b",TRUE),MATCH('Out-Analysis'!$A17,INDIRECT("Import_"&amp;M$2&amp;"!$A:$A",TRUE),0),1)</f>
        <v>298703</v>
      </c>
      <c r="N17" s="92">
        <f ca="1">INDEX(INDIRECT("Import_"&amp;N$2&amp;"!$b:$b",TRUE),MATCH('Out-Analysis'!$A17,INDIRECT("Import_"&amp;N$2&amp;"!$A:$A",TRUE),0),1)</f>
        <v>323308</v>
      </c>
      <c r="P17" s="38" t="s">
        <v>13</v>
      </c>
      <c r="Q17" s="40">
        <f t="shared" ca="1" si="3"/>
        <v>4.3439196003683025E-2</v>
      </c>
      <c r="R17" s="40">
        <f t="shared" ca="1" si="1"/>
        <v>4.4845534689544074E-2</v>
      </c>
      <c r="S17" s="40">
        <f t="shared" ca="1" si="1"/>
        <v>4.5219004524413145E-2</v>
      </c>
      <c r="T17" s="40">
        <f t="shared" ca="1" si="1"/>
        <v>4.4308476730082924E-2</v>
      </c>
      <c r="U17" s="40">
        <f t="shared" ca="1" si="1"/>
        <v>4.3605747253341293E-2</v>
      </c>
      <c r="V17" s="40">
        <f t="shared" ca="1" si="1"/>
        <v>4.1839927297488498E-2</v>
      </c>
      <c r="W17" s="40">
        <f t="shared" ca="1" si="1"/>
        <v>3.8902593408254485E-2</v>
      </c>
      <c r="X17" s="40">
        <f t="shared" ca="1" si="1"/>
        <v>3.8083513387018639E-2</v>
      </c>
      <c r="Y17" s="40">
        <f t="shared" ca="1" si="1"/>
        <v>4.0801756372155454E-2</v>
      </c>
      <c r="Z17" s="40">
        <f t="shared" ca="1" si="1"/>
        <v>3.9783150778287334E-2</v>
      </c>
      <c r="AA17" s="40">
        <f t="shared" ca="1" si="1"/>
        <v>4.1109967767332979E-2</v>
      </c>
      <c r="AB17" s="40">
        <f t="shared" ca="1" si="1"/>
        <v>3.9321698948882433E-2</v>
      </c>
      <c r="AC17" s="40">
        <f t="shared" ca="1" si="1"/>
        <v>4.0189059175402567E-2</v>
      </c>
      <c r="AE17" s="38" t="s">
        <v>13</v>
      </c>
      <c r="AF17" s="92">
        <f t="shared" ca="1" si="6"/>
        <v>5</v>
      </c>
      <c r="AG17" s="92">
        <f t="shared" ca="1" si="4"/>
        <v>5</v>
      </c>
      <c r="AH17" s="92">
        <f t="shared" ca="1" si="4"/>
        <v>5</v>
      </c>
      <c r="AI17" s="92">
        <f t="shared" ca="1" si="4"/>
        <v>5</v>
      </c>
      <c r="AJ17" s="92">
        <f t="shared" ca="1" si="4"/>
        <v>5</v>
      </c>
      <c r="AK17" s="92">
        <f t="shared" ca="1" si="4"/>
        <v>5</v>
      </c>
      <c r="AL17" s="92">
        <f t="shared" ca="1" si="4"/>
        <v>5</v>
      </c>
      <c r="AM17" s="92">
        <f t="shared" ca="1" si="4"/>
        <v>5</v>
      </c>
      <c r="AN17" s="92">
        <f t="shared" ca="1" si="4"/>
        <v>5</v>
      </c>
      <c r="AO17" s="92">
        <f t="shared" ca="1" si="4"/>
        <v>5</v>
      </c>
      <c r="AP17" s="92">
        <f t="shared" ca="1" si="4"/>
        <v>5</v>
      </c>
      <c r="AQ17" s="92">
        <f t="shared" ca="1" si="4"/>
        <v>5</v>
      </c>
      <c r="AR17" s="92">
        <f t="shared" ca="1" si="4"/>
        <v>5</v>
      </c>
    </row>
    <row r="18" spans="1:44" ht="15.75" x14ac:dyDescent="0.25">
      <c r="A18" s="38" t="s">
        <v>14</v>
      </c>
      <c r="B18" s="92">
        <f t="shared" ca="1" si="5"/>
        <v>145489</v>
      </c>
      <c r="C18" s="92">
        <f t="shared" ca="1" si="2"/>
        <v>132094</v>
      </c>
      <c r="D18" s="92">
        <f t="shared" ca="1" si="2"/>
        <v>137409</v>
      </c>
      <c r="E18" s="92">
        <f t="shared" ca="1" si="2"/>
        <v>141616</v>
      </c>
      <c r="F18" s="92">
        <f t="shared" ca="1" si="2"/>
        <v>136869</v>
      </c>
      <c r="G18" s="92">
        <f t="shared" ca="1" si="2"/>
        <v>135472</v>
      </c>
      <c r="H18" s="92">
        <f t="shared" ca="1" si="2"/>
        <v>144597</v>
      </c>
      <c r="I18" s="92">
        <f t="shared" ca="1" si="2"/>
        <v>143228</v>
      </c>
      <c r="J18" s="92">
        <f t="shared" ca="1" si="2"/>
        <v>130170</v>
      </c>
      <c r="K18" s="92">
        <f ca="1">INDEX(INDIRECT("Import_"&amp;K$2&amp;"!$b:$b",TRUE),MATCH('Out-Analysis'!$A18,INDIRECT("Import_"&amp;K$2&amp;"!$A:$A",TRUE),0),1)</f>
        <v>143979</v>
      </c>
      <c r="L18" s="92">
        <f ca="1">INDEX(INDIRECT("Import_"&amp;L$2&amp;"!$b:$b",TRUE),MATCH('Out-Analysis'!$A18,INDIRECT("Import_"&amp;L$2&amp;"!$A:$A",TRUE),0),1)</f>
        <v>132599</v>
      </c>
      <c r="M18" s="92">
        <f ca="1">INDEX(INDIRECT("Import_"&amp;M$2&amp;"!$b:$b",TRUE),MATCH('Out-Analysis'!$A18,INDIRECT("Import_"&amp;M$2&amp;"!$A:$A",TRUE),0),1)</f>
        <v>151112</v>
      </c>
      <c r="N18" s="92">
        <f ca="1">INDEX(INDIRECT("Import_"&amp;N$2&amp;"!$b:$b",TRUE),MATCH('Out-Analysis'!$A18,INDIRECT("Import_"&amp;N$2&amp;"!$A:$A",TRUE),0),1)</f>
        <v>151391</v>
      </c>
      <c r="P18" s="38" t="s">
        <v>14</v>
      </c>
      <c r="Q18" s="40">
        <f t="shared" ca="1" si="3"/>
        <v>1.8510434758379848E-2</v>
      </c>
      <c r="R18" s="40">
        <f t="shared" ca="1" si="1"/>
        <v>1.7452018970585341E-2</v>
      </c>
      <c r="S18" s="40">
        <f t="shared" ca="1" si="1"/>
        <v>1.7982618464191281E-2</v>
      </c>
      <c r="T18" s="40">
        <f t="shared" ca="1" si="1"/>
        <v>1.8586901468658688E-2</v>
      </c>
      <c r="U18" s="40">
        <f t="shared" ca="1" si="1"/>
        <v>1.8450897834770576E-2</v>
      </c>
      <c r="V18" s="40">
        <f t="shared" ca="1" si="1"/>
        <v>1.8605777992822318E-2</v>
      </c>
      <c r="W18" s="40">
        <f t="shared" ca="1" si="1"/>
        <v>2.0237947779133066E-2</v>
      </c>
      <c r="X18" s="40">
        <f t="shared" ca="1" si="1"/>
        <v>2.0276815021842864E-2</v>
      </c>
      <c r="Y18" s="40">
        <f t="shared" ca="1" si="1"/>
        <v>1.9133884865077964E-2</v>
      </c>
      <c r="Z18" s="40">
        <f t="shared" ca="1" si="1"/>
        <v>2.0592094771776991E-2</v>
      </c>
      <c r="AA18" s="40">
        <f t="shared" ca="1" si="1"/>
        <v>1.8065089033904178E-2</v>
      </c>
      <c r="AB18" s="40">
        <f t="shared" ca="1" si="1"/>
        <v>1.989260426431446E-2</v>
      </c>
      <c r="AC18" s="40">
        <f t="shared" ca="1" si="1"/>
        <v>1.8818779175347872E-2</v>
      </c>
      <c r="AE18" s="38" t="s">
        <v>14</v>
      </c>
      <c r="AF18" s="92">
        <f t="shared" ca="1" si="6"/>
        <v>20</v>
      </c>
      <c r="AG18" s="92">
        <f t="shared" ca="1" si="4"/>
        <v>20</v>
      </c>
      <c r="AH18" s="92">
        <f t="shared" ca="1" si="4"/>
        <v>20</v>
      </c>
      <c r="AI18" s="92">
        <f t="shared" ca="1" si="4"/>
        <v>20</v>
      </c>
      <c r="AJ18" s="92">
        <f t="shared" ca="1" si="4"/>
        <v>20</v>
      </c>
      <c r="AK18" s="92">
        <f t="shared" ca="1" si="4"/>
        <v>20</v>
      </c>
      <c r="AL18" s="92">
        <f t="shared" ca="1" si="4"/>
        <v>19</v>
      </c>
      <c r="AM18" s="92">
        <f t="shared" ca="1" si="4"/>
        <v>19</v>
      </c>
      <c r="AN18" s="92">
        <f t="shared" ca="1" si="4"/>
        <v>20</v>
      </c>
      <c r="AO18" s="92">
        <f t="shared" ca="1" si="4"/>
        <v>18</v>
      </c>
      <c r="AP18" s="92">
        <f t="shared" ca="1" si="4"/>
        <v>20</v>
      </c>
      <c r="AQ18" s="92">
        <f t="shared" ca="1" si="4"/>
        <v>20</v>
      </c>
      <c r="AR18" s="92">
        <f t="shared" ca="1" si="4"/>
        <v>21</v>
      </c>
    </row>
    <row r="19" spans="1:44" ht="15.75" x14ac:dyDescent="0.25">
      <c r="A19" s="38" t="s">
        <v>15</v>
      </c>
      <c r="B19" s="92">
        <f t="shared" ca="1" si="5"/>
        <v>72943</v>
      </c>
      <c r="C19" s="92">
        <f t="shared" ca="1" si="2"/>
        <v>79358</v>
      </c>
      <c r="D19" s="92">
        <f t="shared" ca="1" si="2"/>
        <v>76999</v>
      </c>
      <c r="E19" s="92">
        <f t="shared" ca="1" si="2"/>
        <v>81054</v>
      </c>
      <c r="F19" s="92">
        <f t="shared" ca="1" si="2"/>
        <v>76960</v>
      </c>
      <c r="G19" s="92">
        <f t="shared" ca="1" si="2"/>
        <v>77470</v>
      </c>
      <c r="H19" s="92">
        <f t="shared" ca="1" si="2"/>
        <v>73325</v>
      </c>
      <c r="I19" s="92">
        <f t="shared" ca="1" si="2"/>
        <v>74516</v>
      </c>
      <c r="J19" s="92">
        <f t="shared" ca="1" si="2"/>
        <v>66922</v>
      </c>
      <c r="K19" s="92">
        <f ca="1">INDEX(INDIRECT("Import_"&amp;K$2&amp;"!$b:$b",TRUE),MATCH('Out-Analysis'!$A19,INDIRECT("Import_"&amp;K$2&amp;"!$A:$A",TRUE),0),1)</f>
        <v>69870</v>
      </c>
      <c r="L19" s="92">
        <f ca="1">INDEX(INDIRECT("Import_"&amp;L$2&amp;"!$b:$b",TRUE),MATCH('Out-Analysis'!$A19,INDIRECT("Import_"&amp;L$2&amp;"!$A:$A",TRUE),0),1)</f>
        <v>73294</v>
      </c>
      <c r="M19" s="92">
        <f ca="1">INDEX(INDIRECT("Import_"&amp;M$2&amp;"!$b:$b",TRUE),MATCH('Out-Analysis'!$A19,INDIRECT("Import_"&amp;M$2&amp;"!$A:$A",TRUE),0),1)</f>
        <v>70571</v>
      </c>
      <c r="N19" s="92">
        <f ca="1">INDEX(INDIRECT("Import_"&amp;N$2&amp;"!$b:$b",TRUE),MATCH('Out-Analysis'!$A19,INDIRECT("Import_"&amp;N$2&amp;"!$A:$A",TRUE),0),1)</f>
        <v>76483</v>
      </c>
      <c r="P19" s="38" t="s">
        <v>15</v>
      </c>
      <c r="Q19" s="40">
        <f t="shared" ca="1" si="3"/>
        <v>9.2804723558516551E-3</v>
      </c>
      <c r="R19" s="40">
        <f t="shared" ref="R19:R54" ca="1" si="7">C19/C$3</f>
        <v>1.04846345895174E-2</v>
      </c>
      <c r="S19" s="40">
        <f t="shared" ref="S19:S54" ca="1" si="8">D19/D$3</f>
        <v>1.0076804569746266E-2</v>
      </c>
      <c r="T19" s="40">
        <f t="shared" ref="T19:T54" ca="1" si="9">E19/E$3</f>
        <v>1.0638223870471284E-2</v>
      </c>
      <c r="U19" s="40">
        <f t="shared" ref="U19:U54" ca="1" si="10">F19/F$3</f>
        <v>1.0374745905675819E-2</v>
      </c>
      <c r="V19" s="40">
        <f t="shared" ref="V19:V54" ca="1" si="11">G19/G$3</f>
        <v>1.0639760401440481E-2</v>
      </c>
      <c r="W19" s="40">
        <f t="shared" ref="W19:W54" ca="1" si="12">H19/H$3</f>
        <v>1.0262643906200904E-2</v>
      </c>
      <c r="X19" s="40">
        <f t="shared" ref="X19:X54" ca="1" si="13">I19/I$3</f>
        <v>1.0549244199232293E-2</v>
      </c>
      <c r="Y19" s="40">
        <f t="shared" ref="Y19:Y54" ca="1" si="14">J19/J$3</f>
        <v>9.8369658365272134E-3</v>
      </c>
      <c r="Z19" s="40">
        <f t="shared" ref="Z19:Z54" ca="1" si="15">K19/K$3</f>
        <v>9.9929132839098652E-3</v>
      </c>
      <c r="AA19" s="40">
        <f t="shared" ref="AA19:AA54" ca="1" si="16">L19/L$3</f>
        <v>9.985464714296283E-3</v>
      </c>
      <c r="AB19" s="40">
        <f t="shared" ref="AB19:AB54" ca="1" si="17">M19/M$3</f>
        <v>9.290069455350573E-3</v>
      </c>
      <c r="AC19" s="40">
        <f t="shared" ref="AC19:AC54" ca="1" si="18">N19/N$3</f>
        <v>9.5072804041728461E-3</v>
      </c>
      <c r="AE19" s="38" t="s">
        <v>15</v>
      </c>
      <c r="AF19" s="92">
        <f t="shared" ca="1" si="6"/>
        <v>32</v>
      </c>
      <c r="AG19" s="92">
        <f t="shared" ca="1" si="4"/>
        <v>33</v>
      </c>
      <c r="AH19" s="92">
        <f t="shared" ca="1" si="4"/>
        <v>34</v>
      </c>
      <c r="AI19" s="92">
        <f t="shared" ca="1" si="4"/>
        <v>34</v>
      </c>
      <c r="AJ19" s="92">
        <f t="shared" ca="1" si="4"/>
        <v>34</v>
      </c>
      <c r="AK19" s="92">
        <f t="shared" ca="1" si="4"/>
        <v>34</v>
      </c>
      <c r="AL19" s="92">
        <f t="shared" ca="1" si="4"/>
        <v>34</v>
      </c>
      <c r="AM19" s="92">
        <f t="shared" ca="1" si="4"/>
        <v>34</v>
      </c>
      <c r="AN19" s="92">
        <f t="shared" ca="1" si="4"/>
        <v>35</v>
      </c>
      <c r="AO19" s="92">
        <f t="shared" ca="1" si="4"/>
        <v>35</v>
      </c>
      <c r="AP19" s="92">
        <f t="shared" ca="1" si="4"/>
        <v>35</v>
      </c>
      <c r="AQ19" s="92">
        <f t="shared" ca="1" si="4"/>
        <v>36</v>
      </c>
      <c r="AR19" s="92">
        <f t="shared" ca="1" si="4"/>
        <v>34</v>
      </c>
    </row>
    <row r="20" spans="1:44" ht="15.75" x14ac:dyDescent="0.25">
      <c r="A20" s="38" t="s">
        <v>16</v>
      </c>
      <c r="B20" s="92">
        <f t="shared" ca="1" si="5"/>
        <v>86141</v>
      </c>
      <c r="C20" s="92">
        <f t="shared" ca="1" si="5"/>
        <v>99660</v>
      </c>
      <c r="D20" s="92">
        <f t="shared" ca="1" si="5"/>
        <v>92821</v>
      </c>
      <c r="E20" s="92">
        <f t="shared" ca="1" si="5"/>
        <v>99652</v>
      </c>
      <c r="F20" s="92">
        <f t="shared" ca="1" si="5"/>
        <v>93047</v>
      </c>
      <c r="G20" s="92">
        <f t="shared" ca="1" si="5"/>
        <v>93983</v>
      </c>
      <c r="H20" s="92">
        <f t="shared" ca="1" si="5"/>
        <v>93134</v>
      </c>
      <c r="I20" s="92">
        <f t="shared" ca="1" si="5"/>
        <v>94180</v>
      </c>
      <c r="J20" s="92">
        <f t="shared" ca="1" si="5"/>
        <v>90681</v>
      </c>
      <c r="K20" s="92">
        <f ca="1">INDEX(INDIRECT("Import_"&amp;K$2&amp;"!$b:$b",TRUE),MATCH('Out-Analysis'!$A20,INDIRECT("Import_"&amp;K$2&amp;"!$A:$A",TRUE),0),1)</f>
        <v>88943</v>
      </c>
      <c r="L20" s="92">
        <f ca="1">INDEX(INDIRECT("Import_"&amp;L$2&amp;"!$b:$b",TRUE),MATCH('Out-Analysis'!$A20,INDIRECT("Import_"&amp;L$2&amp;"!$A:$A",TRUE),0),1)</f>
        <v>89761</v>
      </c>
      <c r="M20" s="92">
        <f ca="1">INDEX(INDIRECT("Import_"&amp;M$2&amp;"!$b:$b",TRUE),MATCH('Out-Analysis'!$A20,INDIRECT("Import_"&amp;M$2&amp;"!$A:$A",TRUE),0),1)</f>
        <v>92441</v>
      </c>
      <c r="N20" s="92">
        <f ca="1">INDEX(INDIRECT("Import_"&amp;N$2&amp;"!$b:$b",TRUE),MATCH('Out-Analysis'!$A20,INDIRECT("Import_"&amp;N$2&amp;"!$A:$A",TRUE),0),1)</f>
        <v>87436</v>
      </c>
      <c r="P20" s="38" t="s">
        <v>16</v>
      </c>
      <c r="Q20" s="40">
        <f t="shared" ca="1" si="3"/>
        <v>1.095964203837815E-2</v>
      </c>
      <c r="R20" s="40">
        <f t="shared" ca="1" si="7"/>
        <v>1.3166897895502711E-2</v>
      </c>
      <c r="S20" s="40">
        <f t="shared" ca="1" si="8"/>
        <v>1.2147418498531385E-2</v>
      </c>
      <c r="T20" s="40">
        <f t="shared" ca="1" si="9"/>
        <v>1.3079185297952036E-2</v>
      </c>
      <c r="U20" s="40">
        <f t="shared" ca="1" si="10"/>
        <v>1.2543385944457093E-2</v>
      </c>
      <c r="V20" s="40">
        <f t="shared" ca="1" si="11"/>
        <v>1.2907662344243976E-2</v>
      </c>
      <c r="W20" s="40">
        <f t="shared" ca="1" si="12"/>
        <v>1.30351323226746E-2</v>
      </c>
      <c r="X20" s="40">
        <f t="shared" ca="1" si="13"/>
        <v>1.3333080394595756E-2</v>
      </c>
      <c r="Y20" s="40">
        <f t="shared" ca="1" si="14"/>
        <v>1.3329337124146384E-2</v>
      </c>
      <c r="Z20" s="40">
        <f t="shared" ca="1" si="15"/>
        <v>1.2720762647928941E-2</v>
      </c>
      <c r="AA20" s="40">
        <f t="shared" ca="1" si="16"/>
        <v>1.2228904115206546E-2</v>
      </c>
      <c r="AB20" s="40">
        <f t="shared" ca="1" si="17"/>
        <v>1.216906817987647E-2</v>
      </c>
      <c r="AC20" s="40">
        <f t="shared" ca="1" si="18"/>
        <v>1.0868801817649111E-2</v>
      </c>
      <c r="AE20" s="38" t="s">
        <v>16</v>
      </c>
      <c r="AF20" s="92">
        <f t="shared" ca="1" si="6"/>
        <v>30</v>
      </c>
      <c r="AG20" s="92">
        <f t="shared" ref="AG20:AG54" ca="1" si="19">_xlfn.RANK.AVG(R20,R$4:R$54)</f>
        <v>27</v>
      </c>
      <c r="AH20" s="92">
        <f t="shared" ref="AH20:AH54" ca="1" si="20">_xlfn.RANK.AVG(S20,S$4:S$54)</f>
        <v>29</v>
      </c>
      <c r="AI20" s="92">
        <f t="shared" ref="AI20:AI54" ca="1" si="21">_xlfn.RANK.AVG(T20,T$4:T$54)</f>
        <v>29</v>
      </c>
      <c r="AJ20" s="92">
        <f t="shared" ref="AJ20:AJ54" ca="1" si="22">_xlfn.RANK.AVG(U20,U$4:U$54)</f>
        <v>30</v>
      </c>
      <c r="AK20" s="92">
        <f t="shared" ref="AK20:AK54" ca="1" si="23">_xlfn.RANK.AVG(V20,V$4:V$54)</f>
        <v>31</v>
      </c>
      <c r="AL20" s="92">
        <f t="shared" ref="AL20:AL54" ca="1" si="24">_xlfn.RANK.AVG(W20,W$4:W$54)</f>
        <v>30</v>
      </c>
      <c r="AM20" s="92">
        <f t="shared" ref="AM20:AM54" ca="1" si="25">_xlfn.RANK.AVG(X20,X$4:X$54)</f>
        <v>28</v>
      </c>
      <c r="AN20" s="92">
        <f t="shared" ref="AN20:AN54" ca="1" si="26">_xlfn.RANK.AVG(Y20,Y$4:Y$54)</f>
        <v>29</v>
      </c>
      <c r="AO20" s="92">
        <f t="shared" ref="AO20:AO54" ca="1" si="27">_xlfn.RANK.AVG(Z20,Z$4:Z$54)</f>
        <v>31</v>
      </c>
      <c r="AP20" s="92">
        <f t="shared" ref="AP20:AP54" ca="1" si="28">_xlfn.RANK.AVG(AA20,AA$4:AA$54)</f>
        <v>31</v>
      </c>
      <c r="AQ20" s="92">
        <f t="shared" ref="AQ20:AQ54" ca="1" si="29">_xlfn.RANK.AVG(AB20,AB$4:AB$54)</f>
        <v>30</v>
      </c>
      <c r="AR20" s="92">
        <f t="shared" ref="AR20:AR54" ca="1" si="30">_xlfn.RANK.AVG(AC20,AC$4:AC$54)</f>
        <v>32</v>
      </c>
    </row>
    <row r="21" spans="1:44" ht="15.75" x14ac:dyDescent="0.25">
      <c r="A21" s="38" t="s">
        <v>17</v>
      </c>
      <c r="B21" s="92">
        <f t="shared" ca="1" si="5"/>
        <v>92939</v>
      </c>
      <c r="C21" s="92">
        <f t="shared" ca="1" si="5"/>
        <v>99490</v>
      </c>
      <c r="D21" s="92">
        <f t="shared" ca="1" si="5"/>
        <v>103370</v>
      </c>
      <c r="E21" s="92">
        <f t="shared" ca="1" si="5"/>
        <v>109026</v>
      </c>
      <c r="F21" s="92">
        <f t="shared" ca="1" si="5"/>
        <v>98496</v>
      </c>
      <c r="G21" s="92">
        <f t="shared" ca="1" si="5"/>
        <v>98713</v>
      </c>
      <c r="H21" s="92">
        <f t="shared" ca="1" si="5"/>
        <v>103004</v>
      </c>
      <c r="I21" s="92">
        <f t="shared" ca="1" si="5"/>
        <v>99256</v>
      </c>
      <c r="J21" s="92">
        <f t="shared" ca="1" si="5"/>
        <v>92999</v>
      </c>
      <c r="K21" s="92">
        <f ca="1">INDEX(INDIRECT("Import_"&amp;K$2&amp;"!$b:$b",TRUE),MATCH('Out-Analysis'!$A21,INDIRECT("Import_"&amp;K$2&amp;"!$A:$A",TRUE),0),1)</f>
        <v>94414</v>
      </c>
      <c r="L21" s="92">
        <f ca="1">INDEX(INDIRECT("Import_"&amp;L$2&amp;"!$b:$b",TRUE),MATCH('Out-Analysis'!$A21,INDIRECT("Import_"&amp;L$2&amp;"!$A:$A",TRUE),0),1)</f>
        <v>91909</v>
      </c>
      <c r="M21" s="92">
        <f ca="1">INDEX(INDIRECT("Import_"&amp;M$2&amp;"!$b:$b",TRUE),MATCH('Out-Analysis'!$A21,INDIRECT("Import_"&amp;M$2&amp;"!$A:$A",TRUE),0),1)</f>
        <v>103817</v>
      </c>
      <c r="N21" s="92">
        <f ca="1">INDEX(INDIRECT("Import_"&amp;N$2&amp;"!$b:$b",TRUE),MATCH('Out-Analysis'!$A21,INDIRECT("Import_"&amp;N$2&amp;"!$A:$A",TRUE),0),1)</f>
        <v>99343</v>
      </c>
      <c r="P21" s="38" t="s">
        <v>17</v>
      </c>
      <c r="Q21" s="40">
        <f t="shared" ca="1" si="3"/>
        <v>1.1824545470853912E-2</v>
      </c>
      <c r="R21" s="40">
        <f t="shared" ca="1" si="7"/>
        <v>1.3144437804771871E-2</v>
      </c>
      <c r="S21" s="40">
        <f t="shared" ca="1" si="8"/>
        <v>1.3527958653679548E-2</v>
      </c>
      <c r="T21" s="40">
        <f t="shared" ca="1" si="9"/>
        <v>1.4309509656549981E-2</v>
      </c>
      <c r="U21" s="40">
        <f t="shared" ca="1" si="10"/>
        <v>1.3277949229800487E-2</v>
      </c>
      <c r="V21" s="40">
        <f t="shared" ca="1" si="11"/>
        <v>1.3557282412642238E-2</v>
      </c>
      <c r="W21" s="40">
        <f t="shared" ca="1" si="12"/>
        <v>1.4416547874726463E-2</v>
      </c>
      <c r="X21" s="40">
        <f t="shared" ca="1" si="13"/>
        <v>1.4051690673667407E-2</v>
      </c>
      <c r="Y21" s="40">
        <f t="shared" ca="1" si="14"/>
        <v>1.3670063444475574E-2</v>
      </c>
      <c r="Z21" s="40">
        <f t="shared" ca="1" si="15"/>
        <v>1.3503233358910348E-2</v>
      </c>
      <c r="AA21" s="40">
        <f t="shared" ca="1" si="16"/>
        <v>1.2521544415999359E-2</v>
      </c>
      <c r="AB21" s="40">
        <f t="shared" ca="1" si="17"/>
        <v>1.3666621425885003E-2</v>
      </c>
      <c r="AC21" s="40">
        <f t="shared" ca="1" si="18"/>
        <v>1.2348910963112627E-2</v>
      </c>
      <c r="AE21" s="38" t="s">
        <v>17</v>
      </c>
      <c r="AF21" s="92">
        <f t="shared" ca="1" si="6"/>
        <v>28</v>
      </c>
      <c r="AG21" s="92">
        <f t="shared" ca="1" si="19"/>
        <v>28</v>
      </c>
      <c r="AH21" s="92">
        <f t="shared" ca="1" si="20"/>
        <v>27</v>
      </c>
      <c r="AI21" s="92">
        <f t="shared" ca="1" si="21"/>
        <v>25</v>
      </c>
      <c r="AJ21" s="92">
        <f t="shared" ca="1" si="22"/>
        <v>28</v>
      </c>
      <c r="AK21" s="92">
        <f t="shared" ca="1" si="23"/>
        <v>29</v>
      </c>
      <c r="AL21" s="92">
        <f t="shared" ca="1" si="24"/>
        <v>25</v>
      </c>
      <c r="AM21" s="92">
        <f t="shared" ca="1" si="25"/>
        <v>27</v>
      </c>
      <c r="AN21" s="92">
        <f t="shared" ca="1" si="26"/>
        <v>28</v>
      </c>
      <c r="AO21" s="92">
        <f t="shared" ca="1" si="27"/>
        <v>27</v>
      </c>
      <c r="AP21" s="92">
        <f t="shared" ca="1" si="28"/>
        <v>30</v>
      </c>
      <c r="AQ21" s="92">
        <f t="shared" ca="1" si="29"/>
        <v>27</v>
      </c>
      <c r="AR21" s="92">
        <f t="shared" ca="1" si="30"/>
        <v>31</v>
      </c>
    </row>
    <row r="22" spans="1:44" ht="15.75" x14ac:dyDescent="0.25">
      <c r="A22" s="38" t="s">
        <v>18</v>
      </c>
      <c r="B22" s="92">
        <f t="shared" ca="1" si="5"/>
        <v>103318</v>
      </c>
      <c r="C22" s="92">
        <f t="shared" ca="1" si="5"/>
        <v>102212</v>
      </c>
      <c r="D22" s="92">
        <f t="shared" ca="1" si="5"/>
        <v>92190</v>
      </c>
      <c r="E22" s="92">
        <f t="shared" ca="1" si="5"/>
        <v>100167</v>
      </c>
      <c r="F22" s="92">
        <f t="shared" ca="1" si="5"/>
        <v>85901</v>
      </c>
      <c r="G22" s="92">
        <f t="shared" ca="1" si="5"/>
        <v>99711</v>
      </c>
      <c r="H22" s="92">
        <f t="shared" ca="1" si="5"/>
        <v>95956</v>
      </c>
      <c r="I22" s="92">
        <f t="shared" ca="1" si="5"/>
        <v>86593</v>
      </c>
      <c r="J22" s="92">
        <f t="shared" ca="1" si="5"/>
        <v>88131</v>
      </c>
      <c r="K22" s="92">
        <f ca="1">INDEX(INDIRECT("Import_"&amp;K$2&amp;"!$b:$b",TRUE),MATCH('Out-Analysis'!$A22,INDIRECT("Import_"&amp;K$2&amp;"!$A:$A",TRUE),0),1)</f>
        <v>90189</v>
      </c>
      <c r="L22" s="92">
        <f ca="1">INDEX(INDIRECT("Import_"&amp;L$2&amp;"!$b:$b",TRUE),MATCH('Out-Analysis'!$A22,INDIRECT("Import_"&amp;L$2&amp;"!$A:$A",TRUE),0),1)</f>
        <v>109059</v>
      </c>
      <c r="M22" s="92">
        <f ca="1">INDEX(INDIRECT("Import_"&amp;M$2&amp;"!$b:$b",TRUE),MATCH('Out-Analysis'!$A22,INDIRECT("Import_"&amp;M$2&amp;"!$A:$A",TRUE),0),1)</f>
        <v>117192</v>
      </c>
      <c r="N22" s="92">
        <f ca="1">INDEX(INDIRECT("Import_"&amp;N$2&amp;"!$b:$b",TRUE),MATCH('Out-Analysis'!$A22,INDIRECT("Import_"&amp;N$2&amp;"!$A:$A",TRUE),0),1)</f>
        <v>277682</v>
      </c>
      <c r="P22" s="38" t="s">
        <v>18</v>
      </c>
      <c r="Q22" s="40">
        <f t="shared" ca="1" si="3"/>
        <v>1.3145056316053373E-2</v>
      </c>
      <c r="R22" s="40">
        <f t="shared" ca="1" si="7"/>
        <v>1.3504063492826842E-2</v>
      </c>
      <c r="S22" s="40">
        <f t="shared" ca="1" si="8"/>
        <v>1.2064839975647843E-2</v>
      </c>
      <c r="T22" s="40">
        <f t="shared" ca="1" si="9"/>
        <v>1.3146778325974006E-2</v>
      </c>
      <c r="U22" s="40">
        <f t="shared" ca="1" si="10"/>
        <v>1.1580055198069887E-2</v>
      </c>
      <c r="V22" s="40">
        <f t="shared" ca="1" si="11"/>
        <v>1.3694348126862422E-2</v>
      </c>
      <c r="W22" s="40">
        <f t="shared" ca="1" si="12"/>
        <v>1.3430102402501384E-2</v>
      </c>
      <c r="X22" s="40">
        <f t="shared" ca="1" si="13"/>
        <v>1.2258987371089726E-2</v>
      </c>
      <c r="Y22" s="40">
        <f t="shared" ca="1" si="14"/>
        <v>1.2954508773482261E-2</v>
      </c>
      <c r="Z22" s="40">
        <f t="shared" ca="1" si="15"/>
        <v>1.2898967456169268E-2</v>
      </c>
      <c r="AA22" s="40">
        <f t="shared" ca="1" si="16"/>
        <v>1.4858034713297654E-2</v>
      </c>
      <c r="AB22" s="40">
        <f t="shared" ca="1" si="17"/>
        <v>1.5427325949914901E-2</v>
      </c>
      <c r="AC22" s="40">
        <f t="shared" ca="1" si="18"/>
        <v>3.4517482802603514E-2</v>
      </c>
      <c r="AE22" s="38" t="s">
        <v>18</v>
      </c>
      <c r="AF22" s="92">
        <f t="shared" ca="1" si="6"/>
        <v>26</v>
      </c>
      <c r="AG22" s="92">
        <f t="shared" ca="1" si="19"/>
        <v>25</v>
      </c>
      <c r="AH22" s="92">
        <f t="shared" ca="1" si="20"/>
        <v>30</v>
      </c>
      <c r="AI22" s="92">
        <f t="shared" ca="1" si="21"/>
        <v>28</v>
      </c>
      <c r="AJ22" s="92">
        <f t="shared" ca="1" si="22"/>
        <v>32</v>
      </c>
      <c r="AK22" s="92">
        <f t="shared" ca="1" si="23"/>
        <v>28</v>
      </c>
      <c r="AL22" s="92">
        <f t="shared" ca="1" si="24"/>
        <v>29</v>
      </c>
      <c r="AM22" s="92">
        <f t="shared" ca="1" si="25"/>
        <v>31</v>
      </c>
      <c r="AN22" s="92">
        <f t="shared" ca="1" si="26"/>
        <v>32</v>
      </c>
      <c r="AO22" s="92">
        <f t="shared" ca="1" si="27"/>
        <v>29</v>
      </c>
      <c r="AP22" s="92">
        <f t="shared" ca="1" si="28"/>
        <v>25</v>
      </c>
      <c r="AQ22" s="92">
        <f t="shared" ca="1" si="29"/>
        <v>22</v>
      </c>
      <c r="AR22" s="92">
        <f t="shared" ca="1" si="30"/>
        <v>6</v>
      </c>
    </row>
    <row r="23" spans="1:44" ht="15.75" x14ac:dyDescent="0.25">
      <c r="A23" s="38" t="s">
        <v>19</v>
      </c>
      <c r="B23" s="92">
        <f t="shared" ca="1" si="5"/>
        <v>18886</v>
      </c>
      <c r="C23" s="92">
        <f t="shared" ca="1" si="5"/>
        <v>27425</v>
      </c>
      <c r="D23" s="92">
        <f t="shared" ca="1" si="5"/>
        <v>32973</v>
      </c>
      <c r="E23" s="92">
        <f t="shared" ca="1" si="5"/>
        <v>37053</v>
      </c>
      <c r="F23" s="92">
        <f t="shared" ca="1" si="5"/>
        <v>32076</v>
      </c>
      <c r="G23" s="92">
        <f t="shared" ca="1" si="5"/>
        <v>28840</v>
      </c>
      <c r="H23" s="92">
        <f t="shared" ca="1" si="5"/>
        <v>38574</v>
      </c>
      <c r="I23" s="92">
        <f t="shared" ca="1" si="5"/>
        <v>33729</v>
      </c>
      <c r="J23" s="92">
        <f t="shared" ca="1" si="5"/>
        <v>32209</v>
      </c>
      <c r="K23" s="92">
        <f ca="1">INDEX(INDIRECT("Import_"&amp;K$2&amp;"!$b:$b",TRUE),MATCH('Out-Analysis'!$A23,INDIRECT("Import_"&amp;K$2&amp;"!$A:$A",TRUE),0),1)</f>
        <v>32340</v>
      </c>
      <c r="L23" s="92">
        <f ca="1">INDEX(INDIRECT("Import_"&amp;L$2&amp;"!$b:$b",TRUE),MATCH('Out-Analysis'!$A23,INDIRECT("Import_"&amp;L$2&amp;"!$A:$A",TRUE),0),1)</f>
        <v>31723</v>
      </c>
      <c r="M23" s="92">
        <f ca="1">INDEX(INDIRECT("Import_"&amp;M$2&amp;"!$b:$b",TRUE),MATCH('Out-Analysis'!$A23,INDIRECT("Import_"&amp;M$2&amp;"!$A:$A",TRUE),0),1)</f>
        <v>35037</v>
      </c>
      <c r="N23" s="92">
        <f ca="1">INDEX(INDIRECT("Import_"&amp;N$2&amp;"!$b:$b",TRUE),MATCH('Out-Analysis'!$A23,INDIRECT("Import_"&amp;N$2&amp;"!$A:$A",TRUE),0),1)</f>
        <v>36080</v>
      </c>
      <c r="P23" s="38" t="s">
        <v>19</v>
      </c>
      <c r="Q23" s="40">
        <f t="shared" ca="1" si="3"/>
        <v>2.4028488122590837E-3</v>
      </c>
      <c r="R23" s="40">
        <f t="shared" ca="1" si="7"/>
        <v>3.6233411076074837E-3</v>
      </c>
      <c r="S23" s="40">
        <f t="shared" ca="1" si="8"/>
        <v>4.3151531458622012E-3</v>
      </c>
      <c r="T23" s="40">
        <f t="shared" ca="1" si="9"/>
        <v>4.8631543054330753E-3</v>
      </c>
      <c r="U23" s="40">
        <f t="shared" ca="1" si="10"/>
        <v>4.3240689925995003E-3</v>
      </c>
      <c r="V23" s="40">
        <f t="shared" ca="1" si="11"/>
        <v>3.960896992094275E-3</v>
      </c>
      <c r="W23" s="40">
        <f t="shared" ca="1" si="12"/>
        <v>5.3988574979583178E-3</v>
      </c>
      <c r="X23" s="40">
        <f t="shared" ca="1" si="13"/>
        <v>4.7750209028383974E-3</v>
      </c>
      <c r="Y23" s="40">
        <f t="shared" ca="1" si="14"/>
        <v>4.734449547663026E-3</v>
      </c>
      <c r="Z23" s="40">
        <f t="shared" ca="1" si="15"/>
        <v>4.6253158093837845E-3</v>
      </c>
      <c r="AA23" s="40">
        <f t="shared" ca="1" si="16"/>
        <v>4.3218939767459951E-3</v>
      </c>
      <c r="AB23" s="40">
        <f t="shared" ca="1" si="17"/>
        <v>4.612321824929759E-3</v>
      </c>
      <c r="AC23" s="40">
        <f t="shared" ca="1" si="18"/>
        <v>4.4849532181341772E-3</v>
      </c>
      <c r="AE23" s="38" t="s">
        <v>19</v>
      </c>
      <c r="AF23" s="92">
        <f t="shared" ca="1" si="6"/>
        <v>50</v>
      </c>
      <c r="AG23" s="92">
        <f t="shared" ca="1" si="19"/>
        <v>48</v>
      </c>
      <c r="AH23" s="92">
        <f t="shared" ca="1" si="20"/>
        <v>46</v>
      </c>
      <c r="AI23" s="92">
        <f t="shared" ca="1" si="21"/>
        <v>44</v>
      </c>
      <c r="AJ23" s="92">
        <f t="shared" ca="1" si="22"/>
        <v>47</v>
      </c>
      <c r="AK23" s="92">
        <f t="shared" ca="1" si="23"/>
        <v>48</v>
      </c>
      <c r="AL23" s="92">
        <f t="shared" ca="1" si="24"/>
        <v>44</v>
      </c>
      <c r="AM23" s="92">
        <f t="shared" ca="1" si="25"/>
        <v>44</v>
      </c>
      <c r="AN23" s="92">
        <f t="shared" ca="1" si="26"/>
        <v>45</v>
      </c>
      <c r="AO23" s="92">
        <f t="shared" ca="1" si="27"/>
        <v>44</v>
      </c>
      <c r="AP23" s="92">
        <f t="shared" ca="1" si="28"/>
        <v>46</v>
      </c>
      <c r="AQ23" s="92">
        <f t="shared" ca="1" si="29"/>
        <v>45</v>
      </c>
      <c r="AR23" s="92">
        <f t="shared" ca="1" si="30"/>
        <v>44</v>
      </c>
    </row>
    <row r="24" spans="1:44" ht="15.75" x14ac:dyDescent="0.25">
      <c r="A24" s="38" t="s">
        <v>20</v>
      </c>
      <c r="B24" s="92">
        <f t="shared" ca="1" si="5"/>
        <v>185657</v>
      </c>
      <c r="C24" s="92">
        <f t="shared" ca="1" si="5"/>
        <v>183900</v>
      </c>
      <c r="D24" s="92">
        <f t="shared" ca="1" si="5"/>
        <v>186118</v>
      </c>
      <c r="E24" s="92">
        <f t="shared" ca="1" si="5"/>
        <v>181803</v>
      </c>
      <c r="F24" s="92">
        <f t="shared" ca="1" si="5"/>
        <v>177059</v>
      </c>
      <c r="G24" s="92">
        <f t="shared" ca="1" si="5"/>
        <v>183316</v>
      </c>
      <c r="H24" s="92">
        <f t="shared" ca="1" si="5"/>
        <v>157664</v>
      </c>
      <c r="I24" s="92">
        <f t="shared" ca="1" si="5"/>
        <v>165041</v>
      </c>
      <c r="J24" s="92">
        <f t="shared" ca="1" si="5"/>
        <v>159866</v>
      </c>
      <c r="K24" s="92">
        <f ca="1">INDEX(INDIRECT("Import_"&amp;K$2&amp;"!$b:$b",TRUE),MATCH('Out-Analysis'!$A24,INDIRECT("Import_"&amp;K$2&amp;"!$A:$A",TRUE),0),1)</f>
        <v>159096</v>
      </c>
      <c r="L24" s="92">
        <f ca="1">INDEX(INDIRECT("Import_"&amp;L$2&amp;"!$b:$b",TRUE),MATCH('Out-Analysis'!$A24,INDIRECT("Import_"&amp;L$2&amp;"!$A:$A",TRUE),0),1)</f>
        <v>175853</v>
      </c>
      <c r="M24" s="92">
        <f ca="1">INDEX(INDIRECT("Import_"&amp;M$2&amp;"!$b:$b",TRUE),MATCH('Out-Analysis'!$A24,INDIRECT("Import_"&amp;M$2&amp;"!$A:$A",TRUE),0),1)</f>
        <v>193453</v>
      </c>
      <c r="N24" s="92">
        <f ca="1">INDEX(INDIRECT("Import_"&amp;N$2&amp;"!$b:$b",TRUE),MATCH('Out-Analysis'!$A24,INDIRECT("Import_"&amp;N$2&amp;"!$A:$A",TRUE),0),1)</f>
        <v>187196</v>
      </c>
      <c r="P24" s="38" t="s">
        <v>20</v>
      </c>
      <c r="Q24" s="40">
        <f t="shared" ca="1" si="3"/>
        <v>2.3620973310260761E-2</v>
      </c>
      <c r="R24" s="40">
        <f t="shared" ca="1" si="7"/>
        <v>2.4296533443537511E-2</v>
      </c>
      <c r="S24" s="40">
        <f t="shared" ca="1" si="8"/>
        <v>2.4357130779776821E-2</v>
      </c>
      <c r="T24" s="40">
        <f t="shared" ca="1" si="9"/>
        <v>2.386138888054002E-2</v>
      </c>
      <c r="U24" s="40">
        <f t="shared" ca="1" si="10"/>
        <v>2.3868790739514745E-2</v>
      </c>
      <c r="V24" s="40">
        <f t="shared" ca="1" si="11"/>
        <v>2.5176691851690504E-2</v>
      </c>
      <c r="W24" s="40">
        <f t="shared" ca="1" si="12"/>
        <v>2.2066818804326756E-2</v>
      </c>
      <c r="X24" s="40">
        <f t="shared" ca="1" si="13"/>
        <v>2.3364885553243557E-2</v>
      </c>
      <c r="Y24" s="40">
        <f t="shared" ca="1" si="14"/>
        <v>2.3498944747949248E-2</v>
      </c>
      <c r="Z24" s="40">
        <f t="shared" ca="1" si="15"/>
        <v>2.2754151020708799E-2</v>
      </c>
      <c r="AA24" s="40">
        <f t="shared" ca="1" si="16"/>
        <v>2.3957949169142689E-2</v>
      </c>
      <c r="AB24" s="40">
        <f t="shared" ca="1" si="17"/>
        <v>2.5466435311189223E-2</v>
      </c>
      <c r="AC24" s="40">
        <f t="shared" ca="1" si="18"/>
        <v>2.3269548298831638E-2</v>
      </c>
      <c r="AE24" s="38" t="s">
        <v>20</v>
      </c>
      <c r="AF24" s="92">
        <f t="shared" ca="1" si="6"/>
        <v>15</v>
      </c>
      <c r="AG24" s="92">
        <f t="shared" ca="1" si="19"/>
        <v>14</v>
      </c>
      <c r="AH24" s="92">
        <f t="shared" ca="1" si="20"/>
        <v>15</v>
      </c>
      <c r="AI24" s="92">
        <f t="shared" ca="1" si="21"/>
        <v>14</v>
      </c>
      <c r="AJ24" s="92">
        <f t="shared" ca="1" si="22"/>
        <v>14</v>
      </c>
      <c r="AK24" s="92">
        <f t="shared" ca="1" si="23"/>
        <v>13</v>
      </c>
      <c r="AL24" s="92">
        <f t="shared" ca="1" si="24"/>
        <v>18</v>
      </c>
      <c r="AM24" s="92">
        <f t="shared" ca="1" si="25"/>
        <v>15</v>
      </c>
      <c r="AN24" s="92">
        <f t="shared" ca="1" si="26"/>
        <v>15</v>
      </c>
      <c r="AO24" s="92">
        <f t="shared" ca="1" si="27"/>
        <v>16</v>
      </c>
      <c r="AP24" s="92">
        <f t="shared" ca="1" si="28"/>
        <v>14</v>
      </c>
      <c r="AQ24" s="92">
        <f t="shared" ca="1" si="29"/>
        <v>13</v>
      </c>
      <c r="AR24" s="92">
        <f t="shared" ca="1" si="30"/>
        <v>15</v>
      </c>
    </row>
    <row r="25" spans="1:44" ht="15.75" x14ac:dyDescent="0.25">
      <c r="A25" s="38" t="s">
        <v>21</v>
      </c>
      <c r="B25" s="92">
        <f t="shared" ca="1" si="5"/>
        <v>209750</v>
      </c>
      <c r="C25" s="92">
        <f t="shared" ca="1" si="5"/>
        <v>173033</v>
      </c>
      <c r="D25" s="92">
        <f t="shared" ca="1" si="5"/>
        <v>176873</v>
      </c>
      <c r="E25" s="92">
        <f t="shared" ca="1" si="5"/>
        <v>174793</v>
      </c>
      <c r="F25" s="92">
        <f t="shared" ca="1" si="5"/>
        <v>153736</v>
      </c>
      <c r="G25" s="92">
        <f t="shared" ca="1" si="5"/>
        <v>155524</v>
      </c>
      <c r="H25" s="92">
        <f t="shared" ca="1" si="5"/>
        <v>158156</v>
      </c>
      <c r="I25" s="92">
        <f t="shared" ca="1" si="5"/>
        <v>145869</v>
      </c>
      <c r="J25" s="92">
        <f t="shared" ca="1" si="5"/>
        <v>144152</v>
      </c>
      <c r="K25" s="92">
        <f ca="1">INDEX(INDIRECT("Import_"&amp;K$2&amp;"!$b:$b",TRUE),MATCH('Out-Analysis'!$A25,INDIRECT("Import_"&amp;K$2&amp;"!$A:$A",TRUE),0),1)</f>
        <v>141056</v>
      </c>
      <c r="L25" s="92">
        <f ca="1">INDEX(INDIRECT("Import_"&amp;L$2&amp;"!$b:$b",TRUE),MATCH('Out-Analysis'!$A25,INDIRECT("Import_"&amp;L$2&amp;"!$A:$A",TRUE),0),1)</f>
        <v>154724</v>
      </c>
      <c r="M25" s="92">
        <f ca="1">INDEX(INDIRECT("Import_"&amp;M$2&amp;"!$b:$b",TRUE),MATCH('Out-Analysis'!$A25,INDIRECT("Import_"&amp;M$2&amp;"!$A:$A",TRUE),0),1)</f>
        <v>179090</v>
      </c>
      <c r="N25" s="92">
        <f ca="1">INDEX(INDIRECT("Import_"&amp;N$2&amp;"!$b:$b",TRUE),MATCH('Out-Analysis'!$A25,INDIRECT("Import_"&amp;N$2&amp;"!$A:$A",TRUE),0),1)</f>
        <v>178374</v>
      </c>
      <c r="P25" s="38" t="s">
        <v>21</v>
      </c>
      <c r="Q25" s="40">
        <f t="shared" ca="1" si="3"/>
        <v>2.6686304054397057E-2</v>
      </c>
      <c r="R25" s="40">
        <f t="shared" ca="1" si="7"/>
        <v>2.2860805173113792E-2</v>
      </c>
      <c r="S25" s="40">
        <f t="shared" ca="1" si="8"/>
        <v>2.3147244180635219E-2</v>
      </c>
      <c r="T25" s="40">
        <f t="shared" ca="1" si="9"/>
        <v>2.2941336207852631E-2</v>
      </c>
      <c r="U25" s="40">
        <f t="shared" ca="1" si="10"/>
        <v>2.0724687325298568E-2</v>
      </c>
      <c r="V25" s="40">
        <f t="shared" ca="1" si="11"/>
        <v>2.135972759356692E-2</v>
      </c>
      <c r="W25" s="40">
        <f t="shared" ca="1" si="12"/>
        <v>2.2135679640356089E-2</v>
      </c>
      <c r="X25" s="40">
        <f t="shared" ca="1" si="13"/>
        <v>2.0650701890839757E-2</v>
      </c>
      <c r="Y25" s="40">
        <f t="shared" ca="1" si="14"/>
        <v>2.1189120158797869E-2</v>
      </c>
      <c r="Z25" s="40">
        <f t="shared" ca="1" si="15"/>
        <v>2.0174042882140975E-2</v>
      </c>
      <c r="AA25" s="40">
        <f t="shared" ca="1" si="16"/>
        <v>2.1079365875170928E-2</v>
      </c>
      <c r="AB25" s="40">
        <f t="shared" ca="1" si="17"/>
        <v>2.3575669024935658E-2</v>
      </c>
      <c r="AC25" s="40">
        <f t="shared" ca="1" si="18"/>
        <v>2.2172922542446391E-2</v>
      </c>
      <c r="AE25" s="38" t="s">
        <v>21</v>
      </c>
      <c r="AF25" s="92">
        <f t="shared" ca="1" si="6"/>
        <v>13</v>
      </c>
      <c r="AG25" s="92">
        <f t="shared" ca="1" si="19"/>
        <v>15</v>
      </c>
      <c r="AH25" s="92">
        <f t="shared" ca="1" si="20"/>
        <v>17</v>
      </c>
      <c r="AI25" s="92">
        <f t="shared" ca="1" si="21"/>
        <v>18</v>
      </c>
      <c r="AJ25" s="92">
        <f t="shared" ca="1" si="22"/>
        <v>19</v>
      </c>
      <c r="AK25" s="92">
        <f t="shared" ca="1" si="23"/>
        <v>18</v>
      </c>
      <c r="AL25" s="92">
        <f t="shared" ca="1" si="24"/>
        <v>17</v>
      </c>
      <c r="AM25" s="92">
        <f t="shared" ca="1" si="25"/>
        <v>18</v>
      </c>
      <c r="AN25" s="92">
        <f t="shared" ca="1" si="26"/>
        <v>17</v>
      </c>
      <c r="AO25" s="92">
        <f t="shared" ca="1" si="27"/>
        <v>19</v>
      </c>
      <c r="AP25" s="92">
        <f t="shared" ca="1" si="28"/>
        <v>17</v>
      </c>
      <c r="AQ25" s="92">
        <f t="shared" ca="1" si="29"/>
        <v>15</v>
      </c>
      <c r="AR25" s="92">
        <f t="shared" ca="1" si="30"/>
        <v>17</v>
      </c>
    </row>
    <row r="26" spans="1:44" ht="15.75" x14ac:dyDescent="0.25">
      <c r="A26" s="38" t="s">
        <v>22</v>
      </c>
      <c r="B26" s="92">
        <f t="shared" ca="1" si="5"/>
        <v>157838</v>
      </c>
      <c r="C26" s="92">
        <f t="shared" ca="1" si="5"/>
        <v>148059</v>
      </c>
      <c r="D26" s="92">
        <f t="shared" ca="1" si="5"/>
        <v>156354</v>
      </c>
      <c r="E26" s="92">
        <f t="shared" ca="1" si="5"/>
        <v>180337</v>
      </c>
      <c r="F26" s="92">
        <f t="shared" ca="1" si="5"/>
        <v>173337</v>
      </c>
      <c r="G26" s="92">
        <f t="shared" ca="1" si="5"/>
        <v>166996</v>
      </c>
      <c r="H26" s="92">
        <f t="shared" ca="1" si="5"/>
        <v>175733</v>
      </c>
      <c r="I26" s="92">
        <f t="shared" ca="1" si="5"/>
        <v>186505</v>
      </c>
      <c r="J26" s="92">
        <f t="shared" ca="1" si="5"/>
        <v>178207</v>
      </c>
      <c r="K26" s="92">
        <f ca="1">INDEX(INDIRECT("Import_"&amp;K$2&amp;"!$b:$b",TRUE),MATCH('Out-Analysis'!$A26,INDIRECT("Import_"&amp;K$2&amp;"!$A:$A",TRUE),0),1)</f>
        <v>206343</v>
      </c>
      <c r="L26" s="92">
        <f ca="1">INDEX(INDIRECT("Import_"&amp;L$2&amp;"!$b:$b",TRUE),MATCH('Out-Analysis'!$A26,INDIRECT("Import_"&amp;L$2&amp;"!$A:$A",TRUE),0),1)</f>
        <v>203739</v>
      </c>
      <c r="M26" s="92">
        <f ca="1">INDEX(INDIRECT("Import_"&amp;M$2&amp;"!$b:$b",TRUE),MATCH('Out-Analysis'!$A26,INDIRECT("Import_"&amp;M$2&amp;"!$A:$A",TRUE),0),1)</f>
        <v>210049</v>
      </c>
      <c r="N26" s="92">
        <f ca="1">INDEX(INDIRECT("Import_"&amp;N$2&amp;"!$b:$b",TRUE),MATCH('Out-Analysis'!$A26,INDIRECT("Import_"&amp;N$2&amp;"!$A:$A",TRUE),0),1)</f>
        <v>200440</v>
      </c>
      <c r="P26" s="38" t="s">
        <v>22</v>
      </c>
      <c r="Q26" s="40">
        <f t="shared" ca="1" si="3"/>
        <v>2.0081586933673051E-2</v>
      </c>
      <c r="R26" s="40">
        <f t="shared" ca="1" si="7"/>
        <v>1.9561285726572706E-2</v>
      </c>
      <c r="S26" s="40">
        <f t="shared" ca="1" si="8"/>
        <v>2.04619371900688E-2</v>
      </c>
      <c r="T26" s="40">
        <f t="shared" ca="1" si="9"/>
        <v>2.3668978435724082E-2</v>
      </c>
      <c r="U26" s="40">
        <f t="shared" ca="1" si="10"/>
        <v>2.3367039124897734E-2</v>
      </c>
      <c r="V26" s="40">
        <f t="shared" ca="1" si="11"/>
        <v>2.293529660512398E-2</v>
      </c>
      <c r="W26" s="40">
        <f t="shared" ca="1" si="12"/>
        <v>2.4595774995818664E-2</v>
      </c>
      <c r="X26" s="40">
        <f t="shared" ca="1" si="13"/>
        <v>2.6403548088703349E-2</v>
      </c>
      <c r="Y26" s="40">
        <f t="shared" ca="1" si="14"/>
        <v>2.6194916034039707E-2</v>
      </c>
      <c r="Z26" s="40">
        <f t="shared" ca="1" si="15"/>
        <v>2.9511488560781642E-2</v>
      </c>
      <c r="AA26" s="40">
        <f t="shared" ca="1" si="16"/>
        <v>2.7757096016399845E-2</v>
      </c>
      <c r="AB26" s="40">
        <f t="shared" ca="1" si="17"/>
        <v>2.7651156977043442E-2</v>
      </c>
      <c r="AC26" s="40">
        <f t="shared" ca="1" si="18"/>
        <v>2.4915854297195523E-2</v>
      </c>
      <c r="AE26" s="38" t="s">
        <v>22</v>
      </c>
      <c r="AF26" s="92">
        <f t="shared" ca="1" si="6"/>
        <v>17</v>
      </c>
      <c r="AG26" s="92">
        <f t="shared" ca="1" si="19"/>
        <v>19</v>
      </c>
      <c r="AH26" s="92">
        <f t="shared" ca="1" si="20"/>
        <v>19</v>
      </c>
      <c r="AI26" s="92">
        <f t="shared" ca="1" si="21"/>
        <v>15</v>
      </c>
      <c r="AJ26" s="92">
        <f t="shared" ca="1" si="22"/>
        <v>15</v>
      </c>
      <c r="AK26" s="92">
        <f t="shared" ca="1" si="23"/>
        <v>15</v>
      </c>
      <c r="AL26" s="92">
        <f t="shared" ca="1" si="24"/>
        <v>14</v>
      </c>
      <c r="AM26" s="92">
        <f t="shared" ca="1" si="25"/>
        <v>14</v>
      </c>
      <c r="AN26" s="92">
        <f t="shared" ca="1" si="26"/>
        <v>12</v>
      </c>
      <c r="AO26" s="92">
        <f t="shared" ca="1" si="27"/>
        <v>10</v>
      </c>
      <c r="AP26" s="92">
        <f t="shared" ca="1" si="28"/>
        <v>12</v>
      </c>
      <c r="AQ26" s="92">
        <f t="shared" ca="1" si="29"/>
        <v>12</v>
      </c>
      <c r="AR26" s="92">
        <f t="shared" ca="1" si="30"/>
        <v>13</v>
      </c>
    </row>
    <row r="27" spans="1:44" ht="15.75" x14ac:dyDescent="0.25">
      <c r="A27" s="38" t="s">
        <v>23</v>
      </c>
      <c r="B27" s="92">
        <f t="shared" ca="1" si="5"/>
        <v>140559</v>
      </c>
      <c r="C27" s="92">
        <f t="shared" ca="1" si="5"/>
        <v>125130</v>
      </c>
      <c r="D27" s="92">
        <f t="shared" ca="1" si="5"/>
        <v>121583</v>
      </c>
      <c r="E27" s="92">
        <f t="shared" ca="1" si="5"/>
        <v>127471</v>
      </c>
      <c r="F27" s="92">
        <f t="shared" ca="1" si="5"/>
        <v>121319</v>
      </c>
      <c r="G27" s="92">
        <f t="shared" ca="1" si="5"/>
        <v>119221</v>
      </c>
      <c r="H27" s="92">
        <f t="shared" ca="1" si="5"/>
        <v>115946</v>
      </c>
      <c r="I27" s="92">
        <f t="shared" ca="1" si="5"/>
        <v>103253</v>
      </c>
      <c r="J27" s="92">
        <f t="shared" ca="1" si="5"/>
        <v>104765</v>
      </c>
      <c r="K27" s="92">
        <f ca="1">INDEX(INDIRECT("Import_"&amp;K$2&amp;"!$b:$b",TRUE),MATCH('Out-Analysis'!$A27,INDIRECT("Import_"&amp;K$2&amp;"!$A:$A",TRUE),0),1)</f>
        <v>112812</v>
      </c>
      <c r="L27" s="92">
        <f ca="1">INDEX(INDIRECT("Import_"&amp;L$2&amp;"!$b:$b",TRUE),MATCH('Out-Analysis'!$A27,INDIRECT("Import_"&amp;L$2&amp;"!$A:$A",TRUE),0),1)</f>
        <v>115956</v>
      </c>
      <c r="M27" s="92">
        <f ca="1">INDEX(INDIRECT("Import_"&amp;M$2&amp;"!$b:$b",TRUE),MATCH('Out-Analysis'!$A27,INDIRECT("Import_"&amp;M$2&amp;"!$A:$A",TRUE),0),1)</f>
        <v>115369</v>
      </c>
      <c r="N27" s="92">
        <f ca="1">INDEX(INDIRECT("Import_"&amp;N$2&amp;"!$b:$b",TRUE),MATCH('Out-Analysis'!$A27,INDIRECT("Import_"&amp;N$2&amp;"!$A:$A",TRUE),0),1)</f>
        <v>119421</v>
      </c>
      <c r="P27" s="38" t="s">
        <v>23</v>
      </c>
      <c r="Q27" s="40">
        <f t="shared" ca="1" si="3"/>
        <v>1.7883195287637644E-2</v>
      </c>
      <c r="R27" s="40">
        <f t="shared" ca="1" si="7"/>
        <v>1.6531947959705539E-2</v>
      </c>
      <c r="S27" s="40">
        <f t="shared" ca="1" si="8"/>
        <v>1.5911481058240497E-2</v>
      </c>
      <c r="T27" s="40">
        <f t="shared" ca="1" si="9"/>
        <v>1.6730390048521296E-2</v>
      </c>
      <c r="U27" s="40">
        <f t="shared" ca="1" si="10"/>
        <v>1.6354649149307232E-2</v>
      </c>
      <c r="V27" s="40">
        <f t="shared" ca="1" si="11"/>
        <v>1.6373859233511496E-2</v>
      </c>
      <c r="W27" s="40">
        <f t="shared" ca="1" si="12"/>
        <v>1.6227923768815138E-2</v>
      </c>
      <c r="X27" s="40">
        <f t="shared" ca="1" si="13"/>
        <v>1.4617546718870202E-2</v>
      </c>
      <c r="Y27" s="40">
        <f t="shared" ca="1" si="14"/>
        <v>1.5399565551892853E-2</v>
      </c>
      <c r="Z27" s="40">
        <f t="shared" ca="1" si="15"/>
        <v>1.6134543200006294E-2</v>
      </c>
      <c r="AA27" s="40">
        <f t="shared" ca="1" si="16"/>
        <v>1.5797671656765079E-2</v>
      </c>
      <c r="AB27" s="40">
        <f t="shared" ca="1" si="17"/>
        <v>1.5187343568807871E-2</v>
      </c>
      <c r="AC27" s="40">
        <f t="shared" ca="1" si="18"/>
        <v>1.4844722789988957E-2</v>
      </c>
      <c r="AE27" s="38" t="s">
        <v>23</v>
      </c>
      <c r="AF27" s="92">
        <f t="shared" ca="1" si="6"/>
        <v>21</v>
      </c>
      <c r="AG27" s="92">
        <f t="shared" ca="1" si="19"/>
        <v>22</v>
      </c>
      <c r="AH27" s="92">
        <f t="shared" ca="1" si="20"/>
        <v>22</v>
      </c>
      <c r="AI27" s="92">
        <f t="shared" ca="1" si="21"/>
        <v>22</v>
      </c>
      <c r="AJ27" s="92">
        <f t="shared" ca="1" si="22"/>
        <v>22</v>
      </c>
      <c r="AK27" s="92">
        <f t="shared" ca="1" si="23"/>
        <v>22</v>
      </c>
      <c r="AL27" s="92">
        <f t="shared" ca="1" si="24"/>
        <v>22</v>
      </c>
      <c r="AM27" s="92">
        <f t="shared" ca="1" si="25"/>
        <v>26</v>
      </c>
      <c r="AN27" s="92">
        <f t="shared" ca="1" si="26"/>
        <v>24</v>
      </c>
      <c r="AO27" s="92">
        <f t="shared" ca="1" si="27"/>
        <v>22</v>
      </c>
      <c r="AP27" s="92">
        <f t="shared" ca="1" si="28"/>
        <v>21</v>
      </c>
      <c r="AQ27" s="92">
        <f t="shared" ca="1" si="29"/>
        <v>23</v>
      </c>
      <c r="AR27" s="92">
        <f t="shared" ca="1" si="30"/>
        <v>23</v>
      </c>
    </row>
    <row r="28" spans="1:44" ht="15.75" x14ac:dyDescent="0.25">
      <c r="A28" s="38" t="s">
        <v>24</v>
      </c>
      <c r="B28" s="92">
        <f t="shared" ca="1" si="5"/>
        <v>57113</v>
      </c>
      <c r="C28" s="92">
        <f t="shared" ca="1" si="5"/>
        <v>78043</v>
      </c>
      <c r="D28" s="92">
        <f t="shared" ca="1" si="5"/>
        <v>77509</v>
      </c>
      <c r="E28" s="92">
        <f t="shared" ca="1" si="5"/>
        <v>81358</v>
      </c>
      <c r="F28" s="92">
        <f t="shared" ca="1" si="5"/>
        <v>72543</v>
      </c>
      <c r="G28" s="92">
        <f t="shared" ca="1" si="5"/>
        <v>72430</v>
      </c>
      <c r="H28" s="92">
        <f t="shared" ca="1" si="5"/>
        <v>66947</v>
      </c>
      <c r="I28" s="92">
        <f t="shared" ca="1" si="5"/>
        <v>68597</v>
      </c>
      <c r="J28" s="92">
        <f t="shared" ca="1" si="5"/>
        <v>68363</v>
      </c>
      <c r="K28" s="92">
        <f ca="1">INDEX(INDIRECT("Import_"&amp;K$2&amp;"!$b:$b",TRUE),MATCH('Out-Analysis'!$A28,INDIRECT("Import_"&amp;K$2&amp;"!$A:$A",TRUE),0),1)</f>
        <v>74014</v>
      </c>
      <c r="L28" s="92">
        <f ca="1">INDEX(INDIRECT("Import_"&amp;L$2&amp;"!$b:$b",TRUE),MATCH('Out-Analysis'!$A28,INDIRECT("Import_"&amp;L$2&amp;"!$A:$A",TRUE),0),1)</f>
        <v>70345</v>
      </c>
      <c r="M28" s="92">
        <f ca="1">INDEX(INDIRECT("Import_"&amp;M$2&amp;"!$b:$b",TRUE),MATCH('Out-Analysis'!$A28,INDIRECT("Import_"&amp;M$2&amp;"!$A:$A",TRUE),0),1)</f>
        <v>86583</v>
      </c>
      <c r="N28" s="92">
        <f ca="1">INDEX(INDIRECT("Import_"&amp;N$2&amp;"!$b:$b",TRUE),MATCH('Out-Analysis'!$A28,INDIRECT("Import_"&amp;N$2&amp;"!$A:$A",TRUE),0),1)</f>
        <v>106010</v>
      </c>
      <c r="P28" s="38" t="s">
        <v>24</v>
      </c>
      <c r="Q28" s="40">
        <f t="shared" ca="1" si="3"/>
        <v>7.2664356779917954E-3</v>
      </c>
      <c r="R28" s="40">
        <f t="shared" ca="1" si="7"/>
        <v>1.0310899181805319E-2</v>
      </c>
      <c r="S28" s="40">
        <f t="shared" ca="1" si="8"/>
        <v>1.0143547908368463E-2</v>
      </c>
      <c r="T28" s="40">
        <f t="shared" ca="1" si="9"/>
        <v>1.067812344429396E-2</v>
      </c>
      <c r="U28" s="40">
        <f t="shared" ca="1" si="10"/>
        <v>9.7793034334126942E-3</v>
      </c>
      <c r="V28" s="40">
        <f t="shared" ca="1" si="11"/>
        <v>9.947564810589055E-3</v>
      </c>
      <c r="W28" s="40">
        <f t="shared" ca="1" si="12"/>
        <v>9.3699723366986974E-3</v>
      </c>
      <c r="X28" s="40">
        <f t="shared" ca="1" si="13"/>
        <v>9.7112902508821944E-3</v>
      </c>
      <c r="Y28" s="40">
        <f t="shared" ca="1" si="14"/>
        <v>1.0048780602529958E-2</v>
      </c>
      <c r="Z28" s="40">
        <f t="shared" ca="1" si="15"/>
        <v>1.0585594443900169E-2</v>
      </c>
      <c r="AA28" s="40">
        <f t="shared" ca="1" si="16"/>
        <v>9.5836973739620163E-3</v>
      </c>
      <c r="AB28" s="40">
        <f t="shared" ca="1" si="17"/>
        <v>1.139791250871631E-2</v>
      </c>
      <c r="AC28" s="40">
        <f t="shared" ca="1" si="18"/>
        <v>1.3177657723237365E-2</v>
      </c>
      <c r="AE28" s="38" t="s">
        <v>24</v>
      </c>
      <c r="AF28" s="92">
        <f t="shared" ca="1" si="6"/>
        <v>38</v>
      </c>
      <c r="AG28" s="92">
        <f t="shared" ca="1" si="19"/>
        <v>34</v>
      </c>
      <c r="AH28" s="92">
        <f t="shared" ca="1" si="20"/>
        <v>33</v>
      </c>
      <c r="AI28" s="92">
        <f t="shared" ca="1" si="21"/>
        <v>33</v>
      </c>
      <c r="AJ28" s="92">
        <f t="shared" ca="1" si="22"/>
        <v>35</v>
      </c>
      <c r="AK28" s="92">
        <f t="shared" ca="1" si="23"/>
        <v>37</v>
      </c>
      <c r="AL28" s="92">
        <f t="shared" ca="1" si="24"/>
        <v>35</v>
      </c>
      <c r="AM28" s="92">
        <f t="shared" ca="1" si="25"/>
        <v>36</v>
      </c>
      <c r="AN28" s="92">
        <f t="shared" ca="1" si="26"/>
        <v>34</v>
      </c>
      <c r="AO28" s="92">
        <f t="shared" ca="1" si="27"/>
        <v>33</v>
      </c>
      <c r="AP28" s="92">
        <f t="shared" ca="1" si="28"/>
        <v>36</v>
      </c>
      <c r="AQ28" s="92">
        <f t="shared" ca="1" si="29"/>
        <v>32</v>
      </c>
      <c r="AR28" s="92">
        <f t="shared" ca="1" si="30"/>
        <v>28</v>
      </c>
    </row>
    <row r="29" spans="1:44" ht="15.75" x14ac:dyDescent="0.25">
      <c r="A29" s="38" t="s">
        <v>25</v>
      </c>
      <c r="B29" s="92">
        <f t="shared" ca="1" si="5"/>
        <v>147737</v>
      </c>
      <c r="C29" s="92">
        <f t="shared" ca="1" si="5"/>
        <v>153284</v>
      </c>
      <c r="D29" s="92">
        <f t="shared" ca="1" si="5"/>
        <v>159177</v>
      </c>
      <c r="E29" s="92">
        <f t="shared" ca="1" si="5"/>
        <v>155529</v>
      </c>
      <c r="F29" s="92">
        <f t="shared" ca="1" si="5"/>
        <v>154226</v>
      </c>
      <c r="G29" s="92">
        <f t="shared" ca="1" si="5"/>
        <v>138612</v>
      </c>
      <c r="H29" s="92">
        <f t="shared" ca="1" si="5"/>
        <v>142754</v>
      </c>
      <c r="I29" s="92">
        <f t="shared" ca="1" si="5"/>
        <v>138404</v>
      </c>
      <c r="J29" s="92">
        <f t="shared" ca="1" si="5"/>
        <v>148055</v>
      </c>
      <c r="K29" s="92">
        <f ca="1">INDEX(INDIRECT("Import_"&amp;K$2&amp;"!$b:$b",TRUE),MATCH('Out-Analysis'!$A29,INDIRECT("Import_"&amp;K$2&amp;"!$A:$A",TRUE),0),1)</f>
        <v>139009</v>
      </c>
      <c r="L29" s="92">
        <f ca="1">INDEX(INDIRECT("Import_"&amp;L$2&amp;"!$b:$b",TRUE),MATCH('Out-Analysis'!$A29,INDIRECT("Import_"&amp;L$2&amp;"!$A:$A",TRUE),0),1)</f>
        <v>151632</v>
      </c>
      <c r="M29" s="92">
        <f ca="1">INDEX(INDIRECT("Import_"&amp;M$2&amp;"!$b:$b",TRUE),MATCH('Out-Analysis'!$A29,INDIRECT("Import_"&amp;M$2&amp;"!$A:$A",TRUE),0),1)</f>
        <v>155313</v>
      </c>
      <c r="N29" s="92">
        <f ca="1">INDEX(INDIRECT("Import_"&amp;N$2&amp;"!$b:$b",TRUE),MATCH('Out-Analysis'!$A29,INDIRECT("Import_"&amp;N$2&amp;"!$A:$A",TRUE),0),1)</f>
        <v>160918</v>
      </c>
      <c r="P29" s="38" t="s">
        <v>25</v>
      </c>
      <c r="Q29" s="40">
        <f t="shared" ca="1" si="3"/>
        <v>1.8796445778710168E-2</v>
      </c>
      <c r="R29" s="40">
        <f t="shared" ca="1" si="7"/>
        <v>2.0251603221094094E-2</v>
      </c>
      <c r="S29" s="40">
        <f t="shared" ca="1" si="8"/>
        <v>2.0831381199736376E-2</v>
      </c>
      <c r="T29" s="40">
        <f t="shared" ca="1" si="9"/>
        <v>2.041296321403667E-2</v>
      </c>
      <c r="U29" s="40">
        <f t="shared" ca="1" si="10"/>
        <v>2.0790742750113812E-2</v>
      </c>
      <c r="V29" s="40">
        <f t="shared" ca="1" si="11"/>
        <v>1.9037026833154357E-2</v>
      </c>
      <c r="W29" s="40">
        <f t="shared" ca="1" si="12"/>
        <v>1.9979999566120749E-2</v>
      </c>
      <c r="X29" s="40">
        <f t="shared" ca="1" si="13"/>
        <v>1.9593880430384701E-2</v>
      </c>
      <c r="Y29" s="40">
        <f t="shared" ca="1" si="14"/>
        <v>2.1762828022579072E-2</v>
      </c>
      <c r="Z29" s="40">
        <f t="shared" ca="1" si="15"/>
        <v>1.9881277840031866E-2</v>
      </c>
      <c r="AA29" s="40">
        <f t="shared" ca="1" si="16"/>
        <v>2.0658116429150733E-2</v>
      </c>
      <c r="AB29" s="40">
        <f t="shared" ca="1" si="17"/>
        <v>2.0445630036684526E-2</v>
      </c>
      <c r="AC29" s="40">
        <f t="shared" ca="1" si="18"/>
        <v>2.0003040519836906E-2</v>
      </c>
      <c r="AE29" s="38" t="s">
        <v>25</v>
      </c>
      <c r="AF29" s="92">
        <f t="shared" ca="1" si="6"/>
        <v>19</v>
      </c>
      <c r="AG29" s="92">
        <f t="shared" ca="1" si="19"/>
        <v>18</v>
      </c>
      <c r="AH29" s="92">
        <f t="shared" ca="1" si="20"/>
        <v>18</v>
      </c>
      <c r="AI29" s="92">
        <f t="shared" ca="1" si="21"/>
        <v>19</v>
      </c>
      <c r="AJ29" s="92">
        <f t="shared" ca="1" si="22"/>
        <v>18</v>
      </c>
      <c r="AK29" s="92">
        <f t="shared" ca="1" si="23"/>
        <v>19</v>
      </c>
      <c r="AL29" s="92">
        <f t="shared" ca="1" si="24"/>
        <v>20</v>
      </c>
      <c r="AM29" s="92">
        <f t="shared" ca="1" si="25"/>
        <v>20</v>
      </c>
      <c r="AN29" s="92">
        <f t="shared" ca="1" si="26"/>
        <v>16</v>
      </c>
      <c r="AO29" s="92">
        <f t="shared" ca="1" si="27"/>
        <v>20</v>
      </c>
      <c r="AP29" s="92">
        <f t="shared" ca="1" si="28"/>
        <v>19</v>
      </c>
      <c r="AQ29" s="92">
        <f t="shared" ca="1" si="29"/>
        <v>19</v>
      </c>
      <c r="AR29" s="92">
        <f t="shared" ca="1" si="30"/>
        <v>19</v>
      </c>
    </row>
    <row r="30" spans="1:44" ht="15.75" x14ac:dyDescent="0.25">
      <c r="A30" s="38" t="s">
        <v>26</v>
      </c>
      <c r="B30" s="92">
        <f t="shared" ca="1" si="5"/>
        <v>30360</v>
      </c>
      <c r="C30" s="92">
        <f t="shared" ca="1" si="5"/>
        <v>28012</v>
      </c>
      <c r="D30" s="92">
        <f t="shared" ca="1" si="5"/>
        <v>31479</v>
      </c>
      <c r="E30" s="92">
        <f t="shared" ca="1" si="5"/>
        <v>32620</v>
      </c>
      <c r="F30" s="92">
        <f t="shared" ca="1" si="5"/>
        <v>35654</v>
      </c>
      <c r="G30" s="92">
        <f t="shared" ca="1" si="5"/>
        <v>31590</v>
      </c>
      <c r="H30" s="92">
        <f t="shared" ca="1" si="5"/>
        <v>33832</v>
      </c>
      <c r="I30" s="92">
        <f t="shared" ca="1" si="5"/>
        <v>31204</v>
      </c>
      <c r="J30" s="92">
        <f t="shared" ca="1" si="5"/>
        <v>35870</v>
      </c>
      <c r="K30" s="92">
        <f ca="1">INDEX(INDIRECT("Import_"&amp;K$2&amp;"!$b:$b",TRUE),MATCH('Out-Analysis'!$A30,INDIRECT("Import_"&amp;K$2&amp;"!$A:$A",TRUE),0),1)</f>
        <v>30285</v>
      </c>
      <c r="L30" s="92">
        <f ca="1">INDEX(INDIRECT("Import_"&amp;L$2&amp;"!$b:$b",TRUE),MATCH('Out-Analysis'!$A30,INDIRECT("Import_"&amp;L$2&amp;"!$A:$A",TRUE),0),1)</f>
        <v>36217</v>
      </c>
      <c r="M30" s="92">
        <f ca="1">INDEX(INDIRECT("Import_"&amp;M$2&amp;"!$b:$b",TRUE),MATCH('Out-Analysis'!$A30,INDIRECT("Import_"&amp;M$2&amp;"!$A:$A",TRUE),0),1)</f>
        <v>29873</v>
      </c>
      <c r="N30" s="92">
        <f ca="1">INDEX(INDIRECT("Import_"&amp;N$2&amp;"!$b:$b",TRUE),MATCH('Out-Analysis'!$A30,INDIRECT("Import_"&amp;N$2&amp;"!$A:$A",TRUE),0),1)</f>
        <v>31848</v>
      </c>
      <c r="P30" s="38" t="s">
        <v>26</v>
      </c>
      <c r="Q30" s="40">
        <f t="shared" ca="1" si="3"/>
        <v>3.8626755236781628E-3</v>
      </c>
      <c r="R30" s="40">
        <f t="shared" ca="1" si="7"/>
        <v>3.7008944797192649E-3</v>
      </c>
      <c r="S30" s="40">
        <f t="shared" ca="1" si="8"/>
        <v>4.119634424486587E-3</v>
      </c>
      <c r="T30" s="40">
        <f t="shared" ca="1" si="9"/>
        <v>4.281329270051734E-3</v>
      </c>
      <c r="U30" s="40">
        <f t="shared" ca="1" si="10"/>
        <v>4.8064084007401978E-3</v>
      </c>
      <c r="V30" s="40">
        <f t="shared" ca="1" si="11"/>
        <v>4.3385830783723347E-3</v>
      </c>
      <c r="W30" s="40">
        <f t="shared" ca="1" si="12"/>
        <v>4.7351622043585269E-3</v>
      </c>
      <c r="X30" s="40">
        <f t="shared" ca="1" si="13"/>
        <v>4.4175561757588229E-3</v>
      </c>
      <c r="Y30" s="40">
        <f t="shared" ca="1" si="14"/>
        <v>5.2725854660086542E-3</v>
      </c>
      <c r="Z30" s="40">
        <f t="shared" ca="1" si="15"/>
        <v>4.3314065951511414E-3</v>
      </c>
      <c r="AA30" s="40">
        <f t="shared" ca="1" si="16"/>
        <v>4.9341498015890587E-3</v>
      </c>
      <c r="AB30" s="40">
        <f t="shared" ca="1" si="17"/>
        <v>3.9325253268295435E-3</v>
      </c>
      <c r="AC30" s="40">
        <f t="shared" ca="1" si="18"/>
        <v>3.9588910779140042E-3</v>
      </c>
      <c r="AE30" s="38" t="s">
        <v>26</v>
      </c>
      <c r="AF30" s="92">
        <f t="shared" ca="1" si="6"/>
        <v>48</v>
      </c>
      <c r="AG30" s="92">
        <f t="shared" ca="1" si="19"/>
        <v>47</v>
      </c>
      <c r="AH30" s="92">
        <f t="shared" ca="1" si="20"/>
        <v>47</v>
      </c>
      <c r="AI30" s="92">
        <f t="shared" ca="1" si="21"/>
        <v>45</v>
      </c>
      <c r="AJ30" s="92">
        <f t="shared" ca="1" si="22"/>
        <v>45</v>
      </c>
      <c r="AK30" s="92">
        <f t="shared" ca="1" si="23"/>
        <v>45</v>
      </c>
      <c r="AL30" s="92">
        <f t="shared" ca="1" si="24"/>
        <v>45</v>
      </c>
      <c r="AM30" s="92">
        <f t="shared" ca="1" si="25"/>
        <v>46</v>
      </c>
      <c r="AN30" s="92">
        <f t="shared" ca="1" si="26"/>
        <v>44</v>
      </c>
      <c r="AO30" s="92">
        <f t="shared" ca="1" si="27"/>
        <v>47</v>
      </c>
      <c r="AP30" s="92">
        <f t="shared" ca="1" si="28"/>
        <v>44</v>
      </c>
      <c r="AQ30" s="92">
        <f t="shared" ca="1" si="29"/>
        <v>47</v>
      </c>
      <c r="AR30" s="92">
        <f t="shared" ca="1" si="30"/>
        <v>46</v>
      </c>
    </row>
    <row r="31" spans="1:44" ht="15.75" x14ac:dyDescent="0.25">
      <c r="A31" s="38" t="s">
        <v>27</v>
      </c>
      <c r="B31" s="92">
        <f t="shared" ca="1" si="5"/>
        <v>53116</v>
      </c>
      <c r="C31" s="92">
        <f t="shared" ca="1" si="5"/>
        <v>47760</v>
      </c>
      <c r="D31" s="92">
        <f t="shared" ca="1" si="5"/>
        <v>47456</v>
      </c>
      <c r="E31" s="92">
        <f t="shared" ca="1" si="5"/>
        <v>53210</v>
      </c>
      <c r="F31" s="92">
        <f t="shared" ca="1" si="5"/>
        <v>43219</v>
      </c>
      <c r="G31" s="92">
        <f t="shared" ca="1" si="5"/>
        <v>47755</v>
      </c>
      <c r="H31" s="92">
        <f t="shared" ca="1" si="5"/>
        <v>48816</v>
      </c>
      <c r="I31" s="92">
        <f t="shared" ca="1" si="5"/>
        <v>52809</v>
      </c>
      <c r="J31" s="92">
        <f t="shared" ca="1" si="5"/>
        <v>43531</v>
      </c>
      <c r="K31" s="92">
        <f ca="1">INDEX(INDIRECT("Import_"&amp;K$2&amp;"!$b:$b",TRUE),MATCH('Out-Analysis'!$A31,INDIRECT("Import_"&amp;K$2&amp;"!$A:$A",TRUE),0),1)</f>
        <v>43712</v>
      </c>
      <c r="L31" s="92">
        <f ca="1">INDEX(INDIRECT("Import_"&amp;L$2&amp;"!$b:$b",TRUE),MATCH('Out-Analysis'!$A31,INDIRECT("Import_"&amp;L$2&amp;"!$A:$A",TRUE),0),1)</f>
        <v>51732</v>
      </c>
      <c r="M31" s="92">
        <f ca="1">INDEX(INDIRECT("Import_"&amp;M$2&amp;"!$b:$b",TRUE),MATCH('Out-Analysis'!$A31,INDIRECT("Import_"&amp;M$2&amp;"!$A:$A",TRUE),0),1)</f>
        <v>53621</v>
      </c>
      <c r="N31" s="92">
        <f ca="1">INDEX(INDIRECT("Import_"&amp;N$2&amp;"!$b:$b",TRUE),MATCH('Out-Analysis'!$A31,INDIRECT("Import_"&amp;N$2&amp;"!$A:$A",TRUE),0),1)</f>
        <v>57459</v>
      </c>
      <c r="P31" s="38" t="s">
        <v>27</v>
      </c>
      <c r="Q31" s="40">
        <f t="shared" ca="1" si="3"/>
        <v>6.7579009590147988E-3</v>
      </c>
      <c r="R31" s="40">
        <f t="shared" ca="1" si="7"/>
        <v>6.3099643135581919E-3</v>
      </c>
      <c r="S31" s="40">
        <f t="shared" ca="1" si="8"/>
        <v>6.2105330934411973E-3</v>
      </c>
      <c r="T31" s="40">
        <f t="shared" ca="1" si="9"/>
        <v>6.9837379049495028E-3</v>
      </c>
      <c r="U31" s="40">
        <f t="shared" ca="1" si="10"/>
        <v>5.8262232756939088E-3</v>
      </c>
      <c r="V31" s="40">
        <f t="shared" ca="1" si="11"/>
        <v>6.5586905637122781E-3</v>
      </c>
      <c r="W31" s="40">
        <f t="shared" ca="1" si="12"/>
        <v>6.8323385601787023E-3</v>
      </c>
      <c r="X31" s="40">
        <f t="shared" ca="1" si="13"/>
        <v>7.4761801078594954E-3</v>
      </c>
      <c r="Y31" s="40">
        <f t="shared" ca="1" si="14"/>
        <v>6.3986874246117296E-3</v>
      </c>
      <c r="Z31" s="40">
        <f t="shared" ca="1" si="15"/>
        <v>6.2517564829865178E-3</v>
      </c>
      <c r="AA31" s="40">
        <f t="shared" ca="1" si="16"/>
        <v>7.04789014926154E-3</v>
      </c>
      <c r="AB31" s="40">
        <f t="shared" ca="1" si="17"/>
        <v>7.0587467127481984E-3</v>
      </c>
      <c r="AC31" s="40">
        <f t="shared" ca="1" si="18"/>
        <v>7.1424868891566433E-3</v>
      </c>
      <c r="AE31" s="38" t="s">
        <v>27</v>
      </c>
      <c r="AF31" s="92">
        <f t="shared" ca="1" si="6"/>
        <v>40</v>
      </c>
      <c r="AG31" s="92">
        <f t="shared" ca="1" si="19"/>
        <v>40</v>
      </c>
      <c r="AH31" s="92">
        <f t="shared" ca="1" si="20"/>
        <v>41</v>
      </c>
      <c r="AI31" s="92">
        <f t="shared" ca="1" si="21"/>
        <v>40</v>
      </c>
      <c r="AJ31" s="92">
        <f t="shared" ca="1" si="22"/>
        <v>42</v>
      </c>
      <c r="AK31" s="92">
        <f t="shared" ca="1" si="23"/>
        <v>42</v>
      </c>
      <c r="AL31" s="92">
        <f t="shared" ca="1" si="24"/>
        <v>41</v>
      </c>
      <c r="AM31" s="92">
        <f t="shared" ca="1" si="25"/>
        <v>40</v>
      </c>
      <c r="AN31" s="92">
        <f t="shared" ca="1" si="26"/>
        <v>42</v>
      </c>
      <c r="AO31" s="92">
        <f t="shared" ca="1" si="27"/>
        <v>43</v>
      </c>
      <c r="AP31" s="92">
        <f t="shared" ca="1" si="28"/>
        <v>41</v>
      </c>
      <c r="AQ31" s="92">
        <f t="shared" ca="1" si="29"/>
        <v>40</v>
      </c>
      <c r="AR31" s="92">
        <f t="shared" ca="1" si="30"/>
        <v>41</v>
      </c>
    </row>
    <row r="32" spans="1:44" ht="15.75" x14ac:dyDescent="0.25">
      <c r="A32" s="38" t="s">
        <v>28</v>
      </c>
      <c r="B32" s="92">
        <f t="shared" ca="1" si="5"/>
        <v>92184</v>
      </c>
      <c r="C32" s="92">
        <f t="shared" ca="1" si="5"/>
        <v>98226</v>
      </c>
      <c r="D32" s="92">
        <f t="shared" ca="1" si="5"/>
        <v>88563</v>
      </c>
      <c r="E32" s="92">
        <f t="shared" ca="1" si="5"/>
        <v>99409</v>
      </c>
      <c r="F32" s="92">
        <f t="shared" ca="1" si="5"/>
        <v>103599</v>
      </c>
      <c r="G32" s="92">
        <f t="shared" ca="1" si="5"/>
        <v>100922</v>
      </c>
      <c r="H32" s="92">
        <f t="shared" ca="1" si="5"/>
        <v>98882</v>
      </c>
      <c r="I32" s="92">
        <f t="shared" ca="1" si="5"/>
        <v>115943</v>
      </c>
      <c r="J32" s="92">
        <f t="shared" ca="1" si="5"/>
        <v>109409</v>
      </c>
      <c r="K32" s="92">
        <f ca="1">INDEX(INDIRECT("Import_"&amp;K$2&amp;"!$b:$b",TRUE),MATCH('Out-Analysis'!$A32,INDIRECT("Import_"&amp;K$2&amp;"!$A:$A",TRUE),0),1)</f>
        <v>111689</v>
      </c>
      <c r="L32" s="92">
        <f ca="1">INDEX(INDIRECT("Import_"&amp;L$2&amp;"!$b:$b",TRUE),MATCH('Out-Analysis'!$A32,INDIRECT("Import_"&amp;L$2&amp;"!$A:$A",TRUE),0),1)</f>
        <v>104099</v>
      </c>
      <c r="M32" s="92">
        <f ca="1">INDEX(INDIRECT("Import_"&amp;M$2&amp;"!$b:$b",TRUE),MATCH('Out-Analysis'!$A32,INDIRECT("Import_"&amp;M$2&amp;"!$A:$A",TRUE),0),1)</f>
        <v>111324</v>
      </c>
      <c r="N32" s="92">
        <f ca="1">INDEX(INDIRECT("Import_"&amp;N$2&amp;"!$b:$b",TRUE),MATCH('Out-Analysis'!$A32,INDIRECT("Import_"&amp;N$2&amp;"!$A:$A",TRUE),0),1)</f>
        <v>109537</v>
      </c>
      <c r="P32" s="38" t="s">
        <v>28</v>
      </c>
      <c r="Q32" s="40">
        <f t="shared" ca="1" si="3"/>
        <v>1.1728487499168239E-2</v>
      </c>
      <c r="R32" s="40">
        <f t="shared" ca="1" si="7"/>
        <v>1.2977440424279041E-2</v>
      </c>
      <c r="S32" s="40">
        <f t="shared" ca="1" si="8"/>
        <v>1.1590177055681742E-2</v>
      </c>
      <c r="T32" s="40">
        <f t="shared" ca="1" si="9"/>
        <v>1.3047291888613515E-2</v>
      </c>
      <c r="U32" s="40">
        <f t="shared" ca="1" si="10"/>
        <v>1.3965869296804953E-2</v>
      </c>
      <c r="V32" s="40">
        <f t="shared" ca="1" si="11"/>
        <v>1.3860667345219778E-2</v>
      </c>
      <c r="W32" s="40">
        <f t="shared" ca="1" si="12"/>
        <v>1.383962843140754E-2</v>
      </c>
      <c r="X32" s="40">
        <f t="shared" ca="1" si="13"/>
        <v>1.6414072416549328E-2</v>
      </c>
      <c r="Y32" s="40">
        <f t="shared" ca="1" si="14"/>
        <v>1.608219412463175E-2</v>
      </c>
      <c r="Z32" s="40">
        <f t="shared" ca="1" si="15"/>
        <v>1.5973930038165291E-2</v>
      </c>
      <c r="AA32" s="40">
        <f t="shared" ca="1" si="16"/>
        <v>1.4182291746848701E-2</v>
      </c>
      <c r="AB32" s="40">
        <f t="shared" ca="1" si="17"/>
        <v>1.4654853864157335E-2</v>
      </c>
      <c r="AC32" s="40">
        <f t="shared" ca="1" si="18"/>
        <v>1.3616084275353752E-2</v>
      </c>
      <c r="AE32" s="38" t="s">
        <v>28</v>
      </c>
      <c r="AF32" s="92">
        <f t="shared" ca="1" si="6"/>
        <v>29</v>
      </c>
      <c r="AG32" s="92">
        <f t="shared" ca="1" si="19"/>
        <v>30</v>
      </c>
      <c r="AH32" s="92">
        <f t="shared" ca="1" si="20"/>
        <v>31</v>
      </c>
      <c r="AI32" s="92">
        <f t="shared" ca="1" si="21"/>
        <v>30</v>
      </c>
      <c r="AJ32" s="92">
        <f t="shared" ca="1" si="22"/>
        <v>25</v>
      </c>
      <c r="AK32" s="92">
        <f t="shared" ca="1" si="23"/>
        <v>25</v>
      </c>
      <c r="AL32" s="92">
        <f t="shared" ca="1" si="24"/>
        <v>27</v>
      </c>
      <c r="AM32" s="92">
        <f t="shared" ca="1" si="25"/>
        <v>22</v>
      </c>
      <c r="AN32" s="92">
        <f t="shared" ca="1" si="26"/>
        <v>23</v>
      </c>
      <c r="AO32" s="92">
        <f t="shared" ca="1" si="27"/>
        <v>23</v>
      </c>
      <c r="AP32" s="92">
        <f t="shared" ca="1" si="28"/>
        <v>26</v>
      </c>
      <c r="AQ32" s="92">
        <f t="shared" ca="1" si="29"/>
        <v>25</v>
      </c>
      <c r="AR32" s="92">
        <f t="shared" ca="1" si="30"/>
        <v>27</v>
      </c>
    </row>
    <row r="33" spans="1:44" ht="15.75" x14ac:dyDescent="0.25">
      <c r="A33" s="38" t="s">
        <v>29</v>
      </c>
      <c r="B33" s="92">
        <f t="shared" ca="1" si="5"/>
        <v>44326</v>
      </c>
      <c r="C33" s="92">
        <f t="shared" ca="1" si="5"/>
        <v>41740</v>
      </c>
      <c r="D33" s="92">
        <f t="shared" ca="1" si="5"/>
        <v>45628</v>
      </c>
      <c r="E33" s="92">
        <f t="shared" ca="1" si="5"/>
        <v>41885</v>
      </c>
      <c r="F33" s="92">
        <f t="shared" ca="1" si="5"/>
        <v>41391</v>
      </c>
      <c r="G33" s="92">
        <f t="shared" ca="1" si="5"/>
        <v>46086</v>
      </c>
      <c r="H33" s="92">
        <f t="shared" ca="1" si="5"/>
        <v>38696</v>
      </c>
      <c r="I33" s="92">
        <f t="shared" ca="1" si="5"/>
        <v>43277</v>
      </c>
      <c r="J33" s="92">
        <f t="shared" ca="1" si="5"/>
        <v>38399</v>
      </c>
      <c r="K33" s="92">
        <f ca="1">INDEX(INDIRECT("Import_"&amp;K$2&amp;"!$b:$b",TRUE),MATCH('Out-Analysis'!$A33,INDIRECT("Import_"&amp;K$2&amp;"!$A:$A",TRUE),0),1)</f>
        <v>48422</v>
      </c>
      <c r="L33" s="92">
        <f ca="1">INDEX(INDIRECT("Import_"&amp;L$2&amp;"!$b:$b",TRUE),MATCH('Out-Analysis'!$A33,INDIRECT("Import_"&amp;L$2&amp;"!$A:$A",TRUE),0),1)</f>
        <v>41623</v>
      </c>
      <c r="M33" s="92">
        <f ca="1">INDEX(INDIRECT("Import_"&amp;M$2&amp;"!$b:$b",TRUE),MATCH('Out-Analysis'!$A33,INDIRECT("Import_"&amp;M$2&amp;"!$A:$A",TRUE),0),1)</f>
        <v>46624</v>
      </c>
      <c r="N33" s="92">
        <f ca="1">INDEX(INDIRECT("Import_"&amp;N$2&amp;"!$b:$b",TRUE),MATCH('Out-Analysis'!$A33,INDIRECT("Import_"&amp;N$2&amp;"!$A:$A",TRUE),0),1)</f>
        <v>42072</v>
      </c>
      <c r="P33" s="38" t="s">
        <v>29</v>
      </c>
      <c r="Q33" s="40">
        <f t="shared" ca="1" si="3"/>
        <v>5.6395571562107456E-3</v>
      </c>
      <c r="R33" s="40">
        <f t="shared" ca="1" si="7"/>
        <v>5.5146128653249362E-3</v>
      </c>
      <c r="S33" s="40">
        <f t="shared" ca="1" si="8"/>
        <v>5.9713040287326146E-3</v>
      </c>
      <c r="T33" s="40">
        <f t="shared" ca="1" si="9"/>
        <v>5.4973475314566795E-3</v>
      </c>
      <c r="U33" s="40">
        <f t="shared" ca="1" si="10"/>
        <v>5.5797960990362242E-3</v>
      </c>
      <c r="V33" s="40">
        <f t="shared" ca="1" si="11"/>
        <v>6.3294694444402475E-3</v>
      </c>
      <c r="W33" s="40">
        <f t="shared" ca="1" si="12"/>
        <v>5.415932745916811E-3</v>
      </c>
      <c r="X33" s="40">
        <f t="shared" ca="1" si="13"/>
        <v>6.1267330668604856E-3</v>
      </c>
      <c r="Y33" s="40">
        <f t="shared" ca="1" si="14"/>
        <v>5.6443269949614247E-3</v>
      </c>
      <c r="Z33" s="40">
        <f t="shared" ca="1" si="15"/>
        <v>6.9253878207168095E-3</v>
      </c>
      <c r="AA33" s="40">
        <f t="shared" ca="1" si="16"/>
        <v>5.6706551396178972E-3</v>
      </c>
      <c r="AB33" s="40">
        <f t="shared" ca="1" si="17"/>
        <v>6.1376514189435483E-3</v>
      </c>
      <c r="AC33" s="40">
        <f t="shared" ca="1" si="18"/>
        <v>5.2297935641169935E-3</v>
      </c>
      <c r="AE33" s="38" t="s">
        <v>29</v>
      </c>
      <c r="AF33" s="92">
        <f t="shared" ca="1" si="6"/>
        <v>41</v>
      </c>
      <c r="AG33" s="92">
        <f t="shared" ca="1" si="19"/>
        <v>43</v>
      </c>
      <c r="AH33" s="92">
        <f t="shared" ca="1" si="20"/>
        <v>42</v>
      </c>
      <c r="AI33" s="92">
        <f t="shared" ca="1" si="21"/>
        <v>42</v>
      </c>
      <c r="AJ33" s="92">
        <f t="shared" ca="1" si="22"/>
        <v>43</v>
      </c>
      <c r="AK33" s="92">
        <f t="shared" ca="1" si="23"/>
        <v>43</v>
      </c>
      <c r="AL33" s="92">
        <f t="shared" ca="1" si="24"/>
        <v>43</v>
      </c>
      <c r="AM33" s="92">
        <f t="shared" ca="1" si="25"/>
        <v>43</v>
      </c>
      <c r="AN33" s="92">
        <f t="shared" ca="1" si="26"/>
        <v>43</v>
      </c>
      <c r="AO33" s="92">
        <f t="shared" ca="1" si="27"/>
        <v>41</v>
      </c>
      <c r="AP33" s="92">
        <f t="shared" ca="1" si="28"/>
        <v>43</v>
      </c>
      <c r="AQ33" s="92">
        <f t="shared" ca="1" si="29"/>
        <v>42</v>
      </c>
      <c r="AR33" s="92">
        <f t="shared" ca="1" si="30"/>
        <v>42</v>
      </c>
    </row>
    <row r="34" spans="1:44" ht="15.75" x14ac:dyDescent="0.25">
      <c r="A34" s="38" t="s">
        <v>30</v>
      </c>
      <c r="B34" s="92">
        <f t="shared" ca="1" si="5"/>
        <v>245729</v>
      </c>
      <c r="C34" s="92">
        <f t="shared" ca="1" si="5"/>
        <v>224961</v>
      </c>
      <c r="D34" s="92">
        <f t="shared" ca="1" si="5"/>
        <v>226830</v>
      </c>
      <c r="E34" s="92">
        <f t="shared" ca="1" si="5"/>
        <v>227380</v>
      </c>
      <c r="F34" s="92">
        <f t="shared" ca="1" si="5"/>
        <v>208583</v>
      </c>
      <c r="G34" s="92">
        <f t="shared" ca="1" si="5"/>
        <v>202319</v>
      </c>
      <c r="H34" s="92">
        <f t="shared" ca="1" si="5"/>
        <v>219202</v>
      </c>
      <c r="I34" s="92">
        <f t="shared" ca="1" si="5"/>
        <v>216369</v>
      </c>
      <c r="J34" s="92">
        <f t="shared" ca="1" si="5"/>
        <v>193972</v>
      </c>
      <c r="K34" s="92">
        <f ca="1">INDEX(INDIRECT("Import_"&amp;K$2&amp;"!$b:$b",TRUE),MATCH('Out-Analysis'!$A34,INDIRECT("Import_"&amp;K$2&amp;"!$A:$A",TRUE),0),1)</f>
        <v>189956</v>
      </c>
      <c r="L34" s="92">
        <f ca="1">INDEX(INDIRECT("Import_"&amp;L$2&amp;"!$b:$b",TRUE),MATCH('Out-Analysis'!$A34,INDIRECT("Import_"&amp;L$2&amp;"!$A:$A",TRUE),0),1)</f>
        <v>211311</v>
      </c>
      <c r="M34" s="92">
        <f ca="1">INDEX(INDIRECT("Import_"&amp;M$2&amp;"!$b:$b",TRUE),MATCH('Out-Analysis'!$A34,INDIRECT("Import_"&amp;M$2&amp;"!$A:$A",TRUE),0),1)</f>
        <v>216947</v>
      </c>
      <c r="N34" s="92">
        <f ca="1">INDEX(INDIRECT("Import_"&amp;N$2&amp;"!$b:$b",TRUE),MATCH('Out-Analysis'!$A34,INDIRECT("Import_"&amp;N$2&amp;"!$A:$A",TRUE),0),1)</f>
        <v>244952</v>
      </c>
      <c r="P34" s="38" t="s">
        <v>30</v>
      </c>
      <c r="Q34" s="40">
        <f t="shared" ca="1" si="3"/>
        <v>3.1263879899799452E-2</v>
      </c>
      <c r="R34" s="40">
        <f t="shared" ca="1" si="7"/>
        <v>2.9721438064119858E-2</v>
      </c>
      <c r="S34" s="40">
        <f t="shared" ca="1" si="8"/>
        <v>2.9685081371908017E-2</v>
      </c>
      <c r="T34" s="40">
        <f t="shared" ca="1" si="9"/>
        <v>2.9843306236185266E-2</v>
      </c>
      <c r="U34" s="40">
        <f t="shared" ca="1" si="10"/>
        <v>2.8118446273955034E-2</v>
      </c>
      <c r="V34" s="40">
        <f t="shared" ca="1" si="11"/>
        <v>2.7786571378069402E-2</v>
      </c>
      <c r="W34" s="40">
        <f t="shared" ca="1" si="12"/>
        <v>3.067974182784931E-2</v>
      </c>
      <c r="X34" s="40">
        <f t="shared" ca="1" si="13"/>
        <v>3.0631400211279351E-2</v>
      </c>
      <c r="Y34" s="40">
        <f t="shared" ca="1" si="14"/>
        <v>2.8512237190204369E-2</v>
      </c>
      <c r="Z34" s="40">
        <f t="shared" ca="1" si="15"/>
        <v>2.7167794987238904E-2</v>
      </c>
      <c r="AA34" s="40">
        <f t="shared" ca="1" si="16"/>
        <v>2.87886939482449E-2</v>
      </c>
      <c r="AB34" s="40">
        <f t="shared" ca="1" si="17"/>
        <v>2.8559219766333774E-2</v>
      </c>
      <c r="AC34" s="40">
        <f t="shared" ca="1" si="18"/>
        <v>3.0448954010210728E-2</v>
      </c>
      <c r="AE34" s="38" t="s">
        <v>30</v>
      </c>
      <c r="AF34" s="92">
        <f t="shared" ca="1" si="6"/>
        <v>10</v>
      </c>
      <c r="AG34" s="92">
        <f t="shared" ca="1" si="19"/>
        <v>10</v>
      </c>
      <c r="AH34" s="92">
        <f t="shared" ca="1" si="20"/>
        <v>10</v>
      </c>
      <c r="AI34" s="92">
        <f t="shared" ca="1" si="21"/>
        <v>10</v>
      </c>
      <c r="AJ34" s="92">
        <f t="shared" ca="1" si="22"/>
        <v>10</v>
      </c>
      <c r="AK34" s="92">
        <f t="shared" ca="1" si="23"/>
        <v>10</v>
      </c>
      <c r="AL34" s="92">
        <f t="shared" ca="1" si="24"/>
        <v>10</v>
      </c>
      <c r="AM34" s="92">
        <f t="shared" ca="1" si="25"/>
        <v>9</v>
      </c>
      <c r="AN34" s="92">
        <f t="shared" ca="1" si="26"/>
        <v>10</v>
      </c>
      <c r="AO34" s="92">
        <f t="shared" ca="1" si="27"/>
        <v>13</v>
      </c>
      <c r="AP34" s="92">
        <f t="shared" ca="1" si="28"/>
        <v>11</v>
      </c>
      <c r="AQ34" s="92">
        <f t="shared" ca="1" si="29"/>
        <v>10</v>
      </c>
      <c r="AR34" s="92">
        <f t="shared" ca="1" si="30"/>
        <v>8</v>
      </c>
    </row>
    <row r="35" spans="1:44" ht="15.75" x14ac:dyDescent="0.25">
      <c r="A35" s="38" t="s">
        <v>31</v>
      </c>
      <c r="B35" s="92">
        <f t="shared" ca="1" si="5"/>
        <v>57585</v>
      </c>
      <c r="C35" s="92">
        <f t="shared" ca="1" si="5"/>
        <v>67296</v>
      </c>
      <c r="D35" s="92">
        <f t="shared" ca="1" si="5"/>
        <v>65578</v>
      </c>
      <c r="E35" s="92">
        <f t="shared" ca="1" si="5"/>
        <v>68415</v>
      </c>
      <c r="F35" s="92">
        <f t="shared" ca="1" si="5"/>
        <v>70144</v>
      </c>
      <c r="G35" s="92">
        <f t="shared" ca="1" si="5"/>
        <v>75597</v>
      </c>
      <c r="H35" s="92">
        <f t="shared" ca="1" si="5"/>
        <v>63921</v>
      </c>
      <c r="I35" s="92">
        <f t="shared" ca="1" si="5"/>
        <v>61431</v>
      </c>
      <c r="J35" s="92">
        <f t="shared" ca="1" si="5"/>
        <v>50438</v>
      </c>
      <c r="K35" s="92">
        <f ca="1">INDEX(INDIRECT("Import_"&amp;K$2&amp;"!$b:$b",TRUE),MATCH('Out-Analysis'!$A35,INDIRECT("Import_"&amp;K$2&amp;"!$A:$A",TRUE),0),1)</f>
        <v>65986</v>
      </c>
      <c r="L35" s="92">
        <f ca="1">INDEX(INDIRECT("Import_"&amp;L$2&amp;"!$b:$b",TRUE),MATCH('Out-Analysis'!$A35,INDIRECT("Import_"&amp;L$2&amp;"!$A:$A",TRUE),0),1)</f>
        <v>68128</v>
      </c>
      <c r="M35" s="92">
        <f ca="1">INDEX(INDIRECT("Import_"&amp;M$2&amp;"!$b:$b",TRUE),MATCH('Out-Analysis'!$A35,INDIRECT("Import_"&amp;M$2&amp;"!$A:$A",TRUE),0),1)</f>
        <v>72600</v>
      </c>
      <c r="N35" s="92">
        <f ca="1">INDEX(INDIRECT("Import_"&amp;N$2&amp;"!$b:$b",TRUE),MATCH('Out-Analysis'!$A35,INDIRECT("Import_"&amp;N$2&amp;"!$A:$A",TRUE),0),1)</f>
        <v>65344</v>
      </c>
      <c r="P35" s="38" t="s">
        <v>31</v>
      </c>
      <c r="Q35" s="40">
        <f t="shared" ca="1" si="3"/>
        <v>7.3264878139330369E-3</v>
      </c>
      <c r="R35" s="40">
        <f t="shared" ca="1" si="7"/>
        <v>8.8910250930739551E-3</v>
      </c>
      <c r="S35" s="40">
        <f t="shared" ca="1" si="8"/>
        <v>8.582146392483286E-3</v>
      </c>
      <c r="T35" s="40">
        <f t="shared" ca="1" si="9"/>
        <v>8.9793728390738618E-3</v>
      </c>
      <c r="U35" s="40">
        <f t="shared" ca="1" si="10"/>
        <v>9.4559014657968378E-3</v>
      </c>
      <c r="V35" s="40">
        <f t="shared" ca="1" si="11"/>
        <v>1.0382521841586369E-2</v>
      </c>
      <c r="W35" s="40">
        <f t="shared" ca="1" si="12"/>
        <v>8.9464502029085301E-3</v>
      </c>
      <c r="X35" s="40">
        <f t="shared" ca="1" si="13"/>
        <v>8.6967982769209171E-3</v>
      </c>
      <c r="Y35" s="40">
        <f t="shared" ca="1" si="14"/>
        <v>7.4139577846262759E-3</v>
      </c>
      <c r="Z35" s="40">
        <f t="shared" ca="1" si="15"/>
        <v>9.4374177179343977E-3</v>
      </c>
      <c r="AA35" s="40">
        <f t="shared" ca="1" si="16"/>
        <v>9.2816566165794898E-3</v>
      </c>
      <c r="AB35" s="40">
        <f t="shared" ca="1" si="17"/>
        <v>9.5571699771641559E-3</v>
      </c>
      <c r="AC35" s="40">
        <f t="shared" ca="1" si="18"/>
        <v>8.1226381121330283E-3</v>
      </c>
      <c r="AE35" s="38" t="s">
        <v>31</v>
      </c>
      <c r="AF35" s="92">
        <f t="shared" ca="1" si="6"/>
        <v>37</v>
      </c>
      <c r="AG35" s="92">
        <f t="shared" ca="1" si="19"/>
        <v>36</v>
      </c>
      <c r="AH35" s="92">
        <f t="shared" ca="1" si="20"/>
        <v>36</v>
      </c>
      <c r="AI35" s="92">
        <f t="shared" ca="1" si="21"/>
        <v>36</v>
      </c>
      <c r="AJ35" s="92">
        <f t="shared" ca="1" si="22"/>
        <v>36</v>
      </c>
      <c r="AK35" s="92">
        <f t="shared" ca="1" si="23"/>
        <v>36</v>
      </c>
      <c r="AL35" s="92">
        <f t="shared" ca="1" si="24"/>
        <v>37</v>
      </c>
      <c r="AM35" s="92">
        <f t="shared" ca="1" si="25"/>
        <v>38</v>
      </c>
      <c r="AN35" s="92">
        <f t="shared" ca="1" si="26"/>
        <v>39</v>
      </c>
      <c r="AO35" s="92">
        <f t="shared" ca="1" si="27"/>
        <v>36</v>
      </c>
      <c r="AP35" s="92">
        <f t="shared" ca="1" si="28"/>
        <v>37</v>
      </c>
      <c r="AQ35" s="92">
        <f t="shared" ca="1" si="29"/>
        <v>35</v>
      </c>
      <c r="AR35" s="92">
        <f t="shared" ca="1" si="30"/>
        <v>37</v>
      </c>
    </row>
    <row r="36" spans="1:44" ht="15.75" x14ac:dyDescent="0.25">
      <c r="A36" s="38" t="s">
        <v>32</v>
      </c>
      <c r="B36" s="92">
        <f t="shared" ca="1" si="5"/>
        <v>571041</v>
      </c>
      <c r="C36" s="92">
        <f t="shared" ca="1" si="5"/>
        <v>452580</v>
      </c>
      <c r="D36" s="92">
        <f t="shared" ca="1" si="5"/>
        <v>450136</v>
      </c>
      <c r="E36" s="92">
        <f t="shared" ca="1" si="5"/>
        <v>448855</v>
      </c>
      <c r="F36" s="92">
        <f t="shared" ca="1" si="5"/>
        <v>424074</v>
      </c>
      <c r="G36" s="92">
        <f t="shared" ca="1" si="5"/>
        <v>401440</v>
      </c>
      <c r="H36" s="92">
        <f t="shared" ca="1" si="5"/>
        <v>405864</v>
      </c>
      <c r="I36" s="92">
        <f t="shared" ca="1" si="5"/>
        <v>377800</v>
      </c>
      <c r="J36" s="92">
        <f t="shared" ca="1" si="5"/>
        <v>363139</v>
      </c>
      <c r="K36" s="92">
        <f ca="1">INDEX(INDIRECT("Import_"&amp;K$2&amp;"!$b:$b",TRUE),MATCH('Out-Analysis'!$A36,INDIRECT("Import_"&amp;K$2&amp;"!$A:$A",TRUE),0),1)</f>
        <v>382520</v>
      </c>
      <c r="L36" s="92">
        <f ca="1">INDEX(INDIRECT("Import_"&amp;L$2&amp;"!$b:$b",TRUE),MATCH('Out-Analysis'!$A36,INDIRECT("Import_"&amp;L$2&amp;"!$A:$A",TRUE),0),1)</f>
        <v>418960</v>
      </c>
      <c r="M36" s="92">
        <f ca="1">INDEX(INDIRECT("Import_"&amp;M$2&amp;"!$b:$b",TRUE),MATCH('Out-Analysis'!$A36,INDIRECT("Import_"&amp;M$2&amp;"!$A:$A",TRUE),0),1)</f>
        <v>447109</v>
      </c>
      <c r="N36" s="92">
        <f ca="1">INDEX(INDIRECT("Import_"&amp;N$2&amp;"!$b:$b",TRUE),MATCH('Out-Analysis'!$A36,INDIRECT("Import_"&amp;N$2&amp;"!$A:$A",TRUE),0),1)</f>
        <v>513306</v>
      </c>
      <c r="P36" s="38" t="s">
        <v>32</v>
      </c>
      <c r="Q36" s="40">
        <f t="shared" ca="1" si="3"/>
        <v>7.2653033389878191E-2</v>
      </c>
      <c r="R36" s="40">
        <f t="shared" ca="1" si="7"/>
        <v>5.9794046252725434E-2</v>
      </c>
      <c r="S36" s="40">
        <f t="shared" ca="1" si="8"/>
        <v>5.8908979360865789E-2</v>
      </c>
      <c r="T36" s="40">
        <f t="shared" ca="1" si="9"/>
        <v>5.8911589500584643E-2</v>
      </c>
      <c r="U36" s="40">
        <f t="shared" ca="1" si="10"/>
        <v>5.7168139230815582E-2</v>
      </c>
      <c r="V36" s="40">
        <f t="shared" ca="1" si="11"/>
        <v>5.5133928172896175E-2</v>
      </c>
      <c r="W36" s="40">
        <f t="shared" ca="1" si="12"/>
        <v>5.6805151126441508E-2</v>
      </c>
      <c r="X36" s="40">
        <f t="shared" ca="1" si="13"/>
        <v>5.3485217382440824E-2</v>
      </c>
      <c r="Y36" s="40">
        <f t="shared" ca="1" si="14"/>
        <v>5.3378349973262247E-2</v>
      </c>
      <c r="Z36" s="40">
        <f t="shared" ca="1" si="15"/>
        <v>5.4708590086749699E-2</v>
      </c>
      <c r="AA36" s="40">
        <f t="shared" ca="1" si="16"/>
        <v>5.7078482504728495E-2</v>
      </c>
      <c r="AB36" s="40">
        <f t="shared" ca="1" si="17"/>
        <v>5.8858081423138961E-2</v>
      </c>
      <c r="AC36" s="40">
        <f t="shared" ca="1" si="18"/>
        <v>6.380691232227223E-2</v>
      </c>
      <c r="AE36" s="38" t="s">
        <v>32</v>
      </c>
      <c r="AF36" s="92">
        <f t="shared" ca="1" si="6"/>
        <v>2</v>
      </c>
      <c r="AG36" s="92">
        <f t="shared" ca="1" si="19"/>
        <v>3</v>
      </c>
      <c r="AH36" s="92">
        <f t="shared" ca="1" si="20"/>
        <v>2</v>
      </c>
      <c r="AI36" s="92">
        <f t="shared" ca="1" si="21"/>
        <v>2</v>
      </c>
      <c r="AJ36" s="92">
        <f t="shared" ca="1" si="22"/>
        <v>4</v>
      </c>
      <c r="AK36" s="92">
        <f t="shared" ca="1" si="23"/>
        <v>4</v>
      </c>
      <c r="AL36" s="92">
        <f t="shared" ca="1" si="24"/>
        <v>3</v>
      </c>
      <c r="AM36" s="92">
        <f t="shared" ca="1" si="25"/>
        <v>4</v>
      </c>
      <c r="AN36" s="92">
        <f t="shared" ca="1" si="26"/>
        <v>4</v>
      </c>
      <c r="AO36" s="92">
        <f t="shared" ca="1" si="27"/>
        <v>3</v>
      </c>
      <c r="AP36" s="92">
        <f t="shared" ca="1" si="28"/>
        <v>3</v>
      </c>
      <c r="AQ36" s="92">
        <f t="shared" ca="1" si="29"/>
        <v>3</v>
      </c>
      <c r="AR36" s="92">
        <f t="shared" ca="1" si="30"/>
        <v>3</v>
      </c>
    </row>
    <row r="37" spans="1:44" ht="15.75" x14ac:dyDescent="0.25">
      <c r="A37" s="38" t="s">
        <v>33</v>
      </c>
      <c r="B37" s="92">
        <f t="shared" ref="B37:J55" ca="1" si="31">INDEX(INDIRECT("Import_"&amp;B$2&amp;"!$10:$10",TRUE),1,MATCH($A37,INDIRECT("Import_"&amp;B$2&amp;"!$7:$7",TRUE),0))</f>
        <v>237275</v>
      </c>
      <c r="C37" s="92">
        <f t="shared" ca="1" si="31"/>
        <v>243206</v>
      </c>
      <c r="D37" s="92">
        <f t="shared" ca="1" si="31"/>
        <v>256563</v>
      </c>
      <c r="E37" s="92">
        <f t="shared" ca="1" si="31"/>
        <v>237206</v>
      </c>
      <c r="F37" s="92">
        <f t="shared" ca="1" si="31"/>
        <v>248938</v>
      </c>
      <c r="G37" s="92">
        <f t="shared" ca="1" si="31"/>
        <v>247090</v>
      </c>
      <c r="H37" s="92">
        <f t="shared" ca="1" si="31"/>
        <v>238663</v>
      </c>
      <c r="I37" s="92">
        <f t="shared" ca="1" si="31"/>
        <v>225147</v>
      </c>
      <c r="J37" s="92">
        <f t="shared" ca="1" si="31"/>
        <v>207025</v>
      </c>
      <c r="K37" s="92">
        <f ca="1">INDEX(INDIRECT("Import_"&amp;K$2&amp;"!$b:$b",TRUE),MATCH('Out-Analysis'!$A37,INDIRECT("Import_"&amp;K$2&amp;"!$A:$A",TRUE),0),1)</f>
        <v>228778</v>
      </c>
      <c r="L37" s="92">
        <f ca="1">INDEX(INDIRECT("Import_"&amp;L$2&amp;"!$b:$b",TRUE),MATCH('Out-Analysis'!$A37,INDIRECT("Import_"&amp;L$2&amp;"!$A:$A",TRUE),0),1)</f>
        <v>234941</v>
      </c>
      <c r="M37" s="92">
        <f ca="1">INDEX(INDIRECT("Import_"&amp;M$2&amp;"!$b:$b",TRUE),MATCH('Out-Analysis'!$A37,INDIRECT("Import_"&amp;M$2&amp;"!$A:$A",TRUE),0),1)</f>
        <v>221334</v>
      </c>
      <c r="N37" s="92">
        <f ca="1">INDEX(INDIRECT("Import_"&amp;N$2&amp;"!$b:$b",TRUE),MATCH('Out-Analysis'!$A37,INDIRECT("Import_"&amp;N$2&amp;"!$A:$A",TRUE),0),1)</f>
        <v>221889</v>
      </c>
      <c r="P37" s="38" t="s">
        <v>33</v>
      </c>
      <c r="Q37" s="40">
        <f t="shared" ca="1" si="3"/>
        <v>3.0188285075123059E-2</v>
      </c>
      <c r="R37" s="40">
        <f t="shared" ca="1" si="7"/>
        <v>3.2131934272262012E-2</v>
      </c>
      <c r="S37" s="40">
        <f t="shared" ca="1" si="8"/>
        <v>3.357621801358214E-2</v>
      </c>
      <c r="T37" s="40">
        <f t="shared" ca="1" si="9"/>
        <v>3.1132954961124823E-2</v>
      </c>
      <c r="U37" s="40">
        <f t="shared" ca="1" si="10"/>
        <v>3.3558582331953316E-2</v>
      </c>
      <c r="V37" s="40">
        <f t="shared" ca="1" si="11"/>
        <v>3.3935438203071232E-2</v>
      </c>
      <c r="W37" s="40">
        <f t="shared" ca="1" si="12"/>
        <v>3.3403523799326644E-2</v>
      </c>
      <c r="X37" s="40">
        <f t="shared" ca="1" si="13"/>
        <v>3.1874103329815787E-2</v>
      </c>
      <c r="Y37" s="40">
        <f t="shared" ca="1" si="14"/>
        <v>3.0430917371074482E-2</v>
      </c>
      <c r="Z37" s="40">
        <f t="shared" ca="1" si="15"/>
        <v>3.2720176259715628E-2</v>
      </c>
      <c r="AA37" s="40">
        <f t="shared" ca="1" si="16"/>
        <v>3.2008009733968439E-2</v>
      </c>
      <c r="AB37" s="40">
        <f t="shared" ca="1" si="17"/>
        <v>2.9136730850215582E-2</v>
      </c>
      <c r="AC37" s="40">
        <f t="shared" ca="1" si="18"/>
        <v>2.7582089374129006E-2</v>
      </c>
      <c r="AE37" s="38" t="s">
        <v>33</v>
      </c>
      <c r="AF37" s="92">
        <f t="shared" ca="1" si="6"/>
        <v>12</v>
      </c>
      <c r="AG37" s="92">
        <f t="shared" ca="1" si="19"/>
        <v>9</v>
      </c>
      <c r="AH37" s="92">
        <f t="shared" ca="1" si="20"/>
        <v>9</v>
      </c>
      <c r="AI37" s="92">
        <f t="shared" ca="1" si="21"/>
        <v>9</v>
      </c>
      <c r="AJ37" s="92">
        <f t="shared" ca="1" si="22"/>
        <v>8</v>
      </c>
      <c r="AK37" s="92">
        <f t="shared" ca="1" si="23"/>
        <v>8</v>
      </c>
      <c r="AL37" s="92">
        <f t="shared" ca="1" si="24"/>
        <v>7</v>
      </c>
      <c r="AM37" s="92">
        <f t="shared" ca="1" si="25"/>
        <v>8</v>
      </c>
      <c r="AN37" s="92">
        <f t="shared" ca="1" si="26"/>
        <v>9</v>
      </c>
      <c r="AO37" s="92">
        <f t="shared" ca="1" si="27"/>
        <v>8</v>
      </c>
      <c r="AP37" s="92">
        <f t="shared" ca="1" si="28"/>
        <v>8</v>
      </c>
      <c r="AQ37" s="92">
        <f t="shared" ca="1" si="29"/>
        <v>9</v>
      </c>
      <c r="AR37" s="92">
        <f t="shared" ca="1" si="30"/>
        <v>12</v>
      </c>
    </row>
    <row r="38" spans="1:44" ht="15.75" x14ac:dyDescent="0.25">
      <c r="A38" s="38" t="s">
        <v>34</v>
      </c>
      <c r="B38" s="92">
        <f t="shared" ca="1" si="31"/>
        <v>31390</v>
      </c>
      <c r="C38" s="92">
        <f t="shared" ca="1" si="31"/>
        <v>37344</v>
      </c>
      <c r="D38" s="92">
        <f t="shared" ca="1" si="31"/>
        <v>37658</v>
      </c>
      <c r="E38" s="92">
        <f t="shared" ca="1" si="31"/>
        <v>31867</v>
      </c>
      <c r="F38" s="92">
        <f t="shared" ca="1" si="31"/>
        <v>27685</v>
      </c>
      <c r="G38" s="92">
        <f t="shared" ca="1" si="31"/>
        <v>29808</v>
      </c>
      <c r="H38" s="92">
        <f t="shared" ca="1" si="31"/>
        <v>23959</v>
      </c>
      <c r="I38" s="92">
        <f t="shared" ca="1" si="31"/>
        <v>26563</v>
      </c>
      <c r="J38" s="92">
        <f t="shared" ca="1" si="31"/>
        <v>24450</v>
      </c>
      <c r="K38" s="92">
        <f ca="1">INDEX(INDIRECT("Import_"&amp;K$2&amp;"!$b:$b",TRUE),MATCH('Out-Analysis'!$A38,INDIRECT("Import_"&amp;K$2&amp;"!$A:$A",TRUE),0),1)</f>
        <v>21343</v>
      </c>
      <c r="L38" s="92">
        <f ca="1">INDEX(INDIRECT("Import_"&amp;L$2&amp;"!$b:$b",TRUE),MATCH('Out-Analysis'!$A38,INDIRECT("Import_"&amp;L$2&amp;"!$A:$A",TRUE),0),1)</f>
        <v>24344</v>
      </c>
      <c r="M38" s="92">
        <f ca="1">INDEX(INDIRECT("Import_"&amp;M$2&amp;"!$b:$b",TRUE),MATCH('Out-Analysis'!$A38,INDIRECT("Import_"&amp;M$2&amp;"!$A:$A",TRUE),0),1)</f>
        <v>21057</v>
      </c>
      <c r="N38" s="92">
        <f ca="1">INDEX(INDIRECT("Import_"&amp;N$2&amp;"!$b:$b",TRUE),MATCH('Out-Analysis'!$A38,INDIRECT("Import_"&amp;N$2&amp;"!$A:$A",TRUE),0),1)</f>
        <v>25155</v>
      </c>
      <c r="P38" s="38" t="s">
        <v>34</v>
      </c>
      <c r="Q38" s="40">
        <f t="shared" ca="1" si="3"/>
        <v>3.9937214982957029E-3</v>
      </c>
      <c r="R38" s="40">
        <f t="shared" ca="1" si="7"/>
        <v>4.9338213426615811E-3</v>
      </c>
      <c r="S38" s="40">
        <f t="shared" ca="1" si="8"/>
        <v>4.9282757761465066E-3</v>
      </c>
      <c r="T38" s="40">
        <f t="shared" ca="1" si="9"/>
        <v>4.1824990756817483E-3</v>
      </c>
      <c r="U38" s="40">
        <f t="shared" ca="1" si="10"/>
        <v>3.7321315020612663E-3</v>
      </c>
      <c r="V38" s="40">
        <f t="shared" ca="1" si="11"/>
        <v>4.0938424944641522E-3</v>
      </c>
      <c r="W38" s="40">
        <f t="shared" ca="1" si="12"/>
        <v>3.3533267691601429E-3</v>
      </c>
      <c r="X38" s="40">
        <f t="shared" ca="1" si="13"/>
        <v>3.7605289288771188E-3</v>
      </c>
      <c r="Y38" s="40">
        <f t="shared" ca="1" si="14"/>
        <v>3.5939424210736435E-3</v>
      </c>
      <c r="Z38" s="40">
        <f t="shared" ca="1" si="15"/>
        <v>3.0525082040716795E-3</v>
      </c>
      <c r="AA38" s="40">
        <f t="shared" ca="1" si="16"/>
        <v>3.3165900756518775E-3</v>
      </c>
      <c r="AB38" s="40">
        <f t="shared" ca="1" si="17"/>
        <v>2.7719742177568269E-3</v>
      </c>
      <c r="AC38" s="40">
        <f t="shared" ca="1" si="18"/>
        <v>3.1269123670223178E-3</v>
      </c>
      <c r="AE38" s="38" t="s">
        <v>34</v>
      </c>
      <c r="AF38" s="92">
        <f t="shared" ca="1" si="6"/>
        <v>47</v>
      </c>
      <c r="AG38" s="92">
        <f t="shared" ca="1" si="19"/>
        <v>44</v>
      </c>
      <c r="AH38" s="92">
        <f t="shared" ca="1" si="20"/>
        <v>44</v>
      </c>
      <c r="AI38" s="92">
        <f t="shared" ca="1" si="21"/>
        <v>46</v>
      </c>
      <c r="AJ38" s="92">
        <f t="shared" ca="1" si="22"/>
        <v>49</v>
      </c>
      <c r="AK38" s="92">
        <f t="shared" ca="1" si="23"/>
        <v>46</v>
      </c>
      <c r="AL38" s="92">
        <f t="shared" ca="1" si="24"/>
        <v>49</v>
      </c>
      <c r="AM38" s="92">
        <f t="shared" ca="1" si="25"/>
        <v>50</v>
      </c>
      <c r="AN38" s="92">
        <f t="shared" ca="1" si="26"/>
        <v>50</v>
      </c>
      <c r="AO38" s="92">
        <f t="shared" ca="1" si="27"/>
        <v>51</v>
      </c>
      <c r="AP38" s="92">
        <f t="shared" ca="1" si="28"/>
        <v>50</v>
      </c>
      <c r="AQ38" s="92">
        <f t="shared" ca="1" si="29"/>
        <v>51</v>
      </c>
      <c r="AR38" s="92">
        <f t="shared" ca="1" si="30"/>
        <v>50</v>
      </c>
    </row>
    <row r="39" spans="1:44" ht="15.75" x14ac:dyDescent="0.25">
      <c r="A39" s="38" t="s">
        <v>35</v>
      </c>
      <c r="B39" s="92">
        <f t="shared" ca="1" si="31"/>
        <v>189534</v>
      </c>
      <c r="C39" s="92">
        <f t="shared" ca="1" si="31"/>
        <v>206479</v>
      </c>
      <c r="D39" s="92">
        <f t="shared" ca="1" si="31"/>
        <v>212041</v>
      </c>
      <c r="E39" s="92">
        <f t="shared" ca="1" si="31"/>
        <v>213236</v>
      </c>
      <c r="F39" s="92">
        <f t="shared" ca="1" si="31"/>
        <v>207006</v>
      </c>
      <c r="G39" s="92">
        <f t="shared" ca="1" si="31"/>
        <v>201515</v>
      </c>
      <c r="H39" s="92">
        <f t="shared" ca="1" si="31"/>
        <v>199202</v>
      </c>
      <c r="I39" s="92">
        <f t="shared" ca="1" si="31"/>
        <v>206049</v>
      </c>
      <c r="J39" s="92">
        <f t="shared" ca="1" si="31"/>
        <v>188013</v>
      </c>
      <c r="K39" s="92">
        <f ca="1">INDEX(INDIRECT("Import_"&amp;K$2&amp;"!$b:$b",TRUE),MATCH('Out-Analysis'!$A39,INDIRECT("Import_"&amp;K$2&amp;"!$A:$A",TRUE),0),1)</f>
        <v>206357</v>
      </c>
      <c r="L39" s="92">
        <f ca="1">INDEX(INDIRECT("Import_"&amp;L$2&amp;"!$b:$b",TRUE),MATCH('Out-Analysis'!$A39,INDIRECT("Import_"&amp;L$2&amp;"!$A:$A",TRUE),0),1)</f>
        <v>218975</v>
      </c>
      <c r="M39" s="92">
        <f ca="1">INDEX(INDIRECT("Import_"&amp;M$2&amp;"!$b:$b",TRUE),MATCH('Out-Analysis'!$A39,INDIRECT("Import_"&amp;M$2&amp;"!$A:$A",TRUE),0),1)</f>
        <v>213970</v>
      </c>
      <c r="N39" s="92">
        <f ca="1">INDEX(INDIRECT("Import_"&amp;N$2&amp;"!$b:$b",TRUE),MATCH('Out-Analysis'!$A39,INDIRECT("Import_"&amp;N$2&amp;"!$A:$A",TRUE),0),1)</f>
        <v>230738</v>
      </c>
      <c r="P39" s="38" t="s">
        <v>35</v>
      </c>
      <c r="Q39" s="40">
        <f t="shared" ca="1" si="3"/>
        <v>2.4114240537049306E-2</v>
      </c>
      <c r="R39" s="40">
        <f t="shared" ca="1" si="7"/>
        <v>2.7279629847135303E-2</v>
      </c>
      <c r="S39" s="40">
        <f t="shared" ca="1" si="8"/>
        <v>2.7749655421155702E-2</v>
      </c>
      <c r="T39" s="40">
        <f t="shared" ca="1" si="9"/>
        <v>2.7986926064645971E-2</v>
      </c>
      <c r="U39" s="40">
        <f t="shared" ca="1" si="10"/>
        <v>2.7905855651641484E-2</v>
      </c>
      <c r="V39" s="40">
        <f t="shared" ca="1" si="11"/>
        <v>2.7676149700481198E-2</v>
      </c>
      <c r="W39" s="40">
        <f t="shared" ca="1" si="12"/>
        <v>2.7880520851047155E-2</v>
      </c>
      <c r="X39" s="40">
        <f t="shared" ca="1" si="13"/>
        <v>2.9170395861393725E-2</v>
      </c>
      <c r="Y39" s="40">
        <f t="shared" ca="1" si="14"/>
        <v>2.7636314781730838E-2</v>
      </c>
      <c r="Z39" s="40">
        <f t="shared" ca="1" si="15"/>
        <v>2.9513490861997824E-2</v>
      </c>
      <c r="AA39" s="40">
        <f t="shared" ca="1" si="16"/>
        <v>2.9832825822209572E-2</v>
      </c>
      <c r="AB39" s="40">
        <f t="shared" ca="1" si="17"/>
        <v>2.8167323140686148E-2</v>
      </c>
      <c r="AC39" s="40">
        <f t="shared" ca="1" si="18"/>
        <v>2.8682071387079927E-2</v>
      </c>
      <c r="AE39" s="38" t="s">
        <v>35</v>
      </c>
      <c r="AF39" s="92">
        <f t="shared" ca="1" si="6"/>
        <v>14</v>
      </c>
      <c r="AG39" s="92">
        <f t="shared" ca="1" si="19"/>
        <v>11</v>
      </c>
      <c r="AH39" s="92">
        <f t="shared" ca="1" si="20"/>
        <v>11</v>
      </c>
      <c r="AI39" s="92">
        <f t="shared" ca="1" si="21"/>
        <v>11</v>
      </c>
      <c r="AJ39" s="92">
        <f t="shared" ca="1" si="22"/>
        <v>11</v>
      </c>
      <c r="AK39" s="92">
        <f t="shared" ca="1" si="23"/>
        <v>11</v>
      </c>
      <c r="AL39" s="92">
        <f t="shared" ca="1" si="24"/>
        <v>12</v>
      </c>
      <c r="AM39" s="92">
        <f t="shared" ca="1" si="25"/>
        <v>12</v>
      </c>
      <c r="AN39" s="92">
        <f t="shared" ca="1" si="26"/>
        <v>11</v>
      </c>
      <c r="AO39" s="92">
        <f t="shared" ca="1" si="27"/>
        <v>9</v>
      </c>
      <c r="AP39" s="92">
        <f t="shared" ca="1" si="28"/>
        <v>10</v>
      </c>
      <c r="AQ39" s="92">
        <f t="shared" ca="1" si="29"/>
        <v>11</v>
      </c>
      <c r="AR39" s="92">
        <f t="shared" ca="1" si="30"/>
        <v>10</v>
      </c>
    </row>
    <row r="40" spans="1:44" ht="15.75" x14ac:dyDescent="0.25">
      <c r="A40" s="38" t="s">
        <v>36</v>
      </c>
      <c r="B40" s="92">
        <f t="shared" ca="1" si="31"/>
        <v>71218</v>
      </c>
      <c r="C40" s="92">
        <f t="shared" ca="1" si="31"/>
        <v>96005</v>
      </c>
      <c r="D40" s="92">
        <f t="shared" ca="1" si="31"/>
        <v>105685</v>
      </c>
      <c r="E40" s="92">
        <f t="shared" ca="1" si="31"/>
        <v>98771</v>
      </c>
      <c r="F40" s="92">
        <f t="shared" ca="1" si="31"/>
        <v>102615</v>
      </c>
      <c r="G40" s="92">
        <f t="shared" ca="1" si="31"/>
        <v>100561</v>
      </c>
      <c r="H40" s="92">
        <f t="shared" ca="1" si="31"/>
        <v>102572</v>
      </c>
      <c r="I40" s="92">
        <f t="shared" ca="1" si="31"/>
        <v>81009</v>
      </c>
      <c r="J40" s="92">
        <f t="shared" ca="1" si="31"/>
        <v>90616</v>
      </c>
      <c r="K40" s="92">
        <f ca="1">INDEX(INDIRECT("Import_"&amp;K$2&amp;"!$b:$b",TRUE),MATCH('Out-Analysis'!$A40,INDIRECT("Import_"&amp;K$2&amp;"!$A:$A",TRUE),0),1)</f>
        <v>90004</v>
      </c>
      <c r="L40" s="92">
        <f ca="1">INDEX(INDIRECT("Import_"&amp;L$2&amp;"!$b:$b",TRUE),MATCH('Out-Analysis'!$A40,INDIRECT("Import_"&amp;L$2&amp;"!$A:$A",TRUE),0),1)</f>
        <v>96782</v>
      </c>
      <c r="M40" s="92">
        <f ca="1">INDEX(INDIRECT("Import_"&amp;M$2&amp;"!$b:$b",TRUE),MATCH('Out-Analysis'!$A40,INDIRECT("Import_"&amp;M$2&amp;"!$A:$A",TRUE),0),1)</f>
        <v>90415</v>
      </c>
      <c r="N40" s="92">
        <f ca="1">INDEX(INDIRECT("Import_"&amp;N$2&amp;"!$b:$b",TRUE),MATCH('Out-Analysis'!$A40,INDIRECT("Import_"&amp;N$2&amp;"!$A:$A",TRUE),0),1)</f>
        <v>100809</v>
      </c>
      <c r="P40" s="38" t="s">
        <v>36</v>
      </c>
      <c r="Q40" s="40">
        <f t="shared" ca="1" si="3"/>
        <v>9.0610021556426674E-3</v>
      </c>
      <c r="R40" s="40">
        <f t="shared" ca="1" si="7"/>
        <v>1.2684005944789661E-2</v>
      </c>
      <c r="S40" s="40">
        <f t="shared" ca="1" si="8"/>
        <v>1.3830921063307758E-2</v>
      </c>
      <c r="T40" s="40">
        <f t="shared" ca="1" si="9"/>
        <v>1.2963555283025133E-2</v>
      </c>
      <c r="U40" s="40">
        <f t="shared" ca="1" si="10"/>
        <v>1.383321921921679E-2</v>
      </c>
      <c r="V40" s="40">
        <f t="shared" ca="1" si="11"/>
        <v>1.3811087462621094E-2</v>
      </c>
      <c r="W40" s="40">
        <f t="shared" ca="1" si="12"/>
        <v>1.4356084701627537E-2</v>
      </c>
      <c r="X40" s="40">
        <f t="shared" ca="1" si="13"/>
        <v>1.1468459436035333E-2</v>
      </c>
      <c r="Y40" s="40">
        <f t="shared" ca="1" si="14"/>
        <v>1.33197826759922E-2</v>
      </c>
      <c r="Z40" s="40">
        <f t="shared" ca="1" si="15"/>
        <v>1.2872508475812559E-2</v>
      </c>
      <c r="AA40" s="40">
        <f t="shared" ca="1" si="16"/>
        <v>1.3185434632835195E-2</v>
      </c>
      <c r="AB40" s="40">
        <f t="shared" ca="1" si="17"/>
        <v>1.190236258244211E-2</v>
      </c>
      <c r="AC40" s="40">
        <f t="shared" ca="1" si="18"/>
        <v>1.253114326404901E-2</v>
      </c>
      <c r="AE40" s="38" t="s">
        <v>36</v>
      </c>
      <c r="AF40" s="92">
        <f t="shared" ca="1" si="6"/>
        <v>33</v>
      </c>
      <c r="AG40" s="92">
        <f t="shared" ca="1" si="19"/>
        <v>31</v>
      </c>
      <c r="AH40" s="92">
        <f t="shared" ca="1" si="20"/>
        <v>26</v>
      </c>
      <c r="AI40" s="92">
        <f t="shared" ca="1" si="21"/>
        <v>31</v>
      </c>
      <c r="AJ40" s="92">
        <f t="shared" ca="1" si="22"/>
        <v>27</v>
      </c>
      <c r="AK40" s="92">
        <f t="shared" ca="1" si="23"/>
        <v>26</v>
      </c>
      <c r="AL40" s="92">
        <f t="shared" ca="1" si="24"/>
        <v>26</v>
      </c>
      <c r="AM40" s="92">
        <f t="shared" ca="1" si="25"/>
        <v>32</v>
      </c>
      <c r="AN40" s="92">
        <f t="shared" ca="1" si="26"/>
        <v>30</v>
      </c>
      <c r="AO40" s="92">
        <f t="shared" ca="1" si="27"/>
        <v>30</v>
      </c>
      <c r="AP40" s="92">
        <f t="shared" ca="1" si="28"/>
        <v>29</v>
      </c>
      <c r="AQ40" s="92">
        <f t="shared" ca="1" si="29"/>
        <v>31</v>
      </c>
      <c r="AR40" s="92">
        <f t="shared" ca="1" si="30"/>
        <v>30</v>
      </c>
    </row>
    <row r="41" spans="1:44" ht="15.75" x14ac:dyDescent="0.25">
      <c r="A41" s="38" t="s">
        <v>37</v>
      </c>
      <c r="B41" s="92">
        <f t="shared" ca="1" si="31"/>
        <v>125363</v>
      </c>
      <c r="C41" s="92">
        <f t="shared" ca="1" si="31"/>
        <v>109454</v>
      </c>
      <c r="D41" s="92">
        <f t="shared" ca="1" si="31"/>
        <v>107169</v>
      </c>
      <c r="E41" s="92">
        <f t="shared" ca="1" si="31"/>
        <v>109240</v>
      </c>
      <c r="F41" s="92">
        <f t="shared" ca="1" si="31"/>
        <v>103111</v>
      </c>
      <c r="G41" s="92">
        <f t="shared" ca="1" si="31"/>
        <v>111680</v>
      </c>
      <c r="H41" s="92">
        <f t="shared" ca="1" si="31"/>
        <v>108182</v>
      </c>
      <c r="I41" s="92">
        <f t="shared" ca="1" si="31"/>
        <v>109795</v>
      </c>
      <c r="J41" s="92">
        <f t="shared" ca="1" si="31"/>
        <v>100185</v>
      </c>
      <c r="K41" s="92">
        <f ca="1">INDEX(INDIRECT("Import_"&amp;K$2&amp;"!$b:$b",TRUE),MATCH('Out-Analysis'!$A41,INDIRECT("Import_"&amp;K$2&amp;"!$A:$A",TRUE),0),1)</f>
        <v>101288</v>
      </c>
      <c r="L41" s="92">
        <f ca="1">INDEX(INDIRECT("Import_"&amp;L$2&amp;"!$b:$b",TRUE),MATCH('Out-Analysis'!$A41,INDIRECT("Import_"&amp;L$2&amp;"!$A:$A",TRUE),0),1)</f>
        <v>111150</v>
      </c>
      <c r="M41" s="92">
        <f ca="1">INDEX(INDIRECT("Import_"&amp;M$2&amp;"!$b:$b",TRUE),MATCH('Out-Analysis'!$A41,INDIRECT("Import_"&amp;M$2&amp;"!$A:$A",TRUE),0),1)</f>
        <v>107398</v>
      </c>
      <c r="N41" s="92">
        <f ca="1">INDEX(INDIRECT("Import_"&amp;N$2&amp;"!$b:$b",TRUE),MATCH('Out-Analysis'!$A41,INDIRECT("Import_"&amp;N$2&amp;"!$A:$A",TRUE),0),1)</f>
        <v>116524</v>
      </c>
      <c r="P41" s="38" t="s">
        <v>37</v>
      </c>
      <c r="Q41" s="40">
        <f t="shared" ca="1" si="3"/>
        <v>1.5949821860173435E-2</v>
      </c>
      <c r="R41" s="40">
        <f t="shared" ca="1" si="7"/>
        <v>1.4460863357960603E-2</v>
      </c>
      <c r="S41" s="40">
        <f t="shared" ca="1" si="8"/>
        <v>1.4025131091769212E-2</v>
      </c>
      <c r="T41" s="40">
        <f t="shared" ca="1" si="9"/>
        <v>1.4337596856543577E-2</v>
      </c>
      <c r="U41" s="40">
        <f t="shared" ca="1" si="10"/>
        <v>1.3900083485968547E-2</v>
      </c>
      <c r="V41" s="40">
        <f t="shared" ca="1" si="11"/>
        <v>1.5338175314739549E-2</v>
      </c>
      <c r="W41" s="40">
        <f t="shared" ca="1" si="12"/>
        <v>1.5141266185620542E-2</v>
      </c>
      <c r="X41" s="40">
        <f t="shared" ca="1" si="13"/>
        <v>1.5543698894931419E-2</v>
      </c>
      <c r="Y41" s="40">
        <f t="shared" ca="1" si="14"/>
        <v>1.4726344435798077E-2</v>
      </c>
      <c r="Z41" s="40">
        <f t="shared" ca="1" si="15"/>
        <v>1.4486363256056425E-2</v>
      </c>
      <c r="AA41" s="40">
        <f t="shared" ca="1" si="16"/>
        <v>1.5142909419516355E-2</v>
      </c>
      <c r="AB41" s="40">
        <f t="shared" ca="1" si="17"/>
        <v>1.4138029493215923E-2</v>
      </c>
      <c r="AC41" s="40">
        <f t="shared" ca="1" si="18"/>
        <v>1.4484608891071699E-2</v>
      </c>
      <c r="AE41" s="38" t="s">
        <v>37</v>
      </c>
      <c r="AF41" s="92">
        <f t="shared" ca="1" si="6"/>
        <v>22</v>
      </c>
      <c r="AG41" s="92">
        <f t="shared" ca="1" si="19"/>
        <v>24</v>
      </c>
      <c r="AH41" s="92">
        <f t="shared" ca="1" si="20"/>
        <v>25</v>
      </c>
      <c r="AI41" s="92">
        <f t="shared" ca="1" si="21"/>
        <v>24</v>
      </c>
      <c r="AJ41" s="92">
        <f t="shared" ca="1" si="22"/>
        <v>26</v>
      </c>
      <c r="AK41" s="92">
        <f t="shared" ca="1" si="23"/>
        <v>23</v>
      </c>
      <c r="AL41" s="92">
        <f t="shared" ca="1" si="24"/>
        <v>24</v>
      </c>
      <c r="AM41" s="92">
        <f t="shared" ca="1" si="25"/>
        <v>23</v>
      </c>
      <c r="AN41" s="92">
        <f t="shared" ca="1" si="26"/>
        <v>25</v>
      </c>
      <c r="AO41" s="92">
        <f t="shared" ca="1" si="27"/>
        <v>25</v>
      </c>
      <c r="AP41" s="92">
        <f t="shared" ca="1" si="28"/>
        <v>24</v>
      </c>
      <c r="AQ41" s="92">
        <f t="shared" ca="1" si="29"/>
        <v>26</v>
      </c>
      <c r="AR41" s="92">
        <f t="shared" ca="1" si="30"/>
        <v>24</v>
      </c>
    </row>
    <row r="42" spans="1:44" ht="15.75" x14ac:dyDescent="0.25">
      <c r="A42" s="38" t="s">
        <v>38</v>
      </c>
      <c r="B42" s="92">
        <f t="shared" ca="1" si="31"/>
        <v>259752</v>
      </c>
      <c r="C42" s="92">
        <f t="shared" ca="1" si="31"/>
        <v>254634</v>
      </c>
      <c r="D42" s="92">
        <f t="shared" ca="1" si="31"/>
        <v>257792</v>
      </c>
      <c r="E42" s="92">
        <f t="shared" ca="1" si="31"/>
        <v>262887</v>
      </c>
      <c r="F42" s="92">
        <f t="shared" ca="1" si="31"/>
        <v>251844</v>
      </c>
      <c r="G42" s="92">
        <f t="shared" ca="1" si="31"/>
        <v>247295</v>
      </c>
      <c r="H42" s="92">
        <f t="shared" ca="1" si="31"/>
        <v>237156</v>
      </c>
      <c r="I42" s="92">
        <f t="shared" ca="1" si="31"/>
        <v>215127</v>
      </c>
      <c r="J42" s="92">
        <f t="shared" ca="1" si="31"/>
        <v>209810</v>
      </c>
      <c r="K42" s="92">
        <f ca="1">INDEX(INDIRECT("Import_"&amp;K$2&amp;"!$b:$b",TRUE),MATCH('Out-Analysis'!$A42,INDIRECT("Import_"&amp;K$2&amp;"!$A:$A",TRUE),0),1)</f>
        <v>205772</v>
      </c>
      <c r="L42" s="92">
        <f ca="1">INDEX(INDIRECT("Import_"&amp;L$2&amp;"!$b:$b",TRUE),MATCH('Out-Analysis'!$A42,INDIRECT("Import_"&amp;L$2&amp;"!$A:$A",TRUE),0),1)</f>
        <v>230334</v>
      </c>
      <c r="M42" s="92">
        <f ca="1">INDEX(INDIRECT("Import_"&amp;M$2&amp;"!$b:$b",TRUE),MATCH('Out-Analysis'!$A42,INDIRECT("Import_"&amp;M$2&amp;"!$A:$A",TRUE),0),1)</f>
        <v>243822</v>
      </c>
      <c r="N42" s="92">
        <f ca="1">INDEX(INDIRECT("Import_"&amp;N$2&amp;"!$b:$b",TRUE),MATCH('Out-Analysis'!$A42,INDIRECT("Import_"&amp;N$2&amp;"!$A:$A",TRUE),0),1)</f>
        <v>228620</v>
      </c>
      <c r="P42" s="38" t="s">
        <v>38</v>
      </c>
      <c r="Q42" s="40">
        <f t="shared" ca="1" si="3"/>
        <v>3.3048013591121549E-2</v>
      </c>
      <c r="R42" s="40">
        <f t="shared" ca="1" si="7"/>
        <v>3.3641780842097506E-2</v>
      </c>
      <c r="S42" s="40">
        <f t="shared" ca="1" si="8"/>
        <v>3.3737056372732492E-2</v>
      </c>
      <c r="T42" s="40">
        <f t="shared" ca="1" si="9"/>
        <v>3.4503550208954334E-2</v>
      </c>
      <c r="U42" s="40">
        <f t="shared" ca="1" si="10"/>
        <v>3.3950331443204536E-2</v>
      </c>
      <c r="V42" s="40">
        <f t="shared" ca="1" si="11"/>
        <v>3.3963592984048323E-2</v>
      </c>
      <c r="W42" s="40">
        <f t="shared" ca="1" si="12"/>
        <v>3.3192602498724605E-2</v>
      </c>
      <c r="X42" s="40">
        <f t="shared" ca="1" si="13"/>
        <v>3.0455570036612881E-2</v>
      </c>
      <c r="Y42" s="40">
        <f t="shared" ca="1" si="14"/>
        <v>3.0840288726603729E-2</v>
      </c>
      <c r="Z42" s="40">
        <f t="shared" ca="1" si="15"/>
        <v>2.9429823275464444E-2</v>
      </c>
      <c r="AA42" s="40">
        <f t="shared" ca="1" si="16"/>
        <v>3.1380358958478453E-2</v>
      </c>
      <c r="AB42" s="40">
        <f t="shared" ca="1" si="17"/>
        <v>3.2097083996861141E-2</v>
      </c>
      <c r="AC42" s="40">
        <f t="shared" ca="1" si="18"/>
        <v>2.8418791705372384E-2</v>
      </c>
      <c r="AE42" s="38" t="s">
        <v>38</v>
      </c>
      <c r="AF42" s="92">
        <f t="shared" ca="1" si="6"/>
        <v>8</v>
      </c>
      <c r="AG42" s="92">
        <f t="shared" ca="1" si="19"/>
        <v>8</v>
      </c>
      <c r="AH42" s="92">
        <f t="shared" ca="1" si="20"/>
        <v>8</v>
      </c>
      <c r="AI42" s="92">
        <f t="shared" ca="1" si="21"/>
        <v>7</v>
      </c>
      <c r="AJ42" s="92">
        <f t="shared" ca="1" si="22"/>
        <v>7</v>
      </c>
      <c r="AK42" s="92">
        <f t="shared" ca="1" si="23"/>
        <v>7</v>
      </c>
      <c r="AL42" s="92">
        <f t="shared" ca="1" si="24"/>
        <v>9</v>
      </c>
      <c r="AM42" s="92">
        <f t="shared" ca="1" si="25"/>
        <v>10</v>
      </c>
      <c r="AN42" s="92">
        <f t="shared" ca="1" si="26"/>
        <v>8</v>
      </c>
      <c r="AO42" s="92">
        <f t="shared" ca="1" si="27"/>
        <v>11</v>
      </c>
      <c r="AP42" s="92">
        <f t="shared" ca="1" si="28"/>
        <v>9</v>
      </c>
      <c r="AQ42" s="92">
        <f t="shared" ca="1" si="29"/>
        <v>8</v>
      </c>
      <c r="AR42" s="92">
        <f t="shared" ca="1" si="30"/>
        <v>11</v>
      </c>
    </row>
    <row r="43" spans="1:44" ht="15.75" x14ac:dyDescent="0.25">
      <c r="A43" s="38" t="s">
        <v>40</v>
      </c>
      <c r="B43" s="92">
        <f t="shared" ca="1" si="31"/>
        <v>32047</v>
      </c>
      <c r="C43" s="92">
        <f t="shared" ca="1" si="31"/>
        <v>30166</v>
      </c>
      <c r="D43" s="92">
        <f t="shared" ca="1" si="31"/>
        <v>35606</v>
      </c>
      <c r="E43" s="92">
        <f t="shared" ca="1" si="31"/>
        <v>29918</v>
      </c>
      <c r="F43" s="92">
        <f t="shared" ca="1" si="31"/>
        <v>37876</v>
      </c>
      <c r="G43" s="92">
        <f t="shared" ca="1" si="31"/>
        <v>36119</v>
      </c>
      <c r="H43" s="92">
        <f t="shared" ca="1" si="31"/>
        <v>30498</v>
      </c>
      <c r="I43" s="92">
        <f t="shared" ca="1" si="31"/>
        <v>31065</v>
      </c>
      <c r="J43" s="92">
        <f t="shared" ca="1" si="31"/>
        <v>24948</v>
      </c>
      <c r="K43" s="92">
        <f ca="1">INDEX(INDIRECT("Import_"&amp;K$2&amp;"!$b:$b",TRUE),MATCH('Out-Analysis'!$A43,INDIRECT("Import_"&amp;K$2&amp;"!$A:$A",TRUE),0),1)</f>
        <v>32278</v>
      </c>
      <c r="L43" s="92">
        <f ca="1">INDEX(INDIRECT("Import_"&amp;L$2&amp;"!$b:$b",TRUE),MATCH('Out-Analysis'!$A43,INDIRECT("Import_"&amp;L$2&amp;"!$A:$A",TRUE),0),1)</f>
        <v>34489</v>
      </c>
      <c r="M43" s="92">
        <f ca="1">INDEX(INDIRECT("Import_"&amp;M$2&amp;"!$b:$b",TRUE),MATCH('Out-Analysis'!$A43,INDIRECT("Import_"&amp;M$2&amp;"!$A:$A",TRUE),0),1)</f>
        <v>36726</v>
      </c>
      <c r="N43" s="92">
        <f ca="1">INDEX(INDIRECT("Import_"&amp;N$2&amp;"!$b:$b",TRUE),MATCH('Out-Analysis'!$A43,INDIRECT("Import_"&amp;N$2&amp;"!$A:$A",TRUE),0),1)</f>
        <v>35057</v>
      </c>
      <c r="P43" s="38" t="s">
        <v>40</v>
      </c>
      <c r="Q43" s="40">
        <f t="shared" ca="1" si="3"/>
        <v>4.0773110180274729E-3</v>
      </c>
      <c r="R43" s="40">
        <f t="shared" ca="1" si="7"/>
        <v>3.9854770410970774E-3</v>
      </c>
      <c r="S43" s="40">
        <f t="shared" ca="1" si="8"/>
        <v>4.6597319901607228E-3</v>
      </c>
      <c r="T43" s="40">
        <f t="shared" ca="1" si="9"/>
        <v>3.9266955579830712E-3</v>
      </c>
      <c r="U43" s="40">
        <f t="shared" ca="1" si="10"/>
        <v>5.1059495312289153E-3</v>
      </c>
      <c r="V43" s="40">
        <f t="shared" ca="1" si="11"/>
        <v>4.9605977273735474E-3</v>
      </c>
      <c r="W43" s="40">
        <f t="shared" ca="1" si="12"/>
        <v>4.2685320675256077E-3</v>
      </c>
      <c r="X43" s="40">
        <f t="shared" ca="1" si="13"/>
        <v>4.397877919495829E-3</v>
      </c>
      <c r="Y43" s="40">
        <f t="shared" ca="1" si="14"/>
        <v>3.6671441930856957E-3</v>
      </c>
      <c r="Z43" s="40">
        <f t="shared" ca="1" si="15"/>
        <v>4.6164484754264009E-3</v>
      </c>
      <c r="AA43" s="40">
        <f t="shared" ca="1" si="16"/>
        <v>4.6987296713423268E-3</v>
      </c>
      <c r="AB43" s="40">
        <f t="shared" ca="1" si="17"/>
        <v>4.8346642504315538E-3</v>
      </c>
      <c r="AC43" s="40">
        <f t="shared" ca="1" si="18"/>
        <v>4.3577883860346413E-3</v>
      </c>
      <c r="AE43" s="38" t="s">
        <v>40</v>
      </c>
      <c r="AF43" s="92">
        <f t="shared" ca="1" si="6"/>
        <v>46</v>
      </c>
      <c r="AG43" s="92">
        <f t="shared" ca="1" si="19"/>
        <v>46</v>
      </c>
      <c r="AH43" s="92">
        <f t="shared" ca="1" si="20"/>
        <v>45</v>
      </c>
      <c r="AI43" s="92">
        <f t="shared" ca="1" si="21"/>
        <v>49</v>
      </c>
      <c r="AJ43" s="92">
        <f t="shared" ca="1" si="22"/>
        <v>44</v>
      </c>
      <c r="AK43" s="92">
        <f t="shared" ca="1" si="23"/>
        <v>44</v>
      </c>
      <c r="AL43" s="92">
        <f t="shared" ca="1" si="24"/>
        <v>47</v>
      </c>
      <c r="AM43" s="92">
        <f t="shared" ca="1" si="25"/>
        <v>47</v>
      </c>
      <c r="AN43" s="92">
        <f t="shared" ca="1" si="26"/>
        <v>49</v>
      </c>
      <c r="AO43" s="92">
        <f t="shared" ca="1" si="27"/>
        <v>45</v>
      </c>
      <c r="AP43" s="92">
        <f t="shared" ca="1" si="28"/>
        <v>45</v>
      </c>
      <c r="AQ43" s="92">
        <f t="shared" ca="1" si="29"/>
        <v>44</v>
      </c>
      <c r="AR43" s="92">
        <f t="shared" ca="1" si="30"/>
        <v>45</v>
      </c>
    </row>
    <row r="44" spans="1:44" ht="15.75" x14ac:dyDescent="0.25">
      <c r="A44" s="38" t="s">
        <v>41</v>
      </c>
      <c r="B44" s="92">
        <f t="shared" ca="1" si="31"/>
        <v>116932</v>
      </c>
      <c r="C44" s="92">
        <f t="shared" ca="1" si="31"/>
        <v>128797</v>
      </c>
      <c r="D44" s="92">
        <f t="shared" ca="1" si="31"/>
        <v>127686</v>
      </c>
      <c r="E44" s="92">
        <f t="shared" ca="1" si="31"/>
        <v>134555</v>
      </c>
      <c r="F44" s="92">
        <f t="shared" ca="1" si="31"/>
        <v>121524</v>
      </c>
      <c r="G44" s="92">
        <f t="shared" ca="1" si="31"/>
        <v>128726</v>
      </c>
      <c r="H44" s="92">
        <f t="shared" ca="1" si="31"/>
        <v>127418</v>
      </c>
      <c r="I44" s="92">
        <f t="shared" ca="1" si="31"/>
        <v>121426</v>
      </c>
      <c r="J44" s="92">
        <f t="shared" ca="1" si="31"/>
        <v>117569</v>
      </c>
      <c r="K44" s="92">
        <f ca="1">INDEX(INDIRECT("Import_"&amp;K$2&amp;"!$b:$b",TRUE),MATCH('Out-Analysis'!$A44,INDIRECT("Import_"&amp;K$2&amp;"!$A:$A",TRUE),0),1)</f>
        <v>116087</v>
      </c>
      <c r="L44" s="92">
        <f ca="1">INDEX(INDIRECT("Import_"&amp;L$2&amp;"!$b:$b",TRUE),MATCH('Out-Analysis'!$A44,INDIRECT("Import_"&amp;L$2&amp;"!$A:$A",TRUE),0),1)</f>
        <v>115943</v>
      </c>
      <c r="M44" s="92">
        <f ca="1">INDEX(INDIRECT("Import_"&amp;M$2&amp;"!$b:$b",TRUE),MATCH('Out-Analysis'!$A44,INDIRECT("Import_"&amp;M$2&amp;"!$A:$A",TRUE),0),1)</f>
        <v>101277</v>
      </c>
      <c r="N44" s="92">
        <f ca="1">INDEX(INDIRECT("Import_"&amp;N$2&amp;"!$b:$b",TRUE),MATCH('Out-Analysis'!$A44,INDIRECT("Import_"&amp;N$2&amp;"!$A:$A",TRUE),0),1)</f>
        <v>121049</v>
      </c>
      <c r="P44" s="38" t="s">
        <v>41</v>
      </c>
      <c r="Q44" s="40">
        <f t="shared" ca="1" si="3"/>
        <v>1.4877153304833166E-2</v>
      </c>
      <c r="R44" s="40">
        <f t="shared" ca="1" si="7"/>
        <v>1.7016425328587825E-2</v>
      </c>
      <c r="S44" s="40">
        <f t="shared" ca="1" si="8"/>
        <v>1.6710176343752797E-2</v>
      </c>
      <c r="T44" s="40">
        <f t="shared" ca="1" si="9"/>
        <v>1.766015511746815E-2</v>
      </c>
      <c r="U44" s="40">
        <f t="shared" ca="1" si="10"/>
        <v>1.6382284582138102E-2</v>
      </c>
      <c r="V44" s="40">
        <f t="shared" ca="1" si="11"/>
        <v>1.7679279688083482E-2</v>
      </c>
      <c r="W44" s="40">
        <f t="shared" ca="1" si="12"/>
        <v>1.7833556921108856E-2</v>
      </c>
      <c r="X44" s="40">
        <f t="shared" ca="1" si="13"/>
        <v>1.7190301762520538E-2</v>
      </c>
      <c r="Y44" s="40">
        <f t="shared" ca="1" si="14"/>
        <v>1.7281644846756941E-2</v>
      </c>
      <c r="Z44" s="40">
        <f t="shared" ca="1" si="15"/>
        <v>1.6602938663077781E-2</v>
      </c>
      <c r="AA44" s="40">
        <f t="shared" ca="1" si="16"/>
        <v>1.5795900556248178E-2</v>
      </c>
      <c r="AB44" s="40">
        <f t="shared" ca="1" si="17"/>
        <v>1.3332252118143997E-2</v>
      </c>
      <c r="AC44" s="40">
        <f t="shared" ca="1" si="18"/>
        <v>1.5047092630319402E-2</v>
      </c>
      <c r="AE44" s="38" t="s">
        <v>41</v>
      </c>
      <c r="AF44" s="92">
        <f t="shared" ca="1" si="6"/>
        <v>23</v>
      </c>
      <c r="AG44" s="92">
        <f t="shared" ca="1" si="19"/>
        <v>21</v>
      </c>
      <c r="AH44" s="92">
        <f t="shared" ca="1" si="20"/>
        <v>21</v>
      </c>
      <c r="AI44" s="92">
        <f t="shared" ca="1" si="21"/>
        <v>21</v>
      </c>
      <c r="AJ44" s="92">
        <f t="shared" ca="1" si="22"/>
        <v>21</v>
      </c>
      <c r="AK44" s="92">
        <f t="shared" ca="1" si="23"/>
        <v>21</v>
      </c>
      <c r="AL44" s="92">
        <f t="shared" ca="1" si="24"/>
        <v>21</v>
      </c>
      <c r="AM44" s="92">
        <f t="shared" ca="1" si="25"/>
        <v>21</v>
      </c>
      <c r="AN44" s="92">
        <f t="shared" ca="1" si="26"/>
        <v>21</v>
      </c>
      <c r="AO44" s="92">
        <f t="shared" ca="1" si="27"/>
        <v>21</v>
      </c>
      <c r="AP44" s="92">
        <f t="shared" ca="1" si="28"/>
        <v>22</v>
      </c>
      <c r="AQ44" s="92">
        <f t="shared" ca="1" si="29"/>
        <v>29</v>
      </c>
      <c r="AR44" s="92">
        <f t="shared" ca="1" si="30"/>
        <v>22</v>
      </c>
    </row>
    <row r="45" spans="1:44" ht="15.75" x14ac:dyDescent="0.25">
      <c r="A45" s="38" t="s">
        <v>42</v>
      </c>
      <c r="B45" s="92">
        <f t="shared" ca="1" si="31"/>
        <v>25910</v>
      </c>
      <c r="C45" s="92">
        <f t="shared" ca="1" si="31"/>
        <v>27412</v>
      </c>
      <c r="D45" s="92">
        <f t="shared" ca="1" si="31"/>
        <v>29654</v>
      </c>
      <c r="E45" s="92">
        <f t="shared" ca="1" si="31"/>
        <v>25769</v>
      </c>
      <c r="F45" s="92">
        <f t="shared" ca="1" si="31"/>
        <v>31154</v>
      </c>
      <c r="G45" s="92">
        <f t="shared" ca="1" si="31"/>
        <v>29118</v>
      </c>
      <c r="H45" s="92">
        <f t="shared" ca="1" si="31"/>
        <v>22534</v>
      </c>
      <c r="I45" s="92">
        <f t="shared" ca="1" si="31"/>
        <v>29383</v>
      </c>
      <c r="J45" s="92">
        <f t="shared" ca="1" si="31"/>
        <v>27915</v>
      </c>
      <c r="K45" s="92">
        <f ca="1">INDEX(INDIRECT("Import_"&amp;K$2&amp;"!$b:$b",TRUE),MATCH('Out-Analysis'!$A45,INDIRECT("Import_"&amp;K$2&amp;"!$A:$A",TRUE),0),1)</f>
        <v>26107</v>
      </c>
      <c r="L45" s="92">
        <f ca="1">INDEX(INDIRECT("Import_"&amp;L$2&amp;"!$b:$b",TRUE),MATCH('Out-Analysis'!$A45,INDIRECT("Import_"&amp;L$2&amp;"!$A:$A",TRUE),0),1)</f>
        <v>25707</v>
      </c>
      <c r="M45" s="92">
        <f ca="1">INDEX(INDIRECT("Import_"&amp;M$2&amp;"!$b:$b",TRUE),MATCH('Out-Analysis'!$A45,INDIRECT("Import_"&amp;M$2&amp;"!$A:$A",TRUE),0),1)</f>
        <v>23402</v>
      </c>
      <c r="N45" s="92">
        <f ca="1">INDEX(INDIRECT("Import_"&amp;N$2&amp;"!$b:$b",TRUE),MATCH('Out-Analysis'!$A45,INDIRECT("Import_"&amp;N$2&amp;"!$A:$A",TRUE),0),1)</f>
        <v>28398</v>
      </c>
      <c r="P45" s="38" t="s">
        <v>42</v>
      </c>
      <c r="Q45" s="40">
        <f t="shared" ca="1" si="3"/>
        <v>3.2965060216897627E-3</v>
      </c>
      <c r="R45" s="40">
        <f t="shared" ca="1" si="7"/>
        <v>3.6216235712574784E-3</v>
      </c>
      <c r="S45" s="40">
        <f t="shared" ca="1" si="8"/>
        <v>3.8807979676522522E-3</v>
      </c>
      <c r="T45" s="40">
        <f t="shared" ca="1" si="9"/>
        <v>3.3821451244623892E-3</v>
      </c>
      <c r="U45" s="40">
        <f t="shared" ca="1" si="10"/>
        <v>4.1997769483553072E-3</v>
      </c>
      <c r="V45" s="40">
        <f t="shared" ca="1" si="11"/>
        <v>3.9990776219071111E-3</v>
      </c>
      <c r="W45" s="40">
        <f t="shared" ca="1" si="12"/>
        <v>3.1538822745629893E-3</v>
      </c>
      <c r="X45" s="40">
        <f t="shared" ca="1" si="13"/>
        <v>4.1597568616947031E-3</v>
      </c>
      <c r="Y45" s="40">
        <f t="shared" ca="1" si="14"/>
        <v>4.1032680034466572E-3</v>
      </c>
      <c r="Z45" s="40">
        <f t="shared" ca="1" si="15"/>
        <v>3.7338627036358216E-3</v>
      </c>
      <c r="AA45" s="40">
        <f t="shared" ca="1" si="16"/>
        <v>3.5022831529240394E-3</v>
      </c>
      <c r="AB45" s="40">
        <f t="shared" ca="1" si="17"/>
        <v>3.0806734408484241E-3</v>
      </c>
      <c r="AC45" s="40">
        <f t="shared" ca="1" si="18"/>
        <v>3.5300360722997329E-3</v>
      </c>
      <c r="AE45" s="38" t="s">
        <v>42</v>
      </c>
      <c r="AF45" s="92">
        <f t="shared" ca="1" si="6"/>
        <v>49</v>
      </c>
      <c r="AG45" s="92">
        <f t="shared" ca="1" si="19"/>
        <v>49</v>
      </c>
      <c r="AH45" s="92">
        <f t="shared" ca="1" si="20"/>
        <v>48</v>
      </c>
      <c r="AI45" s="92">
        <f t="shared" ca="1" si="21"/>
        <v>50</v>
      </c>
      <c r="AJ45" s="92">
        <f t="shared" ca="1" si="22"/>
        <v>48</v>
      </c>
      <c r="AK45" s="92">
        <f t="shared" ca="1" si="23"/>
        <v>47</v>
      </c>
      <c r="AL45" s="92">
        <f t="shared" ca="1" si="24"/>
        <v>50</v>
      </c>
      <c r="AM45" s="92">
        <f t="shared" ca="1" si="25"/>
        <v>48</v>
      </c>
      <c r="AN45" s="92">
        <f t="shared" ca="1" si="26"/>
        <v>48</v>
      </c>
      <c r="AO45" s="92">
        <f t="shared" ca="1" si="27"/>
        <v>49</v>
      </c>
      <c r="AP45" s="92">
        <f t="shared" ca="1" si="28"/>
        <v>49</v>
      </c>
      <c r="AQ45" s="92">
        <f t="shared" ca="1" si="29"/>
        <v>50</v>
      </c>
      <c r="AR45" s="92">
        <f t="shared" ca="1" si="30"/>
        <v>49</v>
      </c>
    </row>
    <row r="46" spans="1:44" ht="15.75" x14ac:dyDescent="0.25">
      <c r="A46" s="38" t="s">
        <v>43</v>
      </c>
      <c r="B46" s="92">
        <f t="shared" ca="1" si="31"/>
        <v>150886</v>
      </c>
      <c r="C46" s="92">
        <f t="shared" ca="1" si="31"/>
        <v>155665</v>
      </c>
      <c r="D46" s="92">
        <f t="shared" ca="1" si="31"/>
        <v>182813</v>
      </c>
      <c r="E46" s="92">
        <f t="shared" ca="1" si="31"/>
        <v>176961</v>
      </c>
      <c r="F46" s="92">
        <f t="shared" ca="1" si="31"/>
        <v>160057</v>
      </c>
      <c r="G46" s="92">
        <f t="shared" ca="1" si="31"/>
        <v>159497</v>
      </c>
      <c r="H46" s="92">
        <f t="shared" ca="1" si="31"/>
        <v>163843</v>
      </c>
      <c r="I46" s="92">
        <f t="shared" ca="1" si="31"/>
        <v>154243</v>
      </c>
      <c r="J46" s="92">
        <f t="shared" ca="1" si="31"/>
        <v>143135</v>
      </c>
      <c r="K46" s="92">
        <f ca="1">INDEX(INDIRECT("Import_"&amp;K$2&amp;"!$b:$b",TRUE),MATCH('Out-Analysis'!$A46,INDIRECT("Import_"&amp;K$2&amp;"!$A:$A",TRUE),0),1)</f>
        <v>159516</v>
      </c>
      <c r="L46" s="92">
        <f ca="1">INDEX(INDIRECT("Import_"&amp;L$2&amp;"!$b:$b",TRUE),MATCH('Out-Analysis'!$A46,INDIRECT("Import_"&amp;L$2&amp;"!$A:$A",TRUE),0),1)</f>
        <v>151848</v>
      </c>
      <c r="M46" s="92">
        <f ca="1">INDEX(INDIRECT("Import_"&amp;M$2&amp;"!$b:$b",TRUE),MATCH('Out-Analysis'!$A46,INDIRECT("Import_"&amp;M$2&amp;"!$A:$A",TRUE),0),1)</f>
        <v>162700</v>
      </c>
      <c r="N46" s="92">
        <f ca="1">INDEX(INDIRECT("Import_"&amp;N$2&amp;"!$b:$b",TRUE),MATCH('Out-Analysis'!$A46,INDIRECT("Import_"&amp;N$2&amp;"!$A:$A",TRUE),0),1)</f>
        <v>153154</v>
      </c>
      <c r="P46" s="38" t="s">
        <v>43</v>
      </c>
      <c r="Q46" s="40">
        <f t="shared" ca="1" si="3"/>
        <v>1.9197090219555443E-2</v>
      </c>
      <c r="R46" s="40">
        <f t="shared" ca="1" si="7"/>
        <v>2.0566176609506617E-2</v>
      </c>
      <c r="S46" s="40">
        <f t="shared" ca="1" si="8"/>
        <v>2.3924607771646698E-2</v>
      </c>
      <c r="T46" s="40">
        <f t="shared" ca="1" si="9"/>
        <v>2.3225883168535407E-2</v>
      </c>
      <c r="U46" s="40">
        <f t="shared" ca="1" si="10"/>
        <v>2.157680230541521E-2</v>
      </c>
      <c r="V46" s="40">
        <f t="shared" ca="1" si="11"/>
        <v>2.1905380982942459E-2</v>
      </c>
      <c r="W46" s="40">
        <f t="shared" ca="1" si="12"/>
        <v>2.2931638125109781E-2</v>
      </c>
      <c r="X46" s="40">
        <f t="shared" ca="1" si="13"/>
        <v>2.1836210653043461E-2</v>
      </c>
      <c r="Y46" s="40">
        <f t="shared" ca="1" si="14"/>
        <v>2.1039629793062412E-2</v>
      </c>
      <c r="Z46" s="40">
        <f t="shared" ca="1" si="15"/>
        <v>2.2814220057194304E-2</v>
      </c>
      <c r="AA46" s="40">
        <f t="shared" ca="1" si="16"/>
        <v>2.0687543945431576E-2</v>
      </c>
      <c r="AB46" s="40">
        <f t="shared" ca="1" si="17"/>
        <v>2.1418065499787992E-2</v>
      </c>
      <c r="AC46" s="40">
        <f t="shared" ca="1" si="18"/>
        <v>1.9037930298506704E-2</v>
      </c>
      <c r="AE46" s="38" t="s">
        <v>43</v>
      </c>
      <c r="AF46" s="92">
        <f t="shared" ca="1" si="6"/>
        <v>18</v>
      </c>
      <c r="AG46" s="92">
        <f t="shared" ca="1" si="19"/>
        <v>17</v>
      </c>
      <c r="AH46" s="92">
        <f t="shared" ca="1" si="20"/>
        <v>16</v>
      </c>
      <c r="AI46" s="92">
        <f t="shared" ca="1" si="21"/>
        <v>17</v>
      </c>
      <c r="AJ46" s="92">
        <f t="shared" ca="1" si="22"/>
        <v>17</v>
      </c>
      <c r="AK46" s="92">
        <f t="shared" ca="1" si="23"/>
        <v>17</v>
      </c>
      <c r="AL46" s="92">
        <f t="shared" ca="1" si="24"/>
        <v>15</v>
      </c>
      <c r="AM46" s="92">
        <f t="shared" ca="1" si="25"/>
        <v>17</v>
      </c>
      <c r="AN46" s="92">
        <f t="shared" ca="1" si="26"/>
        <v>18</v>
      </c>
      <c r="AO46" s="92">
        <f t="shared" ca="1" si="27"/>
        <v>15</v>
      </c>
      <c r="AP46" s="92">
        <f t="shared" ca="1" si="28"/>
        <v>18</v>
      </c>
      <c r="AQ46" s="92">
        <f t="shared" ca="1" si="29"/>
        <v>18</v>
      </c>
      <c r="AR46" s="92">
        <f t="shared" ca="1" si="30"/>
        <v>20</v>
      </c>
    </row>
    <row r="47" spans="1:44" ht="15.75" x14ac:dyDescent="0.25">
      <c r="A47" s="38" t="s">
        <v>44</v>
      </c>
      <c r="B47" s="92">
        <f t="shared" ca="1" si="31"/>
        <v>447363</v>
      </c>
      <c r="C47" s="92">
        <f t="shared" ca="1" si="31"/>
        <v>467338</v>
      </c>
      <c r="D47" s="92">
        <f t="shared" ca="1" si="31"/>
        <v>444340</v>
      </c>
      <c r="E47" s="92">
        <f t="shared" ca="1" si="31"/>
        <v>445343</v>
      </c>
      <c r="F47" s="92">
        <f t="shared" ca="1" si="31"/>
        <v>435107</v>
      </c>
      <c r="G47" s="92">
        <f t="shared" ca="1" si="31"/>
        <v>409977</v>
      </c>
      <c r="H47" s="92">
        <f t="shared" ca="1" si="31"/>
        <v>402187</v>
      </c>
      <c r="I47" s="92">
        <f t="shared" ca="1" si="31"/>
        <v>404839</v>
      </c>
      <c r="J47" s="92">
        <f t="shared" ca="1" si="31"/>
        <v>411641</v>
      </c>
      <c r="K47" s="92">
        <f ca="1">INDEX(INDIRECT("Import_"&amp;K$2&amp;"!$b:$b",TRUE),MATCH('Out-Analysis'!$A47,INDIRECT("Import_"&amp;K$2&amp;"!$A:$A",TRUE),0),1)</f>
        <v>380932</v>
      </c>
      <c r="L47" s="92">
        <f ca="1">INDEX(INDIRECT("Import_"&amp;L$2&amp;"!$b:$b",TRUE),MATCH('Out-Analysis'!$A47,INDIRECT("Import_"&amp;L$2&amp;"!$A:$A",TRUE),0),1)</f>
        <v>408036</v>
      </c>
      <c r="M47" s="92">
        <f ca="1">INDEX(INDIRECT("Import_"&amp;M$2&amp;"!$b:$b",TRUE),MATCH('Out-Analysis'!$A47,INDIRECT("Import_"&amp;M$2&amp;"!$A:$A",TRUE),0),1)</f>
        <v>421775</v>
      </c>
      <c r="N47" s="92">
        <f ca="1">INDEX(INDIRECT("Import_"&amp;N$2&amp;"!$b:$b",TRUE),MATCH('Out-Analysis'!$A47,INDIRECT("Import_"&amp;N$2&amp;"!$A:$A",TRUE),0),1)</f>
        <v>461957</v>
      </c>
      <c r="P47" s="38" t="s">
        <v>44</v>
      </c>
      <c r="Q47" s="40">
        <f t="shared" ca="1" si="3"/>
        <v>5.6917592565850918E-2</v>
      </c>
      <c r="R47" s="40">
        <f t="shared" ca="1" si="7"/>
        <v>6.174384636452384E-2</v>
      </c>
      <c r="S47" s="40">
        <f t="shared" ca="1" si="8"/>
        <v>5.8150460947818228E-2</v>
      </c>
      <c r="T47" s="40">
        <f t="shared" ca="1" si="9"/>
        <v>5.8450644424054246E-2</v>
      </c>
      <c r="U47" s="40">
        <f t="shared" ca="1" si="10"/>
        <v>5.8655464745073917E-2</v>
      </c>
      <c r="V47" s="40">
        <f t="shared" ca="1" si="11"/>
        <v>5.6306403125098284E-2</v>
      </c>
      <c r="W47" s="40">
        <f t="shared" ca="1" si="12"/>
        <v>5.6290514349856435E-2</v>
      </c>
      <c r="X47" s="40">
        <f t="shared" ca="1" si="13"/>
        <v>5.7313133721254524E-2</v>
      </c>
      <c r="Y47" s="40">
        <f t="shared" ca="1" si="14"/>
        <v>6.0507732194403918E-2</v>
      </c>
      <c r="Z47" s="40">
        <f t="shared" ca="1" si="15"/>
        <v>5.4481471920228321E-2</v>
      </c>
      <c r="AA47" s="40">
        <f t="shared" ca="1" si="16"/>
        <v>5.5590213116525199E-2</v>
      </c>
      <c r="AB47" s="40">
        <f t="shared" ca="1" si="17"/>
        <v>5.5523076682071792E-2</v>
      </c>
      <c r="AC47" s="40">
        <f t="shared" ca="1" si="18"/>
        <v>5.7423933863348396E-2</v>
      </c>
      <c r="AE47" s="38" t="s">
        <v>44</v>
      </c>
      <c r="AF47" s="92">
        <f t="shared" ca="1" si="6"/>
        <v>4</v>
      </c>
      <c r="AG47" s="92">
        <f t="shared" ca="1" si="19"/>
        <v>2</v>
      </c>
      <c r="AH47" s="92">
        <f t="shared" ca="1" si="20"/>
        <v>3</v>
      </c>
      <c r="AI47" s="92">
        <f t="shared" ca="1" si="21"/>
        <v>3</v>
      </c>
      <c r="AJ47" s="92">
        <f t="shared" ca="1" si="22"/>
        <v>3</v>
      </c>
      <c r="AK47" s="92">
        <f t="shared" ca="1" si="23"/>
        <v>3</v>
      </c>
      <c r="AL47" s="92">
        <f t="shared" ca="1" si="24"/>
        <v>4</v>
      </c>
      <c r="AM47" s="92">
        <f t="shared" ca="1" si="25"/>
        <v>3</v>
      </c>
      <c r="AN47" s="92">
        <f t="shared" ca="1" si="26"/>
        <v>3</v>
      </c>
      <c r="AO47" s="92">
        <f t="shared" ca="1" si="27"/>
        <v>4</v>
      </c>
      <c r="AP47" s="92">
        <f t="shared" ca="1" si="28"/>
        <v>4</v>
      </c>
      <c r="AQ47" s="92">
        <f t="shared" ca="1" si="29"/>
        <v>4</v>
      </c>
      <c r="AR47" s="92">
        <f t="shared" ca="1" si="30"/>
        <v>4</v>
      </c>
    </row>
    <row r="48" spans="1:44" ht="15.75" x14ac:dyDescent="0.25">
      <c r="A48" s="38" t="s">
        <v>45</v>
      </c>
      <c r="B48" s="92">
        <f t="shared" ca="1" si="31"/>
        <v>78976</v>
      </c>
      <c r="C48" s="92">
        <f t="shared" ca="1" si="31"/>
        <v>89721</v>
      </c>
      <c r="D48" s="92">
        <f t="shared" ca="1" si="31"/>
        <v>85803</v>
      </c>
      <c r="E48" s="92">
        <f t="shared" ca="1" si="31"/>
        <v>84071</v>
      </c>
      <c r="F48" s="92">
        <f t="shared" ca="1" si="31"/>
        <v>79697</v>
      </c>
      <c r="G48" s="92">
        <f t="shared" ca="1" si="31"/>
        <v>91943</v>
      </c>
      <c r="H48" s="92">
        <f t="shared" ca="1" si="31"/>
        <v>82165</v>
      </c>
      <c r="I48" s="92">
        <f t="shared" ca="1" si="31"/>
        <v>73211</v>
      </c>
      <c r="J48" s="92">
        <f t="shared" ca="1" si="31"/>
        <v>75541</v>
      </c>
      <c r="K48" s="92">
        <f ca="1">INDEX(INDIRECT("Import_"&amp;K$2&amp;"!$b:$b",TRUE),MATCH('Out-Analysis'!$A48,INDIRECT("Import_"&amp;K$2&amp;"!$A:$A",TRUE),0),1)</f>
        <v>82216</v>
      </c>
      <c r="L48" s="92">
        <f ca="1">INDEX(INDIRECT("Import_"&amp;L$2&amp;"!$b:$b",TRUE),MATCH('Out-Analysis'!$A48,INDIRECT("Import_"&amp;L$2&amp;"!$A:$A",TRUE),0),1)</f>
        <v>73941</v>
      </c>
      <c r="M48" s="92">
        <f ca="1">INDEX(INDIRECT("Import_"&amp;M$2&amp;"!$b:$b",TRUE),MATCH('Out-Analysis'!$A48,INDIRECT("Import_"&amp;M$2&amp;"!$A:$A",TRUE),0),1)</f>
        <v>72627</v>
      </c>
      <c r="N48" s="92">
        <f ca="1">INDEX(INDIRECT("Import_"&amp;N$2&amp;"!$b:$b",TRUE),MATCH('Out-Analysis'!$A48,INDIRECT("Import_"&amp;N$2&amp;"!$A:$A",TRUE),0),1)</f>
        <v>81797</v>
      </c>
      <c r="P48" s="38" t="s">
        <v>45</v>
      </c>
      <c r="Q48" s="40">
        <f t="shared" ca="1" si="3"/>
        <v>1.0048045525626041E-2</v>
      </c>
      <c r="R48" s="40">
        <f t="shared" ca="1" si="7"/>
        <v>1.185377529683322E-2</v>
      </c>
      <c r="S48" s="40">
        <f t="shared" ca="1" si="8"/>
        <v>1.1228977811373379E-2</v>
      </c>
      <c r="T48" s="40">
        <f t="shared" ca="1" si="9"/>
        <v>1.1034200890941733E-2</v>
      </c>
      <c r="U48" s="40">
        <f t="shared" ca="1" si="10"/>
        <v>1.0743712635715252E-2</v>
      </c>
      <c r="V48" s="40">
        <f t="shared" ca="1" si="11"/>
        <v>1.2627487938423158E-2</v>
      </c>
      <c r="W48" s="40">
        <f t="shared" ca="1" si="12"/>
        <v>1.1499899577947456E-2</v>
      </c>
      <c r="X48" s="40">
        <f t="shared" ca="1" si="13"/>
        <v>1.0364495102662455E-2</v>
      </c>
      <c r="Y48" s="40">
        <f t="shared" ca="1" si="14"/>
        <v>1.1103885661771947E-2</v>
      </c>
      <c r="Z48" s="40">
        <f t="shared" ca="1" si="15"/>
        <v>1.175865691355279E-2</v>
      </c>
      <c r="AA48" s="40">
        <f t="shared" ca="1" si="16"/>
        <v>1.0073611024637507E-2</v>
      </c>
      <c r="AB48" s="40">
        <f t="shared" ca="1" si="17"/>
        <v>9.5607242965771513E-3</v>
      </c>
      <c r="AC48" s="40">
        <f t="shared" ca="1" si="18"/>
        <v>1.0167841418617552E-2</v>
      </c>
      <c r="AE48" s="38" t="s">
        <v>45</v>
      </c>
      <c r="AF48" s="92">
        <f t="shared" ca="1" si="6"/>
        <v>31</v>
      </c>
      <c r="AG48" s="92">
        <f t="shared" ca="1" si="19"/>
        <v>32</v>
      </c>
      <c r="AH48" s="92">
        <f t="shared" ca="1" si="20"/>
        <v>32</v>
      </c>
      <c r="AI48" s="92">
        <f t="shared" ca="1" si="21"/>
        <v>32</v>
      </c>
      <c r="AJ48" s="92">
        <f t="shared" ca="1" si="22"/>
        <v>33</v>
      </c>
      <c r="AK48" s="92">
        <f t="shared" ca="1" si="23"/>
        <v>32</v>
      </c>
      <c r="AL48" s="92">
        <f t="shared" ca="1" si="24"/>
        <v>33</v>
      </c>
      <c r="AM48" s="92">
        <f t="shared" ca="1" si="25"/>
        <v>35</v>
      </c>
      <c r="AN48" s="92">
        <f t="shared" ca="1" si="26"/>
        <v>33</v>
      </c>
      <c r="AO48" s="92">
        <f t="shared" ca="1" si="27"/>
        <v>32</v>
      </c>
      <c r="AP48" s="92">
        <f t="shared" ca="1" si="28"/>
        <v>34</v>
      </c>
      <c r="AQ48" s="92">
        <f t="shared" ca="1" si="29"/>
        <v>34</v>
      </c>
      <c r="AR48" s="92">
        <f t="shared" ca="1" si="30"/>
        <v>33</v>
      </c>
    </row>
    <row r="49" spans="1:44" ht="15.75" x14ac:dyDescent="0.25">
      <c r="A49" s="38" t="s">
        <v>46</v>
      </c>
      <c r="B49" s="92">
        <f t="shared" ca="1" si="31"/>
        <v>17261</v>
      </c>
      <c r="C49" s="92">
        <f t="shared" ca="1" si="31"/>
        <v>20872</v>
      </c>
      <c r="D49" s="92">
        <f t="shared" ca="1" si="31"/>
        <v>23693</v>
      </c>
      <c r="E49" s="92">
        <f t="shared" ca="1" si="31"/>
        <v>22135</v>
      </c>
      <c r="F49" s="92">
        <f t="shared" ca="1" si="31"/>
        <v>20424</v>
      </c>
      <c r="G49" s="92">
        <f t="shared" ca="1" si="31"/>
        <v>21773</v>
      </c>
      <c r="H49" s="92">
        <f t="shared" ca="1" si="31"/>
        <v>20056</v>
      </c>
      <c r="I49" s="92">
        <f t="shared" ca="1" si="31"/>
        <v>18172</v>
      </c>
      <c r="J49" s="92">
        <f t="shared" ca="1" si="31"/>
        <v>18380</v>
      </c>
      <c r="K49" s="92">
        <f ca="1">INDEX(INDIRECT("Import_"&amp;K$2&amp;"!$b:$b",TRUE),MATCH('Out-Analysis'!$A49,INDIRECT("Import_"&amp;K$2&amp;"!$A:$A",TRUE),0),1)</f>
        <v>24012</v>
      </c>
      <c r="L49" s="92">
        <f ca="1">INDEX(INDIRECT("Import_"&amp;L$2&amp;"!$b:$b",TRUE),MATCH('Out-Analysis'!$A49,INDIRECT("Import_"&amp;L$2&amp;"!$A:$A",TRUE),0),1)</f>
        <v>24177</v>
      </c>
      <c r="M49" s="92">
        <f ca="1">INDEX(INDIRECT("Import_"&amp;M$2&amp;"!$b:$b",TRUE),MATCH('Out-Analysis'!$A49,INDIRECT("Import_"&amp;M$2&amp;"!$A:$A",TRUE),0),1)</f>
        <v>25085</v>
      </c>
      <c r="N49" s="92">
        <f ca="1">INDEX(INDIRECT("Import_"&amp;N$2&amp;"!$b:$b",TRUE),MATCH('Out-Analysis'!$A49,INDIRECT("Import_"&amp;N$2&amp;"!$A:$A",TRUE),0),1)</f>
        <v>24020</v>
      </c>
      <c r="P49" s="38" t="s">
        <v>46</v>
      </c>
      <c r="Q49" s="40">
        <f t="shared" ca="1" si="3"/>
        <v>2.1961015222071397E-3</v>
      </c>
      <c r="R49" s="40">
        <f t="shared" ca="1" si="7"/>
        <v>2.7575706690240072E-3</v>
      </c>
      <c r="S49" s="40">
        <f t="shared" ca="1" si="8"/>
        <v>3.1006861215210364E-3</v>
      </c>
      <c r="T49" s="40">
        <f t="shared" ca="1" si="9"/>
        <v>2.9051877189636768E-3</v>
      </c>
      <c r="U49" s="40">
        <f t="shared" ca="1" si="10"/>
        <v>2.7532979518908904E-3</v>
      </c>
      <c r="V49" s="40">
        <f t="shared" ca="1" si="11"/>
        <v>2.9903124205571652E-3</v>
      </c>
      <c r="W49" s="40">
        <f t="shared" ca="1" si="12"/>
        <v>2.8070587955372019E-3</v>
      </c>
      <c r="X49" s="40">
        <f t="shared" ca="1" si="13"/>
        <v>2.5726134734613939E-3</v>
      </c>
      <c r="Y49" s="40">
        <f t="shared" ca="1" si="14"/>
        <v>2.7017039549829679E-3</v>
      </c>
      <c r="Z49" s="40">
        <f t="shared" ca="1" si="15"/>
        <v>3.4342326287855112E-3</v>
      </c>
      <c r="AA49" s="40">
        <f t="shared" ca="1" si="16"/>
        <v>3.2938382459347451E-3</v>
      </c>
      <c r="AB49" s="40">
        <f t="shared" ca="1" si="17"/>
        <v>3.3022260175917749E-3</v>
      </c>
      <c r="AC49" s="40">
        <f t="shared" ca="1" si="18"/>
        <v>2.985825285465159E-3</v>
      </c>
      <c r="AE49" s="38" t="s">
        <v>46</v>
      </c>
      <c r="AF49" s="92">
        <f t="shared" ca="1" si="6"/>
        <v>51</v>
      </c>
      <c r="AG49" s="92">
        <f t="shared" ca="1" si="19"/>
        <v>51</v>
      </c>
      <c r="AH49" s="92">
        <f t="shared" ca="1" si="20"/>
        <v>51</v>
      </c>
      <c r="AI49" s="92">
        <f t="shared" ca="1" si="21"/>
        <v>51</v>
      </c>
      <c r="AJ49" s="92">
        <f t="shared" ca="1" si="22"/>
        <v>51</v>
      </c>
      <c r="AK49" s="92">
        <f t="shared" ca="1" si="23"/>
        <v>51</v>
      </c>
      <c r="AL49" s="92">
        <f t="shared" ca="1" si="24"/>
        <v>51</v>
      </c>
      <c r="AM49" s="92">
        <f t="shared" ca="1" si="25"/>
        <v>51</v>
      </c>
      <c r="AN49" s="92">
        <f t="shared" ca="1" si="26"/>
        <v>51</v>
      </c>
      <c r="AO49" s="92">
        <f t="shared" ca="1" si="27"/>
        <v>50</v>
      </c>
      <c r="AP49" s="92">
        <f t="shared" ca="1" si="28"/>
        <v>51</v>
      </c>
      <c r="AQ49" s="92">
        <f t="shared" ca="1" si="29"/>
        <v>49</v>
      </c>
      <c r="AR49" s="92">
        <f t="shared" ca="1" si="30"/>
        <v>51</v>
      </c>
    </row>
    <row r="50" spans="1:44" ht="15.75" x14ac:dyDescent="0.25">
      <c r="A50" s="38" t="s">
        <v>47</v>
      </c>
      <c r="B50" s="92">
        <f t="shared" ca="1" si="31"/>
        <v>275906</v>
      </c>
      <c r="C50" s="92">
        <f t="shared" ca="1" si="31"/>
        <v>262563</v>
      </c>
      <c r="D50" s="92">
        <f t="shared" ca="1" si="31"/>
        <v>275671</v>
      </c>
      <c r="E50" s="92">
        <f t="shared" ca="1" si="31"/>
        <v>268593</v>
      </c>
      <c r="F50" s="92">
        <f t="shared" ca="1" si="31"/>
        <v>263767</v>
      </c>
      <c r="G50" s="92">
        <f t="shared" ca="1" si="31"/>
        <v>236420</v>
      </c>
      <c r="H50" s="92">
        <f t="shared" ca="1" si="31"/>
        <v>238540</v>
      </c>
      <c r="I50" s="92">
        <f t="shared" ca="1" si="31"/>
        <v>229227</v>
      </c>
      <c r="J50" s="92">
        <f t="shared" ca="1" si="31"/>
        <v>232002</v>
      </c>
      <c r="K50" s="92">
        <f ca="1">INDEX(INDIRECT("Import_"&amp;K$2&amp;"!$b:$b",TRUE),MATCH('Out-Analysis'!$A50,INDIRECT("Import_"&amp;K$2&amp;"!$A:$A",TRUE),0),1)</f>
        <v>248926</v>
      </c>
      <c r="L50" s="92">
        <f ca="1">INDEX(INDIRECT("Import_"&amp;L$2&amp;"!$b:$b",TRUE),MATCH('Out-Analysis'!$A50,INDIRECT("Import_"&amp;L$2&amp;"!$A:$A",TRUE),0),1)</f>
        <v>243123</v>
      </c>
      <c r="M50" s="92">
        <f ca="1">INDEX(INDIRECT("Import_"&amp;M$2&amp;"!$b:$b",TRUE),MATCH('Out-Analysis'!$A50,INDIRECT("Import_"&amp;M$2&amp;"!$A:$A",TRUE),0),1)</f>
        <v>248688</v>
      </c>
      <c r="N50" s="92">
        <f ca="1">INDEX(INDIRECT("Import_"&amp;N$2&amp;"!$b:$b",TRUE),MATCH('Out-Analysis'!$A50,INDIRECT("Import_"&amp;N$2&amp;"!$A:$A",TRUE),0),1)</f>
        <v>253749</v>
      </c>
      <c r="P50" s="38" t="s">
        <v>47</v>
      </c>
      <c r="Q50" s="40">
        <f t="shared" ca="1" si="3"/>
        <v>3.510327249789022E-2</v>
      </c>
      <c r="R50" s="40">
        <f t="shared" ca="1" si="7"/>
        <v>3.468934589742001E-2</v>
      </c>
      <c r="S50" s="40">
        <f t="shared" ca="1" si="8"/>
        <v>3.6076868433960477E-2</v>
      </c>
      <c r="T50" s="40">
        <f t="shared" ca="1" si="9"/>
        <v>3.5252454709718134E-2</v>
      </c>
      <c r="U50" s="40">
        <f t="shared" ca="1" si="10"/>
        <v>3.5557635178045659E-2</v>
      </c>
      <c r="V50" s="40">
        <f t="shared" ca="1" si="11"/>
        <v>3.2470016188312363E-2</v>
      </c>
      <c r="W50" s="40">
        <f t="shared" ca="1" si="12"/>
        <v>3.3386308590319311E-2</v>
      </c>
      <c r="X50" s="40">
        <f t="shared" ca="1" si="13"/>
        <v>3.2451709700700798E-2</v>
      </c>
      <c r="Y50" s="40">
        <f t="shared" ca="1" si="14"/>
        <v>3.4102324317952043E-2</v>
      </c>
      <c r="Z50" s="40">
        <f t="shared" ca="1" si="15"/>
        <v>3.5601773752834506E-2</v>
      </c>
      <c r="AA50" s="40">
        <f t="shared" ca="1" si="16"/>
        <v>3.3122713151606614E-2</v>
      </c>
      <c r="AB50" s="40">
        <f t="shared" ca="1" si="17"/>
        <v>3.2737651339958672E-2</v>
      </c>
      <c r="AC50" s="40">
        <f t="shared" ca="1" si="18"/>
        <v>3.1542472121627751E-2</v>
      </c>
      <c r="AE50" s="38" t="s">
        <v>47</v>
      </c>
      <c r="AF50" s="92">
        <f t="shared" ca="1" si="6"/>
        <v>6</v>
      </c>
      <c r="AG50" s="92">
        <f t="shared" ca="1" si="19"/>
        <v>6</v>
      </c>
      <c r="AH50" s="92">
        <f t="shared" ca="1" si="20"/>
        <v>6</v>
      </c>
      <c r="AI50" s="92">
        <f t="shared" ca="1" si="21"/>
        <v>6</v>
      </c>
      <c r="AJ50" s="92">
        <f t="shared" ca="1" si="22"/>
        <v>6</v>
      </c>
      <c r="AK50" s="92">
        <f t="shared" ca="1" si="23"/>
        <v>9</v>
      </c>
      <c r="AL50" s="92">
        <f t="shared" ca="1" si="24"/>
        <v>8</v>
      </c>
      <c r="AM50" s="92">
        <f t="shared" ca="1" si="25"/>
        <v>7</v>
      </c>
      <c r="AN50" s="92">
        <f t="shared" ca="1" si="26"/>
        <v>7</v>
      </c>
      <c r="AO50" s="92">
        <f t="shared" ca="1" si="27"/>
        <v>7</v>
      </c>
      <c r="AP50" s="92">
        <f t="shared" ca="1" si="28"/>
        <v>7</v>
      </c>
      <c r="AQ50" s="92">
        <f t="shared" ca="1" si="29"/>
        <v>7</v>
      </c>
      <c r="AR50" s="92">
        <f t="shared" ca="1" si="30"/>
        <v>7</v>
      </c>
    </row>
    <row r="51" spans="1:44" ht="15.75" x14ac:dyDescent="0.25">
      <c r="A51" s="38" t="s">
        <v>48</v>
      </c>
      <c r="B51" s="92">
        <f t="shared" ca="1" si="31"/>
        <v>269232</v>
      </c>
      <c r="C51" s="92">
        <f t="shared" ca="1" si="31"/>
        <v>198813</v>
      </c>
      <c r="D51" s="92">
        <f t="shared" ca="1" si="31"/>
        <v>192362</v>
      </c>
      <c r="E51" s="92">
        <f t="shared" ca="1" si="31"/>
        <v>178528</v>
      </c>
      <c r="F51" s="92">
        <f t="shared" ca="1" si="31"/>
        <v>198200</v>
      </c>
      <c r="G51" s="92">
        <f t="shared" ca="1" si="31"/>
        <v>191053</v>
      </c>
      <c r="H51" s="92">
        <f t="shared" ca="1" si="31"/>
        <v>180462</v>
      </c>
      <c r="I51" s="92">
        <f t="shared" ca="1" si="31"/>
        <v>190644</v>
      </c>
      <c r="J51" s="92">
        <f t="shared" ca="1" si="31"/>
        <v>166162</v>
      </c>
      <c r="K51" s="92">
        <f ca="1">INDEX(INDIRECT("Import_"&amp;K$2&amp;"!$b:$b",TRUE),MATCH('Out-Analysis'!$A51,INDIRECT("Import_"&amp;K$2&amp;"!$A:$A",TRUE),0),1)</f>
        <v>179350</v>
      </c>
      <c r="L51" s="92">
        <f ca="1">INDEX(INDIRECT("Import_"&amp;L$2&amp;"!$b:$b",TRUE),MATCH('Out-Analysis'!$A51,INDIRECT("Import_"&amp;L$2&amp;"!$A:$A",TRUE),0),1)</f>
        <v>170559</v>
      </c>
      <c r="M51" s="92">
        <f ca="1">INDEX(INDIRECT("Import_"&amp;M$2&amp;"!$b:$b",TRUE),MATCH('Out-Analysis'!$A51,INDIRECT("Import_"&amp;M$2&amp;"!$A:$A",TRUE),0),1)</f>
        <v>167375</v>
      </c>
      <c r="N51" s="92">
        <f ca="1">INDEX(INDIRECT("Import_"&amp;N$2&amp;"!$b:$b",TRUE),MATCH('Out-Analysis'!$A51,INDIRECT("Import_"&amp;N$2&amp;"!$A:$A",TRUE),0),1)</f>
        <v>184156</v>
      </c>
      <c r="P51" s="38" t="s">
        <v>48</v>
      </c>
      <c r="Q51" s="40">
        <f t="shared" ca="1" si="3"/>
        <v>3.4254145474009193E-2</v>
      </c>
      <c r="R51" s="40">
        <f t="shared" ca="1" si="7"/>
        <v>2.6266811873355212E-2</v>
      </c>
      <c r="S51" s="40">
        <f t="shared" ca="1" si="8"/>
        <v>2.5174278635378786E-2</v>
      </c>
      <c r="T51" s="40">
        <f t="shared" ca="1" si="9"/>
        <v>2.3431549721759534E-2</v>
      </c>
      <c r="U51" s="40">
        <f t="shared" ca="1" si="10"/>
        <v>2.6718745302818963E-2</v>
      </c>
      <c r="V51" s="40">
        <f t="shared" ca="1" si="11"/>
        <v>2.6239294487884448E-2</v>
      </c>
      <c r="W51" s="40">
        <f t="shared" ca="1" si="12"/>
        <v>2.5257650795783532E-2</v>
      </c>
      <c r="X51" s="40">
        <f t="shared" ca="1" si="13"/>
        <v>2.6989507100735968E-2</v>
      </c>
      <c r="Y51" s="40">
        <f t="shared" ca="1" si="14"/>
        <v>2.4424403295314468E-2</v>
      </c>
      <c r="Z51" s="40">
        <f t="shared" ca="1" si="15"/>
        <v>2.5650908794464494E-2</v>
      </c>
      <c r="AA51" s="40">
        <f t="shared" ca="1" si="16"/>
        <v>2.323670254325947E-2</v>
      </c>
      <c r="AB51" s="40">
        <f t="shared" ca="1" si="17"/>
        <v>2.2033489324075076E-2</v>
      </c>
      <c r="AC51" s="40">
        <f t="shared" ca="1" si="18"/>
        <v>2.2891658670696164E-2</v>
      </c>
      <c r="AE51" s="38" t="s">
        <v>48</v>
      </c>
      <c r="AF51" s="92">
        <f t="shared" ca="1" si="6"/>
        <v>7</v>
      </c>
      <c r="AG51" s="92">
        <f t="shared" ca="1" si="19"/>
        <v>12</v>
      </c>
      <c r="AH51" s="92">
        <f t="shared" ca="1" si="20"/>
        <v>13</v>
      </c>
      <c r="AI51" s="92">
        <f t="shared" ca="1" si="21"/>
        <v>16</v>
      </c>
      <c r="AJ51" s="92">
        <f t="shared" ca="1" si="22"/>
        <v>13</v>
      </c>
      <c r="AK51" s="92">
        <f t="shared" ca="1" si="23"/>
        <v>12</v>
      </c>
      <c r="AL51" s="92">
        <f t="shared" ca="1" si="24"/>
        <v>13</v>
      </c>
      <c r="AM51" s="92">
        <f t="shared" ca="1" si="25"/>
        <v>13</v>
      </c>
      <c r="AN51" s="92">
        <f t="shared" ca="1" si="26"/>
        <v>14</v>
      </c>
      <c r="AO51" s="92">
        <f t="shared" ca="1" si="27"/>
        <v>14</v>
      </c>
      <c r="AP51" s="92">
        <f t="shared" ca="1" si="28"/>
        <v>15</v>
      </c>
      <c r="AQ51" s="92">
        <f t="shared" ca="1" si="29"/>
        <v>17</v>
      </c>
      <c r="AR51" s="92">
        <f t="shared" ca="1" si="30"/>
        <v>16</v>
      </c>
    </row>
    <row r="52" spans="1:44" ht="15.75" x14ac:dyDescent="0.25">
      <c r="A52" s="38" t="s">
        <v>49</v>
      </c>
      <c r="B52" s="92">
        <f t="shared" ca="1" si="31"/>
        <v>36026</v>
      </c>
      <c r="C52" s="92">
        <f t="shared" ca="1" si="31"/>
        <v>43321</v>
      </c>
      <c r="D52" s="92">
        <f t="shared" ca="1" si="31"/>
        <v>51476</v>
      </c>
      <c r="E52" s="92">
        <f t="shared" ca="1" si="31"/>
        <v>51953</v>
      </c>
      <c r="F52" s="92">
        <f t="shared" ca="1" si="31"/>
        <v>48804</v>
      </c>
      <c r="G52" s="92">
        <f t="shared" ca="1" si="31"/>
        <v>48627</v>
      </c>
      <c r="H52" s="92">
        <f t="shared" ca="1" si="31"/>
        <v>47425</v>
      </c>
      <c r="I52" s="92">
        <f t="shared" ca="1" si="31"/>
        <v>45956</v>
      </c>
      <c r="J52" s="92">
        <f t="shared" ca="1" si="31"/>
        <v>49349</v>
      </c>
      <c r="K52" s="92">
        <f ca="1">INDEX(INDIRECT("Import_"&amp;K$2&amp;"!$b:$b",TRUE),MATCH('Out-Analysis'!$A52,INDIRECT("Import_"&amp;K$2&amp;"!$A:$A",TRUE),0),1)</f>
        <v>47036</v>
      </c>
      <c r="L52" s="92">
        <f ca="1">INDEX(INDIRECT("Import_"&amp;L$2&amp;"!$b:$b",TRUE),MATCH('Out-Analysis'!$A52,INDIRECT("Import_"&amp;L$2&amp;"!$A:$A",TRUE),0),1)</f>
        <v>50147</v>
      </c>
      <c r="M52" s="92">
        <f ca="1">INDEX(INDIRECT("Import_"&amp;M$2&amp;"!$b:$b",TRUE),MATCH('Out-Analysis'!$A52,INDIRECT("Import_"&amp;M$2&amp;"!$A:$A",TRUE),0),1)</f>
        <v>44667</v>
      </c>
      <c r="N52" s="92">
        <f ca="1">INDEX(INDIRECT("Import_"&amp;N$2&amp;"!$b:$b",TRUE),MATCH('Out-Analysis'!$A52,INDIRECT("Import_"&amp;N$2&amp;"!$A:$A",TRUE),0),1)</f>
        <v>41825</v>
      </c>
      <c r="P52" s="38" t="s">
        <v>49</v>
      </c>
      <c r="Q52" s="40">
        <f t="shared" ca="1" si="3"/>
        <v>4.5835556131762021E-3</v>
      </c>
      <c r="R52" s="40">
        <f t="shared" ca="1" si="7"/>
        <v>5.7234917091217429E-3</v>
      </c>
      <c r="S52" s="40">
        <f t="shared" ca="1" si="8"/>
        <v>6.7366276449338141E-3</v>
      </c>
      <c r="T52" s="40">
        <f t="shared" ca="1" si="9"/>
        <v>6.8187584171366571E-3</v>
      </c>
      <c r="U52" s="40">
        <f t="shared" ca="1" si="10"/>
        <v>6.579120311598268E-3</v>
      </c>
      <c r="V52" s="40">
        <f t="shared" ca="1" si="11"/>
        <v>6.6784513881611753E-3</v>
      </c>
      <c r="W52" s="40">
        <f t="shared" ca="1" si="12"/>
        <v>6.6376527412421119E-3</v>
      </c>
      <c r="X52" s="40">
        <f t="shared" ca="1" si="13"/>
        <v>6.5059996030371898E-3</v>
      </c>
      <c r="Y52" s="40">
        <f t="shared" ca="1" si="14"/>
        <v>7.2538840301661859E-3</v>
      </c>
      <c r="Z52" s="40">
        <f t="shared" ca="1" si="15"/>
        <v>6.727160000314647E-3</v>
      </c>
      <c r="AA52" s="40">
        <f t="shared" ca="1" si="16"/>
        <v>6.8319521247007355E-3</v>
      </c>
      <c r="AB52" s="40">
        <f t="shared" ca="1" si="17"/>
        <v>5.8800290822312862E-3</v>
      </c>
      <c r="AC52" s="40">
        <f t="shared" ca="1" si="18"/>
        <v>5.1990900318309857E-3</v>
      </c>
      <c r="AE52" s="38" t="s">
        <v>49</v>
      </c>
      <c r="AF52" s="92">
        <f t="shared" ca="1" si="6"/>
        <v>44</v>
      </c>
      <c r="AG52" s="92">
        <f t="shared" ca="1" si="19"/>
        <v>41</v>
      </c>
      <c r="AH52" s="92">
        <f t="shared" ca="1" si="20"/>
        <v>40</v>
      </c>
      <c r="AI52" s="92">
        <f t="shared" ca="1" si="21"/>
        <v>41</v>
      </c>
      <c r="AJ52" s="92">
        <f t="shared" ca="1" si="22"/>
        <v>41</v>
      </c>
      <c r="AK52" s="92">
        <f t="shared" ca="1" si="23"/>
        <v>41</v>
      </c>
      <c r="AL52" s="92">
        <f t="shared" ca="1" si="24"/>
        <v>42</v>
      </c>
      <c r="AM52" s="92">
        <f t="shared" ca="1" si="25"/>
        <v>42</v>
      </c>
      <c r="AN52" s="92">
        <f t="shared" ca="1" si="26"/>
        <v>40</v>
      </c>
      <c r="AO52" s="92">
        <f t="shared" ca="1" si="27"/>
        <v>42</v>
      </c>
      <c r="AP52" s="92">
        <f t="shared" ca="1" si="28"/>
        <v>42</v>
      </c>
      <c r="AQ52" s="92">
        <f t="shared" ca="1" si="29"/>
        <v>43</v>
      </c>
      <c r="AR52" s="92">
        <f t="shared" ca="1" si="30"/>
        <v>43</v>
      </c>
    </row>
    <row r="53" spans="1:44" ht="15.75" x14ac:dyDescent="0.25">
      <c r="A53" s="38" t="s">
        <v>50</v>
      </c>
      <c r="B53" s="92">
        <f t="shared" ca="1" si="31"/>
        <v>112329</v>
      </c>
      <c r="C53" s="92">
        <f t="shared" ca="1" si="31"/>
        <v>113492</v>
      </c>
      <c r="D53" s="92">
        <f t="shared" ca="1" si="31"/>
        <v>113882</v>
      </c>
      <c r="E53" s="92">
        <f t="shared" ca="1" si="31"/>
        <v>109243</v>
      </c>
      <c r="F53" s="92">
        <f t="shared" ca="1" si="31"/>
        <v>114724</v>
      </c>
      <c r="G53" s="92">
        <f t="shared" ca="1" si="31"/>
        <v>110198</v>
      </c>
      <c r="H53" s="92">
        <f t="shared" ca="1" si="31"/>
        <v>97724</v>
      </c>
      <c r="I53" s="92">
        <f t="shared" ca="1" si="31"/>
        <v>105370</v>
      </c>
      <c r="J53" s="92">
        <f t="shared" ca="1" si="31"/>
        <v>111240</v>
      </c>
      <c r="K53" s="92">
        <f ca="1">INDEX(INDIRECT("Import_"&amp;K$2&amp;"!$b:$b",TRUE),MATCH('Out-Analysis'!$A53,INDIRECT("Import_"&amp;K$2&amp;"!$A:$A",TRUE),0),1)</f>
        <v>100137</v>
      </c>
      <c r="L53" s="92">
        <f ca="1">INDEX(INDIRECT("Import_"&amp;L$2&amp;"!$b:$b",TRUE),MATCH('Out-Analysis'!$A53,INDIRECT("Import_"&amp;L$2&amp;"!$A:$A",TRUE),0),1)</f>
        <v>111434</v>
      </c>
      <c r="M53" s="92">
        <f ca="1">INDEX(INDIRECT("Import_"&amp;M$2&amp;"!$b:$b",TRUE),MATCH('Out-Analysis'!$A53,INDIRECT("Import_"&amp;M$2&amp;"!$A:$A",TRUE),0),1)</f>
        <v>119593</v>
      </c>
      <c r="N53" s="92">
        <f ca="1">INDEX(INDIRECT("Import_"&amp;N$2&amp;"!$b:$b",TRUE),MATCH('Out-Analysis'!$A53,INDIRECT("Import_"&amp;N$2&amp;"!$A:$A",TRUE),0),1)</f>
        <v>113826</v>
      </c>
      <c r="P53" s="38" t="s">
        <v>50</v>
      </c>
      <c r="Q53" s="40">
        <f t="shared" ca="1" si="3"/>
        <v>1.4291517750304491E-2</v>
      </c>
      <c r="R53" s="40">
        <f t="shared" ca="1" si="7"/>
        <v>1.4994356571908425E-2</v>
      </c>
      <c r="S53" s="40">
        <f t="shared" ca="1" si="8"/>
        <v>1.4903656645045315E-2</v>
      </c>
      <c r="T53" s="40">
        <f t="shared" ca="1" si="9"/>
        <v>1.4337990602337879E-2</v>
      </c>
      <c r="U53" s="40">
        <f t="shared" ca="1" si="10"/>
        <v>1.5465597054089822E-2</v>
      </c>
      <c r="V53" s="40">
        <f t="shared" ca="1" si="11"/>
        <v>1.5134636849334427E-2</v>
      </c>
      <c r="W53" s="40">
        <f t="shared" ca="1" si="12"/>
        <v>1.3677553536850694E-2</v>
      </c>
      <c r="X53" s="40">
        <f t="shared" ca="1" si="13"/>
        <v>1.4917250808861275E-2</v>
      </c>
      <c r="Y53" s="40">
        <f t="shared" ca="1" si="14"/>
        <v>1.6351335579559596E-2</v>
      </c>
      <c r="Z53" s="40">
        <f t="shared" ca="1" si="15"/>
        <v>1.4321745491783056E-2</v>
      </c>
      <c r="AA53" s="40">
        <f t="shared" ca="1" si="16"/>
        <v>1.518160115388561E-2</v>
      </c>
      <c r="AB53" s="40">
        <f t="shared" ca="1" si="17"/>
        <v>1.5743397094751969E-2</v>
      </c>
      <c r="AC53" s="40">
        <f t="shared" ca="1" si="18"/>
        <v>1.4149231846101465E-2</v>
      </c>
      <c r="AE53" s="38" t="s">
        <v>50</v>
      </c>
      <c r="AF53" s="92">
        <f t="shared" ca="1" si="6"/>
        <v>24</v>
      </c>
      <c r="AG53" s="92">
        <f t="shared" ca="1" si="19"/>
        <v>23</v>
      </c>
      <c r="AH53" s="92">
        <f t="shared" ca="1" si="20"/>
        <v>23</v>
      </c>
      <c r="AI53" s="92">
        <f t="shared" ca="1" si="21"/>
        <v>23</v>
      </c>
      <c r="AJ53" s="92">
        <f t="shared" ca="1" si="22"/>
        <v>23</v>
      </c>
      <c r="AK53" s="92">
        <f t="shared" ca="1" si="23"/>
        <v>24</v>
      </c>
      <c r="AL53" s="92">
        <f t="shared" ca="1" si="24"/>
        <v>28</v>
      </c>
      <c r="AM53" s="92">
        <f t="shared" ca="1" si="25"/>
        <v>25</v>
      </c>
      <c r="AN53" s="92">
        <f t="shared" ca="1" si="26"/>
        <v>22</v>
      </c>
      <c r="AO53" s="92">
        <f t="shared" ca="1" si="27"/>
        <v>26</v>
      </c>
      <c r="AP53" s="92">
        <f t="shared" ca="1" si="28"/>
        <v>23</v>
      </c>
      <c r="AQ53" s="92">
        <f t="shared" ca="1" si="29"/>
        <v>21</v>
      </c>
      <c r="AR53" s="92">
        <f t="shared" ca="1" si="30"/>
        <v>25</v>
      </c>
    </row>
    <row r="54" spans="1:44" ht="15.75" x14ac:dyDescent="0.25">
      <c r="A54" s="38" t="s">
        <v>51</v>
      </c>
      <c r="B54" s="92">
        <f t="shared" ca="1" si="31"/>
        <v>35164</v>
      </c>
      <c r="C54" s="92">
        <f t="shared" ca="1" si="31"/>
        <v>25954</v>
      </c>
      <c r="D54" s="92">
        <f t="shared" ca="1" si="31"/>
        <v>27184</v>
      </c>
      <c r="E54" s="92">
        <f t="shared" ca="1" si="31"/>
        <v>31537</v>
      </c>
      <c r="F54" s="92">
        <f t="shared" ca="1" si="31"/>
        <v>33465</v>
      </c>
      <c r="G54" s="92">
        <f t="shared" ca="1" si="31"/>
        <v>28150</v>
      </c>
      <c r="H54" s="92">
        <f t="shared" ca="1" si="31"/>
        <v>32228</v>
      </c>
      <c r="I54" s="92">
        <f t="shared" ca="1" si="31"/>
        <v>31991</v>
      </c>
      <c r="J54" s="92">
        <f t="shared" ca="1" si="31"/>
        <v>28186</v>
      </c>
      <c r="K54" s="92">
        <f ca="1">INDEX(INDIRECT("Import_"&amp;K$2&amp;"!$b:$b",TRUE),MATCH('Out-Analysis'!$A54,INDIRECT("Import_"&amp;K$2&amp;"!$A:$A",TRUE),0),1)</f>
        <v>30372</v>
      </c>
      <c r="L54" s="92">
        <f ca="1">INDEX(INDIRECT("Import_"&amp;L$2&amp;"!$b:$b",TRUE),MATCH('Out-Analysis'!$A54,INDIRECT("Import_"&amp;L$2&amp;"!$A:$A",TRUE),0),1)</f>
        <v>30860</v>
      </c>
      <c r="M54" s="92">
        <f ca="1">INDEX(INDIRECT("Import_"&amp;M$2&amp;"!$b:$b",TRUE),MATCH('Out-Analysis'!$A54,INDIRECT("Import_"&amp;M$2&amp;"!$A:$A",TRUE),0),1)</f>
        <v>26754</v>
      </c>
      <c r="N54" s="92">
        <f ca="1">INDEX(INDIRECT("Import_"&amp;N$2&amp;"!$b:$b",TRUE),MATCH('Out-Analysis'!$A54,INDIRECT("Import_"&amp;N$2&amp;"!$A:$A",TRUE),0),1)</f>
        <v>29846</v>
      </c>
      <c r="P54" s="38" t="s">
        <v>51</v>
      </c>
      <c r="Q54" s="40">
        <f t="shared" ca="1" si="3"/>
        <v>4.4738841276224942E-3</v>
      </c>
      <c r="R54" s="40">
        <f t="shared" ca="1" si="7"/>
        <v>3.4289952636953375E-3</v>
      </c>
      <c r="S54" s="40">
        <f t="shared" ca="1" si="8"/>
        <v>3.5575508178545497E-3</v>
      </c>
      <c r="T54" s="40">
        <f t="shared" ca="1" si="9"/>
        <v>4.1391870383084475E-3</v>
      </c>
      <c r="U54" s="40">
        <f t="shared" ca="1" si="10"/>
        <v>4.5113159009023034E-3</v>
      </c>
      <c r="V54" s="40">
        <f t="shared" ca="1" si="11"/>
        <v>3.8661321195372343E-3</v>
      </c>
      <c r="W54" s="40">
        <f t="shared" ca="1" si="12"/>
        <v>4.5106646820189944E-3</v>
      </c>
      <c r="X54" s="40">
        <f t="shared" ca="1" si="13"/>
        <v>4.5289719144564963E-3</v>
      </c>
      <c r="Y54" s="40">
        <f t="shared" ca="1" si="14"/>
        <v>4.1431027026740987E-3</v>
      </c>
      <c r="Z54" s="40">
        <f t="shared" ca="1" si="15"/>
        <v>4.3438494669945675E-3</v>
      </c>
      <c r="AA54" s="40">
        <f t="shared" ca="1" si="16"/>
        <v>4.204320150123929E-3</v>
      </c>
      <c r="AB54" s="40">
        <f t="shared" ca="1" si="17"/>
        <v>3.5219356138987581E-3</v>
      </c>
      <c r="AC54" s="40">
        <f t="shared" ca="1" si="18"/>
        <v>3.7100308688589982E-3</v>
      </c>
      <c r="AE54" s="38" t="s">
        <v>51</v>
      </c>
      <c r="AF54" s="92">
        <f t="shared" ca="1" si="6"/>
        <v>45</v>
      </c>
      <c r="AG54" s="92">
        <f t="shared" ca="1" si="19"/>
        <v>50</v>
      </c>
      <c r="AH54" s="92">
        <f t="shared" ca="1" si="20"/>
        <v>50</v>
      </c>
      <c r="AI54" s="92">
        <f t="shared" ca="1" si="21"/>
        <v>47</v>
      </c>
      <c r="AJ54" s="92">
        <f t="shared" ca="1" si="22"/>
        <v>46</v>
      </c>
      <c r="AK54" s="92">
        <f t="shared" ca="1" si="23"/>
        <v>49</v>
      </c>
      <c r="AL54" s="92">
        <f t="shared" ca="1" si="24"/>
        <v>46</v>
      </c>
      <c r="AM54" s="92">
        <f t="shared" ca="1" si="25"/>
        <v>45</v>
      </c>
      <c r="AN54" s="92">
        <f t="shared" ca="1" si="26"/>
        <v>47</v>
      </c>
      <c r="AO54" s="92">
        <f t="shared" ca="1" si="27"/>
        <v>46</v>
      </c>
      <c r="AP54" s="92">
        <f t="shared" ca="1" si="28"/>
        <v>48</v>
      </c>
      <c r="AQ54" s="92">
        <f t="shared" ca="1" si="29"/>
        <v>48</v>
      </c>
      <c r="AR54" s="92">
        <f t="shared" ca="1" si="30"/>
        <v>48</v>
      </c>
    </row>
    <row r="55" spans="1:44" ht="15.75" x14ac:dyDescent="0.25">
      <c r="A55" s="38" t="s">
        <v>39</v>
      </c>
      <c r="B55" s="92">
        <f t="shared" ca="1" si="31"/>
        <v>54669</v>
      </c>
      <c r="C55" s="92">
        <f t="shared" ca="1" si="31"/>
        <v>97488</v>
      </c>
      <c r="D55" s="92">
        <f t="shared" ca="1" si="31"/>
        <v>88676</v>
      </c>
      <c r="E55" s="92">
        <f t="shared" ca="1" si="31"/>
        <v>89000</v>
      </c>
      <c r="F55" s="92">
        <f t="shared" ca="1" si="31"/>
        <v>83844</v>
      </c>
      <c r="G55" s="92">
        <f t="shared" ca="1" si="31"/>
        <v>73846</v>
      </c>
      <c r="H55" s="92">
        <f t="shared" ca="1" si="31"/>
        <v>74500</v>
      </c>
      <c r="I55" s="92">
        <f t="shared" ca="1" si="31"/>
        <v>76218</v>
      </c>
      <c r="J55" s="92">
        <f t="shared" ca="1" si="31"/>
        <v>59885</v>
      </c>
      <c r="K55" s="92">
        <f ca="1">INDEX(INDIRECT("Import_"&amp;K$2&amp;"!$b:$b",TRUE),MATCH('Out-Analysis'!$A55,INDIRECT("Import_"&amp;K$2&amp;"!$A:$A",TRUE),0),1)</f>
        <v>62074</v>
      </c>
      <c r="L55" s="92">
        <f ca="1">INDEX(INDIRECT("Import_"&amp;L$2&amp;"!$b:$b",TRUE),MATCH('Out-Analysis'!$A55,INDIRECT("Import_"&amp;L$2&amp;"!$A:$A",TRUE),0),1)</f>
        <v>67862</v>
      </c>
      <c r="M55" s="92">
        <f ca="1">INDEX(INDIRECT("Import_"&amp;M$2&amp;"!$b:$b",TRUE),MATCH('Out-Analysis'!$A55,INDIRECT("Import_"&amp;M$2&amp;"!$A:$A",TRUE),0),1)</f>
        <v>60388</v>
      </c>
      <c r="N55" s="92">
        <f ca="1">INDEX(INDIRECT("Import_"&amp;N$2&amp;"!$b:$b",TRUE),MATCH('Out-Analysis'!$A55,INDIRECT("Import_"&amp;N$2&amp;"!$A:$A",TRUE),0),1)</f>
        <v>67110</v>
      </c>
      <c r="P55" s="38" t="s">
        <v>39</v>
      </c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E55" s="38" t="s">
        <v>39</v>
      </c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</row>
    <row r="57" spans="1:44" ht="15.75" x14ac:dyDescent="0.25">
      <c r="A57" s="37" t="s">
        <v>251</v>
      </c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</row>
    <row r="58" spans="1:44" ht="15.75" x14ac:dyDescent="0.25">
      <c r="A58" s="38"/>
      <c r="B58" s="39">
        <f>B2</f>
        <v>2021</v>
      </c>
      <c r="C58" s="39">
        <f>D58+1</f>
        <v>2017</v>
      </c>
      <c r="D58" s="39">
        <v>2016</v>
      </c>
      <c r="E58" s="39">
        <v>2015</v>
      </c>
      <c r="F58" s="39">
        <v>2014</v>
      </c>
      <c r="G58" s="39">
        <v>2013</v>
      </c>
      <c r="H58" s="39">
        <v>2012</v>
      </c>
      <c r="I58" s="39">
        <v>2011</v>
      </c>
      <c r="J58" s="39">
        <v>2010</v>
      </c>
      <c r="K58" s="198">
        <v>2009</v>
      </c>
      <c r="L58" s="198">
        <v>2008</v>
      </c>
      <c r="M58" s="198">
        <v>2007</v>
      </c>
      <c r="N58" s="198">
        <v>2006</v>
      </c>
      <c r="Q58" s="209">
        <v>1</v>
      </c>
      <c r="R58" s="209">
        <f>Q58+1</f>
        <v>2</v>
      </c>
      <c r="S58" s="209">
        <f t="shared" ref="S58:Y58" si="32">R58+1</f>
        <v>3</v>
      </c>
      <c r="T58" s="209">
        <f t="shared" si="32"/>
        <v>4</v>
      </c>
      <c r="U58" s="209">
        <f t="shared" si="32"/>
        <v>5</v>
      </c>
      <c r="V58" s="209">
        <f>U58+1</f>
        <v>6</v>
      </c>
      <c r="W58" s="209">
        <f t="shared" si="32"/>
        <v>7</v>
      </c>
      <c r="X58" s="209">
        <f t="shared" si="32"/>
        <v>8</v>
      </c>
      <c r="Y58" s="209">
        <f t="shared" si="32"/>
        <v>9</v>
      </c>
      <c r="Z58" s="209">
        <f>Y58+1</f>
        <v>10</v>
      </c>
      <c r="AE58" s="210"/>
      <c r="AF58" s="209">
        <f t="shared" ref="AF58:AJ59" si="33">Q58</f>
        <v>1</v>
      </c>
      <c r="AG58" s="209">
        <f t="shared" si="33"/>
        <v>2</v>
      </c>
      <c r="AH58" s="209">
        <f t="shared" si="33"/>
        <v>3</v>
      </c>
      <c r="AI58" s="209">
        <f t="shared" si="33"/>
        <v>4</v>
      </c>
      <c r="AJ58" s="209">
        <f t="shared" si="33"/>
        <v>5</v>
      </c>
      <c r="AK58" s="209">
        <f t="shared" ref="AK58:AO59" si="34">V58</f>
        <v>6</v>
      </c>
      <c r="AL58" s="209">
        <f t="shared" si="34"/>
        <v>7</v>
      </c>
      <c r="AM58" s="209">
        <f t="shared" si="34"/>
        <v>8</v>
      </c>
      <c r="AN58" s="209">
        <f t="shared" si="34"/>
        <v>9</v>
      </c>
      <c r="AO58" s="209">
        <f t="shared" si="34"/>
        <v>10</v>
      </c>
    </row>
    <row r="59" spans="1:44" ht="15.75" x14ac:dyDescent="0.25">
      <c r="A59" s="38" t="s">
        <v>123</v>
      </c>
      <c r="B59" s="40">
        <f t="shared" ref="B59:L74" ca="1" si="35">B3/C3-1</f>
        <v>3.8427365585935513E-2</v>
      </c>
      <c r="C59" s="40">
        <f t="shared" ca="1" si="35"/>
        <v>-9.4528197882743914E-3</v>
      </c>
      <c r="D59" s="40">
        <f t="shared" ca="1" si="35"/>
        <v>2.8983627918623966E-3</v>
      </c>
      <c r="E59" s="40">
        <f t="shared" ca="1" si="35"/>
        <v>2.7111842483964477E-2</v>
      </c>
      <c r="F59" s="40">
        <f t="shared" ca="1" si="35"/>
        <v>1.8792835610826231E-2</v>
      </c>
      <c r="G59" s="40">
        <f t="shared" ca="1" si="35"/>
        <v>1.9081449632567304E-2</v>
      </c>
      <c r="H59" s="40">
        <f t="shared" ca="1" si="35"/>
        <v>1.1497056614201639E-2</v>
      </c>
      <c r="I59" s="40">
        <f t="shared" ca="1" si="35"/>
        <v>3.8294228201967595E-2</v>
      </c>
      <c r="J59" s="40">
        <f t="shared" ca="1" si="35"/>
        <v>-2.7008325997521454E-2</v>
      </c>
      <c r="K59" s="40">
        <f t="shared" ca="1" si="35"/>
        <v>-4.7426529641615089E-2</v>
      </c>
      <c r="L59" s="40">
        <f t="shared" ca="1" si="35"/>
        <v>-3.3742602243618025E-2</v>
      </c>
      <c r="M59" s="40">
        <f ca="1">M3/N3-1</f>
        <v>-5.5724549288927339E-2</v>
      </c>
      <c r="N59" s="92"/>
      <c r="Q59" s="210" t="str">
        <f ca="1">INDEX($AE$4:$AE$54,MATCH(Q$58,$AF$4:$AF$54,0),1)</f>
        <v>California</v>
      </c>
      <c r="R59" s="210" t="str">
        <f t="shared" ref="R59:Z59" ca="1" si="36">INDEX($AE$4:$AE$54,MATCH(R$58,$AF$4:$AF$54,0),1)</f>
        <v>New York</v>
      </c>
      <c r="S59" s="210" t="str">
        <f t="shared" ca="1" si="36"/>
        <v>Florida</v>
      </c>
      <c r="T59" s="210" t="str">
        <f t="shared" ca="1" si="36"/>
        <v>Texas</v>
      </c>
      <c r="U59" s="210" t="str">
        <f t="shared" ca="1" si="36"/>
        <v>Illinois</v>
      </c>
      <c r="V59" s="210" t="str">
        <f t="shared" ca="1" si="36"/>
        <v>Virginia</v>
      </c>
      <c r="W59" s="210" t="str">
        <f t="shared" ca="1" si="36"/>
        <v>Washington</v>
      </c>
      <c r="X59" s="210" t="str">
        <f t="shared" ca="1" si="36"/>
        <v>Pennsylvania</v>
      </c>
      <c r="Y59" s="210" t="str">
        <f t="shared" ca="1" si="36"/>
        <v>Colorado</v>
      </c>
      <c r="Z59" s="210" t="str">
        <f t="shared" ca="1" si="36"/>
        <v>New Jersey</v>
      </c>
      <c r="AE59" s="210"/>
      <c r="AF59" s="210" t="str">
        <f t="shared" ca="1" si="33"/>
        <v>California</v>
      </c>
      <c r="AG59" s="210" t="str">
        <f t="shared" ca="1" si="33"/>
        <v>New York</v>
      </c>
      <c r="AH59" s="210" t="str">
        <f t="shared" ca="1" si="33"/>
        <v>Florida</v>
      </c>
      <c r="AI59" s="210" t="str">
        <f t="shared" ca="1" si="33"/>
        <v>Texas</v>
      </c>
      <c r="AJ59" s="210" t="str">
        <f t="shared" ca="1" si="33"/>
        <v>Illinois</v>
      </c>
      <c r="AK59" s="210" t="str">
        <f t="shared" ca="1" si="34"/>
        <v>Virginia</v>
      </c>
      <c r="AL59" s="210" t="str">
        <f t="shared" ca="1" si="34"/>
        <v>Washington</v>
      </c>
      <c r="AM59" s="210" t="str">
        <f t="shared" ca="1" si="34"/>
        <v>Pennsylvania</v>
      </c>
      <c r="AN59" s="210" t="str">
        <f t="shared" ca="1" si="34"/>
        <v>Colorado</v>
      </c>
      <c r="AO59" s="210" t="str">
        <f t="shared" ca="1" si="34"/>
        <v>New Jersey</v>
      </c>
      <c r="AP59" s="208" t="s">
        <v>259</v>
      </c>
      <c r="AQ59" s="38" t="s">
        <v>123</v>
      </c>
    </row>
    <row r="60" spans="1:44" ht="15.75" x14ac:dyDescent="0.25">
      <c r="A60" s="38" t="s">
        <v>0</v>
      </c>
      <c r="B60" s="40">
        <f t="shared" ca="1" si="35"/>
        <v>2.9714387085329141E-2</v>
      </c>
      <c r="C60" s="40">
        <f t="shared" ca="1" si="35"/>
        <v>1.5757017578985399E-2</v>
      </c>
      <c r="D60" s="40">
        <f t="shared" ca="1" si="35"/>
        <v>-9.0964100427540773E-3</v>
      </c>
      <c r="E60" s="40">
        <f t="shared" ca="1" si="35"/>
        <v>-9.713850700819493E-2</v>
      </c>
      <c r="F60" s="40">
        <f t="shared" ca="1" si="35"/>
        <v>0.14848949279461832</v>
      </c>
      <c r="G60" s="40">
        <f t="shared" ca="1" si="35"/>
        <v>-0.10979763757897631</v>
      </c>
      <c r="H60" s="40">
        <f t="shared" ca="1" si="35"/>
        <v>2.250809879594784E-2</v>
      </c>
      <c r="I60" s="40">
        <f t="shared" ca="1" si="35"/>
        <v>7.6445510527005434E-2</v>
      </c>
      <c r="J60" s="40">
        <f t="shared" ca="1" si="35"/>
        <v>-6.9928103411104114E-2</v>
      </c>
      <c r="K60" s="40">
        <f t="shared" ca="1" si="35"/>
        <v>5.7829031522375063E-2</v>
      </c>
      <c r="L60" s="40">
        <f t="shared" ca="1" si="35"/>
        <v>-0.10820179510987316</v>
      </c>
      <c r="M60" s="40">
        <f t="shared" ref="M60:M111" ca="1" si="37">M4/N4-1</f>
        <v>0.11275657804105244</v>
      </c>
      <c r="N60" s="92"/>
      <c r="P60" s="210">
        <v>2006</v>
      </c>
      <c r="Q60" s="211">
        <f ca="1">INDEX($Q$4:$AC$54,MATCH(Q$59,$P$4:$P$54,0),MATCH($P60,$Q$2:$AC$2,0))</f>
        <v>9.2816156571606287E-2</v>
      </c>
      <c r="R60" s="211">
        <f t="shared" ref="R60:Z75" ca="1" si="38">INDEX($Q$4:$AC$54,MATCH(R$59,$P$4:$P$54,0),MATCH($P60,$Q$2:$AC$2,0))</f>
        <v>6.380691232227223E-2</v>
      </c>
      <c r="S60" s="211">
        <f t="shared" ca="1" si="38"/>
        <v>6.7275417024201214E-2</v>
      </c>
      <c r="T60" s="211">
        <f t="shared" ca="1" si="38"/>
        <v>5.7423933863348396E-2</v>
      </c>
      <c r="U60" s="211">
        <f t="shared" ca="1" si="38"/>
        <v>4.0189059175402567E-2</v>
      </c>
      <c r="V60" s="211">
        <f t="shared" ca="1" si="38"/>
        <v>3.1542472121627751E-2</v>
      </c>
      <c r="W60" s="211">
        <f t="shared" ca="1" si="38"/>
        <v>2.2891658670696164E-2</v>
      </c>
      <c r="X60" s="211">
        <f t="shared" ca="1" si="38"/>
        <v>2.8418791705372384E-2</v>
      </c>
      <c r="Y60" s="211">
        <f t="shared" ca="1" si="38"/>
        <v>2.0301498742584693E-2</v>
      </c>
      <c r="Z60" s="211">
        <f t="shared" ca="1" si="38"/>
        <v>3.0448954010210728E-2</v>
      </c>
      <c r="AD60" s="212"/>
      <c r="AE60" s="210">
        <f>P60</f>
        <v>2006</v>
      </c>
      <c r="AF60" s="208">
        <f t="shared" ref="AF60:AJ61" ca="1" si="39">INDEX($B$3:$N$55,MATCH(AF$59,$A$3:$A$55,0),MATCH($AE60,$B$2:$N$2,0))</f>
        <v>746676</v>
      </c>
      <c r="AG60" s="208">
        <f t="shared" ca="1" si="39"/>
        <v>513306</v>
      </c>
      <c r="AH60" s="208">
        <f t="shared" ca="1" si="39"/>
        <v>541209</v>
      </c>
      <c r="AI60" s="208">
        <f t="shared" ca="1" si="39"/>
        <v>461957</v>
      </c>
      <c r="AJ60" s="208">
        <f t="shared" ca="1" si="39"/>
        <v>323308</v>
      </c>
      <c r="AK60" s="208">
        <f t="shared" ref="AK60:AQ75" ca="1" si="40">INDEX($B$3:$N$55,MATCH(AK$59,$A$3:$A$55,0),MATCH($AE60,$B$2:$N$2,0))</f>
        <v>253749</v>
      </c>
      <c r="AL60" s="208">
        <f t="shared" ca="1" si="40"/>
        <v>184156</v>
      </c>
      <c r="AM60" s="208">
        <f t="shared" ca="1" si="40"/>
        <v>228620</v>
      </c>
      <c r="AN60" s="208">
        <f t="shared" ca="1" si="40"/>
        <v>163319</v>
      </c>
      <c r="AO60" s="208">
        <f t="shared" ca="1" si="40"/>
        <v>244952</v>
      </c>
      <c r="AP60" s="208">
        <f ca="1">SUM(AF60:AO60)</f>
        <v>3661252</v>
      </c>
      <c r="AQ60" s="208">
        <f t="shared" ca="1" si="40"/>
        <v>8044677</v>
      </c>
      <c r="AR60" s="213">
        <f ca="1">AP60/AQ60</f>
        <v>0.45511485420732245</v>
      </c>
    </row>
    <row r="61" spans="1:44" ht="15.75" x14ac:dyDescent="0.25">
      <c r="A61" s="38" t="s">
        <v>1</v>
      </c>
      <c r="B61" s="40">
        <f t="shared" ca="1" si="35"/>
        <v>-1.5847528623289531E-2</v>
      </c>
      <c r="C61" s="40">
        <f t="shared" ca="1" si="35"/>
        <v>2.1343347435470728E-2</v>
      </c>
      <c r="D61" s="40">
        <f t="shared" ca="1" si="35"/>
        <v>3.7532057605050406E-2</v>
      </c>
      <c r="E61" s="40">
        <f t="shared" ca="1" si="35"/>
        <v>-0.56224834569340543</v>
      </c>
      <c r="F61" s="40">
        <f t="shared" ca="1" si="35"/>
        <v>-7.2990363350711962E-2</v>
      </c>
      <c r="G61" s="40">
        <f t="shared" ca="1" si="35"/>
        <v>0.18869248703430563</v>
      </c>
      <c r="H61" s="40">
        <f t="shared" ca="1" si="35"/>
        <v>-5.382104670793475E-2</v>
      </c>
      <c r="I61" s="40">
        <f t="shared" ca="1" si="35"/>
        <v>-6.1694757740886286E-2</v>
      </c>
      <c r="J61" s="40">
        <f t="shared" ca="1" si="35"/>
        <v>0.32310529845741121</v>
      </c>
      <c r="K61" s="40">
        <f t="shared" ca="1" si="35"/>
        <v>-0.16173163418290859</v>
      </c>
      <c r="L61" s="40">
        <f t="shared" ca="1" si="35"/>
        <v>0.35489502166219666</v>
      </c>
      <c r="M61" s="40">
        <f t="shared" ca="1" si="37"/>
        <v>-6.151128495497038E-3</v>
      </c>
      <c r="N61" s="92"/>
      <c r="P61" s="210">
        <f>P60+1</f>
        <v>2007</v>
      </c>
      <c r="Q61" s="211">
        <f ca="1">INDEX($Q$4:$AC$54,MATCH(Q$59,$P$4:$P$54,0),MATCH($P61,$Q$2:$AC$2,0))</f>
        <v>8.7939259577344026E-2</v>
      </c>
      <c r="R61" s="211">
        <f t="shared" ca="1" si="38"/>
        <v>5.8858081423138961E-2</v>
      </c>
      <c r="S61" s="211">
        <f t="shared" ca="1" si="38"/>
        <v>7.0827581150048752E-2</v>
      </c>
      <c r="T61" s="211">
        <f t="shared" ca="1" si="38"/>
        <v>5.5523076682071792E-2</v>
      </c>
      <c r="U61" s="211">
        <f t="shared" ca="1" si="38"/>
        <v>3.9321698948882433E-2</v>
      </c>
      <c r="V61" s="211">
        <f t="shared" ca="1" si="38"/>
        <v>3.2737651339958672E-2</v>
      </c>
      <c r="W61" s="211">
        <f t="shared" ca="1" si="38"/>
        <v>2.2033489324075076E-2</v>
      </c>
      <c r="X61" s="211">
        <f t="shared" ca="1" si="38"/>
        <v>3.2097083996861141E-2</v>
      </c>
      <c r="Y61" s="211">
        <f t="shared" ca="1" si="38"/>
        <v>2.3169818404555533E-2</v>
      </c>
      <c r="Z61" s="211">
        <f t="shared" ca="1" si="38"/>
        <v>2.8559219766333774E-2</v>
      </c>
      <c r="AE61" s="210">
        <f>P61</f>
        <v>2007</v>
      </c>
      <c r="AF61" s="208">
        <f t="shared" ca="1" si="39"/>
        <v>668021</v>
      </c>
      <c r="AG61" s="208">
        <f t="shared" ca="1" si="39"/>
        <v>447109</v>
      </c>
      <c r="AH61" s="208">
        <f t="shared" ca="1" si="39"/>
        <v>538034</v>
      </c>
      <c r="AI61" s="208">
        <f t="shared" ca="1" si="39"/>
        <v>421775</v>
      </c>
      <c r="AJ61" s="208">
        <f t="shared" ca="1" si="39"/>
        <v>298703</v>
      </c>
      <c r="AK61" s="208">
        <f t="shared" ca="1" si="40"/>
        <v>248688</v>
      </c>
      <c r="AL61" s="208">
        <f t="shared" ca="1" si="40"/>
        <v>167375</v>
      </c>
      <c r="AM61" s="208">
        <f t="shared" ca="1" si="40"/>
        <v>243822</v>
      </c>
      <c r="AN61" s="208">
        <f t="shared" ca="1" si="40"/>
        <v>176007</v>
      </c>
      <c r="AO61" s="208">
        <f t="shared" ca="1" si="40"/>
        <v>216947</v>
      </c>
      <c r="AP61" s="208">
        <f ca="1">SUM(AF61:AO61)</f>
        <v>3426481</v>
      </c>
      <c r="AQ61" s="208">
        <f t="shared" ca="1" si="40"/>
        <v>7596391</v>
      </c>
      <c r="AR61" s="213">
        <f ca="1">AP61/AQ61</f>
        <v>0.45106696061327017</v>
      </c>
    </row>
    <row r="62" spans="1:44" ht="15.75" x14ac:dyDescent="0.25">
      <c r="A62" s="38" t="s">
        <v>2</v>
      </c>
      <c r="B62" s="40">
        <f t="shared" ca="1" si="35"/>
        <v>8.3136250566740566E-2</v>
      </c>
      <c r="C62" s="40">
        <f t="shared" ca="1" si="35"/>
        <v>-0.15038286752419272</v>
      </c>
      <c r="D62" s="40">
        <f t="shared" ca="1" si="35"/>
        <v>4.1344131485938629E-2</v>
      </c>
      <c r="E62" s="40">
        <f t="shared" ca="1" si="35"/>
        <v>-9.4862862469947462E-2</v>
      </c>
      <c r="F62" s="40">
        <f t="shared" ca="1" si="35"/>
        <v>0.11263361320682619</v>
      </c>
      <c r="G62" s="40">
        <f t="shared" ca="1" si="35"/>
        <v>-0.11440616509219592</v>
      </c>
      <c r="H62" s="40">
        <f t="shared" ca="1" si="35"/>
        <v>-2.3482645314801487E-2</v>
      </c>
      <c r="I62" s="40">
        <f t="shared" ca="1" si="35"/>
        <v>0.19827118030412749</v>
      </c>
      <c r="J62" s="40">
        <f t="shared" ca="1" si="35"/>
        <v>-0.10366963638299709</v>
      </c>
      <c r="K62" s="40">
        <f t="shared" ca="1" si="35"/>
        <v>5.0558805041497568E-2</v>
      </c>
      <c r="L62" s="40">
        <f t="shared" ca="1" si="35"/>
        <v>-8.9380460892748426E-3</v>
      </c>
      <c r="M62" s="40">
        <f t="shared" ca="1" si="37"/>
        <v>-2.1778425053710082E-2</v>
      </c>
      <c r="N62" s="92"/>
      <c r="P62" s="210">
        <f t="shared" ref="P62:P76" si="41">P61+1</f>
        <v>2008</v>
      </c>
      <c r="Q62" s="211">
        <f t="shared" ref="Q62:Q71" ca="1" si="42">INDEX($Q$4:$AC$54,MATCH(Q$59,$P$4:$P$54,0),MATCH($P62,$Q$2:$AC$2,0))</f>
        <v>7.9789440671470521E-2</v>
      </c>
      <c r="R62" s="211">
        <f t="shared" ca="1" si="38"/>
        <v>5.7078482504728495E-2</v>
      </c>
      <c r="S62" s="211">
        <f t="shared" ca="1" si="38"/>
        <v>7.0083946077346138E-2</v>
      </c>
      <c r="T62" s="211">
        <f t="shared" ca="1" si="38"/>
        <v>5.5590213116525199E-2</v>
      </c>
      <c r="U62" s="211">
        <f t="shared" ca="1" si="38"/>
        <v>4.1109967767332979E-2</v>
      </c>
      <c r="V62" s="211">
        <f t="shared" ca="1" si="38"/>
        <v>3.3122713151606614E-2</v>
      </c>
      <c r="W62" s="211">
        <f t="shared" ca="1" si="38"/>
        <v>2.323670254325947E-2</v>
      </c>
      <c r="X62" s="211">
        <f t="shared" ca="1" si="38"/>
        <v>3.1380358958478453E-2</v>
      </c>
      <c r="Y62" s="211">
        <f t="shared" ca="1" si="38"/>
        <v>2.2609869198777287E-2</v>
      </c>
      <c r="Z62" s="211">
        <f t="shared" ca="1" si="38"/>
        <v>2.87886939482449E-2</v>
      </c>
      <c r="AE62" s="210">
        <f t="shared" ref="AE62:AE75" si="43">P62</f>
        <v>2008</v>
      </c>
      <c r="AF62" s="208">
        <f t="shared" ref="AF62:AJ75" ca="1" si="44">INDEX($B$3:$N$55,MATCH(AF$59,$A$3:$A$55,0),MATCH($AE62,$B$2:$N$2,0))</f>
        <v>585660</v>
      </c>
      <c r="AG62" s="208">
        <f t="shared" ca="1" si="44"/>
        <v>418960</v>
      </c>
      <c r="AH62" s="208">
        <f t="shared" ca="1" si="44"/>
        <v>514421</v>
      </c>
      <c r="AI62" s="208">
        <f t="shared" ca="1" si="44"/>
        <v>408036</v>
      </c>
      <c r="AJ62" s="208">
        <f t="shared" ca="1" si="44"/>
        <v>301750</v>
      </c>
      <c r="AK62" s="208">
        <f t="shared" ca="1" si="40"/>
        <v>243123</v>
      </c>
      <c r="AL62" s="208">
        <f t="shared" ca="1" si="40"/>
        <v>170559</v>
      </c>
      <c r="AM62" s="208">
        <f t="shared" ca="1" si="40"/>
        <v>230334</v>
      </c>
      <c r="AN62" s="208">
        <f t="shared" ca="1" si="40"/>
        <v>165958</v>
      </c>
      <c r="AO62" s="208">
        <f t="shared" ca="1" si="40"/>
        <v>211311</v>
      </c>
      <c r="AP62" s="208">
        <f t="shared" ref="AP62:AP75" ca="1" si="45">SUM(AF62:AO62)</f>
        <v>3250112</v>
      </c>
      <c r="AQ62" s="208">
        <f t="shared" ca="1" si="40"/>
        <v>7340069</v>
      </c>
      <c r="AR62" s="213">
        <f t="shared" ref="AR62:AR75" ca="1" si="46">AP62/AQ62</f>
        <v>0.44279038793777009</v>
      </c>
    </row>
    <row r="63" spans="1:44" ht="15.75" x14ac:dyDescent="0.25">
      <c r="A63" s="38" t="s">
        <v>3</v>
      </c>
      <c r="B63" s="40">
        <f t="shared" ca="1" si="35"/>
        <v>-0.10754473872584114</v>
      </c>
      <c r="C63" s="40">
        <f t="shared" ca="1" si="35"/>
        <v>-3.0305554398678436E-2</v>
      </c>
      <c r="D63" s="40">
        <f t="shared" ca="1" si="35"/>
        <v>-6.0516739921484763E-2</v>
      </c>
      <c r="E63" s="40">
        <f t="shared" ca="1" si="35"/>
        <v>0.17600233135985777</v>
      </c>
      <c r="F63" s="40">
        <f t="shared" ca="1" si="35"/>
        <v>-0.15286566272104773</v>
      </c>
      <c r="G63" s="40">
        <f t="shared" ca="1" si="35"/>
        <v>0.18464759031508304</v>
      </c>
      <c r="H63" s="40">
        <f t="shared" ca="1" si="35"/>
        <v>-0.15874187449822597</v>
      </c>
      <c r="I63" s="40">
        <f t="shared" ca="1" si="35"/>
        <v>0.20169924063239142</v>
      </c>
      <c r="J63" s="40">
        <f t="shared" ca="1" si="35"/>
        <v>-2.3773716750976059E-2</v>
      </c>
      <c r="K63" s="40">
        <f t="shared" ca="1" si="35"/>
        <v>-0.15580035394598479</v>
      </c>
      <c r="L63" s="40">
        <f t="shared" ca="1" si="35"/>
        <v>-6.814053537284892E-2</v>
      </c>
      <c r="M63" s="40">
        <f t="shared" ca="1" si="37"/>
        <v>0.100184065211675</v>
      </c>
      <c r="N63" s="92"/>
      <c r="P63" s="210">
        <f t="shared" si="41"/>
        <v>2009</v>
      </c>
      <c r="Q63" s="211">
        <f t="shared" ca="1" si="42"/>
        <v>7.8173987103749953E-2</v>
      </c>
      <c r="R63" s="211">
        <f t="shared" ca="1" si="38"/>
        <v>5.4708590086749699E-2</v>
      </c>
      <c r="S63" s="211">
        <f t="shared" ca="1" si="38"/>
        <v>6.4541033230334E-2</v>
      </c>
      <c r="T63" s="211">
        <f t="shared" ca="1" si="38"/>
        <v>5.4481471920228321E-2</v>
      </c>
      <c r="U63" s="211">
        <f t="shared" ca="1" si="38"/>
        <v>3.9783150778287334E-2</v>
      </c>
      <c r="V63" s="211">
        <f t="shared" ca="1" si="38"/>
        <v>3.5601773752834506E-2</v>
      </c>
      <c r="W63" s="211">
        <f t="shared" ca="1" si="38"/>
        <v>2.5650908794464494E-2</v>
      </c>
      <c r="X63" s="211">
        <f t="shared" ca="1" si="38"/>
        <v>2.9429823275464444E-2</v>
      </c>
      <c r="Y63" s="211">
        <f t="shared" ca="1" si="38"/>
        <v>2.2174341797108248E-2</v>
      </c>
      <c r="Z63" s="211">
        <f t="shared" ca="1" si="38"/>
        <v>2.7167794987238904E-2</v>
      </c>
      <c r="AE63" s="210">
        <f t="shared" si="43"/>
        <v>2009</v>
      </c>
      <c r="AF63" s="208">
        <f t="shared" ca="1" si="44"/>
        <v>546589</v>
      </c>
      <c r="AG63" s="208">
        <f t="shared" ca="1" si="44"/>
        <v>382520</v>
      </c>
      <c r="AH63" s="208">
        <f t="shared" ca="1" si="44"/>
        <v>451268</v>
      </c>
      <c r="AI63" s="208">
        <f t="shared" ca="1" si="44"/>
        <v>380932</v>
      </c>
      <c r="AJ63" s="208">
        <f t="shared" ca="1" si="44"/>
        <v>278162</v>
      </c>
      <c r="AK63" s="208">
        <f t="shared" ca="1" si="40"/>
        <v>248926</v>
      </c>
      <c r="AL63" s="208">
        <f t="shared" ca="1" si="40"/>
        <v>179350</v>
      </c>
      <c r="AM63" s="208">
        <f t="shared" ca="1" si="40"/>
        <v>205772</v>
      </c>
      <c r="AN63" s="208">
        <f t="shared" ca="1" si="40"/>
        <v>155042</v>
      </c>
      <c r="AO63" s="208">
        <f t="shared" ca="1" si="40"/>
        <v>189956</v>
      </c>
      <c r="AP63" s="208">
        <f t="shared" ca="1" si="45"/>
        <v>3018517</v>
      </c>
      <c r="AQ63" s="208">
        <f t="shared" ca="1" si="40"/>
        <v>6991955</v>
      </c>
      <c r="AR63" s="213">
        <f t="shared" ca="1" si="46"/>
        <v>0.43171287572645989</v>
      </c>
    </row>
    <row r="64" spans="1:44" ht="15.75" x14ac:dyDescent="0.25">
      <c r="A64" s="38" t="s">
        <v>4</v>
      </c>
      <c r="B64" s="40">
        <f t="shared" ca="1" si="35"/>
        <v>0.27236296303019847</v>
      </c>
      <c r="C64" s="40">
        <f t="shared" ca="1" si="35"/>
        <v>5.0722984992930265E-3</v>
      </c>
      <c r="D64" s="40">
        <f t="shared" ca="1" si="35"/>
        <v>2.1717854313277662E-2</v>
      </c>
      <c r="E64" s="40">
        <f t="shared" ca="1" si="35"/>
        <v>8.4950818124818861E-2</v>
      </c>
      <c r="F64" s="40">
        <f t="shared" ca="1" si="35"/>
        <v>1.9992126241449304E-2</v>
      </c>
      <c r="G64" s="40">
        <f t="shared" ca="1" si="35"/>
        <v>2.5914220104200192E-2</v>
      </c>
      <c r="H64" s="40">
        <f t="shared" ca="1" si="35"/>
        <v>8.2565267105663143E-3</v>
      </c>
      <c r="I64" s="40">
        <f t="shared" ca="1" si="35"/>
        <v>-2.0287880582869344E-2</v>
      </c>
      <c r="J64" s="40">
        <f t="shared" ca="1" si="35"/>
        <v>5.0127243687670298E-2</v>
      </c>
      <c r="K64" s="40">
        <f t="shared" ca="1" si="35"/>
        <v>-6.6712768500495123E-2</v>
      </c>
      <c r="L64" s="40">
        <f t="shared" ca="1" si="35"/>
        <v>-0.12329103426389287</v>
      </c>
      <c r="M64" s="40">
        <f t="shared" ca="1" si="37"/>
        <v>-0.10534020110462905</v>
      </c>
      <c r="N64" s="92"/>
      <c r="P64" s="210">
        <f t="shared" si="41"/>
        <v>2010</v>
      </c>
      <c r="Q64" s="211">
        <f t="shared" ca="1" si="42"/>
        <v>8.4371362878822839E-2</v>
      </c>
      <c r="R64" s="211">
        <f t="shared" ca="1" si="38"/>
        <v>5.3378349973262247E-2</v>
      </c>
      <c r="S64" s="211">
        <f t="shared" ca="1" si="38"/>
        <v>6.2890758555567347E-2</v>
      </c>
      <c r="T64" s="211">
        <f t="shared" ca="1" si="38"/>
        <v>6.0507732194403918E-2</v>
      </c>
      <c r="U64" s="211">
        <f t="shared" ca="1" si="38"/>
        <v>4.0801756372155454E-2</v>
      </c>
      <c r="V64" s="211">
        <f t="shared" ca="1" si="38"/>
        <v>3.4102324317952043E-2</v>
      </c>
      <c r="W64" s="211">
        <f t="shared" ca="1" si="38"/>
        <v>2.4424403295314468E-2</v>
      </c>
      <c r="X64" s="211">
        <f t="shared" ca="1" si="38"/>
        <v>3.0840288726603729E-2</v>
      </c>
      <c r="Y64" s="211">
        <f t="shared" ca="1" si="38"/>
        <v>2.0669946145250542E-2</v>
      </c>
      <c r="Z64" s="211">
        <f t="shared" ca="1" si="38"/>
        <v>2.8512237190204369E-2</v>
      </c>
      <c r="AE64" s="210">
        <f t="shared" si="43"/>
        <v>2010</v>
      </c>
      <c r="AF64" s="208">
        <f t="shared" ca="1" si="44"/>
        <v>573988</v>
      </c>
      <c r="AG64" s="208">
        <f t="shared" ca="1" si="44"/>
        <v>363139</v>
      </c>
      <c r="AH64" s="208">
        <f t="shared" ca="1" si="44"/>
        <v>427853</v>
      </c>
      <c r="AI64" s="208">
        <f t="shared" ca="1" si="44"/>
        <v>411641</v>
      </c>
      <c r="AJ64" s="208">
        <f t="shared" ca="1" si="44"/>
        <v>277579</v>
      </c>
      <c r="AK64" s="208">
        <f t="shared" ca="1" si="40"/>
        <v>232002</v>
      </c>
      <c r="AL64" s="208">
        <f t="shared" ca="1" si="40"/>
        <v>166162</v>
      </c>
      <c r="AM64" s="208">
        <f t="shared" ca="1" si="40"/>
        <v>209810</v>
      </c>
      <c r="AN64" s="208">
        <f t="shared" ca="1" si="40"/>
        <v>140620</v>
      </c>
      <c r="AO64" s="208">
        <f t="shared" ca="1" si="40"/>
        <v>193972</v>
      </c>
      <c r="AP64" s="208">
        <f t="shared" ca="1" si="45"/>
        <v>2996766</v>
      </c>
      <c r="AQ64" s="208">
        <f t="shared" ca="1" si="40"/>
        <v>6803114</v>
      </c>
      <c r="AR64" s="213">
        <f t="shared" ca="1" si="46"/>
        <v>0.44049915964953695</v>
      </c>
    </row>
    <row r="65" spans="1:44" ht="15.75" x14ac:dyDescent="0.25">
      <c r="A65" s="38" t="s">
        <v>5</v>
      </c>
      <c r="B65" s="40">
        <f t="shared" ca="1" si="35"/>
        <v>0.26702042244822333</v>
      </c>
      <c r="C65" s="40">
        <f t="shared" ca="1" si="35"/>
        <v>5.7822019991820017E-3</v>
      </c>
      <c r="D65" s="40">
        <f t="shared" ca="1" si="35"/>
        <v>5.5940309929213727E-2</v>
      </c>
      <c r="E65" s="40">
        <f t="shared" ca="1" si="35"/>
        <v>5.5460042000323062E-2</v>
      </c>
      <c r="F65" s="40">
        <f t="shared" ca="1" si="35"/>
        <v>4.1984273931757521E-2</v>
      </c>
      <c r="G65" s="40">
        <f t="shared" ca="1" si="35"/>
        <v>2.9827276666873015E-2</v>
      </c>
      <c r="H65" s="40">
        <f t="shared" ca="1" si="35"/>
        <v>5.6467629168923672E-3</v>
      </c>
      <c r="I65" s="40">
        <f t="shared" ca="1" si="35"/>
        <v>0.14224861328402794</v>
      </c>
      <c r="J65" s="40">
        <f t="shared" ca="1" si="35"/>
        <v>-9.3019955882922001E-2</v>
      </c>
      <c r="K65" s="40">
        <f t="shared" ca="1" si="35"/>
        <v>-6.5775678183636832E-2</v>
      </c>
      <c r="L65" s="40">
        <f t="shared" ca="1" si="35"/>
        <v>-5.7094320112268226E-2</v>
      </c>
      <c r="M65" s="40">
        <f t="shared" ca="1" si="37"/>
        <v>7.7688450210936955E-2</v>
      </c>
      <c r="N65" s="92"/>
      <c r="P65" s="210">
        <f t="shared" si="41"/>
        <v>2011</v>
      </c>
      <c r="Q65" s="211">
        <f t="shared" ca="1" si="42"/>
        <v>7.9611004760439169E-2</v>
      </c>
      <c r="R65" s="211">
        <f t="shared" ca="1" si="38"/>
        <v>5.3485217382440824E-2</v>
      </c>
      <c r="S65" s="211">
        <f t="shared" ca="1" si="38"/>
        <v>6.1894769745997599E-2</v>
      </c>
      <c r="T65" s="211">
        <f t="shared" ca="1" si="38"/>
        <v>5.7313133721254524E-2</v>
      </c>
      <c r="U65" s="211">
        <f t="shared" ca="1" si="38"/>
        <v>3.8083513387018639E-2</v>
      </c>
      <c r="V65" s="211">
        <f t="shared" ca="1" si="38"/>
        <v>3.2451709700700798E-2</v>
      </c>
      <c r="W65" s="211">
        <f t="shared" ca="1" si="38"/>
        <v>2.6989507100735968E-2</v>
      </c>
      <c r="X65" s="211">
        <f t="shared" ca="1" si="38"/>
        <v>3.0455570036612881E-2</v>
      </c>
      <c r="Y65" s="211">
        <f t="shared" ca="1" si="38"/>
        <v>2.2739428458496008E-2</v>
      </c>
      <c r="Z65" s="211">
        <f t="shared" ca="1" si="38"/>
        <v>3.0631400211279351E-2</v>
      </c>
      <c r="AE65" s="210">
        <f t="shared" si="43"/>
        <v>2011</v>
      </c>
      <c r="AF65" s="208">
        <f t="shared" ca="1" si="44"/>
        <v>562343</v>
      </c>
      <c r="AG65" s="208">
        <f t="shared" ca="1" si="44"/>
        <v>377800</v>
      </c>
      <c r="AH65" s="208">
        <f t="shared" ca="1" si="44"/>
        <v>437202</v>
      </c>
      <c r="AI65" s="208">
        <f t="shared" ca="1" si="44"/>
        <v>404839</v>
      </c>
      <c r="AJ65" s="208">
        <f t="shared" ca="1" si="44"/>
        <v>269008</v>
      </c>
      <c r="AK65" s="208">
        <f t="shared" ca="1" si="40"/>
        <v>229227</v>
      </c>
      <c r="AL65" s="208">
        <f t="shared" ca="1" si="40"/>
        <v>190644</v>
      </c>
      <c r="AM65" s="208">
        <f t="shared" ca="1" si="40"/>
        <v>215127</v>
      </c>
      <c r="AN65" s="208">
        <f t="shared" ca="1" si="40"/>
        <v>160623</v>
      </c>
      <c r="AO65" s="208">
        <f t="shared" ca="1" si="40"/>
        <v>216369</v>
      </c>
      <c r="AP65" s="208">
        <f t="shared" ca="1" si="45"/>
        <v>3063182</v>
      </c>
      <c r="AQ65" s="208">
        <f t="shared" ca="1" si="40"/>
        <v>7063634</v>
      </c>
      <c r="AR65" s="213">
        <f t="shared" ca="1" si="46"/>
        <v>0.43365525450497577</v>
      </c>
    </row>
    <row r="66" spans="1:44" ht="15.75" x14ac:dyDescent="0.25">
      <c r="A66" s="38" t="s">
        <v>6</v>
      </c>
      <c r="B66" s="40">
        <f t="shared" ca="1" si="35"/>
        <v>-2.417879985046123E-2</v>
      </c>
      <c r="C66" s="40">
        <f t="shared" ca="1" si="35"/>
        <v>-0.12348335901659668</v>
      </c>
      <c r="D66" s="40">
        <f t="shared" ca="1" si="35"/>
        <v>9.2613916762625426E-2</v>
      </c>
      <c r="E66" s="40">
        <f t="shared" ca="1" si="35"/>
        <v>8.2114323410226175E-2</v>
      </c>
      <c r="F66" s="40">
        <f t="shared" ca="1" si="35"/>
        <v>4.2587336244541474E-2</v>
      </c>
      <c r="G66" s="40">
        <f t="shared" ca="1" si="35"/>
        <v>5.2595290900106839E-2</v>
      </c>
      <c r="H66" s="40">
        <f t="shared" ca="1" si="35"/>
        <v>-4.6793362177556252E-2</v>
      </c>
      <c r="I66" s="40">
        <f t="shared" ca="1" si="35"/>
        <v>2.1653983885407291E-2</v>
      </c>
      <c r="J66" s="40">
        <f t="shared" ca="1" si="35"/>
        <v>-5.2607026992642192E-2</v>
      </c>
      <c r="K66" s="40">
        <f t="shared" ca="1" si="35"/>
        <v>-5.0733170294777752E-2</v>
      </c>
      <c r="L66" s="40">
        <f t="shared" ca="1" si="35"/>
        <v>-2.2008090630813326E-2</v>
      </c>
      <c r="M66" s="40">
        <f t="shared" ca="1" si="37"/>
        <v>-9.8924197138878789E-2</v>
      </c>
      <c r="N66" s="92"/>
      <c r="P66" s="210">
        <f t="shared" si="41"/>
        <v>2012</v>
      </c>
      <c r="Q66" s="211">
        <f t="shared" ca="1" si="42"/>
        <v>7.9355955237657358E-2</v>
      </c>
      <c r="R66" s="211">
        <f t="shared" ca="1" si="38"/>
        <v>5.6805151126441508E-2</v>
      </c>
      <c r="S66" s="211">
        <f t="shared" ca="1" si="38"/>
        <v>5.9948816244439172E-2</v>
      </c>
      <c r="T66" s="211">
        <f t="shared" ca="1" si="38"/>
        <v>5.6290514349856435E-2</v>
      </c>
      <c r="U66" s="211">
        <f t="shared" ca="1" si="38"/>
        <v>3.8902593408254485E-2</v>
      </c>
      <c r="V66" s="211">
        <f t="shared" ca="1" si="38"/>
        <v>3.3386308590319311E-2</v>
      </c>
      <c r="W66" s="211">
        <f t="shared" ca="1" si="38"/>
        <v>2.5257650795783532E-2</v>
      </c>
      <c r="X66" s="211">
        <f t="shared" ca="1" si="38"/>
        <v>3.3192602498724605E-2</v>
      </c>
      <c r="Y66" s="211">
        <f t="shared" ca="1" si="38"/>
        <v>2.2607908219142613E-2</v>
      </c>
      <c r="Z66" s="211">
        <f t="shared" ca="1" si="38"/>
        <v>3.067974182784931E-2</v>
      </c>
      <c r="AE66" s="210">
        <f t="shared" si="43"/>
        <v>2012</v>
      </c>
      <c r="AF66" s="208">
        <f t="shared" ca="1" si="44"/>
        <v>566986</v>
      </c>
      <c r="AG66" s="208">
        <f t="shared" ca="1" si="44"/>
        <v>405864</v>
      </c>
      <c r="AH66" s="208">
        <f t="shared" ca="1" si="44"/>
        <v>428325</v>
      </c>
      <c r="AI66" s="208">
        <f t="shared" ca="1" si="44"/>
        <v>402187</v>
      </c>
      <c r="AJ66" s="208">
        <f t="shared" ca="1" si="44"/>
        <v>277953</v>
      </c>
      <c r="AK66" s="208">
        <f t="shared" ca="1" si="40"/>
        <v>238540</v>
      </c>
      <c r="AL66" s="208">
        <f t="shared" ca="1" si="40"/>
        <v>180462</v>
      </c>
      <c r="AM66" s="208">
        <f t="shared" ca="1" si="40"/>
        <v>237156</v>
      </c>
      <c r="AN66" s="208">
        <f t="shared" ca="1" si="40"/>
        <v>161530</v>
      </c>
      <c r="AO66" s="208">
        <f t="shared" ca="1" si="40"/>
        <v>219202</v>
      </c>
      <c r="AP66" s="208">
        <f t="shared" ca="1" si="45"/>
        <v>3118205</v>
      </c>
      <c r="AQ66" s="208">
        <f t="shared" ca="1" si="40"/>
        <v>7144845</v>
      </c>
      <c r="AR66" s="213">
        <f t="shared" ca="1" si="46"/>
        <v>0.43642724229846835</v>
      </c>
    </row>
    <row r="67" spans="1:44" ht="15.75" x14ac:dyDescent="0.25">
      <c r="A67" s="38" t="s">
        <v>7</v>
      </c>
      <c r="B67" s="40">
        <f t="shared" ca="1" si="35"/>
        <v>2.2943370824334508E-2</v>
      </c>
      <c r="C67" s="40">
        <f t="shared" ca="1" si="35"/>
        <v>0.24044951638716849</v>
      </c>
      <c r="D67" s="40">
        <f t="shared" ca="1" si="35"/>
        <v>-6.9265891648586542E-2</v>
      </c>
      <c r="E67" s="40">
        <f t="shared" ca="1" si="35"/>
        <v>0.13620810184333498</v>
      </c>
      <c r="F67" s="40">
        <f t="shared" ca="1" si="35"/>
        <v>9.7210447700940561E-2</v>
      </c>
      <c r="G67" s="40">
        <f t="shared" ca="1" si="35"/>
        <v>-1.5030418704521042E-2</v>
      </c>
      <c r="H67" s="40">
        <f t="shared" ca="1" si="35"/>
        <v>-5.5649431114115133E-2</v>
      </c>
      <c r="I67" s="40">
        <f t="shared" ca="1" si="35"/>
        <v>-0.11392447180169685</v>
      </c>
      <c r="J67" s="40">
        <f t="shared" ca="1" si="35"/>
        <v>3.1577140895829858E-2</v>
      </c>
      <c r="K67" s="40">
        <f t="shared" ca="1" si="35"/>
        <v>-7.6340233966331716E-2</v>
      </c>
      <c r="L67" s="40">
        <f t="shared" ca="1" si="35"/>
        <v>3.9376565177276834E-2</v>
      </c>
      <c r="M67" s="40">
        <f t="shared" ca="1" si="37"/>
        <v>-3.9772187944945414E-2</v>
      </c>
      <c r="N67" s="92"/>
      <c r="P67" s="210">
        <f t="shared" si="41"/>
        <v>2013</v>
      </c>
      <c r="Q67" s="211">
        <f t="shared" ca="1" si="42"/>
        <v>7.9888023629140284E-2</v>
      </c>
      <c r="R67" s="211">
        <f t="shared" ca="1" si="38"/>
        <v>5.5133928172896175E-2</v>
      </c>
      <c r="S67" s="211">
        <f t="shared" ca="1" si="38"/>
        <v>5.8231640782351317E-2</v>
      </c>
      <c r="T67" s="211">
        <f t="shared" ca="1" si="38"/>
        <v>5.6306403125098284E-2</v>
      </c>
      <c r="U67" s="211">
        <f t="shared" ca="1" si="38"/>
        <v>4.1839927297488498E-2</v>
      </c>
      <c r="V67" s="211">
        <f t="shared" ca="1" si="38"/>
        <v>3.2470016188312363E-2</v>
      </c>
      <c r="W67" s="211">
        <f t="shared" ca="1" si="38"/>
        <v>2.6239294487884448E-2</v>
      </c>
      <c r="X67" s="211">
        <f t="shared" ca="1" si="38"/>
        <v>3.3963592984048323E-2</v>
      </c>
      <c r="Y67" s="211">
        <f t="shared" ca="1" si="38"/>
        <v>2.2846300029157367E-2</v>
      </c>
      <c r="Z67" s="211">
        <f t="shared" ca="1" si="38"/>
        <v>2.7786571378069402E-2</v>
      </c>
      <c r="AE67" s="210">
        <f t="shared" si="43"/>
        <v>2013</v>
      </c>
      <c r="AF67" s="208">
        <f t="shared" ca="1" si="44"/>
        <v>581679</v>
      </c>
      <c r="AG67" s="208">
        <f t="shared" ca="1" si="44"/>
        <v>401440</v>
      </c>
      <c r="AH67" s="208">
        <f t="shared" ca="1" si="44"/>
        <v>423995</v>
      </c>
      <c r="AI67" s="208">
        <f t="shared" ca="1" si="44"/>
        <v>409977</v>
      </c>
      <c r="AJ67" s="208">
        <f t="shared" ca="1" si="44"/>
        <v>304644</v>
      </c>
      <c r="AK67" s="208">
        <f t="shared" ca="1" si="40"/>
        <v>236420</v>
      </c>
      <c r="AL67" s="208">
        <f t="shared" ca="1" si="40"/>
        <v>191053</v>
      </c>
      <c r="AM67" s="208">
        <f t="shared" ca="1" si="40"/>
        <v>247295</v>
      </c>
      <c r="AN67" s="208">
        <f t="shared" ca="1" si="40"/>
        <v>166348</v>
      </c>
      <c r="AO67" s="208">
        <f t="shared" ca="1" si="40"/>
        <v>202319</v>
      </c>
      <c r="AP67" s="208">
        <f t="shared" ca="1" si="45"/>
        <v>3165170</v>
      </c>
      <c r="AQ67" s="208">
        <f t="shared" ca="1" si="40"/>
        <v>7281179</v>
      </c>
      <c r="AR67" s="213">
        <f t="shared" ca="1" si="46"/>
        <v>0.43470569807444648</v>
      </c>
    </row>
    <row r="68" spans="1:44" ht="15.75" x14ac:dyDescent="0.25">
      <c r="A68" s="38" t="s">
        <v>8</v>
      </c>
      <c r="B68" s="40">
        <f t="shared" ca="1" si="35"/>
        <v>-3.6851333476883297E-2</v>
      </c>
      <c r="C68" s="40">
        <f t="shared" ca="1" si="35"/>
        <v>8.4139264990328755E-2</v>
      </c>
      <c r="D68" s="40">
        <f t="shared" ca="1" si="35"/>
        <v>-7.3591201186356869E-2</v>
      </c>
      <c r="E68" s="40">
        <f t="shared" ca="1" si="35"/>
        <v>9.4659947918428022E-2</v>
      </c>
      <c r="F68" s="40">
        <f t="shared" ca="1" si="35"/>
        <v>3.5927619247814846E-2</v>
      </c>
      <c r="G68" s="40">
        <f t="shared" ca="1" si="35"/>
        <v>-4.0764202779224656E-2</v>
      </c>
      <c r="H68" s="40">
        <f t="shared" ca="1" si="35"/>
        <v>0.19667417357033701</v>
      </c>
      <c r="I68" s="40">
        <f t="shared" ca="1" si="35"/>
        <v>-0.11275244415899521</v>
      </c>
      <c r="J68" s="40">
        <f t="shared" ca="1" si="35"/>
        <v>5.4302642716072658E-2</v>
      </c>
      <c r="K68" s="40">
        <f t="shared" ca="1" si="35"/>
        <v>-9.8348144630622025E-2</v>
      </c>
      <c r="L68" s="40">
        <f t="shared" ca="1" si="35"/>
        <v>-2.9830363459861453E-2</v>
      </c>
      <c r="M68" s="40">
        <f t="shared" ca="1" si="37"/>
        <v>-8.5485541435825763E-4</v>
      </c>
      <c r="N68" s="92"/>
      <c r="P68" s="210">
        <f t="shared" si="41"/>
        <v>2014</v>
      </c>
      <c r="Q68" s="211">
        <f t="shared" ca="1" si="42"/>
        <v>7.998206527812772E-2</v>
      </c>
      <c r="R68" s="211">
        <f t="shared" ca="1" si="38"/>
        <v>5.7168139230815582E-2</v>
      </c>
      <c r="S68" s="211">
        <f t="shared" ca="1" si="38"/>
        <v>5.8980214782583959E-2</v>
      </c>
      <c r="T68" s="211">
        <f t="shared" ca="1" si="38"/>
        <v>5.8655464745073917E-2</v>
      </c>
      <c r="U68" s="211">
        <f t="shared" ca="1" si="38"/>
        <v>4.3605747253341293E-2</v>
      </c>
      <c r="V68" s="211">
        <f t="shared" ca="1" si="38"/>
        <v>3.5557635178045659E-2</v>
      </c>
      <c r="W68" s="211">
        <f t="shared" ca="1" si="38"/>
        <v>2.6718745302818963E-2</v>
      </c>
      <c r="X68" s="211">
        <f t="shared" ca="1" si="38"/>
        <v>3.3950331443204536E-2</v>
      </c>
      <c r="Y68" s="211">
        <f t="shared" ca="1" si="38"/>
        <v>2.3366365089950637E-2</v>
      </c>
      <c r="Z68" s="211">
        <f t="shared" ca="1" si="38"/>
        <v>2.8118446273955034E-2</v>
      </c>
      <c r="AE68" s="210">
        <f t="shared" si="43"/>
        <v>2014</v>
      </c>
      <c r="AF68" s="208">
        <f t="shared" ca="1" si="44"/>
        <v>593308</v>
      </c>
      <c r="AG68" s="208">
        <f t="shared" ca="1" si="44"/>
        <v>424074</v>
      </c>
      <c r="AH68" s="208">
        <f t="shared" ca="1" si="44"/>
        <v>437516</v>
      </c>
      <c r="AI68" s="208">
        <f t="shared" ca="1" si="44"/>
        <v>435107</v>
      </c>
      <c r="AJ68" s="208">
        <f t="shared" ca="1" si="44"/>
        <v>323468</v>
      </c>
      <c r="AK68" s="208">
        <f t="shared" ca="1" si="40"/>
        <v>263767</v>
      </c>
      <c r="AL68" s="208">
        <f t="shared" ca="1" si="40"/>
        <v>198200</v>
      </c>
      <c r="AM68" s="208">
        <f t="shared" ca="1" si="40"/>
        <v>251844</v>
      </c>
      <c r="AN68" s="208">
        <f t="shared" ca="1" si="40"/>
        <v>173332</v>
      </c>
      <c r="AO68" s="208">
        <f t="shared" ca="1" si="40"/>
        <v>208583</v>
      </c>
      <c r="AP68" s="208">
        <f t="shared" ca="1" si="45"/>
        <v>3309199</v>
      </c>
      <c r="AQ68" s="208">
        <f t="shared" ca="1" si="40"/>
        <v>7418013</v>
      </c>
      <c r="AR68" s="213">
        <f t="shared" ca="1" si="46"/>
        <v>0.44610315457791727</v>
      </c>
    </row>
    <row r="69" spans="1:44" ht="15.75" x14ac:dyDescent="0.25">
      <c r="A69" s="38" t="s">
        <v>9</v>
      </c>
      <c r="B69" s="40">
        <f t="shared" ca="1" si="35"/>
        <v>4.9132457226097381E-2</v>
      </c>
      <c r="C69" s="40">
        <f t="shared" ca="1" si="35"/>
        <v>3.2607993503317445E-2</v>
      </c>
      <c r="D69" s="40">
        <f t="shared" ca="1" si="35"/>
        <v>-2.6650498517919674E-2</v>
      </c>
      <c r="E69" s="40">
        <f t="shared" ca="1" si="35"/>
        <v>1.7837061958877021E-2</v>
      </c>
      <c r="F69" s="40">
        <f t="shared" ca="1" si="35"/>
        <v>3.1889526999139051E-2</v>
      </c>
      <c r="G69" s="40">
        <f t="shared" ca="1" si="35"/>
        <v>-1.0109146092336374E-2</v>
      </c>
      <c r="H69" s="40">
        <f t="shared" ca="1" si="35"/>
        <v>-2.0304115717677429E-2</v>
      </c>
      <c r="I69" s="40">
        <f t="shared" ca="1" si="35"/>
        <v>2.1850962830691767E-2</v>
      </c>
      <c r="J69" s="40">
        <f t="shared" ca="1" si="35"/>
        <v>-5.188712694008879E-2</v>
      </c>
      <c r="K69" s="40">
        <f t="shared" ca="1" si="35"/>
        <v>-0.12276520593055107</v>
      </c>
      <c r="L69" s="40">
        <f t="shared" ca="1" si="35"/>
        <v>-4.3887561009155585E-2</v>
      </c>
      <c r="M69" s="40">
        <f t="shared" ca="1" si="37"/>
        <v>-5.866495198712518E-3</v>
      </c>
      <c r="N69" s="92"/>
      <c r="P69" s="210">
        <f t="shared" si="41"/>
        <v>2015</v>
      </c>
      <c r="Q69" s="211">
        <f t="shared" ca="1" si="42"/>
        <v>8.4486035083537761E-2</v>
      </c>
      <c r="R69" s="211">
        <f t="shared" ca="1" si="38"/>
        <v>5.8911589500584643E-2</v>
      </c>
      <c r="S69" s="211">
        <f t="shared" ca="1" si="38"/>
        <v>5.8447625706297926E-2</v>
      </c>
      <c r="T69" s="211">
        <f t="shared" ca="1" si="38"/>
        <v>5.8450644424054246E-2</v>
      </c>
      <c r="U69" s="211">
        <f t="shared" ca="1" si="38"/>
        <v>4.4308476730082924E-2</v>
      </c>
      <c r="V69" s="211">
        <f t="shared" ca="1" si="38"/>
        <v>3.5252454709718134E-2</v>
      </c>
      <c r="W69" s="211">
        <f t="shared" ca="1" si="38"/>
        <v>2.3431549721759534E-2</v>
      </c>
      <c r="X69" s="211">
        <f t="shared" ca="1" si="38"/>
        <v>3.4503550208954334E-2</v>
      </c>
      <c r="Y69" s="211">
        <f t="shared" ca="1" si="38"/>
        <v>2.4011274779571261E-2</v>
      </c>
      <c r="Z69" s="211">
        <f t="shared" ca="1" si="38"/>
        <v>2.9843306236185266E-2</v>
      </c>
      <c r="AE69" s="210">
        <f t="shared" si="43"/>
        <v>2015</v>
      </c>
      <c r="AF69" s="208">
        <f t="shared" ca="1" si="44"/>
        <v>643710</v>
      </c>
      <c r="AG69" s="208">
        <f t="shared" ca="1" si="44"/>
        <v>448855</v>
      </c>
      <c r="AH69" s="208">
        <f t="shared" ca="1" si="44"/>
        <v>445320</v>
      </c>
      <c r="AI69" s="208">
        <f t="shared" ca="1" si="44"/>
        <v>445343</v>
      </c>
      <c r="AJ69" s="208">
        <f t="shared" ca="1" si="44"/>
        <v>337592</v>
      </c>
      <c r="AK69" s="208">
        <f t="shared" ca="1" si="40"/>
        <v>268593</v>
      </c>
      <c r="AL69" s="208">
        <f t="shared" ca="1" si="40"/>
        <v>178528</v>
      </c>
      <c r="AM69" s="208">
        <f t="shared" ca="1" si="40"/>
        <v>262887</v>
      </c>
      <c r="AN69" s="208">
        <f t="shared" ca="1" si="40"/>
        <v>182945</v>
      </c>
      <c r="AO69" s="208">
        <f t="shared" ca="1" si="40"/>
        <v>227380</v>
      </c>
      <c r="AP69" s="208">
        <f t="shared" ca="1" si="45"/>
        <v>3441153</v>
      </c>
      <c r="AQ69" s="208">
        <f t="shared" ca="1" si="40"/>
        <v>7619129</v>
      </c>
      <c r="AR69" s="213">
        <f t="shared" ca="1" si="46"/>
        <v>0.45164650710074605</v>
      </c>
    </row>
    <row r="70" spans="1:44" ht="15.75" x14ac:dyDescent="0.25">
      <c r="A70" s="38" t="s">
        <v>10</v>
      </c>
      <c r="B70" s="40">
        <f t="shared" ca="1" si="35"/>
        <v>-6.4760193915812891E-2</v>
      </c>
      <c r="C70" s="40">
        <f t="shared" ca="1" si="35"/>
        <v>-1.5393408562535238E-2</v>
      </c>
      <c r="D70" s="40">
        <f t="shared" ca="1" si="35"/>
        <v>3.8667960946964008E-2</v>
      </c>
      <c r="E70" s="40">
        <f t="shared" ca="1" si="35"/>
        <v>1.5197296086655543E-2</v>
      </c>
      <c r="F70" s="40">
        <f t="shared" ca="1" si="35"/>
        <v>-9.0973029398917604E-2</v>
      </c>
      <c r="G70" s="40">
        <f t="shared" ca="1" si="35"/>
        <v>7.089454614646673E-2</v>
      </c>
      <c r="H70" s="40">
        <f t="shared" ca="1" si="35"/>
        <v>1.3540009321312052E-2</v>
      </c>
      <c r="I70" s="40">
        <f t="shared" ca="1" si="35"/>
        <v>1.591888714733547E-2</v>
      </c>
      <c r="J70" s="40">
        <f t="shared" ca="1" si="35"/>
        <v>-2.9884493088196296E-2</v>
      </c>
      <c r="K70" s="40">
        <f t="shared" ca="1" si="35"/>
        <v>-2.0015754936999697E-2</v>
      </c>
      <c r="L70" s="40">
        <f t="shared" ca="1" si="35"/>
        <v>-1.3535809028721535E-2</v>
      </c>
      <c r="M70" s="40">
        <f t="shared" ca="1" si="37"/>
        <v>0.11504133924646043</v>
      </c>
      <c r="N70" s="92"/>
      <c r="P70" s="210">
        <f t="shared" si="41"/>
        <v>2016</v>
      </c>
      <c r="Q70" s="211">
        <f t="shared" ca="1" si="42"/>
        <v>8.6071424271437574E-2</v>
      </c>
      <c r="R70" s="211">
        <f t="shared" ca="1" si="38"/>
        <v>5.8908979360865789E-2</v>
      </c>
      <c r="S70" s="211">
        <f t="shared" ca="1" si="38"/>
        <v>5.6725556102880013E-2</v>
      </c>
      <c r="T70" s="211">
        <f t="shared" ca="1" si="38"/>
        <v>5.8150460947818228E-2</v>
      </c>
      <c r="U70" s="211">
        <f t="shared" ca="1" si="38"/>
        <v>4.5219004524413145E-2</v>
      </c>
      <c r="V70" s="211">
        <f t="shared" ca="1" si="38"/>
        <v>3.6076868433960477E-2</v>
      </c>
      <c r="W70" s="211">
        <f t="shared" ca="1" si="38"/>
        <v>2.5174278635378786E-2</v>
      </c>
      <c r="X70" s="211">
        <f t="shared" ca="1" si="38"/>
        <v>3.3737056372732492E-2</v>
      </c>
      <c r="Y70" s="211">
        <f t="shared" ca="1" si="38"/>
        <v>2.5281198846465718E-2</v>
      </c>
      <c r="Z70" s="211">
        <f t="shared" ca="1" si="38"/>
        <v>2.9685081371908017E-2</v>
      </c>
      <c r="AE70" s="210">
        <f t="shared" si="43"/>
        <v>2016</v>
      </c>
      <c r="AF70" s="208">
        <f t="shared" ca="1" si="44"/>
        <v>657690</v>
      </c>
      <c r="AG70" s="208">
        <f t="shared" ca="1" si="44"/>
        <v>450136</v>
      </c>
      <c r="AH70" s="208">
        <f t="shared" ca="1" si="44"/>
        <v>433452</v>
      </c>
      <c r="AI70" s="208">
        <f t="shared" ca="1" si="44"/>
        <v>444340</v>
      </c>
      <c r="AJ70" s="208">
        <f t="shared" ca="1" si="44"/>
        <v>345528</v>
      </c>
      <c r="AK70" s="208">
        <f t="shared" ca="1" si="40"/>
        <v>275671</v>
      </c>
      <c r="AL70" s="208">
        <f t="shared" ca="1" si="40"/>
        <v>192362</v>
      </c>
      <c r="AM70" s="208">
        <f t="shared" ca="1" si="40"/>
        <v>257792</v>
      </c>
      <c r="AN70" s="208">
        <f t="shared" ca="1" si="40"/>
        <v>193179</v>
      </c>
      <c r="AO70" s="208">
        <f t="shared" ca="1" si="40"/>
        <v>226830</v>
      </c>
      <c r="AP70" s="208">
        <f t="shared" ca="1" si="45"/>
        <v>3476980</v>
      </c>
      <c r="AQ70" s="208">
        <f t="shared" ca="1" si="40"/>
        <v>7641212</v>
      </c>
      <c r="AR70" s="213">
        <f t="shared" ca="1" si="46"/>
        <v>0.45502990886786021</v>
      </c>
    </row>
    <row r="71" spans="1:44" ht="15.75" x14ac:dyDescent="0.25">
      <c r="A71" s="38" t="s">
        <v>11</v>
      </c>
      <c r="B71" s="40">
        <f t="shared" ca="1" si="35"/>
        <v>-0.11053050437707401</v>
      </c>
      <c r="C71" s="40">
        <f t="shared" ca="1" si="35"/>
        <v>3.864689093716378E-2</v>
      </c>
      <c r="D71" s="40">
        <f t="shared" ca="1" si="35"/>
        <v>6.053689277030716E-2</v>
      </c>
      <c r="E71" s="40">
        <f t="shared" ca="1" si="35"/>
        <v>-4.6098882102109107E-3</v>
      </c>
      <c r="F71" s="40">
        <f t="shared" ca="1" si="35"/>
        <v>4.9969389612323223E-3</v>
      </c>
      <c r="G71" s="40">
        <f t="shared" ca="1" si="35"/>
        <v>-1.7428343819603676E-2</v>
      </c>
      <c r="H71" s="40">
        <f t="shared" ca="1" si="35"/>
        <v>-6.9583467872134097E-3</v>
      </c>
      <c r="I71" s="40">
        <f t="shared" ca="1" si="35"/>
        <v>0.2584826689422568</v>
      </c>
      <c r="J71" s="40">
        <f t="shared" ca="1" si="35"/>
        <v>-0.23594703261561389</v>
      </c>
      <c r="K71" s="40">
        <f t="shared" ca="1" si="35"/>
        <v>0.14303712115835054</v>
      </c>
      <c r="L71" s="40">
        <f t="shared" ca="1" si="35"/>
        <v>-0.15213335740506706</v>
      </c>
      <c r="M71" s="40">
        <f t="shared" ca="1" si="37"/>
        <v>-8.1083322964621951E-2</v>
      </c>
      <c r="N71" s="92"/>
      <c r="P71" s="210">
        <f t="shared" si="41"/>
        <v>2017</v>
      </c>
      <c r="Q71" s="211">
        <f t="shared" ca="1" si="42"/>
        <v>8.733355256143463E-2</v>
      </c>
      <c r="R71" s="211">
        <f t="shared" ca="1" si="38"/>
        <v>5.9794046252725434E-2</v>
      </c>
      <c r="S71" s="211">
        <f t="shared" ca="1" si="38"/>
        <v>5.913424805796183E-2</v>
      </c>
      <c r="T71" s="211">
        <f t="shared" ca="1" si="38"/>
        <v>6.174384636452384E-2</v>
      </c>
      <c r="U71" s="211">
        <f t="shared" ca="1" si="38"/>
        <v>4.4845534689544074E-2</v>
      </c>
      <c r="V71" s="211">
        <f t="shared" ca="1" si="38"/>
        <v>3.468934589742001E-2</v>
      </c>
      <c r="W71" s="211">
        <f t="shared" ca="1" si="38"/>
        <v>2.6266811873355212E-2</v>
      </c>
      <c r="X71" s="211">
        <f t="shared" ca="1" si="38"/>
        <v>3.3641780842097506E-2</v>
      </c>
      <c r="Y71" s="211">
        <f t="shared" ca="1" si="38"/>
        <v>2.5670034050818729E-2</v>
      </c>
      <c r="Z71" s="211">
        <f t="shared" ca="1" si="38"/>
        <v>2.9721438064119858E-2</v>
      </c>
      <c r="AE71" s="210">
        <f t="shared" si="43"/>
        <v>2017</v>
      </c>
      <c r="AF71" s="208">
        <f t="shared" ca="1" si="44"/>
        <v>661026</v>
      </c>
      <c r="AG71" s="208">
        <f t="shared" ca="1" si="44"/>
        <v>452580</v>
      </c>
      <c r="AH71" s="208">
        <f t="shared" ca="1" si="44"/>
        <v>447586</v>
      </c>
      <c r="AI71" s="208">
        <f t="shared" ca="1" si="44"/>
        <v>467338</v>
      </c>
      <c r="AJ71" s="208">
        <f t="shared" ca="1" si="44"/>
        <v>339435</v>
      </c>
      <c r="AK71" s="208">
        <f t="shared" ca="1" si="40"/>
        <v>262563</v>
      </c>
      <c r="AL71" s="208">
        <f t="shared" ca="1" si="40"/>
        <v>198813</v>
      </c>
      <c r="AM71" s="208">
        <f t="shared" ca="1" si="40"/>
        <v>254634</v>
      </c>
      <c r="AN71" s="208">
        <f t="shared" ca="1" si="40"/>
        <v>194296</v>
      </c>
      <c r="AO71" s="208">
        <f t="shared" ca="1" si="40"/>
        <v>224961</v>
      </c>
      <c r="AP71" s="208">
        <f t="shared" ca="1" si="45"/>
        <v>3503232</v>
      </c>
      <c r="AQ71" s="208">
        <f t="shared" ca="1" si="40"/>
        <v>7568981</v>
      </c>
      <c r="AR71" s="213">
        <f t="shared" ca="1" si="46"/>
        <v>0.4628406386540011</v>
      </c>
    </row>
    <row r="72" spans="1:44" ht="15.75" x14ac:dyDescent="0.25">
      <c r="A72" s="38" t="s">
        <v>12</v>
      </c>
      <c r="B72" s="40">
        <f t="shared" ca="1" si="35"/>
        <v>2.0894054851283705E-3</v>
      </c>
      <c r="C72" s="40">
        <f t="shared" ca="1" si="35"/>
        <v>2.1193430395180402E-2</v>
      </c>
      <c r="D72" s="40">
        <f t="shared" ca="1" si="35"/>
        <v>-2.0220094837613001E-3</v>
      </c>
      <c r="E72" s="40">
        <f t="shared" ca="1" si="35"/>
        <v>-1.7613866085397389E-2</v>
      </c>
      <c r="F72" s="40">
        <f t="shared" ca="1" si="35"/>
        <v>-0.10818649275725845</v>
      </c>
      <c r="G72" s="40">
        <f t="shared" ca="1" si="35"/>
        <v>0.15576815060426519</v>
      </c>
      <c r="H72" s="40">
        <f t="shared" ca="1" si="35"/>
        <v>-4.5650256782694409E-2</v>
      </c>
      <c r="I72" s="40">
        <f t="shared" ca="1" si="35"/>
        <v>8.8645005835623625E-2</v>
      </c>
      <c r="J72" s="40">
        <f t="shared" ca="1" si="35"/>
        <v>-9.6641442054247073E-2</v>
      </c>
      <c r="K72" s="40">
        <f t="shared" ca="1" si="35"/>
        <v>-5.2608430881656565E-3</v>
      </c>
      <c r="L72" s="40">
        <f t="shared" ca="1" si="35"/>
        <v>0.21064919107106284</v>
      </c>
      <c r="M72" s="40">
        <f t="shared" ca="1" si="37"/>
        <v>-0.16774611398963735</v>
      </c>
      <c r="N72" s="92"/>
      <c r="P72" s="210">
        <f t="shared" si="41"/>
        <v>2018</v>
      </c>
      <c r="Q72" s="211" t="e">
        <f ca="1">INDEX($Q$4:$AC$54,MATCH(Q$59,$P$4:$P$54,0),MATCH($P72,$Q$2:$AC$2,0))</f>
        <v>#N/A</v>
      </c>
      <c r="R72" s="211" t="e">
        <f t="shared" ca="1" si="38"/>
        <v>#N/A</v>
      </c>
      <c r="S72" s="211" t="e">
        <f t="shared" ca="1" si="38"/>
        <v>#N/A</v>
      </c>
      <c r="T72" s="211" t="e">
        <f t="shared" ca="1" si="38"/>
        <v>#N/A</v>
      </c>
      <c r="U72" s="211" t="e">
        <f t="shared" ca="1" si="38"/>
        <v>#N/A</v>
      </c>
      <c r="V72" s="211" t="e">
        <f t="shared" ca="1" si="38"/>
        <v>#N/A</v>
      </c>
      <c r="W72" s="211" t="e">
        <f t="shared" ca="1" si="38"/>
        <v>#N/A</v>
      </c>
      <c r="X72" s="211" t="e">
        <f t="shared" ca="1" si="38"/>
        <v>#N/A</v>
      </c>
      <c r="Y72" s="211" t="e">
        <f t="shared" ca="1" si="38"/>
        <v>#N/A</v>
      </c>
      <c r="Z72" s="211" t="e">
        <f t="shared" ca="1" si="38"/>
        <v>#N/A</v>
      </c>
      <c r="AE72" s="210">
        <f t="shared" si="43"/>
        <v>2018</v>
      </c>
      <c r="AF72" s="208" t="e">
        <f t="shared" ca="1" si="44"/>
        <v>#N/A</v>
      </c>
      <c r="AG72" s="208" t="e">
        <f t="shared" ca="1" si="44"/>
        <v>#N/A</v>
      </c>
      <c r="AH72" s="208" t="e">
        <f t="shared" ca="1" si="44"/>
        <v>#N/A</v>
      </c>
      <c r="AI72" s="208" t="e">
        <f t="shared" ca="1" si="44"/>
        <v>#N/A</v>
      </c>
      <c r="AJ72" s="208" t="e">
        <f t="shared" ca="1" si="44"/>
        <v>#N/A</v>
      </c>
      <c r="AK72" s="208" t="e">
        <f t="shared" ca="1" si="40"/>
        <v>#N/A</v>
      </c>
      <c r="AL72" s="208" t="e">
        <f t="shared" ca="1" si="40"/>
        <v>#N/A</v>
      </c>
      <c r="AM72" s="208" t="e">
        <f t="shared" ca="1" si="40"/>
        <v>#N/A</v>
      </c>
      <c r="AN72" s="208" t="e">
        <f t="shared" ca="1" si="40"/>
        <v>#N/A</v>
      </c>
      <c r="AO72" s="208" t="e">
        <f t="shared" ca="1" si="40"/>
        <v>#N/A</v>
      </c>
      <c r="AP72" s="208" t="e">
        <f t="shared" ca="1" si="45"/>
        <v>#N/A</v>
      </c>
      <c r="AQ72" s="208" t="e">
        <f t="shared" si="40"/>
        <v>#N/A</v>
      </c>
      <c r="AR72" s="213" t="e">
        <f t="shared" ca="1" si="46"/>
        <v>#N/A</v>
      </c>
    </row>
    <row r="73" spans="1:44" ht="15.75" x14ac:dyDescent="0.25">
      <c r="A73" s="38" t="s">
        <v>13</v>
      </c>
      <c r="B73" s="40">
        <f t="shared" ca="1" si="35"/>
        <v>5.8626835771207197E-3</v>
      </c>
      <c r="C73" s="40">
        <f t="shared" ca="1" si="35"/>
        <v>-1.7633882058762262E-2</v>
      </c>
      <c r="D73" s="40">
        <f t="shared" ca="1" si="35"/>
        <v>2.350766605843746E-2</v>
      </c>
      <c r="E73" s="40">
        <f t="shared" ca="1" si="35"/>
        <v>4.3664288275810925E-2</v>
      </c>
      <c r="F73" s="40">
        <f t="shared" ca="1" si="35"/>
        <v>6.1790155066241192E-2</v>
      </c>
      <c r="G73" s="40">
        <f t="shared" ca="1" si="35"/>
        <v>9.6027026151903394E-2</v>
      </c>
      <c r="H73" s="40">
        <f t="shared" ca="1" si="35"/>
        <v>3.3251799202997701E-2</v>
      </c>
      <c r="I73" s="40">
        <f t="shared" ca="1" si="35"/>
        <v>-3.0877696079314343E-2</v>
      </c>
      <c r="J73" s="40">
        <f t="shared" ca="1" si="35"/>
        <v>-2.0959009498062731E-3</v>
      </c>
      <c r="K73" s="40">
        <f t="shared" ca="1" si="35"/>
        <v>-7.8170671085335597E-2</v>
      </c>
      <c r="L73" s="40">
        <f t="shared" ca="1" si="35"/>
        <v>1.0200767986930259E-2</v>
      </c>
      <c r="M73" s="40">
        <f t="shared" ca="1" si="37"/>
        <v>-7.6103900924196166E-2</v>
      </c>
      <c r="N73" s="92"/>
      <c r="P73" s="210">
        <f t="shared" si="41"/>
        <v>2019</v>
      </c>
      <c r="Q73" s="211" t="e">
        <f ca="1">INDEX($Q$4:$AC$54,MATCH(Q$59,$P$4:$P$54,0),MATCH($P73,$Q$2:$AC$2,0))</f>
        <v>#N/A</v>
      </c>
      <c r="R73" s="211" t="e">
        <f t="shared" ca="1" si="38"/>
        <v>#N/A</v>
      </c>
      <c r="S73" s="211" t="e">
        <f t="shared" ca="1" si="38"/>
        <v>#N/A</v>
      </c>
      <c r="T73" s="211" t="e">
        <f t="shared" ca="1" si="38"/>
        <v>#N/A</v>
      </c>
      <c r="U73" s="211" t="e">
        <f t="shared" ca="1" si="38"/>
        <v>#N/A</v>
      </c>
      <c r="V73" s="211" t="e">
        <f t="shared" ca="1" si="38"/>
        <v>#N/A</v>
      </c>
      <c r="W73" s="211" t="e">
        <f t="shared" ca="1" si="38"/>
        <v>#N/A</v>
      </c>
      <c r="X73" s="211" t="e">
        <f t="shared" ca="1" si="38"/>
        <v>#N/A</v>
      </c>
      <c r="Y73" s="211" t="e">
        <f t="shared" ca="1" si="38"/>
        <v>#N/A</v>
      </c>
      <c r="Z73" s="211" t="e">
        <f t="shared" ca="1" si="38"/>
        <v>#N/A</v>
      </c>
      <c r="AE73" s="210">
        <f t="shared" si="43"/>
        <v>2019</v>
      </c>
      <c r="AF73" s="208" t="e">
        <f t="shared" ca="1" si="44"/>
        <v>#N/A</v>
      </c>
      <c r="AG73" s="208" t="e">
        <f t="shared" ca="1" si="44"/>
        <v>#N/A</v>
      </c>
      <c r="AH73" s="208" t="e">
        <f t="shared" ca="1" si="44"/>
        <v>#N/A</v>
      </c>
      <c r="AI73" s="208" t="e">
        <f t="shared" ca="1" si="44"/>
        <v>#N/A</v>
      </c>
      <c r="AJ73" s="208" t="e">
        <f t="shared" ca="1" si="44"/>
        <v>#N/A</v>
      </c>
      <c r="AK73" s="208" t="e">
        <f t="shared" ca="1" si="40"/>
        <v>#N/A</v>
      </c>
      <c r="AL73" s="208" t="e">
        <f t="shared" ca="1" si="40"/>
        <v>#N/A</v>
      </c>
      <c r="AM73" s="208" t="e">
        <f t="shared" ca="1" si="40"/>
        <v>#N/A</v>
      </c>
      <c r="AN73" s="208" t="e">
        <f t="shared" ca="1" si="40"/>
        <v>#N/A</v>
      </c>
      <c r="AO73" s="208" t="e">
        <f t="shared" ca="1" si="40"/>
        <v>#N/A</v>
      </c>
      <c r="AP73" s="208" t="e">
        <f t="shared" ca="1" si="45"/>
        <v>#N/A</v>
      </c>
      <c r="AQ73" s="208" t="e">
        <f t="shared" si="40"/>
        <v>#N/A</v>
      </c>
      <c r="AR73" s="213" t="e">
        <f t="shared" ca="1" si="46"/>
        <v>#N/A</v>
      </c>
    </row>
    <row r="74" spans="1:44" ht="15.75" x14ac:dyDescent="0.25">
      <c r="A74" s="38" t="s">
        <v>14</v>
      </c>
      <c r="B74" s="40">
        <f t="shared" ca="1" si="35"/>
        <v>0.10140506003300676</v>
      </c>
      <c r="C74" s="40">
        <f t="shared" ca="1" si="35"/>
        <v>-3.8680144677568418E-2</v>
      </c>
      <c r="D74" s="40">
        <f t="shared" ca="1" si="35"/>
        <v>-2.9707095243475368E-2</v>
      </c>
      <c r="E74" s="40">
        <f t="shared" ca="1" si="35"/>
        <v>3.4682798880681487E-2</v>
      </c>
      <c r="F74" s="40">
        <f t="shared" ca="1" si="35"/>
        <v>1.0312094012046691E-2</v>
      </c>
      <c r="G74" s="40">
        <f t="shared" ca="1" si="35"/>
        <v>-6.3106426827665874E-2</v>
      </c>
      <c r="H74" s="40">
        <f t="shared" ca="1" si="35"/>
        <v>9.558186946686309E-3</v>
      </c>
      <c r="I74" s="40">
        <f t="shared" ca="1" si="35"/>
        <v>0.10031497272797107</v>
      </c>
      <c r="J74" s="40">
        <f t="shared" ca="1" si="35"/>
        <v>-9.5909820182109917E-2</v>
      </c>
      <c r="K74" s="40">
        <f t="shared" ca="1" si="35"/>
        <v>8.5822668345915121E-2</v>
      </c>
      <c r="L74" s="40">
        <f t="shared" ca="1" si="35"/>
        <v>-0.12251177934247448</v>
      </c>
      <c r="M74" s="40">
        <f t="shared" ca="1" si="37"/>
        <v>-1.842910080519955E-3</v>
      </c>
      <c r="N74" s="92"/>
      <c r="P74" s="210">
        <f t="shared" si="41"/>
        <v>2020</v>
      </c>
      <c r="Q74" s="211" t="e">
        <f ca="1">INDEX($Q$4:$AC$54,MATCH(Q$59,$P$4:$P$54,0),MATCH($P74,$Q$2:$AC$2,0))</f>
        <v>#N/A</v>
      </c>
      <c r="R74" s="211" t="e">
        <f t="shared" ca="1" si="38"/>
        <v>#N/A</v>
      </c>
      <c r="S74" s="211" t="e">
        <f t="shared" ca="1" si="38"/>
        <v>#N/A</v>
      </c>
      <c r="T74" s="211" t="e">
        <f t="shared" ca="1" si="38"/>
        <v>#N/A</v>
      </c>
      <c r="U74" s="211" t="e">
        <f t="shared" ca="1" si="38"/>
        <v>#N/A</v>
      </c>
      <c r="V74" s="211" t="e">
        <f t="shared" ca="1" si="38"/>
        <v>#N/A</v>
      </c>
      <c r="W74" s="211" t="e">
        <f t="shared" ca="1" si="38"/>
        <v>#N/A</v>
      </c>
      <c r="X74" s="211" t="e">
        <f t="shared" ca="1" si="38"/>
        <v>#N/A</v>
      </c>
      <c r="Y74" s="211" t="e">
        <f t="shared" ca="1" si="38"/>
        <v>#N/A</v>
      </c>
      <c r="Z74" s="211" t="e">
        <f t="shared" ca="1" si="38"/>
        <v>#N/A</v>
      </c>
      <c r="AE74" s="210">
        <f t="shared" si="43"/>
        <v>2020</v>
      </c>
      <c r="AF74" s="208" t="e">
        <f t="shared" ca="1" si="44"/>
        <v>#N/A</v>
      </c>
      <c r="AG74" s="208" t="e">
        <f t="shared" ca="1" si="44"/>
        <v>#N/A</v>
      </c>
      <c r="AH74" s="208" t="e">
        <f t="shared" ca="1" si="44"/>
        <v>#N/A</v>
      </c>
      <c r="AI74" s="208" t="e">
        <f t="shared" ca="1" si="44"/>
        <v>#N/A</v>
      </c>
      <c r="AJ74" s="208" t="e">
        <f t="shared" ca="1" si="44"/>
        <v>#N/A</v>
      </c>
      <c r="AK74" s="208" t="e">
        <f t="shared" ca="1" si="40"/>
        <v>#N/A</v>
      </c>
      <c r="AL74" s="208" t="e">
        <f t="shared" ca="1" si="40"/>
        <v>#N/A</v>
      </c>
      <c r="AM74" s="208" t="e">
        <f t="shared" ca="1" si="40"/>
        <v>#N/A</v>
      </c>
      <c r="AN74" s="208" t="e">
        <f t="shared" ca="1" si="40"/>
        <v>#N/A</v>
      </c>
      <c r="AO74" s="208" t="e">
        <f t="shared" ca="1" si="40"/>
        <v>#N/A</v>
      </c>
      <c r="AP74" s="208" t="e">
        <f t="shared" ca="1" si="45"/>
        <v>#N/A</v>
      </c>
      <c r="AQ74" s="208" t="e">
        <f t="shared" si="40"/>
        <v>#N/A</v>
      </c>
      <c r="AR74" s="213" t="e">
        <f t="shared" ca="1" si="46"/>
        <v>#N/A</v>
      </c>
    </row>
    <row r="75" spans="1:44" ht="15.75" x14ac:dyDescent="0.25">
      <c r="A75" s="38" t="s">
        <v>15</v>
      </c>
      <c r="B75" s="40">
        <f t="shared" ref="B75:L90" ca="1" si="47">B19/C19-1</f>
        <v>-8.0836210589984581E-2</v>
      </c>
      <c r="C75" s="40">
        <f t="shared" ca="1" si="47"/>
        <v>3.0636761516383393E-2</v>
      </c>
      <c r="D75" s="40">
        <f t="shared" ca="1" si="47"/>
        <v>-5.0028376144298892E-2</v>
      </c>
      <c r="E75" s="40">
        <f t="shared" ca="1" si="47"/>
        <v>5.3196465696465633E-2</v>
      </c>
      <c r="F75" s="40">
        <f t="shared" ca="1" si="47"/>
        <v>-6.5831934942558457E-3</v>
      </c>
      <c r="G75" s="40">
        <f t="shared" ca="1" si="47"/>
        <v>5.6529151039890868E-2</v>
      </c>
      <c r="H75" s="40">
        <f t="shared" ca="1" si="47"/>
        <v>-1.5983144559557627E-2</v>
      </c>
      <c r="I75" s="40">
        <f t="shared" ca="1" si="47"/>
        <v>0.11347538925913758</v>
      </c>
      <c r="J75" s="40">
        <f t="shared" ca="1" si="47"/>
        <v>-4.2192643480749914E-2</v>
      </c>
      <c r="K75" s="40">
        <f t="shared" ca="1" si="47"/>
        <v>-4.6715965836221285E-2</v>
      </c>
      <c r="L75" s="40">
        <f t="shared" ca="1" si="47"/>
        <v>3.8585254566323224E-2</v>
      </c>
      <c r="M75" s="40">
        <f t="shared" ca="1" si="37"/>
        <v>-7.7298223134552813E-2</v>
      </c>
      <c r="N75" s="92"/>
      <c r="P75" s="210">
        <f t="shared" si="41"/>
        <v>2021</v>
      </c>
      <c r="Q75" s="211">
        <f ca="1">INDEX($Q$4:$AC$54,MATCH(Q$59,$P$4:$P$54,0),MATCH($P75,$Q$2:$AC$2,0))</f>
        <v>0.10700794431233115</v>
      </c>
      <c r="R75" s="211">
        <f t="shared" ca="1" si="38"/>
        <v>7.2653033389878191E-2</v>
      </c>
      <c r="S75" s="211">
        <f t="shared" ca="1" si="38"/>
        <v>5.9743859828136382E-2</v>
      </c>
      <c r="T75" s="211">
        <f t="shared" ca="1" si="38"/>
        <v>5.6917592565850918E-2</v>
      </c>
      <c r="U75" s="211">
        <f t="shared" ca="1" si="38"/>
        <v>4.3439196003683025E-2</v>
      </c>
      <c r="V75" s="211">
        <f t="shared" ca="1" si="38"/>
        <v>3.510327249789022E-2</v>
      </c>
      <c r="W75" s="211">
        <f t="shared" ca="1" si="38"/>
        <v>3.4254145474009193E-2</v>
      </c>
      <c r="X75" s="211">
        <f t="shared" ca="1" si="38"/>
        <v>3.3048013591121549E-2</v>
      </c>
      <c r="Y75" s="211">
        <f t="shared" ca="1" si="38"/>
        <v>3.1320878537302997E-2</v>
      </c>
      <c r="Z75" s="211">
        <f t="shared" ca="1" si="38"/>
        <v>3.1263879899799452E-2</v>
      </c>
      <c r="AE75" s="210">
        <f t="shared" si="43"/>
        <v>2021</v>
      </c>
      <c r="AF75" s="208">
        <f t="shared" ca="1" si="44"/>
        <v>841065</v>
      </c>
      <c r="AG75" s="208">
        <f t="shared" ca="1" si="44"/>
        <v>571041</v>
      </c>
      <c r="AH75" s="208">
        <f t="shared" ca="1" si="44"/>
        <v>469577</v>
      </c>
      <c r="AI75" s="208">
        <f t="shared" ca="1" si="44"/>
        <v>447363</v>
      </c>
      <c r="AJ75" s="208">
        <f t="shared" ca="1" si="44"/>
        <v>341425</v>
      </c>
      <c r="AK75" s="208">
        <f t="shared" ca="1" si="40"/>
        <v>275906</v>
      </c>
      <c r="AL75" s="208">
        <f t="shared" ca="1" si="40"/>
        <v>269232</v>
      </c>
      <c r="AM75" s="208">
        <f t="shared" ca="1" si="40"/>
        <v>259752</v>
      </c>
      <c r="AN75" s="208">
        <f t="shared" ca="1" si="40"/>
        <v>246177</v>
      </c>
      <c r="AO75" s="208">
        <f t="shared" ca="1" si="40"/>
        <v>245729</v>
      </c>
      <c r="AP75" s="208">
        <f t="shared" ca="1" si="45"/>
        <v>3967267</v>
      </c>
      <c r="AQ75" s="208">
        <f t="shared" ca="1" si="40"/>
        <v>7859837</v>
      </c>
      <c r="AR75" s="213">
        <f t="shared" ca="1" si="46"/>
        <v>0.50475181610000308</v>
      </c>
    </row>
    <row r="76" spans="1:44" ht="15.75" x14ac:dyDescent="0.25">
      <c r="A76" s="38" t="s">
        <v>16</v>
      </c>
      <c r="B76" s="40">
        <f t="shared" ca="1" si="47"/>
        <v>-0.13565121412803527</v>
      </c>
      <c r="C76" s="40">
        <f t="shared" ca="1" si="47"/>
        <v>7.3679447538811171E-2</v>
      </c>
      <c r="D76" s="40">
        <f t="shared" ca="1" si="47"/>
        <v>-6.8548548950347232E-2</v>
      </c>
      <c r="E76" s="40">
        <f t="shared" ca="1" si="47"/>
        <v>7.0985630917708153E-2</v>
      </c>
      <c r="F76" s="40">
        <f t="shared" ca="1" si="47"/>
        <v>-9.9592479490971941E-3</v>
      </c>
      <c r="G76" s="40">
        <f t="shared" ca="1" si="47"/>
        <v>9.1158975239977735E-3</v>
      </c>
      <c r="H76" s="40">
        <f t="shared" ca="1" si="47"/>
        <v>-1.1106392015289845E-2</v>
      </c>
      <c r="I76" s="40">
        <f t="shared" ca="1" si="47"/>
        <v>3.8585811801810754E-2</v>
      </c>
      <c r="J76" s="40">
        <f t="shared" ca="1" si="47"/>
        <v>1.9540604656915095E-2</v>
      </c>
      <c r="K76" s="40">
        <f t="shared" ca="1" si="47"/>
        <v>-9.1130892035516942E-3</v>
      </c>
      <c r="L76" s="40">
        <f t="shared" ca="1" si="47"/>
        <v>-2.8991464826213509E-2</v>
      </c>
      <c r="M76" s="40">
        <f t="shared" ca="1" si="37"/>
        <v>5.7241868337984281E-2</v>
      </c>
      <c r="N76" s="92"/>
      <c r="P76" s="210">
        <f t="shared" si="41"/>
        <v>2022</v>
      </c>
      <c r="Q76" s="211" t="e">
        <f t="shared" ref="Q76:Z76" ca="1" si="48">INDEX($Q$4:$AC$54,MATCH(Q$59,$P$4:$P$54,0),MATCH($P76,$Q$2:$AC$2,0))</f>
        <v>#N/A</v>
      </c>
      <c r="R76" s="211" t="e">
        <f t="shared" ca="1" si="48"/>
        <v>#N/A</v>
      </c>
      <c r="S76" s="211" t="e">
        <f t="shared" ca="1" si="48"/>
        <v>#N/A</v>
      </c>
      <c r="T76" s="211" t="e">
        <f t="shared" ca="1" si="48"/>
        <v>#N/A</v>
      </c>
      <c r="U76" s="211" t="e">
        <f t="shared" ca="1" si="48"/>
        <v>#N/A</v>
      </c>
      <c r="V76" s="211" t="e">
        <f t="shared" ca="1" si="48"/>
        <v>#N/A</v>
      </c>
      <c r="W76" s="211" t="e">
        <f t="shared" ca="1" si="48"/>
        <v>#N/A</v>
      </c>
      <c r="X76" s="211" t="e">
        <f t="shared" ca="1" si="48"/>
        <v>#N/A</v>
      </c>
      <c r="Y76" s="211" t="e">
        <f t="shared" ca="1" si="48"/>
        <v>#N/A</v>
      </c>
      <c r="Z76" s="211" t="e">
        <f t="shared" ca="1" si="48"/>
        <v>#N/A</v>
      </c>
    </row>
    <row r="77" spans="1:44" ht="15.75" x14ac:dyDescent="0.25">
      <c r="A77" s="38" t="s">
        <v>17</v>
      </c>
      <c r="B77" s="40">
        <f t="shared" ca="1" si="47"/>
        <v>-6.5845813649613061E-2</v>
      </c>
      <c r="C77" s="40">
        <f t="shared" ca="1" si="47"/>
        <v>-3.7535068201605903E-2</v>
      </c>
      <c r="D77" s="40">
        <f t="shared" ca="1" si="47"/>
        <v>-5.1877533799277287E-2</v>
      </c>
      <c r="E77" s="40">
        <f t="shared" ca="1" si="47"/>
        <v>0.10690789473684204</v>
      </c>
      <c r="F77" s="40">
        <f t="shared" ca="1" si="47"/>
        <v>-2.1982920182751498E-3</v>
      </c>
      <c r="G77" s="40">
        <f t="shared" ca="1" si="47"/>
        <v>-4.1658576365966371E-2</v>
      </c>
      <c r="H77" s="40">
        <f t="shared" ca="1" si="47"/>
        <v>3.7760941404046067E-2</v>
      </c>
      <c r="I77" s="40">
        <f t="shared" ca="1" si="47"/>
        <v>6.7280293336487551E-2</v>
      </c>
      <c r="J77" s="40">
        <f t="shared" ca="1" si="47"/>
        <v>-1.498718410405242E-2</v>
      </c>
      <c r="K77" s="40">
        <f t="shared" ca="1" si="47"/>
        <v>2.7255219837012623E-2</v>
      </c>
      <c r="L77" s="40">
        <f t="shared" ca="1" si="47"/>
        <v>-0.11470183110665888</v>
      </c>
      <c r="M77" s="40">
        <f t="shared" ca="1" si="37"/>
        <v>4.5035885769505679E-2</v>
      </c>
      <c r="N77" s="92"/>
    </row>
    <row r="78" spans="1:44" ht="15.75" x14ac:dyDescent="0.25">
      <c r="A78" s="38" t="s">
        <v>18</v>
      </c>
      <c r="B78" s="40">
        <f t="shared" ca="1" si="47"/>
        <v>1.0820647282119511E-2</v>
      </c>
      <c r="C78" s="40">
        <f t="shared" ca="1" si="47"/>
        <v>0.10871027226380292</v>
      </c>
      <c r="D78" s="40">
        <f t="shared" ca="1" si="47"/>
        <v>-7.9637006199646643E-2</v>
      </c>
      <c r="E78" s="40">
        <f t="shared" ca="1" si="47"/>
        <v>0.16607490017578375</v>
      </c>
      <c r="F78" s="40">
        <f t="shared" ca="1" si="47"/>
        <v>-0.13850026576806973</v>
      </c>
      <c r="G78" s="40">
        <f t="shared" ca="1" si="47"/>
        <v>3.9132519071241045E-2</v>
      </c>
      <c r="H78" s="40">
        <f t="shared" ca="1" si="47"/>
        <v>0.10812652292910507</v>
      </c>
      <c r="I78" s="40">
        <f t="shared" ca="1" si="47"/>
        <v>-1.7451294096288428E-2</v>
      </c>
      <c r="J78" s="40">
        <f t="shared" ca="1" si="47"/>
        <v>-2.2818747297342235E-2</v>
      </c>
      <c r="K78" s="40">
        <f t="shared" ca="1" si="47"/>
        <v>-0.17302560999092231</v>
      </c>
      <c r="L78" s="40">
        <f t="shared" ca="1" si="47"/>
        <v>-6.9398935080892898E-2</v>
      </c>
      <c r="M78" s="40">
        <f t="shared" ca="1" si="37"/>
        <v>-0.57796328173954381</v>
      </c>
      <c r="N78" s="92"/>
    </row>
    <row r="79" spans="1:44" ht="15.75" x14ac:dyDescent="0.25">
      <c r="A79" s="38" t="s">
        <v>19</v>
      </c>
      <c r="B79" s="40">
        <f t="shared" ca="1" si="47"/>
        <v>-0.31135824977210569</v>
      </c>
      <c r="C79" s="40">
        <f t="shared" ca="1" si="47"/>
        <v>-0.16825887847632914</v>
      </c>
      <c r="D79" s="40">
        <f t="shared" ca="1" si="47"/>
        <v>-0.1101125414946158</v>
      </c>
      <c r="E79" s="40">
        <f t="shared" ca="1" si="47"/>
        <v>0.15516273849607187</v>
      </c>
      <c r="F79" s="40">
        <f t="shared" ca="1" si="47"/>
        <v>0.11220527045769768</v>
      </c>
      <c r="G79" s="40">
        <f t="shared" ca="1" si="47"/>
        <v>-0.25234613988697052</v>
      </c>
      <c r="H79" s="40">
        <f t="shared" ca="1" si="47"/>
        <v>0.1436449346259896</v>
      </c>
      <c r="I79" s="40">
        <f t="shared" ca="1" si="47"/>
        <v>4.7191778695395703E-2</v>
      </c>
      <c r="J79" s="40">
        <f t="shared" ca="1" si="47"/>
        <v>-4.0507111935683682E-3</v>
      </c>
      <c r="K79" s="40">
        <f t="shared" ca="1" si="47"/>
        <v>1.9449610692557462E-2</v>
      </c>
      <c r="L79" s="40">
        <f t="shared" ca="1" si="47"/>
        <v>-9.4585723663555665E-2</v>
      </c>
      <c r="M79" s="40">
        <f t="shared" ca="1" si="37"/>
        <v>-2.8907982261640819E-2</v>
      </c>
      <c r="N79" s="92"/>
    </row>
    <row r="80" spans="1:44" ht="15.75" x14ac:dyDescent="0.25">
      <c r="A80" s="38" t="s">
        <v>20</v>
      </c>
      <c r="B80" s="40">
        <f t="shared" ca="1" si="47"/>
        <v>9.5541054921153279E-3</v>
      </c>
      <c r="C80" s="40">
        <f t="shared" ca="1" si="47"/>
        <v>-1.1917170827109635E-2</v>
      </c>
      <c r="D80" s="40">
        <f t="shared" ca="1" si="47"/>
        <v>2.3734481829232656E-2</v>
      </c>
      <c r="E80" s="40">
        <f t="shared" ca="1" si="47"/>
        <v>2.6793328777413139E-2</v>
      </c>
      <c r="F80" s="40">
        <f t="shared" ca="1" si="47"/>
        <v>-3.4132317964607584E-2</v>
      </c>
      <c r="G80" s="40">
        <f t="shared" ca="1" si="47"/>
        <v>0.16270042622285374</v>
      </c>
      <c r="H80" s="40">
        <f t="shared" ca="1" si="47"/>
        <v>-4.4697984137274993E-2</v>
      </c>
      <c r="I80" s="40">
        <f t="shared" ca="1" si="47"/>
        <v>3.2370860595748896E-2</v>
      </c>
      <c r="J80" s="40">
        <f t="shared" ca="1" si="47"/>
        <v>4.8398451249560548E-3</v>
      </c>
      <c r="K80" s="40">
        <f t="shared" ca="1" si="47"/>
        <v>-9.5289815925801657E-2</v>
      </c>
      <c r="L80" s="40">
        <f t="shared" ca="1" si="47"/>
        <v>-9.0978170408316239E-2</v>
      </c>
      <c r="M80" s="40">
        <f t="shared" ca="1" si="37"/>
        <v>3.3424859505545079E-2</v>
      </c>
      <c r="N80" s="92"/>
    </row>
    <row r="81" spans="1:14" ht="15.75" x14ac:dyDescent="0.25">
      <c r="A81" s="38" t="s">
        <v>21</v>
      </c>
      <c r="B81" s="40">
        <f t="shared" ca="1" si="47"/>
        <v>0.21219651742731149</v>
      </c>
      <c r="C81" s="40">
        <f t="shared" ca="1" si="47"/>
        <v>-2.1710492839494999E-2</v>
      </c>
      <c r="D81" s="40">
        <f t="shared" ca="1" si="47"/>
        <v>1.1899790037358526E-2</v>
      </c>
      <c r="E81" s="40">
        <f t="shared" ca="1" si="47"/>
        <v>0.13696856949575897</v>
      </c>
      <c r="F81" s="40">
        <f t="shared" ca="1" si="47"/>
        <v>-1.1496617885342508E-2</v>
      </c>
      <c r="G81" s="40">
        <f t="shared" ca="1" si="47"/>
        <v>-1.6641796707048684E-2</v>
      </c>
      <c r="H81" s="40">
        <f t="shared" ca="1" si="47"/>
        <v>8.4233113272868199E-2</v>
      </c>
      <c r="I81" s="40">
        <f t="shared" ca="1" si="47"/>
        <v>1.1911038348410008E-2</v>
      </c>
      <c r="J81" s="40">
        <f t="shared" ca="1" si="47"/>
        <v>2.1948729582577098E-2</v>
      </c>
      <c r="K81" s="40">
        <f t="shared" ca="1" si="47"/>
        <v>-8.833794369328607E-2</v>
      </c>
      <c r="L81" s="40">
        <f t="shared" ca="1" si="47"/>
        <v>-0.13605449773856715</v>
      </c>
      <c r="M81" s="40">
        <f t="shared" ca="1" si="37"/>
        <v>4.0140379203246201E-3</v>
      </c>
      <c r="N81" s="92"/>
    </row>
    <row r="82" spans="1:14" ht="15.75" x14ac:dyDescent="0.25">
      <c r="A82" s="38" t="s">
        <v>22</v>
      </c>
      <c r="B82" s="40">
        <f t="shared" ca="1" si="47"/>
        <v>6.604799438061848E-2</v>
      </c>
      <c r="C82" s="40">
        <f t="shared" ca="1" si="47"/>
        <v>-5.3052688130780123E-2</v>
      </c>
      <c r="D82" s="40">
        <f t="shared" ca="1" si="47"/>
        <v>-0.13298990223858664</v>
      </c>
      <c r="E82" s="40">
        <f t="shared" ca="1" si="47"/>
        <v>4.0383761112745775E-2</v>
      </c>
      <c r="F82" s="40">
        <f t="shared" ca="1" si="47"/>
        <v>3.7970969364535589E-2</v>
      </c>
      <c r="G82" s="40">
        <f t="shared" ca="1" si="47"/>
        <v>-4.9717469115078017E-2</v>
      </c>
      <c r="H82" s="40">
        <f t="shared" ca="1" si="47"/>
        <v>-5.7757164687273765E-2</v>
      </c>
      <c r="I82" s="40">
        <f t="shared" ca="1" si="47"/>
        <v>4.65638274590785E-2</v>
      </c>
      <c r="J82" s="40">
        <f t="shared" ca="1" si="47"/>
        <v>-0.13635548576884116</v>
      </c>
      <c r="K82" s="40">
        <f t="shared" ca="1" si="47"/>
        <v>1.2781058118475075E-2</v>
      </c>
      <c r="L82" s="40">
        <f t="shared" ca="1" si="47"/>
        <v>-3.0040609572052235E-2</v>
      </c>
      <c r="M82" s="40">
        <f t="shared" ca="1" si="37"/>
        <v>4.7939533027339776E-2</v>
      </c>
      <c r="N82" s="92"/>
    </row>
    <row r="83" spans="1:14" ht="15.75" x14ac:dyDescent="0.25">
      <c r="A83" s="38" t="s">
        <v>23</v>
      </c>
      <c r="B83" s="40">
        <f t="shared" ca="1" si="47"/>
        <v>0.12330376408535115</v>
      </c>
      <c r="C83" s="40">
        <f t="shared" ca="1" si="47"/>
        <v>2.9173486424911355E-2</v>
      </c>
      <c r="D83" s="40">
        <f t="shared" ca="1" si="47"/>
        <v>-4.6190898321971319E-2</v>
      </c>
      <c r="E83" s="40">
        <f t="shared" ca="1" si="47"/>
        <v>5.0709287086111887E-2</v>
      </c>
      <c r="F83" s="40">
        <f t="shared" ca="1" si="47"/>
        <v>1.7597570897744497E-2</v>
      </c>
      <c r="G83" s="40">
        <f t="shared" ca="1" si="47"/>
        <v>2.8245907577665541E-2</v>
      </c>
      <c r="H83" s="40">
        <f t="shared" ca="1" si="47"/>
        <v>0.12293105285076456</v>
      </c>
      <c r="I83" s="40">
        <f t="shared" ca="1" si="47"/>
        <v>-1.4432300863838066E-2</v>
      </c>
      <c r="J83" s="40">
        <f t="shared" ca="1" si="47"/>
        <v>-7.1331064071198047E-2</v>
      </c>
      <c r="K83" s="40">
        <f t="shared" ca="1" si="47"/>
        <v>-2.7113732795198131E-2</v>
      </c>
      <c r="L83" s="40">
        <f t="shared" ca="1" si="47"/>
        <v>5.0880219122988457E-3</v>
      </c>
      <c r="M83" s="40">
        <f t="shared" ca="1" si="37"/>
        <v>-3.3930380753803724E-2</v>
      </c>
      <c r="N83" s="92"/>
    </row>
    <row r="84" spans="1:14" ht="15.75" x14ac:dyDescent="0.25">
      <c r="A84" s="38" t="s">
        <v>24</v>
      </c>
      <c r="B84" s="40">
        <f t="shared" ca="1" si="47"/>
        <v>-0.26818548748766702</v>
      </c>
      <c r="C84" s="40">
        <f t="shared" ca="1" si="47"/>
        <v>6.8895225070637611E-3</v>
      </c>
      <c r="D84" s="40">
        <f t="shared" ca="1" si="47"/>
        <v>-4.730942255217685E-2</v>
      </c>
      <c r="E84" s="40">
        <f t="shared" ca="1" si="47"/>
        <v>0.12151413644321307</v>
      </c>
      <c r="F84" s="40">
        <f t="shared" ca="1" si="47"/>
        <v>1.5601270191909489E-3</v>
      </c>
      <c r="G84" s="40">
        <f t="shared" ca="1" si="47"/>
        <v>8.1900607943597103E-2</v>
      </c>
      <c r="H84" s="40">
        <f t="shared" ca="1" si="47"/>
        <v>-2.4053530037756787E-2</v>
      </c>
      <c r="I84" s="40">
        <f t="shared" ca="1" si="47"/>
        <v>3.4229042025657463E-3</v>
      </c>
      <c r="J84" s="40">
        <f t="shared" ca="1" si="47"/>
        <v>-7.6350420190774759E-2</v>
      </c>
      <c r="K84" s="40">
        <f t="shared" ca="1" si="47"/>
        <v>5.2157225104840332E-2</v>
      </c>
      <c r="L84" s="40">
        <f t="shared" ca="1" si="47"/>
        <v>-0.18754258919187372</v>
      </c>
      <c r="M84" s="40">
        <f t="shared" ca="1" si="37"/>
        <v>-0.18325629657579479</v>
      </c>
      <c r="N84" s="92"/>
    </row>
    <row r="85" spans="1:14" ht="15.75" x14ac:dyDescent="0.25">
      <c r="A85" s="38" t="s">
        <v>25</v>
      </c>
      <c r="B85" s="40">
        <f t="shared" ca="1" si="47"/>
        <v>-3.6187729965293181E-2</v>
      </c>
      <c r="C85" s="40">
        <f t="shared" ca="1" si="47"/>
        <v>-3.7021680267877888E-2</v>
      </c>
      <c r="D85" s="40">
        <f t="shared" ca="1" si="47"/>
        <v>2.3455432748876515E-2</v>
      </c>
      <c r="E85" s="40">
        <f t="shared" ca="1" si="47"/>
        <v>8.4486403070818117E-3</v>
      </c>
      <c r="F85" s="40">
        <f t="shared" ca="1" si="47"/>
        <v>0.11264536980925177</v>
      </c>
      <c r="G85" s="40">
        <f t="shared" ca="1" si="47"/>
        <v>-2.9014948793028572E-2</v>
      </c>
      <c r="H85" s="40">
        <f t="shared" ca="1" si="47"/>
        <v>3.1429727464524104E-2</v>
      </c>
      <c r="I85" s="40">
        <f t="shared" ca="1" si="47"/>
        <v>-6.5185235216642434E-2</v>
      </c>
      <c r="J85" s="40">
        <f t="shared" ca="1" si="47"/>
        <v>6.5074923206411173E-2</v>
      </c>
      <c r="K85" s="40">
        <f t="shared" ca="1" si="47"/>
        <v>-8.3247599451303111E-2</v>
      </c>
      <c r="L85" s="40">
        <f t="shared" ca="1" si="47"/>
        <v>-2.3700527322246034E-2</v>
      </c>
      <c r="M85" s="40">
        <f t="shared" ca="1" si="37"/>
        <v>-3.4831404814874678E-2</v>
      </c>
      <c r="N85" s="92"/>
    </row>
    <row r="86" spans="1:14" ht="15.75" x14ac:dyDescent="0.25">
      <c r="A86" s="38" t="s">
        <v>26</v>
      </c>
      <c r="B86" s="40">
        <f t="shared" ca="1" si="47"/>
        <v>8.3821219477366871E-2</v>
      </c>
      <c r="C86" s="40">
        <f t="shared" ca="1" si="47"/>
        <v>-0.11013691667460845</v>
      </c>
      <c r="D86" s="40">
        <f t="shared" ca="1" si="47"/>
        <v>-3.4978540772532152E-2</v>
      </c>
      <c r="E86" s="40">
        <f t="shared" ca="1" si="47"/>
        <v>-8.5095641442755388E-2</v>
      </c>
      <c r="F86" s="40">
        <f t="shared" ca="1" si="47"/>
        <v>0.12864830642608416</v>
      </c>
      <c r="G86" s="40">
        <f t="shared" ca="1" si="47"/>
        <v>-6.6268621423504426E-2</v>
      </c>
      <c r="H86" s="40">
        <f t="shared" ca="1" si="47"/>
        <v>8.4219971798487281E-2</v>
      </c>
      <c r="I86" s="40">
        <f t="shared" ca="1" si="47"/>
        <v>-0.13008084750487869</v>
      </c>
      <c r="J86" s="40">
        <f t="shared" ca="1" si="47"/>
        <v>0.18441472676242365</v>
      </c>
      <c r="K86" s="40">
        <f t="shared" ca="1" si="47"/>
        <v>-0.16379048513129191</v>
      </c>
      <c r="L86" s="40">
        <f t="shared" ca="1" si="47"/>
        <v>0.21236568138452783</v>
      </c>
      <c r="M86" s="40">
        <f t="shared" ca="1" si="37"/>
        <v>-6.2013313237879952E-2</v>
      </c>
      <c r="N86" s="92"/>
    </row>
    <row r="87" spans="1:14" ht="15.75" x14ac:dyDescent="0.25">
      <c r="A87" s="38" t="s">
        <v>27</v>
      </c>
      <c r="B87" s="40">
        <f t="shared" ca="1" si="47"/>
        <v>0.11214405360134005</v>
      </c>
      <c r="C87" s="40">
        <f t="shared" ca="1" si="47"/>
        <v>6.4059339177342522E-3</v>
      </c>
      <c r="D87" s="40">
        <f t="shared" ca="1" si="47"/>
        <v>-0.10813756812629205</v>
      </c>
      <c r="E87" s="40">
        <f t="shared" ca="1" si="47"/>
        <v>0.23117147550845685</v>
      </c>
      <c r="F87" s="40">
        <f t="shared" ca="1" si="47"/>
        <v>-9.498481834362893E-2</v>
      </c>
      <c r="G87" s="40">
        <f t="shared" ca="1" si="47"/>
        <v>-2.173467715503119E-2</v>
      </c>
      <c r="H87" s="40">
        <f t="shared" ca="1" si="47"/>
        <v>-7.5612111571891183E-2</v>
      </c>
      <c r="I87" s="40">
        <f t="shared" ca="1" si="47"/>
        <v>0.21313546667891847</v>
      </c>
      <c r="J87" s="40">
        <f t="shared" ca="1" si="47"/>
        <v>-4.1407393850658725E-3</v>
      </c>
      <c r="K87" s="40">
        <f t="shared" ca="1" si="47"/>
        <v>-0.15502976880847441</v>
      </c>
      <c r="L87" s="40">
        <f t="shared" ca="1" si="47"/>
        <v>-3.5228735010536916E-2</v>
      </c>
      <c r="M87" s="40">
        <f t="shared" ca="1" si="37"/>
        <v>-6.6795454149915612E-2</v>
      </c>
      <c r="N87" s="92"/>
    </row>
    <row r="88" spans="1:14" ht="15.75" x14ac:dyDescent="0.25">
      <c r="A88" s="38" t="s">
        <v>28</v>
      </c>
      <c r="B88" s="40">
        <f t="shared" ca="1" si="47"/>
        <v>-6.1511208844908682E-2</v>
      </c>
      <c r="C88" s="40">
        <f t="shared" ca="1" si="47"/>
        <v>0.10910877002811548</v>
      </c>
      <c r="D88" s="40">
        <f t="shared" ca="1" si="47"/>
        <v>-0.10910480942369405</v>
      </c>
      <c r="E88" s="40">
        <f t="shared" ca="1" si="47"/>
        <v>-4.0444405834033192E-2</v>
      </c>
      <c r="F88" s="40">
        <f t="shared" ca="1" si="47"/>
        <v>2.6525435484829885E-2</v>
      </c>
      <c r="G88" s="40">
        <f t="shared" ca="1" si="47"/>
        <v>2.0630650674541284E-2</v>
      </c>
      <c r="H88" s="40">
        <f t="shared" ca="1" si="47"/>
        <v>-0.14714989261964928</v>
      </c>
      <c r="I88" s="40">
        <f t="shared" ca="1" si="47"/>
        <v>5.9720863914303202E-2</v>
      </c>
      <c r="J88" s="40">
        <f t="shared" ca="1" si="47"/>
        <v>-2.0413827682224772E-2</v>
      </c>
      <c r="K88" s="40">
        <f t="shared" ca="1" si="47"/>
        <v>7.2911363221548786E-2</v>
      </c>
      <c r="L88" s="40">
        <f t="shared" ca="1" si="47"/>
        <v>-6.4900650353921896E-2</v>
      </c>
      <c r="M88" s="40">
        <f t="shared" ca="1" si="37"/>
        <v>1.6314122168764822E-2</v>
      </c>
      <c r="N88" s="92"/>
    </row>
    <row r="89" spans="1:14" ht="15.75" x14ac:dyDescent="0.25">
      <c r="A89" s="38" t="s">
        <v>29</v>
      </c>
      <c r="B89" s="40">
        <f t="shared" ca="1" si="47"/>
        <v>6.1954959271681931E-2</v>
      </c>
      <c r="C89" s="40">
        <f t="shared" ca="1" si="47"/>
        <v>-8.5210835451915545E-2</v>
      </c>
      <c r="D89" s="40">
        <f t="shared" ca="1" si="47"/>
        <v>8.9363734033663711E-2</v>
      </c>
      <c r="E89" s="40">
        <f t="shared" ca="1" si="47"/>
        <v>1.1934961706651315E-2</v>
      </c>
      <c r="F89" s="40">
        <f t="shared" ca="1" si="47"/>
        <v>-0.10187475589116002</v>
      </c>
      <c r="G89" s="40">
        <f t="shared" ca="1" si="47"/>
        <v>0.19097581145338016</v>
      </c>
      <c r="H89" s="40">
        <f t="shared" ca="1" si="47"/>
        <v>-0.10585299350694366</v>
      </c>
      <c r="I89" s="40">
        <f t="shared" ca="1" si="47"/>
        <v>0.12703455819161968</v>
      </c>
      <c r="J89" s="40">
        <f t="shared" ca="1" si="47"/>
        <v>-0.2069926892734707</v>
      </c>
      <c r="K89" s="40">
        <f t="shared" ca="1" si="47"/>
        <v>0.16334718785286984</v>
      </c>
      <c r="L89" s="40">
        <f t="shared" ca="1" si="47"/>
        <v>-0.10726235415236784</v>
      </c>
      <c r="M89" s="40">
        <f t="shared" ca="1" si="37"/>
        <v>0.10819547442479549</v>
      </c>
      <c r="N89" s="92"/>
    </row>
    <row r="90" spans="1:14" ht="15.75" x14ac:dyDescent="0.25">
      <c r="A90" s="38" t="s">
        <v>30</v>
      </c>
      <c r="B90" s="40">
        <f t="shared" ca="1" si="47"/>
        <v>9.2318224047723829E-2</v>
      </c>
      <c r="C90" s="40">
        <f t="shared" ca="1" si="47"/>
        <v>-8.2396508398360213E-3</v>
      </c>
      <c r="D90" s="40">
        <f t="shared" ca="1" si="47"/>
        <v>-2.4188582988828866E-3</v>
      </c>
      <c r="E90" s="40">
        <f t="shared" ca="1" si="47"/>
        <v>9.0117603064487461E-2</v>
      </c>
      <c r="F90" s="40">
        <f t="shared" ca="1" si="47"/>
        <v>3.0961007122415563E-2</v>
      </c>
      <c r="G90" s="40">
        <f t="shared" ca="1" si="47"/>
        <v>-7.7020282661654504E-2</v>
      </c>
      <c r="H90" s="40">
        <f t="shared" ca="1" si="47"/>
        <v>1.3093372895377708E-2</v>
      </c>
      <c r="I90" s="40">
        <f t="shared" ca="1" si="47"/>
        <v>0.11546511867692244</v>
      </c>
      <c r="J90" s="40">
        <f t="shared" ca="1" si="47"/>
        <v>2.1141738086714712E-2</v>
      </c>
      <c r="K90" s="40">
        <f t="shared" ca="1" si="47"/>
        <v>-0.10105957569648527</v>
      </c>
      <c r="L90" s="40">
        <f t="shared" ca="1" si="47"/>
        <v>-2.5978695257366957E-2</v>
      </c>
      <c r="M90" s="40">
        <f t="shared" ca="1" si="37"/>
        <v>-0.11432852150625428</v>
      </c>
      <c r="N90" s="92"/>
    </row>
    <row r="91" spans="1:14" ht="15.75" x14ac:dyDescent="0.25">
      <c r="A91" s="38" t="s">
        <v>31</v>
      </c>
      <c r="B91" s="40">
        <f t="shared" ref="B91:L106" ca="1" si="49">B35/C35-1</f>
        <v>-0.14430278174037092</v>
      </c>
      <c r="C91" s="40">
        <f t="shared" ca="1" si="49"/>
        <v>2.6197810241239461E-2</v>
      </c>
      <c r="D91" s="40">
        <f t="shared" ca="1" si="49"/>
        <v>-4.1467514433969122E-2</v>
      </c>
      <c r="E91" s="40">
        <f t="shared" ca="1" si="49"/>
        <v>-2.4649292883211715E-2</v>
      </c>
      <c r="F91" s="40">
        <f t="shared" ca="1" si="49"/>
        <v>-7.2132492030106965E-2</v>
      </c>
      <c r="G91" s="40">
        <f t="shared" ca="1" si="49"/>
        <v>0.18266297460928338</v>
      </c>
      <c r="H91" s="40">
        <f t="shared" ca="1" si="49"/>
        <v>4.0533281242369545E-2</v>
      </c>
      <c r="I91" s="40">
        <f t="shared" ca="1" si="49"/>
        <v>0.21795075141758202</v>
      </c>
      <c r="J91" s="40">
        <f t="shared" ca="1" si="49"/>
        <v>-0.23562573879307736</v>
      </c>
      <c r="K91" s="40">
        <f t="shared" ca="1" si="49"/>
        <v>-3.144081728511039E-2</v>
      </c>
      <c r="L91" s="40">
        <f t="shared" ca="1" si="49"/>
        <v>-6.1597796143250672E-2</v>
      </c>
      <c r="M91" s="40">
        <f t="shared" ca="1" si="37"/>
        <v>0.11104309500489706</v>
      </c>
      <c r="N91" s="92"/>
    </row>
    <row r="92" spans="1:14" ht="15.75" x14ac:dyDescent="0.25">
      <c r="A92" s="38" t="s">
        <v>32</v>
      </c>
      <c r="B92" s="40">
        <f t="shared" ca="1" si="49"/>
        <v>0.26174598965928686</v>
      </c>
      <c r="C92" s="40">
        <f t="shared" ca="1" si="49"/>
        <v>5.4294702045603049E-3</v>
      </c>
      <c r="D92" s="40">
        <f t="shared" ca="1" si="49"/>
        <v>2.8539283287476458E-3</v>
      </c>
      <c r="E92" s="40">
        <f t="shared" ca="1" si="49"/>
        <v>5.8435556058612503E-2</v>
      </c>
      <c r="F92" s="40">
        <f t="shared" ca="1" si="49"/>
        <v>5.6382024711040257E-2</v>
      </c>
      <c r="G92" s="40">
        <f t="shared" ca="1" si="49"/>
        <v>-1.0900203023673005E-2</v>
      </c>
      <c r="H92" s="40">
        <f t="shared" ca="1" si="49"/>
        <v>7.4282689253573286E-2</v>
      </c>
      <c r="I92" s="40">
        <f t="shared" ca="1" si="49"/>
        <v>4.0372970129895158E-2</v>
      </c>
      <c r="J92" s="40">
        <f t="shared" ca="1" si="49"/>
        <v>-5.0666631810101448E-2</v>
      </c>
      <c r="K92" s="40">
        <f t="shared" ca="1" si="49"/>
        <v>-8.6977277067023073E-2</v>
      </c>
      <c r="L92" s="40">
        <f t="shared" ca="1" si="49"/>
        <v>-6.2957802236143778E-2</v>
      </c>
      <c r="M92" s="40">
        <f t="shared" ca="1" si="37"/>
        <v>-0.12896206161626789</v>
      </c>
      <c r="N92" s="92"/>
    </row>
    <row r="93" spans="1:14" ht="15.75" x14ac:dyDescent="0.25">
      <c r="A93" s="38" t="s">
        <v>33</v>
      </c>
      <c r="B93" s="40">
        <f t="shared" ca="1" si="49"/>
        <v>-2.4386733879920741E-2</v>
      </c>
      <c r="C93" s="40">
        <f t="shared" ca="1" si="49"/>
        <v>-5.2061287091279773E-2</v>
      </c>
      <c r="D93" s="40">
        <f t="shared" ca="1" si="49"/>
        <v>8.1604175273812585E-2</v>
      </c>
      <c r="E93" s="40">
        <f t="shared" ca="1" si="49"/>
        <v>-4.7128200596132319E-2</v>
      </c>
      <c r="F93" s="40">
        <f t="shared" ca="1" si="49"/>
        <v>7.4790562143347561E-3</v>
      </c>
      <c r="G93" s="40">
        <f t="shared" ca="1" si="49"/>
        <v>3.530920167767948E-2</v>
      </c>
      <c r="H93" s="40">
        <f t="shared" ca="1" si="49"/>
        <v>6.0031890276130762E-2</v>
      </c>
      <c r="I93" s="40">
        <f t="shared" ca="1" si="49"/>
        <v>8.7535321821036183E-2</v>
      </c>
      <c r="J93" s="40">
        <f t="shared" ca="1" si="49"/>
        <v>-9.5083443338083162E-2</v>
      </c>
      <c r="K93" s="40">
        <f t="shared" ca="1" si="49"/>
        <v>-2.6232117850864656E-2</v>
      </c>
      <c r="L93" s="40">
        <f t="shared" ca="1" si="49"/>
        <v>6.1477224466191416E-2</v>
      </c>
      <c r="M93" s="40">
        <f t="shared" ca="1" si="37"/>
        <v>-2.5012506253127009E-3</v>
      </c>
      <c r="N93" s="92"/>
    </row>
    <row r="94" spans="1:14" ht="15.75" x14ac:dyDescent="0.25">
      <c r="A94" s="38" t="s">
        <v>34</v>
      </c>
      <c r="B94" s="40">
        <f t="shared" ca="1" si="49"/>
        <v>-0.15943658954584405</v>
      </c>
      <c r="C94" s="40">
        <f t="shared" ca="1" si="49"/>
        <v>-8.3382017101280015E-3</v>
      </c>
      <c r="D94" s="40">
        <f t="shared" ca="1" si="49"/>
        <v>0.18172404054350899</v>
      </c>
      <c r="E94" s="40">
        <f t="shared" ca="1" si="49"/>
        <v>0.15105652880621268</v>
      </c>
      <c r="F94" s="40">
        <f t="shared" ca="1" si="49"/>
        <v>-7.1222490606548616E-2</v>
      </c>
      <c r="G94" s="40">
        <f t="shared" ca="1" si="49"/>
        <v>0.2441253808589674</v>
      </c>
      <c r="H94" s="40">
        <f t="shared" ca="1" si="49"/>
        <v>-9.8031095885253938E-2</v>
      </c>
      <c r="I94" s="40">
        <f t="shared" ca="1" si="49"/>
        <v>8.6421267893660447E-2</v>
      </c>
      <c r="J94" s="40">
        <f t="shared" ca="1" si="49"/>
        <v>0.1455746614815161</v>
      </c>
      <c r="K94" s="40">
        <f t="shared" ca="1" si="49"/>
        <v>-0.1232747288859678</v>
      </c>
      <c r="L94" s="40">
        <f t="shared" ca="1" si="49"/>
        <v>0.1561001092273353</v>
      </c>
      <c r="M94" s="40">
        <f t="shared" ca="1" si="37"/>
        <v>-0.16290995825879551</v>
      </c>
      <c r="N94" s="92"/>
    </row>
    <row r="95" spans="1:14" ht="15.75" x14ac:dyDescent="0.25">
      <c r="A95" s="38" t="s">
        <v>35</v>
      </c>
      <c r="B95" s="40">
        <f t="shared" ca="1" si="49"/>
        <v>-8.2066457121547476E-2</v>
      </c>
      <c r="C95" s="40">
        <f t="shared" ca="1" si="49"/>
        <v>-2.6230776123485566E-2</v>
      </c>
      <c r="D95" s="40">
        <f t="shared" ca="1" si="49"/>
        <v>-5.6041193794669208E-3</v>
      </c>
      <c r="E95" s="40">
        <f t="shared" ca="1" si="49"/>
        <v>3.0095746017023695E-2</v>
      </c>
      <c r="F95" s="40">
        <f t="shared" ca="1" si="49"/>
        <v>2.7248591916234632E-2</v>
      </c>
      <c r="G95" s="40">
        <f t="shared" ca="1" si="49"/>
        <v>1.1611329203522036E-2</v>
      </c>
      <c r="H95" s="40">
        <f t="shared" ca="1" si="49"/>
        <v>-3.3229959863915859E-2</v>
      </c>
      <c r="I95" s="40">
        <f t="shared" ca="1" si="49"/>
        <v>9.5929536787349834E-2</v>
      </c>
      <c r="J95" s="40">
        <f t="shared" ca="1" si="49"/>
        <v>-8.8894488677389139E-2</v>
      </c>
      <c r="K95" s="40">
        <f t="shared" ca="1" si="49"/>
        <v>-5.7623016326064591E-2</v>
      </c>
      <c r="L95" s="40">
        <f t="shared" ca="1" si="49"/>
        <v>2.3391129597607252E-2</v>
      </c>
      <c r="M95" s="40">
        <f t="shared" ca="1" si="37"/>
        <v>-7.2671168164758271E-2</v>
      </c>
      <c r="N95" s="92"/>
    </row>
    <row r="96" spans="1:14" ht="15.75" x14ac:dyDescent="0.25">
      <c r="A96" s="38" t="s">
        <v>36</v>
      </c>
      <c r="B96" s="40">
        <f t="shared" ca="1" si="49"/>
        <v>-0.25818446955887719</v>
      </c>
      <c r="C96" s="40">
        <f t="shared" ca="1" si="49"/>
        <v>-9.1592941287789165E-2</v>
      </c>
      <c r="D96" s="40">
        <f t="shared" ca="1" si="49"/>
        <v>7.0000303732877134E-2</v>
      </c>
      <c r="E96" s="40">
        <f t="shared" ca="1" si="49"/>
        <v>-3.7460410271402789E-2</v>
      </c>
      <c r="F96" s="40">
        <f t="shared" ca="1" si="49"/>
        <v>2.0425413430654071E-2</v>
      </c>
      <c r="G96" s="40">
        <f t="shared" ca="1" si="49"/>
        <v>-1.9605740357992452E-2</v>
      </c>
      <c r="H96" s="40">
        <f t="shared" ca="1" si="49"/>
        <v>0.26618030095421497</v>
      </c>
      <c r="I96" s="40">
        <f t="shared" ca="1" si="49"/>
        <v>-0.10601880462611457</v>
      </c>
      <c r="J96" s="40">
        <f t="shared" ca="1" si="49"/>
        <v>6.7996977912092582E-3</v>
      </c>
      <c r="K96" s="40">
        <f t="shared" ca="1" si="49"/>
        <v>-7.0033683949494718E-2</v>
      </c>
      <c r="L96" s="40">
        <f t="shared" ca="1" si="49"/>
        <v>7.0419731239285577E-2</v>
      </c>
      <c r="M96" s="40">
        <f t="shared" ca="1" si="37"/>
        <v>-0.1031058734835183</v>
      </c>
      <c r="N96" s="92"/>
    </row>
    <row r="97" spans="1:14" ht="15.75" x14ac:dyDescent="0.25">
      <c r="A97" s="38" t="s">
        <v>37</v>
      </c>
      <c r="B97" s="40">
        <f t="shared" ca="1" si="49"/>
        <v>0.14534873097374246</v>
      </c>
      <c r="C97" s="40">
        <f t="shared" ca="1" si="49"/>
        <v>2.1321464229394627E-2</v>
      </c>
      <c r="D97" s="40">
        <f t="shared" ca="1" si="49"/>
        <v>-1.8958257048700133E-2</v>
      </c>
      <c r="E97" s="40">
        <f t="shared" ca="1" si="49"/>
        <v>5.94407968112034E-2</v>
      </c>
      <c r="F97" s="40">
        <f t="shared" ca="1" si="49"/>
        <v>-7.6728151862464178E-2</v>
      </c>
      <c r="G97" s="40">
        <f t="shared" ca="1" si="49"/>
        <v>3.2334399437984107E-2</v>
      </c>
      <c r="H97" s="40">
        <f t="shared" ca="1" si="49"/>
        <v>-1.4691015073546199E-2</v>
      </c>
      <c r="I97" s="40">
        <f t="shared" ca="1" si="49"/>
        <v>9.5922543294904461E-2</v>
      </c>
      <c r="J97" s="40">
        <f t="shared" ca="1" si="49"/>
        <v>-1.08897401469078E-2</v>
      </c>
      <c r="K97" s="40">
        <f t="shared" ca="1" si="49"/>
        <v>-8.8726945569050808E-2</v>
      </c>
      <c r="L97" s="40">
        <f t="shared" ca="1" si="49"/>
        <v>3.493547365872729E-2</v>
      </c>
      <c r="M97" s="40">
        <f t="shared" ca="1" si="37"/>
        <v>-7.8318629638529424E-2</v>
      </c>
      <c r="N97" s="92"/>
    </row>
    <row r="98" spans="1:14" ht="15.75" x14ac:dyDescent="0.25">
      <c r="A98" s="38" t="s">
        <v>38</v>
      </c>
      <c r="B98" s="40">
        <f t="shared" ca="1" si="49"/>
        <v>2.0099436838756812E-2</v>
      </c>
      <c r="C98" s="40">
        <f t="shared" ca="1" si="49"/>
        <v>-1.2250186196623658E-2</v>
      </c>
      <c r="D98" s="40">
        <f t="shared" ca="1" si="49"/>
        <v>-1.9380950750702786E-2</v>
      </c>
      <c r="E98" s="40">
        <f t="shared" ca="1" si="49"/>
        <v>4.3848572926097118E-2</v>
      </c>
      <c r="F98" s="40">
        <f t="shared" ca="1" si="49"/>
        <v>1.8395034270810129E-2</v>
      </c>
      <c r="G98" s="40">
        <f t="shared" ca="1" si="49"/>
        <v>4.275244986422444E-2</v>
      </c>
      <c r="H98" s="40">
        <f t="shared" ca="1" si="49"/>
        <v>0.10239997768759856</v>
      </c>
      <c r="I98" s="40">
        <f t="shared" ca="1" si="49"/>
        <v>2.5341976073590455E-2</v>
      </c>
      <c r="J98" s="40">
        <f t="shared" ca="1" si="49"/>
        <v>1.9623661139513526E-2</v>
      </c>
      <c r="K98" s="40">
        <f t="shared" ca="1" si="49"/>
        <v>-0.10663644967742492</v>
      </c>
      <c r="L98" s="40">
        <f t="shared" ca="1" si="49"/>
        <v>-5.5319044220784042E-2</v>
      </c>
      <c r="M98" s="40">
        <f t="shared" ca="1" si="37"/>
        <v>6.6494619893272766E-2</v>
      </c>
      <c r="N98" s="92"/>
    </row>
    <row r="99" spans="1:14" ht="15.75" x14ac:dyDescent="0.25">
      <c r="A99" s="38" t="s">
        <v>40</v>
      </c>
      <c r="B99" s="40">
        <f t="shared" ca="1" si="49"/>
        <v>6.2354969170589358E-2</v>
      </c>
      <c r="C99" s="40">
        <f t="shared" ca="1" si="49"/>
        <v>-0.1527832387799809</v>
      </c>
      <c r="D99" s="40">
        <f t="shared" ca="1" si="49"/>
        <v>0.19011966040510719</v>
      </c>
      <c r="E99" s="40">
        <f t="shared" ca="1" si="49"/>
        <v>-0.2101066638504594</v>
      </c>
      <c r="F99" s="40">
        <f t="shared" ca="1" si="49"/>
        <v>4.8644757606799649E-2</v>
      </c>
      <c r="G99" s="40">
        <f t="shared" ca="1" si="49"/>
        <v>0.18430716768312672</v>
      </c>
      <c r="H99" s="40">
        <f t="shared" ca="1" si="49"/>
        <v>-1.8252052148720388E-2</v>
      </c>
      <c r="I99" s="40">
        <f t="shared" ca="1" si="49"/>
        <v>0.24518999518999518</v>
      </c>
      <c r="J99" s="40">
        <f t="shared" ca="1" si="49"/>
        <v>-0.22708965859099073</v>
      </c>
      <c r="K99" s="40">
        <f t="shared" ca="1" si="49"/>
        <v>-6.4107396561222441E-2</v>
      </c>
      <c r="L99" s="40">
        <f t="shared" ca="1" si="49"/>
        <v>-6.0910526602407034E-2</v>
      </c>
      <c r="M99" s="40">
        <f t="shared" ca="1" si="37"/>
        <v>4.7608180962432689E-2</v>
      </c>
      <c r="N99" s="92"/>
    </row>
    <row r="100" spans="1:14" ht="15.75" x14ac:dyDescent="0.25">
      <c r="A100" s="38" t="s">
        <v>41</v>
      </c>
      <c r="B100" s="40">
        <f t="shared" ca="1" si="49"/>
        <v>-9.2121710909415566E-2</v>
      </c>
      <c r="C100" s="40">
        <f t="shared" ca="1" si="49"/>
        <v>8.7010322196638956E-3</v>
      </c>
      <c r="D100" s="40">
        <f t="shared" ca="1" si="49"/>
        <v>-5.1049756605105689E-2</v>
      </c>
      <c r="E100" s="40">
        <f t="shared" ca="1" si="49"/>
        <v>0.10722984760211984</v>
      </c>
      <c r="F100" s="40">
        <f t="shared" ca="1" si="49"/>
        <v>-5.5948293274086014E-2</v>
      </c>
      <c r="G100" s="40">
        <f t="shared" ca="1" si="49"/>
        <v>1.0265425607057121E-2</v>
      </c>
      <c r="H100" s="40">
        <f t="shared" ca="1" si="49"/>
        <v>4.9346927346696656E-2</v>
      </c>
      <c r="I100" s="40">
        <f t="shared" ca="1" si="49"/>
        <v>3.2806266958126606E-2</v>
      </c>
      <c r="J100" s="40">
        <f t="shared" ca="1" si="49"/>
        <v>1.2766287353450423E-2</v>
      </c>
      <c r="K100" s="40">
        <f t="shared" ca="1" si="49"/>
        <v>1.241989598337101E-3</v>
      </c>
      <c r="L100" s="40">
        <f t="shared" ca="1" si="49"/>
        <v>0.14481076651164626</v>
      </c>
      <c r="M100" s="40">
        <f t="shared" ca="1" si="37"/>
        <v>-0.16333881320787447</v>
      </c>
      <c r="N100" s="92"/>
    </row>
    <row r="101" spans="1:14" ht="15.75" x14ac:dyDescent="0.25">
      <c r="A101" s="38" t="s">
        <v>42</v>
      </c>
      <c r="B101" s="40">
        <f t="shared" ca="1" si="49"/>
        <v>-5.4793521085655938E-2</v>
      </c>
      <c r="C101" s="40">
        <f t="shared" ca="1" si="49"/>
        <v>-7.560531462871789E-2</v>
      </c>
      <c r="D101" s="40">
        <f t="shared" ca="1" si="49"/>
        <v>0.15076254414218626</v>
      </c>
      <c r="E101" s="40">
        <f t="shared" ca="1" si="49"/>
        <v>-0.17285099826667527</v>
      </c>
      <c r="F101" s="40">
        <f t="shared" ca="1" si="49"/>
        <v>6.992238477917434E-2</v>
      </c>
      <c r="G101" s="40">
        <f t="shared" ca="1" si="49"/>
        <v>0.29218070471287838</v>
      </c>
      <c r="H101" s="40">
        <f t="shared" ca="1" si="49"/>
        <v>-0.23309396589864884</v>
      </c>
      <c r="I101" s="40">
        <f t="shared" ca="1" si="49"/>
        <v>5.2588214221744645E-2</v>
      </c>
      <c r="J101" s="40">
        <f t="shared" ca="1" si="49"/>
        <v>6.9253456927260926E-2</v>
      </c>
      <c r="K101" s="40">
        <f t="shared" ca="1" si="49"/>
        <v>1.5559964212082278E-2</v>
      </c>
      <c r="L101" s="40">
        <f t="shared" ca="1" si="49"/>
        <v>9.8495855055123593E-2</v>
      </c>
      <c r="M101" s="40">
        <f t="shared" ca="1" si="37"/>
        <v>-0.17592788224522848</v>
      </c>
      <c r="N101" s="92"/>
    </row>
    <row r="102" spans="1:14" ht="15.75" x14ac:dyDescent="0.25">
      <c r="A102" s="38" t="s">
        <v>43</v>
      </c>
      <c r="B102" s="40">
        <f t="shared" ca="1" si="49"/>
        <v>-3.0700542832364341E-2</v>
      </c>
      <c r="C102" s="40">
        <f t="shared" ca="1" si="49"/>
        <v>-0.14850147418400228</v>
      </c>
      <c r="D102" s="40">
        <f t="shared" ca="1" si="49"/>
        <v>3.3069433377975965E-2</v>
      </c>
      <c r="E102" s="40">
        <f t="shared" ca="1" si="49"/>
        <v>0.10561237559119574</v>
      </c>
      <c r="F102" s="40">
        <f t="shared" ca="1" si="49"/>
        <v>3.5110378251628216E-3</v>
      </c>
      <c r="G102" s="40">
        <f t="shared" ca="1" si="49"/>
        <v>-2.6525393211794257E-2</v>
      </c>
      <c r="H102" s="40">
        <f t="shared" ca="1" si="49"/>
        <v>6.223945333013492E-2</v>
      </c>
      <c r="I102" s="40">
        <f t="shared" ca="1" si="49"/>
        <v>7.760505816187524E-2</v>
      </c>
      <c r="J102" s="40">
        <f t="shared" ca="1" si="49"/>
        <v>-0.10269189297625314</v>
      </c>
      <c r="K102" s="40">
        <f t="shared" ca="1" si="49"/>
        <v>5.0497866287339876E-2</v>
      </c>
      <c r="L102" s="40">
        <f t="shared" ca="1" si="49"/>
        <v>-6.6699446834664999E-2</v>
      </c>
      <c r="M102" s="40">
        <f t="shared" ca="1" si="37"/>
        <v>6.2329420060853735E-2</v>
      </c>
      <c r="N102" s="92"/>
    </row>
    <row r="103" spans="1:14" ht="15.75" x14ac:dyDescent="0.25">
      <c r="A103" s="38" t="s">
        <v>44</v>
      </c>
      <c r="B103" s="40">
        <f t="shared" ca="1" si="49"/>
        <v>-4.274208388789269E-2</v>
      </c>
      <c r="C103" s="40">
        <f t="shared" ca="1" si="49"/>
        <v>5.1757663050816971E-2</v>
      </c>
      <c r="D103" s="40">
        <f t="shared" ca="1" si="49"/>
        <v>-2.2521966214805733E-3</v>
      </c>
      <c r="E103" s="40">
        <f t="shared" ca="1" si="49"/>
        <v>2.352524781260712E-2</v>
      </c>
      <c r="F103" s="40">
        <f t="shared" ca="1" si="49"/>
        <v>6.1296121489742061E-2</v>
      </c>
      <c r="G103" s="40">
        <f t="shared" ca="1" si="49"/>
        <v>1.936909944876386E-2</v>
      </c>
      <c r="H103" s="40">
        <f t="shared" ca="1" si="49"/>
        <v>-6.5507522743609714E-3</v>
      </c>
      <c r="I103" s="40">
        <f t="shared" ca="1" si="49"/>
        <v>-1.6524107171054347E-2</v>
      </c>
      <c r="J103" s="40">
        <f t="shared" ca="1" si="49"/>
        <v>8.0615437925928957E-2</v>
      </c>
      <c r="K103" s="40">
        <f t="shared" ca="1" si="49"/>
        <v>-6.6425511474477728E-2</v>
      </c>
      <c r="L103" s="40">
        <f t="shared" ca="1" si="49"/>
        <v>-3.2574239819809114E-2</v>
      </c>
      <c r="M103" s="40">
        <f t="shared" ca="1" si="37"/>
        <v>-8.6982121712626981E-2</v>
      </c>
      <c r="N103" s="92"/>
    </row>
    <row r="104" spans="1:14" ht="15.75" x14ac:dyDescent="0.25">
      <c r="A104" s="38" t="s">
        <v>45</v>
      </c>
      <c r="B104" s="40">
        <f t="shared" ca="1" si="49"/>
        <v>-0.11976014533944113</v>
      </c>
      <c r="C104" s="40">
        <f t="shared" ca="1" si="49"/>
        <v>4.5662739065067681E-2</v>
      </c>
      <c r="D104" s="40">
        <f t="shared" ca="1" si="49"/>
        <v>2.0601634332885199E-2</v>
      </c>
      <c r="E104" s="40">
        <f t="shared" ca="1" si="49"/>
        <v>5.4882868865829382E-2</v>
      </c>
      <c r="F104" s="40">
        <f t="shared" ca="1" si="49"/>
        <v>-0.13319121629705366</v>
      </c>
      <c r="G104" s="40">
        <f t="shared" ca="1" si="49"/>
        <v>0.11900444228077656</v>
      </c>
      <c r="H104" s="40">
        <f t="shared" ca="1" si="49"/>
        <v>0.12230402535138163</v>
      </c>
      <c r="I104" s="40">
        <f t="shared" ca="1" si="49"/>
        <v>-3.0844177334162892E-2</v>
      </c>
      <c r="J104" s="40">
        <f t="shared" ca="1" si="49"/>
        <v>-8.1188576432811077E-2</v>
      </c>
      <c r="K104" s="40">
        <f t="shared" ca="1" si="49"/>
        <v>0.11191355269742087</v>
      </c>
      <c r="L104" s="40">
        <f t="shared" ca="1" si="49"/>
        <v>1.8092444958486498E-2</v>
      </c>
      <c r="M104" s="40">
        <f t="shared" ca="1" si="37"/>
        <v>-0.11210680098292114</v>
      </c>
      <c r="N104" s="92"/>
    </row>
    <row r="105" spans="1:14" ht="15.75" x14ac:dyDescent="0.25">
      <c r="A105" s="38" t="s">
        <v>46</v>
      </c>
      <c r="B105" s="40">
        <f t="shared" ca="1" si="49"/>
        <v>-0.17300689919509393</v>
      </c>
      <c r="C105" s="40">
        <f t="shared" ca="1" si="49"/>
        <v>-0.11906470265479252</v>
      </c>
      <c r="D105" s="40">
        <f t="shared" ca="1" si="49"/>
        <v>7.0386266094420558E-2</v>
      </c>
      <c r="E105" s="40">
        <f t="shared" ca="1" si="49"/>
        <v>8.377399138268693E-2</v>
      </c>
      <c r="F105" s="40">
        <f t="shared" ca="1" si="49"/>
        <v>-6.1957470261332803E-2</v>
      </c>
      <c r="G105" s="40">
        <f t="shared" ca="1" si="49"/>
        <v>8.5610291184682996E-2</v>
      </c>
      <c r="H105" s="40">
        <f t="shared" ca="1" si="49"/>
        <v>0.10367598503191733</v>
      </c>
      <c r="I105" s="40">
        <f t="shared" ca="1" si="49"/>
        <v>-1.1316648531011997E-2</v>
      </c>
      <c r="J105" s="40">
        <f t="shared" ca="1" si="49"/>
        <v>-0.23454939197068136</v>
      </c>
      <c r="K105" s="40">
        <f t="shared" ca="1" si="49"/>
        <v>-6.8246680729618925E-3</v>
      </c>
      <c r="L105" s="40">
        <f t="shared" ca="1" si="49"/>
        <v>-3.619693043651584E-2</v>
      </c>
      <c r="M105" s="40">
        <f t="shared" ca="1" si="37"/>
        <v>4.4338051623646901E-2</v>
      </c>
      <c r="N105" s="92"/>
    </row>
    <row r="106" spans="1:14" ht="15.75" x14ac:dyDescent="0.25">
      <c r="A106" s="38" t="s">
        <v>47</v>
      </c>
      <c r="B106" s="40">
        <f t="shared" ca="1" si="49"/>
        <v>5.081827980332343E-2</v>
      </c>
      <c r="C106" s="40">
        <f t="shared" ca="1" si="49"/>
        <v>-4.7549433926673434E-2</v>
      </c>
      <c r="D106" s="40">
        <f t="shared" ca="1" si="49"/>
        <v>2.6352138737792963E-2</v>
      </c>
      <c r="E106" s="40">
        <f t="shared" ca="1" si="49"/>
        <v>1.8296451034435668E-2</v>
      </c>
      <c r="F106" s="40">
        <f t="shared" ca="1" si="49"/>
        <v>0.11567126300651376</v>
      </c>
      <c r="G106" s="40">
        <f t="shared" ca="1" si="49"/>
        <v>-8.8873983399010426E-3</v>
      </c>
      <c r="H106" s="40">
        <f t="shared" ca="1" si="49"/>
        <v>4.0627849249870174E-2</v>
      </c>
      <c r="I106" s="40">
        <f t="shared" ca="1" si="49"/>
        <v>-1.1961103783588056E-2</v>
      </c>
      <c r="J106" s="40">
        <f t="shared" ca="1" si="49"/>
        <v>-6.7988076777837581E-2</v>
      </c>
      <c r="K106" s="40">
        <f t="shared" ca="1" si="49"/>
        <v>2.3868576810914588E-2</v>
      </c>
      <c r="L106" s="40">
        <f t="shared" ca="1" si="49"/>
        <v>-2.237743678826476E-2</v>
      </c>
      <c r="M106" s="40">
        <f t="shared" ca="1" si="37"/>
        <v>-1.9944906186822431E-2</v>
      </c>
      <c r="N106" s="92"/>
    </row>
    <row r="107" spans="1:14" ht="15.75" x14ac:dyDescent="0.25">
      <c r="A107" s="38" t="s">
        <v>48</v>
      </c>
      <c r="B107" s="40">
        <f t="shared" ref="B107:L111" ca="1" si="50">B51/C51-1</f>
        <v>0.35419716014546343</v>
      </c>
      <c r="C107" s="40">
        <f t="shared" ca="1" si="50"/>
        <v>3.353572950998629E-2</v>
      </c>
      <c r="D107" s="40">
        <f t="shared" ca="1" si="50"/>
        <v>7.7489245384477545E-2</v>
      </c>
      <c r="E107" s="40">
        <f t="shared" ca="1" si="50"/>
        <v>-9.925327951564078E-2</v>
      </c>
      <c r="F107" s="40">
        <f t="shared" ca="1" si="50"/>
        <v>3.7408467807362289E-2</v>
      </c>
      <c r="G107" s="40">
        <f t="shared" ca="1" si="50"/>
        <v>5.8688255699260727E-2</v>
      </c>
      <c r="H107" s="40">
        <f t="shared" ca="1" si="50"/>
        <v>-5.3408447158053707E-2</v>
      </c>
      <c r="I107" s="40">
        <f t="shared" ca="1" si="50"/>
        <v>0.14733813988757949</v>
      </c>
      <c r="J107" s="40">
        <f t="shared" ca="1" si="50"/>
        <v>-7.3532199609701698E-2</v>
      </c>
      <c r="K107" s="40">
        <f t="shared" ca="1" si="50"/>
        <v>5.1542281556528735E-2</v>
      </c>
      <c r="L107" s="40">
        <f t="shared" ca="1" si="50"/>
        <v>1.9023151605675803E-2</v>
      </c>
      <c r="M107" s="40">
        <f t="shared" ca="1" si="37"/>
        <v>-9.1123829796476929E-2</v>
      </c>
      <c r="N107" s="92"/>
    </row>
    <row r="108" spans="1:14" ht="15.75" x14ac:dyDescent="0.25">
      <c r="A108" s="38" t="s">
        <v>49</v>
      </c>
      <c r="B108" s="40">
        <f t="shared" ca="1" si="50"/>
        <v>-0.16839408139239631</v>
      </c>
      <c r="C108" s="40">
        <f t="shared" ca="1" si="50"/>
        <v>-0.1584233429170876</v>
      </c>
      <c r="D108" s="40">
        <f t="shared" ca="1" si="50"/>
        <v>-9.1813754739861198E-3</v>
      </c>
      <c r="E108" s="40">
        <f t="shared" ca="1" si="50"/>
        <v>6.4523399721334362E-2</v>
      </c>
      <c r="F108" s="40">
        <f t="shared" ca="1" si="50"/>
        <v>3.6399531124684525E-3</v>
      </c>
      <c r="G108" s="40">
        <f t="shared" ca="1" si="50"/>
        <v>2.5345282024248794E-2</v>
      </c>
      <c r="H108" s="40">
        <f t="shared" ca="1" si="50"/>
        <v>3.1965358168683178E-2</v>
      </c>
      <c r="I108" s="40">
        <f t="shared" ca="1" si="50"/>
        <v>-6.875519260775298E-2</v>
      </c>
      <c r="J108" s="40">
        <f t="shared" ca="1" si="50"/>
        <v>4.9175099923462806E-2</v>
      </c>
      <c r="K108" s="40">
        <f t="shared" ca="1" si="50"/>
        <v>-6.2037609428280849E-2</v>
      </c>
      <c r="L108" s="40">
        <f t="shared" ca="1" si="50"/>
        <v>0.12268565159961486</v>
      </c>
      <c r="M108" s="40">
        <f t="shared" ca="1" si="37"/>
        <v>6.7949790794979092E-2</v>
      </c>
      <c r="N108" s="92"/>
    </row>
    <row r="109" spans="1:14" ht="15.75" x14ac:dyDescent="0.25">
      <c r="A109" s="38" t="s">
        <v>50</v>
      </c>
      <c r="B109" s="40">
        <f t="shared" ca="1" si="50"/>
        <v>-1.0247418320234014E-2</v>
      </c>
      <c r="C109" s="40">
        <f t="shared" ca="1" si="50"/>
        <v>-3.4245973902811144E-3</v>
      </c>
      <c r="D109" s="40">
        <f t="shared" ca="1" si="50"/>
        <v>4.2464963430151048E-2</v>
      </c>
      <c r="E109" s="40">
        <f t="shared" ca="1" si="50"/>
        <v>-4.7775530839231584E-2</v>
      </c>
      <c r="F109" s="40">
        <f t="shared" ca="1" si="50"/>
        <v>4.1071525799016406E-2</v>
      </c>
      <c r="G109" s="40">
        <f t="shared" ca="1" si="50"/>
        <v>0.12764520486267439</v>
      </c>
      <c r="H109" s="40">
        <f t="shared" ca="1" si="50"/>
        <v>-7.2563348201575395E-2</v>
      </c>
      <c r="I109" s="40">
        <f t="shared" ca="1" si="50"/>
        <v>-5.2768788205681427E-2</v>
      </c>
      <c r="J109" s="40">
        <f t="shared" ca="1" si="50"/>
        <v>0.11087809700710016</v>
      </c>
      <c r="K109" s="40">
        <f t="shared" ca="1" si="50"/>
        <v>-0.10137839438591456</v>
      </c>
      <c r="L109" s="40">
        <f t="shared" ca="1" si="50"/>
        <v>-6.8223056533409099E-2</v>
      </c>
      <c r="M109" s="40">
        <f t="shared" ca="1" si="37"/>
        <v>5.0665050164285796E-2</v>
      </c>
      <c r="N109" s="92"/>
    </row>
    <row r="110" spans="1:14" ht="15.75" x14ac:dyDescent="0.25">
      <c r="A110" s="38" t="s">
        <v>51</v>
      </c>
      <c r="B110" s="40">
        <f t="shared" ca="1" si="50"/>
        <v>0.35485859597749858</v>
      </c>
      <c r="C110" s="40">
        <f t="shared" ca="1" si="50"/>
        <v>-4.5247204237786942E-2</v>
      </c>
      <c r="D110" s="40">
        <f t="shared" ca="1" si="50"/>
        <v>-0.13802834765513528</v>
      </c>
      <c r="E110" s="40">
        <f t="shared" ca="1" si="50"/>
        <v>-5.7612430897953093E-2</v>
      </c>
      <c r="F110" s="40">
        <f t="shared" ca="1" si="50"/>
        <v>0.18880994671403206</v>
      </c>
      <c r="G110" s="40">
        <f t="shared" ca="1" si="50"/>
        <v>-0.1265359314881469</v>
      </c>
      <c r="H110" s="40">
        <f t="shared" ca="1" si="50"/>
        <v>7.408333593823313E-3</v>
      </c>
      <c r="I110" s="40">
        <f t="shared" ca="1" si="50"/>
        <v>0.13499609735329599</v>
      </c>
      <c r="J110" s="40">
        <f t="shared" ca="1" si="50"/>
        <v>-7.1974186750954794E-2</v>
      </c>
      <c r="K110" s="40">
        <f t="shared" ca="1" si="50"/>
        <v>-1.5813350615683786E-2</v>
      </c>
      <c r="L110" s="40">
        <f t="shared" ca="1" si="50"/>
        <v>0.15347237796217383</v>
      </c>
      <c r="M110" s="40">
        <f t="shared" ca="1" si="37"/>
        <v>-0.10359847215707296</v>
      </c>
      <c r="N110" s="92"/>
    </row>
    <row r="111" spans="1:14" ht="15.75" x14ac:dyDescent="0.25">
      <c r="A111" s="38" t="s">
        <v>39</v>
      </c>
      <c r="B111" s="40">
        <f t="shared" ca="1" si="50"/>
        <v>-0.43922328902018715</v>
      </c>
      <c r="C111" s="40">
        <f t="shared" ca="1" si="50"/>
        <v>9.9372998331002771E-2</v>
      </c>
      <c r="D111" s="40">
        <f t="shared" ca="1" si="50"/>
        <v>-3.6404494382022978E-3</v>
      </c>
      <c r="E111" s="40">
        <f t="shared" ca="1" si="50"/>
        <v>6.1495157673775003E-2</v>
      </c>
      <c r="F111" s="40">
        <f t="shared" ca="1" si="50"/>
        <v>0.13538986539555298</v>
      </c>
      <c r="G111" s="40">
        <f t="shared" ca="1" si="50"/>
        <v>-8.7785234899329101E-3</v>
      </c>
      <c r="H111" s="40">
        <f t="shared" ca="1" si="50"/>
        <v>-2.254060720564699E-2</v>
      </c>
      <c r="I111" s="40">
        <f t="shared" ca="1" si="50"/>
        <v>0.27273941721633133</v>
      </c>
      <c r="J111" s="40">
        <f t="shared" ca="1" si="50"/>
        <v>-3.5264361890646634E-2</v>
      </c>
      <c r="K111" s="40">
        <f t="shared" ca="1" si="50"/>
        <v>-8.5290737084082413E-2</v>
      </c>
      <c r="L111" s="40">
        <f t="shared" ca="1" si="50"/>
        <v>0.12376631118765324</v>
      </c>
      <c r="M111" s="40">
        <f t="shared" ca="1" si="37"/>
        <v>-0.10016390999850988</v>
      </c>
      <c r="N111" s="9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00"/>
  </sheetPr>
  <dimension ref="A1:AR111"/>
  <sheetViews>
    <sheetView workbookViewId="0">
      <selection activeCell="G26" sqref="G26"/>
    </sheetView>
  </sheetViews>
  <sheetFormatPr defaultRowHeight="12.75" x14ac:dyDescent="0.2"/>
  <cols>
    <col min="1" max="1" width="28.140625" bestFit="1" customWidth="1"/>
    <col min="2" max="14" width="11.5703125" bestFit="1" customWidth="1"/>
    <col min="32" max="41" width="11" bestFit="1" customWidth="1"/>
    <col min="42" max="43" width="12.42578125" bestFit="1" customWidth="1"/>
  </cols>
  <sheetData>
    <row r="1" spans="1:44" ht="15.75" x14ac:dyDescent="0.25">
      <c r="A1" s="37" t="s">
        <v>124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 t="s">
        <v>249</v>
      </c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E1" s="37" t="s">
        <v>250</v>
      </c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</row>
    <row r="2" spans="1:44" ht="15.75" x14ac:dyDescent="0.25">
      <c r="A2" s="38"/>
      <c r="B2" s="39">
        <f>'Selected State Stats'!B3:O3</f>
        <v>2021</v>
      </c>
      <c r="C2" s="39">
        <f>D2+1</f>
        <v>2017</v>
      </c>
      <c r="D2" s="39">
        <v>2016</v>
      </c>
      <c r="E2" s="39">
        <v>2015</v>
      </c>
      <c r="F2" s="39">
        <v>2014</v>
      </c>
      <c r="G2" s="39">
        <v>2013</v>
      </c>
      <c r="H2" s="39">
        <v>2012</v>
      </c>
      <c r="I2" s="39">
        <v>2011</v>
      </c>
      <c r="J2" s="39">
        <v>2010</v>
      </c>
      <c r="K2" s="198">
        <v>2009</v>
      </c>
      <c r="L2" s="198">
        <v>2008</v>
      </c>
      <c r="M2" s="198">
        <v>2007</v>
      </c>
      <c r="N2" s="198">
        <v>2006</v>
      </c>
      <c r="O2" s="38"/>
      <c r="P2" s="38"/>
      <c r="Q2" s="39">
        <f>B2</f>
        <v>2021</v>
      </c>
      <c r="R2" s="39">
        <f>S2+1</f>
        <v>2017</v>
      </c>
      <c r="S2" s="39">
        <v>2016</v>
      </c>
      <c r="T2" s="39">
        <v>2015</v>
      </c>
      <c r="U2" s="39">
        <v>2014</v>
      </c>
      <c r="V2" s="39">
        <v>2013</v>
      </c>
      <c r="W2" s="39">
        <v>2012</v>
      </c>
      <c r="X2" s="39">
        <v>2011</v>
      </c>
      <c r="Y2" s="39">
        <v>2010</v>
      </c>
      <c r="Z2" s="198">
        <v>2009</v>
      </c>
      <c r="AA2" s="198">
        <v>2008</v>
      </c>
      <c r="AB2" s="198">
        <v>2007</v>
      </c>
      <c r="AC2" s="198">
        <v>2006</v>
      </c>
      <c r="AE2" s="38"/>
      <c r="AF2" s="39">
        <f>Q2</f>
        <v>2021</v>
      </c>
      <c r="AG2" s="39">
        <f>AH2+1</f>
        <v>2017</v>
      </c>
      <c r="AH2" s="39">
        <v>2016</v>
      </c>
      <c r="AI2" s="39">
        <v>2015</v>
      </c>
      <c r="AJ2" s="39">
        <v>2014</v>
      </c>
      <c r="AK2" s="39">
        <v>2013</v>
      </c>
      <c r="AL2" s="39">
        <v>2012</v>
      </c>
      <c r="AM2" s="39">
        <v>2011</v>
      </c>
      <c r="AN2" s="39">
        <v>2010</v>
      </c>
      <c r="AO2" s="198">
        <v>2009</v>
      </c>
      <c r="AP2" s="198">
        <v>2008</v>
      </c>
      <c r="AQ2" s="198">
        <v>2007</v>
      </c>
      <c r="AR2" s="198">
        <v>2006</v>
      </c>
    </row>
    <row r="3" spans="1:44" ht="15.75" x14ac:dyDescent="0.25">
      <c r="A3" s="38" t="s">
        <v>252</v>
      </c>
      <c r="B3" s="92">
        <f ca="1">SUM(B4:B55)-B55</f>
        <v>7859837</v>
      </c>
      <c r="C3" s="92">
        <f ca="1">SUM(C4:C55)</f>
        <v>7491660</v>
      </c>
      <c r="D3" s="92">
        <f ca="1">SUM(D4:D55)</f>
        <v>7573732</v>
      </c>
      <c r="E3" s="92">
        <f ca="1">SUM(E4:E55)</f>
        <v>7554891</v>
      </c>
      <c r="F3" s="92">
        <f ca="1">SUM(F4:F55)</f>
        <v>7353940</v>
      </c>
      <c r="G3" s="92">
        <f t="shared" ref="G3:N3" ca="1" si="0">SUM(G4:G55)</f>
        <v>7231985</v>
      </c>
      <c r="H3" s="92">
        <f t="shared" ca="1" si="0"/>
        <v>7090389</v>
      </c>
      <c r="I3" s="92">
        <f t="shared" ca="1" si="0"/>
        <v>7010065</v>
      </c>
      <c r="J3" s="92">
        <f t="shared" ca="1" si="0"/>
        <v>6774961</v>
      </c>
      <c r="K3" s="92">
        <f t="shared" ca="1" si="0"/>
        <v>6991955</v>
      </c>
      <c r="L3" s="92">
        <f t="shared" ca="1" si="0"/>
        <v>7340069</v>
      </c>
      <c r="M3" s="92">
        <f t="shared" ca="1" si="0"/>
        <v>7596391</v>
      </c>
      <c r="N3" s="92">
        <f t="shared" ca="1" si="0"/>
        <v>8044677</v>
      </c>
      <c r="P3" s="38" t="str">
        <f>A3</f>
        <v xml:space="preserve">Total In-Migration </v>
      </c>
      <c r="Q3" s="40">
        <f ca="1">B3/B$3</f>
        <v>1</v>
      </c>
      <c r="R3" s="40">
        <f t="shared" ref="R3:AC18" ca="1" si="1">C3/C$3</f>
        <v>1</v>
      </c>
      <c r="S3" s="40">
        <f t="shared" ca="1" si="1"/>
        <v>1</v>
      </c>
      <c r="T3" s="40">
        <f t="shared" ca="1" si="1"/>
        <v>1</v>
      </c>
      <c r="U3" s="40">
        <f t="shared" ca="1" si="1"/>
        <v>1</v>
      </c>
      <c r="V3" s="40">
        <f t="shared" ca="1" si="1"/>
        <v>1</v>
      </c>
      <c r="W3" s="40">
        <f t="shared" ca="1" si="1"/>
        <v>1</v>
      </c>
      <c r="X3" s="40">
        <f t="shared" ca="1" si="1"/>
        <v>1</v>
      </c>
      <c r="Y3" s="40">
        <f t="shared" ca="1" si="1"/>
        <v>1</v>
      </c>
      <c r="Z3" s="40">
        <f t="shared" ca="1" si="1"/>
        <v>1</v>
      </c>
      <c r="AA3" s="40">
        <f t="shared" ca="1" si="1"/>
        <v>1</v>
      </c>
      <c r="AB3" s="40">
        <f t="shared" ca="1" si="1"/>
        <v>1</v>
      </c>
      <c r="AC3" s="40">
        <f t="shared" ca="1" si="1"/>
        <v>1</v>
      </c>
      <c r="AE3" s="38" t="s">
        <v>123</v>
      </c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</row>
    <row r="4" spans="1:44" ht="15.75" x14ac:dyDescent="0.25">
      <c r="A4" s="38" t="s">
        <v>0</v>
      </c>
      <c r="B4" s="92">
        <f ca="1">INDEX(INDIRECT("Import_"&amp;B$2&amp;"!$H:$H",TRUE),MATCH('In-Analysis'!$A4,INDIRECT("Import_"&amp;B$2&amp;"!$A:$A",TRUE),0),1)</f>
        <v>115641</v>
      </c>
      <c r="C4" s="92">
        <f ca="1">INDEX(INDIRECT("Import_"&amp;C$2&amp;"!$H:$H",TRUE),MATCH('In-Analysis'!$A4,INDIRECT("Import_"&amp;C$2&amp;"!$A:$A",TRUE),0),1)</f>
        <v>111803</v>
      </c>
      <c r="D4" s="92">
        <f ca="1">INDEX(INDIRECT("Import_"&amp;D$2&amp;"!$H:$H",TRUE),MATCH('In-Analysis'!$A4,INDIRECT("Import_"&amp;D$2&amp;"!$A:$A",TRUE),0),1)</f>
        <v>122220</v>
      </c>
      <c r="E4" s="92">
        <f ca="1">INDEX(INDIRECT("Import_"&amp;E$2&amp;"!$H:$H",TRUE),MATCH('In-Analysis'!$A4,INDIRECT("Import_"&amp;E$2&amp;"!$A:$A",TRUE),0),1)</f>
        <v>114876</v>
      </c>
      <c r="F4" s="92">
        <f ca="1">INDEX(INDIRECT("Import_"&amp;F$2&amp;"!$H:$H",TRUE),MATCH('In-Analysis'!$A4,INDIRECT("Import_"&amp;F$2&amp;"!$A:$A",TRUE),0),1)</f>
        <v>107919</v>
      </c>
      <c r="G4" s="92">
        <f ca="1">INDEX(INDIRECT("Import_"&amp;G$2&amp;"!$H:$H",TRUE),MATCH('In-Analysis'!$A4,INDIRECT("Import_"&amp;G$2&amp;"!$A:$A",TRUE),0),1)</f>
        <v>104102</v>
      </c>
      <c r="H4" s="92">
        <f ca="1">INDEX(INDIRECT("Import_"&amp;H$2&amp;"!$H:$H",TRUE),MATCH('In-Analysis'!$A4,INDIRECT("Import_"&amp;H$2&amp;"!$A:$A",TRUE),0),1)</f>
        <v>104600</v>
      </c>
      <c r="I4" s="92">
        <f ca="1">INDEX(INDIRECT("Import_"&amp;I$2&amp;"!$H:$H",TRUE),MATCH('In-Analysis'!$A4,INDIRECT("Import_"&amp;I$2&amp;"!$A:$A",TRUE),0),1)</f>
        <v>117726</v>
      </c>
      <c r="J4" s="92">
        <f ca="1">INDEX(INDIRECT("Import_"&amp;J$2&amp;"!$H:$H",TRUE),MATCH('In-Analysis'!$A4,INDIRECT("Import_"&amp;J$2&amp;"!$A:$A",TRUE),0),1)</f>
        <v>108723</v>
      </c>
      <c r="K4" s="92">
        <f ca="1">INDEX(INDIRECT("Import_"&amp;K$2&amp;"!$C:$C",TRUE),MATCH('In-Analysis'!$A4,INDIRECT("Import_"&amp;K$2&amp;"!$A:$A",TRUE),0),1)</f>
        <v>124658</v>
      </c>
      <c r="L4" s="92">
        <f ca="1">INDEX(INDIRECT("Import_"&amp;L$2&amp;"!$C:$C",TRUE),MATCH('In-Analysis'!$A4,INDIRECT("Import_"&amp;L$2&amp;"!$A:$A",TRUE),0),1)</f>
        <v>121505</v>
      </c>
      <c r="M4" s="92">
        <f ca="1">INDEX(INDIRECT("Import_"&amp;M$2&amp;"!$C:$C",TRUE),MATCH('In-Analysis'!$A4,INDIRECT("Import_"&amp;M$2&amp;"!$A:$A",TRUE),0),1)</f>
        <v>138115</v>
      </c>
      <c r="N4" s="92">
        <f ca="1">INDEX(INDIRECT("Import_"&amp;N$2&amp;"!$C:$C",TRUE),MATCH('In-Analysis'!$A4,INDIRECT("Import_"&amp;N$2&amp;"!$A:$A",TRUE),0),1)</f>
        <v>138072</v>
      </c>
      <c r="P4" s="38" t="s">
        <v>0</v>
      </c>
      <c r="Q4" s="40">
        <f t="shared" ref="Q4:AC37" ca="1" si="2">B4/B$3</f>
        <v>1.4712900534705746E-2</v>
      </c>
      <c r="R4" s="40">
        <f t="shared" ca="1" si="1"/>
        <v>1.4923661778564429E-2</v>
      </c>
      <c r="S4" s="40">
        <f t="shared" ca="1" si="1"/>
        <v>1.6137354741361326E-2</v>
      </c>
      <c r="T4" s="40">
        <f t="shared" ca="1" si="1"/>
        <v>1.5205513884978619E-2</v>
      </c>
      <c r="U4" s="40">
        <f t="shared" ca="1" si="1"/>
        <v>1.4674990549283786E-2</v>
      </c>
      <c r="V4" s="40">
        <f t="shared" ca="1" si="1"/>
        <v>1.4394664811943056E-2</v>
      </c>
      <c r="W4" s="40">
        <f t="shared" ca="1" si="1"/>
        <v>1.4752364080447489E-2</v>
      </c>
      <c r="X4" s="40">
        <f t="shared" ca="1" si="1"/>
        <v>1.6793852838739725E-2</v>
      </c>
      <c r="Y4" s="40">
        <f t="shared" ca="1" si="1"/>
        <v>1.6047767655046279E-2</v>
      </c>
      <c r="Z4" s="40">
        <f t="shared" ca="1" si="1"/>
        <v>1.7828776071928381E-2</v>
      </c>
      <c r="AA4" s="40">
        <f t="shared" ca="1" si="1"/>
        <v>1.6553659100479845E-2</v>
      </c>
      <c r="AB4" s="40">
        <f t="shared" ca="1" si="1"/>
        <v>1.8181660212066492E-2</v>
      </c>
      <c r="AC4" s="40">
        <f t="shared" ca="1" si="1"/>
        <v>1.7163150242079327E-2</v>
      </c>
      <c r="AE4" s="38" t="s">
        <v>0</v>
      </c>
      <c r="AF4" s="92">
        <f ca="1">_xlfn.RANK.AVG(Q4,Q$4:Q$54)</f>
        <v>25</v>
      </c>
      <c r="AG4" s="92">
        <f t="shared" ref="AG4:AR19" ca="1" si="3">_xlfn.RANK.AVG(R4,R$4:R$54)</f>
        <v>26</v>
      </c>
      <c r="AH4" s="92">
        <f t="shared" ca="1" si="3"/>
        <v>23</v>
      </c>
      <c r="AI4" s="92">
        <f t="shared" ca="1" si="3"/>
        <v>24</v>
      </c>
      <c r="AJ4" s="92">
        <f t="shared" ca="1" si="3"/>
        <v>26</v>
      </c>
      <c r="AK4" s="92">
        <f t="shared" ca="1" si="3"/>
        <v>26</v>
      </c>
      <c r="AL4" s="92">
        <f t="shared" ca="1" si="3"/>
        <v>26</v>
      </c>
      <c r="AM4" s="92">
        <f t="shared" ca="1" si="3"/>
        <v>23</v>
      </c>
      <c r="AN4" s="92">
        <f t="shared" ca="1" si="3"/>
        <v>24</v>
      </c>
      <c r="AO4" s="92">
        <f t="shared" ca="1" si="3"/>
        <v>22</v>
      </c>
      <c r="AP4" s="92">
        <f t="shared" ca="1" si="3"/>
        <v>23</v>
      </c>
      <c r="AQ4" s="92">
        <f t="shared" ca="1" si="3"/>
        <v>21</v>
      </c>
      <c r="AR4" s="92">
        <f t="shared" ca="1" si="3"/>
        <v>24</v>
      </c>
    </row>
    <row r="5" spans="1:44" ht="15.75" x14ac:dyDescent="0.25">
      <c r="A5" s="38" t="s">
        <v>1</v>
      </c>
      <c r="B5" s="92">
        <f ca="1">INDEX(INDIRECT("Import_"&amp;B$2&amp;"!$H:$H",TRUE),MATCH('In-Analysis'!$A5,Import_2018!$A:$A,0),1)</f>
        <v>31378</v>
      </c>
      <c r="C5" s="92">
        <f ca="1">INDEX(INDIRECT("Import_"&amp;C$2&amp;"!$H:$H",TRUE),MATCH('In-Analysis'!$A5,Import_2018!$A:$A,0),1)</f>
        <v>30199</v>
      </c>
      <c r="D5" s="92">
        <f ca="1">INDEX(INDIRECT("Import_"&amp;D$2&amp;"!$H:$H",TRUE),MATCH('In-Analysis'!$A5,Import_2018!$A:$A,0),1)</f>
        <v>31300</v>
      </c>
      <c r="E5" s="92">
        <f ca="1">INDEX(INDIRECT("Import_"&amp;E$2&amp;"!$H:$H",TRUE),MATCH('In-Analysis'!$A5,Import_2018!$A:$A,0),1)</f>
        <v>34696</v>
      </c>
      <c r="F5" s="92">
        <f ca="1">INDEX(INDIRECT("Import_"&amp;F$2&amp;"!$H:$H",TRUE),MATCH('In-Analysis'!$A5,Import_2018!$A:$A,0),1)</f>
        <v>37842</v>
      </c>
      <c r="G5" s="92">
        <f ca="1">INDEX(INDIRECT("Import_"&amp;G$2&amp;"!$H:$H",TRUE),MATCH('In-Analysis'!$A5,Import_2018!$A:$A,0),1)</f>
        <v>34360</v>
      </c>
      <c r="H5" s="92">
        <f ca="1">INDEX(INDIRECT("Import_"&amp;H$2&amp;"!$H:$H",TRUE),MATCH('In-Analysis'!$A5,Import_2018!$A:$A,0),1)</f>
        <v>33415</v>
      </c>
      <c r="I5" s="92">
        <f ca="1">INDEX(INDIRECT("Import_"&amp;I$2&amp;"!$H:$H",TRUE),MATCH('In-Analysis'!$A5,Import_2018!$A:$A,0),1)</f>
        <v>35084</v>
      </c>
      <c r="J5" s="92">
        <f ca="1">INDEX(INDIRECT("Import_"&amp;J$2&amp;"!$H:$H",TRUE),MATCH('In-Analysis'!$A5,Import_2018!$A:$A,0),1)</f>
        <v>36326</v>
      </c>
      <c r="K5" s="92">
        <f ca="1">INDEX(INDIRECT("Import_"&amp;K$2&amp;"!$C:$C",TRUE),MATCH('In-Analysis'!$A5,INDIRECT("Import_"&amp;K$2&amp;"!$A:$A",TRUE),0),1)</f>
        <v>40474</v>
      </c>
      <c r="L5" s="92">
        <f ca="1">INDEX(INDIRECT("Import_"&amp;L$2&amp;"!$C:$C",TRUE),MATCH('In-Analysis'!$A5,INDIRECT("Import_"&amp;L$2&amp;"!$A:$A",TRUE),0),1)</f>
        <v>40207</v>
      </c>
      <c r="M5" s="92">
        <f ca="1">INDEX(INDIRECT("Import_"&amp;M$2&amp;"!$C:$C",TRUE),MATCH('In-Analysis'!$A5,INDIRECT("Import_"&amp;M$2&amp;"!$A:$A",TRUE),0),1)</f>
        <v>36583</v>
      </c>
      <c r="N5" s="92">
        <f ca="1">INDEX(INDIRECT("Import_"&amp;N$2&amp;"!$C:$C",TRUE),MATCH('In-Analysis'!$A5,INDIRECT("Import_"&amp;N$2&amp;"!$A:$A",TRUE),0),1)</f>
        <v>37672</v>
      </c>
      <c r="P5" s="38" t="s">
        <v>1</v>
      </c>
      <c r="Q5" s="40">
        <f t="shared" ca="1" si="2"/>
        <v>3.9921947490768571E-3</v>
      </c>
      <c r="R5" s="40">
        <f t="shared" ca="1" si="1"/>
        <v>4.03101582292843E-3</v>
      </c>
      <c r="S5" s="40">
        <f t="shared" ca="1" si="1"/>
        <v>4.1327049861283709E-3</v>
      </c>
      <c r="T5" s="40">
        <f t="shared" ca="1" si="1"/>
        <v>4.5925215863471753E-3</v>
      </c>
      <c r="U5" s="40">
        <f t="shared" ca="1" si="1"/>
        <v>5.1458129927630632E-3</v>
      </c>
      <c r="V5" s="40">
        <f t="shared" ca="1" si="1"/>
        <v>4.7511160490515394E-3</v>
      </c>
      <c r="W5" s="40">
        <f t="shared" ca="1" si="1"/>
        <v>4.7127174545712512E-3</v>
      </c>
      <c r="X5" s="40">
        <f t="shared" ca="1" si="1"/>
        <v>5.0048038070973667E-3</v>
      </c>
      <c r="Y5" s="40">
        <f t="shared" ca="1" si="1"/>
        <v>5.3618020826983357E-3</v>
      </c>
      <c r="Z5" s="40">
        <f t="shared" ca="1" si="1"/>
        <v>5.7886528159863731E-3</v>
      </c>
      <c r="AA5" s="40">
        <f t="shared" ca="1" si="1"/>
        <v>5.4777414217768257E-3</v>
      </c>
      <c r="AB5" s="40">
        <f t="shared" ca="1" si="1"/>
        <v>4.8158395216886547E-3</v>
      </c>
      <c r="AC5" s="40">
        <f t="shared" ca="1" si="1"/>
        <v>4.6828480497103859E-3</v>
      </c>
      <c r="AE5" s="38" t="s">
        <v>1</v>
      </c>
      <c r="AF5" s="92">
        <f t="shared" ref="AF5:AR38" ca="1" si="4">_xlfn.RANK.AVG(Q5,Q$4:Q$54)</f>
        <v>49</v>
      </c>
      <c r="AG5" s="92">
        <f t="shared" ca="1" si="3"/>
        <v>48</v>
      </c>
      <c r="AH5" s="92">
        <f t="shared" ca="1" si="3"/>
        <v>48</v>
      </c>
      <c r="AI5" s="92">
        <f t="shared" ca="1" si="3"/>
        <v>48</v>
      </c>
      <c r="AJ5" s="92">
        <f t="shared" ca="1" si="3"/>
        <v>45</v>
      </c>
      <c r="AK5" s="92">
        <f t="shared" ca="1" si="3"/>
        <v>47</v>
      </c>
      <c r="AL5" s="92">
        <f t="shared" ca="1" si="3"/>
        <v>47</v>
      </c>
      <c r="AM5" s="92">
        <f t="shared" ca="1" si="3"/>
        <v>43</v>
      </c>
      <c r="AN5" s="92">
        <f t="shared" ca="1" si="3"/>
        <v>43</v>
      </c>
      <c r="AO5" s="92">
        <f t="shared" ca="1" si="3"/>
        <v>41</v>
      </c>
      <c r="AP5" s="92">
        <f t="shared" ca="1" si="3"/>
        <v>45</v>
      </c>
      <c r="AQ5" s="92">
        <f t="shared" ca="1" si="3"/>
        <v>44</v>
      </c>
      <c r="AR5" s="92">
        <f t="shared" ca="1" si="3"/>
        <v>44</v>
      </c>
    </row>
    <row r="6" spans="1:44" ht="15.75" x14ac:dyDescent="0.25">
      <c r="A6" s="38" t="s">
        <v>2</v>
      </c>
      <c r="B6" s="92">
        <f ca="1">INDEX(INDIRECT("Import_"&amp;B$2&amp;"!$H:$H",TRUE),MATCH('In-Analysis'!$A6,Import_2018!$A:$A,0),1)</f>
        <v>264948</v>
      </c>
      <c r="C6" s="92">
        <f ca="1">INDEX(INDIRECT("Import_"&amp;C$2&amp;"!$H:$H",TRUE),MATCH('In-Analysis'!$A6,Import_2018!$A:$A,0),1)</f>
        <v>261727</v>
      </c>
      <c r="D6" s="92">
        <f ca="1">INDEX(INDIRECT("Import_"&amp;D$2&amp;"!$H:$H",TRUE),MATCH('In-Analysis'!$A6,Import_2018!$A:$A,0),1)</f>
        <v>273257</v>
      </c>
      <c r="E6" s="92">
        <f ca="1">INDEX(INDIRECT("Import_"&amp;E$2&amp;"!$H:$H",TRUE),MATCH('In-Analysis'!$A6,Import_2018!$A:$A,0),1)</f>
        <v>253281</v>
      </c>
      <c r="F6" s="92">
        <f ca="1">INDEX(INDIRECT("Import_"&amp;F$2&amp;"!$H:$H",TRUE),MATCH('In-Analysis'!$A6,Import_2018!$A:$A,0),1)</f>
        <v>249730</v>
      </c>
      <c r="G6" s="92">
        <f ca="1">INDEX(INDIRECT("Import_"&amp;G$2&amp;"!$H:$H",TRUE),MATCH('In-Analysis'!$A6,Import_2018!$A:$A,0),1)</f>
        <v>236146</v>
      </c>
      <c r="H6" s="92">
        <f ca="1">INDEX(INDIRECT("Import_"&amp;H$2&amp;"!$H:$H",TRUE),MATCH('In-Analysis'!$A6,Import_2018!$A:$A,0),1)</f>
        <v>232457</v>
      </c>
      <c r="I6" s="92">
        <f ca="1">INDEX(INDIRECT("Import_"&amp;I$2&amp;"!$H:$H",TRUE),MATCH('In-Analysis'!$A6,Import_2018!$A:$A,0),1)</f>
        <v>222877</v>
      </c>
      <c r="J6" s="92">
        <f ca="1">INDEX(INDIRECT("Import_"&amp;J$2&amp;"!$H:$H",TRUE),MATCH('In-Analysis'!$A6,Import_2018!$A:$A,0),1)</f>
        <v>222725</v>
      </c>
      <c r="K6" s="92">
        <f ca="1">INDEX(INDIRECT("Import_"&amp;K$2&amp;"!$C:$C",TRUE),MATCH('In-Analysis'!$A6,INDIRECT("Import_"&amp;K$2&amp;"!$A:$A",TRUE),0),1)</f>
        <v>226457</v>
      </c>
      <c r="L6" s="92">
        <f ca="1">INDEX(INDIRECT("Import_"&amp;L$2&amp;"!$C:$C",TRUE),MATCH('In-Analysis'!$A6,INDIRECT("Import_"&amp;L$2&amp;"!$A:$A",TRUE),0),1)</f>
        <v>241480</v>
      </c>
      <c r="M6" s="92">
        <f ca="1">INDEX(INDIRECT("Import_"&amp;M$2&amp;"!$C:$C",TRUE),MATCH('In-Analysis'!$A6,INDIRECT("Import_"&amp;M$2&amp;"!$A:$A",TRUE),0),1)</f>
        <v>262932</v>
      </c>
      <c r="N6" s="92">
        <f ca="1">INDEX(INDIRECT("Import_"&amp;N$2&amp;"!$C:$C",TRUE),MATCH('In-Analysis'!$A6,INDIRECT("Import_"&amp;N$2&amp;"!$A:$A",TRUE),0),1)</f>
        <v>287672</v>
      </c>
      <c r="P6" s="38" t="s">
        <v>2</v>
      </c>
      <c r="Q6" s="40">
        <f t="shared" ca="1" si="2"/>
        <v>3.3709096002881488E-2</v>
      </c>
      <c r="R6" s="40">
        <f t="shared" ca="1" si="1"/>
        <v>3.4935781922831519E-2</v>
      </c>
      <c r="S6" s="40">
        <f t="shared" ca="1" si="1"/>
        <v>3.6079570811325248E-2</v>
      </c>
      <c r="T6" s="40">
        <f t="shared" ca="1" si="1"/>
        <v>3.3525434053251063E-2</v>
      </c>
      <c r="U6" s="40">
        <f t="shared" ca="1" si="1"/>
        <v>3.3958667054667296E-2</v>
      </c>
      <c r="V6" s="40">
        <f t="shared" ca="1" si="1"/>
        <v>3.2652999142005965E-2</v>
      </c>
      <c r="W6" s="40">
        <f t="shared" ca="1" si="1"/>
        <v>3.2784802075034244E-2</v>
      </c>
      <c r="X6" s="40">
        <f t="shared" ca="1" si="1"/>
        <v>3.1793856405040469E-2</v>
      </c>
      <c r="Y6" s="40">
        <f t="shared" ca="1" si="1"/>
        <v>3.2874727987364058E-2</v>
      </c>
      <c r="Z6" s="40">
        <f t="shared" ca="1" si="1"/>
        <v>3.2388223322375502E-2</v>
      </c>
      <c r="AA6" s="40">
        <f t="shared" ca="1" si="1"/>
        <v>3.2898873293970399E-2</v>
      </c>
      <c r="AB6" s="40">
        <f t="shared" ca="1" si="1"/>
        <v>3.4612752292503109E-2</v>
      </c>
      <c r="AC6" s="40">
        <f t="shared" ca="1" si="1"/>
        <v>3.5759297731903963E-2</v>
      </c>
      <c r="AE6" s="38" t="s">
        <v>2</v>
      </c>
      <c r="AF6" s="92">
        <f t="shared" ca="1" si="4"/>
        <v>8</v>
      </c>
      <c r="AG6" s="92">
        <f t="shared" ca="1" si="3"/>
        <v>7</v>
      </c>
      <c r="AH6" s="92">
        <f t="shared" ca="1" si="3"/>
        <v>6</v>
      </c>
      <c r="AI6" s="92">
        <f t="shared" ca="1" si="3"/>
        <v>8</v>
      </c>
      <c r="AJ6" s="92">
        <f t="shared" ca="1" si="3"/>
        <v>8</v>
      </c>
      <c r="AK6" s="92">
        <f t="shared" ca="1" si="3"/>
        <v>8</v>
      </c>
      <c r="AL6" s="92">
        <f t="shared" ca="1" si="3"/>
        <v>8</v>
      </c>
      <c r="AM6" s="92">
        <f t="shared" ca="1" si="3"/>
        <v>9</v>
      </c>
      <c r="AN6" s="92">
        <f t="shared" ca="1" si="3"/>
        <v>9</v>
      </c>
      <c r="AO6" s="92">
        <f t="shared" ca="1" si="3"/>
        <v>9</v>
      </c>
      <c r="AP6" s="92">
        <f t="shared" ca="1" si="3"/>
        <v>9</v>
      </c>
      <c r="AQ6" s="92">
        <f t="shared" ca="1" si="3"/>
        <v>9</v>
      </c>
      <c r="AR6" s="92">
        <f t="shared" ca="1" si="3"/>
        <v>6</v>
      </c>
    </row>
    <row r="7" spans="1:44" ht="15.75" x14ac:dyDescent="0.25">
      <c r="A7" s="38" t="s">
        <v>3</v>
      </c>
      <c r="B7" s="92">
        <f ca="1">INDEX(INDIRECT("Import_"&amp;B$2&amp;"!$H:$H",TRUE),MATCH('In-Analysis'!$A7,Import_2018!$A:$A,0),1)</f>
        <v>76108</v>
      </c>
      <c r="C7" s="92">
        <f ca="1">INDEX(INDIRECT("Import_"&amp;C$2&amp;"!$H:$H",TRUE),MATCH('In-Analysis'!$A7,Import_2018!$A:$A,0),1)</f>
        <v>79411</v>
      </c>
      <c r="D7" s="92">
        <f ca="1">INDEX(INDIRECT("Import_"&amp;D$2&amp;"!$H:$H",TRUE),MATCH('In-Analysis'!$A7,Import_2018!$A:$A,0),1)</f>
        <v>71083</v>
      </c>
      <c r="E7" s="92">
        <f ca="1">INDEX(INDIRECT("Import_"&amp;E$2&amp;"!$H:$H",TRUE),MATCH('In-Analysis'!$A7,Import_2018!$A:$A,0),1)</f>
        <v>81594</v>
      </c>
      <c r="F7" s="92">
        <f ca="1">INDEX(INDIRECT("Import_"&amp;F$2&amp;"!$H:$H",TRUE),MATCH('In-Analysis'!$A7,Import_2018!$A:$A,0),1)</f>
        <v>74741</v>
      </c>
      <c r="G7" s="92">
        <f ca="1">INDEX(INDIRECT("Import_"&amp;G$2&amp;"!$H:$H",TRUE),MATCH('In-Analysis'!$A7,Import_2018!$A:$A,0),1)</f>
        <v>70621</v>
      </c>
      <c r="H7" s="92">
        <f ca="1">INDEX(INDIRECT("Import_"&amp;H$2&amp;"!$H:$H",TRUE),MATCH('In-Analysis'!$A7,Import_2018!$A:$A,0),1)</f>
        <v>76948</v>
      </c>
      <c r="I7" s="92">
        <f ca="1">INDEX(INDIRECT("Import_"&amp;I$2&amp;"!$H:$H",TRUE),MATCH('In-Analysis'!$A7,Import_2018!$A:$A,0),1)</f>
        <v>69845</v>
      </c>
      <c r="J7" s="92">
        <f ca="1">INDEX(INDIRECT("Import_"&amp;J$2&amp;"!$H:$H",TRUE),MATCH('In-Analysis'!$A7,Import_2018!$A:$A,0),1)</f>
        <v>79127</v>
      </c>
      <c r="K7" s="92">
        <f ca="1">INDEX(INDIRECT("Import_"&amp;K$2&amp;"!$C:$C",TRUE),MATCH('In-Analysis'!$A7,INDIRECT("Import_"&amp;K$2&amp;"!$A:$A",TRUE),0),1)</f>
        <v>85857</v>
      </c>
      <c r="L7" s="92">
        <f ca="1">INDEX(INDIRECT("Import_"&amp;L$2&amp;"!$C:$C",TRUE),MATCH('In-Analysis'!$A7,INDIRECT("Import_"&amp;L$2&amp;"!$A:$A",TRUE),0),1)</f>
        <v>88773</v>
      </c>
      <c r="M7" s="92">
        <f ca="1">INDEX(INDIRECT("Import_"&amp;M$2&amp;"!$C:$C",TRUE),MATCH('In-Analysis'!$A7,INDIRECT("Import_"&amp;M$2&amp;"!$A:$A",TRUE),0),1)</f>
        <v>89701</v>
      </c>
      <c r="N7" s="92">
        <f ca="1">INDEX(INDIRECT("Import_"&amp;N$2&amp;"!$C:$C",TRUE),MATCH('In-Analysis'!$A7,INDIRECT("Import_"&amp;N$2&amp;"!$A:$A",TRUE),0),1)</f>
        <v>106907</v>
      </c>
      <c r="P7" s="38" t="s">
        <v>3</v>
      </c>
      <c r="Q7" s="40">
        <f t="shared" ca="1" si="2"/>
        <v>9.6831524623220561E-3</v>
      </c>
      <c r="R7" s="40">
        <f t="shared" ca="1" si="1"/>
        <v>1.0599920444868027E-2</v>
      </c>
      <c r="S7" s="40">
        <f t="shared" ca="1" si="1"/>
        <v>9.3854654482096803E-3</v>
      </c>
      <c r="T7" s="40">
        <f t="shared" ca="1" si="1"/>
        <v>1.0800155819587601E-2</v>
      </c>
      <c r="U7" s="40">
        <f t="shared" ca="1" si="1"/>
        <v>1.016339540436827E-2</v>
      </c>
      <c r="V7" s="40">
        <f t="shared" ca="1" si="1"/>
        <v>9.7650921565794174E-3</v>
      </c>
      <c r="W7" s="40">
        <f t="shared" ca="1" si="1"/>
        <v>1.0852437010155579E-2</v>
      </c>
      <c r="X7" s="40">
        <f t="shared" ca="1" si="1"/>
        <v>9.9635310086283076E-3</v>
      </c>
      <c r="Y7" s="40">
        <f t="shared" ca="1" si="1"/>
        <v>1.1679329224182989E-2</v>
      </c>
      <c r="Z7" s="40">
        <f t="shared" ca="1" si="1"/>
        <v>1.2279398251275931E-2</v>
      </c>
      <c r="AA7" s="40">
        <f t="shared" ca="1" si="1"/>
        <v>1.2094300475921957E-2</v>
      </c>
      <c r="AB7" s="40">
        <f t="shared" ca="1" si="1"/>
        <v>1.1808370580187355E-2</v>
      </c>
      <c r="AC7" s="40">
        <f t="shared" ca="1" si="1"/>
        <v>1.3289160024697075E-2</v>
      </c>
      <c r="AE7" s="38" t="s">
        <v>3</v>
      </c>
      <c r="AF7" s="92">
        <f t="shared" ca="1" si="4"/>
        <v>35</v>
      </c>
      <c r="AG7" s="92">
        <f t="shared" ca="1" si="3"/>
        <v>32</v>
      </c>
      <c r="AH7" s="92">
        <f t="shared" ca="1" si="3"/>
        <v>35</v>
      </c>
      <c r="AI7" s="92">
        <f t="shared" ca="1" si="3"/>
        <v>33</v>
      </c>
      <c r="AJ7" s="92">
        <f t="shared" ca="1" si="3"/>
        <v>34</v>
      </c>
      <c r="AK7" s="92">
        <f t="shared" ca="1" si="3"/>
        <v>34</v>
      </c>
      <c r="AL7" s="92">
        <f t="shared" ca="1" si="3"/>
        <v>33</v>
      </c>
      <c r="AM7" s="92">
        <f t="shared" ca="1" si="3"/>
        <v>34</v>
      </c>
      <c r="AN7" s="92">
        <f t="shared" ca="1" si="3"/>
        <v>31</v>
      </c>
      <c r="AO7" s="92">
        <f t="shared" ca="1" si="3"/>
        <v>32</v>
      </c>
      <c r="AP7" s="92">
        <f t="shared" ca="1" si="3"/>
        <v>32</v>
      </c>
      <c r="AQ7" s="92">
        <f t="shared" ca="1" si="3"/>
        <v>31</v>
      </c>
      <c r="AR7" s="92">
        <f t="shared" ca="1" si="3"/>
        <v>29</v>
      </c>
    </row>
    <row r="8" spans="1:44" ht="15.75" x14ac:dyDescent="0.25">
      <c r="A8" s="38" t="s">
        <v>4</v>
      </c>
      <c r="B8" s="92">
        <f ca="1">INDEX(INDIRECT("Import_"&amp;B$2&amp;"!$H:$H",TRUE),MATCH('In-Analysis'!$A8,Import_2018!$A:$A,0),1)</f>
        <v>433402</v>
      </c>
      <c r="C8" s="92">
        <f ca="1">INDEX(INDIRECT("Import_"&amp;C$2&amp;"!$H:$H",TRUE),MATCH('In-Analysis'!$A8,Import_2018!$A:$A,0),1)</f>
        <v>523131</v>
      </c>
      <c r="D8" s="92">
        <f ca="1">INDEX(INDIRECT("Import_"&amp;D$2&amp;"!$H:$H",TRUE),MATCH('In-Analysis'!$A8,Import_2018!$A:$A,0),1)</f>
        <v>514758</v>
      </c>
      <c r="E8" s="92">
        <f ca="1">INDEX(INDIRECT("Import_"&amp;E$2&amp;"!$H:$H",TRUE),MATCH('In-Analysis'!$A8,Import_2018!$A:$A,0),1)</f>
        <v>514477</v>
      </c>
      <c r="F8" s="92">
        <f ca="1">INDEX(INDIRECT("Import_"&amp;F$2&amp;"!$H:$H",TRUE),MATCH('In-Analysis'!$A8,Import_2018!$A:$A,0),1)</f>
        <v>513968</v>
      </c>
      <c r="G8" s="92">
        <f ca="1">INDEX(INDIRECT("Import_"&amp;G$2&amp;"!$H:$H",TRUE),MATCH('In-Analysis'!$A8,Import_2018!$A:$A,0),1)</f>
        <v>485477</v>
      </c>
      <c r="H8" s="92">
        <f ca="1">INDEX(INDIRECT("Import_"&amp;H$2&amp;"!$H:$H",TRUE),MATCH('In-Analysis'!$A8,Import_2018!$A:$A,0),1)</f>
        <v>493641</v>
      </c>
      <c r="I8" s="92">
        <f ca="1">INDEX(INDIRECT("Import_"&amp;I$2&amp;"!$H:$H",TRUE),MATCH('In-Analysis'!$A8,Import_2018!$A:$A,0),1)</f>
        <v>468428</v>
      </c>
      <c r="J8" s="92">
        <f ca="1">INDEX(INDIRECT("Import_"&amp;J$2&amp;"!$H:$H",TRUE),MATCH('In-Analysis'!$A8,Import_2018!$A:$A,0),1)</f>
        <v>444749</v>
      </c>
      <c r="K8" s="92">
        <f ca="1">INDEX(INDIRECT("Import_"&amp;K$2&amp;"!$C:$C",TRUE),MATCH('In-Analysis'!$A8,INDIRECT("Import_"&amp;K$2&amp;"!$A:$A",TRUE),0),1)</f>
        <v>460161</v>
      </c>
      <c r="L8" s="92">
        <f ca="1">INDEX(INDIRECT("Import_"&amp;L$2&amp;"!$C:$C",TRUE),MATCH('In-Analysis'!$A8,INDIRECT("Import_"&amp;L$2&amp;"!$A:$A",TRUE),0),1)</f>
        <v>468875</v>
      </c>
      <c r="M8" s="92">
        <f ca="1">INDEX(INDIRECT("Import_"&amp;M$2&amp;"!$C:$C",TRUE),MATCH('In-Analysis'!$A8,INDIRECT("Import_"&amp;M$2&amp;"!$A:$A",TRUE),0),1)</f>
        <v>491657</v>
      </c>
      <c r="N8" s="92">
        <f ca="1">INDEX(INDIRECT("Import_"&amp;N$2&amp;"!$C:$C",TRUE),MATCH('In-Analysis'!$A8,INDIRECT("Import_"&amp;N$2&amp;"!$A:$A",TRUE),0),1)</f>
        <v>524408</v>
      </c>
      <c r="P8" s="38" t="s">
        <v>4</v>
      </c>
      <c r="Q8" s="40">
        <f t="shared" ca="1" si="2"/>
        <v>5.5141347078826189E-2</v>
      </c>
      <c r="R8" s="40">
        <f t="shared" ca="1" si="1"/>
        <v>6.9828449235549928E-2</v>
      </c>
      <c r="S8" s="40">
        <f t="shared" ca="1" si="1"/>
        <v>6.7966228538321669E-2</v>
      </c>
      <c r="T8" s="40">
        <f t="shared" ca="1" si="1"/>
        <v>6.8098533784272997E-2</v>
      </c>
      <c r="U8" s="40">
        <f t="shared" ca="1" si="1"/>
        <v>6.989015412146414E-2</v>
      </c>
      <c r="V8" s="40">
        <f t="shared" ca="1" si="1"/>
        <v>6.7129149189330453E-2</v>
      </c>
      <c r="W8" s="40">
        <f t="shared" ca="1" si="1"/>
        <v>6.9621144904743595E-2</v>
      </c>
      <c r="X8" s="40">
        <f t="shared" ca="1" si="1"/>
        <v>6.6822204929626192E-2</v>
      </c>
      <c r="Y8" s="40">
        <f t="shared" ca="1" si="1"/>
        <v>6.5645986744425538E-2</v>
      </c>
      <c r="Z8" s="40">
        <f t="shared" ca="1" si="1"/>
        <v>6.5812923567156831E-2</v>
      </c>
      <c r="AA8" s="40">
        <f t="shared" ca="1" si="1"/>
        <v>6.3878827297127586E-2</v>
      </c>
      <c r="AB8" s="40">
        <f t="shared" ca="1" si="1"/>
        <v>6.4722445171661119E-2</v>
      </c>
      <c r="AC8" s="40">
        <f t="shared" ca="1" si="1"/>
        <v>6.5186955299759083E-2</v>
      </c>
      <c r="AE8" s="38" t="s">
        <v>4</v>
      </c>
      <c r="AF8" s="92">
        <f t="shared" ca="1" si="4"/>
        <v>3</v>
      </c>
      <c r="AG8" s="92">
        <f t="shared" ca="1" si="3"/>
        <v>3</v>
      </c>
      <c r="AH8" s="92">
        <f t="shared" ca="1" si="3"/>
        <v>3</v>
      </c>
      <c r="AI8" s="92">
        <f t="shared" ca="1" si="3"/>
        <v>3</v>
      </c>
      <c r="AJ8" s="92">
        <f t="shared" ca="1" si="3"/>
        <v>3</v>
      </c>
      <c r="AK8" s="92">
        <f t="shared" ca="1" si="3"/>
        <v>3</v>
      </c>
      <c r="AL8" s="92">
        <f t="shared" ca="1" si="3"/>
        <v>3</v>
      </c>
      <c r="AM8" s="92">
        <f t="shared" ca="1" si="3"/>
        <v>3</v>
      </c>
      <c r="AN8" s="92">
        <f t="shared" ca="1" si="3"/>
        <v>3</v>
      </c>
      <c r="AO8" s="92">
        <f t="shared" ca="1" si="3"/>
        <v>3</v>
      </c>
      <c r="AP8" s="92">
        <f t="shared" ca="1" si="3"/>
        <v>3</v>
      </c>
      <c r="AQ8" s="92">
        <f t="shared" ca="1" si="3"/>
        <v>3</v>
      </c>
      <c r="AR8" s="92">
        <f t="shared" ca="1" si="3"/>
        <v>3</v>
      </c>
    </row>
    <row r="9" spans="1:44" ht="15.75" x14ac:dyDescent="0.25">
      <c r="A9" s="38" t="s">
        <v>5</v>
      </c>
      <c r="B9" s="92">
        <f ca="1">INDEX(INDIRECT("Import_"&amp;B$2&amp;"!$H:$H",TRUE),MATCH('In-Analysis'!$A9,Import_2018!$A:$A,0),1)</f>
        <v>250031</v>
      </c>
      <c r="C9" s="92">
        <f ca="1">INDEX(INDIRECT("Import_"&amp;C$2&amp;"!$H:$H",TRUE),MATCH('In-Analysis'!$A9,Import_2018!$A:$A,0),1)</f>
        <v>226933</v>
      </c>
      <c r="D9" s="92">
        <f ca="1">INDEX(INDIRECT("Import_"&amp;D$2&amp;"!$H:$H",TRUE),MATCH('In-Analysis'!$A9,Import_2018!$A:$A,0),1)</f>
        <v>223260</v>
      </c>
      <c r="E9" s="92">
        <f ca="1">INDEX(INDIRECT("Import_"&amp;E$2&amp;"!$H:$H",TRUE),MATCH('In-Analysis'!$A9,Import_2018!$A:$A,0),1)</f>
        <v>227445</v>
      </c>
      <c r="F9" s="92">
        <f ca="1">INDEX(INDIRECT("Import_"&amp;F$2&amp;"!$H:$H",TRUE),MATCH('In-Analysis'!$A9,Import_2018!$A:$A,0),1)</f>
        <v>218728</v>
      </c>
      <c r="G9" s="92">
        <f ca="1">INDEX(INDIRECT("Import_"&amp;G$2&amp;"!$H:$H",TRUE),MATCH('In-Analysis'!$A9,Import_2018!$A:$A,0),1)</f>
        <v>206543</v>
      </c>
      <c r="H9" s="92">
        <f ca="1">INDEX(INDIRECT("Import_"&amp;H$2&amp;"!$H:$H",TRUE),MATCH('In-Analysis'!$A9,Import_2018!$A:$A,0),1)</f>
        <v>205060</v>
      </c>
      <c r="I9" s="92">
        <f ca="1">INDEX(INDIRECT("Import_"&amp;I$2&amp;"!$H:$H",TRUE),MATCH('In-Analysis'!$A9,Import_2018!$A:$A,0),1)</f>
        <v>202124</v>
      </c>
      <c r="J9" s="92">
        <f ca="1">INDEX(INDIRECT("Import_"&amp;J$2&amp;"!$H:$H",TRUE),MATCH('In-Analysis'!$A9,Import_2018!$A:$A,0),1)</f>
        <v>186366</v>
      </c>
      <c r="K9" s="92">
        <f ca="1">INDEX(INDIRECT("Import_"&amp;K$2&amp;"!$C:$C",TRUE),MATCH('In-Analysis'!$A9,INDIRECT("Import_"&amp;K$2&amp;"!$A:$A",TRUE),0),1)</f>
        <v>182854</v>
      </c>
      <c r="L9" s="92">
        <f ca="1">INDEX(INDIRECT("Import_"&amp;L$2&amp;"!$C:$C",TRUE),MATCH('In-Analysis'!$A9,INDIRECT("Import_"&amp;L$2&amp;"!$A:$A",TRUE),0),1)</f>
        <v>196685</v>
      </c>
      <c r="M9" s="92">
        <f ca="1">INDEX(INDIRECT("Import_"&amp;M$2&amp;"!$C:$C",TRUE),MATCH('In-Analysis'!$A9,INDIRECT("Import_"&amp;M$2&amp;"!$A:$A",TRUE),0),1)</f>
        <v>197883</v>
      </c>
      <c r="N9" s="92">
        <f ca="1">INDEX(INDIRECT("Import_"&amp;N$2&amp;"!$C:$C",TRUE),MATCH('In-Analysis'!$A9,INDIRECT("Import_"&amp;N$2&amp;"!$A:$A",TRUE),0),1)</f>
        <v>194768</v>
      </c>
      <c r="P9" s="38" t="s">
        <v>5</v>
      </c>
      <c r="Q9" s="40">
        <f t="shared" ca="1" si="2"/>
        <v>3.1811219494755426E-2</v>
      </c>
      <c r="R9" s="40">
        <f t="shared" ca="1" si="1"/>
        <v>3.0291417389470426E-2</v>
      </c>
      <c r="S9" s="40">
        <f t="shared" ca="1" si="1"/>
        <v>2.9478201763674765E-2</v>
      </c>
      <c r="T9" s="40">
        <f t="shared" ca="1" si="1"/>
        <v>3.0105662676006843E-2</v>
      </c>
      <c r="U9" s="40">
        <f t="shared" ca="1" si="1"/>
        <v>2.9742967715265557E-2</v>
      </c>
      <c r="V9" s="40">
        <f t="shared" ca="1" si="1"/>
        <v>2.8559655474949132E-2</v>
      </c>
      <c r="W9" s="40">
        <f t="shared" ca="1" si="1"/>
        <v>2.8920839181037879E-2</v>
      </c>
      <c r="X9" s="40">
        <f t="shared" ca="1" si="1"/>
        <v>2.8833398834390265E-2</v>
      </c>
      <c r="Y9" s="40">
        <f t="shared" ca="1" si="1"/>
        <v>2.7508055027918241E-2</v>
      </c>
      <c r="Z9" s="40">
        <f t="shared" ca="1" si="1"/>
        <v>2.6152056184572125E-2</v>
      </c>
      <c r="AA9" s="40">
        <f t="shared" ca="1" si="1"/>
        <v>2.6796069628228291E-2</v>
      </c>
      <c r="AB9" s="40">
        <f t="shared" ca="1" si="1"/>
        <v>2.6049606977839871E-2</v>
      </c>
      <c r="AC9" s="40">
        <f t="shared" ca="1" si="1"/>
        <v>2.4210791806805916E-2</v>
      </c>
      <c r="AE9" s="38" t="s">
        <v>5</v>
      </c>
      <c r="AF9" s="92">
        <f t="shared" ca="1" si="4"/>
        <v>10</v>
      </c>
      <c r="AG9" s="92">
        <f t="shared" ca="1" si="3"/>
        <v>11</v>
      </c>
      <c r="AH9" s="92">
        <f t="shared" ca="1" si="3"/>
        <v>11</v>
      </c>
      <c r="AI9" s="92">
        <f t="shared" ca="1" si="3"/>
        <v>11</v>
      </c>
      <c r="AJ9" s="92">
        <f t="shared" ca="1" si="3"/>
        <v>11</v>
      </c>
      <c r="AK9" s="92">
        <f t="shared" ca="1" si="3"/>
        <v>12</v>
      </c>
      <c r="AL9" s="92">
        <f t="shared" ca="1" si="3"/>
        <v>12</v>
      </c>
      <c r="AM9" s="92">
        <f t="shared" ca="1" si="3"/>
        <v>12</v>
      </c>
      <c r="AN9" s="92">
        <f t="shared" ca="1" si="3"/>
        <v>12</v>
      </c>
      <c r="AO9" s="92">
        <f t="shared" ca="1" si="3"/>
        <v>12</v>
      </c>
      <c r="AP9" s="92">
        <f t="shared" ca="1" si="3"/>
        <v>12</v>
      </c>
      <c r="AQ9" s="92">
        <f t="shared" ca="1" si="3"/>
        <v>12</v>
      </c>
      <c r="AR9" s="92">
        <f t="shared" ca="1" si="3"/>
        <v>13</v>
      </c>
    </row>
    <row r="10" spans="1:44" ht="15.75" x14ac:dyDescent="0.25">
      <c r="A10" s="38" t="s">
        <v>6</v>
      </c>
      <c r="B10" s="92">
        <f ca="1">INDEX(INDIRECT("Import_"&amp;B$2&amp;"!$H:$H",TRUE),MATCH('In-Analysis'!$A10,Import_2018!$A:$A,0),1)</f>
        <v>106618</v>
      </c>
      <c r="C10" s="92">
        <f ca="1">INDEX(INDIRECT("Import_"&amp;C$2&amp;"!$H:$H",TRUE),MATCH('In-Analysis'!$A10,Import_2018!$A:$A,0),1)</f>
        <v>83325</v>
      </c>
      <c r="D10" s="92">
        <f ca="1">INDEX(INDIRECT("Import_"&amp;D$2&amp;"!$H:$H",TRUE),MATCH('In-Analysis'!$A10,Import_2018!$A:$A,0),1)</f>
        <v>75586</v>
      </c>
      <c r="E10" s="92">
        <f ca="1">INDEX(INDIRECT("Import_"&amp;E$2&amp;"!$H:$H",TRUE),MATCH('In-Analysis'!$A10,Import_2018!$A:$A,0),1)</f>
        <v>76997</v>
      </c>
      <c r="F10" s="92">
        <f ca="1">INDEX(INDIRECT("Import_"&amp;F$2&amp;"!$H:$H",TRUE),MATCH('In-Analysis'!$A10,Import_2018!$A:$A,0),1)</f>
        <v>82746</v>
      </c>
      <c r="G10" s="92">
        <f ca="1">INDEX(INDIRECT("Import_"&amp;G$2&amp;"!$H:$H",TRUE),MATCH('In-Analysis'!$A10,Import_2018!$A:$A,0),1)</f>
        <v>88351</v>
      </c>
      <c r="H10" s="92">
        <f ca="1">INDEX(INDIRECT("Import_"&amp;H$2&amp;"!$H:$H",TRUE),MATCH('In-Analysis'!$A10,Import_2018!$A:$A,0),1)</f>
        <v>80311</v>
      </c>
      <c r="I10" s="92">
        <f ca="1">INDEX(INDIRECT("Import_"&amp;I$2&amp;"!$H:$H",TRUE),MATCH('In-Analysis'!$A10,Import_2018!$A:$A,0),1)</f>
        <v>71502</v>
      </c>
      <c r="J10" s="92">
        <f ca="1">INDEX(INDIRECT("Import_"&amp;J$2&amp;"!$H:$H",TRUE),MATCH('In-Analysis'!$A10,Import_2018!$A:$A,0),1)</f>
        <v>77333</v>
      </c>
      <c r="K10" s="92">
        <f ca="1">INDEX(INDIRECT("Import_"&amp;K$2&amp;"!$C:$C",TRUE),MATCH('In-Analysis'!$A10,INDIRECT("Import_"&amp;K$2&amp;"!$A:$A",TRUE),0),1)</f>
        <v>81546</v>
      </c>
      <c r="L10" s="92">
        <f ca="1">INDEX(INDIRECT("Import_"&amp;L$2&amp;"!$C:$C",TRUE),MATCH('In-Analysis'!$A10,INDIRECT("Import_"&amp;L$2&amp;"!$A:$A",TRUE),0),1)</f>
        <v>82536</v>
      </c>
      <c r="M10" s="92">
        <f ca="1">INDEX(INDIRECT("Import_"&amp;M$2&amp;"!$C:$C",TRUE),MATCH('In-Analysis'!$A10,INDIRECT("Import_"&amp;M$2&amp;"!$A:$A",TRUE),0),1)</f>
        <v>80620</v>
      </c>
      <c r="N10" s="92">
        <f ca="1">INDEX(INDIRECT("Import_"&amp;N$2&amp;"!$C:$C",TRUE),MATCH('In-Analysis'!$A10,INDIRECT("Import_"&amp;N$2&amp;"!$A:$A",TRUE),0),1)</f>
        <v>88518</v>
      </c>
      <c r="P10" s="38" t="s">
        <v>6</v>
      </c>
      <c r="Q10" s="40">
        <f t="shared" ca="1" si="2"/>
        <v>1.3564912351235782E-2</v>
      </c>
      <c r="R10" s="40">
        <f t="shared" ca="1" si="1"/>
        <v>1.1122368073297507E-2</v>
      </c>
      <c r="S10" s="40">
        <f t="shared" ca="1" si="1"/>
        <v>9.9800204179392674E-3</v>
      </c>
      <c r="T10" s="40">
        <f t="shared" ca="1" si="1"/>
        <v>1.0191675829604953E-2</v>
      </c>
      <c r="U10" s="40">
        <f t="shared" ca="1" si="1"/>
        <v>1.1251927538163215E-2</v>
      </c>
      <c r="V10" s="40">
        <f t="shared" ca="1" si="1"/>
        <v>1.2216701223799552E-2</v>
      </c>
      <c r="W10" s="40">
        <f t="shared" ca="1" si="1"/>
        <v>1.1326741029300367E-2</v>
      </c>
      <c r="X10" s="40">
        <f t="shared" ca="1" si="1"/>
        <v>1.0199905421704363E-2</v>
      </c>
      <c r="Y10" s="40">
        <f t="shared" ca="1" si="1"/>
        <v>1.1414530651910764E-2</v>
      </c>
      <c r="Z10" s="40">
        <f t="shared" ca="1" si="1"/>
        <v>1.1662832498206868E-2</v>
      </c>
      <c r="AA10" s="40">
        <f t="shared" ca="1" si="1"/>
        <v>1.1244580943312658E-2</v>
      </c>
      <c r="AB10" s="40">
        <f t="shared" ca="1" si="1"/>
        <v>1.0612934484283392E-2</v>
      </c>
      <c r="AC10" s="40">
        <f t="shared" ca="1" si="1"/>
        <v>1.1003300691873646E-2</v>
      </c>
      <c r="AE10" s="38" t="s">
        <v>6</v>
      </c>
      <c r="AF10" s="92">
        <f t="shared" ca="1" si="4"/>
        <v>28</v>
      </c>
      <c r="AG10" s="92">
        <f t="shared" ca="1" si="3"/>
        <v>31</v>
      </c>
      <c r="AH10" s="92">
        <f t="shared" ca="1" si="3"/>
        <v>33</v>
      </c>
      <c r="AI10" s="92">
        <f t="shared" ca="1" si="3"/>
        <v>34</v>
      </c>
      <c r="AJ10" s="92">
        <f t="shared" ca="1" si="3"/>
        <v>32</v>
      </c>
      <c r="AK10" s="92">
        <f t="shared" ca="1" si="3"/>
        <v>32</v>
      </c>
      <c r="AL10" s="92">
        <f t="shared" ca="1" si="3"/>
        <v>32</v>
      </c>
      <c r="AM10" s="92">
        <f t="shared" ca="1" si="3"/>
        <v>32</v>
      </c>
      <c r="AN10" s="92">
        <f t="shared" ca="1" si="3"/>
        <v>33</v>
      </c>
      <c r="AO10" s="92">
        <f t="shared" ca="1" si="3"/>
        <v>33</v>
      </c>
      <c r="AP10" s="92">
        <f t="shared" ca="1" si="3"/>
        <v>33</v>
      </c>
      <c r="AQ10" s="92">
        <f t="shared" ca="1" si="3"/>
        <v>35</v>
      </c>
      <c r="AR10" s="92">
        <f t="shared" ca="1" si="3"/>
        <v>33</v>
      </c>
    </row>
    <row r="11" spans="1:44" ht="15.75" x14ac:dyDescent="0.25">
      <c r="A11" s="38" t="s">
        <v>7</v>
      </c>
      <c r="B11" s="92">
        <f ca="1">INDEX(INDIRECT("Import_"&amp;B$2&amp;"!$H:$H",TRUE),MATCH('In-Analysis'!$A11,Import_2018!$A:$A,0),1)</f>
        <v>42551</v>
      </c>
      <c r="C11" s="92">
        <f ca="1">INDEX(INDIRECT("Import_"&amp;C$2&amp;"!$H:$H",TRUE),MATCH('In-Analysis'!$A11,Import_2018!$A:$A,0),1)</f>
        <v>38532</v>
      </c>
      <c r="D11" s="92">
        <f ca="1">INDEX(INDIRECT("Import_"&amp;D$2&amp;"!$H:$H",TRUE),MATCH('In-Analysis'!$A11,Import_2018!$A:$A,0),1)</f>
        <v>33400</v>
      </c>
      <c r="E11" s="92">
        <f ca="1">INDEX(INDIRECT("Import_"&amp;E$2&amp;"!$H:$H",TRUE),MATCH('In-Analysis'!$A11,Import_2018!$A:$A,0),1)</f>
        <v>44495</v>
      </c>
      <c r="F11" s="92">
        <f ca="1">INDEX(INDIRECT("Import_"&amp;F$2&amp;"!$H:$H",TRUE),MATCH('In-Analysis'!$A11,Import_2018!$A:$A,0),1)</f>
        <v>32166</v>
      </c>
      <c r="G11" s="92">
        <f ca="1">INDEX(INDIRECT("Import_"&amp;G$2&amp;"!$H:$H",TRUE),MATCH('In-Analysis'!$A11,Import_2018!$A:$A,0),1)</f>
        <v>36790</v>
      </c>
      <c r="H11" s="92">
        <f ca="1">INDEX(INDIRECT("Import_"&amp;H$2&amp;"!$H:$H",TRUE),MATCH('In-Analysis'!$A11,Import_2018!$A:$A,0),1)</f>
        <v>34757</v>
      </c>
      <c r="I11" s="92">
        <f ca="1">INDEX(INDIRECT("Import_"&amp;I$2&amp;"!$H:$H",TRUE),MATCH('In-Analysis'!$A11,Import_2018!$A:$A,0),1)</f>
        <v>33912</v>
      </c>
      <c r="J11" s="92">
        <f ca="1">INDEX(INDIRECT("Import_"&amp;J$2&amp;"!$H:$H",TRUE),MATCH('In-Analysis'!$A11,Import_2018!$A:$A,0),1)</f>
        <v>30759</v>
      </c>
      <c r="K11" s="92">
        <f ca="1">INDEX(INDIRECT("Import_"&amp;K$2&amp;"!$C:$C",TRUE),MATCH('In-Analysis'!$A11,INDIRECT("Import_"&amp;K$2&amp;"!$A:$A",TRUE),0),1)</f>
        <v>35085</v>
      </c>
      <c r="L11" s="92">
        <f ca="1">INDEX(INDIRECT("Import_"&amp;L$2&amp;"!$C:$C",TRUE),MATCH('In-Analysis'!$A11,INDIRECT("Import_"&amp;L$2&amp;"!$A:$A",TRUE),0),1)</f>
        <v>42034</v>
      </c>
      <c r="M11" s="92">
        <f ca="1">INDEX(INDIRECT("Import_"&amp;M$2&amp;"!$C:$C",TRUE),MATCH('In-Analysis'!$A11,INDIRECT("Import_"&amp;M$2&amp;"!$A:$A",TRUE),0),1)</f>
        <v>40698</v>
      </c>
      <c r="N11" s="92">
        <f ca="1">INDEX(INDIRECT("Import_"&amp;N$2&amp;"!$C:$C",TRUE),MATCH('In-Analysis'!$A11,INDIRECT("Import_"&amp;N$2&amp;"!$A:$A",TRUE),0),1)</f>
        <v>31627</v>
      </c>
      <c r="P11" s="38" t="s">
        <v>7</v>
      </c>
      <c r="Q11" s="40">
        <f t="shared" ca="1" si="2"/>
        <v>5.4137255009232381E-3</v>
      </c>
      <c r="R11" s="40">
        <f t="shared" ca="1" si="1"/>
        <v>5.1433193711407088E-3</v>
      </c>
      <c r="S11" s="40">
        <f t="shared" ca="1" si="1"/>
        <v>4.409979122577878E-3</v>
      </c>
      <c r="T11" s="40">
        <f t="shared" ca="1" si="1"/>
        <v>5.8895621392816922E-3</v>
      </c>
      <c r="U11" s="40">
        <f t="shared" ca="1" si="1"/>
        <v>4.3739818383070842E-3</v>
      </c>
      <c r="V11" s="40">
        <f t="shared" ca="1" si="1"/>
        <v>5.0871233831375484E-3</v>
      </c>
      <c r="W11" s="40">
        <f t="shared" ca="1" si="1"/>
        <v>4.901987747075654E-3</v>
      </c>
      <c r="X11" s="40">
        <f t="shared" ca="1" si="1"/>
        <v>4.8376156283857566E-3</v>
      </c>
      <c r="Y11" s="40">
        <f t="shared" ca="1" si="1"/>
        <v>4.5400999356306256E-3</v>
      </c>
      <c r="Z11" s="40">
        <f t="shared" ca="1" si="1"/>
        <v>5.0179098692711838E-3</v>
      </c>
      <c r="AA11" s="40">
        <f t="shared" ca="1" si="1"/>
        <v>5.7266491636522761E-3</v>
      </c>
      <c r="AB11" s="40">
        <f t="shared" ca="1" si="1"/>
        <v>5.3575441285210303E-3</v>
      </c>
      <c r="AC11" s="40">
        <f t="shared" ca="1" si="1"/>
        <v>3.9314194963949453E-3</v>
      </c>
      <c r="AE11" s="38" t="s">
        <v>7</v>
      </c>
      <c r="AF11" s="92">
        <f t="shared" ca="1" si="4"/>
        <v>46</v>
      </c>
      <c r="AG11" s="92">
        <f t="shared" ca="1" si="3"/>
        <v>43</v>
      </c>
      <c r="AH11" s="92">
        <f t="shared" ca="1" si="3"/>
        <v>45</v>
      </c>
      <c r="AI11" s="92">
        <f t="shared" ca="1" si="3"/>
        <v>42</v>
      </c>
      <c r="AJ11" s="92">
        <f t="shared" ca="1" si="3"/>
        <v>48</v>
      </c>
      <c r="AK11" s="92">
        <f t="shared" ca="1" si="3"/>
        <v>45</v>
      </c>
      <c r="AL11" s="92">
        <f t="shared" ca="1" si="3"/>
        <v>45</v>
      </c>
      <c r="AM11" s="92">
        <f t="shared" ca="1" si="3"/>
        <v>44</v>
      </c>
      <c r="AN11" s="92">
        <f t="shared" ca="1" si="3"/>
        <v>46</v>
      </c>
      <c r="AO11" s="92">
        <f t="shared" ca="1" si="3"/>
        <v>44</v>
      </c>
      <c r="AP11" s="92">
        <f t="shared" ca="1" si="3"/>
        <v>44</v>
      </c>
      <c r="AQ11" s="92">
        <f t="shared" ca="1" si="3"/>
        <v>43</v>
      </c>
      <c r="AR11" s="92">
        <f t="shared" ca="1" si="3"/>
        <v>47</v>
      </c>
    </row>
    <row r="12" spans="1:44" ht="15.75" x14ac:dyDescent="0.25">
      <c r="A12" s="38" t="s">
        <v>8</v>
      </c>
      <c r="B12" s="92">
        <f ca="1">INDEX(INDIRECT("Import_"&amp;B$2&amp;"!$H:$H",TRUE),MATCH('In-Analysis'!$A12,Import_2018!$A:$A,0),1)</f>
        <v>57746</v>
      </c>
      <c r="C12" s="92">
        <f ca="1">INDEX(INDIRECT("Import_"&amp;C$2&amp;"!$H:$H",TRUE),MATCH('In-Analysis'!$A12,Import_2018!$A:$A,0),1)</f>
        <v>56231</v>
      </c>
      <c r="D12" s="92">
        <f ca="1">INDEX(INDIRECT("Import_"&amp;D$2&amp;"!$H:$H",TRUE),MATCH('In-Analysis'!$A12,Import_2018!$A:$A,0),1)</f>
        <v>58154</v>
      </c>
      <c r="E12" s="92">
        <f ca="1">INDEX(INDIRECT("Import_"&amp;E$2&amp;"!$H:$H",TRUE),MATCH('In-Analysis'!$A12,Import_2018!$A:$A,0),1)</f>
        <v>59905</v>
      </c>
      <c r="F12" s="92">
        <f ca="1">INDEX(INDIRECT("Import_"&amp;F$2&amp;"!$H:$H",TRUE),MATCH('In-Analysis'!$A12,Import_2018!$A:$A,0),1)</f>
        <v>56234</v>
      </c>
      <c r="G12" s="92">
        <f ca="1">INDEX(INDIRECT("Import_"&amp;G$2&amp;"!$H:$H",TRUE),MATCH('In-Analysis'!$A12,Import_2018!$A:$A,0),1)</f>
        <v>46571</v>
      </c>
      <c r="H12" s="92">
        <f ca="1">INDEX(INDIRECT("Import_"&amp;H$2&amp;"!$H:$H",TRUE),MATCH('In-Analysis'!$A12,Import_2018!$A:$A,0),1)</f>
        <v>53830</v>
      </c>
      <c r="I12" s="92">
        <f ca="1">INDEX(INDIRECT("Import_"&amp;I$2&amp;"!$H:$H",TRUE),MATCH('In-Analysis'!$A12,Import_2018!$A:$A,0),1)</f>
        <v>48066</v>
      </c>
      <c r="J12" s="92">
        <f ca="1">INDEX(INDIRECT("Import_"&amp;J$2&amp;"!$H:$H",TRUE),MATCH('In-Analysis'!$A12,Import_2018!$A:$A,0),1)</f>
        <v>51244</v>
      </c>
      <c r="K12" s="92">
        <f ca="1">INDEX(INDIRECT("Import_"&amp;K$2&amp;"!$C:$C",TRUE),MATCH('In-Analysis'!$A12,INDIRECT("Import_"&amp;K$2&amp;"!$A:$A",TRUE),0),1)</f>
        <v>38907</v>
      </c>
      <c r="L12" s="92">
        <f ca="1">INDEX(INDIRECT("Import_"&amp;L$2&amp;"!$C:$C",TRUE),MATCH('In-Analysis'!$A12,INDIRECT("Import_"&amp;L$2&amp;"!$A:$A",TRUE),0),1)</f>
        <v>44699</v>
      </c>
      <c r="M12" s="92">
        <f ca="1">INDEX(INDIRECT("Import_"&amp;M$2&amp;"!$C:$C",TRUE),MATCH('In-Analysis'!$A12,INDIRECT("Import_"&amp;M$2&amp;"!$A:$A",TRUE),0),1)</f>
        <v>47654</v>
      </c>
      <c r="N12" s="92">
        <f ca="1">INDEX(INDIRECT("Import_"&amp;N$2&amp;"!$C:$C",TRUE),MATCH('In-Analysis'!$A12,INDIRECT("Import_"&amp;N$2&amp;"!$A:$A",TRUE),0),1)</f>
        <v>48980</v>
      </c>
      <c r="P12" s="38" t="s">
        <v>8</v>
      </c>
      <c r="Q12" s="40">
        <f t="shared" ca="1" si="2"/>
        <v>7.3469716992858756E-3</v>
      </c>
      <c r="R12" s="40">
        <f t="shared" ca="1" si="1"/>
        <v>7.5058131308681922E-3</v>
      </c>
      <c r="S12" s="40">
        <f t="shared" ca="1" si="1"/>
        <v>7.6783810148022139E-3</v>
      </c>
      <c r="T12" s="40">
        <f t="shared" ca="1" si="1"/>
        <v>7.9293003697869374E-3</v>
      </c>
      <c r="U12" s="40">
        <f t="shared" ca="1" si="1"/>
        <v>7.6467852606901879E-3</v>
      </c>
      <c r="V12" s="40">
        <f t="shared" ca="1" si="1"/>
        <v>6.4395874714895012E-3</v>
      </c>
      <c r="W12" s="40">
        <f t="shared" ca="1" si="1"/>
        <v>7.5919670979970209E-3</v>
      </c>
      <c r="X12" s="40">
        <f t="shared" ca="1" si="1"/>
        <v>6.8567124555906399E-3</v>
      </c>
      <c r="Y12" s="40">
        <f t="shared" ca="1" si="1"/>
        <v>7.5637335772117363E-3</v>
      </c>
      <c r="Z12" s="40">
        <f t="shared" ca="1" si="1"/>
        <v>5.5645381012892677E-3</v>
      </c>
      <c r="AA12" s="40">
        <f t="shared" ca="1" si="1"/>
        <v>6.0897247696172887E-3</v>
      </c>
      <c r="AB12" s="40">
        <f t="shared" ca="1" si="1"/>
        <v>6.2732421224763182E-3</v>
      </c>
      <c r="AC12" s="40">
        <f t="shared" ca="1" si="1"/>
        <v>6.0884980217353665E-3</v>
      </c>
      <c r="AE12" s="38" t="s">
        <v>8</v>
      </c>
      <c r="AF12" s="92">
        <f t="shared" ca="1" si="4"/>
        <v>39</v>
      </c>
      <c r="AG12" s="92">
        <f t="shared" ca="1" si="3"/>
        <v>38</v>
      </c>
      <c r="AH12" s="92">
        <f t="shared" ca="1" si="3"/>
        <v>38</v>
      </c>
      <c r="AI12" s="92">
        <f t="shared" ca="1" si="3"/>
        <v>37</v>
      </c>
      <c r="AJ12" s="92">
        <f t="shared" ca="1" si="3"/>
        <v>39</v>
      </c>
      <c r="AK12" s="92">
        <f t="shared" ca="1" si="3"/>
        <v>40</v>
      </c>
      <c r="AL12" s="92">
        <f t="shared" ca="1" si="3"/>
        <v>39</v>
      </c>
      <c r="AM12" s="92">
        <f t="shared" ca="1" si="3"/>
        <v>41</v>
      </c>
      <c r="AN12" s="92">
        <f t="shared" ca="1" si="3"/>
        <v>40</v>
      </c>
      <c r="AO12" s="92">
        <f t="shared" ca="1" si="3"/>
        <v>42</v>
      </c>
      <c r="AP12" s="92">
        <f t="shared" ca="1" si="3"/>
        <v>42</v>
      </c>
      <c r="AQ12" s="92">
        <f t="shared" ca="1" si="3"/>
        <v>42</v>
      </c>
      <c r="AR12" s="92">
        <f t="shared" ca="1" si="3"/>
        <v>41</v>
      </c>
    </row>
    <row r="13" spans="1:44" ht="15.75" x14ac:dyDescent="0.25">
      <c r="A13" s="38" t="s">
        <v>9</v>
      </c>
      <c r="B13" s="92">
        <f ca="1">INDEX(INDIRECT("Import_"&amp;B$2&amp;"!$H:$H",TRUE),MATCH('In-Analysis'!$A13,Import_2018!$A:$A,0),1)</f>
        <v>674740</v>
      </c>
      <c r="C13" s="92">
        <f ca="1">INDEX(INDIRECT("Import_"&amp;C$2&amp;"!$H:$H",TRUE),MATCH('In-Analysis'!$A13,Import_2018!$A:$A,0),1)</f>
        <v>566476</v>
      </c>
      <c r="D13" s="92">
        <f ca="1">INDEX(INDIRECT("Import_"&amp;D$2&amp;"!$H:$H",TRUE),MATCH('In-Analysis'!$A13,Import_2018!$A:$A,0),1)</f>
        <v>605018</v>
      </c>
      <c r="E13" s="92">
        <f ca="1">INDEX(INDIRECT("Import_"&amp;E$2&amp;"!$H:$H",TRUE),MATCH('In-Analysis'!$A13,Import_2018!$A:$A,0),1)</f>
        <v>584938</v>
      </c>
      <c r="F13" s="92">
        <f ca="1">INDEX(INDIRECT("Import_"&amp;F$2&amp;"!$H:$H",TRUE),MATCH('In-Analysis'!$A13,Import_2018!$A:$A,0),1)</f>
        <v>546501</v>
      </c>
      <c r="G13" s="92">
        <f ca="1">INDEX(INDIRECT("Import_"&amp;G$2&amp;"!$H:$H",TRUE),MATCH('In-Analysis'!$A13,Import_2018!$A:$A,0),1)</f>
        <v>529406</v>
      </c>
      <c r="H13" s="92">
        <f ca="1">INDEX(INDIRECT("Import_"&amp;H$2&amp;"!$H:$H",TRUE),MATCH('In-Analysis'!$A13,Import_2018!$A:$A,0),1)</f>
        <v>537148</v>
      </c>
      <c r="I13" s="92">
        <f ca="1">INDEX(INDIRECT("Import_"&amp;I$2&amp;"!$H:$H",TRUE),MATCH('In-Analysis'!$A13,Import_2018!$A:$A,0),1)</f>
        <v>498597</v>
      </c>
      <c r="J13" s="92">
        <f ca="1">INDEX(INDIRECT("Import_"&amp;J$2&amp;"!$H:$H",TRUE),MATCH('In-Analysis'!$A13,Import_2018!$A:$A,0),1)</f>
        <v>482889</v>
      </c>
      <c r="K13" s="92">
        <f ca="1">INDEX(INDIRECT("Import_"&amp;K$2&amp;"!$C:$C",TRUE),MATCH('In-Analysis'!$A13,INDIRECT("Import_"&amp;K$2&amp;"!$A:$A",TRUE),0),1)</f>
        <v>475871</v>
      </c>
      <c r="L13" s="92">
        <f ca="1">INDEX(INDIRECT("Import_"&amp;L$2&amp;"!$C:$C",TRUE),MATCH('In-Analysis'!$A13,INDIRECT("Import_"&amp;L$2&amp;"!$A:$A",TRUE),0),1)</f>
        <v>505550</v>
      </c>
      <c r="M13" s="92">
        <f ca="1">INDEX(INDIRECT("Import_"&amp;M$2&amp;"!$C:$C",TRUE),MATCH('In-Analysis'!$A13,INDIRECT("Import_"&amp;M$2&amp;"!$A:$A",TRUE),0),1)</f>
        <v>512359</v>
      </c>
      <c r="N13" s="92">
        <f ca="1">INDEX(INDIRECT("Import_"&amp;N$2&amp;"!$C:$C",TRUE),MATCH('In-Analysis'!$A13,INDIRECT("Import_"&amp;N$2&amp;"!$A:$A",TRUE),0),1)</f>
        <v>619708</v>
      </c>
      <c r="P13" s="38" t="s">
        <v>9</v>
      </c>
      <c r="Q13" s="40">
        <f t="shared" ca="1" si="2"/>
        <v>8.5846563993629887E-2</v>
      </c>
      <c r="R13" s="40">
        <f t="shared" ca="1" si="1"/>
        <v>7.561421634190553E-2</v>
      </c>
      <c r="S13" s="40">
        <f t="shared" ca="1" si="1"/>
        <v>7.9883734993527633E-2</v>
      </c>
      <c r="T13" s="40">
        <f t="shared" ca="1" si="1"/>
        <v>7.7425074696643545E-2</v>
      </c>
      <c r="U13" s="40">
        <f t="shared" ca="1" si="1"/>
        <v>7.4314041180646023E-2</v>
      </c>
      <c r="V13" s="40">
        <f t="shared" ca="1" si="1"/>
        <v>7.3203415106640843E-2</v>
      </c>
      <c r="W13" s="40">
        <f t="shared" ca="1" si="1"/>
        <v>7.5757197524705625E-2</v>
      </c>
      <c r="X13" s="40">
        <f t="shared" ca="1" si="1"/>
        <v>7.1125874011153958E-2</v>
      </c>
      <c r="Y13" s="40">
        <f t="shared" ca="1" si="1"/>
        <v>7.1275539445909725E-2</v>
      </c>
      <c r="Z13" s="40">
        <f t="shared" ca="1" si="1"/>
        <v>6.8059791574745551E-2</v>
      </c>
      <c r="AA13" s="40">
        <f t="shared" ca="1" si="1"/>
        <v>6.8875374332312139E-2</v>
      </c>
      <c r="AB13" s="40">
        <f t="shared" ca="1" si="1"/>
        <v>6.7447686671210053E-2</v>
      </c>
      <c r="AC13" s="40">
        <f t="shared" ca="1" si="1"/>
        <v>7.7033297918611271E-2</v>
      </c>
      <c r="AE13" s="38" t="s">
        <v>9</v>
      </c>
      <c r="AF13" s="92">
        <f t="shared" ca="1" si="4"/>
        <v>1</v>
      </c>
      <c r="AG13" s="92">
        <f t="shared" ca="1" si="3"/>
        <v>1</v>
      </c>
      <c r="AH13" s="92">
        <f t="shared" ca="1" si="3"/>
        <v>1</v>
      </c>
      <c r="AI13" s="92">
        <f t="shared" ca="1" si="3"/>
        <v>1</v>
      </c>
      <c r="AJ13" s="92">
        <f t="shared" ca="1" si="3"/>
        <v>1</v>
      </c>
      <c r="AK13" s="92">
        <f t="shared" ca="1" si="3"/>
        <v>2</v>
      </c>
      <c r="AL13" s="92">
        <f t="shared" ca="1" si="3"/>
        <v>1</v>
      </c>
      <c r="AM13" s="92">
        <f t="shared" ca="1" si="3"/>
        <v>2</v>
      </c>
      <c r="AN13" s="92">
        <f t="shared" ca="1" si="3"/>
        <v>2</v>
      </c>
      <c r="AO13" s="92">
        <f t="shared" ca="1" si="3"/>
        <v>2</v>
      </c>
      <c r="AP13" s="92">
        <f t="shared" ca="1" si="3"/>
        <v>2</v>
      </c>
      <c r="AQ13" s="92">
        <f t="shared" ca="1" si="3"/>
        <v>2</v>
      </c>
      <c r="AR13" s="92">
        <f t="shared" ca="1" si="3"/>
        <v>2</v>
      </c>
    </row>
    <row r="14" spans="1:44" ht="15.75" x14ac:dyDescent="0.25">
      <c r="A14" s="38" t="s">
        <v>10</v>
      </c>
      <c r="B14" s="92">
        <f ca="1">INDEX(INDIRECT("Import_"&amp;B$2&amp;"!$H:$H",TRUE),MATCH('In-Analysis'!$A14,Import_2018!$A:$A,0),1)</f>
        <v>302512</v>
      </c>
      <c r="C14" s="92">
        <f ca="1">INDEX(INDIRECT("Import_"&amp;C$2&amp;"!$H:$H",TRUE),MATCH('In-Analysis'!$A14,Import_2018!$A:$A,0),1)</f>
        <v>278889</v>
      </c>
      <c r="D14" s="92">
        <f ca="1">INDEX(INDIRECT("Import_"&amp;D$2&amp;"!$H:$H",TRUE),MATCH('In-Analysis'!$A14,Import_2018!$A:$A,0),1)</f>
        <v>305040</v>
      </c>
      <c r="E14" s="92">
        <f ca="1">INDEX(INDIRECT("Import_"&amp;E$2&amp;"!$H:$H",TRUE),MATCH('In-Analysis'!$A14,Import_2018!$A:$A,0),1)</f>
        <v>283325</v>
      </c>
      <c r="F14" s="92">
        <f ca="1">INDEX(INDIRECT("Import_"&amp;F$2&amp;"!$H:$H",TRUE),MATCH('In-Analysis'!$A14,Import_2018!$A:$A,0),1)</f>
        <v>274095</v>
      </c>
      <c r="G14" s="92">
        <f ca="1">INDEX(INDIRECT("Import_"&amp;G$2&amp;"!$H:$H",TRUE),MATCH('In-Analysis'!$A14,Import_2018!$A:$A,0),1)</f>
        <v>278972</v>
      </c>
      <c r="H14" s="92">
        <f ca="1">INDEX(INDIRECT("Import_"&amp;H$2&amp;"!$H:$H",TRUE),MATCH('In-Analysis'!$A14,Import_2018!$A:$A,0),1)</f>
        <v>277466</v>
      </c>
      <c r="I14" s="92">
        <f ca="1">INDEX(INDIRECT("Import_"&amp;I$2&amp;"!$H:$H",TRUE),MATCH('In-Analysis'!$A14,Import_2018!$A:$A,0),1)</f>
        <v>271077</v>
      </c>
      <c r="J14" s="92">
        <f ca="1">INDEX(INDIRECT("Import_"&amp;J$2&amp;"!$H:$H",TRUE),MATCH('In-Analysis'!$A14,Import_2018!$A:$A,0),1)</f>
        <v>249459</v>
      </c>
      <c r="K14" s="92">
        <f ca="1">INDEX(INDIRECT("Import_"&amp;K$2&amp;"!$C:$C",TRUE),MATCH('In-Analysis'!$A14,INDIRECT("Import_"&amp;K$2&amp;"!$A:$A",TRUE),0),1)</f>
        <v>280221</v>
      </c>
      <c r="L14" s="92">
        <f ca="1">INDEX(INDIRECT("Import_"&amp;L$2&amp;"!$C:$C",TRUE),MATCH('In-Analysis'!$A14,INDIRECT("Import_"&amp;L$2&amp;"!$A:$A",TRUE),0),1)</f>
        <v>291054</v>
      </c>
      <c r="M14" s="92">
        <f ca="1">INDEX(INDIRECT("Import_"&amp;M$2&amp;"!$C:$C",TRUE),MATCH('In-Analysis'!$A14,INDIRECT("Import_"&amp;M$2&amp;"!$A:$A",TRUE),0),1)</f>
        <v>338487</v>
      </c>
      <c r="N14" s="92">
        <f ca="1">INDEX(INDIRECT("Import_"&amp;N$2&amp;"!$C:$C",TRUE),MATCH('In-Analysis'!$A14,INDIRECT("Import_"&amp;N$2&amp;"!$A:$A",TRUE),0),1)</f>
        <v>377652</v>
      </c>
      <c r="P14" s="38" t="s">
        <v>10</v>
      </c>
      <c r="Q14" s="40">
        <f t="shared" ca="1" si="2"/>
        <v>3.8488329974273004E-2</v>
      </c>
      <c r="R14" s="40">
        <f t="shared" ca="1" si="1"/>
        <v>3.7226595974723893E-2</v>
      </c>
      <c r="S14" s="40">
        <f t="shared" ca="1" si="1"/>
        <v>4.0276048848837009E-2</v>
      </c>
      <c r="T14" s="40">
        <f t="shared" ca="1" si="1"/>
        <v>3.7502195597527481E-2</v>
      </c>
      <c r="U14" s="40">
        <f t="shared" ca="1" si="1"/>
        <v>3.7271856990946352E-2</v>
      </c>
      <c r="V14" s="40">
        <f t="shared" ca="1" si="1"/>
        <v>3.8574748150058388E-2</v>
      </c>
      <c r="W14" s="40">
        <f t="shared" ca="1" si="1"/>
        <v>3.9132690745176321E-2</v>
      </c>
      <c r="X14" s="40">
        <f t="shared" ca="1" si="1"/>
        <v>3.8669684232599838E-2</v>
      </c>
      <c r="Y14" s="40">
        <f t="shared" ca="1" si="1"/>
        <v>3.6820728562127515E-2</v>
      </c>
      <c r="Z14" s="40">
        <f t="shared" ca="1" si="1"/>
        <v>4.007763207858174E-2</v>
      </c>
      <c r="AA14" s="40">
        <f t="shared" ca="1" si="1"/>
        <v>3.9652760757426124E-2</v>
      </c>
      <c r="AB14" s="40">
        <f t="shared" ca="1" si="1"/>
        <v>4.4558922783200602E-2</v>
      </c>
      <c r="AC14" s="40">
        <f t="shared" ca="1" si="1"/>
        <v>4.6944333501519081E-2</v>
      </c>
      <c r="AE14" s="38" t="s">
        <v>10</v>
      </c>
      <c r="AF14" s="92">
        <f t="shared" ca="1" si="4"/>
        <v>5</v>
      </c>
      <c r="AG14" s="92">
        <f t="shared" ca="1" si="3"/>
        <v>6</v>
      </c>
      <c r="AH14" s="92">
        <f t="shared" ca="1" si="3"/>
        <v>5</v>
      </c>
      <c r="AI14" s="92">
        <f t="shared" ca="1" si="3"/>
        <v>5</v>
      </c>
      <c r="AJ14" s="92">
        <f t="shared" ca="1" si="3"/>
        <v>5</v>
      </c>
      <c r="AK14" s="92">
        <f t="shared" ca="1" si="3"/>
        <v>4</v>
      </c>
      <c r="AL14" s="92">
        <f t="shared" ca="1" si="3"/>
        <v>4</v>
      </c>
      <c r="AM14" s="92">
        <f t="shared" ca="1" si="3"/>
        <v>5</v>
      </c>
      <c r="AN14" s="92">
        <f t="shared" ca="1" si="3"/>
        <v>7</v>
      </c>
      <c r="AO14" s="92">
        <f t="shared" ca="1" si="3"/>
        <v>5</v>
      </c>
      <c r="AP14" s="92">
        <f t="shared" ca="1" si="3"/>
        <v>5</v>
      </c>
      <c r="AQ14" s="92">
        <f t="shared" ca="1" si="3"/>
        <v>5</v>
      </c>
      <c r="AR14" s="92">
        <f t="shared" ca="1" si="3"/>
        <v>4</v>
      </c>
    </row>
    <row r="15" spans="1:44" ht="15.75" x14ac:dyDescent="0.25">
      <c r="A15" s="38" t="s">
        <v>11</v>
      </c>
      <c r="B15" s="92">
        <f ca="1">INDEX(INDIRECT("Import_"&amp;B$2&amp;"!$H:$H",TRUE),MATCH('In-Analysis'!$A15,Import_2018!$A:$A,0),1)</f>
        <v>71626</v>
      </c>
      <c r="C15" s="92">
        <f ca="1">INDEX(INDIRECT("Import_"&amp;C$2&amp;"!$H:$H",TRUE),MATCH('In-Analysis'!$A15,Import_2018!$A:$A,0),1)</f>
        <v>46457</v>
      </c>
      <c r="D15" s="92">
        <f ca="1">INDEX(INDIRECT("Import_"&amp;D$2&amp;"!$H:$H",TRUE),MATCH('In-Analysis'!$A15,Import_2018!$A:$A,0),1)</f>
        <v>57229</v>
      </c>
      <c r="E15" s="92">
        <f ca="1">INDEX(INDIRECT("Import_"&amp;E$2&amp;"!$H:$H",TRUE),MATCH('In-Analysis'!$A15,Import_2018!$A:$A,0),1)</f>
        <v>53742</v>
      </c>
      <c r="F15" s="92">
        <f ca="1">INDEX(INDIRECT("Import_"&amp;F$2&amp;"!$H:$H",TRUE),MATCH('In-Analysis'!$A15,Import_2018!$A:$A,0),1)</f>
        <v>58144</v>
      </c>
      <c r="G15" s="92">
        <f ca="1">INDEX(INDIRECT("Import_"&amp;G$2&amp;"!$H:$H",TRUE),MATCH('In-Analysis'!$A15,Import_2018!$A:$A,0),1)</f>
        <v>58083</v>
      </c>
      <c r="H15" s="92">
        <f ca="1">INDEX(INDIRECT("Import_"&amp;H$2&amp;"!$H:$H",TRUE),MATCH('In-Analysis'!$A15,Import_2018!$A:$A,0),1)</f>
        <v>55145</v>
      </c>
      <c r="I15" s="92">
        <f ca="1">INDEX(INDIRECT("Import_"&amp;I$2&amp;"!$H:$H",TRUE),MATCH('In-Analysis'!$A15,Import_2018!$A:$A,0),1)</f>
        <v>57542</v>
      </c>
      <c r="J15" s="92">
        <f ca="1">INDEX(INDIRECT("Import_"&amp;J$2&amp;"!$H:$H",TRUE),MATCH('In-Analysis'!$A15,Import_2018!$A:$A,0),1)</f>
        <v>53581</v>
      </c>
      <c r="K15" s="92">
        <f ca="1">INDEX(INDIRECT("Import_"&amp;K$2&amp;"!$C:$C",TRUE),MATCH('In-Analysis'!$A15,INDIRECT("Import_"&amp;K$2&amp;"!$A:$A",TRUE),0),1)</f>
        <v>53270</v>
      </c>
      <c r="L15" s="92">
        <f ca="1">INDEX(INDIRECT("Import_"&amp;L$2&amp;"!$C:$C",TRUE),MATCH('In-Analysis'!$A15,INDIRECT("Import_"&amp;L$2&amp;"!$A:$A",TRUE),0),1)</f>
        <v>55700</v>
      </c>
      <c r="M15" s="92">
        <f ca="1">INDEX(INDIRECT("Import_"&amp;M$2&amp;"!$C:$C",TRUE),MATCH('In-Analysis'!$A15,INDIRECT("Import_"&amp;M$2&amp;"!$A:$A",TRUE),0),1)</f>
        <v>52179</v>
      </c>
      <c r="N15" s="92">
        <f ca="1">INDEX(INDIRECT("Import_"&amp;N$2&amp;"!$C:$C",TRUE),MATCH('In-Analysis'!$A15,INDIRECT("Import_"&amp;N$2&amp;"!$A:$A",TRUE),0),1)</f>
        <v>60825</v>
      </c>
      <c r="P15" s="38" t="s">
        <v>11</v>
      </c>
      <c r="Q15" s="40">
        <f t="shared" ca="1" si="2"/>
        <v>9.1129116290834013E-3</v>
      </c>
      <c r="R15" s="40">
        <f t="shared" ca="1" si="1"/>
        <v>6.2011623592101084E-3</v>
      </c>
      <c r="S15" s="40">
        <f t="shared" ca="1" si="1"/>
        <v>7.5562483594613598E-3</v>
      </c>
      <c r="T15" s="40">
        <f t="shared" ca="1" si="1"/>
        <v>7.1135374421682591E-3</v>
      </c>
      <c r="U15" s="40">
        <f t="shared" ca="1" si="1"/>
        <v>7.9065099796843605E-3</v>
      </c>
      <c r="V15" s="40">
        <f t="shared" ca="1" si="1"/>
        <v>8.0314049323940793E-3</v>
      </c>
      <c r="W15" s="40">
        <f t="shared" ca="1" si="1"/>
        <v>7.77742941889366E-3</v>
      </c>
      <c r="X15" s="40">
        <f t="shared" ca="1" si="1"/>
        <v>8.2084830882452591E-3</v>
      </c>
      <c r="Y15" s="40">
        <f t="shared" ca="1" si="1"/>
        <v>7.908680212328897E-3</v>
      </c>
      <c r="Z15" s="40">
        <f t="shared" ca="1" si="1"/>
        <v>7.6187561275780523E-3</v>
      </c>
      <c r="AA15" s="40">
        <f t="shared" ca="1" si="1"/>
        <v>7.5884845224207017E-3</v>
      </c>
      <c r="AB15" s="40">
        <f t="shared" ca="1" si="1"/>
        <v>6.8689197278023213E-3</v>
      </c>
      <c r="AC15" s="40">
        <f t="shared" ca="1" si="1"/>
        <v>7.5609002076776977E-3</v>
      </c>
      <c r="AE15" s="38" t="s">
        <v>11</v>
      </c>
      <c r="AF15" s="92">
        <f t="shared" ca="1" si="4"/>
        <v>36</v>
      </c>
      <c r="AG15" s="92">
        <f t="shared" ca="1" si="3"/>
        <v>41</v>
      </c>
      <c r="AH15" s="92">
        <f t="shared" ca="1" si="3"/>
        <v>39</v>
      </c>
      <c r="AI15" s="92">
        <f t="shared" ca="1" si="3"/>
        <v>39</v>
      </c>
      <c r="AJ15" s="92">
        <f t="shared" ca="1" si="3"/>
        <v>38</v>
      </c>
      <c r="AK15" s="92">
        <f t="shared" ca="1" si="3"/>
        <v>37</v>
      </c>
      <c r="AL15" s="92">
        <f t="shared" ca="1" si="3"/>
        <v>37</v>
      </c>
      <c r="AM15" s="92">
        <f t="shared" ca="1" si="3"/>
        <v>38</v>
      </c>
      <c r="AN15" s="92">
        <f t="shared" ca="1" si="3"/>
        <v>38</v>
      </c>
      <c r="AO15" s="92">
        <f t="shared" ca="1" si="3"/>
        <v>38</v>
      </c>
      <c r="AP15" s="92">
        <f t="shared" ca="1" si="3"/>
        <v>38</v>
      </c>
      <c r="AQ15" s="92">
        <f t="shared" ca="1" si="3"/>
        <v>39</v>
      </c>
      <c r="AR15" s="92">
        <f t="shared" ca="1" si="3"/>
        <v>38</v>
      </c>
    </row>
    <row r="16" spans="1:44" ht="15.75" x14ac:dyDescent="0.25">
      <c r="A16" s="204" t="s">
        <v>12</v>
      </c>
      <c r="B16" s="205">
        <f ca="1">INDEX(INDIRECT("Import_"&amp;B$2&amp;"!$H:$H",TRUE),MATCH('In-Analysis'!$A16,Import_2018!$A:$A,0),1)</f>
        <v>96388</v>
      </c>
      <c r="C16" s="205">
        <f ca="1">INDEX(INDIRECT("Import_"&amp;C$2&amp;"!$H:$H",TRUE),MATCH('In-Analysis'!$A16,Import_2018!$A:$A,0),1)</f>
        <v>71899</v>
      </c>
      <c r="D16" s="205">
        <f ca="1">INDEX(INDIRECT("Import_"&amp;D$2&amp;"!$H:$H",TRUE),MATCH('In-Analysis'!$A16,Import_2018!$A:$A,0),1)</f>
        <v>71556</v>
      </c>
      <c r="E16" s="205">
        <f ca="1">INDEX(INDIRECT("Import_"&amp;E$2&amp;"!$H:$H",TRUE),MATCH('In-Analysis'!$A16,Import_2018!$A:$A,0),1)</f>
        <v>73809</v>
      </c>
      <c r="F16" s="205">
        <f ca="1">INDEX(INDIRECT("Import_"&amp;F$2&amp;"!$H:$H",TRUE),MATCH('In-Analysis'!$A16,Import_2018!$A:$A,0),1)</f>
        <v>64633</v>
      </c>
      <c r="G16" s="205">
        <f ca="1">INDEX(INDIRECT("Import_"&amp;G$2&amp;"!$H:$H",TRUE),MATCH('In-Analysis'!$A16,Import_2018!$A:$A,0),1)</f>
        <v>61592</v>
      </c>
      <c r="H16" s="205">
        <f ca="1">INDEX(INDIRECT("Import_"&amp;H$2&amp;"!$H:$H",TRUE),MATCH('In-Analysis'!$A16,Import_2018!$A:$A,0),1)</f>
        <v>59283</v>
      </c>
      <c r="I16" s="205">
        <f ca="1">INDEX(INDIRECT("Import_"&amp;I$2&amp;"!$H:$H",TRUE),MATCH('In-Analysis'!$A16,Import_2018!$A:$A,0),1)</f>
        <v>60336</v>
      </c>
      <c r="J16" s="205">
        <f ca="1">INDEX(INDIRECT("Import_"&amp;J$2&amp;"!$H:$H",TRUE),MATCH('In-Analysis'!$A16,Import_2018!$A:$A,0),1)</f>
        <v>55638</v>
      </c>
      <c r="K16" s="205">
        <f ca="1">INDEX(INDIRECT("Import_"&amp;K$2&amp;"!$C:$C",TRUE),MATCH('In-Analysis'!$A16,INDIRECT("Import_"&amp;K$2&amp;"!$A:$A",TRUE),0),1)</f>
        <v>57790</v>
      </c>
      <c r="L16" s="205">
        <f ca="1">INDEX(INDIRECT("Import_"&amp;L$2&amp;"!$C:$C",TRUE),MATCH('In-Analysis'!$A16,INDIRECT("Import_"&amp;L$2&amp;"!$A:$A",TRUE),0),1)</f>
        <v>64954</v>
      </c>
      <c r="M16" s="205">
        <f ca="1">INDEX(INDIRECT("Import_"&amp;M$2&amp;"!$C:$C",TRUE),MATCH('In-Analysis'!$A16,INDIRECT("Import_"&amp;M$2&amp;"!$A:$A",TRUE),0),1)</f>
        <v>66226</v>
      </c>
      <c r="N16" s="205">
        <f ca="1">INDEX(INDIRECT("Import_"&amp;N$2&amp;"!$C:$C",TRUE),MATCH('In-Analysis'!$A16,INDIRECT("Import_"&amp;N$2&amp;"!$A:$A",TRUE),0),1)</f>
        <v>75627</v>
      </c>
      <c r="P16" s="38" t="s">
        <v>12</v>
      </c>
      <c r="Q16" s="40">
        <f t="shared" ca="1" si="2"/>
        <v>1.2263358642170315E-2</v>
      </c>
      <c r="R16" s="40">
        <f t="shared" ca="1" si="1"/>
        <v>9.5972054257667857E-3</v>
      </c>
      <c r="S16" s="40">
        <f t="shared" ca="1" si="1"/>
        <v>9.4479181465623556E-3</v>
      </c>
      <c r="T16" s="40">
        <f t="shared" ca="1" si="1"/>
        <v>9.7696975376613641E-3</v>
      </c>
      <c r="U16" s="40">
        <f t="shared" ca="1" si="1"/>
        <v>8.7888941166231974E-3</v>
      </c>
      <c r="V16" s="40">
        <f t="shared" ca="1" si="1"/>
        <v>8.516610584784123E-3</v>
      </c>
      <c r="W16" s="40">
        <f t="shared" ca="1" si="1"/>
        <v>8.3610363267798138E-3</v>
      </c>
      <c r="X16" s="40">
        <f t="shared" ca="1" si="1"/>
        <v>8.6070528589963138E-3</v>
      </c>
      <c r="Y16" s="40">
        <f t="shared" ca="1" si="1"/>
        <v>8.2122981962553E-3</v>
      </c>
      <c r="Z16" s="40">
        <f t="shared" ca="1" si="1"/>
        <v>8.2652133773744255E-3</v>
      </c>
      <c r="AA16" s="40">
        <f t="shared" ca="1" si="1"/>
        <v>8.8492356134526797E-3</v>
      </c>
      <c r="AB16" s="40">
        <f t="shared" ca="1" si="1"/>
        <v>8.7180873127778707E-3</v>
      </c>
      <c r="AC16" s="40">
        <f t="shared" ca="1" si="1"/>
        <v>9.4008746404610159E-3</v>
      </c>
      <c r="AE16" s="38" t="s">
        <v>12</v>
      </c>
      <c r="AF16" s="92">
        <f t="shared" ca="1" si="4"/>
        <v>31</v>
      </c>
      <c r="AG16" s="92">
        <f t="shared" ca="1" si="3"/>
        <v>36</v>
      </c>
      <c r="AH16" s="92">
        <f t="shared" ca="1" si="3"/>
        <v>34</v>
      </c>
      <c r="AI16" s="92">
        <f t="shared" ca="1" si="3"/>
        <v>35</v>
      </c>
      <c r="AJ16" s="92">
        <f t="shared" ca="1" si="3"/>
        <v>37</v>
      </c>
      <c r="AK16" s="92">
        <f t="shared" ca="1" si="3"/>
        <v>36</v>
      </c>
      <c r="AL16" s="92">
        <f t="shared" ca="1" si="3"/>
        <v>36</v>
      </c>
      <c r="AM16" s="92">
        <f t="shared" ca="1" si="3"/>
        <v>37</v>
      </c>
      <c r="AN16" s="92">
        <f t="shared" ca="1" si="3"/>
        <v>37</v>
      </c>
      <c r="AO16" s="92">
        <f t="shared" ca="1" si="3"/>
        <v>37</v>
      </c>
      <c r="AP16" s="92">
        <f t="shared" ca="1" si="3"/>
        <v>37</v>
      </c>
      <c r="AQ16" s="92">
        <f t="shared" ca="1" si="3"/>
        <v>37</v>
      </c>
      <c r="AR16" s="92">
        <f t="shared" ca="1" si="3"/>
        <v>36</v>
      </c>
    </row>
    <row r="17" spans="1:44" ht="15.75" x14ac:dyDescent="0.25">
      <c r="A17" s="38" t="s">
        <v>13</v>
      </c>
      <c r="B17" s="92">
        <f ca="1">INDEX(INDIRECT("Import_"&amp;B$2&amp;"!$H:$H",TRUE),MATCH('In-Analysis'!$A17,Import_2018!$A:$A,0),1)</f>
        <v>195177</v>
      </c>
      <c r="C17" s="92">
        <f ca="1">INDEX(INDIRECT("Import_"&amp;C$2&amp;"!$H:$H",TRUE),MATCH('In-Analysis'!$A17,Import_2018!$A:$A,0),1)</f>
        <v>195092</v>
      </c>
      <c r="D17" s="92">
        <f ca="1">INDEX(INDIRECT("Import_"&amp;D$2&amp;"!$H:$H",TRUE),MATCH('In-Analysis'!$A17,Import_2018!$A:$A,0),1)</f>
        <v>203713</v>
      </c>
      <c r="E17" s="92">
        <f ca="1">INDEX(INDIRECT("Import_"&amp;E$2&amp;"!$H:$H",TRUE),MATCH('In-Analysis'!$A17,Import_2018!$A:$A,0),1)</f>
        <v>209828</v>
      </c>
      <c r="F17" s="92">
        <f ca="1">INDEX(INDIRECT("Import_"&amp;F$2&amp;"!$H:$H",TRUE),MATCH('In-Analysis'!$A17,Import_2018!$A:$A,0),1)</f>
        <v>209536</v>
      </c>
      <c r="G17" s="92">
        <f ca="1">INDEX(INDIRECT("Import_"&amp;G$2&amp;"!$H:$H",TRUE),MATCH('In-Analysis'!$A17,Import_2018!$A:$A,0),1)</f>
        <v>223605</v>
      </c>
      <c r="H17" s="92">
        <f ca="1">INDEX(INDIRECT("Import_"&amp;H$2&amp;"!$H:$H",TRUE),MATCH('In-Analysis'!$A17,Import_2018!$A:$A,0),1)</f>
        <v>208755</v>
      </c>
      <c r="I17" s="92">
        <f ca="1">INDEX(INDIRECT("Import_"&amp;I$2&amp;"!$H:$H",TRUE),MATCH('In-Analysis'!$A17,Import_2018!$A:$A,0),1)</f>
        <v>216204</v>
      </c>
      <c r="J17" s="92">
        <f ca="1">INDEX(INDIRECT("Import_"&amp;J$2&amp;"!$H:$H",TRUE),MATCH('In-Analysis'!$A17,Import_2018!$A:$A,0),1)</f>
        <v>203959</v>
      </c>
      <c r="K17" s="92">
        <f ca="1">INDEX(INDIRECT("Import_"&amp;K$2&amp;"!$C:$C",TRUE),MATCH('In-Analysis'!$A17,INDIRECT("Import_"&amp;K$2&amp;"!$A:$A",TRUE),0),1)</f>
        <v>206151</v>
      </c>
      <c r="L17" s="92">
        <f ca="1">INDEX(INDIRECT("Import_"&amp;L$2&amp;"!$C:$C",TRUE),MATCH('In-Analysis'!$A17,INDIRECT("Import_"&amp;L$2&amp;"!$A:$A",TRUE),0),1)</f>
        <v>224726</v>
      </c>
      <c r="M17" s="92">
        <f ca="1">INDEX(INDIRECT("Import_"&amp;M$2&amp;"!$C:$C",TRUE),MATCH('In-Analysis'!$A17,INDIRECT("Import_"&amp;M$2&amp;"!$A:$A",TRUE),0),1)</f>
        <v>233471</v>
      </c>
      <c r="N17" s="92">
        <f ca="1">INDEX(INDIRECT("Import_"&amp;N$2&amp;"!$C:$C",TRUE),MATCH('In-Analysis'!$A17,INDIRECT("Import_"&amp;N$2&amp;"!$A:$A",TRUE),0),1)</f>
        <v>238067</v>
      </c>
      <c r="P17" s="38" t="s">
        <v>13</v>
      </c>
      <c r="Q17" s="40">
        <f t="shared" ca="1" si="2"/>
        <v>2.4832194357211224E-2</v>
      </c>
      <c r="R17" s="40">
        <f t="shared" ca="1" si="1"/>
        <v>2.6041224508319919E-2</v>
      </c>
      <c r="S17" s="40">
        <f t="shared" ca="1" si="1"/>
        <v>2.6897307694542134E-2</v>
      </c>
      <c r="T17" s="40">
        <f t="shared" ca="1" si="1"/>
        <v>2.7773795809893219E-2</v>
      </c>
      <c r="U17" s="40">
        <f t="shared" ca="1" si="1"/>
        <v>2.8493025507415073E-2</v>
      </c>
      <c r="V17" s="40">
        <f t="shared" ca="1" si="1"/>
        <v>3.0918897093951386E-2</v>
      </c>
      <c r="W17" s="40">
        <f t="shared" ca="1" si="1"/>
        <v>2.9441967147359617E-2</v>
      </c>
      <c r="X17" s="40">
        <f t="shared" ca="1" si="1"/>
        <v>3.0841939411403462E-2</v>
      </c>
      <c r="Y17" s="40">
        <f t="shared" ca="1" si="1"/>
        <v>3.0104822743629078E-2</v>
      </c>
      <c r="Z17" s="40">
        <f t="shared" ca="1" si="1"/>
        <v>2.9484028429816841E-2</v>
      </c>
      <c r="AA17" s="40">
        <f t="shared" ca="1" si="1"/>
        <v>3.0616333443186979E-2</v>
      </c>
      <c r="AB17" s="40">
        <f t="shared" ca="1" si="1"/>
        <v>3.0734463247086674E-2</v>
      </c>
      <c r="AC17" s="40">
        <f t="shared" ca="1" si="1"/>
        <v>2.9593108585963115E-2</v>
      </c>
      <c r="AE17" s="38" t="s">
        <v>13</v>
      </c>
      <c r="AF17" s="92">
        <f t="shared" ca="1" si="4"/>
        <v>15</v>
      </c>
      <c r="AG17" s="92">
        <f t="shared" ca="1" si="3"/>
        <v>13</v>
      </c>
      <c r="AH17" s="92">
        <f t="shared" ca="1" si="3"/>
        <v>12</v>
      </c>
      <c r="AI17" s="92">
        <f t="shared" ca="1" si="3"/>
        <v>12</v>
      </c>
      <c r="AJ17" s="92">
        <f t="shared" ca="1" si="3"/>
        <v>12</v>
      </c>
      <c r="AK17" s="92">
        <f t="shared" ca="1" si="3"/>
        <v>10</v>
      </c>
      <c r="AL17" s="92">
        <f t="shared" ca="1" si="3"/>
        <v>11</v>
      </c>
      <c r="AM17" s="92">
        <f t="shared" ca="1" si="3"/>
        <v>10</v>
      </c>
      <c r="AN17" s="92">
        <f t="shared" ca="1" si="3"/>
        <v>10</v>
      </c>
      <c r="AO17" s="92">
        <f t="shared" ca="1" si="3"/>
        <v>10</v>
      </c>
      <c r="AP17" s="92">
        <f t="shared" ca="1" si="3"/>
        <v>10</v>
      </c>
      <c r="AQ17" s="92">
        <f t="shared" ca="1" si="3"/>
        <v>10</v>
      </c>
      <c r="AR17" s="92">
        <f t="shared" ca="1" si="3"/>
        <v>10</v>
      </c>
    </row>
    <row r="18" spans="1:44" ht="15.75" x14ac:dyDescent="0.25">
      <c r="A18" s="38" t="s">
        <v>14</v>
      </c>
      <c r="B18" s="92">
        <f ca="1">INDEX(INDIRECT("Import_"&amp;B$2&amp;"!$H:$H",TRUE),MATCH('In-Analysis'!$A18,Import_2018!$A:$A,0),1)</f>
        <v>156417</v>
      </c>
      <c r="C18" s="92">
        <f ca="1">INDEX(INDIRECT("Import_"&amp;C$2&amp;"!$H:$H",TRUE),MATCH('In-Analysis'!$A18,Import_2018!$A:$A,0),1)</f>
        <v>142290</v>
      </c>
      <c r="D18" s="92">
        <f ca="1">INDEX(INDIRECT("Import_"&amp;D$2&amp;"!$H:$H",TRUE),MATCH('In-Analysis'!$A18,Import_2018!$A:$A,0),1)</f>
        <v>145782</v>
      </c>
      <c r="E18" s="92">
        <f ca="1">INDEX(INDIRECT("Import_"&amp;E$2&amp;"!$H:$H",TRUE),MATCH('In-Analysis'!$A18,Import_2018!$A:$A,0),1)</f>
        <v>147529</v>
      </c>
      <c r="F18" s="92">
        <f ca="1">INDEX(INDIRECT("Import_"&amp;F$2&amp;"!$H:$H",TRUE),MATCH('In-Analysis'!$A18,Import_2018!$A:$A,0),1)</f>
        <v>139846</v>
      </c>
      <c r="G18" s="92">
        <f ca="1">INDEX(INDIRECT("Import_"&amp;G$2&amp;"!$H:$H",TRUE),MATCH('In-Analysis'!$A18,Import_2018!$A:$A,0),1)</f>
        <v>133508</v>
      </c>
      <c r="H18" s="92">
        <f ca="1">INDEX(INDIRECT("Import_"&amp;H$2&amp;"!$H:$H",TRUE),MATCH('In-Analysis'!$A18,Import_2018!$A:$A,0),1)</f>
        <v>134137</v>
      </c>
      <c r="I18" s="92">
        <f ca="1">INDEX(INDIRECT("Import_"&amp;I$2&amp;"!$H:$H",TRUE),MATCH('In-Analysis'!$A18,Import_2018!$A:$A,0),1)</f>
        <v>127874</v>
      </c>
      <c r="J18" s="92">
        <f ca="1">INDEX(INDIRECT("Import_"&amp;J$2&amp;"!$H:$H",TRUE),MATCH('In-Analysis'!$A18,Import_2018!$A:$A,0),1)</f>
        <v>127353</v>
      </c>
      <c r="K18" s="92">
        <f ca="1">INDEX(INDIRECT("Import_"&amp;K$2&amp;"!$C:$C",TRUE),MATCH('In-Analysis'!$A18,INDIRECT("Import_"&amp;K$2&amp;"!$A:$A",TRUE),0),1)</f>
        <v>132755</v>
      </c>
      <c r="L18" s="92">
        <f ca="1">INDEX(INDIRECT("Import_"&amp;L$2&amp;"!$C:$C",TRUE),MATCH('In-Analysis'!$A18,INDIRECT("Import_"&amp;L$2&amp;"!$A:$A",TRUE),0),1)</f>
        <v>161065</v>
      </c>
      <c r="M18" s="92">
        <f ca="1">INDEX(INDIRECT("Import_"&amp;M$2&amp;"!$C:$C",TRUE),MATCH('In-Analysis'!$A18,INDIRECT("Import_"&amp;M$2&amp;"!$A:$A",TRUE),0),1)</f>
        <v>150475</v>
      </c>
      <c r="N18" s="92">
        <f ca="1">INDEX(INDIRECT("Import_"&amp;N$2&amp;"!$C:$C",TRUE),MATCH('In-Analysis'!$A18,INDIRECT("Import_"&amp;N$2&amp;"!$A:$A",TRUE),0),1)</f>
        <v>161066</v>
      </c>
      <c r="P18" s="38" t="s">
        <v>14</v>
      </c>
      <c r="Q18" s="40">
        <f t="shared" ca="1" si="2"/>
        <v>1.9900794380341476E-2</v>
      </c>
      <c r="R18" s="40">
        <f t="shared" ca="1" si="1"/>
        <v>1.8993120349829008E-2</v>
      </c>
      <c r="S18" s="40">
        <f t="shared" ca="1" si="1"/>
        <v>1.9248370552324798E-2</v>
      </c>
      <c r="T18" s="40">
        <f t="shared" ca="1" si="1"/>
        <v>1.952761462739833E-2</v>
      </c>
      <c r="U18" s="40">
        <f t="shared" ca="1" si="1"/>
        <v>1.9016472802334532E-2</v>
      </c>
      <c r="V18" s="40">
        <f t="shared" ca="1" si="1"/>
        <v>1.8460768378252997E-2</v>
      </c>
      <c r="W18" s="40">
        <f t="shared" ca="1" si="1"/>
        <v>1.8918143983355496E-2</v>
      </c>
      <c r="X18" s="40">
        <f t="shared" ca="1" si="1"/>
        <v>1.8241485635297247E-2</v>
      </c>
      <c r="Y18" s="40">
        <f t="shared" ca="1" si="1"/>
        <v>1.8797598982488607E-2</v>
      </c>
      <c r="Z18" s="40">
        <f t="shared" ca="1" si="1"/>
        <v>1.8986821282459626E-2</v>
      </c>
      <c r="AA18" s="40">
        <f t="shared" ca="1" si="1"/>
        <v>2.1943254211915446E-2</v>
      </c>
      <c r="AB18" s="40">
        <f t="shared" ca="1" si="1"/>
        <v>1.980874865445973E-2</v>
      </c>
      <c r="AC18" s="40">
        <f t="shared" ca="1" si="1"/>
        <v>2.0021437778048764E-2</v>
      </c>
      <c r="AE18" s="38" t="s">
        <v>14</v>
      </c>
      <c r="AF18" s="92">
        <f t="shared" ca="1" si="4"/>
        <v>20</v>
      </c>
      <c r="AG18" s="92">
        <f t="shared" ca="1" si="3"/>
        <v>22</v>
      </c>
      <c r="AH18" s="92">
        <f t="shared" ca="1" si="3"/>
        <v>20</v>
      </c>
      <c r="AI18" s="92">
        <f t="shared" ca="1" si="3"/>
        <v>18</v>
      </c>
      <c r="AJ18" s="92">
        <f t="shared" ca="1" si="3"/>
        <v>20</v>
      </c>
      <c r="AK18" s="92">
        <f t="shared" ca="1" si="3"/>
        <v>22</v>
      </c>
      <c r="AL18" s="92">
        <f t="shared" ca="1" si="3"/>
        <v>19</v>
      </c>
      <c r="AM18" s="92">
        <f t="shared" ca="1" si="3"/>
        <v>22</v>
      </c>
      <c r="AN18" s="92">
        <f t="shared" ca="1" si="3"/>
        <v>20</v>
      </c>
      <c r="AO18" s="92">
        <f t="shared" ca="1" si="3"/>
        <v>20</v>
      </c>
      <c r="AP18" s="92">
        <f t="shared" ca="1" si="3"/>
        <v>15</v>
      </c>
      <c r="AQ18" s="92">
        <f t="shared" ca="1" si="3"/>
        <v>18</v>
      </c>
      <c r="AR18" s="92">
        <f t="shared" ca="1" si="3"/>
        <v>18</v>
      </c>
    </row>
    <row r="19" spans="1:44" ht="15.75" x14ac:dyDescent="0.25">
      <c r="A19" s="38" t="s">
        <v>15</v>
      </c>
      <c r="B19" s="92">
        <f ca="1">INDEX(INDIRECT("Import_"&amp;B$2&amp;"!$H:$H",TRUE),MATCH('In-Analysis'!$A19,Import_2018!$A:$A,0),1)</f>
        <v>77245</v>
      </c>
      <c r="C19" s="92">
        <f ca="1">INDEX(INDIRECT("Import_"&amp;C$2&amp;"!$H:$H",TRUE),MATCH('In-Analysis'!$A19,Import_2018!$A:$A,0),1)</f>
        <v>77072</v>
      </c>
      <c r="D19" s="92">
        <f ca="1">INDEX(INDIRECT("Import_"&amp;D$2&amp;"!$H:$H",TRUE),MATCH('In-Analysis'!$A19,Import_2018!$A:$A,0),1)</f>
        <v>78263</v>
      </c>
      <c r="E19" s="92">
        <f ca="1">INDEX(INDIRECT("Import_"&amp;E$2&amp;"!$H:$H",TRUE),MATCH('In-Analysis'!$A19,Import_2018!$A:$A,0),1)</f>
        <v>85937</v>
      </c>
      <c r="F19" s="92">
        <f ca="1">INDEX(INDIRECT("Import_"&amp;F$2&amp;"!$H:$H",TRUE),MATCH('In-Analysis'!$A19,Import_2018!$A:$A,0),1)</f>
        <v>79194</v>
      </c>
      <c r="G19" s="92">
        <f ca="1">INDEX(INDIRECT("Import_"&amp;G$2&amp;"!$H:$H",TRUE),MATCH('In-Analysis'!$A19,Import_2018!$A:$A,0),1)</f>
        <v>75650</v>
      </c>
      <c r="H19" s="92">
        <f ca="1">INDEX(INDIRECT("Import_"&amp;H$2&amp;"!$H:$H",TRUE),MATCH('In-Analysis'!$A19,Import_2018!$A:$A,0),1)</f>
        <v>75760</v>
      </c>
      <c r="I19" s="92">
        <f ca="1">INDEX(INDIRECT("Import_"&amp;I$2&amp;"!$H:$H",TRUE),MATCH('In-Analysis'!$A19,Import_2018!$A:$A,0),1)</f>
        <v>70405</v>
      </c>
      <c r="J19" s="92">
        <f ca="1">INDEX(INDIRECT("Import_"&amp;J$2&amp;"!$H:$H",TRUE),MATCH('In-Analysis'!$A19,Import_2018!$A:$A,0),1)</f>
        <v>72557</v>
      </c>
      <c r="K19" s="92">
        <f ca="1">INDEX(INDIRECT("Import_"&amp;K$2&amp;"!$C:$C",TRUE),MATCH('In-Analysis'!$A19,INDIRECT("Import_"&amp;K$2&amp;"!$A:$A",TRUE),0),1)</f>
        <v>74704</v>
      </c>
      <c r="L19" s="92">
        <f ca="1">INDEX(INDIRECT("Import_"&amp;L$2&amp;"!$C:$C",TRUE),MATCH('In-Analysis'!$A19,INDIRECT("Import_"&amp;L$2&amp;"!$A:$A",TRUE),0),1)</f>
        <v>79648</v>
      </c>
      <c r="M19" s="92">
        <f ca="1">INDEX(INDIRECT("Import_"&amp;M$2&amp;"!$C:$C",TRUE),MATCH('In-Analysis'!$A19,INDIRECT("Import_"&amp;M$2&amp;"!$A:$A",TRUE),0),1)</f>
        <v>82676</v>
      </c>
      <c r="N19" s="92">
        <f ca="1">INDEX(INDIRECT("Import_"&amp;N$2&amp;"!$C:$C",TRUE),MATCH('In-Analysis'!$A19,INDIRECT("Import_"&amp;N$2&amp;"!$A:$A",TRUE),0),1)</f>
        <v>86883</v>
      </c>
      <c r="P19" s="38" t="s">
        <v>15</v>
      </c>
      <c r="Q19" s="40">
        <f t="shared" ca="1" si="2"/>
        <v>9.8278119508076311E-3</v>
      </c>
      <c r="R19" s="40">
        <f t="shared" ca="1" si="2"/>
        <v>1.0287706596401866E-2</v>
      </c>
      <c r="S19" s="40">
        <f t="shared" ca="1" si="2"/>
        <v>1.0333478924260854E-2</v>
      </c>
      <c r="T19" s="40">
        <f t="shared" ca="1" si="2"/>
        <v>1.137501520538152E-2</v>
      </c>
      <c r="U19" s="40">
        <f t="shared" ca="1" si="2"/>
        <v>1.0768921149751018E-2</v>
      </c>
      <c r="V19" s="40">
        <f t="shared" ca="1" si="2"/>
        <v>1.0460475236052065E-2</v>
      </c>
      <c r="W19" s="40">
        <f t="shared" ca="1" si="2"/>
        <v>1.0684886259413976E-2</v>
      </c>
      <c r="X19" s="40">
        <f t="shared" ca="1" si="2"/>
        <v>1.0043416145214061E-2</v>
      </c>
      <c r="Y19" s="40">
        <f t="shared" ca="1" si="2"/>
        <v>1.0709581944456949E-2</v>
      </c>
      <c r="Z19" s="40">
        <f t="shared" ca="1" si="2"/>
        <v>1.0684279289554925E-2</v>
      </c>
      <c r="AA19" s="40">
        <f t="shared" ca="1" si="2"/>
        <v>1.0851124151557704E-2</v>
      </c>
      <c r="AB19" s="40">
        <f t="shared" ca="1" si="2"/>
        <v>1.0883589325509969E-2</v>
      </c>
      <c r="AC19" s="40">
        <f t="shared" ca="1" si="2"/>
        <v>1.0800060710952099E-2</v>
      </c>
      <c r="AE19" s="38" t="s">
        <v>15</v>
      </c>
      <c r="AF19" s="92">
        <f t="shared" ca="1" si="4"/>
        <v>34</v>
      </c>
      <c r="AG19" s="92">
        <f t="shared" ca="1" si="3"/>
        <v>33</v>
      </c>
      <c r="AH19" s="92">
        <f t="shared" ca="1" si="3"/>
        <v>32</v>
      </c>
      <c r="AI19" s="92">
        <f t="shared" ca="1" si="3"/>
        <v>32</v>
      </c>
      <c r="AJ19" s="92">
        <f t="shared" ca="1" si="3"/>
        <v>33</v>
      </c>
      <c r="AK19" s="92">
        <f t="shared" ca="1" si="3"/>
        <v>33</v>
      </c>
      <c r="AL19" s="92">
        <f t="shared" ca="1" si="3"/>
        <v>34</v>
      </c>
      <c r="AM19" s="92">
        <f t="shared" ca="1" si="3"/>
        <v>33</v>
      </c>
      <c r="AN19" s="92">
        <f t="shared" ca="1" si="3"/>
        <v>35</v>
      </c>
      <c r="AO19" s="92">
        <f t="shared" ca="1" si="3"/>
        <v>34</v>
      </c>
      <c r="AP19" s="92">
        <f t="shared" ca="1" si="3"/>
        <v>34</v>
      </c>
      <c r="AQ19" s="92">
        <f t="shared" ca="1" si="3"/>
        <v>33</v>
      </c>
      <c r="AR19" s="92">
        <f t="shared" ca="1" si="3"/>
        <v>34</v>
      </c>
    </row>
    <row r="20" spans="1:44" ht="15.75" x14ac:dyDescent="0.25">
      <c r="A20" s="38" t="s">
        <v>16</v>
      </c>
      <c r="B20" s="92">
        <f ca="1">INDEX(INDIRECT("Import_"&amp;B$2&amp;"!$H:$H",TRUE),MATCH('In-Analysis'!$A20,Import_2018!$A:$A,0),1)</f>
        <v>102319</v>
      </c>
      <c r="C20" s="92">
        <f ca="1">INDEX(INDIRECT("Import_"&amp;C$2&amp;"!$H:$H",TRUE),MATCH('In-Analysis'!$A20,Import_2018!$A:$A,0),1)</f>
        <v>86154</v>
      </c>
      <c r="D20" s="92">
        <f ca="1">INDEX(INDIRECT("Import_"&amp;D$2&amp;"!$H:$H",TRUE),MATCH('In-Analysis'!$A20,Import_2018!$A:$A,0),1)</f>
        <v>88830</v>
      </c>
      <c r="E20" s="92">
        <f ca="1">INDEX(INDIRECT("Import_"&amp;E$2&amp;"!$H:$H",TRUE),MATCH('In-Analysis'!$A20,Import_2018!$A:$A,0),1)</f>
        <v>91340</v>
      </c>
      <c r="F20" s="92">
        <f ca="1">INDEX(INDIRECT("Import_"&amp;F$2&amp;"!$H:$H",TRUE),MATCH('In-Analysis'!$A20,Import_2018!$A:$A,0),1)</f>
        <v>96467</v>
      </c>
      <c r="G20" s="92">
        <f ca="1">INDEX(INDIRECT("Import_"&amp;G$2&amp;"!$H:$H",TRUE),MATCH('In-Analysis'!$A20,Import_2018!$A:$A,0),1)</f>
        <v>89735</v>
      </c>
      <c r="H20" s="92">
        <f ca="1">INDEX(INDIRECT("Import_"&amp;H$2&amp;"!$H:$H",TRUE),MATCH('In-Analysis'!$A20,Import_2018!$A:$A,0),1)</f>
        <v>88284</v>
      </c>
      <c r="I20" s="92">
        <f ca="1">INDEX(INDIRECT("Import_"&amp;I$2&amp;"!$H:$H",TRUE),MATCH('In-Analysis'!$A20,Import_2018!$A:$A,0),1)</f>
        <v>83640</v>
      </c>
      <c r="J20" s="92">
        <f ca="1">INDEX(INDIRECT("Import_"&amp;J$2&amp;"!$H:$H",TRUE),MATCH('In-Analysis'!$A20,Import_2018!$A:$A,0),1)</f>
        <v>95059</v>
      </c>
      <c r="K20" s="92">
        <f ca="1">INDEX(INDIRECT("Import_"&amp;K$2&amp;"!$C:$C",TRUE),MATCH('In-Analysis'!$A20,INDIRECT("Import_"&amp;K$2&amp;"!$A:$A",TRUE),0),1)</f>
        <v>102695</v>
      </c>
      <c r="L20" s="92">
        <f ca="1">INDEX(INDIRECT("Import_"&amp;L$2&amp;"!$C:$C",TRUE),MATCH('In-Analysis'!$A20,INDIRECT("Import_"&amp;L$2&amp;"!$A:$A",TRUE),0),1)</f>
        <v>100310</v>
      </c>
      <c r="M20" s="92">
        <f ca="1">INDEX(INDIRECT("Import_"&amp;M$2&amp;"!$C:$C",TRUE),MATCH('In-Analysis'!$A20,INDIRECT("Import_"&amp;M$2&amp;"!$A:$A",TRUE),0),1)</f>
        <v>86558</v>
      </c>
      <c r="N20" s="92">
        <f ca="1">INDEX(INDIRECT("Import_"&amp;N$2&amp;"!$C:$C",TRUE),MATCH('In-Analysis'!$A20,INDIRECT("Import_"&amp;N$2&amp;"!$A:$A",TRUE),0),1)</f>
        <v>108039</v>
      </c>
      <c r="P20" s="38" t="s">
        <v>16</v>
      </c>
      <c r="Q20" s="40">
        <f t="shared" ca="1" si="2"/>
        <v>1.3017954443584516E-2</v>
      </c>
      <c r="R20" s="40">
        <f t="shared" ca="1" si="2"/>
        <v>1.1499987986641145E-2</v>
      </c>
      <c r="S20" s="40">
        <f t="shared" ca="1" si="2"/>
        <v>1.1728695971814159E-2</v>
      </c>
      <c r="T20" s="40">
        <f t="shared" ca="1" si="2"/>
        <v>1.2090181049600848E-2</v>
      </c>
      <c r="U20" s="40">
        <f t="shared" ca="1" si="2"/>
        <v>1.3117730087544908E-2</v>
      </c>
      <c r="V20" s="40">
        <f t="shared" ca="1" si="2"/>
        <v>1.2408073302143188E-2</v>
      </c>
      <c r="W20" s="40">
        <f t="shared" ca="1" si="2"/>
        <v>1.2451220941474437E-2</v>
      </c>
      <c r="X20" s="40">
        <f t="shared" ca="1" si="2"/>
        <v>1.1931415757200539E-2</v>
      </c>
      <c r="Y20" s="40">
        <f t="shared" ca="1" si="2"/>
        <v>1.4030929476937211E-2</v>
      </c>
      <c r="Z20" s="40">
        <f t="shared" ca="1" si="2"/>
        <v>1.4687594528282862E-2</v>
      </c>
      <c r="AA20" s="40">
        <f t="shared" ca="1" si="2"/>
        <v>1.3666084065422274E-2</v>
      </c>
      <c r="AB20" s="40">
        <f t="shared" ca="1" si="2"/>
        <v>1.1394621472222796E-2</v>
      </c>
      <c r="AC20" s="40">
        <f t="shared" ca="1" si="2"/>
        <v>1.3429874188858049E-2</v>
      </c>
      <c r="AE20" s="38" t="s">
        <v>16</v>
      </c>
      <c r="AF20" s="92">
        <f t="shared" ca="1" si="4"/>
        <v>29</v>
      </c>
      <c r="AG20" s="92">
        <f t="shared" ca="1" si="4"/>
        <v>30</v>
      </c>
      <c r="AH20" s="92">
        <f t="shared" ca="1" si="4"/>
        <v>30</v>
      </c>
      <c r="AI20" s="92">
        <f t="shared" ca="1" si="4"/>
        <v>31</v>
      </c>
      <c r="AJ20" s="92">
        <f t="shared" ca="1" si="4"/>
        <v>30</v>
      </c>
      <c r="AK20" s="92">
        <f t="shared" ca="1" si="4"/>
        <v>31</v>
      </c>
      <c r="AL20" s="92">
        <f t="shared" ca="1" si="4"/>
        <v>30</v>
      </c>
      <c r="AM20" s="92">
        <f t="shared" ca="1" si="4"/>
        <v>31</v>
      </c>
      <c r="AN20" s="92">
        <f t="shared" ca="1" si="4"/>
        <v>28</v>
      </c>
      <c r="AO20" s="92">
        <f t="shared" ca="1" si="4"/>
        <v>27</v>
      </c>
      <c r="AP20" s="92">
        <f t="shared" ca="1" si="4"/>
        <v>30</v>
      </c>
      <c r="AQ20" s="92">
        <f t="shared" ca="1" si="4"/>
        <v>32</v>
      </c>
      <c r="AR20" s="92">
        <f t="shared" ca="1" si="4"/>
        <v>28</v>
      </c>
    </row>
    <row r="21" spans="1:44" ht="15.75" x14ac:dyDescent="0.25">
      <c r="A21" s="38" t="s">
        <v>17</v>
      </c>
      <c r="B21" s="92">
        <f ca="1">INDEX(INDIRECT("Import_"&amp;B$2&amp;"!$H:$H",TRUE),MATCH('In-Analysis'!$A21,Import_2018!$A:$A,0),1)</f>
        <v>107693</v>
      </c>
      <c r="C21" s="92">
        <f ca="1">INDEX(INDIRECT("Import_"&amp;C$2&amp;"!$H:$H",TRUE),MATCH('In-Analysis'!$A21,Import_2018!$A:$A,0),1)</f>
        <v>103985</v>
      </c>
      <c r="D21" s="92">
        <f ca="1">INDEX(INDIRECT("Import_"&amp;D$2&amp;"!$H:$H",TRUE),MATCH('In-Analysis'!$A21,Import_2018!$A:$A,0),1)</f>
        <v>113238</v>
      </c>
      <c r="E21" s="92">
        <f ca="1">INDEX(INDIRECT("Import_"&amp;E$2&amp;"!$H:$H",TRUE),MATCH('In-Analysis'!$A21,Import_2018!$A:$A,0),1)</f>
        <v>106918</v>
      </c>
      <c r="F21" s="92">
        <f ca="1">INDEX(INDIRECT("Import_"&amp;F$2&amp;"!$H:$H",TRUE),MATCH('In-Analysis'!$A21,Import_2018!$A:$A,0),1)</f>
        <v>104975</v>
      </c>
      <c r="G21" s="92">
        <f ca="1">INDEX(INDIRECT("Import_"&amp;G$2&amp;"!$H:$H",TRUE),MATCH('In-Analysis'!$A21,Import_2018!$A:$A,0),1)</f>
        <v>103207</v>
      </c>
      <c r="H21" s="92">
        <f ca="1">INDEX(INDIRECT("Import_"&amp;H$2&amp;"!$H:$H",TRUE),MATCH('In-Analysis'!$A21,Import_2018!$A:$A,0),1)</f>
        <v>112787</v>
      </c>
      <c r="I21" s="92">
        <f ca="1">INDEX(INDIRECT("Import_"&amp;I$2&amp;"!$H:$H",TRUE),MATCH('In-Analysis'!$A21,Import_2018!$A:$A,0),1)</f>
        <v>110031</v>
      </c>
      <c r="J21" s="92">
        <f ca="1">INDEX(INDIRECT("Import_"&amp;J$2&amp;"!$H:$H",TRUE),MATCH('In-Analysis'!$A21,Import_2018!$A:$A,0),1)</f>
        <v>118443</v>
      </c>
      <c r="K21" s="92">
        <f ca="1">INDEX(INDIRECT("Import_"&amp;K$2&amp;"!$C:$C",TRUE),MATCH('In-Analysis'!$A21,INDIRECT("Import_"&amp;K$2&amp;"!$A:$A",TRUE),0),1)</f>
        <v>122184</v>
      </c>
      <c r="L21" s="92">
        <f ca="1">INDEX(INDIRECT("Import_"&amp;L$2&amp;"!$C:$C",TRUE),MATCH('In-Analysis'!$A21,INDIRECT("Import_"&amp;L$2&amp;"!$A:$A",TRUE),0),1)</f>
        <v>107735</v>
      </c>
      <c r="M21" s="92">
        <f ca="1">INDEX(INDIRECT("Import_"&amp;M$2&amp;"!$C:$C",TRUE),MATCH('In-Analysis'!$A21,INDIRECT("Import_"&amp;M$2&amp;"!$A:$A",TRUE),0),1)</f>
        <v>123599</v>
      </c>
      <c r="N21" s="92">
        <f ca="1">INDEX(INDIRECT("Import_"&amp;N$2&amp;"!$C:$C",TRUE),MATCH('In-Analysis'!$A21,INDIRECT("Import_"&amp;N$2&amp;"!$A:$A",TRUE),0),1)</f>
        <v>122399</v>
      </c>
      <c r="P21" s="38" t="s">
        <v>17</v>
      </c>
      <c r="Q21" s="40">
        <f t="shared" ca="1" si="2"/>
        <v>1.3701683635423992E-2</v>
      </c>
      <c r="R21" s="40">
        <f t="shared" ca="1" si="2"/>
        <v>1.388010133935603E-2</v>
      </c>
      <c r="S21" s="40">
        <f t="shared" ca="1" si="2"/>
        <v>1.4951413649175863E-2</v>
      </c>
      <c r="T21" s="40">
        <f t="shared" ca="1" si="2"/>
        <v>1.4152156530120686E-2</v>
      </c>
      <c r="U21" s="40">
        <f t="shared" ca="1" si="2"/>
        <v>1.427466093005926E-2</v>
      </c>
      <c r="V21" s="40">
        <f t="shared" ca="1" si="2"/>
        <v>1.4270909024285863E-2</v>
      </c>
      <c r="W21" s="40">
        <f t="shared" ca="1" si="2"/>
        <v>1.5907025693512725E-2</v>
      </c>
      <c r="X21" s="40">
        <f t="shared" ca="1" si="2"/>
        <v>1.5696145470833724E-2</v>
      </c>
      <c r="Y21" s="40">
        <f t="shared" ca="1" si="2"/>
        <v>1.7482462260668363E-2</v>
      </c>
      <c r="Z21" s="40">
        <f t="shared" ca="1" si="2"/>
        <v>1.7474940842725675E-2</v>
      </c>
      <c r="AA21" s="40">
        <f t="shared" ca="1" si="2"/>
        <v>1.4677654937576201E-2</v>
      </c>
      <c r="AB21" s="40">
        <f t="shared" ca="1" si="2"/>
        <v>1.6270752782472624E-2</v>
      </c>
      <c r="AC21" s="40">
        <f t="shared" ca="1" si="2"/>
        <v>1.5214905458603248E-2</v>
      </c>
      <c r="AE21" s="38" t="s">
        <v>17</v>
      </c>
      <c r="AF21" s="92">
        <f t="shared" ca="1" si="4"/>
        <v>27</v>
      </c>
      <c r="AG21" s="92">
        <f t="shared" ca="1" si="4"/>
        <v>27</v>
      </c>
      <c r="AH21" s="92">
        <f t="shared" ca="1" si="4"/>
        <v>26</v>
      </c>
      <c r="AI21" s="92">
        <f t="shared" ca="1" si="4"/>
        <v>27</v>
      </c>
      <c r="AJ21" s="92">
        <f t="shared" ca="1" si="4"/>
        <v>28</v>
      </c>
      <c r="AK21" s="92">
        <f t="shared" ca="1" si="4"/>
        <v>27</v>
      </c>
      <c r="AL21" s="92">
        <f t="shared" ca="1" si="4"/>
        <v>24</v>
      </c>
      <c r="AM21" s="92">
        <f t="shared" ca="1" si="4"/>
        <v>25</v>
      </c>
      <c r="AN21" s="92">
        <f t="shared" ca="1" si="4"/>
        <v>21</v>
      </c>
      <c r="AO21" s="92">
        <f t="shared" ca="1" si="4"/>
        <v>23</v>
      </c>
      <c r="AP21" s="92">
        <f t="shared" ca="1" si="4"/>
        <v>27</v>
      </c>
      <c r="AQ21" s="92">
        <f t="shared" ca="1" si="4"/>
        <v>26</v>
      </c>
      <c r="AR21" s="92">
        <f t="shared" ca="1" si="4"/>
        <v>25</v>
      </c>
    </row>
    <row r="22" spans="1:44" ht="15.75" x14ac:dyDescent="0.25">
      <c r="A22" s="38" t="s">
        <v>18</v>
      </c>
      <c r="B22" s="92">
        <f ca="1">INDEX(INDIRECT("Import_"&amp;B$2&amp;"!$H:$H",TRUE),MATCH('In-Analysis'!$A22,Import_2018!$A:$A,0),1)</f>
        <v>81944</v>
      </c>
      <c r="C22" s="92">
        <f ca="1">INDEX(INDIRECT("Import_"&amp;C$2&amp;"!$H:$H",TRUE),MATCH('In-Analysis'!$A22,Import_2018!$A:$A,0),1)</f>
        <v>72836</v>
      </c>
      <c r="D22" s="92">
        <f ca="1">INDEX(INDIRECT("Import_"&amp;D$2&amp;"!$H:$H",TRUE),MATCH('In-Analysis'!$A22,Import_2018!$A:$A,0),1)</f>
        <v>85371</v>
      </c>
      <c r="E22" s="92">
        <f ca="1">INDEX(INDIRECT("Import_"&amp;E$2&amp;"!$H:$H",TRUE),MATCH('In-Analysis'!$A22,Import_2018!$A:$A,0),1)</f>
        <v>93321</v>
      </c>
      <c r="F22" s="92">
        <f ca="1">INDEX(INDIRECT("Import_"&amp;F$2&amp;"!$H:$H",TRUE),MATCH('In-Analysis'!$A22,Import_2018!$A:$A,0),1)</f>
        <v>97814</v>
      </c>
      <c r="G22" s="92">
        <f ca="1">INDEX(INDIRECT("Import_"&amp;G$2&amp;"!$H:$H",TRUE),MATCH('In-Analysis'!$A22,Import_2018!$A:$A,0),1)</f>
        <v>91889</v>
      </c>
      <c r="H22" s="92">
        <f ca="1">INDEX(INDIRECT("Import_"&amp;H$2&amp;"!$H:$H",TRUE),MATCH('In-Analysis'!$A22,Import_2018!$A:$A,0),1)</f>
        <v>91215</v>
      </c>
      <c r="I22" s="92">
        <f ca="1">INDEX(INDIRECT("Import_"&amp;I$2&amp;"!$H:$H",TRUE),MATCH('In-Analysis'!$A22,Import_2018!$A:$A,0),1)</f>
        <v>99138</v>
      </c>
      <c r="J22" s="92">
        <f ca="1">INDEX(INDIRECT("Import_"&amp;J$2&amp;"!$H:$H",TRUE),MATCH('In-Analysis'!$A22,Import_2018!$A:$A,0),1)</f>
        <v>97889</v>
      </c>
      <c r="K22" s="92">
        <f ca="1">INDEX(INDIRECT("Import_"&amp;K$2&amp;"!$C:$C",TRUE),MATCH('In-Analysis'!$A22,INDIRECT("Import_"&amp;K$2&amp;"!$A:$A",TRUE),0),1)</f>
        <v>90957</v>
      </c>
      <c r="L22" s="92">
        <f ca="1">INDEX(INDIRECT("Import_"&amp;L$2&amp;"!$C:$C",TRUE),MATCH('In-Analysis'!$A22,INDIRECT("Import_"&amp;L$2&amp;"!$A:$A",TRUE),0),1)</f>
        <v>111402</v>
      </c>
      <c r="M22" s="92">
        <f ca="1">INDEX(INDIRECT("Import_"&amp;M$2&amp;"!$C:$C",TRUE),MATCH('In-Analysis'!$A22,INDIRECT("Import_"&amp;M$2&amp;"!$A:$A",TRUE),0),1)</f>
        <v>127821</v>
      </c>
      <c r="N22" s="92">
        <f ca="1">INDEX(INDIRECT("Import_"&amp;N$2&amp;"!$C:$C",TRUE),MATCH('In-Analysis'!$A22,INDIRECT("Import_"&amp;N$2&amp;"!$A:$A",TRUE),0),1)</f>
        <v>96326</v>
      </c>
      <c r="P22" s="38" t="s">
        <v>18</v>
      </c>
      <c r="Q22" s="40">
        <f t="shared" ca="1" si="2"/>
        <v>1.0425661499087068E-2</v>
      </c>
      <c r="R22" s="40">
        <f t="shared" ca="1" si="2"/>
        <v>9.7222778396243298E-3</v>
      </c>
      <c r="S22" s="40">
        <f t="shared" ca="1" si="2"/>
        <v>1.12719858584909E-2</v>
      </c>
      <c r="T22" s="40">
        <f t="shared" ca="1" si="2"/>
        <v>1.235239528935626E-2</v>
      </c>
      <c r="U22" s="40">
        <f t="shared" ca="1" si="2"/>
        <v>1.330089720612352E-2</v>
      </c>
      <c r="V22" s="40">
        <f t="shared" ca="1" si="2"/>
        <v>1.2705916840258933E-2</v>
      </c>
      <c r="W22" s="40">
        <f t="shared" ca="1" si="2"/>
        <v>1.2864597414895007E-2</v>
      </c>
      <c r="X22" s="40">
        <f t="shared" ca="1" si="2"/>
        <v>1.4142236912211227E-2</v>
      </c>
      <c r="Y22" s="40">
        <f t="shared" ca="1" si="2"/>
        <v>1.4448644058615245E-2</v>
      </c>
      <c r="Z22" s="40">
        <f t="shared" ca="1" si="2"/>
        <v>1.3008807980028476E-2</v>
      </c>
      <c r="AA22" s="40">
        <f t="shared" ca="1" si="2"/>
        <v>1.5177241521844005E-2</v>
      </c>
      <c r="AB22" s="40">
        <f t="shared" ca="1" si="2"/>
        <v>1.6826543025497239E-2</v>
      </c>
      <c r="AC22" s="40">
        <f t="shared" ca="1" si="2"/>
        <v>1.1973880368347916E-2</v>
      </c>
      <c r="AE22" s="38" t="s">
        <v>18</v>
      </c>
      <c r="AF22" s="92">
        <f t="shared" ca="1" si="4"/>
        <v>33</v>
      </c>
      <c r="AG22" s="92">
        <f t="shared" ca="1" si="4"/>
        <v>35</v>
      </c>
      <c r="AH22" s="92">
        <f t="shared" ca="1" si="4"/>
        <v>31</v>
      </c>
      <c r="AI22" s="92">
        <f t="shared" ca="1" si="4"/>
        <v>30</v>
      </c>
      <c r="AJ22" s="92">
        <f t="shared" ca="1" si="4"/>
        <v>29</v>
      </c>
      <c r="AK22" s="92">
        <f t="shared" ca="1" si="4"/>
        <v>30</v>
      </c>
      <c r="AL22" s="92">
        <f t="shared" ca="1" si="4"/>
        <v>29</v>
      </c>
      <c r="AM22" s="92">
        <f t="shared" ca="1" si="4"/>
        <v>29</v>
      </c>
      <c r="AN22" s="92">
        <f t="shared" ca="1" si="4"/>
        <v>27</v>
      </c>
      <c r="AO22" s="92">
        <f t="shared" ca="1" si="4"/>
        <v>29</v>
      </c>
      <c r="AP22" s="92">
        <f t="shared" ca="1" si="4"/>
        <v>26</v>
      </c>
      <c r="AQ22" s="92">
        <f t="shared" ca="1" si="4"/>
        <v>24</v>
      </c>
      <c r="AR22" s="92">
        <f t="shared" ca="1" si="4"/>
        <v>32</v>
      </c>
    </row>
    <row r="23" spans="1:44" ht="15.75" x14ac:dyDescent="0.25">
      <c r="A23" s="38" t="s">
        <v>19</v>
      </c>
      <c r="B23" s="92">
        <f ca="1">INDEX(INDIRECT("Import_"&amp;B$2&amp;"!$H:$H",TRUE),MATCH('In-Analysis'!$A23,Import_2018!$A:$A,0),1)</f>
        <v>43492</v>
      </c>
      <c r="C23" s="92">
        <f ca="1">INDEX(INDIRECT("Import_"&amp;C$2&amp;"!$H:$H",TRUE),MATCH('In-Analysis'!$A23,Import_2018!$A:$A,0),1)</f>
        <v>34252</v>
      </c>
      <c r="D23" s="92">
        <f ca="1">INDEX(INDIRECT("Import_"&amp;D$2&amp;"!$H:$H",TRUE),MATCH('In-Analysis'!$A23,Import_2018!$A:$A,0),1)</f>
        <v>38590</v>
      </c>
      <c r="E23" s="92">
        <f ca="1">INDEX(INDIRECT("Import_"&amp;E$2&amp;"!$H:$H",TRUE),MATCH('In-Analysis'!$A23,Import_2018!$A:$A,0),1)</f>
        <v>30123</v>
      </c>
      <c r="F23" s="92">
        <f ca="1">INDEX(INDIRECT("Import_"&amp;F$2&amp;"!$H:$H",TRUE),MATCH('In-Analysis'!$A23,Import_2018!$A:$A,0),1)</f>
        <v>39065</v>
      </c>
      <c r="G23" s="92">
        <f ca="1">INDEX(INDIRECT("Import_"&amp;G$2&amp;"!$H:$H",TRUE),MATCH('In-Analysis'!$A23,Import_2018!$A:$A,0),1)</f>
        <v>36780</v>
      </c>
      <c r="H23" s="92">
        <f ca="1">INDEX(INDIRECT("Import_"&amp;H$2&amp;"!$H:$H",TRUE),MATCH('In-Analysis'!$A23,Import_2018!$A:$A,0),1)</f>
        <v>27523</v>
      </c>
      <c r="I23" s="92">
        <f ca="1">INDEX(INDIRECT("Import_"&amp;I$2&amp;"!$H:$H",TRUE),MATCH('In-Analysis'!$A23,Import_2018!$A:$A,0),1)</f>
        <v>33818</v>
      </c>
      <c r="J23" s="92">
        <f ca="1">INDEX(INDIRECT("Import_"&amp;J$2&amp;"!$H:$H",TRUE),MATCH('In-Analysis'!$A23,Import_2018!$A:$A,0),1)</f>
        <v>27758</v>
      </c>
      <c r="K23" s="92">
        <f ca="1">INDEX(INDIRECT("Import_"&amp;K$2&amp;"!$C:$C",TRUE),MATCH('In-Analysis'!$A23,INDIRECT("Import_"&amp;K$2&amp;"!$A:$A",TRUE),0),1)</f>
        <v>24672</v>
      </c>
      <c r="L23" s="92">
        <f ca="1">INDEX(INDIRECT("Import_"&amp;L$2&amp;"!$C:$C",TRUE),MATCH('In-Analysis'!$A23,INDIRECT("Import_"&amp;L$2&amp;"!$A:$A",TRUE),0),1)</f>
        <v>34457</v>
      </c>
      <c r="M23" s="92">
        <f ca="1">INDEX(INDIRECT("Import_"&amp;M$2&amp;"!$C:$C",TRUE),MATCH('In-Analysis'!$A23,INDIRECT("Import_"&amp;M$2&amp;"!$A:$A",TRUE),0),1)</f>
        <v>34397</v>
      </c>
      <c r="N23" s="92">
        <f ca="1">INDEX(INDIRECT("Import_"&amp;N$2&amp;"!$C:$C",TRUE),MATCH('In-Analysis'!$A23,INDIRECT("Import_"&amp;N$2&amp;"!$A:$A",TRUE),0),1)</f>
        <v>37757</v>
      </c>
      <c r="P23" s="38" t="s">
        <v>19</v>
      </c>
      <c r="Q23" s="40">
        <f t="shared" ca="1" si="2"/>
        <v>5.5334480855010098E-3</v>
      </c>
      <c r="R23" s="40">
        <f t="shared" ca="1" si="2"/>
        <v>4.5720174167007046E-3</v>
      </c>
      <c r="S23" s="40">
        <f t="shared" ca="1" si="2"/>
        <v>5.095242345517375E-3</v>
      </c>
      <c r="T23" s="40">
        <f t="shared" ca="1" si="2"/>
        <v>3.9872183463666123E-3</v>
      </c>
      <c r="U23" s="40">
        <f t="shared" ca="1" si="2"/>
        <v>5.3121184018362945E-3</v>
      </c>
      <c r="V23" s="40">
        <f t="shared" ca="1" si="2"/>
        <v>5.0857406369067409E-3</v>
      </c>
      <c r="W23" s="40">
        <f t="shared" ca="1" si="2"/>
        <v>3.8817334281659299E-3</v>
      </c>
      <c r="X23" s="40">
        <f t="shared" ca="1" si="2"/>
        <v>4.8242063376017202E-3</v>
      </c>
      <c r="Y23" s="40">
        <f t="shared" ca="1" si="2"/>
        <v>4.0971453562610918E-3</v>
      </c>
      <c r="Z23" s="40">
        <f t="shared" ca="1" si="2"/>
        <v>3.5286268289770172E-3</v>
      </c>
      <c r="AA23" s="40">
        <f t="shared" ca="1" si="2"/>
        <v>4.6943700393007205E-3</v>
      </c>
      <c r="AB23" s="40">
        <f t="shared" ca="1" si="2"/>
        <v>4.5280712906958058E-3</v>
      </c>
      <c r="AC23" s="40">
        <f t="shared" ca="1" si="2"/>
        <v>4.6934140426023322E-3</v>
      </c>
      <c r="AE23" s="38" t="s">
        <v>19</v>
      </c>
      <c r="AF23" s="92">
        <f t="shared" ca="1" si="4"/>
        <v>43</v>
      </c>
      <c r="AG23" s="92">
        <f t="shared" ca="1" si="4"/>
        <v>47</v>
      </c>
      <c r="AH23" s="92">
        <f t="shared" ca="1" si="4"/>
        <v>43</v>
      </c>
      <c r="AI23" s="92">
        <f t="shared" ca="1" si="4"/>
        <v>49</v>
      </c>
      <c r="AJ23" s="92">
        <f t="shared" ca="1" si="4"/>
        <v>43</v>
      </c>
      <c r="AK23" s="92">
        <f t="shared" ca="1" si="4"/>
        <v>46</v>
      </c>
      <c r="AL23" s="92">
        <f t="shared" ca="1" si="4"/>
        <v>49</v>
      </c>
      <c r="AM23" s="92">
        <f t="shared" ca="1" si="4"/>
        <v>45</v>
      </c>
      <c r="AN23" s="92">
        <f t="shared" ca="1" si="4"/>
        <v>49</v>
      </c>
      <c r="AO23" s="92">
        <f t="shared" ca="1" si="4"/>
        <v>50</v>
      </c>
      <c r="AP23" s="92">
        <f t="shared" ca="1" si="4"/>
        <v>46</v>
      </c>
      <c r="AQ23" s="92">
        <f t="shared" ca="1" si="4"/>
        <v>46</v>
      </c>
      <c r="AR23" s="92">
        <f t="shared" ca="1" si="4"/>
        <v>43</v>
      </c>
    </row>
    <row r="24" spans="1:44" ht="15.75" x14ac:dyDescent="0.25">
      <c r="A24" s="38" t="s">
        <v>20</v>
      </c>
      <c r="B24" s="92">
        <f ca="1">INDEX(INDIRECT("Import_"&amp;B$2&amp;"!$H:$H",TRUE),MATCH('In-Analysis'!$A24,Import_2018!$A:$A,0),1)</f>
        <v>160016</v>
      </c>
      <c r="C24" s="92">
        <f ca="1">INDEX(INDIRECT("Import_"&amp;C$2&amp;"!$H:$H",TRUE),MATCH('In-Analysis'!$A24,Import_2018!$A:$A,0),1)</f>
        <v>165654</v>
      </c>
      <c r="D24" s="92">
        <f ca="1">INDEX(INDIRECT("Import_"&amp;D$2&amp;"!$H:$H",TRUE),MATCH('In-Analysis'!$A24,Import_2018!$A:$A,0),1)</f>
        <v>158647</v>
      </c>
      <c r="E24" s="92">
        <f ca="1">INDEX(INDIRECT("Import_"&amp;E$2&amp;"!$H:$H",TRUE),MATCH('In-Analysis'!$A24,Import_2018!$A:$A,0),1)</f>
        <v>168894</v>
      </c>
      <c r="F24" s="92">
        <f ca="1">INDEX(INDIRECT("Import_"&amp;F$2&amp;"!$H:$H",TRUE),MATCH('In-Analysis'!$A24,Import_2018!$A:$A,0),1)</f>
        <v>156787</v>
      </c>
      <c r="G24" s="92">
        <f ca="1">INDEX(INDIRECT("Import_"&amp;G$2&amp;"!$H:$H",TRUE),MATCH('In-Analysis'!$A24,Import_2018!$A:$A,0),1)</f>
        <v>161525</v>
      </c>
      <c r="H24" s="92">
        <f ca="1">INDEX(INDIRECT("Import_"&amp;H$2&amp;"!$H:$H",TRUE),MATCH('In-Analysis'!$A24,Import_2018!$A:$A,0),1)</f>
        <v>154983</v>
      </c>
      <c r="I24" s="92">
        <f ca="1">INDEX(INDIRECT("Import_"&amp;I$2&amp;"!$H:$H",TRUE),MATCH('In-Analysis'!$A24,Import_2018!$A:$A,0),1)</f>
        <v>153979</v>
      </c>
      <c r="J24" s="92">
        <f ca="1">INDEX(INDIRECT("Import_"&amp;J$2&amp;"!$H:$H",TRUE),MATCH('In-Analysis'!$A24,Import_2018!$A:$A,0),1)</f>
        <v>164484</v>
      </c>
      <c r="K24" s="92">
        <f ca="1">INDEX(INDIRECT("Import_"&amp;K$2&amp;"!$C:$C",TRUE),MATCH('In-Analysis'!$A24,INDIRECT("Import_"&amp;K$2&amp;"!$A:$A",TRUE),0),1)</f>
        <v>174958</v>
      </c>
      <c r="L24" s="92">
        <f ca="1">INDEX(INDIRECT("Import_"&amp;L$2&amp;"!$C:$C",TRUE),MATCH('In-Analysis'!$A24,INDIRECT("Import_"&amp;L$2&amp;"!$A:$A",TRUE),0),1)</f>
        <v>160645</v>
      </c>
      <c r="M24" s="92">
        <f ca="1">INDEX(INDIRECT("Import_"&amp;M$2&amp;"!$C:$C",TRUE),MATCH('In-Analysis'!$A24,INDIRECT("Import_"&amp;M$2&amp;"!$A:$A",TRUE),0),1)</f>
        <v>151874</v>
      </c>
      <c r="N24" s="92">
        <f ca="1">INDEX(INDIRECT("Import_"&amp;N$2&amp;"!$C:$C",TRUE),MATCH('In-Analysis'!$A24,INDIRECT("Import_"&amp;N$2&amp;"!$A:$A",TRUE),0),1)</f>
        <v>180908</v>
      </c>
      <c r="P24" s="38" t="s">
        <v>20</v>
      </c>
      <c r="Q24" s="40">
        <f t="shared" ca="1" si="2"/>
        <v>2.0358691916893441E-2</v>
      </c>
      <c r="R24" s="40">
        <f t="shared" ca="1" si="2"/>
        <v>2.2111788308599164E-2</v>
      </c>
      <c r="S24" s="40">
        <f t="shared" ca="1" si="2"/>
        <v>2.0947004726335709E-2</v>
      </c>
      <c r="T24" s="40">
        <f t="shared" ca="1" si="2"/>
        <v>2.2355583952170851E-2</v>
      </c>
      <c r="U24" s="40">
        <f t="shared" ca="1" si="2"/>
        <v>2.1320135872743045E-2</v>
      </c>
      <c r="V24" s="40">
        <f t="shared" ca="1" si="2"/>
        <v>2.2334808493103899E-2</v>
      </c>
      <c r="W24" s="40">
        <f t="shared" ca="1" si="2"/>
        <v>2.1858180136520012E-2</v>
      </c>
      <c r="X24" s="40">
        <f t="shared" ca="1" si="2"/>
        <v>2.1965416868459851E-2</v>
      </c>
      <c r="Y24" s="40">
        <f t="shared" ca="1" si="2"/>
        <v>2.4278220937360376E-2</v>
      </c>
      <c r="Z24" s="40">
        <f t="shared" ca="1" si="2"/>
        <v>2.5022758298644657E-2</v>
      </c>
      <c r="AA24" s="40">
        <f t="shared" ca="1" si="2"/>
        <v>2.1886034041369365E-2</v>
      </c>
      <c r="AB24" s="40">
        <f t="shared" ca="1" si="2"/>
        <v>1.9992915056636765E-2</v>
      </c>
      <c r="AC24" s="40">
        <f t="shared" ca="1" si="2"/>
        <v>2.2487913436425106E-2</v>
      </c>
      <c r="AE24" s="38" t="s">
        <v>20</v>
      </c>
      <c r="AF24" s="92">
        <f t="shared" ca="1" si="4"/>
        <v>18</v>
      </c>
      <c r="AG24" s="92">
        <f t="shared" ca="1" si="4"/>
        <v>16</v>
      </c>
      <c r="AH24" s="92">
        <f t="shared" ca="1" si="4"/>
        <v>17</v>
      </c>
      <c r="AI24" s="92">
        <f t="shared" ca="1" si="4"/>
        <v>16</v>
      </c>
      <c r="AJ24" s="92">
        <f t="shared" ca="1" si="4"/>
        <v>16</v>
      </c>
      <c r="AK24" s="92">
        <f t="shared" ca="1" si="4"/>
        <v>16</v>
      </c>
      <c r="AL24" s="92">
        <f t="shared" ca="1" si="4"/>
        <v>17</v>
      </c>
      <c r="AM24" s="92">
        <f t="shared" ca="1" si="4"/>
        <v>16</v>
      </c>
      <c r="AN24" s="92">
        <f t="shared" ca="1" si="4"/>
        <v>14</v>
      </c>
      <c r="AO24" s="92">
        <f t="shared" ca="1" si="4"/>
        <v>13</v>
      </c>
      <c r="AP24" s="92">
        <f t="shared" ca="1" si="4"/>
        <v>16</v>
      </c>
      <c r="AQ24" s="92">
        <f t="shared" ca="1" si="4"/>
        <v>17</v>
      </c>
      <c r="AR24" s="92">
        <f t="shared" ca="1" si="4"/>
        <v>15</v>
      </c>
    </row>
    <row r="25" spans="1:44" ht="15.75" x14ac:dyDescent="0.25">
      <c r="A25" s="38" t="s">
        <v>21</v>
      </c>
      <c r="B25" s="92">
        <f ca="1">INDEX(INDIRECT("Import_"&amp;B$2&amp;"!$H:$H",TRUE),MATCH('In-Analysis'!$A25,Import_2018!$A:$A,0),1)</f>
        <v>158311</v>
      </c>
      <c r="C25" s="92">
        <f ca="1">INDEX(INDIRECT("Import_"&amp;C$2&amp;"!$H:$H",TRUE),MATCH('In-Analysis'!$A25,Import_2018!$A:$A,0),1)</f>
        <v>146299</v>
      </c>
      <c r="D25" s="92">
        <f ca="1">INDEX(INDIRECT("Import_"&amp;D$2&amp;"!$H:$H",TRUE),MATCH('In-Analysis'!$A25,Import_2018!$A:$A,0),1)</f>
        <v>149408</v>
      </c>
      <c r="E25" s="92">
        <f ca="1">INDEX(INDIRECT("Import_"&amp;E$2&amp;"!$H:$H",TRUE),MATCH('In-Analysis'!$A25,Import_2018!$A:$A,0),1)</f>
        <v>132642</v>
      </c>
      <c r="F25" s="92">
        <f ca="1">INDEX(INDIRECT("Import_"&amp;F$2&amp;"!$H:$H",TRUE),MATCH('In-Analysis'!$A25,Import_2018!$A:$A,0),1)</f>
        <v>146622</v>
      </c>
      <c r="G25" s="92">
        <f ca="1">INDEX(INDIRECT("Import_"&amp;G$2&amp;"!$H:$H",TRUE),MATCH('In-Analysis'!$A25,Import_2018!$A:$A,0),1)</f>
        <v>135150</v>
      </c>
      <c r="H25" s="92">
        <f ca="1">INDEX(INDIRECT("Import_"&amp;H$2&amp;"!$H:$H",TRUE),MATCH('In-Analysis'!$A25,Import_2018!$A:$A,0),1)</f>
        <v>142577</v>
      </c>
      <c r="I25" s="92">
        <f ca="1">INDEX(INDIRECT("Import_"&amp;I$2&amp;"!$H:$H",TRUE),MATCH('In-Analysis'!$A25,Import_2018!$A:$A,0),1)</f>
        <v>139830</v>
      </c>
      <c r="J25" s="92">
        <f ca="1">INDEX(INDIRECT("Import_"&amp;J$2&amp;"!$H:$H",TRUE),MATCH('In-Analysis'!$A25,Import_2018!$A:$A,0),1)</f>
        <v>140162</v>
      </c>
      <c r="K25" s="92">
        <f ca="1">INDEX(INDIRECT("Import_"&amp;K$2&amp;"!$C:$C",TRUE),MATCH('In-Analysis'!$A25,INDIRECT("Import_"&amp;K$2&amp;"!$A:$A",TRUE),0),1)</f>
        <v>148500</v>
      </c>
      <c r="L25" s="92">
        <f ca="1">INDEX(INDIRECT("Import_"&amp;L$2&amp;"!$C:$C",TRUE),MATCH('In-Analysis'!$A25,INDIRECT("Import_"&amp;L$2&amp;"!$A:$A",TRUE),0),1)</f>
        <v>153448</v>
      </c>
      <c r="M25" s="92">
        <f ca="1">INDEX(INDIRECT("Import_"&amp;M$2&amp;"!$C:$C",TRUE),MATCH('In-Analysis'!$A25,INDIRECT("Import_"&amp;M$2&amp;"!$A:$A",TRUE),0),1)</f>
        <v>138593</v>
      </c>
      <c r="N25" s="92">
        <f ca="1">INDEX(INDIRECT("Import_"&amp;N$2&amp;"!$C:$C",TRUE),MATCH('In-Analysis'!$A25,INDIRECT("Import_"&amp;N$2&amp;"!$A:$A",TRUE),0),1)</f>
        <v>145456</v>
      </c>
      <c r="P25" s="38" t="s">
        <v>21</v>
      </c>
      <c r="Q25" s="40">
        <f t="shared" ca="1" si="2"/>
        <v>2.0141766298715863E-2</v>
      </c>
      <c r="R25" s="40">
        <f t="shared" ca="1" si="2"/>
        <v>1.9528248745938816E-2</v>
      </c>
      <c r="S25" s="40">
        <f t="shared" ca="1" si="2"/>
        <v>1.9727130561260946E-2</v>
      </c>
      <c r="T25" s="40">
        <f t="shared" ca="1" si="2"/>
        <v>1.7557103074021849E-2</v>
      </c>
      <c r="U25" s="40">
        <f t="shared" ca="1" si="2"/>
        <v>1.9937883637886629E-2</v>
      </c>
      <c r="V25" s="40">
        <f t="shared" ca="1" si="2"/>
        <v>1.8687815309351444E-2</v>
      </c>
      <c r="W25" s="40">
        <f t="shared" ca="1" si="2"/>
        <v>2.0108487700745335E-2</v>
      </c>
      <c r="X25" s="40">
        <f t="shared" ca="1" si="2"/>
        <v>1.9947033301403055E-2</v>
      </c>
      <c r="Y25" s="40">
        <f t="shared" ca="1" si="2"/>
        <v>2.0688237172140179E-2</v>
      </c>
      <c r="Z25" s="40">
        <f t="shared" ca="1" si="2"/>
        <v>2.1238695043088809E-2</v>
      </c>
      <c r="AA25" s="40">
        <f t="shared" ca="1" si="2"/>
        <v>2.0905525547511884E-2</v>
      </c>
      <c r="AB25" s="40">
        <f t="shared" ca="1" si="2"/>
        <v>1.8244584829822476E-2</v>
      </c>
      <c r="AC25" s="40">
        <f t="shared" ca="1" si="2"/>
        <v>1.8081024259892598E-2</v>
      </c>
      <c r="AE25" s="38" t="s">
        <v>21</v>
      </c>
      <c r="AF25" s="92">
        <f t="shared" ca="1" si="4"/>
        <v>19</v>
      </c>
      <c r="AG25" s="92">
        <f t="shared" ca="1" si="4"/>
        <v>21</v>
      </c>
      <c r="AH25" s="92">
        <f t="shared" ca="1" si="4"/>
        <v>19</v>
      </c>
      <c r="AI25" s="92">
        <f t="shared" ca="1" si="4"/>
        <v>23</v>
      </c>
      <c r="AJ25" s="92">
        <f t="shared" ca="1" si="4"/>
        <v>19</v>
      </c>
      <c r="AK25" s="92">
        <f t="shared" ca="1" si="4"/>
        <v>21</v>
      </c>
      <c r="AL25" s="92">
        <f t="shared" ca="1" si="4"/>
        <v>18</v>
      </c>
      <c r="AM25" s="92">
        <f t="shared" ca="1" si="4"/>
        <v>19</v>
      </c>
      <c r="AN25" s="92">
        <f t="shared" ca="1" si="4"/>
        <v>18</v>
      </c>
      <c r="AO25" s="92">
        <f t="shared" ca="1" si="4"/>
        <v>17</v>
      </c>
      <c r="AP25" s="92">
        <f t="shared" ca="1" si="4"/>
        <v>18</v>
      </c>
      <c r="AQ25" s="92">
        <f t="shared" ca="1" si="4"/>
        <v>20</v>
      </c>
      <c r="AR25" s="92">
        <f t="shared" ca="1" si="4"/>
        <v>22</v>
      </c>
    </row>
    <row r="26" spans="1:44" ht="15.75" x14ac:dyDescent="0.25">
      <c r="A26" s="38" t="s">
        <v>22</v>
      </c>
      <c r="B26" s="92">
        <f ca="1">INDEX(INDIRECT("Import_"&amp;B$2&amp;"!$H:$H",TRUE),MATCH('In-Analysis'!$A26,Import_2018!$A:$A,0),1)</f>
        <v>143042</v>
      </c>
      <c r="C26" s="92">
        <f ca="1">INDEX(INDIRECT("Import_"&amp;C$2&amp;"!$H:$H",TRUE),MATCH('In-Analysis'!$A26,Import_2018!$A:$A,0),1)</f>
        <v>148787</v>
      </c>
      <c r="D26" s="92">
        <f ca="1">INDEX(INDIRECT("Import_"&amp;D$2&amp;"!$H:$H",TRUE),MATCH('In-Analysis'!$A26,Import_2018!$A:$A,0),1)</f>
        <v>155874</v>
      </c>
      <c r="E26" s="92">
        <f ca="1">INDEX(INDIRECT("Import_"&amp;E$2&amp;"!$H:$H",TRUE),MATCH('In-Analysis'!$A26,Import_2018!$A:$A,0),1)</f>
        <v>142639</v>
      </c>
      <c r="F26" s="92">
        <f ca="1">INDEX(INDIRECT("Import_"&amp;F$2&amp;"!$H:$H",TRUE),MATCH('In-Analysis'!$A26,Import_2018!$A:$A,0),1)</f>
        <v>149991</v>
      </c>
      <c r="G26" s="92">
        <f ca="1">INDEX(INDIRECT("Import_"&amp;G$2&amp;"!$H:$H",TRUE),MATCH('In-Analysis'!$A26,Import_2018!$A:$A,0),1)</f>
        <v>144091</v>
      </c>
      <c r="H26" s="92">
        <f ca="1">INDEX(INDIRECT("Import_"&amp;H$2&amp;"!$H:$H",TRUE),MATCH('In-Analysis'!$A26,Import_2018!$A:$A,0),1)</f>
        <v>133981</v>
      </c>
      <c r="I26" s="92">
        <f ca="1">INDEX(INDIRECT("Import_"&amp;I$2&amp;"!$H:$H",TRUE),MATCH('In-Analysis'!$A26,Import_2018!$A:$A,0),1)</f>
        <v>139158</v>
      </c>
      <c r="J26" s="92">
        <f ca="1">INDEX(INDIRECT("Import_"&amp;J$2&amp;"!$H:$H",TRUE),MATCH('In-Analysis'!$A26,Import_2018!$A:$A,0),1)</f>
        <v>116149</v>
      </c>
      <c r="K26" s="92">
        <f ca="1">INDEX(INDIRECT("Import_"&amp;K$2&amp;"!$C:$C",TRUE),MATCH('In-Analysis'!$A26,INDIRECT("Import_"&amp;K$2&amp;"!$A:$A",TRUE),0),1)</f>
        <v>118054</v>
      </c>
      <c r="L26" s="92">
        <f ca="1">INDEX(INDIRECT("Import_"&amp;L$2&amp;"!$C:$C",TRUE),MATCH('In-Analysis'!$A26,INDIRECT("Import_"&amp;L$2&amp;"!$A:$A",TRUE),0),1)</f>
        <v>127692</v>
      </c>
      <c r="M26" s="92">
        <f ca="1">INDEX(INDIRECT("Import_"&amp;M$2&amp;"!$C:$C",TRUE),MATCH('In-Analysis'!$A26,INDIRECT("Import_"&amp;M$2&amp;"!$A:$A",TRUE),0),1)</f>
        <v>131479</v>
      </c>
      <c r="N26" s="92">
        <f ca="1">INDEX(INDIRECT("Import_"&amp;N$2&amp;"!$C:$C",TRUE),MATCH('In-Analysis'!$A26,INDIRECT("Import_"&amp;N$2&amp;"!$A:$A",TRUE),0),1)</f>
        <v>138768</v>
      </c>
      <c r="P26" s="38" t="s">
        <v>22</v>
      </c>
      <c r="Q26" s="40">
        <f t="shared" ca="1" si="2"/>
        <v>1.8199105146837015E-2</v>
      </c>
      <c r="R26" s="40">
        <f t="shared" ca="1" si="2"/>
        <v>1.9860351377398333E-2</v>
      </c>
      <c r="S26" s="40">
        <f t="shared" ca="1" si="2"/>
        <v>2.0580870830919289E-2</v>
      </c>
      <c r="T26" s="40">
        <f t="shared" ca="1" si="2"/>
        <v>1.8880351814473565E-2</v>
      </c>
      <c r="U26" s="40">
        <f t="shared" ca="1" si="2"/>
        <v>2.0396005406625565E-2</v>
      </c>
      <c r="V26" s="40">
        <f t="shared" ca="1" si="2"/>
        <v>1.9924128714315641E-2</v>
      </c>
      <c r="W26" s="40">
        <f t="shared" ca="1" si="2"/>
        <v>1.8896142369621751E-2</v>
      </c>
      <c r="X26" s="40">
        <f t="shared" ca="1" si="2"/>
        <v>1.9851171137500151E-2</v>
      </c>
      <c r="Y26" s="40">
        <f t="shared" ca="1" si="2"/>
        <v>1.7143862525555498E-2</v>
      </c>
      <c r="Z26" s="40">
        <f t="shared" ca="1" si="2"/>
        <v>1.6884261983951557E-2</v>
      </c>
      <c r="AA26" s="40">
        <f t="shared" ca="1" si="2"/>
        <v>1.7396566708024135E-2</v>
      </c>
      <c r="AB26" s="40">
        <f t="shared" ca="1" si="2"/>
        <v>1.7308087485228184E-2</v>
      </c>
      <c r="AC26" s="40">
        <f t="shared" ca="1" si="2"/>
        <v>1.7249667077994555E-2</v>
      </c>
      <c r="AE26" s="38" t="s">
        <v>22</v>
      </c>
      <c r="AF26" s="92">
        <f t="shared" ca="1" si="4"/>
        <v>21</v>
      </c>
      <c r="AG26" s="92">
        <f t="shared" ca="1" si="4"/>
        <v>20</v>
      </c>
      <c r="AH26" s="92">
        <f t="shared" ca="1" si="4"/>
        <v>18</v>
      </c>
      <c r="AI26" s="92">
        <f t="shared" ca="1" si="4"/>
        <v>20</v>
      </c>
      <c r="AJ26" s="92">
        <f t="shared" ca="1" si="4"/>
        <v>18</v>
      </c>
      <c r="AK26" s="92">
        <f t="shared" ca="1" si="4"/>
        <v>18</v>
      </c>
      <c r="AL26" s="92">
        <f t="shared" ca="1" si="4"/>
        <v>20</v>
      </c>
      <c r="AM26" s="92">
        <f t="shared" ca="1" si="4"/>
        <v>20</v>
      </c>
      <c r="AN26" s="92">
        <f t="shared" ca="1" si="4"/>
        <v>23</v>
      </c>
      <c r="AO26" s="92">
        <f t="shared" ca="1" si="4"/>
        <v>24</v>
      </c>
      <c r="AP26" s="92">
        <f t="shared" ca="1" si="4"/>
        <v>21</v>
      </c>
      <c r="AQ26" s="92">
        <f t="shared" ca="1" si="4"/>
        <v>22</v>
      </c>
      <c r="AR26" s="92">
        <f t="shared" ca="1" si="4"/>
        <v>23</v>
      </c>
    </row>
    <row r="27" spans="1:44" ht="15.75" x14ac:dyDescent="0.25">
      <c r="A27" s="38" t="s">
        <v>23</v>
      </c>
      <c r="B27" s="92">
        <f ca="1">INDEX(INDIRECT("Import_"&amp;B$2&amp;"!$H:$H",TRUE),MATCH('In-Analysis'!$A27,Import_2018!$A:$A,0),1)</f>
        <v>93286</v>
      </c>
      <c r="C27" s="92">
        <f ca="1">INDEX(INDIRECT("Import_"&amp;C$2&amp;"!$H:$H",TRUE),MATCH('In-Analysis'!$A27,Import_2018!$A:$A,0),1)</f>
        <v>115623</v>
      </c>
      <c r="D27" s="92">
        <f ca="1">INDEX(INDIRECT("Import_"&amp;D$2&amp;"!$H:$H",TRUE),MATCH('In-Analysis'!$A27,Import_2018!$A:$A,0),1)</f>
        <v>111307</v>
      </c>
      <c r="E27" s="92">
        <f ca="1">INDEX(INDIRECT("Import_"&amp;E$2&amp;"!$H:$H",TRUE),MATCH('In-Analysis'!$A27,Import_2018!$A:$A,0),1)</f>
        <v>108476</v>
      </c>
      <c r="F27" s="92">
        <f ca="1">INDEX(INDIRECT("Import_"&amp;F$2&amp;"!$H:$H",TRUE),MATCH('In-Analysis'!$A27,Import_2018!$A:$A,0),1)</f>
        <v>106783</v>
      </c>
      <c r="G27" s="92">
        <f ca="1">INDEX(INDIRECT("Import_"&amp;G$2&amp;"!$H:$H",TRUE),MATCH('In-Analysis'!$A27,Import_2018!$A:$A,0),1)</f>
        <v>104825</v>
      </c>
      <c r="H27" s="92">
        <f ca="1">INDEX(INDIRECT("Import_"&amp;H$2&amp;"!$H:$H",TRUE),MATCH('In-Analysis'!$A27,Import_2018!$A:$A,0),1)</f>
        <v>101042</v>
      </c>
      <c r="I27" s="92">
        <f ca="1">INDEX(INDIRECT("Import_"&amp;I$2&amp;"!$H:$H",TRUE),MATCH('In-Analysis'!$A27,Import_2018!$A:$A,0),1)</f>
        <v>101029</v>
      </c>
      <c r="J27" s="92">
        <f ca="1">INDEX(INDIRECT("Import_"&amp;J$2&amp;"!$H:$H",TRUE),MATCH('In-Analysis'!$A27,Import_2018!$A:$A,0),1)</f>
        <v>89872</v>
      </c>
      <c r="K27" s="92">
        <f ca="1">INDEX(INDIRECT("Import_"&amp;K$2&amp;"!$C:$C",TRUE),MATCH('In-Analysis'!$A27,INDIRECT("Import_"&amp;K$2&amp;"!$A:$A",TRUE),0),1)</f>
        <v>90944</v>
      </c>
      <c r="L27" s="92">
        <f ca="1">INDEX(INDIRECT("Import_"&amp;L$2&amp;"!$C:$C",TRUE),MATCH('In-Analysis'!$A27,INDIRECT("Import_"&amp;L$2&amp;"!$A:$A",TRUE),0),1)</f>
        <v>97857</v>
      </c>
      <c r="M27" s="92">
        <f ca="1">INDEX(INDIRECT("Import_"&amp;M$2&amp;"!$C:$C",TRUE),MATCH('In-Analysis'!$A27,INDIRECT("Import_"&amp;M$2&amp;"!$A:$A",TRUE),0),1)</f>
        <v>103494</v>
      </c>
      <c r="N27" s="92">
        <f ca="1">INDEX(INDIRECT("Import_"&amp;N$2&amp;"!$C:$C",TRUE),MATCH('In-Analysis'!$A27,INDIRECT("Import_"&amp;N$2&amp;"!$A:$A",TRUE),0),1)</f>
        <v>112276</v>
      </c>
      <c r="P27" s="38" t="s">
        <v>23</v>
      </c>
      <c r="Q27" s="40">
        <f t="shared" ca="1" si="2"/>
        <v>1.1868693969098851E-2</v>
      </c>
      <c r="R27" s="40">
        <f t="shared" ca="1" si="2"/>
        <v>1.543356212107864E-2</v>
      </c>
      <c r="S27" s="40">
        <f t="shared" ca="1" si="2"/>
        <v>1.4696453478945387E-2</v>
      </c>
      <c r="T27" s="40">
        <f t="shared" ca="1" si="2"/>
        <v>1.4358380551089353E-2</v>
      </c>
      <c r="U27" s="40">
        <f t="shared" ca="1" si="2"/>
        <v>1.4520515533169975E-2</v>
      </c>
      <c r="V27" s="40">
        <f t="shared" ca="1" si="2"/>
        <v>1.4494637364430374E-2</v>
      </c>
      <c r="W27" s="40">
        <f t="shared" ca="1" si="2"/>
        <v>1.425055804413552E-2</v>
      </c>
      <c r="X27" s="40">
        <f t="shared" ca="1" si="2"/>
        <v>1.4411991900217759E-2</v>
      </c>
      <c r="Y27" s="40">
        <f t="shared" ca="1" si="2"/>
        <v>1.3265316213628389E-2</v>
      </c>
      <c r="Z27" s="40">
        <f t="shared" ca="1" si="2"/>
        <v>1.3006948700327734E-2</v>
      </c>
      <c r="AA27" s="40">
        <f t="shared" ca="1" si="2"/>
        <v>1.3331891021732902E-2</v>
      </c>
      <c r="AB27" s="40">
        <f t="shared" ca="1" si="2"/>
        <v>1.3624101234388803E-2</v>
      </c>
      <c r="AC27" s="40">
        <f t="shared" ca="1" si="2"/>
        <v>1.3956557858071865E-2</v>
      </c>
      <c r="AE27" s="38" t="s">
        <v>23</v>
      </c>
      <c r="AF27" s="92">
        <f t="shared" ca="1" si="4"/>
        <v>32</v>
      </c>
      <c r="AG27" s="92">
        <f t="shared" ca="1" si="4"/>
        <v>24</v>
      </c>
      <c r="AH27" s="92">
        <f t="shared" ca="1" si="4"/>
        <v>27</v>
      </c>
      <c r="AI27" s="92">
        <f t="shared" ca="1" si="4"/>
        <v>26</v>
      </c>
      <c r="AJ27" s="92">
        <f t="shared" ca="1" si="4"/>
        <v>27</v>
      </c>
      <c r="AK27" s="92">
        <f t="shared" ca="1" si="4"/>
        <v>25</v>
      </c>
      <c r="AL27" s="92">
        <f t="shared" ca="1" si="4"/>
        <v>27</v>
      </c>
      <c r="AM27" s="92">
        <f t="shared" ca="1" si="4"/>
        <v>28</v>
      </c>
      <c r="AN27" s="92">
        <f t="shared" ca="1" si="4"/>
        <v>30</v>
      </c>
      <c r="AO27" s="92">
        <f t="shared" ca="1" si="4"/>
        <v>30</v>
      </c>
      <c r="AP27" s="92">
        <f t="shared" ca="1" si="4"/>
        <v>31</v>
      </c>
      <c r="AQ27" s="92">
        <f t="shared" ca="1" si="4"/>
        <v>29</v>
      </c>
      <c r="AR27" s="92">
        <f t="shared" ca="1" si="4"/>
        <v>27</v>
      </c>
    </row>
    <row r="28" spans="1:44" ht="15.75" x14ac:dyDescent="0.25">
      <c r="A28" s="38" t="s">
        <v>24</v>
      </c>
      <c r="B28" s="92">
        <f ca="1">INDEX(INDIRECT("Import_"&amp;B$2&amp;"!$H:$H",TRUE),MATCH('In-Analysis'!$A28,Import_2018!$A:$A,0),1)</f>
        <v>59759</v>
      </c>
      <c r="C28" s="92">
        <f ca="1">INDEX(INDIRECT("Import_"&amp;C$2&amp;"!$H:$H",TRUE),MATCH('In-Analysis'!$A28,Import_2018!$A:$A,0),1)</f>
        <v>73549</v>
      </c>
      <c r="D28" s="92">
        <f ca="1">INDEX(INDIRECT("Import_"&amp;D$2&amp;"!$H:$H",TRUE),MATCH('In-Analysis'!$A28,Import_2018!$A:$A,0),1)</f>
        <v>64639</v>
      </c>
      <c r="E28" s="92">
        <f ca="1">INDEX(INDIRECT("Import_"&amp;E$2&amp;"!$H:$H",TRUE),MATCH('In-Analysis'!$A28,Import_2018!$A:$A,0),1)</f>
        <v>69351</v>
      </c>
      <c r="F28" s="92">
        <f ca="1">INDEX(INDIRECT("Import_"&amp;F$2&amp;"!$H:$H",TRUE),MATCH('In-Analysis'!$A28,Import_2018!$A:$A,0),1)</f>
        <v>73927</v>
      </c>
      <c r="G28" s="92">
        <f ca="1">INDEX(INDIRECT("Import_"&amp;G$2&amp;"!$H:$H",TRUE),MATCH('In-Analysis'!$A28,Import_2018!$A:$A,0),1)</f>
        <v>68588</v>
      </c>
      <c r="H28" s="92">
        <f ca="1">INDEX(INDIRECT("Import_"&amp;H$2&amp;"!$H:$H",TRUE),MATCH('In-Analysis'!$A28,Import_2018!$A:$A,0),1)</f>
        <v>73500</v>
      </c>
      <c r="I28" s="92">
        <f ca="1">INDEX(INDIRECT("Import_"&amp;I$2&amp;"!$H:$H",TRUE),MATCH('In-Analysis'!$A28,Import_2018!$A:$A,0),1)</f>
        <v>68511</v>
      </c>
      <c r="J28" s="92">
        <f ca="1">INDEX(INDIRECT("Import_"&amp;J$2&amp;"!$H:$H",TRUE),MATCH('In-Analysis'!$A28,Import_2018!$A:$A,0),1)</f>
        <v>72321</v>
      </c>
      <c r="K28" s="92">
        <f ca="1">INDEX(INDIRECT("Import_"&amp;K$2&amp;"!$C:$C",TRUE),MATCH('In-Analysis'!$A28,INDIRECT("Import_"&amp;K$2&amp;"!$A:$A",TRUE),0),1)</f>
        <v>67245</v>
      </c>
      <c r="L28" s="92">
        <f ca="1">INDEX(INDIRECT("Import_"&amp;L$2&amp;"!$C:$C",TRUE),MATCH('In-Analysis'!$A28,INDIRECT("Import_"&amp;L$2&amp;"!$A:$A",TRUE),0),1)</f>
        <v>73049</v>
      </c>
      <c r="M28" s="92">
        <f ca="1">INDEX(INDIRECT("Import_"&amp;M$2&amp;"!$C:$C",TRUE),MATCH('In-Analysis'!$A28,INDIRECT("Import_"&amp;M$2&amp;"!$A:$A",TRUE),0),1)</f>
        <v>81948</v>
      </c>
      <c r="N28" s="92">
        <f ca="1">INDEX(INDIRECT("Import_"&amp;N$2&amp;"!$C:$C",TRUE),MATCH('In-Analysis'!$A28,INDIRECT("Import_"&amp;N$2&amp;"!$A:$A",TRUE),0),1)</f>
        <v>82459</v>
      </c>
      <c r="P28" s="38" t="s">
        <v>24</v>
      </c>
      <c r="Q28" s="40">
        <f t="shared" ca="1" si="2"/>
        <v>7.6030838807471454E-3</v>
      </c>
      <c r="R28" s="40">
        <f t="shared" ca="1" si="2"/>
        <v>9.8174503381093115E-3</v>
      </c>
      <c r="S28" s="40">
        <f t="shared" ca="1" si="2"/>
        <v>8.5346299552189059E-3</v>
      </c>
      <c r="T28" s="40">
        <f t="shared" ca="1" si="2"/>
        <v>9.1796162247741227E-3</v>
      </c>
      <c r="U28" s="40">
        <f t="shared" ca="1" si="2"/>
        <v>1.0052706440357141E-2</v>
      </c>
      <c r="V28" s="40">
        <f t="shared" ca="1" si="2"/>
        <v>9.4839798478564327E-3</v>
      </c>
      <c r="W28" s="40">
        <f t="shared" ca="1" si="2"/>
        <v>1.0366144932245608E-2</v>
      </c>
      <c r="X28" s="40">
        <f t="shared" ca="1" si="2"/>
        <v>9.7732332011186765E-3</v>
      </c>
      <c r="Y28" s="40">
        <f t="shared" ca="1" si="2"/>
        <v>1.0674747795596167E-2</v>
      </c>
      <c r="Z28" s="40">
        <f t="shared" ca="1" si="2"/>
        <v>9.6174818058754677E-3</v>
      </c>
      <c r="AA28" s="40">
        <f t="shared" ca="1" si="2"/>
        <v>9.9520862814777358E-3</v>
      </c>
      <c r="AB28" s="40">
        <f t="shared" ca="1" si="2"/>
        <v>1.0787754342818846E-2</v>
      </c>
      <c r="AC28" s="40">
        <f t="shared" ca="1" si="2"/>
        <v>1.0250131857376001E-2</v>
      </c>
      <c r="AE28" s="38" t="s">
        <v>24</v>
      </c>
      <c r="AF28" s="92">
        <f t="shared" ca="1" si="4"/>
        <v>38</v>
      </c>
      <c r="AG28" s="92">
        <f t="shared" ca="1" si="4"/>
        <v>34</v>
      </c>
      <c r="AH28" s="92">
        <f t="shared" ca="1" si="4"/>
        <v>37</v>
      </c>
      <c r="AI28" s="92">
        <f t="shared" ca="1" si="4"/>
        <v>36</v>
      </c>
      <c r="AJ28" s="92">
        <f t="shared" ca="1" si="4"/>
        <v>35</v>
      </c>
      <c r="AK28" s="92">
        <f t="shared" ca="1" si="4"/>
        <v>35</v>
      </c>
      <c r="AL28" s="92">
        <f t="shared" ca="1" si="4"/>
        <v>35</v>
      </c>
      <c r="AM28" s="92">
        <f t="shared" ca="1" si="4"/>
        <v>35</v>
      </c>
      <c r="AN28" s="92">
        <f t="shared" ca="1" si="4"/>
        <v>36</v>
      </c>
      <c r="AO28" s="92">
        <f t="shared" ca="1" si="4"/>
        <v>35</v>
      </c>
      <c r="AP28" s="92">
        <f t="shared" ca="1" si="4"/>
        <v>35</v>
      </c>
      <c r="AQ28" s="92">
        <f t="shared" ca="1" si="4"/>
        <v>34</v>
      </c>
      <c r="AR28" s="92">
        <f t="shared" ca="1" si="4"/>
        <v>35</v>
      </c>
    </row>
    <row r="29" spans="1:44" ht="15.75" x14ac:dyDescent="0.25">
      <c r="A29" s="38" t="s">
        <v>25</v>
      </c>
      <c r="B29" s="92">
        <f ca="1">INDEX(INDIRECT("Import_"&amp;B$2&amp;"!$H:$H",TRUE),MATCH('In-Analysis'!$A29,Import_2018!$A:$A,0),1)</f>
        <v>165921</v>
      </c>
      <c r="C29" s="92">
        <f ca="1">INDEX(INDIRECT("Import_"&amp;C$2&amp;"!$H:$H",TRUE),MATCH('In-Analysis'!$A29,Import_2018!$A:$A,0),1)</f>
        <v>164957</v>
      </c>
      <c r="D29" s="92">
        <f ca="1">INDEX(INDIRECT("Import_"&amp;D$2&amp;"!$H:$H",TRUE),MATCH('In-Analysis'!$A29,Import_2018!$A:$A,0),1)</f>
        <v>162809</v>
      </c>
      <c r="E29" s="92">
        <f ca="1">INDEX(INDIRECT("Import_"&amp;E$2&amp;"!$H:$H",TRUE),MATCH('In-Analysis'!$A29,Import_2018!$A:$A,0),1)</f>
        <v>159152</v>
      </c>
      <c r="F29" s="92">
        <f ca="1">INDEX(INDIRECT("Import_"&amp;F$2&amp;"!$H:$H",TRUE),MATCH('In-Analysis'!$A29,Import_2018!$A:$A,0),1)</f>
        <v>153320</v>
      </c>
      <c r="G29" s="92">
        <f ca="1">INDEX(INDIRECT("Import_"&amp;G$2&amp;"!$H:$H",TRUE),MATCH('In-Analysis'!$A29,Import_2018!$A:$A,0),1)</f>
        <v>159936</v>
      </c>
      <c r="H29" s="92">
        <f ca="1">INDEX(INDIRECT("Import_"&amp;H$2&amp;"!$H:$H",TRUE),MATCH('In-Analysis'!$A29,Import_2018!$A:$A,0),1)</f>
        <v>162930</v>
      </c>
      <c r="I29" s="92">
        <f ca="1">INDEX(INDIRECT("Import_"&amp;I$2&amp;"!$H:$H",TRUE),MATCH('In-Analysis'!$A29,Import_2018!$A:$A,0),1)</f>
        <v>149439</v>
      </c>
      <c r="J29" s="92">
        <f ca="1">INDEX(INDIRECT("Import_"&amp;J$2&amp;"!$H:$H",TRUE),MATCH('In-Analysis'!$A29,Import_2018!$A:$A,0),1)</f>
        <v>145226</v>
      </c>
      <c r="K29" s="92">
        <f ca="1">INDEX(INDIRECT("Import_"&amp;K$2&amp;"!$C:$C",TRUE),MATCH('In-Analysis'!$A29,INDIRECT("Import_"&amp;K$2&amp;"!$A:$A",TRUE),0),1)</f>
        <v>150271</v>
      </c>
      <c r="L29" s="92">
        <f ca="1">INDEX(INDIRECT("Import_"&amp;L$2&amp;"!$C:$C",TRUE),MATCH('In-Analysis'!$A29,INDIRECT("Import_"&amp;L$2&amp;"!$A:$A",TRUE),0),1)</f>
        <v>155829</v>
      </c>
      <c r="M29" s="92">
        <f ca="1">INDEX(INDIRECT("Import_"&amp;M$2&amp;"!$C:$C",TRUE),MATCH('In-Analysis'!$A29,INDIRECT("Import_"&amp;M$2&amp;"!$A:$A",TRUE),0),1)</f>
        <v>166020</v>
      </c>
      <c r="N29" s="92">
        <f ca="1">INDEX(INDIRECT("Import_"&amp;N$2&amp;"!$C:$C",TRUE),MATCH('In-Analysis'!$A29,INDIRECT("Import_"&amp;N$2&amp;"!$A:$A",TRUE),0),1)</f>
        <v>163028</v>
      </c>
      <c r="P29" s="38" t="s">
        <v>25</v>
      </c>
      <c r="Q29" s="40">
        <f t="shared" ca="1" si="2"/>
        <v>2.1109979761666814E-2</v>
      </c>
      <c r="R29" s="40">
        <f t="shared" ca="1" si="2"/>
        <v>2.2018751518355077E-2</v>
      </c>
      <c r="S29" s="40">
        <f t="shared" ca="1" si="2"/>
        <v>2.149653565771802E-2</v>
      </c>
      <c r="T29" s="40">
        <f t="shared" ca="1" si="2"/>
        <v>2.1066088180491289E-2</v>
      </c>
      <c r="U29" s="40">
        <f t="shared" ca="1" si="2"/>
        <v>2.0848687914233732E-2</v>
      </c>
      <c r="V29" s="40">
        <f t="shared" ca="1" si="2"/>
        <v>2.2115090117028727E-2</v>
      </c>
      <c r="W29" s="40">
        <f t="shared" ca="1" si="2"/>
        <v>2.2978993113071795E-2</v>
      </c>
      <c r="X29" s="40">
        <f t="shared" ca="1" si="2"/>
        <v>2.1317776653996787E-2</v>
      </c>
      <c r="Y29" s="40">
        <f t="shared" ca="1" si="2"/>
        <v>2.1435695349390202E-2</v>
      </c>
      <c r="Z29" s="40">
        <f t="shared" ca="1" si="2"/>
        <v>2.1491986146936013E-2</v>
      </c>
      <c r="AA29" s="40">
        <f t="shared" ca="1" si="2"/>
        <v>2.1229909419107639E-2</v>
      </c>
      <c r="AB29" s="40">
        <f t="shared" ca="1" si="2"/>
        <v>2.1855115146126626E-2</v>
      </c>
      <c r="AC29" s="40">
        <f t="shared" ca="1" si="2"/>
        <v>2.026532575515462E-2</v>
      </c>
      <c r="AE29" s="38" t="s">
        <v>25</v>
      </c>
      <c r="AF29" s="92">
        <f t="shared" ca="1" si="4"/>
        <v>17</v>
      </c>
      <c r="AG29" s="92">
        <f t="shared" ca="1" si="4"/>
        <v>17</v>
      </c>
      <c r="AH29" s="92">
        <f t="shared" ca="1" si="4"/>
        <v>16</v>
      </c>
      <c r="AI29" s="92">
        <f t="shared" ca="1" si="4"/>
        <v>17</v>
      </c>
      <c r="AJ29" s="92">
        <f t="shared" ca="1" si="4"/>
        <v>17</v>
      </c>
      <c r="AK29" s="92">
        <f t="shared" ca="1" si="4"/>
        <v>17</v>
      </c>
      <c r="AL29" s="92">
        <f t="shared" ca="1" si="4"/>
        <v>15</v>
      </c>
      <c r="AM29" s="92">
        <f t="shared" ca="1" si="4"/>
        <v>17</v>
      </c>
      <c r="AN29" s="92">
        <f t="shared" ca="1" si="4"/>
        <v>17</v>
      </c>
      <c r="AO29" s="92">
        <f t="shared" ca="1" si="4"/>
        <v>16</v>
      </c>
      <c r="AP29" s="92">
        <f t="shared" ca="1" si="4"/>
        <v>17</v>
      </c>
      <c r="AQ29" s="92">
        <f t="shared" ca="1" si="4"/>
        <v>16</v>
      </c>
      <c r="AR29" s="92">
        <f t="shared" ca="1" si="4"/>
        <v>17</v>
      </c>
    </row>
    <row r="30" spans="1:44" ht="15.75" x14ac:dyDescent="0.25">
      <c r="A30" s="38" t="s">
        <v>26</v>
      </c>
      <c r="B30" s="92">
        <f ca="1">INDEX(INDIRECT("Import_"&amp;B$2&amp;"!$H:$H",TRUE),MATCH('In-Analysis'!$A30,Import_2018!$A:$A,0),1)</f>
        <v>44531</v>
      </c>
      <c r="C30" s="92">
        <f ca="1">INDEX(INDIRECT("Import_"&amp;C$2&amp;"!$H:$H",TRUE),MATCH('In-Analysis'!$A30,Import_2018!$A:$A,0),1)</f>
        <v>35456</v>
      </c>
      <c r="D30" s="92">
        <f ca="1">INDEX(INDIRECT("Import_"&amp;D$2&amp;"!$H:$H",TRUE),MATCH('In-Analysis'!$A30,Import_2018!$A:$A,0),1)</f>
        <v>37775</v>
      </c>
      <c r="E30" s="92">
        <f ca="1">INDEX(INDIRECT("Import_"&amp;E$2&amp;"!$H:$H",TRUE),MATCH('In-Analysis'!$A30,Import_2018!$A:$A,0),1)</f>
        <v>42760</v>
      </c>
      <c r="F30" s="92">
        <f ca="1">INDEX(INDIRECT("Import_"&amp;F$2&amp;"!$H:$H",TRUE),MATCH('In-Analysis'!$A30,Import_2018!$A:$A,0),1)</f>
        <v>37561</v>
      </c>
      <c r="G30" s="92">
        <f ca="1">INDEX(INDIRECT("Import_"&amp;G$2&amp;"!$H:$H",TRUE),MATCH('In-Analysis'!$A30,Import_2018!$A:$A,0),1)</f>
        <v>40035</v>
      </c>
      <c r="H30" s="92">
        <f ca="1">INDEX(INDIRECT("Import_"&amp;H$2&amp;"!$H:$H",TRUE),MATCH('In-Analysis'!$A30,Import_2018!$A:$A,0),1)</f>
        <v>37690</v>
      </c>
      <c r="I30" s="92">
        <f ca="1">INDEX(INDIRECT("Import_"&amp;I$2&amp;"!$H:$H",TRUE),MATCH('In-Analysis'!$A30,Import_2018!$A:$A,0),1)</f>
        <v>33553</v>
      </c>
      <c r="J30" s="92">
        <f ca="1">INDEX(INDIRECT("Import_"&amp;J$2&amp;"!$H:$H",TRUE),MATCH('In-Analysis'!$A30,Import_2018!$A:$A,0),1)</f>
        <v>35630</v>
      </c>
      <c r="K30" s="92">
        <f ca="1">INDEX(INDIRECT("Import_"&amp;K$2&amp;"!$C:$C",TRUE),MATCH('In-Analysis'!$A30,INDIRECT("Import_"&amp;K$2&amp;"!$A:$A",TRUE),0),1)</f>
        <v>31015</v>
      </c>
      <c r="L30" s="92">
        <f ca="1">INDEX(INDIRECT("Import_"&amp;L$2&amp;"!$C:$C",TRUE),MATCH('In-Analysis'!$A30,INDIRECT("Import_"&amp;L$2&amp;"!$A:$A",TRUE),0),1)</f>
        <v>44394</v>
      </c>
      <c r="M30" s="92">
        <f ca="1">INDEX(INDIRECT("Import_"&amp;M$2&amp;"!$C:$C",TRUE),MATCH('In-Analysis'!$A30,INDIRECT("Import_"&amp;M$2&amp;"!$A:$A",TRUE),0),1)</f>
        <v>35857</v>
      </c>
      <c r="N30" s="92">
        <f ca="1">INDEX(INDIRECT("Import_"&amp;N$2&amp;"!$C:$C",TRUE),MATCH('In-Analysis'!$A30,INDIRECT("Import_"&amp;N$2&amp;"!$A:$A",TRUE),0),1)</f>
        <v>36682</v>
      </c>
      <c r="P30" s="38" t="s">
        <v>26</v>
      </c>
      <c r="Q30" s="40">
        <f t="shared" ca="1" si="2"/>
        <v>5.6656391220326835E-3</v>
      </c>
      <c r="R30" s="40">
        <f t="shared" ca="1" si="2"/>
        <v>4.7327294618282195E-3</v>
      </c>
      <c r="S30" s="40">
        <f t="shared" ca="1" si="2"/>
        <v>4.9876335735143523E-3</v>
      </c>
      <c r="T30" s="40">
        <f t="shared" ca="1" si="2"/>
        <v>5.6599095870476486E-3</v>
      </c>
      <c r="U30" s="40">
        <f t="shared" ca="1" si="2"/>
        <v>5.107602183319418E-3</v>
      </c>
      <c r="V30" s="40">
        <f t="shared" ca="1" si="2"/>
        <v>5.5358245350342955E-3</v>
      </c>
      <c r="W30" s="40">
        <f t="shared" ca="1" si="2"/>
        <v>5.3156462924671697E-3</v>
      </c>
      <c r="X30" s="40">
        <f t="shared" ca="1" si="2"/>
        <v>4.7864035497531049E-3</v>
      </c>
      <c r="Y30" s="40">
        <f t="shared" ca="1" si="2"/>
        <v>5.2590708640241615E-3</v>
      </c>
      <c r="Z30" s="40">
        <f t="shared" ca="1" si="2"/>
        <v>4.4358123014235648E-3</v>
      </c>
      <c r="AA30" s="40">
        <f t="shared" ca="1" si="2"/>
        <v>6.0481720267207299E-3</v>
      </c>
      <c r="AB30" s="40">
        <f t="shared" ca="1" si="2"/>
        <v>4.720267821917013E-3</v>
      </c>
      <c r="AC30" s="40">
        <f t="shared" ca="1" si="2"/>
        <v>4.5597853089688993E-3</v>
      </c>
      <c r="AE30" s="38" t="s">
        <v>26</v>
      </c>
      <c r="AF30" s="92">
        <f t="shared" ca="1" si="4"/>
        <v>41</v>
      </c>
      <c r="AG30" s="92">
        <f t="shared" ca="1" si="4"/>
        <v>46</v>
      </c>
      <c r="AH30" s="92">
        <f t="shared" ca="1" si="4"/>
        <v>44</v>
      </c>
      <c r="AI30" s="92">
        <f t="shared" ca="1" si="4"/>
        <v>43</v>
      </c>
      <c r="AJ30" s="92">
        <f t="shared" ca="1" si="4"/>
        <v>46</v>
      </c>
      <c r="AK30" s="92">
        <f t="shared" ca="1" si="4"/>
        <v>43</v>
      </c>
      <c r="AL30" s="92">
        <f t="shared" ca="1" si="4"/>
        <v>44</v>
      </c>
      <c r="AM30" s="92">
        <f t="shared" ca="1" si="4"/>
        <v>46</v>
      </c>
      <c r="AN30" s="92">
        <f t="shared" ca="1" si="4"/>
        <v>44</v>
      </c>
      <c r="AO30" s="92">
        <f t="shared" ca="1" si="4"/>
        <v>46</v>
      </c>
      <c r="AP30" s="92">
        <f t="shared" ca="1" si="4"/>
        <v>43</v>
      </c>
      <c r="AQ30" s="92">
        <f t="shared" ca="1" si="4"/>
        <v>45</v>
      </c>
      <c r="AR30" s="92">
        <f t="shared" ca="1" si="4"/>
        <v>45</v>
      </c>
    </row>
    <row r="31" spans="1:44" ht="15.75" x14ac:dyDescent="0.25">
      <c r="A31" s="38" t="s">
        <v>27</v>
      </c>
      <c r="B31" s="92">
        <f ca="1">INDEX(INDIRECT("Import_"&amp;B$2&amp;"!$H:$H",TRUE),MATCH('In-Analysis'!$A31,Import_2018!$A:$A,0),1)</f>
        <v>43287</v>
      </c>
      <c r="C31" s="92">
        <f ca="1">INDEX(INDIRECT("Import_"&amp;C$2&amp;"!$H:$H",TRUE),MATCH('In-Analysis'!$A31,Import_2018!$A:$A,0),1)</f>
        <v>52507</v>
      </c>
      <c r="D31" s="92">
        <f ca="1">INDEX(INDIRECT("Import_"&amp;D$2&amp;"!$H:$H",TRUE),MATCH('In-Analysis'!$A31,Import_2018!$A:$A,0),1)</f>
        <v>51448</v>
      </c>
      <c r="E31" s="92">
        <f ca="1">INDEX(INDIRECT("Import_"&amp;E$2&amp;"!$H:$H",TRUE),MATCH('In-Analysis'!$A31,Import_2018!$A:$A,0),1)</f>
        <v>52950</v>
      </c>
      <c r="F31" s="92">
        <f ca="1">INDEX(INDIRECT("Import_"&amp;F$2&amp;"!$H:$H",TRUE),MATCH('In-Analysis'!$A31,Import_2018!$A:$A,0),1)</f>
        <v>52200</v>
      </c>
      <c r="G31" s="92">
        <f ca="1">INDEX(INDIRECT("Import_"&amp;G$2&amp;"!$H:$H",TRUE),MATCH('In-Analysis'!$A31,Import_2018!$A:$A,0),1)</f>
        <v>45854</v>
      </c>
      <c r="H31" s="92">
        <f ca="1">INDEX(INDIRECT("Import_"&amp;H$2&amp;"!$H:$H",TRUE),MATCH('In-Analysis'!$A31,Import_2018!$A:$A,0),1)</f>
        <v>43266</v>
      </c>
      <c r="I31" s="92">
        <f ca="1">INDEX(INDIRECT("Import_"&amp;I$2&amp;"!$H:$H",TRUE),MATCH('In-Analysis'!$A31,Import_2018!$A:$A,0),1)</f>
        <v>52070</v>
      </c>
      <c r="J31" s="92">
        <f ca="1">INDEX(INDIRECT("Import_"&amp;J$2&amp;"!$H:$H",TRUE),MATCH('In-Analysis'!$A31,Import_2018!$A:$A,0),1)</f>
        <v>51290</v>
      </c>
      <c r="K31" s="92">
        <f ca="1">INDEX(INDIRECT("Import_"&amp;K$2&amp;"!$C:$C",TRUE),MATCH('In-Analysis'!$A31,INDIRECT("Import_"&amp;K$2&amp;"!$A:$A",TRUE),0),1)</f>
        <v>53214</v>
      </c>
      <c r="L31" s="92">
        <f ca="1">INDEX(INDIRECT("Import_"&amp;L$2&amp;"!$C:$C",TRUE),MATCH('In-Analysis'!$A31,INDIRECT("Import_"&amp;L$2&amp;"!$A:$A",TRUE),0),1)</f>
        <v>50308</v>
      </c>
      <c r="M31" s="92">
        <f ca="1">INDEX(INDIRECT("Import_"&amp;M$2&amp;"!$C:$C",TRUE),MATCH('In-Analysis'!$A31,INDIRECT("Import_"&amp;M$2&amp;"!$A:$A",TRUE),0),1)</f>
        <v>51968</v>
      </c>
      <c r="N31" s="92">
        <f ca="1">INDEX(INDIRECT("Import_"&amp;N$2&amp;"!$C:$C",TRUE),MATCH('In-Analysis'!$A31,INDIRECT("Import_"&amp;N$2&amp;"!$A:$A",TRUE),0),1)</f>
        <v>54525</v>
      </c>
      <c r="P31" s="38" t="s">
        <v>27</v>
      </c>
      <c r="Q31" s="40">
        <f t="shared" ca="1" si="2"/>
        <v>5.5073661196790719E-3</v>
      </c>
      <c r="R31" s="40">
        <f t="shared" ca="1" si="2"/>
        <v>7.0087270377993663E-3</v>
      </c>
      <c r="S31" s="40">
        <f t="shared" ca="1" si="2"/>
        <v>6.7929522724067869E-3</v>
      </c>
      <c r="T31" s="40">
        <f t="shared" ca="1" si="2"/>
        <v>7.0087046920994621E-3</v>
      </c>
      <c r="U31" s="40">
        <f t="shared" ca="1" si="2"/>
        <v>7.0982357756522356E-3</v>
      </c>
      <c r="V31" s="40">
        <f t="shared" ca="1" si="2"/>
        <v>6.3404445667406663E-3</v>
      </c>
      <c r="W31" s="40">
        <f t="shared" ca="1" si="2"/>
        <v>6.1020629474631081E-3</v>
      </c>
      <c r="X31" s="40">
        <f t="shared" ca="1" si="2"/>
        <v>7.4278911821787676E-3</v>
      </c>
      <c r="Y31" s="40">
        <f t="shared" ca="1" si="2"/>
        <v>7.5705232841930753E-3</v>
      </c>
      <c r="Z31" s="40">
        <f t="shared" ca="1" si="2"/>
        <v>7.6107469227133188E-3</v>
      </c>
      <c r="AA31" s="40">
        <f t="shared" ca="1" si="2"/>
        <v>6.8538865234100662E-3</v>
      </c>
      <c r="AB31" s="40">
        <f t="shared" ca="1" si="2"/>
        <v>6.8411433797970645E-3</v>
      </c>
      <c r="AC31" s="40">
        <f t="shared" ca="1" si="2"/>
        <v>6.77777367568642E-3</v>
      </c>
      <c r="AE31" s="38" t="s">
        <v>27</v>
      </c>
      <c r="AF31" s="92">
        <f t="shared" ca="1" si="4"/>
        <v>44</v>
      </c>
      <c r="AG31" s="92">
        <f t="shared" ca="1" si="4"/>
        <v>40</v>
      </c>
      <c r="AH31" s="92">
        <f t="shared" ca="1" si="4"/>
        <v>41</v>
      </c>
      <c r="AI31" s="92">
        <f t="shared" ca="1" si="4"/>
        <v>41</v>
      </c>
      <c r="AJ31" s="92">
        <f t="shared" ca="1" si="4"/>
        <v>40</v>
      </c>
      <c r="AK31" s="92">
        <f t="shared" ca="1" si="4"/>
        <v>41</v>
      </c>
      <c r="AL31" s="92">
        <f t="shared" ca="1" si="4"/>
        <v>42</v>
      </c>
      <c r="AM31" s="92">
        <f t="shared" ca="1" si="4"/>
        <v>39</v>
      </c>
      <c r="AN31" s="92">
        <f t="shared" ca="1" si="4"/>
        <v>39</v>
      </c>
      <c r="AO31" s="92">
        <f t="shared" ca="1" si="4"/>
        <v>39</v>
      </c>
      <c r="AP31" s="92">
        <f t="shared" ca="1" si="4"/>
        <v>40</v>
      </c>
      <c r="AQ31" s="92">
        <f t="shared" ca="1" si="4"/>
        <v>40</v>
      </c>
      <c r="AR31" s="92">
        <f t="shared" ca="1" si="4"/>
        <v>39</v>
      </c>
    </row>
    <row r="32" spans="1:44" ht="15.75" x14ac:dyDescent="0.25">
      <c r="A32" s="38" t="s">
        <v>28</v>
      </c>
      <c r="B32" s="92">
        <f ca="1">INDEX(INDIRECT("Import_"&amp;B$2&amp;"!$H:$H",TRUE),MATCH('In-Analysis'!$A32,Import_2018!$A:$A,0),1)</f>
        <v>132648</v>
      </c>
      <c r="C32" s="92">
        <f ca="1">INDEX(INDIRECT("Import_"&amp;C$2&amp;"!$H:$H",TRUE),MATCH('In-Analysis'!$A32,Import_2018!$A:$A,0),1)</f>
        <v>133074</v>
      </c>
      <c r="D32" s="92">
        <f ca="1">INDEX(INDIRECT("Import_"&amp;D$2&amp;"!$H:$H",TRUE),MATCH('In-Analysis'!$A32,Import_2018!$A:$A,0),1)</f>
        <v>117899</v>
      </c>
      <c r="E32" s="92">
        <f ca="1">INDEX(INDIRECT("Import_"&amp;E$2&amp;"!$H:$H",TRUE),MATCH('In-Analysis'!$A32,Import_2018!$A:$A,0),1)</f>
        <v>135999</v>
      </c>
      <c r="F32" s="92">
        <f ca="1">INDEX(INDIRECT("Import_"&amp;F$2&amp;"!$H:$H",TRUE),MATCH('In-Analysis'!$A32,Import_2018!$A:$A,0),1)</f>
        <v>130390</v>
      </c>
      <c r="G32" s="92">
        <f ca="1">INDEX(INDIRECT("Import_"&amp;G$2&amp;"!$H:$H",TRUE),MATCH('In-Analysis'!$A32,Import_2018!$A:$A,0),1)</f>
        <v>126583</v>
      </c>
      <c r="H32" s="92">
        <f ca="1">INDEX(INDIRECT("Import_"&amp;H$2&amp;"!$H:$H",TRUE),MATCH('In-Analysis'!$A32,Import_2018!$A:$A,0),1)</f>
        <v>124285</v>
      </c>
      <c r="I32" s="92">
        <f ca="1">INDEX(INDIRECT("Import_"&amp;I$2&amp;"!$H:$H",TRUE),MATCH('In-Analysis'!$A32,Import_2018!$A:$A,0),1)</f>
        <v>110345</v>
      </c>
      <c r="J32" s="92">
        <f ca="1">INDEX(INDIRECT("Import_"&amp;J$2&amp;"!$H:$H",TRUE),MATCH('In-Analysis'!$A32,Import_2018!$A:$A,0),1)</f>
        <v>102677</v>
      </c>
      <c r="K32" s="92">
        <f ca="1">INDEX(INDIRECT("Import_"&amp;K$2&amp;"!$C:$C",TRUE),MATCH('In-Analysis'!$A32,INDIRECT("Import_"&amp;K$2&amp;"!$A:$A",TRUE),0),1)</f>
        <v>109257</v>
      </c>
      <c r="L32" s="92">
        <f ca="1">INDEX(INDIRECT("Import_"&amp;L$2&amp;"!$C:$C",TRUE),MATCH('In-Analysis'!$A32,INDIRECT("Import_"&amp;L$2&amp;"!$A:$A",TRUE),0),1)</f>
        <v>120047</v>
      </c>
      <c r="M32" s="92">
        <f ca="1">INDEX(INDIRECT("Import_"&amp;M$2&amp;"!$C:$C",TRUE),MATCH('In-Analysis'!$A32,INDIRECT("Import_"&amp;M$2&amp;"!$A:$A",TRUE),0),1)</f>
        <v>128849</v>
      </c>
      <c r="N32" s="92">
        <f ca="1">INDEX(INDIRECT("Import_"&amp;N$2&amp;"!$C:$C",TRUE),MATCH('In-Analysis'!$A32,INDIRECT("Import_"&amp;N$2&amp;"!$A:$A",TRUE),0),1)</f>
        <v>150816</v>
      </c>
      <c r="P32" s="38" t="s">
        <v>28</v>
      </c>
      <c r="Q32" s="40">
        <f t="shared" ca="1" si="2"/>
        <v>1.6876685865113997E-2</v>
      </c>
      <c r="R32" s="40">
        <f t="shared" ca="1" si="2"/>
        <v>1.7762952403072216E-2</v>
      </c>
      <c r="S32" s="40">
        <f t="shared" ca="1" si="2"/>
        <v>1.5566830196790697E-2</v>
      </c>
      <c r="T32" s="40">
        <f t="shared" ca="1" si="2"/>
        <v>1.8001450980563452E-2</v>
      </c>
      <c r="U32" s="40">
        <f t="shared" ca="1" si="2"/>
        <v>1.7730631471020976E-2</v>
      </c>
      <c r="V32" s="40">
        <f t="shared" ca="1" si="2"/>
        <v>1.7503216613419414E-2</v>
      </c>
      <c r="W32" s="40">
        <f t="shared" ca="1" si="2"/>
        <v>1.7528657454478166E-2</v>
      </c>
      <c r="X32" s="40">
        <f t="shared" ca="1" si="2"/>
        <v>1.574093820813359E-2</v>
      </c>
      <c r="Y32" s="40">
        <f t="shared" ca="1" si="2"/>
        <v>1.5155363993977235E-2</v>
      </c>
      <c r="Z32" s="40">
        <f t="shared" ca="1" si="2"/>
        <v>1.5626101712611137E-2</v>
      </c>
      <c r="AA32" s="40">
        <f t="shared" ca="1" si="2"/>
        <v>1.6355023365584167E-2</v>
      </c>
      <c r="AB32" s="40">
        <f t="shared" ca="1" si="2"/>
        <v>1.6961870446110527E-2</v>
      </c>
      <c r="AC32" s="40">
        <f t="shared" ca="1" si="2"/>
        <v>1.8747303341078828E-2</v>
      </c>
      <c r="AE32" s="38" t="s">
        <v>28</v>
      </c>
      <c r="AF32" s="92">
        <f t="shared" ca="1" si="4"/>
        <v>23</v>
      </c>
      <c r="AG32" s="92">
        <f t="shared" ca="1" si="4"/>
        <v>23</v>
      </c>
      <c r="AH32" s="92">
        <f t="shared" ca="1" si="4"/>
        <v>25</v>
      </c>
      <c r="AI32" s="92">
        <f t="shared" ca="1" si="4"/>
        <v>22</v>
      </c>
      <c r="AJ32" s="92">
        <f t="shared" ca="1" si="4"/>
        <v>22</v>
      </c>
      <c r="AK32" s="92">
        <f t="shared" ca="1" si="4"/>
        <v>23</v>
      </c>
      <c r="AL32" s="92">
        <f t="shared" ca="1" si="4"/>
        <v>22</v>
      </c>
      <c r="AM32" s="92">
        <f t="shared" ca="1" si="4"/>
        <v>24</v>
      </c>
      <c r="AN32" s="92">
        <f t="shared" ca="1" si="4"/>
        <v>26</v>
      </c>
      <c r="AO32" s="92">
        <f t="shared" ca="1" si="4"/>
        <v>26</v>
      </c>
      <c r="AP32" s="92">
        <f t="shared" ca="1" si="4"/>
        <v>24</v>
      </c>
      <c r="AQ32" s="92">
        <f t="shared" ca="1" si="4"/>
        <v>23</v>
      </c>
      <c r="AR32" s="92">
        <f t="shared" ca="1" si="4"/>
        <v>20</v>
      </c>
    </row>
    <row r="33" spans="1:44" ht="15.75" x14ac:dyDescent="0.25">
      <c r="A33" s="38" t="s">
        <v>29</v>
      </c>
      <c r="B33" s="92">
        <f ca="1">INDEX(INDIRECT("Import_"&amp;B$2&amp;"!$H:$H",TRUE),MATCH('In-Analysis'!$A33,Import_2018!$A:$A,0),1)</f>
        <v>53245</v>
      </c>
      <c r="C33" s="92">
        <f ca="1">INDEX(INDIRECT("Import_"&amp;C$2&amp;"!$H:$H",TRUE),MATCH('In-Analysis'!$A33,Import_2018!$A:$A,0),1)</f>
        <v>52893</v>
      </c>
      <c r="D33" s="92">
        <f ca="1">INDEX(INDIRECT("Import_"&amp;D$2&amp;"!$H:$H",TRUE),MATCH('In-Analysis'!$A33,Import_2018!$A:$A,0),1)</f>
        <v>52457</v>
      </c>
      <c r="E33" s="92">
        <f ca="1">INDEX(INDIRECT("Import_"&amp;E$2&amp;"!$H:$H",TRUE),MATCH('In-Analysis'!$A33,Import_2018!$A:$A,0),1)</f>
        <v>53446</v>
      </c>
      <c r="F33" s="92">
        <f ca="1">INDEX(INDIRECT("Import_"&amp;F$2&amp;"!$H:$H",TRUE),MATCH('In-Analysis'!$A33,Import_2018!$A:$A,0),1)</f>
        <v>41393</v>
      </c>
      <c r="G33" s="92">
        <f ca="1">INDEX(INDIRECT("Import_"&amp;G$2&amp;"!$H:$H",TRUE),MATCH('In-Analysis'!$A33,Import_2018!$A:$A,0),1)</f>
        <v>44867</v>
      </c>
      <c r="H33" s="92">
        <f ca="1">INDEX(INDIRECT("Import_"&amp;H$2&amp;"!$H:$H",TRUE),MATCH('In-Analysis'!$A33,Import_2018!$A:$A,0),1)</f>
        <v>50484</v>
      </c>
      <c r="I33" s="92">
        <f ca="1">INDEX(INDIRECT("Import_"&amp;I$2&amp;"!$H:$H",TRUE),MATCH('In-Analysis'!$A33,Import_2018!$A:$A,0),1)</f>
        <v>37000</v>
      </c>
      <c r="J33" s="92">
        <f ca="1">INDEX(INDIRECT("Import_"&amp;J$2&amp;"!$H:$H",TRUE),MATCH('In-Analysis'!$A33,Import_2018!$A:$A,0),1)</f>
        <v>39367</v>
      </c>
      <c r="K33" s="92">
        <f ca="1">INDEX(INDIRECT("Import_"&amp;K$2&amp;"!$C:$C",TRUE),MATCH('In-Analysis'!$A33,INDIRECT("Import_"&amp;K$2&amp;"!$A:$A",TRUE),0),1)</f>
        <v>37940</v>
      </c>
      <c r="L33" s="92">
        <f ca="1">INDEX(INDIRECT("Import_"&amp;L$2&amp;"!$C:$C",TRUE),MATCH('In-Analysis'!$A33,INDIRECT("Import_"&amp;L$2&amp;"!$A:$A",TRUE),0),1)</f>
        <v>46245</v>
      </c>
      <c r="M33" s="92">
        <f ca="1">INDEX(INDIRECT("Import_"&amp;M$2&amp;"!$C:$C",TRUE),MATCH('In-Analysis'!$A33,INDIRECT("Import_"&amp;M$2&amp;"!$A:$A",TRUE),0),1)</f>
        <v>51221</v>
      </c>
      <c r="N33" s="92">
        <f ca="1">INDEX(INDIRECT("Import_"&amp;N$2&amp;"!$C:$C",TRUE),MATCH('In-Analysis'!$A33,INDIRECT("Import_"&amp;N$2&amp;"!$A:$A",TRUE),0),1)</f>
        <v>44232</v>
      </c>
      <c r="P33" s="38" t="s">
        <v>29</v>
      </c>
      <c r="Q33" s="40">
        <f t="shared" ca="1" si="2"/>
        <v>6.7743135131173842E-3</v>
      </c>
      <c r="R33" s="40">
        <f t="shared" ca="1" si="2"/>
        <v>7.0602509991110115E-3</v>
      </c>
      <c r="S33" s="40">
        <f t="shared" ca="1" si="2"/>
        <v>6.926175893205622E-3</v>
      </c>
      <c r="T33" s="40">
        <f t="shared" ca="1" si="2"/>
        <v>7.0743575254758806E-3</v>
      </c>
      <c r="U33" s="40">
        <f t="shared" ca="1" si="2"/>
        <v>5.6286833996469924E-3</v>
      </c>
      <c r="V33" s="40">
        <f t="shared" ca="1" si="2"/>
        <v>6.2039675137600531E-3</v>
      </c>
      <c r="W33" s="40">
        <f t="shared" ca="1" si="2"/>
        <v>7.1200606906052684E-3</v>
      </c>
      <c r="X33" s="40">
        <f t="shared" ca="1" si="2"/>
        <v>5.2781250958443323E-3</v>
      </c>
      <c r="Y33" s="40">
        <f t="shared" ca="1" si="2"/>
        <v>5.8106607550951215E-3</v>
      </c>
      <c r="Z33" s="40">
        <f t="shared" ca="1" si="2"/>
        <v>5.426236295857167E-3</v>
      </c>
      <c r="AA33" s="40">
        <f t="shared" ca="1" si="2"/>
        <v>6.3003494926273853E-3</v>
      </c>
      <c r="AB33" s="40">
        <f t="shared" ca="1" si="2"/>
        <v>6.7428072093708713E-3</v>
      </c>
      <c r="AC33" s="40">
        <f t="shared" ca="1" si="2"/>
        <v>5.4982940893711458E-3</v>
      </c>
      <c r="AE33" s="38" t="s">
        <v>29</v>
      </c>
      <c r="AF33" s="92">
        <f t="shared" ca="1" si="4"/>
        <v>40</v>
      </c>
      <c r="AG33" s="92">
        <f t="shared" ca="1" si="4"/>
        <v>39</v>
      </c>
      <c r="AH33" s="92">
        <f t="shared" ca="1" si="4"/>
        <v>40</v>
      </c>
      <c r="AI33" s="92">
        <f t="shared" ca="1" si="4"/>
        <v>40</v>
      </c>
      <c r="AJ33" s="92">
        <f t="shared" ca="1" si="4"/>
        <v>42</v>
      </c>
      <c r="AK33" s="92">
        <f t="shared" ca="1" si="4"/>
        <v>42</v>
      </c>
      <c r="AL33" s="92">
        <f t="shared" ca="1" si="4"/>
        <v>40</v>
      </c>
      <c r="AM33" s="92">
        <f t="shared" ca="1" si="4"/>
        <v>42</v>
      </c>
      <c r="AN33" s="92">
        <f t="shared" ca="1" si="4"/>
        <v>42</v>
      </c>
      <c r="AO33" s="92">
        <f t="shared" ca="1" si="4"/>
        <v>43</v>
      </c>
      <c r="AP33" s="92">
        <f t="shared" ca="1" si="4"/>
        <v>41</v>
      </c>
      <c r="AQ33" s="92">
        <f t="shared" ca="1" si="4"/>
        <v>41</v>
      </c>
      <c r="AR33" s="92">
        <f t="shared" ca="1" si="4"/>
        <v>42</v>
      </c>
    </row>
    <row r="34" spans="1:44" ht="15.75" x14ac:dyDescent="0.25">
      <c r="A34" s="38" t="s">
        <v>30</v>
      </c>
      <c r="B34" s="92">
        <f ca="1">INDEX(INDIRECT("Import_"&amp;B$2&amp;"!$H:$H",TRUE),MATCH('In-Analysis'!$A34,Import_2018!$A:$A,0),1)</f>
        <v>195828</v>
      </c>
      <c r="C34" s="92">
        <f ca="1">INDEX(INDIRECT("Import_"&amp;C$2&amp;"!$H:$H",TRUE),MATCH('In-Analysis'!$A34,Import_2018!$A:$A,0),1)</f>
        <v>152106</v>
      </c>
      <c r="D34" s="92">
        <f ca="1">INDEX(INDIRECT("Import_"&amp;D$2&amp;"!$H:$H",TRUE),MATCH('In-Analysis'!$A34,Import_2018!$A:$A,0),1)</f>
        <v>144359</v>
      </c>
      <c r="E34" s="92">
        <f ca="1">INDEX(INDIRECT("Import_"&amp;E$2&amp;"!$H:$H",TRUE),MATCH('In-Analysis'!$A34,Import_2018!$A:$A,0),1)</f>
        <v>144074</v>
      </c>
      <c r="F34" s="92">
        <f ca="1">INDEX(INDIRECT("Import_"&amp;F$2&amp;"!$H:$H",TRUE),MATCH('In-Analysis'!$A34,Import_2018!$A:$A,0),1)</f>
        <v>128911</v>
      </c>
      <c r="G34" s="92">
        <f ca="1">INDEX(INDIRECT("Import_"&amp;G$2&amp;"!$H:$H",TRUE),MATCH('In-Analysis'!$A34,Import_2018!$A:$A,0),1)</f>
        <v>136907</v>
      </c>
      <c r="H34" s="92">
        <f ca="1">INDEX(INDIRECT("Import_"&amp;H$2&amp;"!$H:$H",TRUE),MATCH('In-Analysis'!$A34,Import_2018!$A:$A,0),1)</f>
        <v>130223</v>
      </c>
      <c r="I34" s="92">
        <f ca="1">INDEX(INDIRECT("Import_"&amp;I$2&amp;"!$H:$H",TRUE),MATCH('In-Analysis'!$A34,Import_2018!$A:$A,0),1)</f>
        <v>140194</v>
      </c>
      <c r="J34" s="92">
        <f ca="1">INDEX(INDIRECT("Import_"&amp;J$2&amp;"!$H:$H",TRUE),MATCH('In-Analysis'!$A34,Import_2018!$A:$A,0),1)</f>
        <v>127369</v>
      </c>
      <c r="K34" s="92">
        <f ca="1">INDEX(INDIRECT("Import_"&amp;K$2&amp;"!$C:$C",TRUE),MATCH('In-Analysis'!$A34,INDIRECT("Import_"&amp;K$2&amp;"!$A:$A",TRUE),0),1)</f>
        <v>136212</v>
      </c>
      <c r="L34" s="92">
        <f ca="1">INDEX(INDIRECT("Import_"&amp;L$2&amp;"!$C:$C",TRUE),MATCH('In-Analysis'!$A34,INDIRECT("Import_"&amp;L$2&amp;"!$A:$A",TRUE),0),1)</f>
        <v>148398</v>
      </c>
      <c r="M34" s="92">
        <f ca="1">INDEX(INDIRECT("Import_"&amp;M$2&amp;"!$C:$C",TRUE),MATCH('In-Analysis'!$A34,INDIRECT("Import_"&amp;M$2&amp;"!$A:$A",TRUE),0),1)</f>
        <v>147904</v>
      </c>
      <c r="N34" s="92">
        <f ca="1">INDEX(INDIRECT("Import_"&amp;N$2&amp;"!$C:$C",TRUE),MATCH('In-Analysis'!$A34,INDIRECT("Import_"&amp;N$2&amp;"!$A:$A",TRUE),0),1)</f>
        <v>157854</v>
      </c>
      <c r="P34" s="38" t="s">
        <v>30</v>
      </c>
      <c r="Q34" s="40">
        <f t="shared" ca="1" si="2"/>
        <v>2.4915020502333574E-2</v>
      </c>
      <c r="R34" s="40">
        <f t="shared" ca="1" si="2"/>
        <v>2.0303377355619448E-2</v>
      </c>
      <c r="S34" s="40">
        <f t="shared" ca="1" si="2"/>
        <v>1.9060484316054491E-2</v>
      </c>
      <c r="T34" s="40">
        <f t="shared" ca="1" si="2"/>
        <v>1.9070294991681547E-2</v>
      </c>
      <c r="U34" s="40">
        <f t="shared" ca="1" si="2"/>
        <v>1.752951479071083E-2</v>
      </c>
      <c r="V34" s="40">
        <f t="shared" ca="1" si="2"/>
        <v>1.8930763822104166E-2</v>
      </c>
      <c r="W34" s="40">
        <f t="shared" ca="1" si="2"/>
        <v>1.8366129136215235E-2</v>
      </c>
      <c r="X34" s="40">
        <f t="shared" ca="1" si="2"/>
        <v>1.9998958640183792E-2</v>
      </c>
      <c r="Y34" s="40">
        <f t="shared" ca="1" si="2"/>
        <v>1.8799960619699508E-2</v>
      </c>
      <c r="Z34" s="40">
        <f t="shared" ca="1" si="2"/>
        <v>1.94812466613415E-2</v>
      </c>
      <c r="AA34" s="40">
        <f t="shared" ca="1" si="2"/>
        <v>2.0217521115945911E-2</v>
      </c>
      <c r="AB34" s="40">
        <f t="shared" ca="1" si="2"/>
        <v>1.9470298461466768E-2</v>
      </c>
      <c r="AC34" s="40">
        <f t="shared" ca="1" si="2"/>
        <v>1.962216755253194E-2</v>
      </c>
      <c r="AE34" s="38" t="s">
        <v>30</v>
      </c>
      <c r="AF34" s="92">
        <f t="shared" ca="1" si="4"/>
        <v>14</v>
      </c>
      <c r="AG34" s="92">
        <f t="shared" ca="1" si="4"/>
        <v>18</v>
      </c>
      <c r="AH34" s="92">
        <f t="shared" ca="1" si="4"/>
        <v>21</v>
      </c>
      <c r="AI34" s="92">
        <f t="shared" ca="1" si="4"/>
        <v>19</v>
      </c>
      <c r="AJ34" s="92">
        <f t="shared" ca="1" si="4"/>
        <v>23</v>
      </c>
      <c r="AK34" s="92">
        <f t="shared" ca="1" si="4"/>
        <v>20</v>
      </c>
      <c r="AL34" s="92">
        <f t="shared" ca="1" si="4"/>
        <v>21</v>
      </c>
      <c r="AM34" s="92">
        <f t="shared" ca="1" si="4"/>
        <v>18</v>
      </c>
      <c r="AN34" s="92">
        <f t="shared" ca="1" si="4"/>
        <v>19</v>
      </c>
      <c r="AO34" s="92">
        <f t="shared" ca="1" si="4"/>
        <v>19</v>
      </c>
      <c r="AP34" s="92">
        <f t="shared" ca="1" si="4"/>
        <v>20</v>
      </c>
      <c r="AQ34" s="92">
        <f t="shared" ca="1" si="4"/>
        <v>19</v>
      </c>
      <c r="AR34" s="92">
        <f t="shared" ca="1" si="4"/>
        <v>19</v>
      </c>
    </row>
    <row r="35" spans="1:44" ht="15.75" x14ac:dyDescent="0.25">
      <c r="A35" s="38" t="s">
        <v>31</v>
      </c>
      <c r="B35" s="92">
        <f ca="1">INDEX(INDIRECT("Import_"&amp;B$2&amp;"!$H:$H",TRUE),MATCH('In-Analysis'!$A35,Import_2018!$A:$A,0),1)</f>
        <v>68019</v>
      </c>
      <c r="C35" s="92">
        <f ca="1">INDEX(INDIRECT("Import_"&amp;C$2&amp;"!$H:$H",TRUE),MATCH('In-Analysis'!$A35,Import_2018!$A:$A,0),1)</f>
        <v>57255</v>
      </c>
      <c r="D35" s="92">
        <f ca="1">INDEX(INDIRECT("Import_"&amp;D$2&amp;"!$H:$H",TRUE),MATCH('In-Analysis'!$A35,Import_2018!$A:$A,0),1)</f>
        <v>64802</v>
      </c>
      <c r="E35" s="92">
        <f ca="1">INDEX(INDIRECT("Import_"&amp;E$2&amp;"!$H:$H",TRUE),MATCH('In-Analysis'!$A35,Import_2018!$A:$A,0),1)</f>
        <v>55753</v>
      </c>
      <c r="F35" s="92">
        <f ca="1">INDEX(INDIRECT("Import_"&amp;F$2&amp;"!$H:$H",TRUE),MATCH('In-Analysis'!$A35,Import_2018!$A:$A,0),1)</f>
        <v>68917</v>
      </c>
      <c r="G35" s="92">
        <f ca="1">INDEX(INDIRECT("Import_"&amp;G$2&amp;"!$H:$H",TRUE),MATCH('In-Analysis'!$A35,Import_2018!$A:$A,0),1)</f>
        <v>56808</v>
      </c>
      <c r="H35" s="92">
        <f ca="1">INDEX(INDIRECT("Import_"&amp;H$2&amp;"!$H:$H",TRUE),MATCH('In-Analysis'!$A35,Import_2018!$A:$A,0),1)</f>
        <v>54693</v>
      </c>
      <c r="I35" s="92">
        <f ca="1">INDEX(INDIRECT("Import_"&amp;I$2&amp;"!$H:$H",TRUE),MATCH('In-Analysis'!$A35,Import_2018!$A:$A,0),1)</f>
        <v>62130</v>
      </c>
      <c r="J35" s="92">
        <f ca="1">INDEX(INDIRECT("Import_"&amp;J$2&amp;"!$H:$H",TRUE),MATCH('In-Analysis'!$A35,Import_2018!$A:$A,0),1)</f>
        <v>73605</v>
      </c>
      <c r="K35" s="92">
        <f ca="1">INDEX(INDIRECT("Import_"&amp;K$2&amp;"!$C:$C",TRUE),MATCH('In-Analysis'!$A35,INDIRECT("Import_"&amp;K$2&amp;"!$A:$A",TRUE),0),1)</f>
        <v>64797</v>
      </c>
      <c r="L35" s="92">
        <f ca="1">INDEX(INDIRECT("Import_"&amp;L$2&amp;"!$C:$C",TRUE),MATCH('In-Analysis'!$A35,INDIRECT("Import_"&amp;L$2&amp;"!$A:$A",TRUE),0),1)</f>
        <v>69033</v>
      </c>
      <c r="M35" s="92">
        <f ca="1">INDEX(INDIRECT("Import_"&amp;M$2&amp;"!$C:$C",TRUE),MATCH('In-Analysis'!$A35,INDIRECT("Import_"&amp;M$2&amp;"!$A:$A",TRUE),0),1)</f>
        <v>69422</v>
      </c>
      <c r="N35" s="92">
        <f ca="1">INDEX(INDIRECT("Import_"&amp;N$2&amp;"!$C:$C",TRUE),MATCH('In-Analysis'!$A35,INDIRECT("Import_"&amp;N$2&amp;"!$A:$A",TRUE),0),1)</f>
        <v>72409</v>
      </c>
      <c r="P35" s="38" t="s">
        <v>31</v>
      </c>
      <c r="Q35" s="40">
        <f t="shared" ca="1" si="2"/>
        <v>8.653996259718872E-3</v>
      </c>
      <c r="R35" s="40">
        <f t="shared" ca="1" si="2"/>
        <v>7.6424984582856136E-3</v>
      </c>
      <c r="S35" s="40">
        <f t="shared" ca="1" si="2"/>
        <v>8.5561517096195104E-3</v>
      </c>
      <c r="T35" s="40">
        <f t="shared" ca="1" si="2"/>
        <v>7.3797226194262759E-3</v>
      </c>
      <c r="U35" s="40">
        <f t="shared" ca="1" si="2"/>
        <v>9.3714389837284504E-3</v>
      </c>
      <c r="V35" s="40">
        <f t="shared" ca="1" si="2"/>
        <v>7.8551047879662356E-3</v>
      </c>
      <c r="W35" s="40">
        <f t="shared" ca="1" si="2"/>
        <v>7.713681153459986E-3</v>
      </c>
      <c r="X35" s="40">
        <f t="shared" ca="1" si="2"/>
        <v>8.8629706001299557E-3</v>
      </c>
      <c r="Y35" s="40">
        <f t="shared" ca="1" si="2"/>
        <v>1.0864269181770936E-2</v>
      </c>
      <c r="Z35" s="40">
        <f t="shared" ca="1" si="2"/>
        <v>9.2673651360742453E-3</v>
      </c>
      <c r="AA35" s="40">
        <f t="shared" ca="1" si="2"/>
        <v>9.4049524602561642E-3</v>
      </c>
      <c r="AB35" s="40">
        <f t="shared" ca="1" si="2"/>
        <v>9.1388134181086787E-3</v>
      </c>
      <c r="AC35" s="40">
        <f t="shared" ca="1" si="2"/>
        <v>9.0008585801518194E-3</v>
      </c>
      <c r="AE35" s="38" t="s">
        <v>31</v>
      </c>
      <c r="AF35" s="92">
        <f t="shared" ca="1" si="4"/>
        <v>37</v>
      </c>
      <c r="AG35" s="92">
        <f t="shared" ca="1" si="4"/>
        <v>37</v>
      </c>
      <c r="AH35" s="92">
        <f t="shared" ca="1" si="4"/>
        <v>36</v>
      </c>
      <c r="AI35" s="92">
        <f t="shared" ca="1" si="4"/>
        <v>38</v>
      </c>
      <c r="AJ35" s="92">
        <f t="shared" ca="1" si="4"/>
        <v>36</v>
      </c>
      <c r="AK35" s="92">
        <f t="shared" ca="1" si="4"/>
        <v>38</v>
      </c>
      <c r="AL35" s="92">
        <f t="shared" ca="1" si="4"/>
        <v>38</v>
      </c>
      <c r="AM35" s="92">
        <f t="shared" ca="1" si="4"/>
        <v>36</v>
      </c>
      <c r="AN35" s="92">
        <f t="shared" ca="1" si="4"/>
        <v>34</v>
      </c>
      <c r="AO35" s="92">
        <f t="shared" ca="1" si="4"/>
        <v>36</v>
      </c>
      <c r="AP35" s="92">
        <f t="shared" ca="1" si="4"/>
        <v>36</v>
      </c>
      <c r="AQ35" s="92">
        <f t="shared" ca="1" si="4"/>
        <v>36</v>
      </c>
      <c r="AR35" s="92">
        <f t="shared" ca="1" si="4"/>
        <v>37</v>
      </c>
    </row>
    <row r="36" spans="1:44" ht="15.75" x14ac:dyDescent="0.25">
      <c r="A36" s="38" t="s">
        <v>32</v>
      </c>
      <c r="B36" s="92">
        <f ca="1">INDEX(INDIRECT("Import_"&amp;B$2&amp;"!$H:$H",TRUE),MATCH('In-Analysis'!$A36,Import_2018!$A:$A,0),1)</f>
        <v>287249</v>
      </c>
      <c r="C36" s="92">
        <f ca="1">INDEX(INDIRECT("Import_"&amp;C$2&amp;"!$H:$H",TRUE),MATCH('In-Analysis'!$A36,Import_2018!$A:$A,0),1)</f>
        <v>285252</v>
      </c>
      <c r="D36" s="92">
        <f ca="1">INDEX(INDIRECT("Import_"&amp;D$2&amp;"!$H:$H",TRUE),MATCH('In-Analysis'!$A36,Import_2018!$A:$A,0),1)</f>
        <v>260723</v>
      </c>
      <c r="E36" s="92">
        <f ca="1">INDEX(INDIRECT("Import_"&amp;E$2&amp;"!$H:$H",TRUE),MATCH('In-Analysis'!$A36,Import_2018!$A:$A,0),1)</f>
        <v>257611</v>
      </c>
      <c r="F36" s="92">
        <f ca="1">INDEX(INDIRECT("Import_"&amp;F$2&amp;"!$H:$H",TRUE),MATCH('In-Analysis'!$A36,Import_2018!$A:$A,0),1)</f>
        <v>258571</v>
      </c>
      <c r="G36" s="92">
        <f ca="1">INDEX(INDIRECT("Import_"&amp;G$2&amp;"!$H:$H",TRUE),MATCH('In-Analysis'!$A36,Import_2018!$A:$A,0),1)</f>
        <v>272066</v>
      </c>
      <c r="H36" s="92">
        <f ca="1">INDEX(INDIRECT("Import_"&amp;H$2&amp;"!$H:$H",TRUE),MATCH('In-Analysis'!$A36,Import_2018!$A:$A,0),1)</f>
        <v>270053</v>
      </c>
      <c r="I36" s="92">
        <f ca="1">INDEX(INDIRECT("Import_"&amp;I$2&amp;"!$H:$H",TRUE),MATCH('In-Analysis'!$A36,Import_2018!$A:$A,0),1)</f>
        <v>282209</v>
      </c>
      <c r="J36" s="92">
        <f ca="1">INDEX(INDIRECT("Import_"&amp;J$2&amp;"!$H:$H",TRUE),MATCH('In-Analysis'!$A36,Import_2018!$A:$A,0),1)</f>
        <v>269427</v>
      </c>
      <c r="K36" s="92">
        <f ca="1">INDEX(INDIRECT("Import_"&amp;K$2&amp;"!$C:$C",TRUE),MATCH('In-Analysis'!$A36,INDIRECT("Import_"&amp;K$2&amp;"!$A:$A",TRUE),0),1)</f>
        <v>277482</v>
      </c>
      <c r="L36" s="92">
        <f ca="1">INDEX(INDIRECT("Import_"&amp;L$2&amp;"!$C:$C",TRUE),MATCH('In-Analysis'!$A36,INDIRECT("Import_"&amp;L$2&amp;"!$A:$A",TRUE),0),1)</f>
        <v>266591</v>
      </c>
      <c r="M36" s="92">
        <f ca="1">INDEX(INDIRECT("Import_"&amp;M$2&amp;"!$C:$C",TRUE),MATCH('In-Analysis'!$A36,INDIRECT("Import_"&amp;M$2&amp;"!$A:$A",TRUE),0),1)</f>
        <v>276203</v>
      </c>
      <c r="N36" s="92">
        <f ca="1">INDEX(INDIRECT("Import_"&amp;N$2&amp;"!$C:$C",TRUE),MATCH('In-Analysis'!$A36,INDIRECT("Import_"&amp;N$2&amp;"!$A:$A",TRUE),0),1)</f>
        <v>276681</v>
      </c>
      <c r="P36" s="38" t="s">
        <v>32</v>
      </c>
      <c r="Q36" s="40">
        <f t="shared" ca="1" si="2"/>
        <v>3.6546432197003577E-2</v>
      </c>
      <c r="R36" s="40">
        <f t="shared" ca="1" si="2"/>
        <v>3.8075940445775704E-2</v>
      </c>
      <c r="S36" s="40">
        <f t="shared" ca="1" si="2"/>
        <v>3.4424640322630901E-2</v>
      </c>
      <c r="T36" s="40">
        <f t="shared" ca="1" si="2"/>
        <v>3.4098572699460525E-2</v>
      </c>
      <c r="U36" s="40">
        <f t="shared" ca="1" si="2"/>
        <v>3.5160879746095289E-2</v>
      </c>
      <c r="V36" s="40">
        <f t="shared" ca="1" si="2"/>
        <v>3.7619823603063339E-2</v>
      </c>
      <c r="W36" s="40">
        <f t="shared" ca="1" si="2"/>
        <v>3.808719098486698E-2</v>
      </c>
      <c r="X36" s="40">
        <f t="shared" ca="1" si="2"/>
        <v>4.0257686626300894E-2</v>
      </c>
      <c r="Y36" s="40">
        <f t="shared" ca="1" si="2"/>
        <v>3.9768051801331403E-2</v>
      </c>
      <c r="Z36" s="40">
        <f t="shared" ca="1" si="2"/>
        <v>3.9685896147786989E-2</v>
      </c>
      <c r="AA36" s="40">
        <f t="shared" ca="1" si="2"/>
        <v>3.6319958300119519E-2</v>
      </c>
      <c r="AB36" s="40">
        <f t="shared" ca="1" si="2"/>
        <v>3.6359766104719991E-2</v>
      </c>
      <c r="AC36" s="40">
        <f t="shared" ca="1" si="2"/>
        <v>3.4393052698076007E-2</v>
      </c>
      <c r="AE36" s="38" t="s">
        <v>32</v>
      </c>
      <c r="AF36" s="92">
        <f t="shared" ca="1" si="4"/>
        <v>6</v>
      </c>
      <c r="AG36" s="92">
        <f t="shared" ca="1" si="4"/>
        <v>5</v>
      </c>
      <c r="AH36" s="92">
        <f t="shared" ca="1" si="4"/>
        <v>8</v>
      </c>
      <c r="AI36" s="92">
        <f t="shared" ca="1" si="4"/>
        <v>7</v>
      </c>
      <c r="AJ36" s="92">
        <f t="shared" ca="1" si="4"/>
        <v>7</v>
      </c>
      <c r="AK36" s="92">
        <f t="shared" ca="1" si="4"/>
        <v>6</v>
      </c>
      <c r="AL36" s="92">
        <f t="shared" ca="1" si="4"/>
        <v>6</v>
      </c>
      <c r="AM36" s="92">
        <f t="shared" ca="1" si="4"/>
        <v>4</v>
      </c>
      <c r="AN36" s="92">
        <f t="shared" ca="1" si="4"/>
        <v>4</v>
      </c>
      <c r="AO36" s="92">
        <f t="shared" ca="1" si="4"/>
        <v>6</v>
      </c>
      <c r="AP36" s="92">
        <f t="shared" ca="1" si="4"/>
        <v>6</v>
      </c>
      <c r="AQ36" s="92">
        <f t="shared" ca="1" si="4"/>
        <v>7</v>
      </c>
      <c r="AR36" s="92">
        <f t="shared" ca="1" si="4"/>
        <v>8</v>
      </c>
    </row>
    <row r="37" spans="1:44" ht="15.75" x14ac:dyDescent="0.25">
      <c r="A37" s="38" t="s">
        <v>33</v>
      </c>
      <c r="B37" s="92">
        <f ca="1">INDEX(INDIRECT("Import_"&amp;B$2&amp;"!$H:$H",TRUE),MATCH('In-Analysis'!$A37,Import_2018!$A:$A,0),1)</f>
        <v>336681</v>
      </c>
      <c r="C37" s="92">
        <f ca="1">INDEX(INDIRECT("Import_"&amp;C$2&amp;"!$H:$H",TRUE),MATCH('In-Analysis'!$A37,Import_2018!$A:$A,0),1)</f>
        <v>313834</v>
      </c>
      <c r="D37" s="92">
        <f ca="1">INDEX(INDIRECT("Import_"&amp;D$2&amp;"!$H:$H",TRUE),MATCH('In-Analysis'!$A37,Import_2018!$A:$A,0),1)</f>
        <v>330896</v>
      </c>
      <c r="E37" s="92">
        <f ca="1">INDEX(INDIRECT("Import_"&amp;E$2&amp;"!$H:$H",TRUE),MATCH('In-Analysis'!$A37,Import_2018!$A:$A,0),1)</f>
        <v>310612</v>
      </c>
      <c r="F37" s="92">
        <f ca="1">INDEX(INDIRECT("Import_"&amp;F$2&amp;"!$H:$H",TRUE),MATCH('In-Analysis'!$A37,Import_2018!$A:$A,0),1)</f>
        <v>286533</v>
      </c>
      <c r="G37" s="92">
        <f ca="1">INDEX(INDIRECT("Import_"&amp;G$2&amp;"!$H:$H",TRUE),MATCH('In-Analysis'!$A37,Import_2018!$A:$A,0),1)</f>
        <v>275922</v>
      </c>
      <c r="H37" s="92">
        <f ca="1">INDEX(INDIRECT("Import_"&amp;H$2&amp;"!$H:$H",TRUE),MATCH('In-Analysis'!$A37,Import_2018!$A:$A,0),1)</f>
        <v>273149</v>
      </c>
      <c r="I37" s="92">
        <f ca="1">INDEX(INDIRECT("Import_"&amp;I$2&amp;"!$H:$H",TRUE),MATCH('In-Analysis'!$A37,Import_2018!$A:$A,0),1)</f>
        <v>265291</v>
      </c>
      <c r="J37" s="92">
        <f ca="1">INDEX(INDIRECT("Import_"&amp;J$2&amp;"!$H:$H",TRUE),MATCH('In-Analysis'!$A37,Import_2018!$A:$A,0),1)</f>
        <v>263256</v>
      </c>
      <c r="K37" s="92">
        <f ca="1">INDEX(INDIRECT("Import_"&amp;K$2&amp;"!$C:$C",TRUE),MATCH('In-Analysis'!$A37,INDIRECT("Import_"&amp;K$2&amp;"!$A:$A",TRUE),0),1)</f>
        <v>284171</v>
      </c>
      <c r="L37" s="92">
        <f ca="1">INDEX(INDIRECT("Import_"&amp;L$2&amp;"!$C:$C",TRUE),MATCH('In-Analysis'!$A37,INDIRECT("Import_"&amp;L$2&amp;"!$A:$A",TRUE),0),1)</f>
        <v>323866</v>
      </c>
      <c r="M37" s="92">
        <f ca="1">INDEX(INDIRECT("Import_"&amp;M$2&amp;"!$C:$C",TRUE),MATCH('In-Analysis'!$A37,INDIRECT("Import_"&amp;M$2&amp;"!$A:$A",TRUE),0),1)</f>
        <v>342207</v>
      </c>
      <c r="N37" s="92">
        <f ca="1">INDEX(INDIRECT("Import_"&amp;N$2&amp;"!$C:$C",TRUE),MATCH('In-Analysis'!$A37,INDIRECT("Import_"&amp;N$2&amp;"!$A:$A",TRUE),0),1)</f>
        <v>345505</v>
      </c>
      <c r="P37" s="38" t="s">
        <v>33</v>
      </c>
      <c r="Q37" s="40">
        <f t="shared" ca="1" si="2"/>
        <v>4.2835621145832919E-2</v>
      </c>
      <c r="R37" s="40">
        <f t="shared" ca="1" si="2"/>
        <v>4.1891116254608458E-2</v>
      </c>
      <c r="S37" s="40">
        <f t="shared" ca="1" si="2"/>
        <v>4.3689953645045798E-2</v>
      </c>
      <c r="T37" s="40">
        <f t="shared" ca="1" si="2"/>
        <v>4.1114027985314411E-2</v>
      </c>
      <c r="U37" s="40">
        <f t="shared" ca="1" si="2"/>
        <v>3.8963195239558657E-2</v>
      </c>
      <c r="V37" s="40">
        <f t="shared" ca="1" si="2"/>
        <v>3.8153010549662365E-2</v>
      </c>
      <c r="W37" s="40">
        <f t="shared" ref="W37:AC54" ca="1" si="5">H37/H$3</f>
        <v>3.8523838395890547E-2</v>
      </c>
      <c r="X37" s="40">
        <f t="shared" ca="1" si="5"/>
        <v>3.7844299589233479E-2</v>
      </c>
      <c r="Y37" s="40">
        <f t="shared" ca="1" si="5"/>
        <v>3.8857197849552196E-2</v>
      </c>
      <c r="Z37" s="40">
        <f t="shared" ca="1" si="5"/>
        <v>4.0642567064576363E-2</v>
      </c>
      <c r="AA37" s="40">
        <f t="shared" ca="1" si="5"/>
        <v>4.4123018462088028E-2</v>
      </c>
      <c r="AB37" s="40">
        <f t="shared" ca="1" si="5"/>
        <v>4.5048629013435461E-2</v>
      </c>
      <c r="AC37" s="40">
        <f t="shared" ca="1" si="5"/>
        <v>4.2948274989785172E-2</v>
      </c>
      <c r="AE37" s="38" t="s">
        <v>33</v>
      </c>
      <c r="AF37" s="92">
        <f t="shared" ca="1" si="4"/>
        <v>4</v>
      </c>
      <c r="AG37" s="92">
        <f t="shared" ca="1" si="4"/>
        <v>4</v>
      </c>
      <c r="AH37" s="92">
        <f t="shared" ca="1" si="4"/>
        <v>4</v>
      </c>
      <c r="AI37" s="92">
        <f t="shared" ca="1" si="4"/>
        <v>4</v>
      </c>
      <c r="AJ37" s="92">
        <f t="shared" ca="1" si="4"/>
        <v>4</v>
      </c>
      <c r="AK37" s="92">
        <f t="shared" ca="1" si="4"/>
        <v>5</v>
      </c>
      <c r="AL37" s="92">
        <f t="shared" ca="1" si="4"/>
        <v>5</v>
      </c>
      <c r="AM37" s="92">
        <f t="shared" ca="1" si="4"/>
        <v>6</v>
      </c>
      <c r="AN37" s="92">
        <f t="shared" ca="1" si="4"/>
        <v>5</v>
      </c>
      <c r="AO37" s="92">
        <f t="shared" ca="1" si="4"/>
        <v>4</v>
      </c>
      <c r="AP37" s="92">
        <f t="shared" ca="1" si="4"/>
        <v>4</v>
      </c>
      <c r="AQ37" s="92">
        <f t="shared" ca="1" si="4"/>
        <v>4</v>
      </c>
      <c r="AR37" s="92">
        <f t="shared" ca="1" si="4"/>
        <v>5</v>
      </c>
    </row>
    <row r="38" spans="1:44" ht="15.75" x14ac:dyDescent="0.25">
      <c r="A38" s="38" t="s">
        <v>34</v>
      </c>
      <c r="B38" s="92">
        <f ca="1">INDEX(INDIRECT("Import_"&amp;B$2&amp;"!$H:$H",TRUE),MATCH('In-Analysis'!$A38,Import_2018!$A:$A,0),1)</f>
        <v>37844</v>
      </c>
      <c r="C38" s="92">
        <f ca="1">INDEX(INDIRECT("Import_"&amp;C$2&amp;"!$H:$H",TRUE),MATCH('In-Analysis'!$A38,Import_2018!$A:$A,0),1)</f>
        <v>37315</v>
      </c>
      <c r="D38" s="92">
        <f ca="1">INDEX(INDIRECT("Import_"&amp;D$2&amp;"!$H:$H",TRUE),MATCH('In-Analysis'!$A38,Import_2018!$A:$A,0),1)</f>
        <v>29655</v>
      </c>
      <c r="E38" s="92">
        <f ca="1">INDEX(INDIRECT("Import_"&amp;E$2&amp;"!$H:$H",TRUE),MATCH('In-Analysis'!$A38,Import_2018!$A:$A,0),1)</f>
        <v>42618</v>
      </c>
      <c r="F38" s="92">
        <f ca="1">INDEX(INDIRECT("Import_"&amp;F$2&amp;"!$H:$H",TRUE),MATCH('In-Analysis'!$A38,Import_2018!$A:$A,0),1)</f>
        <v>39059</v>
      </c>
      <c r="G38" s="92">
        <f ca="1">INDEX(INDIRECT("Import_"&amp;G$2&amp;"!$H:$H",TRUE),MATCH('In-Analysis'!$A38,Import_2018!$A:$A,0),1)</f>
        <v>38908</v>
      </c>
      <c r="H38" s="92">
        <f ca="1">INDEX(INDIRECT("Import_"&amp;H$2&amp;"!$H:$H",TRUE),MATCH('In-Analysis'!$A38,Import_2018!$A:$A,0),1)</f>
        <v>38213</v>
      </c>
      <c r="I38" s="92">
        <f ca="1">INDEX(INDIRECT("Import_"&amp;I$2&amp;"!$H:$H",TRUE),MATCH('In-Analysis'!$A38,Import_2018!$A:$A,0),1)</f>
        <v>32510</v>
      </c>
      <c r="J38" s="92">
        <f ca="1">INDEX(INDIRECT("Import_"&amp;J$2&amp;"!$H:$H",TRUE),MATCH('In-Analysis'!$A38,Import_2018!$A:$A,0),1)</f>
        <v>30100</v>
      </c>
      <c r="K38" s="92">
        <f ca="1">INDEX(INDIRECT("Import_"&amp;K$2&amp;"!$C:$C",TRUE),MATCH('In-Analysis'!$A38,INDIRECT("Import_"&amp;K$2&amp;"!$A:$A",TRUE),0),1)</f>
        <v>29970</v>
      </c>
      <c r="L38" s="92">
        <f ca="1">INDEX(INDIRECT("Import_"&amp;L$2&amp;"!$C:$C",TRUE),MATCH('In-Analysis'!$A38,INDIRECT("Import_"&amp;L$2&amp;"!$A:$A",TRUE),0),1)</f>
        <v>26746</v>
      </c>
      <c r="M38" s="92">
        <f ca="1">INDEX(INDIRECT("Import_"&amp;M$2&amp;"!$C:$C",TRUE),MATCH('In-Analysis'!$A38,INDIRECT("Import_"&amp;M$2&amp;"!$A:$A",TRUE),0),1)</f>
        <v>22399</v>
      </c>
      <c r="N38" s="92">
        <f ca="1">INDEX(INDIRECT("Import_"&amp;N$2&amp;"!$C:$C",TRUE),MATCH('In-Analysis'!$A38,INDIRECT("Import_"&amp;N$2&amp;"!$A:$A",TRUE),0),1)</f>
        <v>26260</v>
      </c>
      <c r="P38" s="38" t="s">
        <v>34</v>
      </c>
      <c r="Q38" s="40">
        <f t="shared" ref="Q38:V54" ca="1" si="6">B38/B$3</f>
        <v>4.8148581198312378E-3</v>
      </c>
      <c r="R38" s="40">
        <f t="shared" ca="1" si="6"/>
        <v>4.9808720630674643E-3</v>
      </c>
      <c r="S38" s="40">
        <f t="shared" ca="1" si="6"/>
        <v>3.9155069125762568E-3</v>
      </c>
      <c r="T38" s="40">
        <f t="shared" ca="1" si="6"/>
        <v>5.6411138162019807E-3</v>
      </c>
      <c r="U38" s="40">
        <f t="shared" ca="1" si="6"/>
        <v>5.3113025126666795E-3</v>
      </c>
      <c r="V38" s="40">
        <f t="shared" ca="1" si="6"/>
        <v>5.3799890348223897E-3</v>
      </c>
      <c r="W38" s="40">
        <f t="shared" ca="1" si="5"/>
        <v>5.3894081128694066E-3</v>
      </c>
      <c r="X38" s="40">
        <f t="shared" ca="1" si="5"/>
        <v>4.6376174828621419E-3</v>
      </c>
      <c r="Y38" s="40">
        <f t="shared" ca="1" si="5"/>
        <v>4.4428300030066592E-3</v>
      </c>
      <c r="Z38" s="40">
        <f t="shared" ca="1" si="5"/>
        <v>4.2863548177870135E-3</v>
      </c>
      <c r="AA38" s="40">
        <f t="shared" ca="1" si="5"/>
        <v>3.6438349557749391E-3</v>
      </c>
      <c r="AB38" s="40">
        <f t="shared" ca="1" si="5"/>
        <v>2.9486370567286492E-3</v>
      </c>
      <c r="AC38" s="40">
        <f t="shared" ca="1" si="5"/>
        <v>3.2642702746176135E-3</v>
      </c>
      <c r="AE38" s="38" t="s">
        <v>34</v>
      </c>
      <c r="AF38" s="92">
        <f t="shared" ca="1" si="4"/>
        <v>47</v>
      </c>
      <c r="AG38" s="92">
        <f t="shared" ca="1" si="4"/>
        <v>44</v>
      </c>
      <c r="AH38" s="92">
        <f t="shared" ca="1" si="4"/>
        <v>49</v>
      </c>
      <c r="AI38" s="92">
        <f t="shared" ca="1" si="4"/>
        <v>44</v>
      </c>
      <c r="AJ38" s="92">
        <f t="shared" ca="1" si="4"/>
        <v>44</v>
      </c>
      <c r="AK38" s="92">
        <f t="shared" ca="1" si="4"/>
        <v>44</v>
      </c>
      <c r="AL38" s="92">
        <f t="shared" ref="AL38:AR54" ca="1" si="7">_xlfn.RANK.AVG(W38,W$4:W$54)</f>
        <v>43</v>
      </c>
      <c r="AM38" s="92">
        <f t="shared" ca="1" si="7"/>
        <v>47</v>
      </c>
      <c r="AN38" s="92">
        <f t="shared" ca="1" si="7"/>
        <v>47</v>
      </c>
      <c r="AO38" s="92">
        <f t="shared" ca="1" si="7"/>
        <v>48</v>
      </c>
      <c r="AP38" s="92">
        <f t="shared" ca="1" si="7"/>
        <v>49</v>
      </c>
      <c r="AQ38" s="92">
        <f t="shared" ca="1" si="7"/>
        <v>51</v>
      </c>
      <c r="AR38" s="92">
        <f t="shared" ca="1" si="7"/>
        <v>50</v>
      </c>
    </row>
    <row r="39" spans="1:44" ht="15.75" x14ac:dyDescent="0.25">
      <c r="A39" s="38" t="s">
        <v>35</v>
      </c>
      <c r="B39" s="92">
        <f ca="1">INDEX(INDIRECT("Import_"&amp;B$2&amp;"!$H:$H",TRUE),MATCH('In-Analysis'!$A39,Import_2018!$A:$A,0),1)</f>
        <v>184477</v>
      </c>
      <c r="C39" s="92">
        <f ca="1">INDEX(INDIRECT("Import_"&amp;C$2&amp;"!$H:$H",TRUE),MATCH('In-Analysis'!$A39,Import_2018!$A:$A,0),1)</f>
        <v>198929</v>
      </c>
      <c r="D39" s="92">
        <f ca="1">INDEX(INDIRECT("Import_"&amp;D$2&amp;"!$H:$H",TRUE),MATCH('In-Analysis'!$A39,Import_2018!$A:$A,0),1)</f>
        <v>195396</v>
      </c>
      <c r="E39" s="92">
        <f ca="1">INDEX(INDIRECT("Import_"&amp;E$2&amp;"!$H:$H",TRUE),MATCH('In-Analysis'!$A39,Import_2018!$A:$A,0),1)</f>
        <v>203475</v>
      </c>
      <c r="F39" s="92">
        <f ca="1">INDEX(INDIRECT("Import_"&amp;F$2&amp;"!$H:$H",TRUE),MATCH('In-Analysis'!$A39,Import_2018!$A:$A,0),1)</f>
        <v>196742</v>
      </c>
      <c r="G39" s="92">
        <f ca="1">INDEX(INDIRECT("Import_"&amp;G$2&amp;"!$H:$H",TRUE),MATCH('In-Analysis'!$A39,Import_2018!$A:$A,0),1)</f>
        <v>185749</v>
      </c>
      <c r="H39" s="92">
        <f ca="1">INDEX(INDIRECT("Import_"&amp;H$2&amp;"!$H:$H",TRUE),MATCH('In-Analysis'!$A39,Import_2018!$A:$A,0),1)</f>
        <v>196391</v>
      </c>
      <c r="I39" s="92">
        <f ca="1">INDEX(INDIRECT("Import_"&amp;I$2&amp;"!$H:$H",TRUE),MATCH('In-Analysis'!$A39,Import_2018!$A:$A,0),1)</f>
        <v>191778</v>
      </c>
      <c r="J39" s="92">
        <f ca="1">INDEX(INDIRECT("Import_"&amp;J$2&amp;"!$H:$H",TRUE),MATCH('In-Analysis'!$A39,Import_2018!$A:$A,0),1)</f>
        <v>172633</v>
      </c>
      <c r="K39" s="92">
        <f ca="1">INDEX(INDIRECT("Import_"&amp;K$2&amp;"!$C:$C",TRUE),MATCH('In-Analysis'!$A39,INDIRECT("Import_"&amp;K$2&amp;"!$A:$A",TRUE),0),1)</f>
        <v>171894</v>
      </c>
      <c r="L39" s="92">
        <f ca="1">INDEX(INDIRECT("Import_"&amp;L$2&amp;"!$C:$C",TRUE),MATCH('In-Analysis'!$A39,INDIRECT("Import_"&amp;L$2&amp;"!$A:$A",TRUE),0),1)</f>
        <v>182977</v>
      </c>
      <c r="M39" s="92">
        <f ca="1">INDEX(INDIRECT("Import_"&amp;M$2&amp;"!$C:$C",TRUE),MATCH('In-Analysis'!$A39,INDIRECT("Import_"&amp;M$2&amp;"!$A:$A",TRUE),0),1)</f>
        <v>189644</v>
      </c>
      <c r="N39" s="92">
        <f ca="1">INDEX(INDIRECT("Import_"&amp;N$2&amp;"!$C:$C",TRUE),MATCH('In-Analysis'!$A39,INDIRECT("Import_"&amp;N$2&amp;"!$A:$A",TRUE),0),1)</f>
        <v>199185</v>
      </c>
      <c r="P39" s="38" t="s">
        <v>35</v>
      </c>
      <c r="Q39" s="40">
        <f t="shared" ca="1" si="6"/>
        <v>2.3470842970407656E-2</v>
      </c>
      <c r="R39" s="40">
        <f t="shared" ca="1" si="6"/>
        <v>2.6553394040840082E-2</v>
      </c>
      <c r="S39" s="40">
        <f t="shared" ca="1" si="6"/>
        <v>2.5799170078899016E-2</v>
      </c>
      <c r="T39" s="40">
        <f t="shared" ca="1" si="6"/>
        <v>2.6932883611424704E-2</v>
      </c>
      <c r="U39" s="40">
        <f t="shared" ca="1" si="6"/>
        <v>2.675327783473893E-2</v>
      </c>
      <c r="V39" s="40">
        <f t="shared" ca="1" si="6"/>
        <v>2.568437296260985E-2</v>
      </c>
      <c r="W39" s="40">
        <f t="shared" ca="1" si="5"/>
        <v>2.7698198222974792E-2</v>
      </c>
      <c r="X39" s="40">
        <f t="shared" ca="1" si="5"/>
        <v>2.7357520935968497E-2</v>
      </c>
      <c r="Y39" s="40">
        <f t="shared" ca="1" si="5"/>
        <v>2.5481032289337163E-2</v>
      </c>
      <c r="Z39" s="40">
        <f t="shared" ca="1" si="5"/>
        <v>2.4584540375331362E-2</v>
      </c>
      <c r="AA39" s="40">
        <f t="shared" ca="1" si="5"/>
        <v>2.4928512252405256E-2</v>
      </c>
      <c r="AB39" s="40">
        <f t="shared" ca="1" si="5"/>
        <v>2.4965012991037455E-2</v>
      </c>
      <c r="AC39" s="40">
        <f t="shared" ca="1" si="5"/>
        <v>2.4759850519790912E-2</v>
      </c>
      <c r="AE39" s="38" t="s">
        <v>35</v>
      </c>
      <c r="AF39" s="92">
        <f t="shared" ref="AF39:AK54" ca="1" si="8">_xlfn.RANK.AVG(Q39,Q$4:Q$54)</f>
        <v>16</v>
      </c>
      <c r="AG39" s="92">
        <f t="shared" ca="1" si="8"/>
        <v>12</v>
      </c>
      <c r="AH39" s="92">
        <f t="shared" ca="1" si="8"/>
        <v>13</v>
      </c>
      <c r="AI39" s="92">
        <f t="shared" ca="1" si="8"/>
        <v>13</v>
      </c>
      <c r="AJ39" s="92">
        <f t="shared" ca="1" si="8"/>
        <v>13</v>
      </c>
      <c r="AK39" s="92">
        <f t="shared" ca="1" si="8"/>
        <v>14</v>
      </c>
      <c r="AL39" s="92">
        <f t="shared" ca="1" si="7"/>
        <v>13</v>
      </c>
      <c r="AM39" s="92">
        <f t="shared" ca="1" si="7"/>
        <v>13</v>
      </c>
      <c r="AN39" s="92">
        <f t="shared" ca="1" si="7"/>
        <v>13</v>
      </c>
      <c r="AO39" s="92">
        <f t="shared" ca="1" si="7"/>
        <v>14</v>
      </c>
      <c r="AP39" s="92">
        <f t="shared" ca="1" si="7"/>
        <v>13</v>
      </c>
      <c r="AQ39" s="92">
        <f t="shared" ca="1" si="7"/>
        <v>13</v>
      </c>
      <c r="AR39" s="92">
        <f t="shared" ca="1" si="7"/>
        <v>12</v>
      </c>
    </row>
    <row r="40" spans="1:44" ht="15.75" x14ac:dyDescent="0.25">
      <c r="A40" s="38" t="s">
        <v>36</v>
      </c>
      <c r="B40" s="92">
        <f ca="1">INDEX(INDIRECT("Import_"&amp;B$2&amp;"!$H:$H",TRUE),MATCH('In-Analysis'!$A40,Import_2018!$A:$A,0),1)</f>
        <v>108288</v>
      </c>
      <c r="C40" s="92">
        <f ca="1">INDEX(INDIRECT("Import_"&amp;C$2&amp;"!$H:$H",TRUE),MATCH('In-Analysis'!$A40,Import_2018!$A:$A,0),1)</f>
        <v>101961</v>
      </c>
      <c r="D40" s="92">
        <f ca="1">INDEX(INDIRECT("Import_"&amp;D$2&amp;"!$H:$H",TRUE),MATCH('In-Analysis'!$A40,Import_2018!$A:$A,0),1)</f>
        <v>102000</v>
      </c>
      <c r="E40" s="92">
        <f ca="1">INDEX(INDIRECT("Import_"&amp;E$2&amp;"!$H:$H",TRUE),MATCH('In-Analysis'!$A40,Import_2018!$A:$A,0),1)</f>
        <v>110878</v>
      </c>
      <c r="F40" s="92">
        <f ca="1">INDEX(INDIRECT("Import_"&amp;F$2&amp;"!$H:$H",TRUE),MATCH('In-Analysis'!$A40,Import_2018!$A:$A,0),1)</f>
        <v>111346</v>
      </c>
      <c r="G40" s="92">
        <f ca="1">INDEX(INDIRECT("Import_"&amp;G$2&amp;"!$H:$H",TRUE),MATCH('In-Analysis'!$A40,Import_2018!$A:$A,0),1)</f>
        <v>109255</v>
      </c>
      <c r="H40" s="92">
        <f ca="1">INDEX(INDIRECT("Import_"&amp;H$2&amp;"!$H:$H",TRUE),MATCH('In-Analysis'!$A40,Import_2018!$A:$A,0),1)</f>
        <v>108972</v>
      </c>
      <c r="I40" s="92">
        <f ca="1">INDEX(INDIRECT("Import_"&amp;I$2&amp;"!$H:$H",TRUE),MATCH('In-Analysis'!$A40,Import_2018!$A:$A,0),1)</f>
        <v>108878</v>
      </c>
      <c r="J40" s="92">
        <f ca="1">INDEX(INDIRECT("Import_"&amp;J$2&amp;"!$H:$H",TRUE),MATCH('In-Analysis'!$A40,Import_2018!$A:$A,0),1)</f>
        <v>106511</v>
      </c>
      <c r="K40" s="92">
        <f ca="1">INDEX(INDIRECT("Import_"&amp;K$2&amp;"!$C:$C",TRUE),MATCH('In-Analysis'!$A40,INDIRECT("Import_"&amp;K$2&amp;"!$A:$A",TRUE),0),1)</f>
        <v>117850</v>
      </c>
      <c r="L40" s="92">
        <f ca="1">INDEX(INDIRECT("Import_"&amp;L$2&amp;"!$C:$C",TRUE),MATCH('In-Analysis'!$A40,INDIRECT("Import_"&amp;L$2&amp;"!$A:$A",TRUE),0),1)</f>
        <v>122134</v>
      </c>
      <c r="M40" s="92">
        <f ca="1">INDEX(INDIRECT("Import_"&amp;M$2&amp;"!$C:$C",TRUE),MATCH('In-Analysis'!$A40,INDIRECT("Import_"&amp;M$2&amp;"!$A:$A",TRUE),0),1)</f>
        <v>121274</v>
      </c>
      <c r="N40" s="92">
        <f ca="1">INDEX(INDIRECT("Import_"&amp;N$2&amp;"!$C:$C",TRUE),MATCH('In-Analysis'!$A40,INDIRECT("Import_"&amp;N$2&amp;"!$A:$A",TRUE),0),1)</f>
        <v>113919</v>
      </c>
      <c r="P40" s="38" t="s">
        <v>36</v>
      </c>
      <c r="Q40" s="40">
        <f t="shared" ca="1" si="6"/>
        <v>1.3777384950858396E-2</v>
      </c>
      <c r="R40" s="40">
        <f t="shared" ca="1" si="6"/>
        <v>1.3609934246882534E-2</v>
      </c>
      <c r="S40" s="40">
        <f t="shared" ca="1" si="6"/>
        <v>1.3467600913261784E-2</v>
      </c>
      <c r="T40" s="40">
        <f t="shared" ca="1" si="6"/>
        <v>1.4676320280464668E-2</v>
      </c>
      <c r="U40" s="40">
        <f t="shared" ca="1" si="6"/>
        <v>1.5140999246662333E-2</v>
      </c>
      <c r="V40" s="40">
        <f t="shared" ca="1" si="6"/>
        <v>1.5107193944677706E-2</v>
      </c>
      <c r="W40" s="40">
        <f t="shared" ca="1" si="5"/>
        <v>1.5368973408934263E-2</v>
      </c>
      <c r="X40" s="40">
        <f t="shared" ca="1" si="5"/>
        <v>1.5531667680684844E-2</v>
      </c>
      <c r="Y40" s="40">
        <f t="shared" ca="1" si="5"/>
        <v>1.572127131063928E-2</v>
      </c>
      <c r="Z40" s="40">
        <f t="shared" ca="1" si="5"/>
        <v>1.6855085594801453E-2</v>
      </c>
      <c r="AA40" s="40">
        <f t="shared" ca="1" si="5"/>
        <v>1.6639353117797667E-2</v>
      </c>
      <c r="AB40" s="40">
        <f t="shared" ca="1" si="5"/>
        <v>1.5964686388575837E-2</v>
      </c>
      <c r="AC40" s="40">
        <f t="shared" ca="1" si="5"/>
        <v>1.4160792285383242E-2</v>
      </c>
      <c r="AE40" s="38" t="s">
        <v>36</v>
      </c>
      <c r="AF40" s="92">
        <f t="shared" ca="1" si="8"/>
        <v>26</v>
      </c>
      <c r="AG40" s="92">
        <f t="shared" ca="1" si="8"/>
        <v>28</v>
      </c>
      <c r="AH40" s="92">
        <f t="shared" ca="1" si="8"/>
        <v>29</v>
      </c>
      <c r="AI40" s="92">
        <f t="shared" ca="1" si="8"/>
        <v>25</v>
      </c>
      <c r="AJ40" s="92">
        <f t="shared" ca="1" si="8"/>
        <v>25</v>
      </c>
      <c r="AK40" s="92">
        <f t="shared" ca="1" si="8"/>
        <v>24</v>
      </c>
      <c r="AL40" s="92">
        <f t="shared" ca="1" si="7"/>
        <v>25</v>
      </c>
      <c r="AM40" s="92">
        <f t="shared" ca="1" si="7"/>
        <v>27</v>
      </c>
      <c r="AN40" s="92">
        <f t="shared" ca="1" si="7"/>
        <v>25</v>
      </c>
      <c r="AO40" s="92">
        <f t="shared" ca="1" si="7"/>
        <v>25</v>
      </c>
      <c r="AP40" s="92">
        <f t="shared" ca="1" si="7"/>
        <v>22</v>
      </c>
      <c r="AQ40" s="92">
        <f t="shared" ca="1" si="7"/>
        <v>27</v>
      </c>
      <c r="AR40" s="92">
        <f t="shared" ca="1" si="7"/>
        <v>26</v>
      </c>
    </row>
    <row r="41" spans="1:44" ht="15.75" x14ac:dyDescent="0.25">
      <c r="A41" s="38" t="s">
        <v>37</v>
      </c>
      <c r="B41" s="92">
        <f ca="1">INDEX(INDIRECT("Import_"&amp;B$2&amp;"!$H:$H",TRUE),MATCH('In-Analysis'!$A41,Import_2018!$A:$A,0),1)</f>
        <v>133935</v>
      </c>
      <c r="C41" s="92">
        <f ca="1">INDEX(INDIRECT("Import_"&amp;C$2&amp;"!$H:$H",TRUE),MATCH('In-Analysis'!$A41,Import_2018!$A:$A,0),1)</f>
        <v>149513</v>
      </c>
      <c r="D41" s="92">
        <f ca="1">INDEX(INDIRECT("Import_"&amp;D$2&amp;"!$H:$H",TRUE),MATCH('In-Analysis'!$A41,Import_2018!$A:$A,0),1)</f>
        <v>139334</v>
      </c>
      <c r="E41" s="92">
        <f ca="1">INDEX(INDIRECT("Import_"&amp;E$2&amp;"!$H:$H",TRUE),MATCH('In-Analysis'!$A41,Import_2018!$A:$A,0),1)</f>
        <v>141162</v>
      </c>
      <c r="F41" s="92">
        <f ca="1">INDEX(INDIRECT("Import_"&amp;F$2&amp;"!$H:$H",TRUE),MATCH('In-Analysis'!$A41,Import_2018!$A:$A,0),1)</f>
        <v>137008</v>
      </c>
      <c r="G41" s="92">
        <f ca="1">INDEX(INDIRECT("Import_"&amp;G$2&amp;"!$H:$H",TRUE),MATCH('In-Analysis'!$A41,Import_2018!$A:$A,0),1)</f>
        <v>143841</v>
      </c>
      <c r="H41" s="92">
        <f ca="1">INDEX(INDIRECT("Import_"&amp;H$2&amp;"!$H:$H",TRUE),MATCH('In-Analysis'!$A41,Import_2018!$A:$A,0),1)</f>
        <v>118925</v>
      </c>
      <c r="I41" s="92">
        <f ca="1">INDEX(INDIRECT("Import_"&amp;I$2&amp;"!$H:$H",TRUE),MATCH('In-Analysis'!$A41,Import_2018!$A:$A,0),1)</f>
        <v>127906</v>
      </c>
      <c r="J41" s="92">
        <f ca="1">INDEX(INDIRECT("Import_"&amp;J$2&amp;"!$H:$H",TRUE),MATCH('In-Analysis'!$A41,Import_2018!$A:$A,0),1)</f>
        <v>116700</v>
      </c>
      <c r="K41" s="92">
        <f ca="1">INDEX(INDIRECT("Import_"&amp;K$2&amp;"!$C:$C",TRUE),MATCH('In-Analysis'!$A41,INDIRECT("Import_"&amp;K$2&amp;"!$A:$A",TRUE),0),1)</f>
        <v>127489</v>
      </c>
      <c r="L41" s="92">
        <f ca="1">INDEX(INDIRECT("Import_"&amp;L$2&amp;"!$C:$C",TRUE),MATCH('In-Analysis'!$A41,INDIRECT("Import_"&amp;L$2&amp;"!$A:$A",TRUE),0),1)</f>
        <v>119875</v>
      </c>
      <c r="M41" s="92">
        <f ca="1">INDEX(INDIRECT("Import_"&amp;M$2&amp;"!$C:$C",TRUE),MATCH('In-Analysis'!$A41,INDIRECT("Import_"&amp;M$2&amp;"!$A:$A",TRUE),0),1)</f>
        <v>125508</v>
      </c>
      <c r="N41" s="92">
        <f ca="1">INDEX(INDIRECT("Import_"&amp;N$2&amp;"!$C:$C",TRUE),MATCH('In-Analysis'!$A41,INDIRECT("Import_"&amp;N$2&amp;"!$A:$A",TRUE),0),1)</f>
        <v>149838</v>
      </c>
      <c r="P41" s="38" t="s">
        <v>37</v>
      </c>
      <c r="Q41" s="40">
        <f t="shared" ca="1" si="6"/>
        <v>1.7040429718835137E-2</v>
      </c>
      <c r="R41" s="40">
        <f t="shared" ca="1" si="6"/>
        <v>1.9957259138829044E-2</v>
      </c>
      <c r="S41" s="40">
        <f t="shared" ca="1" si="6"/>
        <v>1.8397006918121739E-2</v>
      </c>
      <c r="T41" s="40">
        <f t="shared" ca="1" si="6"/>
        <v>1.8684849324761933E-2</v>
      </c>
      <c r="U41" s="40">
        <f t="shared" ca="1" si="6"/>
        <v>1.863055722510654E-2</v>
      </c>
      <c r="V41" s="40">
        <f t="shared" ca="1" si="6"/>
        <v>1.9889560058545475E-2</v>
      </c>
      <c r="W41" s="40">
        <f t="shared" ca="1" si="5"/>
        <v>1.6772704572344338E-2</v>
      </c>
      <c r="X41" s="40">
        <f t="shared" ca="1" si="5"/>
        <v>1.8246050500245005E-2</v>
      </c>
      <c r="Y41" s="40">
        <f t="shared" ca="1" si="5"/>
        <v>1.7225191407005885E-2</v>
      </c>
      <c r="Z41" s="40">
        <f t="shared" ca="1" si="5"/>
        <v>1.8233669982143763E-2</v>
      </c>
      <c r="AA41" s="40">
        <f t="shared" ca="1" si="5"/>
        <v>1.6331590343360531E-2</v>
      </c>
      <c r="AB41" s="40">
        <f t="shared" ca="1" si="5"/>
        <v>1.6522056329117341E-2</v>
      </c>
      <c r="AC41" s="40">
        <f t="shared" ca="1" si="5"/>
        <v>1.8625732269922087E-2</v>
      </c>
      <c r="AE41" s="38" t="s">
        <v>37</v>
      </c>
      <c r="AF41" s="92">
        <f t="shared" ca="1" si="8"/>
        <v>22</v>
      </c>
      <c r="AG41" s="92">
        <f t="shared" ca="1" si="8"/>
        <v>19</v>
      </c>
      <c r="AH41" s="92">
        <f t="shared" ca="1" si="8"/>
        <v>22</v>
      </c>
      <c r="AI41" s="92">
        <f t="shared" ca="1" si="8"/>
        <v>21</v>
      </c>
      <c r="AJ41" s="92">
        <f t="shared" ca="1" si="8"/>
        <v>21</v>
      </c>
      <c r="AK41" s="92">
        <f t="shared" ca="1" si="8"/>
        <v>19</v>
      </c>
      <c r="AL41" s="92">
        <f t="shared" ca="1" si="7"/>
        <v>23</v>
      </c>
      <c r="AM41" s="92">
        <f t="shared" ca="1" si="7"/>
        <v>21</v>
      </c>
      <c r="AN41" s="92">
        <f t="shared" ca="1" si="7"/>
        <v>22</v>
      </c>
      <c r="AO41" s="92">
        <f t="shared" ca="1" si="7"/>
        <v>21</v>
      </c>
      <c r="AP41" s="92">
        <f t="shared" ca="1" si="7"/>
        <v>25</v>
      </c>
      <c r="AQ41" s="92">
        <f t="shared" ca="1" si="7"/>
        <v>25</v>
      </c>
      <c r="AR41" s="92">
        <f t="shared" ca="1" si="7"/>
        <v>21</v>
      </c>
    </row>
    <row r="42" spans="1:44" ht="15.75" x14ac:dyDescent="0.25">
      <c r="A42" s="38" t="s">
        <v>38</v>
      </c>
      <c r="B42" s="92">
        <f ca="1">INDEX(INDIRECT("Import_"&amp;B$2&amp;"!$H:$H",TRUE),MATCH('In-Analysis'!$A42,Import_2018!$A:$A,0),1)</f>
        <v>261831</v>
      </c>
      <c r="C42" s="92">
        <f ca="1">INDEX(INDIRECT("Import_"&amp;C$2&amp;"!$H:$H",TRUE),MATCH('In-Analysis'!$A42,Import_2018!$A:$A,0),1)</f>
        <v>250120</v>
      </c>
      <c r="D42" s="92">
        <f ca="1">INDEX(INDIRECT("Import_"&amp;D$2&amp;"!$H:$H",TRUE),MATCH('In-Analysis'!$A42,Import_2018!$A:$A,0),1)</f>
        <v>252060</v>
      </c>
      <c r="E42" s="92">
        <f ca="1">INDEX(INDIRECT("Import_"&amp;E$2&amp;"!$H:$H",TRUE),MATCH('In-Analysis'!$A42,Import_2018!$A:$A,0),1)</f>
        <v>232683</v>
      </c>
      <c r="F42" s="92">
        <f ca="1">INDEX(INDIRECT("Import_"&amp;F$2&amp;"!$H:$H",TRUE),MATCH('In-Analysis'!$A42,Import_2018!$A:$A,0),1)</f>
        <v>232889</v>
      </c>
      <c r="G42" s="92">
        <f ca="1">INDEX(INDIRECT("Import_"&amp;G$2&amp;"!$H:$H",TRUE),MATCH('In-Analysis'!$A42,Import_2018!$A:$A,0),1)</f>
        <v>224280</v>
      </c>
      <c r="H42" s="92">
        <f ca="1">INDEX(INDIRECT("Import_"&amp;H$2&amp;"!$H:$H",TRUE),MATCH('In-Analysis'!$A42,Import_2018!$A:$A,0),1)</f>
        <v>215500</v>
      </c>
      <c r="I42" s="92">
        <f ca="1">INDEX(INDIRECT("Import_"&amp;I$2&amp;"!$H:$H",TRUE),MATCH('In-Analysis'!$A42,Import_2018!$A:$A,0),1)</f>
        <v>234291</v>
      </c>
      <c r="J42" s="92">
        <f ca="1">INDEX(INDIRECT("Import_"&amp;J$2&amp;"!$H:$H",TRUE),MATCH('In-Analysis'!$A42,Import_2018!$A:$A,0),1)</f>
        <v>235580</v>
      </c>
      <c r="K42" s="92">
        <f ca="1">INDEX(INDIRECT("Import_"&amp;K$2&amp;"!$C:$C",TRUE),MATCH('In-Analysis'!$A42,INDIRECT("Import_"&amp;K$2&amp;"!$A:$A",TRUE),0),1)</f>
        <v>232316</v>
      </c>
      <c r="L42" s="92">
        <f ca="1">INDEX(INDIRECT("Import_"&amp;L$2&amp;"!$C:$C",TRUE),MATCH('In-Analysis'!$A42,INDIRECT("Import_"&amp;L$2&amp;"!$A:$A",TRUE),0),1)</f>
        <v>244109</v>
      </c>
      <c r="M42" s="92">
        <f ca="1">INDEX(INDIRECT("Import_"&amp;M$2&amp;"!$C:$C",TRUE),MATCH('In-Analysis'!$A42,INDIRECT("Import_"&amp;M$2&amp;"!$A:$A",TRUE),0),1)</f>
        <v>266861</v>
      </c>
      <c r="N42" s="92">
        <f ca="1">INDEX(INDIRECT("Import_"&amp;N$2&amp;"!$C:$C",TRUE),MATCH('In-Analysis'!$A42,INDIRECT("Import_"&amp;N$2&amp;"!$A:$A",TRUE),0),1)</f>
        <v>252298</v>
      </c>
      <c r="P42" s="38" t="s">
        <v>38</v>
      </c>
      <c r="Q42" s="40">
        <f t="shared" ca="1" si="6"/>
        <v>3.3312522893286463E-2</v>
      </c>
      <c r="R42" s="40">
        <f t="shared" ca="1" si="6"/>
        <v>3.3386459075825652E-2</v>
      </c>
      <c r="S42" s="40">
        <f t="shared" ca="1" si="6"/>
        <v>3.328081849212515E-2</v>
      </c>
      <c r="T42" s="40">
        <f t="shared" ca="1" si="6"/>
        <v>3.0798988363961836E-2</v>
      </c>
      <c r="U42" s="40">
        <f t="shared" ca="1" si="6"/>
        <v>3.1668602137085701E-2</v>
      </c>
      <c r="V42" s="40">
        <f t="shared" ca="1" si="6"/>
        <v>3.1012232464530831E-2</v>
      </c>
      <c r="W42" s="40">
        <f t="shared" ca="1" si="5"/>
        <v>3.0393254869373176E-2</v>
      </c>
      <c r="X42" s="40">
        <f t="shared" ca="1" si="5"/>
        <v>3.3422086671093636E-2</v>
      </c>
      <c r="Y42" s="40">
        <f t="shared" ca="1" si="5"/>
        <v>3.4772155883996972E-2</v>
      </c>
      <c r="Z42" s="40">
        <f t="shared" ca="1" si="5"/>
        <v>3.3226186381348277E-2</v>
      </c>
      <c r="AA42" s="40">
        <f t="shared" ca="1" si="5"/>
        <v>3.3257044313888602E-2</v>
      </c>
      <c r="AB42" s="40">
        <f t="shared" ca="1" si="5"/>
        <v>3.5129971587823744E-2</v>
      </c>
      <c r="AC42" s="40">
        <f t="shared" ca="1" si="5"/>
        <v>3.13621044076723E-2</v>
      </c>
      <c r="AE42" s="38" t="s">
        <v>38</v>
      </c>
      <c r="AF42" s="92">
        <f t="shared" ca="1" si="8"/>
        <v>9</v>
      </c>
      <c r="AG42" s="92">
        <f t="shared" ca="1" si="8"/>
        <v>10</v>
      </c>
      <c r="AH42" s="92">
        <f t="shared" ca="1" si="8"/>
        <v>10</v>
      </c>
      <c r="AI42" s="92">
        <f t="shared" ca="1" si="8"/>
        <v>9</v>
      </c>
      <c r="AJ42" s="92">
        <f t="shared" ca="1" si="8"/>
        <v>9</v>
      </c>
      <c r="AK42" s="92">
        <f t="shared" ca="1" si="8"/>
        <v>9</v>
      </c>
      <c r="AL42" s="92">
        <f t="shared" ca="1" si="7"/>
        <v>9</v>
      </c>
      <c r="AM42" s="92">
        <f t="shared" ca="1" si="7"/>
        <v>8</v>
      </c>
      <c r="AN42" s="92">
        <f t="shared" ca="1" si="7"/>
        <v>8</v>
      </c>
      <c r="AO42" s="92">
        <f t="shared" ca="1" si="7"/>
        <v>8</v>
      </c>
      <c r="AP42" s="92">
        <f t="shared" ca="1" si="7"/>
        <v>8</v>
      </c>
      <c r="AQ42" s="92">
        <f t="shared" ca="1" si="7"/>
        <v>8</v>
      </c>
      <c r="AR42" s="92">
        <f t="shared" ca="1" si="7"/>
        <v>9</v>
      </c>
    </row>
    <row r="43" spans="1:44" ht="15.75" x14ac:dyDescent="0.25">
      <c r="A43" s="38" t="s">
        <v>40</v>
      </c>
      <c r="B43" s="92">
        <f ca="1">INDEX(INDIRECT("Import_"&amp;B$2&amp;"!$H:$H",TRUE),MATCH('In-Analysis'!$A43,Import_2018!$A:$A,0),1)</f>
        <v>43266</v>
      </c>
      <c r="C43" s="92">
        <f ca="1">INDEX(INDIRECT("Import_"&amp;C$2&amp;"!$H:$H",TRUE),MATCH('In-Analysis'!$A43,Import_2018!$A:$A,0),1)</f>
        <v>36850</v>
      </c>
      <c r="D43" s="92">
        <f ca="1">INDEX(INDIRECT("Import_"&amp;D$2&amp;"!$H:$H",TRUE),MATCH('In-Analysis'!$A43,Import_2018!$A:$A,0),1)</f>
        <v>32800</v>
      </c>
      <c r="E43" s="92">
        <f ca="1">INDEX(INDIRECT("Import_"&amp;E$2&amp;"!$H:$H",TRUE),MATCH('In-Analysis'!$A43,Import_2018!$A:$A,0),1)</f>
        <v>38344</v>
      </c>
      <c r="F43" s="92">
        <f ca="1">INDEX(INDIRECT("Import_"&amp;F$2&amp;"!$H:$H",TRUE),MATCH('In-Analysis'!$A43,Import_2018!$A:$A,0),1)</f>
        <v>32621</v>
      </c>
      <c r="G43" s="92">
        <f ca="1">INDEX(INDIRECT("Import_"&amp;G$2&amp;"!$H:$H",TRUE),MATCH('In-Analysis'!$A43,Import_2018!$A:$A,0),1)</f>
        <v>34108</v>
      </c>
      <c r="H43" s="92">
        <f ca="1">INDEX(INDIRECT("Import_"&amp;H$2&amp;"!$H:$H",TRUE),MATCH('In-Analysis'!$A43,Import_2018!$A:$A,0),1)</f>
        <v>33446</v>
      </c>
      <c r="I43" s="92">
        <f ca="1">INDEX(INDIRECT("Import_"&amp;I$2&amp;"!$H:$H",TRUE),MATCH('In-Analysis'!$A43,Import_2018!$A:$A,0),1)</f>
        <v>26769</v>
      </c>
      <c r="J43" s="92">
        <f ca="1">INDEX(INDIRECT("Import_"&amp;J$2&amp;"!$H:$H",TRUE),MATCH('In-Analysis'!$A43,Import_2018!$A:$A,0),1)</f>
        <v>32059</v>
      </c>
      <c r="K43" s="92">
        <f ca="1">INDEX(INDIRECT("Import_"&amp;K$2&amp;"!$C:$C",TRUE),MATCH('In-Analysis'!$A43,INDIRECT("Import_"&amp;K$2&amp;"!$A:$A",TRUE),0),1)</f>
        <v>33616</v>
      </c>
      <c r="L43" s="92">
        <f ca="1">INDEX(INDIRECT("Import_"&amp;L$2&amp;"!$C:$C",TRUE),MATCH('In-Analysis'!$A43,INDIRECT("Import_"&amp;L$2&amp;"!$A:$A",TRUE),0),1)</f>
        <v>29925</v>
      </c>
      <c r="M43" s="92">
        <f ca="1">INDEX(INDIRECT("Import_"&amp;M$2&amp;"!$C:$C",TRUE),MATCH('In-Analysis'!$A43,INDIRECT("Import_"&amp;M$2&amp;"!$A:$A",TRUE),0),1)</f>
        <v>34392</v>
      </c>
      <c r="N43" s="92">
        <f ca="1">INDEX(INDIRECT("Import_"&amp;N$2&amp;"!$C:$C",TRUE),MATCH('In-Analysis'!$A43,INDIRECT("Import_"&amp;N$2&amp;"!$A:$A",TRUE),0),1)</f>
        <v>33515</v>
      </c>
      <c r="P43" s="38" t="s">
        <v>40</v>
      </c>
      <c r="Q43" s="40">
        <f t="shared" ca="1" si="6"/>
        <v>5.5046943085460933E-3</v>
      </c>
      <c r="R43" s="40">
        <f t="shared" ca="1" si="6"/>
        <v>4.9188030423163893E-3</v>
      </c>
      <c r="S43" s="40">
        <f t="shared" ca="1" si="6"/>
        <v>4.3307579407351618E-3</v>
      </c>
      <c r="T43" s="40">
        <f t="shared" ca="1" si="6"/>
        <v>5.0753875866640565E-3</v>
      </c>
      <c r="U43" s="40">
        <f t="shared" ca="1" si="6"/>
        <v>4.4358534336695708E-3</v>
      </c>
      <c r="V43" s="40">
        <f t="shared" ca="1" si="6"/>
        <v>4.7162708440352131E-3</v>
      </c>
      <c r="W43" s="40">
        <f t="shared" ca="1" si="5"/>
        <v>4.717089570120906E-3</v>
      </c>
      <c r="X43" s="40">
        <f t="shared" ca="1" si="5"/>
        <v>3.8186521808285657E-3</v>
      </c>
      <c r="Y43" s="40">
        <f t="shared" ca="1" si="5"/>
        <v>4.7319829590162952E-3</v>
      </c>
      <c r="Z43" s="40">
        <f t="shared" ca="1" si="5"/>
        <v>4.8078112630873622E-3</v>
      </c>
      <c r="AA43" s="40">
        <f t="shared" ca="1" si="5"/>
        <v>4.0769371514082497E-3</v>
      </c>
      <c r="AB43" s="40">
        <f t="shared" ca="1" si="5"/>
        <v>4.5274130833971027E-3</v>
      </c>
      <c r="AC43" s="40">
        <f t="shared" ca="1" si="5"/>
        <v>4.1661088443948717E-3</v>
      </c>
      <c r="AE43" s="38" t="s">
        <v>40</v>
      </c>
      <c r="AF43" s="92">
        <f t="shared" ca="1" si="8"/>
        <v>45</v>
      </c>
      <c r="AG43" s="92">
        <f t="shared" ca="1" si="8"/>
        <v>45</v>
      </c>
      <c r="AH43" s="92">
        <f t="shared" ca="1" si="8"/>
        <v>46</v>
      </c>
      <c r="AI43" s="92">
        <f t="shared" ca="1" si="8"/>
        <v>46</v>
      </c>
      <c r="AJ43" s="92">
        <f t="shared" ca="1" si="8"/>
        <v>47</v>
      </c>
      <c r="AK43" s="92">
        <f t="shared" ca="1" si="8"/>
        <v>48</v>
      </c>
      <c r="AL43" s="92">
        <f t="shared" ca="1" si="7"/>
        <v>46</v>
      </c>
      <c r="AM43" s="92">
        <f t="shared" ca="1" si="7"/>
        <v>50</v>
      </c>
      <c r="AN43" s="92">
        <f t="shared" ca="1" si="7"/>
        <v>45</v>
      </c>
      <c r="AO43" s="92">
        <f t="shared" ca="1" si="7"/>
        <v>45</v>
      </c>
      <c r="AP43" s="92">
        <f t="shared" ca="1" si="7"/>
        <v>47</v>
      </c>
      <c r="AQ43" s="92">
        <f t="shared" ca="1" si="7"/>
        <v>47</v>
      </c>
      <c r="AR43" s="92">
        <f t="shared" ca="1" si="7"/>
        <v>46</v>
      </c>
    </row>
    <row r="44" spans="1:44" ht="15.75" x14ac:dyDescent="0.25">
      <c r="A44" s="38" t="s">
        <v>41</v>
      </c>
      <c r="B44" s="92">
        <f ca="1">INDEX(INDIRECT("Import_"&amp;B$2&amp;"!$H:$H",TRUE),MATCH('In-Analysis'!$A44,Import_2018!$A:$A,0),1)</f>
        <v>196200</v>
      </c>
      <c r="C44" s="92">
        <f ca="1">INDEX(INDIRECT("Import_"&amp;C$2&amp;"!$H:$H",TRUE),MATCH('In-Analysis'!$A44,Import_2018!$A:$A,0),1)</f>
        <v>166573</v>
      </c>
      <c r="D44" s="92">
        <f ca="1">INDEX(INDIRECT("Import_"&amp;D$2&amp;"!$H:$H",TRUE),MATCH('In-Analysis'!$A44,Import_2018!$A:$A,0),1)</f>
        <v>165230</v>
      </c>
      <c r="E44" s="92">
        <f ca="1">INDEX(INDIRECT("Import_"&amp;E$2&amp;"!$H:$H",TRUE),MATCH('In-Analysis'!$A44,Import_2018!$A:$A,0),1)</f>
        <v>170366</v>
      </c>
      <c r="F44" s="92">
        <f ca="1">INDEX(INDIRECT("Import_"&amp;F$2&amp;"!$H:$H",TRUE),MATCH('In-Analysis'!$A44,Import_2018!$A:$A,0),1)</f>
        <v>171969</v>
      </c>
      <c r="G44" s="92">
        <f ca="1">INDEX(INDIRECT("Import_"&amp;G$2&amp;"!$H:$H",TRUE),MATCH('In-Analysis'!$A44,Import_2018!$A:$A,0),1)</f>
        <v>166047</v>
      </c>
      <c r="H44" s="92">
        <f ca="1">INDEX(INDIRECT("Import_"&amp;H$2&amp;"!$H:$H",TRUE),MATCH('In-Analysis'!$A44,Import_2018!$A:$A,0),1)</f>
        <v>156705</v>
      </c>
      <c r="I44" s="92">
        <f ca="1">INDEX(INDIRECT("Import_"&amp;I$2&amp;"!$H:$H",TRUE),MATCH('In-Analysis'!$A44,Import_2018!$A:$A,0),1)</f>
        <v>157644</v>
      </c>
      <c r="J44" s="92">
        <f ca="1">INDEX(INDIRECT("Import_"&amp;J$2&amp;"!$H:$H",TRUE),MATCH('In-Analysis'!$A44,Import_2018!$A:$A,0),1)</f>
        <v>152441</v>
      </c>
      <c r="K44" s="92">
        <f ca="1">INDEX(INDIRECT("Import_"&amp;K$2&amp;"!$C:$C",TRUE),MATCH('In-Analysis'!$A44,INDIRECT("Import_"&amp;K$2&amp;"!$A:$A",TRUE),0),1)</f>
        <v>145873</v>
      </c>
      <c r="L44" s="92">
        <f ca="1">INDEX(INDIRECT("Import_"&amp;L$2&amp;"!$C:$C",TRUE),MATCH('In-Analysis'!$A44,INDIRECT("Import_"&amp;L$2&amp;"!$A:$A",TRUE),0),1)</f>
        <v>151295</v>
      </c>
      <c r="M44" s="92">
        <f ca="1">INDEX(INDIRECT("Import_"&amp;M$2&amp;"!$C:$C",TRUE),MATCH('In-Analysis'!$A44,INDIRECT("Import_"&amp;M$2&amp;"!$A:$A",TRUE),0),1)</f>
        <v>174350</v>
      </c>
      <c r="N44" s="92">
        <f ca="1">INDEX(INDIRECT("Import_"&amp;N$2&amp;"!$C:$C",TRUE),MATCH('In-Analysis'!$A44,INDIRECT("Import_"&amp;N$2&amp;"!$A:$A",TRUE),0),1)</f>
        <v>163324</v>
      </c>
      <c r="P44" s="38" t="s">
        <v>41</v>
      </c>
      <c r="Q44" s="40">
        <f t="shared" ca="1" si="6"/>
        <v>2.4962349728117773E-2</v>
      </c>
      <c r="R44" s="40">
        <f t="shared" ca="1" si="6"/>
        <v>2.2234458050685697E-2</v>
      </c>
      <c r="S44" s="40">
        <f t="shared" ca="1" si="6"/>
        <v>2.181619312645338E-2</v>
      </c>
      <c r="T44" s="40">
        <f t="shared" ca="1" si="6"/>
        <v>2.2550424618965382E-2</v>
      </c>
      <c r="U44" s="40">
        <f t="shared" ca="1" si="6"/>
        <v>2.3384607434926041E-2</v>
      </c>
      <c r="V44" s="40">
        <f t="shared" ca="1" si="6"/>
        <v>2.2960086338674652E-2</v>
      </c>
      <c r="W44" s="40">
        <f t="shared" ca="1" si="5"/>
        <v>2.2101044103504053E-2</v>
      </c>
      <c r="X44" s="40">
        <f t="shared" ca="1" si="5"/>
        <v>2.2488236557007674E-2</v>
      </c>
      <c r="Y44" s="40">
        <f t="shared" ca="1" si="5"/>
        <v>2.2500646129180669E-2</v>
      </c>
      <c r="Z44" s="40">
        <f t="shared" ca="1" si="5"/>
        <v>2.0862977522023526E-2</v>
      </c>
      <c r="AA44" s="40">
        <f t="shared" ca="1" si="5"/>
        <v>2.061220405421257E-2</v>
      </c>
      <c r="AB44" s="40">
        <f t="shared" ca="1" si="5"/>
        <v>2.2951688505765434E-2</v>
      </c>
      <c r="AC44" s="40">
        <f t="shared" ca="1" si="5"/>
        <v>2.0302120271578336E-2</v>
      </c>
      <c r="AE44" s="38" t="s">
        <v>41</v>
      </c>
      <c r="AF44" s="92">
        <f t="shared" ca="1" si="8"/>
        <v>13</v>
      </c>
      <c r="AG44" s="92">
        <f t="shared" ca="1" si="8"/>
        <v>15</v>
      </c>
      <c r="AH44" s="92">
        <f t="shared" ca="1" si="8"/>
        <v>15</v>
      </c>
      <c r="AI44" s="92">
        <f t="shared" ca="1" si="8"/>
        <v>15</v>
      </c>
      <c r="AJ44" s="92">
        <f t="shared" ca="1" si="8"/>
        <v>15</v>
      </c>
      <c r="AK44" s="92">
        <f t="shared" ca="1" si="8"/>
        <v>15</v>
      </c>
      <c r="AL44" s="92">
        <f t="shared" ca="1" si="7"/>
        <v>16</v>
      </c>
      <c r="AM44" s="92">
        <f t="shared" ca="1" si="7"/>
        <v>15</v>
      </c>
      <c r="AN44" s="92">
        <f t="shared" ca="1" si="7"/>
        <v>16</v>
      </c>
      <c r="AO44" s="92">
        <f t="shared" ca="1" si="7"/>
        <v>18</v>
      </c>
      <c r="AP44" s="92">
        <f t="shared" ca="1" si="7"/>
        <v>19</v>
      </c>
      <c r="AQ44" s="92">
        <f t="shared" ca="1" si="7"/>
        <v>15</v>
      </c>
      <c r="AR44" s="92">
        <f t="shared" ca="1" si="7"/>
        <v>16</v>
      </c>
    </row>
    <row r="45" spans="1:44" ht="15.75" x14ac:dyDescent="0.25">
      <c r="A45" s="38" t="s">
        <v>42</v>
      </c>
      <c r="B45" s="92">
        <f ca="1">INDEX(INDIRECT("Import_"&amp;B$2&amp;"!$H:$H",TRUE),MATCH('In-Analysis'!$A45,Import_2018!$A:$A,0),1)</f>
        <v>27528</v>
      </c>
      <c r="C45" s="92">
        <f ca="1">INDEX(INDIRECT("Import_"&amp;C$2&amp;"!$H:$H",TRUE),MATCH('In-Analysis'!$A45,Import_2018!$A:$A,0),1)</f>
        <v>26106</v>
      </c>
      <c r="D45" s="92">
        <f ca="1">INDEX(INDIRECT("Import_"&amp;D$2&amp;"!$H:$H",TRUE),MATCH('In-Analysis'!$A45,Import_2018!$A:$A,0),1)</f>
        <v>31789</v>
      </c>
      <c r="E45" s="92">
        <f ca="1">INDEX(INDIRECT("Import_"&amp;E$2&amp;"!$H:$H",TRUE),MATCH('In-Analysis'!$A45,Import_2018!$A:$A,0),1)</f>
        <v>26962</v>
      </c>
      <c r="F45" s="92">
        <f ca="1">INDEX(INDIRECT("Import_"&amp;F$2&amp;"!$H:$H",TRUE),MATCH('In-Analysis'!$A45,Import_2018!$A:$A,0),1)</f>
        <v>28198</v>
      </c>
      <c r="G45" s="92">
        <f ca="1">INDEX(INDIRECT("Import_"&amp;G$2&amp;"!$H:$H",TRUE),MATCH('In-Analysis'!$A45,Import_2018!$A:$A,0),1)</f>
        <v>30042</v>
      </c>
      <c r="H45" s="92">
        <f ca="1">INDEX(INDIRECT("Import_"&amp;H$2&amp;"!$H:$H",TRUE),MATCH('In-Analysis'!$A45,Import_2018!$A:$A,0),1)</f>
        <v>26051</v>
      </c>
      <c r="I45" s="92">
        <f ca="1">INDEX(INDIRECT("Import_"&amp;I$2&amp;"!$H:$H",TRUE),MATCH('In-Analysis'!$A45,Import_2018!$A:$A,0),1)</f>
        <v>27506</v>
      </c>
      <c r="J45" s="92">
        <f ca="1">INDEX(INDIRECT("Import_"&amp;J$2&amp;"!$H:$H",TRUE),MATCH('In-Analysis'!$A45,Import_2018!$A:$A,0),1)</f>
        <v>25777</v>
      </c>
      <c r="K45" s="92">
        <f ca="1">INDEX(INDIRECT("Import_"&amp;K$2&amp;"!$C:$C",TRUE),MATCH('In-Analysis'!$A45,INDIRECT("Import_"&amp;K$2&amp;"!$A:$A",TRUE),0),1)</f>
        <v>29632</v>
      </c>
      <c r="L45" s="92">
        <f ca="1">INDEX(INDIRECT("Import_"&amp;L$2&amp;"!$C:$C",TRUE),MATCH('In-Analysis'!$A45,INDIRECT("Import_"&amp;L$2&amp;"!$A:$A",TRUE),0),1)</f>
        <v>24010</v>
      </c>
      <c r="M45" s="92">
        <f ca="1">INDEX(INDIRECT("Import_"&amp;M$2&amp;"!$C:$C",TRUE),MATCH('In-Analysis'!$A45,INDIRECT("Import_"&amp;M$2&amp;"!$A:$A",TRUE),0),1)</f>
        <v>27684</v>
      </c>
      <c r="N45" s="92">
        <f ca="1">INDEX(INDIRECT("Import_"&amp;N$2&amp;"!$C:$C",TRUE),MATCH('In-Analysis'!$A45,INDIRECT("Import_"&amp;N$2&amp;"!$A:$A",TRUE),0),1)</f>
        <v>27681</v>
      </c>
      <c r="P45" s="38" t="s">
        <v>42</v>
      </c>
      <c r="Q45" s="40">
        <f t="shared" ca="1" si="6"/>
        <v>3.5023627080307137E-3</v>
      </c>
      <c r="R45" s="40">
        <f t="shared" ca="1" si="6"/>
        <v>3.4846749585539121E-3</v>
      </c>
      <c r="S45" s="40">
        <f t="shared" ca="1" si="6"/>
        <v>4.1972702493301853E-3</v>
      </c>
      <c r="T45" s="40">
        <f t="shared" ca="1" si="6"/>
        <v>3.5688138981753675E-3</v>
      </c>
      <c r="U45" s="40">
        <f t="shared" ca="1" si="6"/>
        <v>3.8344071341348991E-3</v>
      </c>
      <c r="V45" s="40">
        <f t="shared" ca="1" si="6"/>
        <v>4.1540462265892419E-3</v>
      </c>
      <c r="W45" s="40">
        <f t="shared" ca="1" si="5"/>
        <v>3.6741284575500725E-3</v>
      </c>
      <c r="X45" s="40">
        <f t="shared" ca="1" si="5"/>
        <v>3.9237867266565998E-3</v>
      </c>
      <c r="Y45" s="40">
        <f t="shared" ca="1" si="5"/>
        <v>3.8047451490864671E-3</v>
      </c>
      <c r="Z45" s="40">
        <f t="shared" ca="1" si="5"/>
        <v>4.2380135455677278E-3</v>
      </c>
      <c r="AA45" s="40">
        <f t="shared" ca="1" si="5"/>
        <v>3.2710864162176132E-3</v>
      </c>
      <c r="AB45" s="40">
        <f t="shared" ca="1" si="5"/>
        <v>3.6443621714574723E-3</v>
      </c>
      <c r="AC45" s="40">
        <f t="shared" ca="1" si="5"/>
        <v>3.4409088146112017E-3</v>
      </c>
      <c r="AE45" s="38" t="s">
        <v>42</v>
      </c>
      <c r="AF45" s="92">
        <f t="shared" ca="1" si="8"/>
        <v>50</v>
      </c>
      <c r="AG45" s="92">
        <f t="shared" ca="1" si="8"/>
        <v>49</v>
      </c>
      <c r="AH45" s="92">
        <f t="shared" ca="1" si="8"/>
        <v>47</v>
      </c>
      <c r="AI45" s="92">
        <f t="shared" ca="1" si="8"/>
        <v>50</v>
      </c>
      <c r="AJ45" s="92">
        <f t="shared" ca="1" si="8"/>
        <v>49</v>
      </c>
      <c r="AK45" s="92">
        <f t="shared" ca="1" si="8"/>
        <v>49</v>
      </c>
      <c r="AL45" s="92">
        <f t="shared" ca="1" si="7"/>
        <v>50</v>
      </c>
      <c r="AM45" s="92">
        <f t="shared" ca="1" si="7"/>
        <v>49</v>
      </c>
      <c r="AN45" s="92">
        <f t="shared" ca="1" si="7"/>
        <v>50</v>
      </c>
      <c r="AO45" s="92">
        <f t="shared" ca="1" si="7"/>
        <v>49</v>
      </c>
      <c r="AP45" s="92">
        <f t="shared" ca="1" si="7"/>
        <v>50</v>
      </c>
      <c r="AQ45" s="92">
        <f t="shared" ca="1" si="7"/>
        <v>49</v>
      </c>
      <c r="AR45" s="92">
        <f t="shared" ca="1" si="7"/>
        <v>48</v>
      </c>
    </row>
    <row r="46" spans="1:44" ht="15.75" x14ac:dyDescent="0.25">
      <c r="A46" s="38" t="s">
        <v>43</v>
      </c>
      <c r="B46" s="92">
        <f ca="1">INDEX(INDIRECT("Import_"&amp;B$2&amp;"!$H:$H",TRUE),MATCH('In-Analysis'!$A46,Import_2018!$A:$A,0),1)</f>
        <v>220591</v>
      </c>
      <c r="C46" s="92">
        <f ca="1">INDEX(INDIRECT("Import_"&amp;C$2&amp;"!$H:$H",TRUE),MATCH('In-Analysis'!$A46,Import_2018!$A:$A,0),1)</f>
        <v>191909</v>
      </c>
      <c r="D46" s="92">
        <f ca="1">INDEX(INDIRECT("Import_"&amp;D$2&amp;"!$H:$H",TRUE),MATCH('In-Analysis'!$A46,Import_2018!$A:$A,0),1)</f>
        <v>170867</v>
      </c>
      <c r="E46" s="92">
        <f ca="1">INDEX(INDIRECT("Import_"&amp;E$2&amp;"!$H:$H",TRUE),MATCH('In-Analysis'!$A46,Import_2018!$A:$A,0),1)</f>
        <v>195923</v>
      </c>
      <c r="F46" s="92">
        <f ca="1">INDEX(INDIRECT("Import_"&amp;F$2&amp;"!$H:$H",TRUE),MATCH('In-Analysis'!$A46,Import_2018!$A:$A,0),1)</f>
        <v>182130</v>
      </c>
      <c r="G46" s="92">
        <f ca="1">INDEX(INDIRECT("Import_"&amp;G$2&amp;"!$H:$H",TRUE),MATCH('In-Analysis'!$A46,Import_2018!$A:$A,0),1)</f>
        <v>186525</v>
      </c>
      <c r="H46" s="92">
        <f ca="1">INDEX(INDIRECT("Import_"&amp;H$2&amp;"!$H:$H",TRUE),MATCH('In-Analysis'!$A46,Import_2018!$A:$A,0),1)</f>
        <v>177098</v>
      </c>
      <c r="I46" s="92">
        <f ca="1">INDEX(INDIRECT("Import_"&amp;I$2&amp;"!$H:$H",TRUE),MATCH('In-Analysis'!$A46,Import_2018!$A:$A,0),1)</f>
        <v>170969</v>
      </c>
      <c r="J46" s="92">
        <f ca="1">INDEX(INDIRECT("Import_"&amp;J$2&amp;"!$H:$H",TRUE),MATCH('In-Analysis'!$A46,Import_2018!$A:$A,0),1)</f>
        <v>159778</v>
      </c>
      <c r="K46" s="92">
        <f ca="1">INDEX(INDIRECT("Import_"&amp;K$2&amp;"!$C:$C",TRUE),MATCH('In-Analysis'!$A46,INDIRECT("Import_"&amp;K$2&amp;"!$A:$A",TRUE),0),1)</f>
        <v>168174</v>
      </c>
      <c r="L46" s="92">
        <f ca="1">INDEX(INDIRECT("Import_"&amp;L$2&amp;"!$C:$C",TRUE),MATCH('In-Analysis'!$A46,INDIRECT("Import_"&amp;L$2&amp;"!$A:$A",TRUE),0),1)</f>
        <v>180615</v>
      </c>
      <c r="M46" s="92">
        <f ca="1">INDEX(INDIRECT("Import_"&amp;M$2&amp;"!$C:$C",TRUE),MATCH('In-Analysis'!$A46,INDIRECT("Import_"&amp;M$2&amp;"!$A:$A",TRUE),0),1)</f>
        <v>187022</v>
      </c>
      <c r="N46" s="92">
        <f ca="1">INDEX(INDIRECT("Import_"&amp;N$2&amp;"!$C:$C",TRUE),MATCH('In-Analysis'!$A46,INDIRECT("Import_"&amp;N$2&amp;"!$A:$A",TRUE),0),1)</f>
        <v>186864</v>
      </c>
      <c r="P46" s="38" t="s">
        <v>43</v>
      </c>
      <c r="Q46" s="40">
        <f t="shared" ca="1" si="6"/>
        <v>2.8065594744522054E-2</v>
      </c>
      <c r="R46" s="40">
        <f t="shared" ca="1" si="6"/>
        <v>2.5616352050146431E-2</v>
      </c>
      <c r="S46" s="40">
        <f t="shared" ca="1" si="6"/>
        <v>2.2560476129865698E-2</v>
      </c>
      <c r="T46" s="40">
        <f t="shared" ca="1" si="6"/>
        <v>2.5933266277435373E-2</v>
      </c>
      <c r="U46" s="40">
        <f t="shared" ca="1" si="6"/>
        <v>2.476631574366938E-2</v>
      </c>
      <c r="V46" s="40">
        <f t="shared" ca="1" si="6"/>
        <v>2.5791674070120445E-2</v>
      </c>
      <c r="W46" s="40">
        <f t="shared" ca="1" si="5"/>
        <v>2.4977190955249425E-2</v>
      </c>
      <c r="X46" s="40">
        <f t="shared" ca="1" si="5"/>
        <v>2.4389074851659722E-2</v>
      </c>
      <c r="Y46" s="40">
        <f t="shared" ca="1" si="5"/>
        <v>2.3583604392704252E-2</v>
      </c>
      <c r="Z46" s="40">
        <f t="shared" ca="1" si="5"/>
        <v>2.4052500337888329E-2</v>
      </c>
      <c r="AA46" s="40">
        <f t="shared" ca="1" si="5"/>
        <v>2.4606716912334202E-2</v>
      </c>
      <c r="AB46" s="40">
        <f t="shared" ca="1" si="5"/>
        <v>2.4619849083597725E-2</v>
      </c>
      <c r="AC46" s="40">
        <f t="shared" ca="1" si="5"/>
        <v>2.3228278773653684E-2</v>
      </c>
      <c r="AE46" s="38" t="s">
        <v>43</v>
      </c>
      <c r="AF46" s="92">
        <f t="shared" ca="1" si="8"/>
        <v>12</v>
      </c>
      <c r="AG46" s="92">
        <f t="shared" ca="1" si="8"/>
        <v>14</v>
      </c>
      <c r="AH46" s="92">
        <f t="shared" ca="1" si="8"/>
        <v>14</v>
      </c>
      <c r="AI46" s="92">
        <f t="shared" ca="1" si="8"/>
        <v>14</v>
      </c>
      <c r="AJ46" s="92">
        <f t="shared" ca="1" si="8"/>
        <v>14</v>
      </c>
      <c r="AK46" s="92">
        <f t="shared" ca="1" si="8"/>
        <v>13</v>
      </c>
      <c r="AL46" s="92">
        <f t="shared" ca="1" si="7"/>
        <v>14</v>
      </c>
      <c r="AM46" s="92">
        <f t="shared" ca="1" si="7"/>
        <v>14</v>
      </c>
      <c r="AN46" s="92">
        <f t="shared" ca="1" si="7"/>
        <v>15</v>
      </c>
      <c r="AO46" s="92">
        <f t="shared" ca="1" si="7"/>
        <v>15</v>
      </c>
      <c r="AP46" s="92">
        <f t="shared" ca="1" si="7"/>
        <v>14</v>
      </c>
      <c r="AQ46" s="92">
        <f t="shared" ca="1" si="7"/>
        <v>14</v>
      </c>
      <c r="AR46" s="92">
        <f t="shared" ca="1" si="7"/>
        <v>14</v>
      </c>
    </row>
    <row r="47" spans="1:44" ht="15.75" x14ac:dyDescent="0.25">
      <c r="A47" s="38" t="s">
        <v>44</v>
      </c>
      <c r="B47" s="92">
        <f ca="1">INDEX(INDIRECT("Import_"&amp;B$2&amp;"!$H:$H",TRUE),MATCH('In-Analysis'!$A47,Import_2018!$A:$A,0),1)</f>
        <v>591395</v>
      </c>
      <c r="C47" s="92">
        <f ca="1">INDEX(INDIRECT("Import_"&amp;C$2&amp;"!$H:$H",TRUE),MATCH('In-Analysis'!$A47,Import_2018!$A:$A,0),1)</f>
        <v>524511</v>
      </c>
      <c r="D47" s="92">
        <f ca="1">INDEX(INDIRECT("Import_"&amp;D$2&amp;"!$H:$H",TRUE),MATCH('In-Analysis'!$A47,Import_2018!$A:$A,0),1)</f>
        <v>531996</v>
      </c>
      <c r="E47" s="92">
        <f ca="1">INDEX(INDIRECT("Import_"&amp;E$2&amp;"!$H:$H",TRUE),MATCH('In-Analysis'!$A47,Import_2018!$A:$A,0),1)</f>
        <v>553032</v>
      </c>
      <c r="F47" s="92">
        <f ca="1">INDEX(INDIRECT("Import_"&amp;F$2&amp;"!$H:$H",TRUE),MATCH('In-Analysis'!$A47,Import_2018!$A:$A,0),1)</f>
        <v>538572</v>
      </c>
      <c r="G47" s="92">
        <f ca="1">INDEX(INDIRECT("Import_"&amp;G$2&amp;"!$H:$H",TRUE),MATCH('In-Analysis'!$A47,Import_2018!$A:$A,0),1)</f>
        <v>548034</v>
      </c>
      <c r="H47" s="92">
        <f ca="1">INDEX(INDIRECT("Import_"&amp;H$2&amp;"!$H:$H",TRUE),MATCH('In-Analysis'!$A47,Import_2018!$A:$A,0),1)</f>
        <v>507752</v>
      </c>
      <c r="I47" s="92">
        <f ca="1">INDEX(INDIRECT("Import_"&amp;I$2&amp;"!$H:$H",TRUE),MATCH('In-Analysis'!$A47,Import_2018!$A:$A,0),1)</f>
        <v>514726</v>
      </c>
      <c r="J47" s="92">
        <f ca="1">INDEX(INDIRECT("Import_"&amp;J$2&amp;"!$H:$H",TRUE),MATCH('In-Analysis'!$A47,Import_2018!$A:$A,0),1)</f>
        <v>486558</v>
      </c>
      <c r="K47" s="92">
        <f ca="1">INDEX(INDIRECT("Import_"&amp;K$2&amp;"!$C:$C",TRUE),MATCH('In-Analysis'!$A47,INDIRECT("Import_"&amp;K$2&amp;"!$A:$A",TRUE),0),1)</f>
        <v>511166</v>
      </c>
      <c r="L47" s="92">
        <f ca="1">INDEX(INDIRECT("Import_"&amp;L$2&amp;"!$C:$C",TRUE),MATCH('In-Analysis'!$A47,INDIRECT("Import_"&amp;L$2&amp;"!$A:$A",TRUE),0),1)</f>
        <v>541594</v>
      </c>
      <c r="M47" s="92">
        <f ca="1">INDEX(INDIRECT("Import_"&amp;M$2&amp;"!$C:$C",TRUE),MATCH('In-Analysis'!$A47,INDIRECT("Import_"&amp;M$2&amp;"!$A:$A",TRUE),0),1)</f>
        <v>555538</v>
      </c>
      <c r="N47" s="92">
        <f ca="1">INDEX(INDIRECT("Import_"&amp;N$2&amp;"!$C:$C",TRUE),MATCH('In-Analysis'!$A47,INDIRECT("Import_"&amp;N$2&amp;"!$A:$A",TRUE),0),1)</f>
        <v>634838</v>
      </c>
      <c r="P47" s="38" t="s">
        <v>44</v>
      </c>
      <c r="Q47" s="40">
        <f t="shared" ca="1" si="6"/>
        <v>7.5242654523242664E-2</v>
      </c>
      <c r="R47" s="40">
        <f t="shared" ca="1" si="6"/>
        <v>7.0012654071327313E-2</v>
      </c>
      <c r="S47" s="40">
        <f t="shared" ca="1" si="6"/>
        <v>7.024225309266291E-2</v>
      </c>
      <c r="T47" s="40">
        <f t="shared" ca="1" si="6"/>
        <v>7.3201850298038718E-2</v>
      </c>
      <c r="U47" s="40">
        <f t="shared" ca="1" si="6"/>
        <v>7.3235843642999537E-2</v>
      </c>
      <c r="V47" s="40">
        <f t="shared" ca="1" si="6"/>
        <v>7.5779194785387416E-2</v>
      </c>
      <c r="W47" s="40">
        <f t="shared" ca="1" si="5"/>
        <v>7.1611303695749279E-2</v>
      </c>
      <c r="X47" s="40">
        <f t="shared" ca="1" si="5"/>
        <v>7.3426708596853241E-2</v>
      </c>
      <c r="Y47" s="40">
        <f t="shared" ca="1" si="5"/>
        <v>7.1817092378834352E-2</v>
      </c>
      <c r="Z47" s="40">
        <f t="shared" ca="1" si="5"/>
        <v>7.3107735962259487E-2</v>
      </c>
      <c r="AA47" s="40">
        <f t="shared" ca="1" si="5"/>
        <v>7.3785954873176254E-2</v>
      </c>
      <c r="AB47" s="40">
        <f t="shared" ca="1" si="5"/>
        <v>7.3131833261347395E-2</v>
      </c>
      <c r="AC47" s="40">
        <f t="shared" ca="1" si="5"/>
        <v>7.8914044653377632E-2</v>
      </c>
      <c r="AE47" s="38" t="s">
        <v>44</v>
      </c>
      <c r="AF47" s="92">
        <f t="shared" ca="1" si="8"/>
        <v>2</v>
      </c>
      <c r="AG47" s="92">
        <f t="shared" ca="1" si="8"/>
        <v>2</v>
      </c>
      <c r="AH47" s="92">
        <f t="shared" ca="1" si="8"/>
        <v>2</v>
      </c>
      <c r="AI47" s="92">
        <f t="shared" ca="1" si="8"/>
        <v>2</v>
      </c>
      <c r="AJ47" s="92">
        <f t="shared" ca="1" si="8"/>
        <v>2</v>
      </c>
      <c r="AK47" s="92">
        <f t="shared" ca="1" si="8"/>
        <v>1</v>
      </c>
      <c r="AL47" s="92">
        <f t="shared" ca="1" si="7"/>
        <v>2</v>
      </c>
      <c r="AM47" s="92">
        <f t="shared" ca="1" si="7"/>
        <v>1</v>
      </c>
      <c r="AN47" s="92">
        <f t="shared" ca="1" si="7"/>
        <v>1</v>
      </c>
      <c r="AO47" s="92">
        <f t="shared" ca="1" si="7"/>
        <v>1</v>
      </c>
      <c r="AP47" s="92">
        <f t="shared" ca="1" si="7"/>
        <v>1</v>
      </c>
      <c r="AQ47" s="92">
        <f t="shared" ca="1" si="7"/>
        <v>1</v>
      </c>
      <c r="AR47" s="92">
        <f t="shared" ca="1" si="7"/>
        <v>1</v>
      </c>
    </row>
    <row r="48" spans="1:44" ht="15.75" x14ac:dyDescent="0.25">
      <c r="A48" s="38" t="s">
        <v>45</v>
      </c>
      <c r="B48" s="92">
        <f ca="1">INDEX(INDIRECT("Import_"&amp;B$2&amp;"!$H:$H",TRUE),MATCH('In-Analysis'!$A48,Import_2018!$A:$A,0),1)</f>
        <v>101051</v>
      </c>
      <c r="C48" s="92">
        <f ca="1">INDEX(INDIRECT("Import_"&amp;C$2&amp;"!$H:$H",TRUE),MATCH('In-Analysis'!$A48,Import_2018!$A:$A,0),1)</f>
        <v>99584</v>
      </c>
      <c r="D48" s="92">
        <f ca="1">INDEX(INDIRECT("Import_"&amp;D$2&amp;"!$H:$H",TRUE),MATCH('In-Analysis'!$A48,Import_2018!$A:$A,0),1)</f>
        <v>107083</v>
      </c>
      <c r="E48" s="92">
        <f ca="1">INDEX(INDIRECT("Import_"&amp;E$2&amp;"!$H:$H",TRUE),MATCH('In-Analysis'!$A48,Import_2018!$A:$A,0),1)</f>
        <v>97361</v>
      </c>
      <c r="F48" s="92">
        <f ca="1">INDEX(INDIRECT("Import_"&amp;F$2&amp;"!$H:$H",TRUE),MATCH('In-Analysis'!$A48,Import_2018!$A:$A,0),1)</f>
        <v>90234</v>
      </c>
      <c r="G48" s="92">
        <f ca="1">INDEX(INDIRECT("Import_"&amp;G$2&amp;"!$H:$H",TRUE),MATCH('In-Analysis'!$A48,Import_2018!$A:$A,0),1)</f>
        <v>97869</v>
      </c>
      <c r="H48" s="92">
        <f ca="1">INDEX(INDIRECT("Import_"&amp;H$2&amp;"!$H:$H",TRUE),MATCH('In-Analysis'!$A48,Import_2018!$A:$A,0),1)</f>
        <v>87870</v>
      </c>
      <c r="I48" s="92">
        <f ca="1">INDEX(INDIRECT("Import_"&amp;I$2&amp;"!$H:$H",TRUE),MATCH('In-Analysis'!$A48,Import_2018!$A:$A,0),1)</f>
        <v>85217</v>
      </c>
      <c r="J48" s="92">
        <f ca="1">INDEX(INDIRECT("Import_"&amp;J$2&amp;"!$H:$H",TRUE),MATCH('In-Analysis'!$A48,Import_2018!$A:$A,0),1)</f>
        <v>77780</v>
      </c>
      <c r="K48" s="92">
        <f ca="1">INDEX(INDIRECT("Import_"&amp;K$2&amp;"!$C:$C",TRUE),MATCH('In-Analysis'!$A48,INDIRECT("Import_"&amp;K$2&amp;"!$A:$A",TRUE),0),1)</f>
        <v>90375</v>
      </c>
      <c r="L48" s="92">
        <f ca="1">INDEX(INDIRECT("Import_"&amp;L$2&amp;"!$C:$C",TRUE),MATCH('In-Analysis'!$A48,INDIRECT("Import_"&amp;L$2&amp;"!$A:$A",TRUE),0),1)</f>
        <v>101842</v>
      </c>
      <c r="M48" s="92">
        <f ca="1">INDEX(INDIRECT("Import_"&amp;M$2&amp;"!$C:$C",TRUE),MATCH('In-Analysis'!$A48,INDIRECT("Import_"&amp;M$2&amp;"!$A:$A",TRUE),0),1)</f>
        <v>103910</v>
      </c>
      <c r="N48" s="92">
        <f ca="1">INDEX(INDIRECT("Import_"&amp;N$2&amp;"!$C:$C",TRUE),MATCH('In-Analysis'!$A48,INDIRECT("Import_"&amp;N$2&amp;"!$A:$A",TRUE),0),1)</f>
        <v>101039</v>
      </c>
      <c r="P48" s="38" t="s">
        <v>45</v>
      </c>
      <c r="Q48" s="40">
        <f t="shared" ca="1" si="6"/>
        <v>1.2856627942793216E-2</v>
      </c>
      <c r="R48" s="40">
        <f t="shared" ca="1" si="6"/>
        <v>1.3292648091344242E-2</v>
      </c>
      <c r="S48" s="40">
        <f t="shared" ca="1" si="6"/>
        <v>1.4138736358772663E-2</v>
      </c>
      <c r="T48" s="40">
        <f t="shared" ca="1" si="6"/>
        <v>1.2887148206373858E-2</v>
      </c>
      <c r="U48" s="40">
        <f t="shared" ca="1" si="6"/>
        <v>1.2270157221842985E-2</v>
      </c>
      <c r="V48" s="40">
        <f t="shared" ca="1" si="6"/>
        <v>1.3532799086281291E-2</v>
      </c>
      <c r="W48" s="40">
        <f t="shared" ca="1" si="5"/>
        <v>1.2392832043488728E-2</v>
      </c>
      <c r="X48" s="40">
        <f t="shared" ca="1" si="5"/>
        <v>1.2156378007907202E-2</v>
      </c>
      <c r="Y48" s="40">
        <f t="shared" ca="1" si="5"/>
        <v>1.1480508891490299E-2</v>
      </c>
      <c r="Z48" s="40">
        <f t="shared" ca="1" si="5"/>
        <v>1.292556945804142E-2</v>
      </c>
      <c r="AA48" s="40">
        <f t="shared" ca="1" si="5"/>
        <v>1.3874801449414168E-2</v>
      </c>
      <c r="AB48" s="40">
        <f t="shared" ca="1" si="5"/>
        <v>1.3678864081640874E-2</v>
      </c>
      <c r="AC48" s="40">
        <f t="shared" ca="1" si="5"/>
        <v>1.2559733597756629E-2</v>
      </c>
      <c r="AE48" s="38" t="s">
        <v>45</v>
      </c>
      <c r="AF48" s="92">
        <f t="shared" ca="1" si="8"/>
        <v>30</v>
      </c>
      <c r="AG48" s="92">
        <f t="shared" ca="1" si="8"/>
        <v>29</v>
      </c>
      <c r="AH48" s="92">
        <f t="shared" ca="1" si="8"/>
        <v>28</v>
      </c>
      <c r="AI48" s="92">
        <f t="shared" ca="1" si="8"/>
        <v>29</v>
      </c>
      <c r="AJ48" s="92">
        <f t="shared" ca="1" si="8"/>
        <v>31</v>
      </c>
      <c r="AK48" s="92">
        <f t="shared" ca="1" si="8"/>
        <v>29</v>
      </c>
      <c r="AL48" s="92">
        <f t="shared" ca="1" si="7"/>
        <v>31</v>
      </c>
      <c r="AM48" s="92">
        <f t="shared" ca="1" si="7"/>
        <v>30</v>
      </c>
      <c r="AN48" s="92">
        <f t="shared" ca="1" si="7"/>
        <v>32</v>
      </c>
      <c r="AO48" s="92">
        <f t="shared" ca="1" si="7"/>
        <v>31</v>
      </c>
      <c r="AP48" s="92">
        <f t="shared" ca="1" si="7"/>
        <v>29</v>
      </c>
      <c r="AQ48" s="92">
        <f t="shared" ca="1" si="7"/>
        <v>28</v>
      </c>
      <c r="AR48" s="92">
        <f t="shared" ca="1" si="7"/>
        <v>31</v>
      </c>
    </row>
    <row r="49" spans="1:44" ht="15.75" x14ac:dyDescent="0.25">
      <c r="A49" s="38" t="s">
        <v>46</v>
      </c>
      <c r="B49" s="92">
        <f ca="1">INDEX(INDIRECT("Import_"&amp;B$2&amp;"!$H:$H",TRUE),MATCH('In-Analysis'!$A49,Import_2018!$A:$A,0),1)</f>
        <v>31809</v>
      </c>
      <c r="C49" s="92">
        <f ca="1">INDEX(INDIRECT("Import_"&amp;C$2&amp;"!$H:$H",TRUE),MATCH('In-Analysis'!$A49,Import_2018!$A:$A,0),1)</f>
        <v>21868</v>
      </c>
      <c r="D49" s="92">
        <f ca="1">INDEX(INDIRECT("Import_"&amp;D$2&amp;"!$H:$H",TRUE),MATCH('In-Analysis'!$A49,Import_2018!$A:$A,0),1)</f>
        <v>21262</v>
      </c>
      <c r="E49" s="92">
        <f ca="1">INDEX(INDIRECT("Import_"&amp;E$2&amp;"!$H:$H",TRUE),MATCH('In-Analysis'!$A49,Import_2018!$A:$A,0),1)</f>
        <v>21232</v>
      </c>
      <c r="F49" s="92">
        <f ca="1">INDEX(INDIRECT("Import_"&amp;F$2&amp;"!$H:$H",TRUE),MATCH('In-Analysis'!$A49,Import_2018!$A:$A,0),1)</f>
        <v>22635</v>
      </c>
      <c r="G49" s="92">
        <f ca="1">INDEX(INDIRECT("Import_"&amp;G$2&amp;"!$H:$H",TRUE),MATCH('In-Analysis'!$A49,Import_2018!$A:$A,0),1)</f>
        <v>23180</v>
      </c>
      <c r="H49" s="92">
        <f ca="1">INDEX(INDIRECT("Import_"&amp;H$2&amp;"!$H:$H",TRUE),MATCH('In-Analysis'!$A49,Import_2018!$A:$A,0),1)</f>
        <v>24431</v>
      </c>
      <c r="I49" s="92">
        <f ca="1">INDEX(INDIRECT("Import_"&amp;I$2&amp;"!$H:$H",TRUE),MATCH('In-Analysis'!$A49,Import_2018!$A:$A,0),1)</f>
        <v>20463</v>
      </c>
      <c r="J49" s="92">
        <f ca="1">INDEX(INDIRECT("Import_"&amp;J$2&amp;"!$H:$H",TRUE),MATCH('In-Analysis'!$A49,Import_2018!$A:$A,0),1)</f>
        <v>22529</v>
      </c>
      <c r="K49" s="92">
        <f ca="1">INDEX(INDIRECT("Import_"&amp;K$2&amp;"!$C:$C",TRUE),MATCH('In-Analysis'!$A49,INDIRECT("Import_"&amp;K$2&amp;"!$A:$A",TRUE),0),1)</f>
        <v>19390</v>
      </c>
      <c r="L49" s="92">
        <f ca="1">INDEX(INDIRECT("Import_"&amp;L$2&amp;"!$C:$C",TRUE),MATCH('In-Analysis'!$A49,INDIRECT("Import_"&amp;L$2&amp;"!$A:$A",TRUE),0),1)</f>
        <v>21974</v>
      </c>
      <c r="M49" s="92">
        <f ca="1">INDEX(INDIRECT("Import_"&amp;M$2&amp;"!$C:$C",TRUE),MATCH('In-Analysis'!$A49,INDIRECT("Import_"&amp;M$2&amp;"!$A:$A",TRUE),0),1)</f>
        <v>23120</v>
      </c>
      <c r="N49" s="92">
        <f ca="1">INDEX(INDIRECT("Import_"&amp;N$2&amp;"!$C:$C",TRUE),MATCH('In-Analysis'!$A49,INDIRECT("Import_"&amp;N$2&amp;"!$A:$A",TRUE),0),1)</f>
        <v>26081</v>
      </c>
      <c r="P49" s="38" t="s">
        <v>46</v>
      </c>
      <c r="Q49" s="40">
        <f t="shared" ca="1" si="6"/>
        <v>4.0470304918537115E-3</v>
      </c>
      <c r="R49" s="40">
        <f t="shared" ca="1" si="6"/>
        <v>2.9189792382462634E-3</v>
      </c>
      <c r="S49" s="40">
        <f t="shared" ca="1" si="6"/>
        <v>2.8073346138997261E-3</v>
      </c>
      <c r="T49" s="40">
        <f t="shared" ca="1" si="6"/>
        <v>2.810364835177635E-3</v>
      </c>
      <c r="U49" s="40">
        <f t="shared" ca="1" si="6"/>
        <v>3.07794189237334E-3</v>
      </c>
      <c r="V49" s="40">
        <f t="shared" ca="1" si="6"/>
        <v>3.2052057630097409E-3</v>
      </c>
      <c r="W49" s="40">
        <f t="shared" ca="1" si="5"/>
        <v>3.4456501610842507E-3</v>
      </c>
      <c r="X49" s="40">
        <f t="shared" ca="1" si="5"/>
        <v>2.9190884820611508E-3</v>
      </c>
      <c r="Y49" s="40">
        <f t="shared" ca="1" si="5"/>
        <v>3.3253327952736554E-3</v>
      </c>
      <c r="Z49" s="40">
        <f t="shared" ca="1" si="5"/>
        <v>2.7731871844140872E-3</v>
      </c>
      <c r="AA49" s="40">
        <f t="shared" ca="1" si="5"/>
        <v>2.9937048275704222E-3</v>
      </c>
      <c r="AB49" s="40">
        <f t="shared" ca="1" si="5"/>
        <v>3.0435505492015878E-3</v>
      </c>
      <c r="AC49" s="40">
        <f t="shared" ca="1" si="5"/>
        <v>3.2420195366451628E-3</v>
      </c>
      <c r="AE49" s="38" t="s">
        <v>46</v>
      </c>
      <c r="AF49" s="92">
        <f t="shared" ca="1" si="8"/>
        <v>48</v>
      </c>
      <c r="AG49" s="92">
        <f t="shared" ca="1" si="8"/>
        <v>50</v>
      </c>
      <c r="AH49" s="92">
        <f t="shared" ca="1" si="8"/>
        <v>51</v>
      </c>
      <c r="AI49" s="92">
        <f t="shared" ca="1" si="8"/>
        <v>51</v>
      </c>
      <c r="AJ49" s="92">
        <f t="shared" ca="1" si="8"/>
        <v>51</v>
      </c>
      <c r="AK49" s="92">
        <f t="shared" ca="1" si="8"/>
        <v>51</v>
      </c>
      <c r="AL49" s="92">
        <f t="shared" ca="1" si="7"/>
        <v>51</v>
      </c>
      <c r="AM49" s="92">
        <f t="shared" ca="1" si="7"/>
        <v>51</v>
      </c>
      <c r="AN49" s="92">
        <f t="shared" ca="1" si="7"/>
        <v>51</v>
      </c>
      <c r="AO49" s="92">
        <f t="shared" ca="1" si="7"/>
        <v>51</v>
      </c>
      <c r="AP49" s="92">
        <f t="shared" ca="1" si="7"/>
        <v>51</v>
      </c>
      <c r="AQ49" s="92">
        <f t="shared" ca="1" si="7"/>
        <v>50</v>
      </c>
      <c r="AR49" s="92">
        <f t="shared" ca="1" si="7"/>
        <v>51</v>
      </c>
    </row>
    <row r="50" spans="1:44" ht="15.75" x14ac:dyDescent="0.25">
      <c r="A50" s="38" t="s">
        <v>47</v>
      </c>
      <c r="B50" s="92">
        <f ca="1">INDEX(INDIRECT("Import_"&amp;B$2&amp;"!$H:$H",TRUE),MATCH('In-Analysis'!$A50,Import_2018!$A:$A,0),1)</f>
        <v>272693</v>
      </c>
      <c r="C50" s="92">
        <f ca="1">INDEX(INDIRECT("Import_"&amp;C$2&amp;"!$H:$H",TRUE),MATCH('In-Analysis'!$A50,Import_2018!$A:$A,0),1)</f>
        <v>250490</v>
      </c>
      <c r="D50" s="92">
        <f ca="1">INDEX(INDIRECT("Import_"&amp;D$2&amp;"!$H:$H",TRUE),MATCH('In-Analysis'!$A50,Import_2018!$A:$A,0),1)</f>
        <v>264164</v>
      </c>
      <c r="E50" s="92">
        <f ca="1">INDEX(INDIRECT("Import_"&amp;E$2&amp;"!$H:$H",TRUE),MATCH('In-Analysis'!$A50,Import_2018!$A:$A,0),1)</f>
        <v>277715</v>
      </c>
      <c r="F50" s="92">
        <f ca="1">INDEX(INDIRECT("Import_"&amp;F$2&amp;"!$H:$H",TRUE),MATCH('In-Analysis'!$A50,Import_2018!$A:$A,0),1)</f>
        <v>262477</v>
      </c>
      <c r="G50" s="92">
        <f ca="1">INDEX(INDIRECT("Import_"&amp;G$2&amp;"!$H:$H",TRUE),MATCH('In-Analysis'!$A50,Import_2018!$A:$A,0),1)</f>
        <v>266348</v>
      </c>
      <c r="H50" s="92">
        <f ca="1">INDEX(INDIRECT("Import_"&amp;H$2&amp;"!$H:$H",TRUE),MATCH('In-Analysis'!$A50,Import_2018!$A:$A,0),1)</f>
        <v>250653</v>
      </c>
      <c r="I50" s="92">
        <f ca="1">INDEX(INDIRECT("Import_"&amp;I$2&amp;"!$H:$H",TRUE),MATCH('In-Analysis'!$A50,Import_2018!$A:$A,0),1)</f>
        <v>257130</v>
      </c>
      <c r="J50" s="92">
        <f ca="1">INDEX(INDIRECT("Import_"&amp;J$2&amp;"!$H:$H",TRUE),MATCH('In-Analysis'!$A50,Import_2018!$A:$A,0),1)</f>
        <v>259507</v>
      </c>
      <c r="K50" s="92">
        <f ca="1">INDEX(INDIRECT("Import_"&amp;K$2&amp;"!$C:$C",TRUE),MATCH('In-Analysis'!$A50,INDIRECT("Import_"&amp;K$2&amp;"!$A:$A",TRUE),0),1)</f>
        <v>271600</v>
      </c>
      <c r="L50" s="92">
        <f ca="1">INDEX(INDIRECT("Import_"&amp;L$2&amp;"!$C:$C",TRUE),MATCH('In-Analysis'!$A50,INDIRECT("Import_"&amp;L$2&amp;"!$A:$A",TRUE),0),1)</f>
        <v>265427</v>
      </c>
      <c r="M50" s="92">
        <f ca="1">INDEX(INDIRECT("Import_"&amp;M$2&amp;"!$C:$C",TRUE),MATCH('In-Analysis'!$A50,INDIRECT("Import_"&amp;M$2&amp;"!$A:$A",TRUE),0),1)</f>
        <v>276326</v>
      </c>
      <c r="N50" s="92">
        <f ca="1">INDEX(INDIRECT("Import_"&amp;N$2&amp;"!$C:$C",TRUE),MATCH('In-Analysis'!$A50,INDIRECT("Import_"&amp;N$2&amp;"!$A:$A",TRUE),0),1)</f>
        <v>287463</v>
      </c>
      <c r="P50" s="38" t="s">
        <v>47</v>
      </c>
      <c r="Q50" s="40">
        <f t="shared" ca="1" si="6"/>
        <v>3.4694485394544443E-2</v>
      </c>
      <c r="R50" s="40">
        <f t="shared" ca="1" si="6"/>
        <v>3.3435847328896401E-2</v>
      </c>
      <c r="S50" s="40">
        <f t="shared" ca="1" si="6"/>
        <v>3.4878973800498883E-2</v>
      </c>
      <c r="T50" s="40">
        <f t="shared" ca="1" si="6"/>
        <v>3.6759630284540171E-2</v>
      </c>
      <c r="U50" s="40">
        <f t="shared" ca="1" si="6"/>
        <v>3.5692023595514787E-2</v>
      </c>
      <c r="V50" s="40">
        <f t="shared" ca="1" si="6"/>
        <v>3.6829169308288112E-2</v>
      </c>
      <c r="W50" s="40">
        <f t="shared" ca="1" si="5"/>
        <v>3.5351092866696028E-2</v>
      </c>
      <c r="X50" s="40">
        <f t="shared" ca="1" si="5"/>
        <v>3.6680116375525762E-2</v>
      </c>
      <c r="Y50" s="40">
        <f t="shared" ca="1" si="5"/>
        <v>3.8303836730573061E-2</v>
      </c>
      <c r="Z50" s="40">
        <f t="shared" ca="1" si="5"/>
        <v>3.8844643593959061E-2</v>
      </c>
      <c r="AA50" s="40">
        <f t="shared" ca="1" si="5"/>
        <v>3.6161376684606096E-2</v>
      </c>
      <c r="AB50" s="40">
        <f t="shared" ca="1" si="5"/>
        <v>3.6375958004268079E-2</v>
      </c>
      <c r="AC50" s="40">
        <f t="shared" ca="1" si="5"/>
        <v>3.5733317819969655E-2</v>
      </c>
      <c r="AE50" s="38" t="s">
        <v>47</v>
      </c>
      <c r="AF50" s="92">
        <f t="shared" ca="1" si="8"/>
        <v>7</v>
      </c>
      <c r="AG50" s="92">
        <f t="shared" ca="1" si="8"/>
        <v>9</v>
      </c>
      <c r="AH50" s="92">
        <f t="shared" ca="1" si="8"/>
        <v>7</v>
      </c>
      <c r="AI50" s="92">
        <f t="shared" ca="1" si="8"/>
        <v>6</v>
      </c>
      <c r="AJ50" s="92">
        <f t="shared" ca="1" si="8"/>
        <v>6</v>
      </c>
      <c r="AK50" s="92">
        <f t="shared" ca="1" si="8"/>
        <v>7</v>
      </c>
      <c r="AL50" s="92">
        <f t="shared" ca="1" si="7"/>
        <v>7</v>
      </c>
      <c r="AM50" s="92">
        <f t="shared" ca="1" si="7"/>
        <v>7</v>
      </c>
      <c r="AN50" s="92">
        <f t="shared" ca="1" si="7"/>
        <v>6</v>
      </c>
      <c r="AO50" s="92">
        <f t="shared" ca="1" si="7"/>
        <v>7</v>
      </c>
      <c r="AP50" s="92">
        <f t="shared" ca="1" si="7"/>
        <v>7</v>
      </c>
      <c r="AQ50" s="92">
        <f t="shared" ca="1" si="7"/>
        <v>6</v>
      </c>
      <c r="AR50" s="92">
        <f t="shared" ca="1" si="7"/>
        <v>7</v>
      </c>
    </row>
    <row r="51" spans="1:44" ht="15.75" x14ac:dyDescent="0.25">
      <c r="A51" s="38" t="s">
        <v>48</v>
      </c>
      <c r="B51" s="92">
        <f ca="1">INDEX(INDIRECT("Import_"&amp;B$2&amp;"!$H:$H",TRUE),MATCH('In-Analysis'!$A51,Import_2018!$A:$A,0),1)</f>
        <v>225306</v>
      </c>
      <c r="C51" s="92">
        <f ca="1">INDEX(INDIRECT("Import_"&amp;C$2&amp;"!$H:$H",TRUE),MATCH('In-Analysis'!$A51,Import_2018!$A:$A,0),1)</f>
        <v>260787</v>
      </c>
      <c r="D51" s="92">
        <f ca="1">INDEX(INDIRECT("Import_"&amp;D$2&amp;"!$H:$H",TRUE),MATCH('In-Analysis'!$A51,Import_2018!$A:$A,0),1)</f>
        <v>257728</v>
      </c>
      <c r="E51" s="92">
        <f ca="1">INDEX(INDIRECT("Import_"&amp;E$2&amp;"!$H:$H",TRUE),MATCH('In-Analysis'!$A51,Import_2018!$A:$A,0),1)</f>
        <v>230907</v>
      </c>
      <c r="F51" s="92">
        <f ca="1">INDEX(INDIRECT("Import_"&amp;F$2&amp;"!$H:$H",TRUE),MATCH('In-Analysis'!$A51,Import_2018!$A:$A,0),1)</f>
        <v>220259</v>
      </c>
      <c r="G51" s="92">
        <f ca="1">INDEX(INDIRECT("Import_"&amp;G$2&amp;"!$H:$H",TRUE),MATCH('In-Analysis'!$A51,Import_2018!$A:$A,0),1)</f>
        <v>208215</v>
      </c>
      <c r="H51" s="92">
        <f ca="1">INDEX(INDIRECT("Import_"&amp;H$2&amp;"!$H:$H",TRUE),MATCH('In-Analysis'!$A51,Import_2018!$A:$A,0),1)</f>
        <v>215494</v>
      </c>
      <c r="I51" s="92">
        <f ca="1">INDEX(INDIRECT("Import_"&amp;I$2&amp;"!$H:$H",TRUE),MATCH('In-Analysis'!$A51,Import_2018!$A:$A,0),1)</f>
        <v>208507</v>
      </c>
      <c r="J51" s="92">
        <f ca="1">INDEX(INDIRECT("Import_"&amp;J$2&amp;"!$H:$H",TRUE),MATCH('In-Analysis'!$A51,Import_2018!$A:$A,0),1)</f>
        <v>191784</v>
      </c>
      <c r="K51" s="92">
        <f ca="1">INDEX(INDIRECT("Import_"&amp;K$2&amp;"!$C:$C",TRUE),MATCH('In-Analysis'!$A51,INDIRECT("Import_"&amp;K$2&amp;"!$A:$A",TRUE),0),1)</f>
        <v>192654</v>
      </c>
      <c r="L51" s="92">
        <f ca="1">INDEX(INDIRECT("Import_"&amp;L$2&amp;"!$C:$C",TRUE),MATCH('In-Analysis'!$A51,INDIRECT("Import_"&amp;L$2&amp;"!$A:$A",TRUE),0),1)</f>
        <v>205342</v>
      </c>
      <c r="M51" s="92">
        <f ca="1">INDEX(INDIRECT("Import_"&amp;M$2&amp;"!$C:$C",TRUE),MATCH('In-Analysis'!$A51,INDIRECT("Import_"&amp;M$2&amp;"!$A:$A",TRUE),0),1)</f>
        <v>203281</v>
      </c>
      <c r="N51" s="92">
        <f ca="1">INDEX(INDIRECT("Import_"&amp;N$2&amp;"!$C:$C",TRUE),MATCH('In-Analysis'!$A51,INDIRECT("Import_"&amp;N$2&amp;"!$A:$A",TRUE),0),1)</f>
        <v>227984</v>
      </c>
      <c r="P51" s="38" t="s">
        <v>48</v>
      </c>
      <c r="Q51" s="40">
        <f t="shared" ca="1" si="6"/>
        <v>2.866547995842662E-2</v>
      </c>
      <c r="R51" s="40">
        <f t="shared" ca="1" si="6"/>
        <v>3.481030906367881E-2</v>
      </c>
      <c r="S51" s="40">
        <f t="shared" ca="1" si="6"/>
        <v>3.4029194589932678E-2</v>
      </c>
      <c r="T51" s="40">
        <f t="shared" ca="1" si="6"/>
        <v>3.0563908863807564E-2</v>
      </c>
      <c r="U51" s="40">
        <f t="shared" ca="1" si="6"/>
        <v>2.9951155435045704E-2</v>
      </c>
      <c r="V51" s="40">
        <f t="shared" ca="1" si="6"/>
        <v>2.8790850644739997E-2</v>
      </c>
      <c r="W51" s="40">
        <f t="shared" ca="1" si="5"/>
        <v>3.0392408653460341E-2</v>
      </c>
      <c r="X51" s="40">
        <f t="shared" ca="1" si="5"/>
        <v>2.9743946739438223E-2</v>
      </c>
      <c r="Y51" s="40">
        <f t="shared" ca="1" si="5"/>
        <v>2.8307764428459441E-2</v>
      </c>
      <c r="Z51" s="40">
        <f t="shared" ca="1" si="5"/>
        <v>2.7553667035900547E-2</v>
      </c>
      <c r="AA51" s="40">
        <f t="shared" ca="1" si="5"/>
        <v>2.7975486333984053E-2</v>
      </c>
      <c r="AB51" s="40">
        <f t="shared" ca="1" si="5"/>
        <v>2.6760207577519377E-2</v>
      </c>
      <c r="AC51" s="40">
        <f t="shared" ca="1" si="5"/>
        <v>2.8339733217380883E-2</v>
      </c>
      <c r="AE51" s="38" t="s">
        <v>48</v>
      </c>
      <c r="AF51" s="92">
        <f t="shared" ca="1" si="8"/>
        <v>11</v>
      </c>
      <c r="AG51" s="92">
        <f t="shared" ca="1" si="8"/>
        <v>8</v>
      </c>
      <c r="AH51" s="92">
        <f t="shared" ca="1" si="8"/>
        <v>9</v>
      </c>
      <c r="AI51" s="92">
        <f t="shared" ca="1" si="8"/>
        <v>10</v>
      </c>
      <c r="AJ51" s="92">
        <f t="shared" ca="1" si="8"/>
        <v>10</v>
      </c>
      <c r="AK51" s="92">
        <f t="shared" ca="1" si="8"/>
        <v>11</v>
      </c>
      <c r="AL51" s="92">
        <f t="shared" ca="1" si="7"/>
        <v>10</v>
      </c>
      <c r="AM51" s="92">
        <f t="shared" ca="1" si="7"/>
        <v>11</v>
      </c>
      <c r="AN51" s="92">
        <f t="shared" ca="1" si="7"/>
        <v>11</v>
      </c>
      <c r="AO51" s="92">
        <f t="shared" ca="1" si="7"/>
        <v>11</v>
      </c>
      <c r="AP51" s="92">
        <f t="shared" ca="1" si="7"/>
        <v>11</v>
      </c>
      <c r="AQ51" s="92">
        <f t="shared" ca="1" si="7"/>
        <v>11</v>
      </c>
      <c r="AR51" s="92">
        <f t="shared" ca="1" si="7"/>
        <v>11</v>
      </c>
    </row>
    <row r="52" spans="1:44" ht="15.75" x14ac:dyDescent="0.25">
      <c r="A52" s="38" t="s">
        <v>49</v>
      </c>
      <c r="B52" s="92">
        <f ca="1">INDEX(INDIRECT("Import_"&amp;B$2&amp;"!$H:$H",TRUE),MATCH('In-Analysis'!$A52,Import_2018!$A:$A,0),1)</f>
        <v>43801</v>
      </c>
      <c r="C52" s="92">
        <f ca="1">INDEX(INDIRECT("Import_"&amp;C$2&amp;"!$H:$H",TRUE),MATCH('In-Analysis'!$A52,Import_2018!$A:$A,0),1)</f>
        <v>40007</v>
      </c>
      <c r="D52" s="92">
        <f ca="1">INDEX(INDIRECT("Import_"&amp;D$2&amp;"!$H:$H",TRUE),MATCH('In-Analysis'!$A52,Import_2018!$A:$A,0),1)</f>
        <v>47196</v>
      </c>
      <c r="E52" s="92">
        <f ca="1">INDEX(INDIRECT("Import_"&amp;E$2&amp;"!$H:$H",TRUE),MATCH('In-Analysis'!$A52,Import_2018!$A:$A,0),1)</f>
        <v>42078</v>
      </c>
      <c r="F52" s="92">
        <f ca="1">INDEX(INDIRECT("Import_"&amp;F$2&amp;"!$H:$H",TRUE),MATCH('In-Analysis'!$A52,Import_2018!$A:$A,0),1)</f>
        <v>47957</v>
      </c>
      <c r="G52" s="92">
        <f ca="1">INDEX(INDIRECT("Import_"&amp;G$2&amp;"!$H:$H",TRUE),MATCH('In-Analysis'!$A52,Import_2018!$A:$A,0),1)</f>
        <v>51957</v>
      </c>
      <c r="H52" s="92">
        <f ca="1">INDEX(INDIRECT("Import_"&amp;H$2&amp;"!$H:$H",TRUE),MATCH('In-Analysis'!$A52,Import_2018!$A:$A,0),1)</f>
        <v>47125</v>
      </c>
      <c r="I52" s="92">
        <f ca="1">INDEX(INDIRECT("Import_"&amp;I$2&amp;"!$H:$H",TRUE),MATCH('In-Analysis'!$A52,Import_2018!$A:$A,0),1)</f>
        <v>50068</v>
      </c>
      <c r="J52" s="92">
        <f ca="1">INDEX(INDIRECT("Import_"&amp;J$2&amp;"!$H:$H",TRUE),MATCH('In-Analysis'!$A52,Import_2018!$A:$A,0),1)</f>
        <v>39609</v>
      </c>
      <c r="K52" s="92">
        <f ca="1">INDEX(INDIRECT("Import_"&amp;K$2&amp;"!$C:$C",TRUE),MATCH('In-Analysis'!$A52,INDIRECT("Import_"&amp;K$2&amp;"!$A:$A",TRUE),0),1)</f>
        <v>50155</v>
      </c>
      <c r="L52" s="92">
        <f ca="1">INDEX(INDIRECT("Import_"&amp;L$2&amp;"!$C:$C",TRUE),MATCH('In-Analysis'!$A52,INDIRECT("Import_"&amp;L$2&amp;"!$A:$A",TRUE),0),1)</f>
        <v>53944</v>
      </c>
      <c r="M52" s="92">
        <f ca="1">INDEX(INDIRECT("Import_"&amp;M$2&amp;"!$C:$C",TRUE),MATCH('In-Analysis'!$A52,INDIRECT("Import_"&amp;M$2&amp;"!$A:$A",TRUE),0),1)</f>
        <v>52456</v>
      </c>
      <c r="N52" s="92">
        <f ca="1">INDEX(INDIRECT("Import_"&amp;N$2&amp;"!$C:$C",TRUE),MATCH('In-Analysis'!$A52,INDIRECT("Import_"&amp;N$2&amp;"!$A:$A",TRUE),0),1)</f>
        <v>50290</v>
      </c>
      <c r="P52" s="38" t="s">
        <v>49</v>
      </c>
      <c r="Q52" s="40">
        <f t="shared" ca="1" si="6"/>
        <v>5.5727618778862714E-3</v>
      </c>
      <c r="R52" s="40">
        <f t="shared" ca="1" si="6"/>
        <v>5.3402049745984205E-3</v>
      </c>
      <c r="S52" s="40">
        <f t="shared" ca="1" si="6"/>
        <v>6.2315381637480707E-3</v>
      </c>
      <c r="T52" s="40">
        <f t="shared" ca="1" si="6"/>
        <v>5.5696369411550742E-3</v>
      </c>
      <c r="U52" s="40">
        <f t="shared" ca="1" si="6"/>
        <v>6.5212661512060203E-3</v>
      </c>
      <c r="V52" s="40">
        <f t="shared" ca="1" si="6"/>
        <v>7.1843345914019453E-3</v>
      </c>
      <c r="W52" s="40">
        <f t="shared" ca="1" si="5"/>
        <v>6.6463208154023705E-3</v>
      </c>
      <c r="X52" s="40">
        <f t="shared" ca="1" si="5"/>
        <v>7.1423018188847033E-3</v>
      </c>
      <c r="Y52" s="40">
        <f t="shared" ca="1" si="5"/>
        <v>5.8463805179099926E-3</v>
      </c>
      <c r="Z52" s="40">
        <f t="shared" ca="1" si="5"/>
        <v>7.1732441069772331E-3</v>
      </c>
      <c r="AA52" s="40">
        <f t="shared" ca="1" si="5"/>
        <v>7.3492497141375646E-3</v>
      </c>
      <c r="AB52" s="40">
        <f t="shared" ca="1" si="5"/>
        <v>6.905384412150454E-3</v>
      </c>
      <c r="AC52" s="40">
        <f t="shared" ca="1" si="5"/>
        <v>6.2513386180700608E-3</v>
      </c>
      <c r="AE52" s="38" t="s">
        <v>49</v>
      </c>
      <c r="AF52" s="92">
        <f t="shared" ca="1" si="8"/>
        <v>42</v>
      </c>
      <c r="AG52" s="92">
        <f t="shared" ca="1" si="8"/>
        <v>42</v>
      </c>
      <c r="AH52" s="92">
        <f t="shared" ca="1" si="8"/>
        <v>42</v>
      </c>
      <c r="AI52" s="92">
        <f t="shared" ca="1" si="8"/>
        <v>45</v>
      </c>
      <c r="AJ52" s="92">
        <f t="shared" ca="1" si="8"/>
        <v>41</v>
      </c>
      <c r="AK52" s="92">
        <f t="shared" ca="1" si="8"/>
        <v>39</v>
      </c>
      <c r="AL52" s="92">
        <f t="shared" ca="1" si="7"/>
        <v>41</v>
      </c>
      <c r="AM52" s="92">
        <f t="shared" ca="1" si="7"/>
        <v>40</v>
      </c>
      <c r="AN52" s="92">
        <f t="shared" ca="1" si="7"/>
        <v>41</v>
      </c>
      <c r="AO52" s="92">
        <f t="shared" ca="1" si="7"/>
        <v>40</v>
      </c>
      <c r="AP52" s="92">
        <f t="shared" ca="1" si="7"/>
        <v>39</v>
      </c>
      <c r="AQ52" s="92">
        <f t="shared" ca="1" si="7"/>
        <v>38</v>
      </c>
      <c r="AR52" s="92">
        <f t="shared" ca="1" si="7"/>
        <v>40</v>
      </c>
    </row>
    <row r="53" spans="1:44" ht="15.75" x14ac:dyDescent="0.25">
      <c r="A53" s="38" t="s">
        <v>50</v>
      </c>
      <c r="B53" s="92">
        <f ca="1">INDEX(INDIRECT("Import_"&amp;B$2&amp;"!$H:$H",TRUE),MATCH('In-Analysis'!$A53,Import_2018!$A:$A,0),1)</f>
        <v>122742</v>
      </c>
      <c r="C53" s="92">
        <f ca="1">INDEX(INDIRECT("Import_"&amp;C$2&amp;"!$H:$H",TRUE),MATCH('In-Analysis'!$A53,Import_2018!$A:$A,0),1)</f>
        <v>112519</v>
      </c>
      <c r="D53" s="92">
        <f ca="1">INDEX(INDIRECT("Import_"&amp;D$2&amp;"!$H:$H",TRUE),MATCH('In-Analysis'!$A53,Import_2018!$A:$A,0),1)</f>
        <v>118814</v>
      </c>
      <c r="E53" s="92">
        <f ca="1">INDEX(INDIRECT("Import_"&amp;E$2&amp;"!$H:$H",TRUE),MATCH('In-Analysis'!$A53,Import_2018!$A:$A,0),1)</f>
        <v>106511</v>
      </c>
      <c r="F53" s="92">
        <f ca="1">INDEX(INDIRECT("Import_"&amp;F$2&amp;"!$H:$H",TRUE),MATCH('In-Analysis'!$A53,Import_2018!$A:$A,0),1)</f>
        <v>117831</v>
      </c>
      <c r="G53" s="92">
        <f ca="1">INDEX(INDIRECT("Import_"&amp;G$2&amp;"!$H:$H",TRUE),MATCH('In-Analysis'!$A53,Import_2018!$A:$A,0),1)</f>
        <v>100846</v>
      </c>
      <c r="H53" s="92">
        <f ca="1">INDEX(INDIRECT("Import_"&amp;H$2&amp;"!$H:$H",TRUE),MATCH('In-Analysis'!$A53,Import_2018!$A:$A,0),1)</f>
        <v>99192</v>
      </c>
      <c r="I53" s="92">
        <f ca="1">INDEX(INDIRECT("Import_"&amp;I$2&amp;"!$H:$H",TRUE),MATCH('In-Analysis'!$A53,Import_2018!$A:$A,0),1)</f>
        <v>109439</v>
      </c>
      <c r="J53" s="92">
        <f ca="1">INDEX(INDIRECT("Import_"&amp;J$2&amp;"!$H:$H",TRUE),MATCH('In-Analysis'!$A53,Import_2018!$A:$A,0),1)</f>
        <v>93065</v>
      </c>
      <c r="K53" s="92">
        <f ca="1">INDEX(INDIRECT("Import_"&amp;K$2&amp;"!$C:$C",TRUE),MATCH('In-Analysis'!$A53,INDIRECT("Import_"&amp;K$2&amp;"!$A:$A",TRUE),0),1)</f>
        <v>95475</v>
      </c>
      <c r="L53" s="92">
        <f ca="1">INDEX(INDIRECT("Import_"&amp;L$2&amp;"!$C:$C",TRUE),MATCH('In-Analysis'!$A53,INDIRECT("Import_"&amp;L$2&amp;"!$A:$A",TRUE),0),1)</f>
        <v>106409</v>
      </c>
      <c r="M53" s="92">
        <f ca="1">INDEX(INDIRECT("Import_"&amp;M$2&amp;"!$C:$C",TRUE),MATCH('In-Analysis'!$A53,INDIRECT("Import_"&amp;M$2&amp;"!$A:$A",TRUE),0),1)</f>
        <v>103333</v>
      </c>
      <c r="N53" s="92">
        <f ca="1">INDEX(INDIRECT("Import_"&amp;N$2&amp;"!$C:$C",TRUE),MATCH('In-Analysis'!$A53,INDIRECT("Import_"&amp;N$2&amp;"!$A:$A",TRUE),0),1)</f>
        <v>101666</v>
      </c>
      <c r="P53" s="38" t="s">
        <v>50</v>
      </c>
      <c r="Q53" s="40">
        <f t="shared" ca="1" si="6"/>
        <v>1.5616354384957348E-2</v>
      </c>
      <c r="R53" s="40">
        <f t="shared" ca="1" si="6"/>
        <v>1.5019234722344581E-2</v>
      </c>
      <c r="S53" s="40">
        <f t="shared" ca="1" si="6"/>
        <v>1.5687642499100839E-2</v>
      </c>
      <c r="T53" s="40">
        <f t="shared" ca="1" si="6"/>
        <v>1.4098284144668665E-2</v>
      </c>
      <c r="U53" s="40">
        <f t="shared" ca="1" si="6"/>
        <v>1.6022839457488097E-2</v>
      </c>
      <c r="V53" s="40">
        <f t="shared" ca="1" si="6"/>
        <v>1.3944442639192421E-2</v>
      </c>
      <c r="W53" s="40">
        <f t="shared" ca="1" si="5"/>
        <v>1.398964147101097E-2</v>
      </c>
      <c r="X53" s="40">
        <f t="shared" ca="1" si="5"/>
        <v>1.5611695469300213E-2</v>
      </c>
      <c r="Y53" s="40">
        <f t="shared" ca="1" si="5"/>
        <v>1.3736610439528729E-2</v>
      </c>
      <c r="Z53" s="40">
        <f t="shared" ca="1" si="5"/>
        <v>1.3654979186793965E-2</v>
      </c>
      <c r="AA53" s="40">
        <f t="shared" ca="1" si="5"/>
        <v>1.4497002684852146E-2</v>
      </c>
      <c r="AB53" s="40">
        <f t="shared" ca="1" si="5"/>
        <v>1.3602906959370574E-2</v>
      </c>
      <c r="AC53" s="40">
        <f t="shared" ca="1" si="5"/>
        <v>1.2637673333559569E-2</v>
      </c>
      <c r="AE53" s="38" t="s">
        <v>50</v>
      </c>
      <c r="AF53" s="92">
        <f t="shared" ca="1" si="8"/>
        <v>24</v>
      </c>
      <c r="AG53" s="92">
        <f t="shared" ca="1" si="8"/>
        <v>25</v>
      </c>
      <c r="AH53" s="92">
        <f t="shared" ca="1" si="8"/>
        <v>24</v>
      </c>
      <c r="AI53" s="92">
        <f t="shared" ca="1" si="8"/>
        <v>28</v>
      </c>
      <c r="AJ53" s="92">
        <f t="shared" ca="1" si="8"/>
        <v>24</v>
      </c>
      <c r="AK53" s="92">
        <f t="shared" ca="1" si="8"/>
        <v>28</v>
      </c>
      <c r="AL53" s="92">
        <f t="shared" ca="1" si="7"/>
        <v>28</v>
      </c>
      <c r="AM53" s="92">
        <f t="shared" ca="1" si="7"/>
        <v>26</v>
      </c>
      <c r="AN53" s="92">
        <f t="shared" ca="1" si="7"/>
        <v>29</v>
      </c>
      <c r="AO53" s="92">
        <f t="shared" ca="1" si="7"/>
        <v>28</v>
      </c>
      <c r="AP53" s="92">
        <f t="shared" ca="1" si="7"/>
        <v>28</v>
      </c>
      <c r="AQ53" s="92">
        <f t="shared" ca="1" si="7"/>
        <v>30</v>
      </c>
      <c r="AR53" s="92">
        <f t="shared" ca="1" si="7"/>
        <v>30</v>
      </c>
    </row>
    <row r="54" spans="1:44" ht="15.75" x14ac:dyDescent="0.25">
      <c r="A54" s="38" t="s">
        <v>51</v>
      </c>
      <c r="B54" s="92">
        <f ca="1">INDEX(INDIRECT("Import_"&amp;B$2&amp;"!$H:$H",TRUE),MATCH('In-Analysis'!$A54,Import_2018!$A:$A,0),1)</f>
        <v>27281</v>
      </c>
      <c r="C54" s="92">
        <f ca="1">INDEX(INDIRECT("Import_"&amp;C$2&amp;"!$H:$H",TRUE),MATCH('In-Analysis'!$A54,Import_2018!$A:$A,0),1)</f>
        <v>18511</v>
      </c>
      <c r="D54" s="92">
        <f ca="1">INDEX(INDIRECT("Import_"&amp;D$2&amp;"!$H:$H",TRUE),MATCH('In-Analysis'!$A54,Import_2018!$A:$A,0),1)</f>
        <v>26471</v>
      </c>
      <c r="E54" s="92">
        <f ca="1">INDEX(INDIRECT("Import_"&amp;E$2&amp;"!$H:$H",TRUE),MATCH('In-Analysis'!$A54,Import_2018!$A:$A,0),1)</f>
        <v>35947</v>
      </c>
      <c r="F54" s="92">
        <f ca="1">INDEX(INDIRECT("Import_"&amp;F$2&amp;"!$H:$H",TRUE),MATCH('In-Analysis'!$A54,Import_2018!$A:$A,0),1)</f>
        <v>25992</v>
      </c>
      <c r="G54" s="92">
        <f ca="1">INDEX(INDIRECT("Import_"&amp;G$2&amp;"!$H:$H",TRUE),MATCH('In-Analysis'!$A54,Import_2018!$A:$A,0),1)</f>
        <v>27584</v>
      </c>
      <c r="H54" s="92">
        <f ca="1">INDEX(INDIRECT("Import_"&amp;H$2&amp;"!$H:$H",TRUE),MATCH('In-Analysis'!$A54,Import_2018!$A:$A,0),1)</f>
        <v>31149</v>
      </c>
      <c r="I54" s="92">
        <f ca="1">INDEX(INDIRECT("Import_"&amp;I$2&amp;"!$H:$H",TRUE),MATCH('In-Analysis'!$A54,Import_2018!$A:$A,0),1)</f>
        <v>30651</v>
      </c>
      <c r="J54" s="92">
        <f ca="1">INDEX(INDIRECT("Import_"&amp;J$2&amp;"!$H:$H",TRUE),MATCH('In-Analysis'!$A54,Import_2018!$A:$A,0),1)</f>
        <v>28046</v>
      </c>
      <c r="K54" s="92">
        <f ca="1">INDEX(INDIRECT("Import_"&amp;K$2&amp;"!$C:$C",TRUE),MATCH('In-Analysis'!$A54,INDIRECT("Import_"&amp;K$2&amp;"!$A:$A",TRUE),0),1)</f>
        <v>30889</v>
      </c>
      <c r="L54" s="92">
        <f ca="1">INDEX(INDIRECT("Import_"&amp;L$2&amp;"!$C:$C",TRUE),MATCH('In-Analysis'!$A54,INDIRECT("Import_"&amp;L$2&amp;"!$A:$A",TRUE),0),1)</f>
        <v>27320</v>
      </c>
      <c r="M54" s="92">
        <f ca="1">INDEX(INDIRECT("Import_"&amp;M$2&amp;"!$C:$C",TRUE),MATCH('In-Analysis'!$A54,INDIRECT("Import_"&amp;M$2&amp;"!$A:$A",TRUE),0),1)</f>
        <v>29027</v>
      </c>
      <c r="N54" s="92">
        <f ca="1">INDEX(INDIRECT("Import_"&amp;N$2&amp;"!$C:$C",TRUE),MATCH('In-Analysis'!$A54,INDIRECT("Import_"&amp;N$2&amp;"!$A:$A",TRUE),0),1)</f>
        <v>27353</v>
      </c>
      <c r="P54" s="38" t="s">
        <v>51</v>
      </c>
      <c r="Q54" s="40">
        <f t="shared" ca="1" si="6"/>
        <v>3.4709371199428182E-3</v>
      </c>
      <c r="R54" s="40">
        <f t="shared" ca="1" si="6"/>
        <v>2.4708809529530172E-3</v>
      </c>
      <c r="S54" s="40">
        <f t="shared" ca="1" si="6"/>
        <v>3.4951065075975755E-3</v>
      </c>
      <c r="T54" s="40">
        <f t="shared" ca="1" si="6"/>
        <v>4.758109680205843E-3</v>
      </c>
      <c r="U54" s="40">
        <f t="shared" ca="1" si="6"/>
        <v>3.5344318827730441E-3</v>
      </c>
      <c r="V54" s="40">
        <f t="shared" ca="1" si="6"/>
        <v>3.8141672030569756E-3</v>
      </c>
      <c r="W54" s="40">
        <f t="shared" ca="1" si="5"/>
        <v>4.3931299114900466E-3</v>
      </c>
      <c r="X54" s="40">
        <f t="shared" ca="1" si="5"/>
        <v>4.3724273598033684E-3</v>
      </c>
      <c r="Y54" s="40">
        <f t="shared" ca="1" si="5"/>
        <v>4.1396548260573011E-3</v>
      </c>
      <c r="Z54" s="40">
        <f t="shared" ca="1" si="5"/>
        <v>4.4177915904779139E-3</v>
      </c>
      <c r="AA54" s="40">
        <f t="shared" ca="1" si="5"/>
        <v>3.7220358555212492E-3</v>
      </c>
      <c r="AB54" s="40">
        <f t="shared" ca="1" si="5"/>
        <v>3.8211566518890354E-3</v>
      </c>
      <c r="AC54" s="40">
        <f t="shared" ca="1" si="5"/>
        <v>3.4001365126281641E-3</v>
      </c>
      <c r="AE54" s="38" t="s">
        <v>51</v>
      </c>
      <c r="AF54" s="92">
        <f t="shared" ca="1" si="8"/>
        <v>51</v>
      </c>
      <c r="AG54" s="92">
        <f t="shared" ca="1" si="8"/>
        <v>51</v>
      </c>
      <c r="AH54" s="92">
        <f t="shared" ca="1" si="8"/>
        <v>50</v>
      </c>
      <c r="AI54" s="92">
        <f t="shared" ca="1" si="8"/>
        <v>47</v>
      </c>
      <c r="AJ54" s="92">
        <f t="shared" ca="1" si="8"/>
        <v>50</v>
      </c>
      <c r="AK54" s="92">
        <f t="shared" ca="1" si="8"/>
        <v>50</v>
      </c>
      <c r="AL54" s="92">
        <f t="shared" ca="1" si="7"/>
        <v>48</v>
      </c>
      <c r="AM54" s="92">
        <f t="shared" ca="1" si="7"/>
        <v>48</v>
      </c>
      <c r="AN54" s="92">
        <f t="shared" ca="1" si="7"/>
        <v>48</v>
      </c>
      <c r="AO54" s="92">
        <f t="shared" ca="1" si="7"/>
        <v>47</v>
      </c>
      <c r="AP54" s="92">
        <f t="shared" ca="1" si="7"/>
        <v>48</v>
      </c>
      <c r="AQ54" s="92">
        <f t="shared" ca="1" si="7"/>
        <v>48</v>
      </c>
      <c r="AR54" s="92">
        <f t="shared" ca="1" si="7"/>
        <v>49</v>
      </c>
    </row>
    <row r="55" spans="1:44" ht="15.75" x14ac:dyDescent="0.25">
      <c r="A55" s="38" t="s">
        <v>39</v>
      </c>
      <c r="B55" s="92">
        <f ca="1">INDEX(INDIRECT("Import_"&amp;B$2&amp;"!$H:$H",TRUE),MATCH('In-Analysis'!$A55,Import_2018!$A:$A,0),1)</f>
        <v>27380</v>
      </c>
      <c r="C55" s="92">
        <f ca="1">INDEX(INDIRECT("Import_"&amp;C$2&amp;"!$H:$H",TRUE),MATCH('In-Analysis'!$A55,Import_2018!$A:$A,0),1)</f>
        <v>20167</v>
      </c>
      <c r="D55" s="92">
        <f ca="1">INDEX(INDIRECT("Import_"&amp;D$2&amp;"!$H:$H",TRUE),MATCH('In-Analysis'!$A55,Import_2018!$A:$A,0),1)</f>
        <v>21196</v>
      </c>
      <c r="E55" s="92">
        <f ca="1">INDEX(INDIRECT("Import_"&amp;E$2&amp;"!$H:$H",TRUE),MATCH('In-Analysis'!$A55,Import_2018!$A:$A,0),1)</f>
        <v>24762</v>
      </c>
      <c r="F55" s="92">
        <f ca="1">INDEX(INDIRECT("Import_"&amp;F$2&amp;"!$H:$H",TRUE),MATCH('In-Analysis'!$A55,Import_2018!$A:$A,0),1)</f>
        <v>19771</v>
      </c>
      <c r="G55" s="92">
        <f ca="1">INDEX(INDIRECT("Import_"&amp;G$2&amp;"!$H:$H",TRUE),MATCH('In-Analysis'!$A55,Import_2018!$A:$A,0),1)</f>
        <v>24652</v>
      </c>
      <c r="H55" s="92">
        <f ca="1">INDEX(INDIRECT("Import_"&amp;H$2&amp;"!$H:$H",TRUE),MATCH('In-Analysis'!$A55,Import_2018!$A:$A,0),1)</f>
        <v>20044</v>
      </c>
      <c r="I55" s="92">
        <f ca="1">INDEX(INDIRECT("Import_"&amp;I$2&amp;"!$H:$H",TRUE),MATCH('In-Analysis'!$A55,Import_2018!$A:$A,0),1)</f>
        <v>22649</v>
      </c>
      <c r="J55" s="92">
        <f ca="1">INDEX(INDIRECT("Import_"&amp;J$2&amp;"!$H:$H",TRUE),MATCH('In-Analysis'!$A55,Import_2018!$A:$A,0),1)</f>
        <v>31732</v>
      </c>
      <c r="K55" s="92">
        <f ca="1">INDEX(INDIRECT("Import_"&amp;K$2&amp;"!$C:$C",TRUE),MATCH('In-Analysis'!$A55,INDIRECT("Import_"&amp;K$2&amp;"!$A:$A",TRUE),0),1)</f>
        <v>32108</v>
      </c>
      <c r="L55" s="92">
        <f ca="1">INDEX(INDIRECT("Import_"&amp;L$2&amp;"!$C:$C",TRUE),MATCH('In-Analysis'!$A55,INDIRECT("Import_"&amp;L$2&amp;"!$A:$A",TRUE),0),1)</f>
        <v>33734</v>
      </c>
      <c r="M55" s="92">
        <f ca="1">INDEX(INDIRECT("Import_"&amp;M$2&amp;"!$C:$C",TRUE),MATCH('In-Analysis'!$A55,INDIRECT("Import_"&amp;M$2&amp;"!$A:$A",TRUE),0),1)</f>
        <v>29136</v>
      </c>
      <c r="N55" s="92">
        <f ca="1">INDEX(INDIRECT("Import_"&amp;N$2&amp;"!$C:$C",TRUE),MATCH('In-Analysis'!$A55,INDIRECT("Import_"&amp;N$2&amp;"!$A:$A",TRUE),0),1)</f>
        <v>30507</v>
      </c>
      <c r="P55" s="38" t="s">
        <v>39</v>
      </c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E55" s="38" t="s">
        <v>39</v>
      </c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</row>
    <row r="57" spans="1:44" ht="15.75" x14ac:dyDescent="0.25">
      <c r="A57" s="37" t="s">
        <v>251</v>
      </c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</row>
    <row r="58" spans="1:44" ht="15.75" x14ac:dyDescent="0.25">
      <c r="A58" s="38"/>
      <c r="B58" s="39">
        <f>B2</f>
        <v>2021</v>
      </c>
      <c r="C58" s="39">
        <f>D58+1</f>
        <v>2017</v>
      </c>
      <c r="D58" s="39">
        <v>2016</v>
      </c>
      <c r="E58" s="39">
        <v>2015</v>
      </c>
      <c r="F58" s="39">
        <v>2014</v>
      </c>
      <c r="G58" s="39">
        <v>2013</v>
      </c>
      <c r="H58" s="39">
        <v>2012</v>
      </c>
      <c r="I58" s="39">
        <v>2011</v>
      </c>
      <c r="J58" s="39">
        <v>2010</v>
      </c>
      <c r="K58" s="198">
        <v>2009</v>
      </c>
      <c r="L58" s="198">
        <v>2008</v>
      </c>
      <c r="M58" s="198">
        <v>2007</v>
      </c>
      <c r="N58" s="198">
        <v>2006</v>
      </c>
      <c r="P58" s="208"/>
      <c r="Q58" s="209">
        <v>1</v>
      </c>
      <c r="R58" s="209">
        <f>Q58+1</f>
        <v>2</v>
      </c>
      <c r="S58" s="209">
        <f t="shared" ref="S58:Y58" si="9">R58+1</f>
        <v>3</v>
      </c>
      <c r="T58" s="209">
        <f t="shared" si="9"/>
        <v>4</v>
      </c>
      <c r="U58" s="209">
        <f t="shared" si="9"/>
        <v>5</v>
      </c>
      <c r="V58" s="209">
        <f>U58+1</f>
        <v>6</v>
      </c>
      <c r="W58" s="209">
        <f t="shared" si="9"/>
        <v>7</v>
      </c>
      <c r="X58" s="209">
        <f t="shared" si="9"/>
        <v>8</v>
      </c>
      <c r="Y58" s="209">
        <f t="shared" si="9"/>
        <v>9</v>
      </c>
      <c r="Z58" s="209">
        <f>Y58+1</f>
        <v>10</v>
      </c>
      <c r="AA58" s="208"/>
      <c r="AB58" s="208"/>
      <c r="AC58" s="208"/>
      <c r="AD58" s="208"/>
      <c r="AE58" s="210"/>
      <c r="AF58" s="209">
        <f t="shared" ref="AF58:AJ59" si="10">Q58</f>
        <v>1</v>
      </c>
      <c r="AG58" s="209">
        <f t="shared" si="10"/>
        <v>2</v>
      </c>
      <c r="AH58" s="209">
        <f t="shared" si="10"/>
        <v>3</v>
      </c>
      <c r="AI58" s="209">
        <f t="shared" si="10"/>
        <v>4</v>
      </c>
      <c r="AJ58" s="209">
        <f t="shared" si="10"/>
        <v>5</v>
      </c>
      <c r="AK58" s="209">
        <f t="shared" ref="AK58:AO59" si="11">V58</f>
        <v>6</v>
      </c>
      <c r="AL58" s="209">
        <f t="shared" si="11"/>
        <v>7</v>
      </c>
      <c r="AM58" s="209">
        <f t="shared" si="11"/>
        <v>8</v>
      </c>
      <c r="AN58" s="209">
        <f t="shared" si="11"/>
        <v>9</v>
      </c>
      <c r="AO58" s="209">
        <f t="shared" si="11"/>
        <v>10</v>
      </c>
      <c r="AP58" s="208"/>
      <c r="AQ58" s="208"/>
      <c r="AR58" s="208"/>
    </row>
    <row r="59" spans="1:44" ht="15.75" x14ac:dyDescent="0.25">
      <c r="A59" s="38" t="str">
        <f>A3</f>
        <v xml:space="preserve">Total In-Migration </v>
      </c>
      <c r="B59" s="40">
        <f t="shared" ref="B59:M74" ca="1" si="12">B3/C3-1</f>
        <v>4.9144915813050805E-2</v>
      </c>
      <c r="C59" s="40">
        <f t="shared" ca="1" si="12"/>
        <v>-1.0836401393659045E-2</v>
      </c>
      <c r="D59" s="40">
        <f t="shared" ca="1" si="12"/>
        <v>2.4938811162198427E-3</v>
      </c>
      <c r="E59" s="40">
        <f t="shared" ca="1" si="12"/>
        <v>2.7325624087223943E-2</v>
      </c>
      <c r="F59" s="40">
        <f t="shared" ca="1" si="12"/>
        <v>1.6863281657802043E-2</v>
      </c>
      <c r="G59" s="40">
        <f t="shared" ca="1" si="12"/>
        <v>1.9970131398996616E-2</v>
      </c>
      <c r="H59" s="40">
        <f t="shared" ca="1" si="12"/>
        <v>1.1458381626989089E-2</v>
      </c>
      <c r="I59" s="40">
        <f t="shared" ca="1" si="12"/>
        <v>3.4701897176972585E-2</v>
      </c>
      <c r="J59" s="40">
        <f t="shared" ca="1" si="12"/>
        <v>-3.1034810721750961E-2</v>
      </c>
      <c r="K59" s="40">
        <f t="shared" ca="1" si="12"/>
        <v>-4.7426529641615089E-2</v>
      </c>
      <c r="L59" s="40">
        <f t="shared" ca="1" si="12"/>
        <v>-3.3742602243618025E-2</v>
      </c>
      <c r="M59" s="40">
        <f ca="1">M3/N3-1</f>
        <v>-5.5724549288927339E-2</v>
      </c>
      <c r="N59" s="92"/>
      <c r="P59" s="208"/>
      <c r="Q59" s="210" t="str">
        <f ca="1">INDEX($AE$4:$AE$54,MATCH(Q$58,$AF$4:$AF$54,0),1)</f>
        <v>Florida</v>
      </c>
      <c r="R59" s="210" t="str">
        <f t="shared" ref="R59:Z59" ca="1" si="13">INDEX($AE$4:$AE$54,MATCH(R$58,$AF$4:$AF$54,0),1)</f>
        <v>Texas</v>
      </c>
      <c r="S59" s="210" t="str">
        <f t="shared" ca="1" si="13"/>
        <v>California</v>
      </c>
      <c r="T59" s="210" t="str">
        <f t="shared" ca="1" si="13"/>
        <v>North Carolina</v>
      </c>
      <c r="U59" s="210" t="str">
        <f t="shared" ca="1" si="13"/>
        <v>Georgia</v>
      </c>
      <c r="V59" s="210" t="str">
        <f t="shared" ca="1" si="13"/>
        <v>New York</v>
      </c>
      <c r="W59" s="210" t="str">
        <f t="shared" ca="1" si="13"/>
        <v>Virginia</v>
      </c>
      <c r="X59" s="210" t="str">
        <f t="shared" ca="1" si="13"/>
        <v>Arizona</v>
      </c>
      <c r="Y59" s="210" t="str">
        <f t="shared" ca="1" si="13"/>
        <v>Pennsylvania</v>
      </c>
      <c r="Z59" s="210" t="str">
        <f t="shared" ca="1" si="13"/>
        <v>Colorado</v>
      </c>
      <c r="AA59" s="208"/>
      <c r="AB59" s="208"/>
      <c r="AC59" s="208"/>
      <c r="AD59" s="208"/>
      <c r="AE59" s="210"/>
      <c r="AF59" s="210" t="str">
        <f t="shared" ca="1" si="10"/>
        <v>Florida</v>
      </c>
      <c r="AG59" s="210" t="str">
        <f t="shared" ca="1" si="10"/>
        <v>Texas</v>
      </c>
      <c r="AH59" s="210" t="str">
        <f t="shared" ca="1" si="10"/>
        <v>California</v>
      </c>
      <c r="AI59" s="210" t="str">
        <f t="shared" ca="1" si="10"/>
        <v>North Carolina</v>
      </c>
      <c r="AJ59" s="210" t="str">
        <f t="shared" ca="1" si="10"/>
        <v>Georgia</v>
      </c>
      <c r="AK59" s="210" t="str">
        <f t="shared" ca="1" si="11"/>
        <v>New York</v>
      </c>
      <c r="AL59" s="210" t="str">
        <f t="shared" ca="1" si="11"/>
        <v>Virginia</v>
      </c>
      <c r="AM59" s="210" t="str">
        <f t="shared" ca="1" si="11"/>
        <v>Arizona</v>
      </c>
      <c r="AN59" s="210" t="str">
        <f t="shared" ca="1" si="11"/>
        <v>Pennsylvania</v>
      </c>
      <c r="AO59" s="210" t="str">
        <f t="shared" ca="1" si="11"/>
        <v>Colorado</v>
      </c>
      <c r="AP59" s="208" t="s">
        <v>259</v>
      </c>
      <c r="AQ59" s="38" t="s">
        <v>252</v>
      </c>
      <c r="AR59" s="208"/>
    </row>
    <row r="60" spans="1:44" ht="15.75" x14ac:dyDescent="0.25">
      <c r="A60" s="38" t="s">
        <v>0</v>
      </c>
      <c r="B60" s="40">
        <f t="shared" ca="1" si="12"/>
        <v>3.4328238061590577E-2</v>
      </c>
      <c r="C60" s="40">
        <f t="shared" ca="1" si="12"/>
        <v>-8.5231549664539386E-2</v>
      </c>
      <c r="D60" s="40">
        <f t="shared" ca="1" si="12"/>
        <v>6.3929802569727467E-2</v>
      </c>
      <c r="E60" s="40">
        <f t="shared" ca="1" si="12"/>
        <v>6.4465015428237793E-2</v>
      </c>
      <c r="F60" s="40">
        <f t="shared" ca="1" si="12"/>
        <v>3.6665962229351923E-2</v>
      </c>
      <c r="G60" s="40">
        <f t="shared" ca="1" si="12"/>
        <v>-4.7609942638623393E-3</v>
      </c>
      <c r="H60" s="40">
        <f t="shared" ca="1" si="12"/>
        <v>-0.11149618605915435</v>
      </c>
      <c r="I60" s="40">
        <f t="shared" ca="1" si="12"/>
        <v>8.2806765817720285E-2</v>
      </c>
      <c r="J60" s="40">
        <f t="shared" ca="1" si="12"/>
        <v>-0.12782974217458964</v>
      </c>
      <c r="K60" s="40">
        <f t="shared" ca="1" si="12"/>
        <v>2.5949549401259153E-2</v>
      </c>
      <c r="L60" s="40">
        <f t="shared" ca="1" si="12"/>
        <v>-0.12026210042356011</v>
      </c>
      <c r="M60" s="40">
        <f t="shared" ca="1" si="12"/>
        <v>3.1143171678538195E-4</v>
      </c>
      <c r="N60" s="92"/>
      <c r="P60" s="210">
        <v>2006</v>
      </c>
      <c r="Q60" s="211">
        <f ca="1">INDEX($Q$4:$AC$54,MATCH(Q$59,$P$4:$P$54,0),MATCH($P60,$Q$2:$AC$2,0))</f>
        <v>7.7033297918611271E-2</v>
      </c>
      <c r="R60" s="211">
        <f t="shared" ref="R60:Z75" ca="1" si="14">INDEX($Q$4:$AC$54,MATCH(R$59,$P$4:$P$54,0),MATCH($P60,$Q$2:$AC$2,0))</f>
        <v>7.8914044653377632E-2</v>
      </c>
      <c r="S60" s="211">
        <f t="shared" ca="1" si="14"/>
        <v>6.5186955299759083E-2</v>
      </c>
      <c r="T60" s="211">
        <f t="shared" ca="1" si="14"/>
        <v>4.2948274989785172E-2</v>
      </c>
      <c r="U60" s="211">
        <f t="shared" ca="1" si="14"/>
        <v>4.6944333501519081E-2</v>
      </c>
      <c r="V60" s="211">
        <f t="shared" ca="1" si="14"/>
        <v>3.4393052698076007E-2</v>
      </c>
      <c r="W60" s="211">
        <f t="shared" ca="1" si="14"/>
        <v>3.5733317819969655E-2</v>
      </c>
      <c r="X60" s="211">
        <f t="shared" ca="1" si="14"/>
        <v>3.5759297731903963E-2</v>
      </c>
      <c r="Y60" s="211">
        <f t="shared" ca="1" si="14"/>
        <v>3.13621044076723E-2</v>
      </c>
      <c r="Z60" s="211">
        <f t="shared" ca="1" si="14"/>
        <v>2.4210791806805916E-2</v>
      </c>
      <c r="AA60" s="208"/>
      <c r="AB60" s="208"/>
      <c r="AC60" s="208"/>
      <c r="AD60" s="212"/>
      <c r="AE60" s="210">
        <f>P60</f>
        <v>2006</v>
      </c>
      <c r="AF60" s="214">
        <f t="shared" ref="AF60:AJ61" ca="1" si="15">INDEX($B$3:$N$55,MATCH(AF$59,$A$3:$A$55,0),MATCH($AE60,$B$2:$N$2,0))</f>
        <v>619708</v>
      </c>
      <c r="AG60" s="214">
        <f t="shared" ca="1" si="15"/>
        <v>634838</v>
      </c>
      <c r="AH60" s="214">
        <f t="shared" ca="1" si="15"/>
        <v>524408</v>
      </c>
      <c r="AI60" s="214">
        <f t="shared" ca="1" si="15"/>
        <v>345505</v>
      </c>
      <c r="AJ60" s="214">
        <f t="shared" ca="1" si="15"/>
        <v>377652</v>
      </c>
      <c r="AK60" s="214">
        <f t="shared" ref="AK60:AQ75" ca="1" si="16">INDEX($B$3:$N$55,MATCH(AK$59,$A$3:$A$55,0),MATCH($AE60,$B$2:$N$2,0))</f>
        <v>276681</v>
      </c>
      <c r="AL60" s="214">
        <f t="shared" ca="1" si="16"/>
        <v>287463</v>
      </c>
      <c r="AM60" s="214">
        <f t="shared" ca="1" si="16"/>
        <v>287672</v>
      </c>
      <c r="AN60" s="214">
        <f t="shared" ca="1" si="16"/>
        <v>252298</v>
      </c>
      <c r="AO60" s="214">
        <f t="shared" ca="1" si="16"/>
        <v>194768</v>
      </c>
      <c r="AP60" s="214">
        <f ca="1">SUM(AF60:AO60)</f>
        <v>3800993</v>
      </c>
      <c r="AQ60" s="214">
        <f t="shared" ca="1" si="16"/>
        <v>8044677</v>
      </c>
      <c r="AR60" s="213">
        <f ca="1">AP60/AQ60</f>
        <v>0.4724854708274801</v>
      </c>
    </row>
    <row r="61" spans="1:44" ht="15.75" x14ac:dyDescent="0.25">
      <c r="A61" s="38" t="s">
        <v>1</v>
      </c>
      <c r="B61" s="40">
        <f t="shared" ca="1" si="12"/>
        <v>3.9041027848604193E-2</v>
      </c>
      <c r="C61" s="40">
        <f t="shared" ca="1" si="12"/>
        <v>-3.5175718849840276E-2</v>
      </c>
      <c r="D61" s="40">
        <f t="shared" ca="1" si="12"/>
        <v>-9.7878718007839538E-2</v>
      </c>
      <c r="E61" s="40">
        <f t="shared" ca="1" si="12"/>
        <v>-8.3135140848792366E-2</v>
      </c>
      <c r="F61" s="40">
        <f t="shared" ca="1" si="12"/>
        <v>0.10133876600698488</v>
      </c>
      <c r="G61" s="40">
        <f t="shared" ca="1" si="12"/>
        <v>2.8280712254975304E-2</v>
      </c>
      <c r="H61" s="40">
        <f t="shared" ca="1" si="12"/>
        <v>-4.7571542583513815E-2</v>
      </c>
      <c r="I61" s="40">
        <f t="shared" ca="1" si="12"/>
        <v>-3.4190387050597404E-2</v>
      </c>
      <c r="J61" s="40">
        <f t="shared" ca="1" si="12"/>
        <v>-0.10248554627662199</v>
      </c>
      <c r="K61" s="40">
        <f t="shared" ca="1" si="12"/>
        <v>6.6406347153480372E-3</v>
      </c>
      <c r="L61" s="40">
        <f t="shared" ca="1" si="12"/>
        <v>9.9062406035590245E-2</v>
      </c>
      <c r="M61" s="40">
        <f t="shared" ca="1" si="12"/>
        <v>-2.890741133998731E-2</v>
      </c>
      <c r="N61" s="92"/>
      <c r="P61" s="210">
        <f>P60+1</f>
        <v>2007</v>
      </c>
      <c r="Q61" s="211">
        <f ca="1">INDEX($Q$4:$AC$54,MATCH(Q$59,$P$4:$P$54,0),MATCH($P61,$Q$2:$AC$2,0))</f>
        <v>6.7447686671210053E-2</v>
      </c>
      <c r="R61" s="211">
        <f t="shared" ca="1" si="14"/>
        <v>7.3131833261347395E-2</v>
      </c>
      <c r="S61" s="211">
        <f t="shared" ca="1" si="14"/>
        <v>6.4722445171661119E-2</v>
      </c>
      <c r="T61" s="211">
        <f t="shared" ca="1" si="14"/>
        <v>4.5048629013435461E-2</v>
      </c>
      <c r="U61" s="211">
        <f t="shared" ca="1" si="14"/>
        <v>4.4558922783200602E-2</v>
      </c>
      <c r="V61" s="211">
        <f t="shared" ca="1" si="14"/>
        <v>3.6359766104719991E-2</v>
      </c>
      <c r="W61" s="211">
        <f t="shared" ca="1" si="14"/>
        <v>3.6375958004268079E-2</v>
      </c>
      <c r="X61" s="211">
        <f t="shared" ca="1" si="14"/>
        <v>3.4612752292503109E-2</v>
      </c>
      <c r="Y61" s="211">
        <f t="shared" ca="1" si="14"/>
        <v>3.5129971587823744E-2</v>
      </c>
      <c r="Z61" s="211">
        <f t="shared" ca="1" si="14"/>
        <v>2.6049606977839871E-2</v>
      </c>
      <c r="AA61" s="208"/>
      <c r="AB61" s="208"/>
      <c r="AC61" s="208"/>
      <c r="AD61" s="208"/>
      <c r="AE61" s="210">
        <f>P61</f>
        <v>2007</v>
      </c>
      <c r="AF61" s="214">
        <f t="shared" ca="1" si="15"/>
        <v>512359</v>
      </c>
      <c r="AG61" s="214">
        <f t="shared" ca="1" si="15"/>
        <v>555538</v>
      </c>
      <c r="AH61" s="214">
        <f t="shared" ca="1" si="15"/>
        <v>491657</v>
      </c>
      <c r="AI61" s="214">
        <f t="shared" ca="1" si="15"/>
        <v>342207</v>
      </c>
      <c r="AJ61" s="214">
        <f t="shared" ca="1" si="15"/>
        <v>338487</v>
      </c>
      <c r="AK61" s="214">
        <f t="shared" ca="1" si="16"/>
        <v>276203</v>
      </c>
      <c r="AL61" s="214">
        <f t="shared" ca="1" si="16"/>
        <v>276326</v>
      </c>
      <c r="AM61" s="214">
        <f t="shared" ca="1" si="16"/>
        <v>262932</v>
      </c>
      <c r="AN61" s="214">
        <f t="shared" ca="1" si="16"/>
        <v>266861</v>
      </c>
      <c r="AO61" s="214">
        <f t="shared" ca="1" si="16"/>
        <v>197883</v>
      </c>
      <c r="AP61" s="214">
        <f ca="1">SUM(AF61:AO61)</f>
        <v>3520453</v>
      </c>
      <c r="AQ61" s="214">
        <f t="shared" ca="1" si="16"/>
        <v>7596391</v>
      </c>
      <c r="AR61" s="213">
        <f ca="1">AP61/AQ61</f>
        <v>0.46343757186800943</v>
      </c>
    </row>
    <row r="62" spans="1:44" ht="15.75" x14ac:dyDescent="0.25">
      <c r="A62" s="38" t="s">
        <v>2</v>
      </c>
      <c r="B62" s="40">
        <f t="shared" ca="1" si="12"/>
        <v>1.2306716540517515E-2</v>
      </c>
      <c r="C62" s="40">
        <f t="shared" ca="1" si="12"/>
        <v>-4.2194710474022679E-2</v>
      </c>
      <c r="D62" s="40">
        <f t="shared" ca="1" si="12"/>
        <v>7.8868924238296501E-2</v>
      </c>
      <c r="E62" s="40">
        <f t="shared" ca="1" si="12"/>
        <v>1.4219356905457836E-2</v>
      </c>
      <c r="F62" s="40">
        <f t="shared" ca="1" si="12"/>
        <v>5.7523735316287405E-2</v>
      </c>
      <c r="G62" s="40">
        <f t="shared" ca="1" si="12"/>
        <v>1.5869601689774804E-2</v>
      </c>
      <c r="H62" s="40">
        <f t="shared" ca="1" si="12"/>
        <v>4.2983349560519857E-2</v>
      </c>
      <c r="I62" s="40">
        <f t="shared" ca="1" si="12"/>
        <v>6.8245594342797311E-4</v>
      </c>
      <c r="J62" s="40">
        <f t="shared" ca="1" si="12"/>
        <v>-1.6479949835951246E-2</v>
      </c>
      <c r="K62" s="40">
        <f t="shared" ca="1" si="12"/>
        <v>-6.2212191485837343E-2</v>
      </c>
      <c r="L62" s="40">
        <f t="shared" ca="1" si="12"/>
        <v>-8.158763482573439E-2</v>
      </c>
      <c r="M62" s="40">
        <f t="shared" ca="1" si="12"/>
        <v>-8.6000723045690952E-2</v>
      </c>
      <c r="N62" s="92"/>
      <c r="P62" s="210">
        <f t="shared" ref="P62:P76" si="17">P61+1</f>
        <v>2008</v>
      </c>
      <c r="Q62" s="211">
        <f t="shared" ref="Q62:Q71" ca="1" si="18">INDEX($Q$4:$AC$54,MATCH(Q$59,$P$4:$P$54,0),MATCH($P62,$Q$2:$AC$2,0))</f>
        <v>6.8875374332312139E-2</v>
      </c>
      <c r="R62" s="211">
        <f t="shared" ca="1" si="14"/>
        <v>7.3785954873176254E-2</v>
      </c>
      <c r="S62" s="211">
        <f t="shared" ca="1" si="14"/>
        <v>6.3878827297127586E-2</v>
      </c>
      <c r="T62" s="211">
        <f t="shared" ca="1" si="14"/>
        <v>4.4123018462088028E-2</v>
      </c>
      <c r="U62" s="211">
        <f t="shared" ca="1" si="14"/>
        <v>3.9652760757426124E-2</v>
      </c>
      <c r="V62" s="211">
        <f t="shared" ca="1" si="14"/>
        <v>3.6319958300119519E-2</v>
      </c>
      <c r="W62" s="211">
        <f t="shared" ca="1" si="14"/>
        <v>3.6161376684606096E-2</v>
      </c>
      <c r="X62" s="211">
        <f t="shared" ca="1" si="14"/>
        <v>3.2898873293970399E-2</v>
      </c>
      <c r="Y62" s="211">
        <f t="shared" ca="1" si="14"/>
        <v>3.3257044313888602E-2</v>
      </c>
      <c r="Z62" s="211">
        <f t="shared" ca="1" si="14"/>
        <v>2.6796069628228291E-2</v>
      </c>
      <c r="AA62" s="208"/>
      <c r="AB62" s="208"/>
      <c r="AC62" s="208"/>
      <c r="AD62" s="208"/>
      <c r="AE62" s="210">
        <f t="shared" ref="AE62:AE75" si="19">P62</f>
        <v>2008</v>
      </c>
      <c r="AF62" s="214">
        <f t="shared" ref="AF62:AJ75" ca="1" si="20">INDEX($B$3:$N$55,MATCH(AF$59,$A$3:$A$55,0),MATCH($AE62,$B$2:$N$2,0))</f>
        <v>505550</v>
      </c>
      <c r="AG62" s="214">
        <f t="shared" ca="1" si="20"/>
        <v>541594</v>
      </c>
      <c r="AH62" s="214">
        <f t="shared" ca="1" si="20"/>
        <v>468875</v>
      </c>
      <c r="AI62" s="214">
        <f t="shared" ca="1" si="20"/>
        <v>323866</v>
      </c>
      <c r="AJ62" s="214">
        <f t="shared" ca="1" si="20"/>
        <v>291054</v>
      </c>
      <c r="AK62" s="214">
        <f t="shared" ca="1" si="16"/>
        <v>266591</v>
      </c>
      <c r="AL62" s="214">
        <f t="shared" ca="1" si="16"/>
        <v>265427</v>
      </c>
      <c r="AM62" s="214">
        <f t="shared" ca="1" si="16"/>
        <v>241480</v>
      </c>
      <c r="AN62" s="214">
        <f t="shared" ca="1" si="16"/>
        <v>244109</v>
      </c>
      <c r="AO62" s="214">
        <f t="shared" ca="1" si="16"/>
        <v>196685</v>
      </c>
      <c r="AP62" s="214">
        <f t="shared" ref="AP62:AP75" ca="1" si="21">SUM(AF62:AO62)</f>
        <v>3345231</v>
      </c>
      <c r="AQ62" s="214">
        <f t="shared" ca="1" si="16"/>
        <v>7340069</v>
      </c>
      <c r="AR62" s="213">
        <f t="shared" ref="AR62:AR75" ca="1" si="22">AP62/AQ62</f>
        <v>0.45574925794294302</v>
      </c>
    </row>
    <row r="63" spans="1:44" ht="15.75" x14ac:dyDescent="0.25">
      <c r="A63" s="38" t="s">
        <v>3</v>
      </c>
      <c r="B63" s="40">
        <f t="shared" ca="1" si="12"/>
        <v>-4.1593733865585403E-2</v>
      </c>
      <c r="C63" s="40">
        <f t="shared" ca="1" si="12"/>
        <v>0.11715881434379538</v>
      </c>
      <c r="D63" s="40">
        <f t="shared" ca="1" si="12"/>
        <v>-0.12882074662352627</v>
      </c>
      <c r="E63" s="40">
        <f t="shared" ca="1" si="12"/>
        <v>9.1689969360859491E-2</v>
      </c>
      <c r="F63" s="40">
        <f t="shared" ca="1" si="12"/>
        <v>5.8339587374860225E-2</v>
      </c>
      <c r="G63" s="40">
        <f t="shared" ca="1" si="12"/>
        <v>-8.2224359307584316E-2</v>
      </c>
      <c r="H63" s="40">
        <f t="shared" ca="1" si="12"/>
        <v>0.10169661393084684</v>
      </c>
      <c r="I63" s="40">
        <f t="shared" ca="1" si="12"/>
        <v>-0.11730509181442494</v>
      </c>
      <c r="J63" s="40">
        <f t="shared" ca="1" si="12"/>
        <v>-7.8386153720721663E-2</v>
      </c>
      <c r="K63" s="40">
        <f t="shared" ca="1" si="12"/>
        <v>-3.2847825352303017E-2</v>
      </c>
      <c r="L63" s="40">
        <f t="shared" ca="1" si="12"/>
        <v>-1.0345481098315568E-2</v>
      </c>
      <c r="M63" s="40">
        <f t="shared" ca="1" si="12"/>
        <v>-0.16094362389740613</v>
      </c>
      <c r="N63" s="92"/>
      <c r="P63" s="210">
        <f t="shared" si="17"/>
        <v>2009</v>
      </c>
      <c r="Q63" s="211">
        <f t="shared" ca="1" si="18"/>
        <v>6.8059791574745551E-2</v>
      </c>
      <c r="R63" s="211">
        <f t="shared" ca="1" si="14"/>
        <v>7.3107735962259487E-2</v>
      </c>
      <c r="S63" s="211">
        <f t="shared" ca="1" si="14"/>
        <v>6.5812923567156831E-2</v>
      </c>
      <c r="T63" s="211">
        <f t="shared" ca="1" si="14"/>
        <v>4.0642567064576363E-2</v>
      </c>
      <c r="U63" s="211">
        <f t="shared" ca="1" si="14"/>
        <v>4.007763207858174E-2</v>
      </c>
      <c r="V63" s="211">
        <f t="shared" ca="1" si="14"/>
        <v>3.9685896147786989E-2</v>
      </c>
      <c r="W63" s="211">
        <f t="shared" ca="1" si="14"/>
        <v>3.8844643593959061E-2</v>
      </c>
      <c r="X63" s="211">
        <f t="shared" ca="1" si="14"/>
        <v>3.2388223322375502E-2</v>
      </c>
      <c r="Y63" s="211">
        <f t="shared" ca="1" si="14"/>
        <v>3.3226186381348277E-2</v>
      </c>
      <c r="Z63" s="211">
        <f t="shared" ca="1" si="14"/>
        <v>2.6152056184572125E-2</v>
      </c>
      <c r="AA63" s="208"/>
      <c r="AB63" s="208"/>
      <c r="AC63" s="208"/>
      <c r="AD63" s="208"/>
      <c r="AE63" s="210">
        <f t="shared" si="19"/>
        <v>2009</v>
      </c>
      <c r="AF63" s="214">
        <f t="shared" ca="1" si="20"/>
        <v>475871</v>
      </c>
      <c r="AG63" s="214">
        <f t="shared" ca="1" si="20"/>
        <v>511166</v>
      </c>
      <c r="AH63" s="214">
        <f t="shared" ca="1" si="20"/>
        <v>460161</v>
      </c>
      <c r="AI63" s="214">
        <f t="shared" ca="1" si="20"/>
        <v>284171</v>
      </c>
      <c r="AJ63" s="214">
        <f t="shared" ca="1" si="20"/>
        <v>280221</v>
      </c>
      <c r="AK63" s="214">
        <f t="shared" ca="1" si="16"/>
        <v>277482</v>
      </c>
      <c r="AL63" s="214">
        <f t="shared" ca="1" si="16"/>
        <v>271600</v>
      </c>
      <c r="AM63" s="214">
        <f t="shared" ca="1" si="16"/>
        <v>226457</v>
      </c>
      <c r="AN63" s="214">
        <f t="shared" ca="1" si="16"/>
        <v>232316</v>
      </c>
      <c r="AO63" s="214">
        <f t="shared" ca="1" si="16"/>
        <v>182854</v>
      </c>
      <c r="AP63" s="214">
        <f t="shared" ca="1" si="21"/>
        <v>3202299</v>
      </c>
      <c r="AQ63" s="214">
        <f t="shared" ca="1" si="16"/>
        <v>6991955</v>
      </c>
      <c r="AR63" s="213">
        <f t="shared" ca="1" si="22"/>
        <v>0.45799765587736191</v>
      </c>
    </row>
    <row r="64" spans="1:44" ht="15.75" x14ac:dyDescent="0.25">
      <c r="A64" s="38" t="s">
        <v>4</v>
      </c>
      <c r="B64" s="40">
        <f t="shared" ca="1" si="12"/>
        <v>-0.17152300284250022</v>
      </c>
      <c r="C64" s="40">
        <f t="shared" ca="1" si="12"/>
        <v>1.6265895819006282E-2</v>
      </c>
      <c r="D64" s="40">
        <f t="shared" ca="1" si="12"/>
        <v>5.4618573813791649E-4</v>
      </c>
      <c r="E64" s="40">
        <f t="shared" ca="1" si="12"/>
        <v>9.9033402857773289E-4</v>
      </c>
      <c r="F64" s="40">
        <f t="shared" ca="1" si="12"/>
        <v>5.8686611312173342E-2</v>
      </c>
      <c r="G64" s="40">
        <f t="shared" ca="1" si="12"/>
        <v>-1.6538334538662713E-2</v>
      </c>
      <c r="H64" s="40">
        <f t="shared" ca="1" si="12"/>
        <v>5.3824707318947729E-2</v>
      </c>
      <c r="I64" s="40">
        <f t="shared" ca="1" si="12"/>
        <v>5.3241266422184186E-2</v>
      </c>
      <c r="J64" s="40">
        <f t="shared" ca="1" si="12"/>
        <v>-3.3492625407194443E-2</v>
      </c>
      <c r="K64" s="40">
        <f t="shared" ca="1" si="12"/>
        <v>-1.8584910690482515E-2</v>
      </c>
      <c r="L64" s="40">
        <f t="shared" ca="1" si="12"/>
        <v>-4.6337182222565776E-2</v>
      </c>
      <c r="M64" s="40">
        <f t="shared" ca="1" si="12"/>
        <v>-6.24532806517063E-2</v>
      </c>
      <c r="N64" s="92"/>
      <c r="P64" s="210">
        <f t="shared" si="17"/>
        <v>2010</v>
      </c>
      <c r="Q64" s="211">
        <f t="shared" ca="1" si="18"/>
        <v>7.1275539445909725E-2</v>
      </c>
      <c r="R64" s="211">
        <f t="shared" ca="1" si="14"/>
        <v>7.1817092378834352E-2</v>
      </c>
      <c r="S64" s="211">
        <f t="shared" ca="1" si="14"/>
        <v>6.5645986744425538E-2</v>
      </c>
      <c r="T64" s="211">
        <f t="shared" ca="1" si="14"/>
        <v>3.8857197849552196E-2</v>
      </c>
      <c r="U64" s="211">
        <f t="shared" ca="1" si="14"/>
        <v>3.6820728562127515E-2</v>
      </c>
      <c r="V64" s="211">
        <f t="shared" ca="1" si="14"/>
        <v>3.9768051801331403E-2</v>
      </c>
      <c r="W64" s="211">
        <f t="shared" ca="1" si="14"/>
        <v>3.8303836730573061E-2</v>
      </c>
      <c r="X64" s="211">
        <f t="shared" ca="1" si="14"/>
        <v>3.2874727987364058E-2</v>
      </c>
      <c r="Y64" s="211">
        <f t="shared" ca="1" si="14"/>
        <v>3.4772155883996972E-2</v>
      </c>
      <c r="Z64" s="211">
        <f t="shared" ca="1" si="14"/>
        <v>2.7508055027918241E-2</v>
      </c>
      <c r="AA64" s="208"/>
      <c r="AB64" s="208"/>
      <c r="AC64" s="208"/>
      <c r="AD64" s="208"/>
      <c r="AE64" s="210">
        <f t="shared" si="19"/>
        <v>2010</v>
      </c>
      <c r="AF64" s="214">
        <f t="shared" ca="1" si="20"/>
        <v>482889</v>
      </c>
      <c r="AG64" s="214">
        <f t="shared" ca="1" si="20"/>
        <v>486558</v>
      </c>
      <c r="AH64" s="214">
        <f t="shared" ca="1" si="20"/>
        <v>444749</v>
      </c>
      <c r="AI64" s="214">
        <f t="shared" ca="1" si="20"/>
        <v>263256</v>
      </c>
      <c r="AJ64" s="214">
        <f t="shared" ca="1" si="20"/>
        <v>249459</v>
      </c>
      <c r="AK64" s="214">
        <f t="shared" ca="1" si="16"/>
        <v>269427</v>
      </c>
      <c r="AL64" s="214">
        <f t="shared" ca="1" si="16"/>
        <v>259507</v>
      </c>
      <c r="AM64" s="214">
        <f t="shared" ca="1" si="16"/>
        <v>222725</v>
      </c>
      <c r="AN64" s="214">
        <f t="shared" ca="1" si="16"/>
        <v>235580</v>
      </c>
      <c r="AO64" s="214">
        <f t="shared" ca="1" si="16"/>
        <v>186366</v>
      </c>
      <c r="AP64" s="214">
        <f t="shared" ca="1" si="21"/>
        <v>3100516</v>
      </c>
      <c r="AQ64" s="214">
        <f t="shared" ca="1" si="16"/>
        <v>6774961</v>
      </c>
      <c r="AR64" s="213">
        <f t="shared" ca="1" si="22"/>
        <v>0.45764337241203307</v>
      </c>
    </row>
    <row r="65" spans="1:44" ht="15.75" x14ac:dyDescent="0.25">
      <c r="A65" s="38" t="s">
        <v>5</v>
      </c>
      <c r="B65" s="40">
        <f t="shared" ca="1" si="12"/>
        <v>0.10178334574521997</v>
      </c>
      <c r="C65" s="40">
        <f t="shared" ca="1" si="12"/>
        <v>1.6451670697841037E-2</v>
      </c>
      <c r="D65" s="40">
        <f t="shared" ca="1" si="12"/>
        <v>-1.840005276000789E-2</v>
      </c>
      <c r="E65" s="40">
        <f t="shared" ca="1" si="12"/>
        <v>3.9853150945466487E-2</v>
      </c>
      <c r="F65" s="40">
        <f t="shared" ca="1" si="12"/>
        <v>5.8994979253714774E-2</v>
      </c>
      <c r="G65" s="40">
        <f t="shared" ca="1" si="12"/>
        <v>7.2320296498584735E-3</v>
      </c>
      <c r="H65" s="40">
        <f t="shared" ca="1" si="12"/>
        <v>1.4525736676495704E-2</v>
      </c>
      <c r="I65" s="40">
        <f t="shared" ca="1" si="12"/>
        <v>8.455404955839585E-2</v>
      </c>
      <c r="J65" s="40">
        <f t="shared" ca="1" si="12"/>
        <v>1.9206580113095617E-2</v>
      </c>
      <c r="K65" s="40">
        <f t="shared" ca="1" si="12"/>
        <v>-7.0320563337316067E-2</v>
      </c>
      <c r="L65" s="40">
        <f t="shared" ca="1" si="12"/>
        <v>-6.0540824628694256E-3</v>
      </c>
      <c r="M65" s="40">
        <f t="shared" ca="1" si="12"/>
        <v>1.5993387004025195E-2</v>
      </c>
      <c r="N65" s="92"/>
      <c r="P65" s="210">
        <f t="shared" si="17"/>
        <v>2011</v>
      </c>
      <c r="Q65" s="211">
        <f t="shared" ca="1" si="18"/>
        <v>7.1125874011153958E-2</v>
      </c>
      <c r="R65" s="211">
        <f t="shared" ca="1" si="14"/>
        <v>7.3426708596853241E-2</v>
      </c>
      <c r="S65" s="211">
        <f t="shared" ca="1" si="14"/>
        <v>6.6822204929626192E-2</v>
      </c>
      <c r="T65" s="211">
        <f t="shared" ca="1" si="14"/>
        <v>3.7844299589233479E-2</v>
      </c>
      <c r="U65" s="211">
        <f t="shared" ca="1" si="14"/>
        <v>3.8669684232599838E-2</v>
      </c>
      <c r="V65" s="211">
        <f t="shared" ca="1" si="14"/>
        <v>4.0257686626300894E-2</v>
      </c>
      <c r="W65" s="211">
        <f t="shared" ca="1" si="14"/>
        <v>3.6680116375525762E-2</v>
      </c>
      <c r="X65" s="211">
        <f t="shared" ca="1" si="14"/>
        <v>3.1793856405040469E-2</v>
      </c>
      <c r="Y65" s="211">
        <f t="shared" ca="1" si="14"/>
        <v>3.3422086671093636E-2</v>
      </c>
      <c r="Z65" s="211">
        <f t="shared" ca="1" si="14"/>
        <v>2.8833398834390265E-2</v>
      </c>
      <c r="AA65" s="208"/>
      <c r="AB65" s="208"/>
      <c r="AC65" s="208"/>
      <c r="AD65" s="208"/>
      <c r="AE65" s="210">
        <f t="shared" si="19"/>
        <v>2011</v>
      </c>
      <c r="AF65" s="214">
        <f t="shared" ca="1" si="20"/>
        <v>498597</v>
      </c>
      <c r="AG65" s="214">
        <f t="shared" ca="1" si="20"/>
        <v>514726</v>
      </c>
      <c r="AH65" s="214">
        <f t="shared" ca="1" si="20"/>
        <v>468428</v>
      </c>
      <c r="AI65" s="214">
        <f t="shared" ca="1" si="20"/>
        <v>265291</v>
      </c>
      <c r="AJ65" s="214">
        <f t="shared" ca="1" si="20"/>
        <v>271077</v>
      </c>
      <c r="AK65" s="214">
        <f t="shared" ca="1" si="16"/>
        <v>282209</v>
      </c>
      <c r="AL65" s="214">
        <f t="shared" ca="1" si="16"/>
        <v>257130</v>
      </c>
      <c r="AM65" s="214">
        <f t="shared" ca="1" si="16"/>
        <v>222877</v>
      </c>
      <c r="AN65" s="214">
        <f t="shared" ca="1" si="16"/>
        <v>234291</v>
      </c>
      <c r="AO65" s="214">
        <f t="shared" ca="1" si="16"/>
        <v>202124</v>
      </c>
      <c r="AP65" s="214">
        <f t="shared" ca="1" si="21"/>
        <v>3216750</v>
      </c>
      <c r="AQ65" s="214">
        <f t="shared" ca="1" si="16"/>
        <v>7010065</v>
      </c>
      <c r="AR65" s="213">
        <f t="shared" ca="1" si="22"/>
        <v>0.45887591627181773</v>
      </c>
    </row>
    <row r="66" spans="1:44" ht="15.75" x14ac:dyDescent="0.25">
      <c r="A66" s="38" t="s">
        <v>6</v>
      </c>
      <c r="B66" s="40">
        <f t="shared" ca="1" si="12"/>
        <v>0.27954395439543944</v>
      </c>
      <c r="C66" s="40">
        <f t="shared" ca="1" si="12"/>
        <v>0.10238668536501461</v>
      </c>
      <c r="D66" s="40">
        <f t="shared" ca="1" si="12"/>
        <v>-1.83253893008819E-2</v>
      </c>
      <c r="E66" s="40">
        <f t="shared" ca="1" si="12"/>
        <v>-6.9477678679331967E-2</v>
      </c>
      <c r="F66" s="40">
        <f t="shared" ca="1" si="12"/>
        <v>-6.3440142160247182E-2</v>
      </c>
      <c r="G66" s="40">
        <f t="shared" ca="1" si="12"/>
        <v>0.10011081919039744</v>
      </c>
      <c r="H66" s="40">
        <f t="shared" ca="1" si="12"/>
        <v>0.123199351067103</v>
      </c>
      <c r="I66" s="40">
        <f t="shared" ca="1" si="12"/>
        <v>-7.5401187074082165E-2</v>
      </c>
      <c r="J66" s="40">
        <f t="shared" ca="1" si="12"/>
        <v>-5.166409143305617E-2</v>
      </c>
      <c r="K66" s="40">
        <f t="shared" ca="1" si="12"/>
        <v>-1.1994765920325667E-2</v>
      </c>
      <c r="L66" s="40">
        <f t="shared" ca="1" si="12"/>
        <v>2.3765814934259444E-2</v>
      </c>
      <c r="M66" s="40">
        <f t="shared" ca="1" si="12"/>
        <v>-8.9224790438102941E-2</v>
      </c>
      <c r="N66" s="92"/>
      <c r="P66" s="210">
        <f t="shared" si="17"/>
        <v>2012</v>
      </c>
      <c r="Q66" s="211">
        <f t="shared" ca="1" si="18"/>
        <v>7.5757197524705625E-2</v>
      </c>
      <c r="R66" s="211">
        <f t="shared" ca="1" si="14"/>
        <v>7.1611303695749279E-2</v>
      </c>
      <c r="S66" s="211">
        <f t="shared" ca="1" si="14"/>
        <v>6.9621144904743595E-2</v>
      </c>
      <c r="T66" s="211">
        <f t="shared" ca="1" si="14"/>
        <v>3.8523838395890547E-2</v>
      </c>
      <c r="U66" s="211">
        <f t="shared" ca="1" si="14"/>
        <v>3.9132690745176321E-2</v>
      </c>
      <c r="V66" s="211">
        <f t="shared" ca="1" si="14"/>
        <v>3.808719098486698E-2</v>
      </c>
      <c r="W66" s="211">
        <f t="shared" ca="1" si="14"/>
        <v>3.5351092866696028E-2</v>
      </c>
      <c r="X66" s="211">
        <f t="shared" ca="1" si="14"/>
        <v>3.2784802075034244E-2</v>
      </c>
      <c r="Y66" s="211">
        <f t="shared" ca="1" si="14"/>
        <v>3.0393254869373176E-2</v>
      </c>
      <c r="Z66" s="211">
        <f t="shared" ca="1" si="14"/>
        <v>2.8920839181037879E-2</v>
      </c>
      <c r="AA66" s="208"/>
      <c r="AB66" s="208"/>
      <c r="AC66" s="208"/>
      <c r="AD66" s="208"/>
      <c r="AE66" s="210">
        <f t="shared" si="19"/>
        <v>2012</v>
      </c>
      <c r="AF66" s="214">
        <f t="shared" ca="1" si="20"/>
        <v>537148</v>
      </c>
      <c r="AG66" s="214">
        <f t="shared" ca="1" si="20"/>
        <v>507752</v>
      </c>
      <c r="AH66" s="214">
        <f t="shared" ca="1" si="20"/>
        <v>493641</v>
      </c>
      <c r="AI66" s="214">
        <f t="shared" ca="1" si="20"/>
        <v>273149</v>
      </c>
      <c r="AJ66" s="214">
        <f t="shared" ca="1" si="20"/>
        <v>277466</v>
      </c>
      <c r="AK66" s="214">
        <f t="shared" ca="1" si="16"/>
        <v>270053</v>
      </c>
      <c r="AL66" s="214">
        <f t="shared" ca="1" si="16"/>
        <v>250653</v>
      </c>
      <c r="AM66" s="214">
        <f t="shared" ca="1" si="16"/>
        <v>232457</v>
      </c>
      <c r="AN66" s="214">
        <f t="shared" ca="1" si="16"/>
        <v>215500</v>
      </c>
      <c r="AO66" s="214">
        <f t="shared" ca="1" si="16"/>
        <v>205060</v>
      </c>
      <c r="AP66" s="214">
        <f t="shared" ca="1" si="21"/>
        <v>3262879</v>
      </c>
      <c r="AQ66" s="214">
        <f t="shared" ca="1" si="16"/>
        <v>7090389</v>
      </c>
      <c r="AR66" s="213">
        <f t="shared" ca="1" si="22"/>
        <v>0.4601833552432737</v>
      </c>
    </row>
    <row r="67" spans="1:44" ht="15.75" x14ac:dyDescent="0.25">
      <c r="A67" s="38" t="s">
        <v>7</v>
      </c>
      <c r="B67" s="40">
        <f t="shared" ca="1" si="12"/>
        <v>0.10430291705595351</v>
      </c>
      <c r="C67" s="40">
        <f t="shared" ca="1" si="12"/>
        <v>0.15365269461077835</v>
      </c>
      <c r="D67" s="40">
        <f t="shared" ca="1" si="12"/>
        <v>-0.24935385998426784</v>
      </c>
      <c r="E67" s="40">
        <f t="shared" ca="1" si="12"/>
        <v>0.38329291798793763</v>
      </c>
      <c r="F67" s="40">
        <f t="shared" ca="1" si="12"/>
        <v>-0.12568632780646916</v>
      </c>
      <c r="G67" s="40">
        <f t="shared" ca="1" si="12"/>
        <v>5.849181459849806E-2</v>
      </c>
      <c r="H67" s="40">
        <f t="shared" ca="1" si="12"/>
        <v>2.4917433356923757E-2</v>
      </c>
      <c r="I67" s="40">
        <f t="shared" ca="1" si="12"/>
        <v>0.10250658343899355</v>
      </c>
      <c r="J67" s="40">
        <f t="shared" ca="1" si="12"/>
        <v>-0.12330055579307397</v>
      </c>
      <c r="K67" s="40">
        <f t="shared" ca="1" si="12"/>
        <v>-0.16531855164866538</v>
      </c>
      <c r="L67" s="40">
        <f t="shared" ca="1" si="12"/>
        <v>3.2827165954100845E-2</v>
      </c>
      <c r="M67" s="40">
        <f t="shared" ca="1" si="12"/>
        <v>0.28681190122363809</v>
      </c>
      <c r="N67" s="92"/>
      <c r="P67" s="210">
        <f t="shared" si="17"/>
        <v>2013</v>
      </c>
      <c r="Q67" s="211">
        <f t="shared" ca="1" si="18"/>
        <v>7.3203415106640843E-2</v>
      </c>
      <c r="R67" s="211">
        <f t="shared" ca="1" si="14"/>
        <v>7.5779194785387416E-2</v>
      </c>
      <c r="S67" s="211">
        <f t="shared" ca="1" si="14"/>
        <v>6.7129149189330453E-2</v>
      </c>
      <c r="T67" s="211">
        <f t="shared" ca="1" si="14"/>
        <v>3.8153010549662365E-2</v>
      </c>
      <c r="U67" s="211">
        <f t="shared" ca="1" si="14"/>
        <v>3.8574748150058388E-2</v>
      </c>
      <c r="V67" s="211">
        <f t="shared" ca="1" si="14"/>
        <v>3.7619823603063339E-2</v>
      </c>
      <c r="W67" s="211">
        <f t="shared" ca="1" si="14"/>
        <v>3.6829169308288112E-2</v>
      </c>
      <c r="X67" s="211">
        <f t="shared" ca="1" si="14"/>
        <v>3.2652999142005965E-2</v>
      </c>
      <c r="Y67" s="211">
        <f t="shared" ca="1" si="14"/>
        <v>3.1012232464530831E-2</v>
      </c>
      <c r="Z67" s="211">
        <f t="shared" ca="1" si="14"/>
        <v>2.8559655474949132E-2</v>
      </c>
      <c r="AA67" s="208"/>
      <c r="AB67" s="208"/>
      <c r="AC67" s="208"/>
      <c r="AD67" s="208"/>
      <c r="AE67" s="210">
        <f t="shared" si="19"/>
        <v>2013</v>
      </c>
      <c r="AF67" s="214">
        <f t="shared" ca="1" si="20"/>
        <v>529406</v>
      </c>
      <c r="AG67" s="214">
        <f t="shared" ca="1" si="20"/>
        <v>548034</v>
      </c>
      <c r="AH67" s="214">
        <f t="shared" ca="1" si="20"/>
        <v>485477</v>
      </c>
      <c r="AI67" s="214">
        <f t="shared" ca="1" si="20"/>
        <v>275922</v>
      </c>
      <c r="AJ67" s="214">
        <f t="shared" ca="1" si="20"/>
        <v>278972</v>
      </c>
      <c r="AK67" s="214">
        <f t="shared" ca="1" si="16"/>
        <v>272066</v>
      </c>
      <c r="AL67" s="214">
        <f t="shared" ca="1" si="16"/>
        <v>266348</v>
      </c>
      <c r="AM67" s="214">
        <f t="shared" ca="1" si="16"/>
        <v>236146</v>
      </c>
      <c r="AN67" s="214">
        <f t="shared" ca="1" si="16"/>
        <v>224280</v>
      </c>
      <c r="AO67" s="214">
        <f t="shared" ca="1" si="16"/>
        <v>206543</v>
      </c>
      <c r="AP67" s="214">
        <f t="shared" ca="1" si="21"/>
        <v>3323194</v>
      </c>
      <c r="AQ67" s="214">
        <f t="shared" ca="1" si="16"/>
        <v>7231985</v>
      </c>
      <c r="AR67" s="213">
        <f t="shared" ca="1" si="22"/>
        <v>0.45951339777391687</v>
      </c>
    </row>
    <row r="68" spans="1:44" ht="15.75" x14ac:dyDescent="0.25">
      <c r="A68" s="38" t="s">
        <v>8</v>
      </c>
      <c r="B68" s="40">
        <f t="shared" ca="1" si="12"/>
        <v>2.6942433888780259E-2</v>
      </c>
      <c r="C68" s="40">
        <f t="shared" ca="1" si="12"/>
        <v>-3.3067372837637943E-2</v>
      </c>
      <c r="D68" s="40">
        <f t="shared" ca="1" si="12"/>
        <v>-2.9229613554795142E-2</v>
      </c>
      <c r="E68" s="40">
        <f t="shared" ca="1" si="12"/>
        <v>6.5280790980545511E-2</v>
      </c>
      <c r="F68" s="40">
        <f t="shared" ca="1" si="12"/>
        <v>0.20748963947520993</v>
      </c>
      <c r="G68" s="40">
        <f t="shared" ca="1" si="12"/>
        <v>-0.13485045513654093</v>
      </c>
      <c r="H68" s="40">
        <f t="shared" ca="1" si="12"/>
        <v>0.11991844547081087</v>
      </c>
      <c r="I68" s="40">
        <f t="shared" ca="1" si="12"/>
        <v>-6.2017016626336741E-2</v>
      </c>
      <c r="J68" s="40">
        <f t="shared" ca="1" si="12"/>
        <v>0.31708946976122543</v>
      </c>
      <c r="K68" s="40">
        <f t="shared" ca="1" si="12"/>
        <v>-0.12957784290476293</v>
      </c>
      <c r="L68" s="40">
        <f t="shared" ca="1" si="12"/>
        <v>-6.2009485037982093E-2</v>
      </c>
      <c r="M68" s="40">
        <f t="shared" ca="1" si="12"/>
        <v>-2.7072274397713314E-2</v>
      </c>
      <c r="N68" s="92"/>
      <c r="P68" s="210">
        <f t="shared" si="17"/>
        <v>2014</v>
      </c>
      <c r="Q68" s="211">
        <f t="shared" ca="1" si="18"/>
        <v>7.4314041180646023E-2</v>
      </c>
      <c r="R68" s="211">
        <f t="shared" ca="1" si="14"/>
        <v>7.3235843642999537E-2</v>
      </c>
      <c r="S68" s="211">
        <f t="shared" ca="1" si="14"/>
        <v>6.989015412146414E-2</v>
      </c>
      <c r="T68" s="211">
        <f t="shared" ca="1" si="14"/>
        <v>3.8963195239558657E-2</v>
      </c>
      <c r="U68" s="211">
        <f t="shared" ca="1" si="14"/>
        <v>3.7271856990946352E-2</v>
      </c>
      <c r="V68" s="211">
        <f t="shared" ca="1" si="14"/>
        <v>3.5160879746095289E-2</v>
      </c>
      <c r="W68" s="211">
        <f t="shared" ca="1" si="14"/>
        <v>3.5692023595514787E-2</v>
      </c>
      <c r="X68" s="211">
        <f t="shared" ca="1" si="14"/>
        <v>3.3958667054667296E-2</v>
      </c>
      <c r="Y68" s="211">
        <f t="shared" ca="1" si="14"/>
        <v>3.1668602137085701E-2</v>
      </c>
      <c r="Z68" s="211">
        <f t="shared" ca="1" si="14"/>
        <v>2.9742967715265557E-2</v>
      </c>
      <c r="AA68" s="208"/>
      <c r="AB68" s="208"/>
      <c r="AC68" s="208"/>
      <c r="AD68" s="208"/>
      <c r="AE68" s="210">
        <f t="shared" si="19"/>
        <v>2014</v>
      </c>
      <c r="AF68" s="214">
        <f t="shared" ca="1" si="20"/>
        <v>546501</v>
      </c>
      <c r="AG68" s="214">
        <f t="shared" ca="1" si="20"/>
        <v>538572</v>
      </c>
      <c r="AH68" s="214">
        <f t="shared" ca="1" si="20"/>
        <v>513968</v>
      </c>
      <c r="AI68" s="214">
        <f t="shared" ca="1" si="20"/>
        <v>286533</v>
      </c>
      <c r="AJ68" s="214">
        <f t="shared" ca="1" si="20"/>
        <v>274095</v>
      </c>
      <c r="AK68" s="214">
        <f t="shared" ca="1" si="16"/>
        <v>258571</v>
      </c>
      <c r="AL68" s="214">
        <f t="shared" ca="1" si="16"/>
        <v>262477</v>
      </c>
      <c r="AM68" s="214">
        <f t="shared" ca="1" si="16"/>
        <v>249730</v>
      </c>
      <c r="AN68" s="214">
        <f t="shared" ca="1" si="16"/>
        <v>232889</v>
      </c>
      <c r="AO68" s="214">
        <f t="shared" ca="1" si="16"/>
        <v>218728</v>
      </c>
      <c r="AP68" s="214">
        <f t="shared" ca="1" si="21"/>
        <v>3382064</v>
      </c>
      <c r="AQ68" s="214">
        <f t="shared" ca="1" si="16"/>
        <v>7353940</v>
      </c>
      <c r="AR68" s="213">
        <f t="shared" ca="1" si="22"/>
        <v>0.45989823142424335</v>
      </c>
    </row>
    <row r="69" spans="1:44" ht="15.75" x14ac:dyDescent="0.25">
      <c r="A69" s="38" t="s">
        <v>9</v>
      </c>
      <c r="B69" s="40">
        <f t="shared" ca="1" si="12"/>
        <v>0.19111842337539464</v>
      </c>
      <c r="C69" s="40">
        <f t="shared" ca="1" si="12"/>
        <v>-6.3703889801625779E-2</v>
      </c>
      <c r="D69" s="40">
        <f t="shared" ca="1" si="12"/>
        <v>3.4328424550978065E-2</v>
      </c>
      <c r="E69" s="40">
        <f t="shared" ca="1" si="12"/>
        <v>7.033289966532541E-2</v>
      </c>
      <c r="F69" s="40">
        <f t="shared" ca="1" si="12"/>
        <v>3.2290907167655813E-2</v>
      </c>
      <c r="G69" s="40">
        <f t="shared" ca="1" si="12"/>
        <v>-1.4413159874001158E-2</v>
      </c>
      <c r="H69" s="40">
        <f t="shared" ca="1" si="12"/>
        <v>7.7318956993323251E-2</v>
      </c>
      <c r="I69" s="40">
        <f t="shared" ca="1" si="12"/>
        <v>3.2529214788491689E-2</v>
      </c>
      <c r="J69" s="40">
        <f t="shared" ca="1" si="12"/>
        <v>1.4747694228057551E-2</v>
      </c>
      <c r="K69" s="40">
        <f t="shared" ca="1" si="12"/>
        <v>-5.8706359410542919E-2</v>
      </c>
      <c r="L69" s="40">
        <f t="shared" ca="1" si="12"/>
        <v>-1.3289509894429452E-2</v>
      </c>
      <c r="M69" s="40">
        <f t="shared" ca="1" si="12"/>
        <v>-0.17322513183628419</v>
      </c>
      <c r="N69" s="92"/>
      <c r="P69" s="210">
        <f t="shared" si="17"/>
        <v>2015</v>
      </c>
      <c r="Q69" s="211">
        <f t="shared" ca="1" si="18"/>
        <v>7.7425074696643545E-2</v>
      </c>
      <c r="R69" s="211">
        <f t="shared" ca="1" si="14"/>
        <v>7.3201850298038718E-2</v>
      </c>
      <c r="S69" s="211">
        <f t="shared" ca="1" si="14"/>
        <v>6.8098533784272997E-2</v>
      </c>
      <c r="T69" s="211">
        <f t="shared" ca="1" si="14"/>
        <v>4.1114027985314411E-2</v>
      </c>
      <c r="U69" s="211">
        <f t="shared" ca="1" si="14"/>
        <v>3.7502195597527481E-2</v>
      </c>
      <c r="V69" s="211">
        <f t="shared" ca="1" si="14"/>
        <v>3.4098572699460525E-2</v>
      </c>
      <c r="W69" s="211">
        <f t="shared" ca="1" si="14"/>
        <v>3.6759630284540171E-2</v>
      </c>
      <c r="X69" s="211">
        <f t="shared" ca="1" si="14"/>
        <v>3.3525434053251063E-2</v>
      </c>
      <c r="Y69" s="211">
        <f t="shared" ca="1" si="14"/>
        <v>3.0798988363961836E-2</v>
      </c>
      <c r="Z69" s="211">
        <f t="shared" ca="1" si="14"/>
        <v>3.0105662676006843E-2</v>
      </c>
      <c r="AA69" s="208"/>
      <c r="AB69" s="208"/>
      <c r="AC69" s="208"/>
      <c r="AD69" s="208"/>
      <c r="AE69" s="210">
        <f t="shared" si="19"/>
        <v>2015</v>
      </c>
      <c r="AF69" s="214">
        <f t="shared" ca="1" si="20"/>
        <v>584938</v>
      </c>
      <c r="AG69" s="214">
        <f t="shared" ca="1" si="20"/>
        <v>553032</v>
      </c>
      <c r="AH69" s="214">
        <f t="shared" ca="1" si="20"/>
        <v>514477</v>
      </c>
      <c r="AI69" s="214">
        <f t="shared" ca="1" si="20"/>
        <v>310612</v>
      </c>
      <c r="AJ69" s="214">
        <f t="shared" ca="1" si="20"/>
        <v>283325</v>
      </c>
      <c r="AK69" s="214">
        <f t="shared" ca="1" si="16"/>
        <v>257611</v>
      </c>
      <c r="AL69" s="214">
        <f t="shared" ca="1" si="16"/>
        <v>277715</v>
      </c>
      <c r="AM69" s="214">
        <f t="shared" ca="1" si="16"/>
        <v>253281</v>
      </c>
      <c r="AN69" s="214">
        <f t="shared" ca="1" si="16"/>
        <v>232683</v>
      </c>
      <c r="AO69" s="214">
        <f t="shared" ca="1" si="16"/>
        <v>227445</v>
      </c>
      <c r="AP69" s="214">
        <f t="shared" ca="1" si="21"/>
        <v>3495119</v>
      </c>
      <c r="AQ69" s="214">
        <f t="shared" ca="1" si="16"/>
        <v>7554891</v>
      </c>
      <c r="AR69" s="213">
        <f t="shared" ca="1" si="22"/>
        <v>0.4626299704390176</v>
      </c>
    </row>
    <row r="70" spans="1:44" ht="15.75" x14ac:dyDescent="0.25">
      <c r="A70" s="38" t="s">
        <v>10</v>
      </c>
      <c r="B70" s="40">
        <f t="shared" ca="1" si="12"/>
        <v>8.4703950317151167E-2</v>
      </c>
      <c r="C70" s="40">
        <f t="shared" ca="1" si="12"/>
        <v>-8.5729740361919715E-2</v>
      </c>
      <c r="D70" s="40">
        <f t="shared" ca="1" si="12"/>
        <v>7.6643430689137926E-2</v>
      </c>
      <c r="E70" s="40">
        <f t="shared" ca="1" si="12"/>
        <v>3.3674455936810288E-2</v>
      </c>
      <c r="F70" s="40">
        <f t="shared" ca="1" si="12"/>
        <v>-1.7482041208436661E-2</v>
      </c>
      <c r="G70" s="40">
        <f t="shared" ca="1" si="12"/>
        <v>5.4276920415474716E-3</v>
      </c>
      <c r="H70" s="40">
        <f t="shared" ca="1" si="12"/>
        <v>2.3568949043998533E-2</v>
      </c>
      <c r="I70" s="40">
        <f t="shared" ca="1" si="12"/>
        <v>8.6659531225572239E-2</v>
      </c>
      <c r="J70" s="40">
        <f t="shared" ca="1" si="12"/>
        <v>-0.10977763979145028</v>
      </c>
      <c r="K70" s="40">
        <f t="shared" ca="1" si="12"/>
        <v>-3.7219897338638175E-2</v>
      </c>
      <c r="L70" s="40">
        <f t="shared" ca="1" si="12"/>
        <v>-0.14013241276622146</v>
      </c>
      <c r="M70" s="40">
        <f t="shared" ca="1" si="12"/>
        <v>-0.1037065870166185</v>
      </c>
      <c r="N70" s="92"/>
      <c r="P70" s="210">
        <f t="shared" si="17"/>
        <v>2016</v>
      </c>
      <c r="Q70" s="211">
        <f t="shared" ca="1" si="18"/>
        <v>7.9883734993527633E-2</v>
      </c>
      <c r="R70" s="211">
        <f t="shared" ca="1" si="14"/>
        <v>7.024225309266291E-2</v>
      </c>
      <c r="S70" s="211">
        <f t="shared" ca="1" si="14"/>
        <v>6.7966228538321669E-2</v>
      </c>
      <c r="T70" s="211">
        <f t="shared" ca="1" si="14"/>
        <v>4.3689953645045798E-2</v>
      </c>
      <c r="U70" s="211">
        <f t="shared" ca="1" si="14"/>
        <v>4.0276048848837009E-2</v>
      </c>
      <c r="V70" s="211">
        <f t="shared" ca="1" si="14"/>
        <v>3.4424640322630901E-2</v>
      </c>
      <c r="W70" s="211">
        <f t="shared" ca="1" si="14"/>
        <v>3.4878973800498883E-2</v>
      </c>
      <c r="X70" s="211">
        <f t="shared" ca="1" si="14"/>
        <v>3.6079570811325248E-2</v>
      </c>
      <c r="Y70" s="211">
        <f t="shared" ca="1" si="14"/>
        <v>3.328081849212515E-2</v>
      </c>
      <c r="Z70" s="211">
        <f t="shared" ca="1" si="14"/>
        <v>2.9478201763674765E-2</v>
      </c>
      <c r="AA70" s="208"/>
      <c r="AB70" s="208"/>
      <c r="AC70" s="208"/>
      <c r="AD70" s="208"/>
      <c r="AE70" s="210">
        <f t="shared" si="19"/>
        <v>2016</v>
      </c>
      <c r="AF70" s="214">
        <f t="shared" ca="1" si="20"/>
        <v>605018</v>
      </c>
      <c r="AG70" s="214">
        <f t="shared" ca="1" si="20"/>
        <v>531996</v>
      </c>
      <c r="AH70" s="214">
        <f t="shared" ca="1" si="20"/>
        <v>514758</v>
      </c>
      <c r="AI70" s="214">
        <f t="shared" ca="1" si="20"/>
        <v>330896</v>
      </c>
      <c r="AJ70" s="214">
        <f t="shared" ca="1" si="20"/>
        <v>305040</v>
      </c>
      <c r="AK70" s="214">
        <f t="shared" ca="1" si="16"/>
        <v>260723</v>
      </c>
      <c r="AL70" s="214">
        <f t="shared" ca="1" si="16"/>
        <v>264164</v>
      </c>
      <c r="AM70" s="214">
        <f t="shared" ca="1" si="16"/>
        <v>273257</v>
      </c>
      <c r="AN70" s="214">
        <f t="shared" ca="1" si="16"/>
        <v>252060</v>
      </c>
      <c r="AO70" s="214">
        <f t="shared" ca="1" si="16"/>
        <v>223260</v>
      </c>
      <c r="AP70" s="214">
        <f t="shared" ca="1" si="21"/>
        <v>3561172</v>
      </c>
      <c r="AQ70" s="214">
        <f t="shared" ca="1" si="16"/>
        <v>7573732</v>
      </c>
      <c r="AR70" s="213">
        <f t="shared" ca="1" si="22"/>
        <v>0.47020042430864994</v>
      </c>
    </row>
    <row r="71" spans="1:44" ht="15.75" x14ac:dyDescent="0.25">
      <c r="A71" s="38" t="s">
        <v>11</v>
      </c>
      <c r="B71" s="40">
        <f t="shared" ca="1" si="12"/>
        <v>0.54176980864024804</v>
      </c>
      <c r="C71" s="40">
        <f t="shared" ca="1" si="12"/>
        <v>-0.18822624892973838</v>
      </c>
      <c r="D71" s="40">
        <f t="shared" ca="1" si="12"/>
        <v>6.4884075769416905E-2</v>
      </c>
      <c r="E71" s="40">
        <f t="shared" ca="1" si="12"/>
        <v>-7.570858558062743E-2</v>
      </c>
      <c r="F71" s="40">
        <f t="shared" ca="1" si="12"/>
        <v>1.0502212351291007E-3</v>
      </c>
      <c r="G71" s="40">
        <f t="shared" ca="1" si="12"/>
        <v>5.3277722368301861E-2</v>
      </c>
      <c r="H71" s="40">
        <f t="shared" ca="1" si="12"/>
        <v>-4.1656529143929699E-2</v>
      </c>
      <c r="I71" s="40">
        <f t="shared" ca="1" si="12"/>
        <v>7.3925458651387554E-2</v>
      </c>
      <c r="J71" s="40">
        <f t="shared" ca="1" si="12"/>
        <v>5.8381828421250059E-3</v>
      </c>
      <c r="K71" s="40">
        <f t="shared" ca="1" si="12"/>
        <v>-4.3626570915619389E-2</v>
      </c>
      <c r="L71" s="40">
        <f t="shared" ca="1" si="12"/>
        <v>6.747925410605804E-2</v>
      </c>
      <c r="M71" s="40">
        <f t="shared" ca="1" si="12"/>
        <v>-0.1421454993834772</v>
      </c>
      <c r="N71" s="92"/>
      <c r="P71" s="210">
        <f t="shared" si="17"/>
        <v>2017</v>
      </c>
      <c r="Q71" s="211">
        <f t="shared" ca="1" si="18"/>
        <v>7.561421634190553E-2</v>
      </c>
      <c r="R71" s="211">
        <f t="shared" ca="1" si="14"/>
        <v>7.0012654071327313E-2</v>
      </c>
      <c r="S71" s="211">
        <f t="shared" ca="1" si="14"/>
        <v>6.9828449235549928E-2</v>
      </c>
      <c r="T71" s="211">
        <f t="shared" ca="1" si="14"/>
        <v>4.1891116254608458E-2</v>
      </c>
      <c r="U71" s="211">
        <f t="shared" ca="1" si="14"/>
        <v>3.7226595974723893E-2</v>
      </c>
      <c r="V71" s="211">
        <f t="shared" ca="1" si="14"/>
        <v>3.8075940445775704E-2</v>
      </c>
      <c r="W71" s="211">
        <f t="shared" ca="1" si="14"/>
        <v>3.3435847328896401E-2</v>
      </c>
      <c r="X71" s="211">
        <f t="shared" ca="1" si="14"/>
        <v>3.4935781922831519E-2</v>
      </c>
      <c r="Y71" s="211">
        <f t="shared" ca="1" si="14"/>
        <v>3.3386459075825652E-2</v>
      </c>
      <c r="Z71" s="211">
        <f t="shared" ca="1" si="14"/>
        <v>3.0291417389470426E-2</v>
      </c>
      <c r="AA71" s="208"/>
      <c r="AB71" s="208"/>
      <c r="AC71" s="208"/>
      <c r="AD71" s="208"/>
      <c r="AE71" s="210">
        <f t="shared" si="19"/>
        <v>2017</v>
      </c>
      <c r="AF71" s="214">
        <f t="shared" ca="1" si="20"/>
        <v>566476</v>
      </c>
      <c r="AG71" s="214">
        <f t="shared" ca="1" si="20"/>
        <v>524511</v>
      </c>
      <c r="AH71" s="214">
        <f t="shared" ca="1" si="20"/>
        <v>523131</v>
      </c>
      <c r="AI71" s="214">
        <f t="shared" ca="1" si="20"/>
        <v>313834</v>
      </c>
      <c r="AJ71" s="214">
        <f t="shared" ca="1" si="20"/>
        <v>278889</v>
      </c>
      <c r="AK71" s="214">
        <f t="shared" ca="1" si="16"/>
        <v>285252</v>
      </c>
      <c r="AL71" s="214">
        <f t="shared" ca="1" si="16"/>
        <v>250490</v>
      </c>
      <c r="AM71" s="214">
        <f t="shared" ca="1" si="16"/>
        <v>261727</v>
      </c>
      <c r="AN71" s="214">
        <f t="shared" ca="1" si="16"/>
        <v>250120</v>
      </c>
      <c r="AO71" s="214">
        <f t="shared" ca="1" si="16"/>
        <v>226933</v>
      </c>
      <c r="AP71" s="214">
        <f t="shared" ca="1" si="21"/>
        <v>3481363</v>
      </c>
      <c r="AQ71" s="214">
        <f t="shared" ca="1" si="16"/>
        <v>7491660</v>
      </c>
      <c r="AR71" s="213">
        <f t="shared" ca="1" si="22"/>
        <v>0.46469847804091485</v>
      </c>
    </row>
    <row r="72" spans="1:44" ht="15.75" x14ac:dyDescent="0.25">
      <c r="A72" s="38" t="s">
        <v>12</v>
      </c>
      <c r="B72" s="40">
        <f t="shared" ca="1" si="12"/>
        <v>0.34060279002489602</v>
      </c>
      <c r="C72" s="40">
        <f t="shared" ca="1" si="12"/>
        <v>4.7934484878975336E-3</v>
      </c>
      <c r="D72" s="40">
        <f t="shared" ca="1" si="12"/>
        <v>-3.052473275616796E-2</v>
      </c>
      <c r="E72" s="40">
        <f t="shared" ca="1" si="12"/>
        <v>0.14197081985982396</v>
      </c>
      <c r="F72" s="40">
        <f t="shared" ca="1" si="12"/>
        <v>4.9373295233147152E-2</v>
      </c>
      <c r="G72" s="40">
        <f t="shared" ca="1" si="12"/>
        <v>3.8948771148558547E-2</v>
      </c>
      <c r="H72" s="40">
        <f t="shared" ca="1" si="12"/>
        <v>-1.7452267303102675E-2</v>
      </c>
      <c r="I72" s="40">
        <f t="shared" ca="1" si="12"/>
        <v>8.4438692979618146E-2</v>
      </c>
      <c r="J72" s="40">
        <f t="shared" ca="1" si="12"/>
        <v>-3.7238276518428814E-2</v>
      </c>
      <c r="K72" s="40">
        <f t="shared" ca="1" si="12"/>
        <v>-0.11029343843335282</v>
      </c>
      <c r="L72" s="40">
        <f t="shared" ca="1" si="12"/>
        <v>-1.9206957992329299E-2</v>
      </c>
      <c r="M72" s="40">
        <f t="shared" ca="1" si="12"/>
        <v>-0.12430745633173335</v>
      </c>
      <c r="N72" s="92"/>
      <c r="P72" s="210">
        <f t="shared" si="17"/>
        <v>2018</v>
      </c>
      <c r="Q72" s="211" t="e">
        <f ca="1">INDEX($Q$4:$AC$54,MATCH(Q$59,$P$4:$P$54,0),MATCH($P72,$Q$2:$AC$2,0))</f>
        <v>#N/A</v>
      </c>
      <c r="R72" s="211" t="e">
        <f t="shared" ca="1" si="14"/>
        <v>#N/A</v>
      </c>
      <c r="S72" s="211" t="e">
        <f t="shared" ca="1" si="14"/>
        <v>#N/A</v>
      </c>
      <c r="T72" s="211" t="e">
        <f t="shared" ca="1" si="14"/>
        <v>#N/A</v>
      </c>
      <c r="U72" s="211" t="e">
        <f t="shared" ca="1" si="14"/>
        <v>#N/A</v>
      </c>
      <c r="V72" s="211" t="e">
        <f t="shared" ca="1" si="14"/>
        <v>#N/A</v>
      </c>
      <c r="W72" s="211" t="e">
        <f t="shared" ca="1" si="14"/>
        <v>#N/A</v>
      </c>
      <c r="X72" s="211" t="e">
        <f t="shared" ca="1" si="14"/>
        <v>#N/A</v>
      </c>
      <c r="Y72" s="211" t="e">
        <f t="shared" ca="1" si="14"/>
        <v>#N/A</v>
      </c>
      <c r="Z72" s="211" t="e">
        <f t="shared" ca="1" si="14"/>
        <v>#N/A</v>
      </c>
      <c r="AA72" s="208"/>
      <c r="AB72" s="208"/>
      <c r="AC72" s="208"/>
      <c r="AD72" s="208"/>
      <c r="AE72" s="210">
        <f t="shared" si="19"/>
        <v>2018</v>
      </c>
      <c r="AF72" s="214" t="e">
        <f t="shared" ca="1" si="20"/>
        <v>#N/A</v>
      </c>
      <c r="AG72" s="214" t="e">
        <f t="shared" ca="1" si="20"/>
        <v>#N/A</v>
      </c>
      <c r="AH72" s="214" t="e">
        <f t="shared" ca="1" si="20"/>
        <v>#N/A</v>
      </c>
      <c r="AI72" s="214" t="e">
        <f t="shared" ca="1" si="20"/>
        <v>#N/A</v>
      </c>
      <c r="AJ72" s="214" t="e">
        <f t="shared" ca="1" si="20"/>
        <v>#N/A</v>
      </c>
      <c r="AK72" s="214" t="e">
        <f t="shared" ca="1" si="16"/>
        <v>#N/A</v>
      </c>
      <c r="AL72" s="214" t="e">
        <f t="shared" ca="1" si="16"/>
        <v>#N/A</v>
      </c>
      <c r="AM72" s="214" t="e">
        <f t="shared" ca="1" si="16"/>
        <v>#N/A</v>
      </c>
      <c r="AN72" s="214" t="e">
        <f t="shared" ca="1" si="16"/>
        <v>#N/A</v>
      </c>
      <c r="AO72" s="214" t="e">
        <f t="shared" ca="1" si="16"/>
        <v>#N/A</v>
      </c>
      <c r="AP72" s="214" t="e">
        <f t="shared" ca="1" si="21"/>
        <v>#N/A</v>
      </c>
      <c r="AQ72" s="214" t="e">
        <f t="shared" si="16"/>
        <v>#N/A</v>
      </c>
      <c r="AR72" s="213" t="e">
        <f t="shared" ca="1" si="22"/>
        <v>#N/A</v>
      </c>
    </row>
    <row r="73" spans="1:44" ht="15.75" x14ac:dyDescent="0.25">
      <c r="A73" s="38" t="s">
        <v>13</v>
      </c>
      <c r="B73" s="40">
        <f t="shared" ca="1" si="12"/>
        <v>4.3569187870340365E-4</v>
      </c>
      <c r="C73" s="40">
        <f t="shared" ca="1" si="12"/>
        <v>-4.2319341426418577E-2</v>
      </c>
      <c r="D73" s="40">
        <f t="shared" ca="1" si="12"/>
        <v>-2.9142917055874351E-2</v>
      </c>
      <c r="E73" s="40">
        <f t="shared" ca="1" si="12"/>
        <v>1.3935552840562693E-3</v>
      </c>
      <c r="F73" s="40">
        <f t="shared" ca="1" si="12"/>
        <v>-6.2918986605845162E-2</v>
      </c>
      <c r="G73" s="40">
        <f t="shared" ca="1" si="12"/>
        <v>7.1136020694115176E-2</v>
      </c>
      <c r="H73" s="40">
        <f t="shared" ca="1" si="12"/>
        <v>-3.4453571626796964E-2</v>
      </c>
      <c r="I73" s="40">
        <f t="shared" ca="1" si="12"/>
        <v>6.0036575978505535E-2</v>
      </c>
      <c r="J73" s="40">
        <f t="shared" ca="1" si="12"/>
        <v>-1.0632982619536158E-2</v>
      </c>
      <c r="K73" s="40">
        <f t="shared" ca="1" si="12"/>
        <v>-8.2656212454277678E-2</v>
      </c>
      <c r="L73" s="40">
        <f t="shared" ca="1" si="12"/>
        <v>-3.7456472110026562E-2</v>
      </c>
      <c r="M73" s="40">
        <f t="shared" ca="1" si="12"/>
        <v>-1.9305489631070261E-2</v>
      </c>
      <c r="N73" s="92"/>
      <c r="P73" s="210">
        <f t="shared" si="17"/>
        <v>2019</v>
      </c>
      <c r="Q73" s="211" t="e">
        <f ca="1">INDEX($Q$4:$AC$54,MATCH(Q$59,$P$4:$P$54,0),MATCH($P73,$Q$2:$AC$2,0))</f>
        <v>#N/A</v>
      </c>
      <c r="R73" s="211" t="e">
        <f t="shared" ca="1" si="14"/>
        <v>#N/A</v>
      </c>
      <c r="S73" s="211" t="e">
        <f t="shared" ca="1" si="14"/>
        <v>#N/A</v>
      </c>
      <c r="T73" s="211" t="e">
        <f t="shared" ca="1" si="14"/>
        <v>#N/A</v>
      </c>
      <c r="U73" s="211" t="e">
        <f t="shared" ca="1" si="14"/>
        <v>#N/A</v>
      </c>
      <c r="V73" s="211" t="e">
        <f t="shared" ca="1" si="14"/>
        <v>#N/A</v>
      </c>
      <c r="W73" s="211" t="e">
        <f t="shared" ca="1" si="14"/>
        <v>#N/A</v>
      </c>
      <c r="X73" s="211" t="e">
        <f t="shared" ca="1" si="14"/>
        <v>#N/A</v>
      </c>
      <c r="Y73" s="211" t="e">
        <f t="shared" ca="1" si="14"/>
        <v>#N/A</v>
      </c>
      <c r="Z73" s="211" t="e">
        <f t="shared" ca="1" si="14"/>
        <v>#N/A</v>
      </c>
      <c r="AA73" s="208"/>
      <c r="AB73" s="208"/>
      <c r="AC73" s="208"/>
      <c r="AD73" s="208"/>
      <c r="AE73" s="210">
        <f t="shared" si="19"/>
        <v>2019</v>
      </c>
      <c r="AF73" s="214" t="e">
        <f t="shared" ca="1" si="20"/>
        <v>#N/A</v>
      </c>
      <c r="AG73" s="214" t="e">
        <f t="shared" ca="1" si="20"/>
        <v>#N/A</v>
      </c>
      <c r="AH73" s="214" t="e">
        <f t="shared" ca="1" si="20"/>
        <v>#N/A</v>
      </c>
      <c r="AI73" s="214" t="e">
        <f t="shared" ca="1" si="20"/>
        <v>#N/A</v>
      </c>
      <c r="AJ73" s="214" t="e">
        <f t="shared" ca="1" si="20"/>
        <v>#N/A</v>
      </c>
      <c r="AK73" s="214" t="e">
        <f t="shared" ca="1" si="16"/>
        <v>#N/A</v>
      </c>
      <c r="AL73" s="214" t="e">
        <f t="shared" ca="1" si="16"/>
        <v>#N/A</v>
      </c>
      <c r="AM73" s="214" t="e">
        <f t="shared" ca="1" si="16"/>
        <v>#N/A</v>
      </c>
      <c r="AN73" s="214" t="e">
        <f t="shared" ca="1" si="16"/>
        <v>#N/A</v>
      </c>
      <c r="AO73" s="214" t="e">
        <f t="shared" ca="1" si="16"/>
        <v>#N/A</v>
      </c>
      <c r="AP73" s="214" t="e">
        <f t="shared" ca="1" si="21"/>
        <v>#N/A</v>
      </c>
      <c r="AQ73" s="214" t="e">
        <f t="shared" si="16"/>
        <v>#N/A</v>
      </c>
      <c r="AR73" s="213" t="e">
        <f t="shared" ca="1" si="22"/>
        <v>#N/A</v>
      </c>
    </row>
    <row r="74" spans="1:44" ht="15.75" x14ac:dyDescent="0.25">
      <c r="A74" s="38" t="s">
        <v>14</v>
      </c>
      <c r="B74" s="40">
        <f t="shared" ca="1" si="12"/>
        <v>9.9283154121863726E-2</v>
      </c>
      <c r="C74" s="40">
        <f t="shared" ca="1" si="12"/>
        <v>-2.3953574515372278E-2</v>
      </c>
      <c r="D74" s="40">
        <f t="shared" ca="1" si="12"/>
        <v>-1.184173959018231E-2</v>
      </c>
      <c r="E74" s="40">
        <f t="shared" ca="1" si="12"/>
        <v>5.4939004333338204E-2</v>
      </c>
      <c r="F74" s="40">
        <f t="shared" ca="1" si="12"/>
        <v>4.7472810618090389E-2</v>
      </c>
      <c r="G74" s="40">
        <f t="shared" ca="1" si="12"/>
        <v>-4.6892356322267847E-3</v>
      </c>
      <c r="H74" s="40">
        <f t="shared" ca="1" si="12"/>
        <v>4.8977900120431128E-2</v>
      </c>
      <c r="I74" s="40">
        <f t="shared" ca="1" si="12"/>
        <v>4.090991181990189E-3</v>
      </c>
      <c r="J74" s="40">
        <f t="shared" ca="1" si="12"/>
        <v>-4.069149937855443E-2</v>
      </c>
      <c r="K74" s="40">
        <f t="shared" ca="1" si="12"/>
        <v>-0.17576754726352717</v>
      </c>
      <c r="L74" s="40">
        <f t="shared" ca="1" si="12"/>
        <v>7.0377139059644378E-2</v>
      </c>
      <c r="M74" s="40">
        <f t="shared" ca="1" si="12"/>
        <v>-6.5755652962139699E-2</v>
      </c>
      <c r="N74" s="92"/>
      <c r="P74" s="210">
        <f t="shared" si="17"/>
        <v>2020</v>
      </c>
      <c r="Q74" s="211" t="e">
        <f ca="1">INDEX($Q$4:$AC$54,MATCH(Q$59,$P$4:$P$54,0),MATCH($P74,$Q$2:$AC$2,0))</f>
        <v>#N/A</v>
      </c>
      <c r="R74" s="211" t="e">
        <f t="shared" ca="1" si="14"/>
        <v>#N/A</v>
      </c>
      <c r="S74" s="211" t="e">
        <f t="shared" ca="1" si="14"/>
        <v>#N/A</v>
      </c>
      <c r="T74" s="211" t="e">
        <f t="shared" ca="1" si="14"/>
        <v>#N/A</v>
      </c>
      <c r="U74" s="211" t="e">
        <f t="shared" ca="1" si="14"/>
        <v>#N/A</v>
      </c>
      <c r="V74" s="211" t="e">
        <f t="shared" ca="1" si="14"/>
        <v>#N/A</v>
      </c>
      <c r="W74" s="211" t="e">
        <f t="shared" ca="1" si="14"/>
        <v>#N/A</v>
      </c>
      <c r="X74" s="211" t="e">
        <f t="shared" ca="1" si="14"/>
        <v>#N/A</v>
      </c>
      <c r="Y74" s="211" t="e">
        <f t="shared" ca="1" si="14"/>
        <v>#N/A</v>
      </c>
      <c r="Z74" s="211" t="e">
        <f t="shared" ca="1" si="14"/>
        <v>#N/A</v>
      </c>
      <c r="AA74" s="208"/>
      <c r="AB74" s="208"/>
      <c r="AC74" s="208"/>
      <c r="AD74" s="208"/>
      <c r="AE74" s="210">
        <f t="shared" si="19"/>
        <v>2020</v>
      </c>
      <c r="AF74" s="214" t="e">
        <f t="shared" ca="1" si="20"/>
        <v>#N/A</v>
      </c>
      <c r="AG74" s="214" t="e">
        <f t="shared" ca="1" si="20"/>
        <v>#N/A</v>
      </c>
      <c r="AH74" s="214" t="e">
        <f t="shared" ca="1" si="20"/>
        <v>#N/A</v>
      </c>
      <c r="AI74" s="214" t="e">
        <f t="shared" ca="1" si="20"/>
        <v>#N/A</v>
      </c>
      <c r="AJ74" s="214" t="e">
        <f t="shared" ca="1" si="20"/>
        <v>#N/A</v>
      </c>
      <c r="AK74" s="214" t="e">
        <f t="shared" ca="1" si="16"/>
        <v>#N/A</v>
      </c>
      <c r="AL74" s="214" t="e">
        <f t="shared" ca="1" si="16"/>
        <v>#N/A</v>
      </c>
      <c r="AM74" s="214" t="e">
        <f t="shared" ca="1" si="16"/>
        <v>#N/A</v>
      </c>
      <c r="AN74" s="214" t="e">
        <f t="shared" ca="1" si="16"/>
        <v>#N/A</v>
      </c>
      <c r="AO74" s="214" t="e">
        <f t="shared" ca="1" si="16"/>
        <v>#N/A</v>
      </c>
      <c r="AP74" s="214" t="e">
        <f t="shared" ca="1" si="21"/>
        <v>#N/A</v>
      </c>
      <c r="AQ74" s="214" t="e">
        <f t="shared" si="16"/>
        <v>#N/A</v>
      </c>
      <c r="AR74" s="213" t="e">
        <f t="shared" ca="1" si="22"/>
        <v>#N/A</v>
      </c>
    </row>
    <row r="75" spans="1:44" ht="15.75" x14ac:dyDescent="0.25">
      <c r="A75" s="38" t="s">
        <v>15</v>
      </c>
      <c r="B75" s="40">
        <f t="shared" ref="B75:M90" ca="1" si="23">B19/C19-1</f>
        <v>2.2446543491800863E-3</v>
      </c>
      <c r="C75" s="40">
        <f t="shared" ca="1" si="23"/>
        <v>-1.5217919067758712E-2</v>
      </c>
      <c r="D75" s="40">
        <f t="shared" ca="1" si="23"/>
        <v>-8.9297974097303889E-2</v>
      </c>
      <c r="E75" s="40">
        <f t="shared" ca="1" si="23"/>
        <v>8.5145339293380751E-2</v>
      </c>
      <c r="F75" s="40">
        <f t="shared" ca="1" si="23"/>
        <v>4.6847323198942581E-2</v>
      </c>
      <c r="G75" s="40">
        <f t="shared" ca="1" si="23"/>
        <v>-1.4519535374868386E-3</v>
      </c>
      <c r="H75" s="40">
        <f t="shared" ca="1" si="23"/>
        <v>7.6059938924792236E-2</v>
      </c>
      <c r="I75" s="40">
        <f t="shared" ca="1" si="23"/>
        <v>-2.9659440164284678E-2</v>
      </c>
      <c r="J75" s="40">
        <f t="shared" ca="1" si="23"/>
        <v>-2.8740094238595026E-2</v>
      </c>
      <c r="K75" s="40">
        <f t="shared" ca="1" si="23"/>
        <v>-6.2073121735636838E-2</v>
      </c>
      <c r="L75" s="40">
        <f t="shared" ca="1" si="23"/>
        <v>-3.6624897189027061E-2</v>
      </c>
      <c r="M75" s="40">
        <f t="shared" ca="1" si="23"/>
        <v>-4.8421440327797161E-2</v>
      </c>
      <c r="N75" s="92"/>
      <c r="P75" s="210">
        <f t="shared" si="17"/>
        <v>2021</v>
      </c>
      <c r="Q75" s="211">
        <f ca="1">INDEX($Q$4:$AC$54,MATCH(Q$59,$P$4:$P$54,0),MATCH($P75,$Q$2:$AC$2,0))</f>
        <v>8.5846563993629887E-2</v>
      </c>
      <c r="R75" s="211">
        <f t="shared" ca="1" si="14"/>
        <v>7.5242654523242664E-2</v>
      </c>
      <c r="S75" s="211">
        <f t="shared" ca="1" si="14"/>
        <v>5.5141347078826189E-2</v>
      </c>
      <c r="T75" s="211">
        <f t="shared" ca="1" si="14"/>
        <v>4.2835621145832919E-2</v>
      </c>
      <c r="U75" s="211">
        <f t="shared" ca="1" si="14"/>
        <v>3.8488329974273004E-2</v>
      </c>
      <c r="V75" s="211">
        <f t="shared" ca="1" si="14"/>
        <v>3.6546432197003577E-2</v>
      </c>
      <c r="W75" s="211">
        <f t="shared" ca="1" si="14"/>
        <v>3.4694485394544443E-2</v>
      </c>
      <c r="X75" s="211">
        <f t="shared" ca="1" si="14"/>
        <v>3.3709096002881488E-2</v>
      </c>
      <c r="Y75" s="211">
        <f t="shared" ca="1" si="14"/>
        <v>3.3312522893286463E-2</v>
      </c>
      <c r="Z75" s="211">
        <f t="shared" ca="1" si="14"/>
        <v>3.1811219494755426E-2</v>
      </c>
      <c r="AA75" s="208"/>
      <c r="AB75" s="208"/>
      <c r="AC75" s="208"/>
      <c r="AD75" s="208"/>
      <c r="AE75" s="210">
        <f t="shared" si="19"/>
        <v>2021</v>
      </c>
      <c r="AF75" s="214">
        <f t="shared" ca="1" si="20"/>
        <v>674740</v>
      </c>
      <c r="AG75" s="214">
        <f t="shared" ca="1" si="20"/>
        <v>591395</v>
      </c>
      <c r="AH75" s="214">
        <f t="shared" ca="1" si="20"/>
        <v>433402</v>
      </c>
      <c r="AI75" s="214">
        <f t="shared" ca="1" si="20"/>
        <v>336681</v>
      </c>
      <c r="AJ75" s="214">
        <f t="shared" ca="1" si="20"/>
        <v>302512</v>
      </c>
      <c r="AK75" s="214">
        <f t="shared" ca="1" si="16"/>
        <v>287249</v>
      </c>
      <c r="AL75" s="214">
        <f t="shared" ca="1" si="16"/>
        <v>272693</v>
      </c>
      <c r="AM75" s="214">
        <f t="shared" ca="1" si="16"/>
        <v>264948</v>
      </c>
      <c r="AN75" s="214">
        <f t="shared" ca="1" si="16"/>
        <v>261831</v>
      </c>
      <c r="AO75" s="214">
        <f t="shared" ca="1" si="16"/>
        <v>250031</v>
      </c>
      <c r="AP75" s="214">
        <f t="shared" ca="1" si="21"/>
        <v>3675482</v>
      </c>
      <c r="AQ75" s="214">
        <f t="shared" ca="1" si="16"/>
        <v>7859837</v>
      </c>
      <c r="AR75" s="213">
        <f t="shared" ca="1" si="22"/>
        <v>0.46762827269827606</v>
      </c>
    </row>
    <row r="76" spans="1:44" ht="15.75" x14ac:dyDescent="0.25">
      <c r="A76" s="38" t="s">
        <v>16</v>
      </c>
      <c r="B76" s="40">
        <f t="shared" ca="1" si="23"/>
        <v>0.18762912923369779</v>
      </c>
      <c r="C76" s="40">
        <f t="shared" ca="1" si="23"/>
        <v>-3.012495778453228E-2</v>
      </c>
      <c r="D76" s="40">
        <f t="shared" ca="1" si="23"/>
        <v>-2.7479746003941319E-2</v>
      </c>
      <c r="E76" s="40">
        <f t="shared" ca="1" si="23"/>
        <v>-5.3147708542817806E-2</v>
      </c>
      <c r="F76" s="40">
        <f t="shared" ca="1" si="23"/>
        <v>7.502089485707919E-2</v>
      </c>
      <c r="G76" s="40">
        <f t="shared" ca="1" si="23"/>
        <v>1.6435594218658034E-2</v>
      </c>
      <c r="H76" s="40">
        <f t="shared" ca="1" si="23"/>
        <v>5.5523672883787567E-2</v>
      </c>
      <c r="I76" s="40">
        <f t="shared" ca="1" si="23"/>
        <v>-0.12012539580681469</v>
      </c>
      <c r="J76" s="40">
        <f t="shared" ca="1" si="23"/>
        <v>-7.4356103023516251E-2</v>
      </c>
      <c r="K76" s="40">
        <f t="shared" ca="1" si="23"/>
        <v>2.37762934901804E-2</v>
      </c>
      <c r="L76" s="40">
        <f t="shared" ca="1" si="23"/>
        <v>0.15887612930058448</v>
      </c>
      <c r="M76" s="40">
        <f t="shared" ca="1" si="23"/>
        <v>-0.19882634974407387</v>
      </c>
      <c r="N76" s="92"/>
      <c r="P76" s="210">
        <f t="shared" si="17"/>
        <v>2022</v>
      </c>
      <c r="Q76" s="211" t="e">
        <f t="shared" ref="Q76:Z76" ca="1" si="24">INDEX($Q$4:$AC$54,MATCH(Q$59,$P$4:$P$54,0),MATCH($P76,$Q$2:$AC$2,0))</f>
        <v>#N/A</v>
      </c>
      <c r="R76" s="211" t="e">
        <f t="shared" ca="1" si="24"/>
        <v>#N/A</v>
      </c>
      <c r="S76" s="211" t="e">
        <f t="shared" ca="1" si="24"/>
        <v>#N/A</v>
      </c>
      <c r="T76" s="211" t="e">
        <f t="shared" ca="1" si="24"/>
        <v>#N/A</v>
      </c>
      <c r="U76" s="211" t="e">
        <f t="shared" ca="1" si="24"/>
        <v>#N/A</v>
      </c>
      <c r="V76" s="211" t="e">
        <f t="shared" ca="1" si="24"/>
        <v>#N/A</v>
      </c>
      <c r="W76" s="211" t="e">
        <f t="shared" ca="1" si="24"/>
        <v>#N/A</v>
      </c>
      <c r="X76" s="211" t="e">
        <f t="shared" ca="1" si="24"/>
        <v>#N/A</v>
      </c>
      <c r="Y76" s="211" t="e">
        <f t="shared" ca="1" si="24"/>
        <v>#N/A</v>
      </c>
      <c r="Z76" s="211" t="e">
        <f t="shared" ca="1" si="24"/>
        <v>#N/A</v>
      </c>
      <c r="AA76" s="208"/>
      <c r="AB76" s="208"/>
      <c r="AC76" s="208"/>
      <c r="AD76" s="208"/>
      <c r="AE76" s="208"/>
      <c r="AF76" s="208"/>
      <c r="AG76" s="208"/>
      <c r="AH76" s="208"/>
      <c r="AI76" s="208"/>
      <c r="AJ76" s="208"/>
      <c r="AK76" s="208"/>
      <c r="AL76" s="208"/>
      <c r="AM76" s="208"/>
      <c r="AN76" s="208"/>
      <c r="AO76" s="208"/>
      <c r="AP76" s="208"/>
      <c r="AQ76" s="208"/>
      <c r="AR76" s="208"/>
    </row>
    <row r="77" spans="1:44" ht="15.75" x14ac:dyDescent="0.25">
      <c r="A77" s="38" t="s">
        <v>17</v>
      </c>
      <c r="B77" s="40">
        <f t="shared" ca="1" si="23"/>
        <v>3.5658989277299602E-2</v>
      </c>
      <c r="C77" s="40">
        <f t="shared" ca="1" si="23"/>
        <v>-8.1712852575990369E-2</v>
      </c>
      <c r="D77" s="40">
        <f t="shared" ca="1" si="23"/>
        <v>5.9110720365139535E-2</v>
      </c>
      <c r="E77" s="40">
        <f t="shared" ca="1" si="23"/>
        <v>1.8509168849726088E-2</v>
      </c>
      <c r="F77" s="40">
        <f t="shared" ca="1" si="23"/>
        <v>1.7130620985010614E-2</v>
      </c>
      <c r="G77" s="40">
        <f t="shared" ca="1" si="23"/>
        <v>-8.4938867068013124E-2</v>
      </c>
      <c r="H77" s="40">
        <f t="shared" ca="1" si="23"/>
        <v>2.5047486617407744E-2</v>
      </c>
      <c r="I77" s="40">
        <f t="shared" ca="1" si="23"/>
        <v>-7.1021504014589287E-2</v>
      </c>
      <c r="J77" s="40">
        <f t="shared" ca="1" si="23"/>
        <v>-3.0617756825770948E-2</v>
      </c>
      <c r="K77" s="40">
        <f t="shared" ca="1" si="23"/>
        <v>0.13411611825312098</v>
      </c>
      <c r="L77" s="40">
        <f t="shared" ca="1" si="23"/>
        <v>-0.12835055299800158</v>
      </c>
      <c r="M77" s="40">
        <f t="shared" ca="1" si="23"/>
        <v>9.8040016666802732E-3</v>
      </c>
      <c r="N77" s="92"/>
    </row>
    <row r="78" spans="1:44" ht="15.75" x14ac:dyDescent="0.25">
      <c r="A78" s="38" t="s">
        <v>18</v>
      </c>
      <c r="B78" s="40">
        <f t="shared" ca="1" si="23"/>
        <v>0.12504805316052492</v>
      </c>
      <c r="C78" s="40">
        <f t="shared" ca="1" si="23"/>
        <v>-0.14682971969404135</v>
      </c>
      <c r="D78" s="40">
        <f t="shared" ca="1" si="23"/>
        <v>-8.51898286559295E-2</v>
      </c>
      <c r="E78" s="40">
        <f t="shared" ca="1" si="23"/>
        <v>-4.593411986014273E-2</v>
      </c>
      <c r="F78" s="40">
        <f t="shared" ca="1" si="23"/>
        <v>6.4479970399068387E-2</v>
      </c>
      <c r="G78" s="40">
        <f t="shared" ca="1" si="23"/>
        <v>7.3891355588444618E-3</v>
      </c>
      <c r="H78" s="40">
        <f t="shared" ca="1" si="23"/>
        <v>-7.9918900925981973E-2</v>
      </c>
      <c r="I78" s="40">
        <f t="shared" ca="1" si="23"/>
        <v>1.2759349875879789E-2</v>
      </c>
      <c r="J78" s="40">
        <f t="shared" ca="1" si="23"/>
        <v>7.6211836362237051E-2</v>
      </c>
      <c r="K78" s="40">
        <f t="shared" ca="1" si="23"/>
        <v>-0.1835245327731998</v>
      </c>
      <c r="L78" s="40">
        <f t="shared" ca="1" si="23"/>
        <v>-0.12845307109160464</v>
      </c>
      <c r="M78" s="40">
        <f t="shared" ca="1" si="23"/>
        <v>0.3269626061499491</v>
      </c>
      <c r="N78" s="92"/>
    </row>
    <row r="79" spans="1:44" ht="15.75" x14ac:dyDescent="0.25">
      <c r="A79" s="38" t="s">
        <v>19</v>
      </c>
      <c r="B79" s="40">
        <f t="shared" ca="1" si="23"/>
        <v>0.26976526918136168</v>
      </c>
      <c r="C79" s="40">
        <f t="shared" ca="1" si="23"/>
        <v>-0.11241254210935481</v>
      </c>
      <c r="D79" s="40">
        <f t="shared" ca="1" si="23"/>
        <v>0.28108090163662314</v>
      </c>
      <c r="E79" s="40">
        <f t="shared" ca="1" si="23"/>
        <v>-0.22890055036477663</v>
      </c>
      <c r="F79" s="40">
        <f t="shared" ca="1" si="23"/>
        <v>6.2126155519304005E-2</v>
      </c>
      <c r="G79" s="40">
        <f t="shared" ca="1" si="23"/>
        <v>0.33633688188060895</v>
      </c>
      <c r="H79" s="40">
        <f t="shared" ca="1" si="23"/>
        <v>-0.18614347388964458</v>
      </c>
      <c r="I79" s="40">
        <f t="shared" ca="1" si="23"/>
        <v>0.21831544059370267</v>
      </c>
      <c r="J79" s="40">
        <f t="shared" ca="1" si="23"/>
        <v>0.1250810635538262</v>
      </c>
      <c r="K79" s="40">
        <f t="shared" ca="1" si="23"/>
        <v>-0.28397713091679488</v>
      </c>
      <c r="L79" s="40">
        <f t="shared" ca="1" si="23"/>
        <v>1.7443381690263049E-3</v>
      </c>
      <c r="M79" s="40">
        <f t="shared" ca="1" si="23"/>
        <v>-8.8990121037158643E-2</v>
      </c>
      <c r="N79" s="92"/>
    </row>
    <row r="80" spans="1:44" ht="15.75" x14ac:dyDescent="0.25">
      <c r="A80" s="38" t="s">
        <v>20</v>
      </c>
      <c r="B80" s="40">
        <f t="shared" ca="1" si="23"/>
        <v>-3.4034795416953423E-2</v>
      </c>
      <c r="C80" s="40">
        <f t="shared" ca="1" si="23"/>
        <v>4.4167239216625687E-2</v>
      </c>
      <c r="D80" s="40">
        <f t="shared" ca="1" si="23"/>
        <v>-6.0671190213980375E-2</v>
      </c>
      <c r="E80" s="40">
        <f t="shared" ca="1" si="23"/>
        <v>7.7219412323725756E-2</v>
      </c>
      <c r="F80" s="40">
        <f t="shared" ca="1" si="23"/>
        <v>-2.933292060052628E-2</v>
      </c>
      <c r="G80" s="40">
        <f t="shared" ca="1" si="23"/>
        <v>4.2211081215359103E-2</v>
      </c>
      <c r="H80" s="40">
        <f t="shared" ca="1" si="23"/>
        <v>6.5203696607978312E-3</v>
      </c>
      <c r="I80" s="40">
        <f t="shared" ca="1" si="23"/>
        <v>-6.3866394299749496E-2</v>
      </c>
      <c r="J80" s="40">
        <f t="shared" ca="1" si="23"/>
        <v>-5.9865796362555623E-2</v>
      </c>
      <c r="K80" s="40">
        <f t="shared" ca="1" si="23"/>
        <v>8.9097077406704139E-2</v>
      </c>
      <c r="L80" s="40">
        <f t="shared" ca="1" si="23"/>
        <v>5.7751820588119118E-2</v>
      </c>
      <c r="M80" s="40">
        <f t="shared" ca="1" si="23"/>
        <v>-0.16049041501757799</v>
      </c>
      <c r="N80" s="92"/>
    </row>
    <row r="81" spans="1:14" ht="15.75" x14ac:dyDescent="0.25">
      <c r="A81" s="38" t="s">
        <v>21</v>
      </c>
      <c r="B81" s="40">
        <f t="shared" ca="1" si="23"/>
        <v>8.2105824373372327E-2</v>
      </c>
      <c r="C81" s="40">
        <f t="shared" ca="1" si="23"/>
        <v>-2.0808792032555146E-2</v>
      </c>
      <c r="D81" s="40">
        <f t="shared" ca="1" si="23"/>
        <v>0.12640038600141734</v>
      </c>
      <c r="E81" s="40">
        <f t="shared" ca="1" si="23"/>
        <v>-9.5347219380447656E-2</v>
      </c>
      <c r="F81" s="40">
        <f t="shared" ca="1" si="23"/>
        <v>8.4883462819089983E-2</v>
      </c>
      <c r="G81" s="40">
        <f t="shared" ca="1" si="23"/>
        <v>-5.2091150746614079E-2</v>
      </c>
      <c r="H81" s="40">
        <f t="shared" ca="1" si="23"/>
        <v>1.9645283558606952E-2</v>
      </c>
      <c r="I81" s="40">
        <f t="shared" ca="1" si="23"/>
        <v>-2.3686876614203989E-3</v>
      </c>
      <c r="J81" s="40">
        <f t="shared" ca="1" si="23"/>
        <v>-5.6148148148148169E-2</v>
      </c>
      <c r="K81" s="40">
        <f t="shared" ca="1" si="23"/>
        <v>-3.2245451227777444E-2</v>
      </c>
      <c r="L81" s="40">
        <f t="shared" ca="1" si="23"/>
        <v>0.10718434552971656</v>
      </c>
      <c r="M81" s="40">
        <f t="shared" ca="1" si="23"/>
        <v>-4.7182653173468259E-2</v>
      </c>
      <c r="N81" s="92"/>
    </row>
    <row r="82" spans="1:14" ht="15.75" x14ac:dyDescent="0.25">
      <c r="A82" s="38" t="s">
        <v>22</v>
      </c>
      <c r="B82" s="40">
        <f t="shared" ca="1" si="23"/>
        <v>-3.8612244349304659E-2</v>
      </c>
      <c r="C82" s="40">
        <f t="shared" ca="1" si="23"/>
        <v>-4.5466209887473186E-2</v>
      </c>
      <c r="D82" s="40">
        <f t="shared" ca="1" si="23"/>
        <v>9.2786685268404945E-2</v>
      </c>
      <c r="E82" s="40">
        <f t="shared" ca="1" si="23"/>
        <v>-4.9016274309791941E-2</v>
      </c>
      <c r="F82" s="40">
        <f t="shared" ca="1" si="23"/>
        <v>4.0946346406090628E-2</v>
      </c>
      <c r="G82" s="40">
        <f t="shared" ca="1" si="23"/>
        <v>7.5458460527985327E-2</v>
      </c>
      <c r="H82" s="40">
        <f t="shared" ca="1" si="23"/>
        <v>-3.7202316790985734E-2</v>
      </c>
      <c r="I82" s="40">
        <f t="shared" ca="1" si="23"/>
        <v>0.19809899353416727</v>
      </c>
      <c r="J82" s="40">
        <f t="shared" ca="1" si="23"/>
        <v>-1.6136683212767067E-2</v>
      </c>
      <c r="K82" s="40">
        <f t="shared" ca="1" si="23"/>
        <v>-7.5478495128903922E-2</v>
      </c>
      <c r="L82" s="40">
        <f t="shared" ca="1" si="23"/>
        <v>-2.8803078818670613E-2</v>
      </c>
      <c r="M82" s="40">
        <f t="shared" ca="1" si="23"/>
        <v>-5.2526519082209178E-2</v>
      </c>
      <c r="N82" s="92"/>
    </row>
    <row r="83" spans="1:14" ht="15.75" x14ac:dyDescent="0.25">
      <c r="A83" s="38" t="s">
        <v>23</v>
      </c>
      <c r="B83" s="40">
        <f t="shared" ca="1" si="23"/>
        <v>-0.19318820649870705</v>
      </c>
      <c r="C83" s="40">
        <f t="shared" ca="1" si="23"/>
        <v>3.8775638549237712E-2</v>
      </c>
      <c r="D83" s="40">
        <f t="shared" ca="1" si="23"/>
        <v>2.6097938714554347E-2</v>
      </c>
      <c r="E83" s="40">
        <f t="shared" ca="1" si="23"/>
        <v>1.5854583594766991E-2</v>
      </c>
      <c r="F83" s="40">
        <f t="shared" ca="1" si="23"/>
        <v>1.8678750298115832E-2</v>
      </c>
      <c r="G83" s="40">
        <f t="shared" ca="1" si="23"/>
        <v>3.7439876487005419E-2</v>
      </c>
      <c r="H83" s="40">
        <f t="shared" ca="1" si="23"/>
        <v>1.2867592473453371E-4</v>
      </c>
      <c r="I83" s="40">
        <f t="shared" ca="1" si="23"/>
        <v>0.12414322592131022</v>
      </c>
      <c r="J83" s="40">
        <f t="shared" ca="1" si="23"/>
        <v>-1.1787473610133659E-2</v>
      </c>
      <c r="K83" s="40">
        <f t="shared" ca="1" si="23"/>
        <v>-7.0643898750217149E-2</v>
      </c>
      <c r="L83" s="40">
        <f t="shared" ca="1" si="23"/>
        <v>-5.4466925618876449E-2</v>
      </c>
      <c r="M83" s="40">
        <f t="shared" ca="1" si="23"/>
        <v>-7.8217962877195513E-2</v>
      </c>
      <c r="N83" s="92"/>
    </row>
    <row r="84" spans="1:14" ht="15.75" x14ac:dyDescent="0.25">
      <c r="A84" s="38" t="s">
        <v>24</v>
      </c>
      <c r="B84" s="40">
        <f t="shared" ca="1" si="23"/>
        <v>-0.18749405158465782</v>
      </c>
      <c r="C84" s="40">
        <f t="shared" ca="1" si="23"/>
        <v>0.13784247899874691</v>
      </c>
      <c r="D84" s="40">
        <f t="shared" ca="1" si="23"/>
        <v>-6.7944225750169451E-2</v>
      </c>
      <c r="E84" s="40">
        <f t="shared" ca="1" si="23"/>
        <v>-6.189890026647904E-2</v>
      </c>
      <c r="F84" s="40">
        <f t="shared" ca="1" si="23"/>
        <v>7.7841604945471543E-2</v>
      </c>
      <c r="G84" s="40">
        <f t="shared" ca="1" si="23"/>
        <v>-6.6829931972789081E-2</v>
      </c>
      <c r="H84" s="40">
        <f t="shared" ca="1" si="23"/>
        <v>7.2820422997766698E-2</v>
      </c>
      <c r="I84" s="40">
        <f t="shared" ca="1" si="23"/>
        <v>-5.2681793669888455E-2</v>
      </c>
      <c r="J84" s="40">
        <f t="shared" ca="1" si="23"/>
        <v>7.548516618335932E-2</v>
      </c>
      <c r="K84" s="40">
        <f t="shared" ca="1" si="23"/>
        <v>-7.9453517501950732E-2</v>
      </c>
      <c r="L84" s="40">
        <f t="shared" ca="1" si="23"/>
        <v>-0.10859325425879829</v>
      </c>
      <c r="M84" s="40">
        <f t="shared" ca="1" si="23"/>
        <v>-6.197019124655867E-3</v>
      </c>
      <c r="N84" s="92"/>
    </row>
    <row r="85" spans="1:14" ht="15.75" x14ac:dyDescent="0.25">
      <c r="A85" s="38" t="s">
        <v>25</v>
      </c>
      <c r="B85" s="40">
        <f t="shared" ca="1" si="23"/>
        <v>5.8439472104852008E-3</v>
      </c>
      <c r="C85" s="40">
        <f t="shared" ca="1" si="23"/>
        <v>1.3193373830685085E-2</v>
      </c>
      <c r="D85" s="40">
        <f t="shared" ca="1" si="23"/>
        <v>2.2978033577963242E-2</v>
      </c>
      <c r="E85" s="40">
        <f t="shared" ca="1" si="23"/>
        <v>3.803809026871896E-2</v>
      </c>
      <c r="F85" s="40">
        <f t="shared" ca="1" si="23"/>
        <v>-4.1366546618647471E-2</v>
      </c>
      <c r="G85" s="40">
        <f t="shared" ca="1" si="23"/>
        <v>-1.8375989688823369E-2</v>
      </c>
      <c r="H85" s="40">
        <f t="shared" ca="1" si="23"/>
        <v>9.0277638367494362E-2</v>
      </c>
      <c r="I85" s="40">
        <f t="shared" ca="1" si="23"/>
        <v>2.9009956894770816E-2</v>
      </c>
      <c r="J85" s="40">
        <f t="shared" ca="1" si="23"/>
        <v>-3.3572678693826519E-2</v>
      </c>
      <c r="K85" s="40">
        <f t="shared" ca="1" si="23"/>
        <v>-3.5667301978450694E-2</v>
      </c>
      <c r="L85" s="40">
        <f t="shared" ca="1" si="23"/>
        <v>-6.1384170581857633E-2</v>
      </c>
      <c r="M85" s="40">
        <f t="shared" ca="1" si="23"/>
        <v>1.8352675614004887E-2</v>
      </c>
      <c r="N85" s="92"/>
    </row>
    <row r="86" spans="1:14" ht="15.75" x14ac:dyDescent="0.25">
      <c r="A86" s="38" t="s">
        <v>26</v>
      </c>
      <c r="B86" s="40">
        <f t="shared" ca="1" si="23"/>
        <v>0.25595103790613716</v>
      </c>
      <c r="C86" s="40">
        <f t="shared" ca="1" si="23"/>
        <v>-6.1389808074123087E-2</v>
      </c>
      <c r="D86" s="40">
        <f t="shared" ca="1" si="23"/>
        <v>-0.11658091674462112</v>
      </c>
      <c r="E86" s="40">
        <f t="shared" ca="1" si="23"/>
        <v>0.13841484518516545</v>
      </c>
      <c r="F86" s="40">
        <f t="shared" ca="1" si="23"/>
        <v>-6.1795928562507818E-2</v>
      </c>
      <c r="G86" s="40">
        <f t="shared" ca="1" si="23"/>
        <v>6.2218094985407202E-2</v>
      </c>
      <c r="H86" s="40">
        <f t="shared" ca="1" si="23"/>
        <v>0.12329746967484279</v>
      </c>
      <c r="I86" s="40">
        <f t="shared" ca="1" si="23"/>
        <v>-5.8293572831883189E-2</v>
      </c>
      <c r="J86" s="40">
        <f t="shared" ca="1" si="23"/>
        <v>0.14879896824117367</v>
      </c>
      <c r="K86" s="40">
        <f t="shared" ca="1" si="23"/>
        <v>-0.30136955444429425</v>
      </c>
      <c r="L86" s="40">
        <f t="shared" ca="1" si="23"/>
        <v>0.23808461388292379</v>
      </c>
      <c r="M86" s="40">
        <f t="shared" ca="1" si="23"/>
        <v>-2.2490594842156875E-2</v>
      </c>
      <c r="N86" s="92"/>
    </row>
    <row r="87" spans="1:14" ht="15.75" x14ac:dyDescent="0.25">
      <c r="A87" s="38" t="s">
        <v>27</v>
      </c>
      <c r="B87" s="40">
        <f t="shared" ca="1" si="23"/>
        <v>-0.17559563486773189</v>
      </c>
      <c r="C87" s="40">
        <f t="shared" ca="1" si="23"/>
        <v>2.0583890530244231E-2</v>
      </c>
      <c r="D87" s="40">
        <f t="shared" ca="1" si="23"/>
        <v>-2.8366383380547644E-2</v>
      </c>
      <c r="E87" s="40">
        <f t="shared" ca="1" si="23"/>
        <v>1.4367816091954033E-2</v>
      </c>
      <c r="F87" s="40">
        <f t="shared" ca="1" si="23"/>
        <v>0.13839577790378166</v>
      </c>
      <c r="G87" s="40">
        <f t="shared" ca="1" si="23"/>
        <v>5.9816021818517973E-2</v>
      </c>
      <c r="H87" s="40">
        <f t="shared" ca="1" si="23"/>
        <v>-0.16908008450163237</v>
      </c>
      <c r="I87" s="40">
        <f t="shared" ca="1" si="23"/>
        <v>1.5207642815363576E-2</v>
      </c>
      <c r="J87" s="40">
        <f t="shared" ca="1" si="23"/>
        <v>-3.6155898823617805E-2</v>
      </c>
      <c r="K87" s="40">
        <f t="shared" ca="1" si="23"/>
        <v>5.7764172696191496E-2</v>
      </c>
      <c r="L87" s="40">
        <f t="shared" ca="1" si="23"/>
        <v>-3.1942733990147798E-2</v>
      </c>
      <c r="M87" s="40">
        <f t="shared" ca="1" si="23"/>
        <v>-4.689591930307202E-2</v>
      </c>
      <c r="N87" s="92"/>
    </row>
    <row r="88" spans="1:14" ht="15.75" x14ac:dyDescent="0.25">
      <c r="A88" s="38" t="s">
        <v>28</v>
      </c>
      <c r="B88" s="40">
        <f t="shared" ca="1" si="23"/>
        <v>-3.2012263853195E-3</v>
      </c>
      <c r="C88" s="40">
        <f t="shared" ca="1" si="23"/>
        <v>0.12871186354422015</v>
      </c>
      <c r="D88" s="40">
        <f t="shared" ca="1" si="23"/>
        <v>-0.13308921389127859</v>
      </c>
      <c r="E88" s="40">
        <f t="shared" ca="1" si="23"/>
        <v>4.3017102538538188E-2</v>
      </c>
      <c r="F88" s="40">
        <f t="shared" ca="1" si="23"/>
        <v>3.0075128571767085E-2</v>
      </c>
      <c r="G88" s="40">
        <f t="shared" ca="1" si="23"/>
        <v>1.8489761435410479E-2</v>
      </c>
      <c r="H88" s="40">
        <f t="shared" ca="1" si="23"/>
        <v>0.12633105260773037</v>
      </c>
      <c r="I88" s="40">
        <f t="shared" ca="1" si="23"/>
        <v>7.4680795114777432E-2</v>
      </c>
      <c r="J88" s="40">
        <f t="shared" ca="1" si="23"/>
        <v>-6.0224974143533117E-2</v>
      </c>
      <c r="K88" s="40">
        <f t="shared" ca="1" si="23"/>
        <v>-8.9881463093621661E-2</v>
      </c>
      <c r="L88" s="40">
        <f t="shared" ca="1" si="23"/>
        <v>-6.8312520857748193E-2</v>
      </c>
      <c r="M88" s="40">
        <f t="shared" ca="1" si="23"/>
        <v>-0.14565430723530659</v>
      </c>
      <c r="N88" s="92"/>
    </row>
    <row r="89" spans="1:14" ht="15.75" x14ac:dyDescent="0.25">
      <c r="A89" s="38" t="s">
        <v>29</v>
      </c>
      <c r="B89" s="40">
        <f t="shared" ca="1" si="23"/>
        <v>6.654944888737635E-3</v>
      </c>
      <c r="C89" s="40">
        <f t="shared" ca="1" si="23"/>
        <v>8.3115694759516856E-3</v>
      </c>
      <c r="D89" s="40">
        <f t="shared" ca="1" si="23"/>
        <v>-1.8504658908056748E-2</v>
      </c>
      <c r="E89" s="40">
        <f t="shared" ca="1" si="23"/>
        <v>0.29118449979465133</v>
      </c>
      <c r="F89" s="40">
        <f t="shared" ca="1" si="23"/>
        <v>-7.7428845253749934E-2</v>
      </c>
      <c r="G89" s="40">
        <f t="shared" ca="1" si="23"/>
        <v>-0.11126297440773314</v>
      </c>
      <c r="H89" s="40">
        <f t="shared" ca="1" si="23"/>
        <v>0.3644324324324324</v>
      </c>
      <c r="I89" s="40">
        <f t="shared" ca="1" si="23"/>
        <v>-6.0126501892447948E-2</v>
      </c>
      <c r="J89" s="40">
        <f t="shared" ca="1" si="23"/>
        <v>3.7612018977332573E-2</v>
      </c>
      <c r="K89" s="40">
        <f t="shared" ca="1" si="23"/>
        <v>-0.17958698237647308</v>
      </c>
      <c r="L89" s="40">
        <f t="shared" ca="1" si="23"/>
        <v>-9.7147654282423224E-2</v>
      </c>
      <c r="M89" s="40">
        <f t="shared" ca="1" si="23"/>
        <v>0.158007777174896</v>
      </c>
      <c r="N89" s="92"/>
    </row>
    <row r="90" spans="1:14" ht="15.75" x14ac:dyDescent="0.25">
      <c r="A90" s="38" t="s">
        <v>30</v>
      </c>
      <c r="B90" s="40">
        <f t="shared" ca="1" si="23"/>
        <v>0.28744428227683327</v>
      </c>
      <c r="C90" s="40">
        <f t="shared" ca="1" si="23"/>
        <v>5.3664821729161316E-2</v>
      </c>
      <c r="D90" s="40">
        <f t="shared" ca="1" si="23"/>
        <v>1.9781501173008476E-3</v>
      </c>
      <c r="E90" s="40">
        <f t="shared" ca="1" si="23"/>
        <v>0.11762378695378972</v>
      </c>
      <c r="F90" s="40">
        <f t="shared" ca="1" si="23"/>
        <v>-5.8404610428977377E-2</v>
      </c>
      <c r="G90" s="40">
        <f t="shared" ca="1" si="23"/>
        <v>5.1327338488592611E-2</v>
      </c>
      <c r="H90" s="40">
        <f t="shared" ca="1" si="23"/>
        <v>-7.1122872590838382E-2</v>
      </c>
      <c r="I90" s="40">
        <f t="shared" ca="1" si="23"/>
        <v>0.10069169107082576</v>
      </c>
      <c r="J90" s="40">
        <f t="shared" ca="1" si="23"/>
        <v>-6.4920858661498215E-2</v>
      </c>
      <c r="K90" s="40">
        <f t="shared" ca="1" si="23"/>
        <v>-8.2117009663203011E-2</v>
      </c>
      <c r="L90" s="40">
        <f t="shared" ca="1" si="23"/>
        <v>3.3400043271312185E-3</v>
      </c>
      <c r="M90" s="40">
        <f t="shared" ca="1" si="23"/>
        <v>-6.3032929162390561E-2</v>
      </c>
      <c r="N90" s="92"/>
    </row>
    <row r="91" spans="1:14" ht="15.75" x14ac:dyDescent="0.25">
      <c r="A91" s="38" t="s">
        <v>31</v>
      </c>
      <c r="B91" s="40">
        <f t="shared" ref="B91:M106" ca="1" si="25">B35/C35-1</f>
        <v>0.1880010479434111</v>
      </c>
      <c r="C91" s="40">
        <f t="shared" ca="1" si="25"/>
        <v>-0.11646245486250428</v>
      </c>
      <c r="D91" s="40">
        <f t="shared" ca="1" si="25"/>
        <v>0.16230516743493628</v>
      </c>
      <c r="E91" s="40">
        <f t="shared" ca="1" si="25"/>
        <v>-0.19101237720736541</v>
      </c>
      <c r="F91" s="40">
        <f t="shared" ca="1" si="25"/>
        <v>0.21315659766230111</v>
      </c>
      <c r="G91" s="40">
        <f t="shared" ca="1" si="25"/>
        <v>3.867039657725857E-2</v>
      </c>
      <c r="H91" s="40">
        <f t="shared" ca="1" si="25"/>
        <v>-0.11970062771607914</v>
      </c>
      <c r="I91" s="40">
        <f t="shared" ca="1" si="25"/>
        <v>-0.15589973507234567</v>
      </c>
      <c r="J91" s="40">
        <f t="shared" ca="1" si="25"/>
        <v>0.13593221908421693</v>
      </c>
      <c r="K91" s="40">
        <f t="shared" ca="1" si="25"/>
        <v>-6.1361957324757688E-2</v>
      </c>
      <c r="L91" s="40">
        <f t="shared" ca="1" si="25"/>
        <v>-5.6034110224424394E-3</v>
      </c>
      <c r="M91" s="40">
        <f t="shared" ca="1" si="25"/>
        <v>-4.1251778093883362E-2</v>
      </c>
      <c r="N91" s="92"/>
    </row>
    <row r="92" spans="1:14" ht="15.75" x14ac:dyDescent="0.25">
      <c r="A92" s="38" t="s">
        <v>32</v>
      </c>
      <c r="B92" s="40">
        <f t="shared" ca="1" si="25"/>
        <v>7.0008273386339415E-3</v>
      </c>
      <c r="C92" s="40">
        <f t="shared" ca="1" si="25"/>
        <v>9.4080691001561023E-2</v>
      </c>
      <c r="D92" s="40">
        <f t="shared" ca="1" si="25"/>
        <v>1.2080229493305783E-2</v>
      </c>
      <c r="E92" s="40">
        <f t="shared" ca="1" si="25"/>
        <v>-3.712713335988993E-3</v>
      </c>
      <c r="F92" s="40">
        <f t="shared" ca="1" si="25"/>
        <v>-4.960193482463815E-2</v>
      </c>
      <c r="G92" s="40">
        <f t="shared" ca="1" si="25"/>
        <v>7.4540923448360719E-3</v>
      </c>
      <c r="H92" s="40">
        <f t="shared" ca="1" si="25"/>
        <v>-4.3074459000244536E-2</v>
      </c>
      <c r="I92" s="40">
        <f t="shared" ca="1" si="25"/>
        <v>4.7441421980721987E-2</v>
      </c>
      <c r="J92" s="40">
        <f t="shared" ca="1" si="25"/>
        <v>-2.9028909983350282E-2</v>
      </c>
      <c r="K92" s="40">
        <f t="shared" ca="1" si="25"/>
        <v>4.0852841993915812E-2</v>
      </c>
      <c r="L92" s="40">
        <f t="shared" ca="1" si="25"/>
        <v>-3.4800490943255546E-2</v>
      </c>
      <c r="M92" s="40">
        <f t="shared" ca="1" si="25"/>
        <v>-1.7276213400992946E-3</v>
      </c>
      <c r="N92" s="92"/>
    </row>
    <row r="93" spans="1:14" ht="15.75" x14ac:dyDescent="0.25">
      <c r="A93" s="38" t="s">
        <v>33</v>
      </c>
      <c r="B93" s="40">
        <f t="shared" ca="1" si="25"/>
        <v>7.2799632926961344E-2</v>
      </c>
      <c r="C93" s="40">
        <f t="shared" ca="1" si="25"/>
        <v>-5.1563028867076088E-2</v>
      </c>
      <c r="D93" s="40">
        <f t="shared" ca="1" si="25"/>
        <v>6.5303336638635967E-2</v>
      </c>
      <c r="E93" s="40">
        <f t="shared" ca="1" si="25"/>
        <v>8.4035695713931657E-2</v>
      </c>
      <c r="F93" s="40">
        <f t="shared" ca="1" si="25"/>
        <v>3.8456520320960363E-2</v>
      </c>
      <c r="G93" s="40">
        <f t="shared" ca="1" si="25"/>
        <v>1.0151968339624062E-2</v>
      </c>
      <c r="H93" s="40">
        <f t="shared" ca="1" si="25"/>
        <v>2.96203037419287E-2</v>
      </c>
      <c r="I93" s="40">
        <f t="shared" ca="1" si="25"/>
        <v>7.7301182119307033E-3</v>
      </c>
      <c r="J93" s="40">
        <f t="shared" ca="1" si="25"/>
        <v>-7.3600050673714112E-2</v>
      </c>
      <c r="K93" s="40">
        <f t="shared" ca="1" si="25"/>
        <v>-0.12256612302618985</v>
      </c>
      <c r="L93" s="40">
        <f t="shared" ca="1" si="25"/>
        <v>-5.3596215156323512E-2</v>
      </c>
      <c r="M93" s="40">
        <f t="shared" ca="1" si="25"/>
        <v>-9.5454479674679238E-3</v>
      </c>
      <c r="N93" s="92"/>
    </row>
    <row r="94" spans="1:14" ht="15.75" x14ac:dyDescent="0.25">
      <c r="A94" s="38" t="s">
        <v>34</v>
      </c>
      <c r="B94" s="40">
        <f t="shared" ca="1" si="25"/>
        <v>1.4176604582607499E-2</v>
      </c>
      <c r="C94" s="40">
        <f t="shared" ca="1" si="25"/>
        <v>0.25830382734783353</v>
      </c>
      <c r="D94" s="40">
        <f t="shared" ca="1" si="25"/>
        <v>-0.30416725327326477</v>
      </c>
      <c r="E94" s="40">
        <f t="shared" ca="1" si="25"/>
        <v>9.1118564223354515E-2</v>
      </c>
      <c r="F94" s="40">
        <f t="shared" ca="1" si="25"/>
        <v>3.8809499331757813E-3</v>
      </c>
      <c r="G94" s="40">
        <f t="shared" ca="1" si="25"/>
        <v>1.8187527804673698E-2</v>
      </c>
      <c r="H94" s="40">
        <f t="shared" ca="1" si="25"/>
        <v>0.17542294678560433</v>
      </c>
      <c r="I94" s="40">
        <f t="shared" ca="1" si="25"/>
        <v>8.0066445182724211E-2</v>
      </c>
      <c r="J94" s="40">
        <f t="shared" ca="1" si="25"/>
        <v>4.3376710043376843E-3</v>
      </c>
      <c r="K94" s="40">
        <f t="shared" ca="1" si="25"/>
        <v>0.12054138936663428</v>
      </c>
      <c r="L94" s="40">
        <f t="shared" ca="1" si="25"/>
        <v>0.19407116389124512</v>
      </c>
      <c r="M94" s="40">
        <f t="shared" ca="1" si="25"/>
        <v>-0.14702970297029705</v>
      </c>
      <c r="N94" s="92"/>
    </row>
    <row r="95" spans="1:14" ht="15.75" x14ac:dyDescent="0.25">
      <c r="A95" s="38" t="s">
        <v>35</v>
      </c>
      <c r="B95" s="40">
        <f t="shared" ca="1" si="25"/>
        <v>-7.2649035585560684E-2</v>
      </c>
      <c r="C95" s="40">
        <f t="shared" ca="1" si="25"/>
        <v>1.8081229912587871E-2</v>
      </c>
      <c r="D95" s="40">
        <f t="shared" ca="1" si="25"/>
        <v>-3.9705123479542914E-2</v>
      </c>
      <c r="E95" s="40">
        <f t="shared" ca="1" si="25"/>
        <v>3.4222484268737752E-2</v>
      </c>
      <c r="F95" s="40">
        <f t="shared" ca="1" si="25"/>
        <v>5.9182014438839525E-2</v>
      </c>
      <c r="G95" s="40">
        <f t="shared" ca="1" si="25"/>
        <v>-5.4187819197417442E-2</v>
      </c>
      <c r="H95" s="40">
        <f t="shared" ca="1" si="25"/>
        <v>2.4053853935279257E-2</v>
      </c>
      <c r="I95" s="40">
        <f t="shared" ca="1" si="25"/>
        <v>0.11090000173779058</v>
      </c>
      <c r="J95" s="40">
        <f t="shared" ca="1" si="25"/>
        <v>4.2991611109171046E-3</v>
      </c>
      <c r="K95" s="40">
        <f t="shared" ca="1" si="25"/>
        <v>-6.0570454210091995E-2</v>
      </c>
      <c r="L95" s="40">
        <f t="shared" ca="1" si="25"/>
        <v>-3.5155343696610442E-2</v>
      </c>
      <c r="M95" s="40">
        <f t="shared" ca="1" si="25"/>
        <v>-4.7900193287647164E-2</v>
      </c>
      <c r="N95" s="92"/>
    </row>
    <row r="96" spans="1:14" ht="15.75" x14ac:dyDescent="0.25">
      <c r="A96" s="38" t="s">
        <v>36</v>
      </c>
      <c r="B96" s="40">
        <f t="shared" ca="1" si="25"/>
        <v>6.2053137964515948E-2</v>
      </c>
      <c r="C96" s="40">
        <f t="shared" ca="1" si="25"/>
        <v>-3.8235294117650032E-4</v>
      </c>
      <c r="D96" s="40">
        <f t="shared" ca="1" si="25"/>
        <v>-8.0069986832374318E-2</v>
      </c>
      <c r="E96" s="40">
        <f t="shared" ca="1" si="25"/>
        <v>-4.2031146157024413E-3</v>
      </c>
      <c r="F96" s="40">
        <f t="shared" ca="1" si="25"/>
        <v>1.9138712187085183E-2</v>
      </c>
      <c r="G96" s="40">
        <f t="shared" ca="1" si="25"/>
        <v>2.5969973938260171E-3</v>
      </c>
      <c r="H96" s="40">
        <f t="shared" ca="1" si="25"/>
        <v>8.6335164128659159E-4</v>
      </c>
      <c r="I96" s="40">
        <f t="shared" ca="1" si="25"/>
        <v>2.2223056773478689E-2</v>
      </c>
      <c r="J96" s="40">
        <f t="shared" ca="1" si="25"/>
        <v>-9.621552821383117E-2</v>
      </c>
      <c r="K96" s="40">
        <f t="shared" ca="1" si="25"/>
        <v>-3.5076227749848532E-2</v>
      </c>
      <c r="L96" s="40">
        <f t="shared" ca="1" si="25"/>
        <v>7.0913798505862768E-3</v>
      </c>
      <c r="M96" s="40">
        <f t="shared" ca="1" si="25"/>
        <v>6.4563417867081085E-2</v>
      </c>
      <c r="N96" s="92"/>
    </row>
    <row r="97" spans="1:14" ht="15.75" x14ac:dyDescent="0.25">
      <c r="A97" s="38" t="s">
        <v>37</v>
      </c>
      <c r="B97" s="40">
        <f t="shared" ca="1" si="25"/>
        <v>-0.10419160875642919</v>
      </c>
      <c r="C97" s="40">
        <f t="shared" ca="1" si="25"/>
        <v>7.3054674379548379E-2</v>
      </c>
      <c r="D97" s="40">
        <f t="shared" ca="1" si="25"/>
        <v>-1.294966067355241E-2</v>
      </c>
      <c r="E97" s="40">
        <f t="shared" ca="1" si="25"/>
        <v>3.031939740745071E-2</v>
      </c>
      <c r="F97" s="40">
        <f t="shared" ca="1" si="25"/>
        <v>-4.7503841046711348E-2</v>
      </c>
      <c r="G97" s="40">
        <f t="shared" ca="1" si="25"/>
        <v>0.20951019550136651</v>
      </c>
      <c r="H97" s="40">
        <f t="shared" ca="1" si="25"/>
        <v>-7.0215627101152367E-2</v>
      </c>
      <c r="I97" s="40">
        <f t="shared" ca="1" si="25"/>
        <v>9.6023993144815689E-2</v>
      </c>
      <c r="J97" s="40">
        <f t="shared" ca="1" si="25"/>
        <v>-8.4626908988226446E-2</v>
      </c>
      <c r="K97" s="40">
        <f t="shared" ca="1" si="25"/>
        <v>6.3516162669447374E-2</v>
      </c>
      <c r="L97" s="40">
        <f t="shared" ca="1" si="25"/>
        <v>-4.4881601172833574E-2</v>
      </c>
      <c r="M97" s="40">
        <f t="shared" ca="1" si="25"/>
        <v>-0.16237536539462616</v>
      </c>
      <c r="N97" s="92"/>
    </row>
    <row r="98" spans="1:14" ht="15.75" x14ac:dyDescent="0.25">
      <c r="A98" s="38" t="s">
        <v>38</v>
      </c>
      <c r="B98" s="40">
        <f t="shared" ca="1" si="25"/>
        <v>4.6821525667679609E-2</v>
      </c>
      <c r="C98" s="40">
        <f t="shared" ca="1" si="25"/>
        <v>-7.6965801793223987E-3</v>
      </c>
      <c r="D98" s="40">
        <f t="shared" ca="1" si="25"/>
        <v>8.3276388906796006E-2</v>
      </c>
      <c r="E98" s="40">
        <f t="shared" ca="1" si="25"/>
        <v>-8.8454156271866591E-4</v>
      </c>
      <c r="F98" s="40">
        <f t="shared" ca="1" si="25"/>
        <v>3.8385054396290252E-2</v>
      </c>
      <c r="G98" s="40">
        <f t="shared" ca="1" si="25"/>
        <v>4.0742459396751807E-2</v>
      </c>
      <c r="H98" s="40">
        <f t="shared" ca="1" si="25"/>
        <v>-8.0203678331647432E-2</v>
      </c>
      <c r="I98" s="40">
        <f t="shared" ca="1" si="25"/>
        <v>-5.4716020035656676E-3</v>
      </c>
      <c r="J98" s="40">
        <f t="shared" ca="1" si="25"/>
        <v>1.40498286816233E-2</v>
      </c>
      <c r="K98" s="40">
        <f t="shared" ca="1" si="25"/>
        <v>-4.8310385934152378E-2</v>
      </c>
      <c r="L98" s="40">
        <f t="shared" ca="1" si="25"/>
        <v>-8.525786832845561E-2</v>
      </c>
      <c r="M98" s="40">
        <f t="shared" ca="1" si="25"/>
        <v>5.7721424664484156E-2</v>
      </c>
      <c r="N98" s="92"/>
    </row>
    <row r="99" spans="1:14" ht="15.75" x14ac:dyDescent="0.25">
      <c r="A99" s="38" t="s">
        <v>40</v>
      </c>
      <c r="B99" s="40">
        <f t="shared" ca="1" si="25"/>
        <v>0.17411126187245585</v>
      </c>
      <c r="C99" s="40">
        <f t="shared" ca="1" si="25"/>
        <v>0.12347560975609762</v>
      </c>
      <c r="D99" s="40">
        <f t="shared" ca="1" si="25"/>
        <v>-0.14458585437095761</v>
      </c>
      <c r="E99" s="40">
        <f t="shared" ca="1" si="25"/>
        <v>0.17543913429999081</v>
      </c>
      <c r="F99" s="40">
        <f t="shared" ca="1" si="25"/>
        <v>-4.3596810132520258E-2</v>
      </c>
      <c r="G99" s="40">
        <f t="shared" ca="1" si="25"/>
        <v>1.9793099324283858E-2</v>
      </c>
      <c r="H99" s="40">
        <f t="shared" ca="1" si="25"/>
        <v>0.24943031118084358</v>
      </c>
      <c r="I99" s="40">
        <f t="shared" ca="1" si="25"/>
        <v>-0.16500826600954488</v>
      </c>
      <c r="J99" s="40">
        <f t="shared" ca="1" si="25"/>
        <v>-4.6317229890528333E-2</v>
      </c>
      <c r="K99" s="40">
        <f t="shared" ca="1" si="25"/>
        <v>0.12334168755221397</v>
      </c>
      <c r="L99" s="40">
        <f t="shared" ca="1" si="25"/>
        <v>-0.12988485694347518</v>
      </c>
      <c r="M99" s="40">
        <f t="shared" ca="1" si="25"/>
        <v>2.6167387736834247E-2</v>
      </c>
      <c r="N99" s="92"/>
    </row>
    <row r="100" spans="1:14" ht="15.75" x14ac:dyDescent="0.25">
      <c r="A100" s="38" t="s">
        <v>41</v>
      </c>
      <c r="B100" s="40">
        <f t="shared" ca="1" si="25"/>
        <v>0.17786195842063246</v>
      </c>
      <c r="C100" s="40">
        <f t="shared" ca="1" si="25"/>
        <v>8.1280639109120312E-3</v>
      </c>
      <c r="D100" s="40">
        <f t="shared" ca="1" si="25"/>
        <v>-3.0146860289024802E-2</v>
      </c>
      <c r="E100" s="40">
        <f t="shared" ca="1" si="25"/>
        <v>-9.321447470183597E-3</v>
      </c>
      <c r="F100" s="40">
        <f t="shared" ca="1" si="25"/>
        <v>3.5664600986467621E-2</v>
      </c>
      <c r="G100" s="40">
        <f t="shared" ca="1" si="25"/>
        <v>5.9615200536039081E-2</v>
      </c>
      <c r="H100" s="40">
        <f t="shared" ca="1" si="25"/>
        <v>-5.9564588566644039E-3</v>
      </c>
      <c r="I100" s="40">
        <f t="shared" ca="1" si="25"/>
        <v>3.4131237659160041E-2</v>
      </c>
      <c r="J100" s="40">
        <f t="shared" ca="1" si="25"/>
        <v>4.5025467358592808E-2</v>
      </c>
      <c r="K100" s="40">
        <f t="shared" ca="1" si="25"/>
        <v>-3.583727155557026E-2</v>
      </c>
      <c r="L100" s="40">
        <f t="shared" ca="1" si="25"/>
        <v>-0.13223401204473761</v>
      </c>
      <c r="M100" s="40">
        <f t="shared" ca="1" si="25"/>
        <v>6.7509980162131722E-2</v>
      </c>
      <c r="N100" s="92"/>
    </row>
    <row r="101" spans="1:14" ht="15.75" x14ac:dyDescent="0.25">
      <c r="A101" s="38" t="s">
        <v>42</v>
      </c>
      <c r="B101" s="40">
        <f t="shared" ca="1" si="25"/>
        <v>5.4470236727189203E-2</v>
      </c>
      <c r="C101" s="40">
        <f t="shared" ca="1" si="25"/>
        <v>-0.1787725313787788</v>
      </c>
      <c r="D101" s="40">
        <f t="shared" ca="1" si="25"/>
        <v>0.17902974556783624</v>
      </c>
      <c r="E101" s="40">
        <f t="shared" ca="1" si="25"/>
        <v>-4.3832895950067341E-2</v>
      </c>
      <c r="F101" s="40">
        <f t="shared" ca="1" si="25"/>
        <v>-6.1380733639571305E-2</v>
      </c>
      <c r="G101" s="40">
        <f t="shared" ca="1" si="25"/>
        <v>0.15319949330160076</v>
      </c>
      <c r="H101" s="40">
        <f t="shared" ca="1" si="25"/>
        <v>-5.2897549625536278E-2</v>
      </c>
      <c r="I101" s="40">
        <f t="shared" ca="1" si="25"/>
        <v>6.7075299685766421E-2</v>
      </c>
      <c r="J101" s="40">
        <f t="shared" ca="1" si="25"/>
        <v>-0.1300958423326134</v>
      </c>
      <c r="K101" s="40">
        <f t="shared" ca="1" si="25"/>
        <v>0.234152436484798</v>
      </c>
      <c r="L101" s="40">
        <f t="shared" ca="1" si="25"/>
        <v>-0.13271203583297209</v>
      </c>
      <c r="M101" s="40">
        <f t="shared" ca="1" si="25"/>
        <v>1.0837758751480742E-4</v>
      </c>
      <c r="N101" s="92"/>
    </row>
    <row r="102" spans="1:14" ht="15.75" x14ac:dyDescent="0.25">
      <c r="A102" s="38" t="s">
        <v>43</v>
      </c>
      <c r="B102" s="40">
        <f t="shared" ca="1" si="25"/>
        <v>0.14945625270310403</v>
      </c>
      <c r="C102" s="40">
        <f t="shared" ca="1" si="25"/>
        <v>0.12314841367847507</v>
      </c>
      <c r="D102" s="40">
        <f t="shared" ca="1" si="25"/>
        <v>-0.12788697600587984</v>
      </c>
      <c r="E102" s="40">
        <f t="shared" ca="1" si="25"/>
        <v>7.5731620271234812E-2</v>
      </c>
      <c r="F102" s="40">
        <f t="shared" ca="1" si="25"/>
        <v>-2.3562525130679579E-2</v>
      </c>
      <c r="G102" s="40">
        <f t="shared" ca="1" si="25"/>
        <v>5.3230414798586034E-2</v>
      </c>
      <c r="H102" s="40">
        <f t="shared" ca="1" si="25"/>
        <v>3.5848604132912909E-2</v>
      </c>
      <c r="I102" s="40">
        <f t="shared" ca="1" si="25"/>
        <v>7.0040931792862526E-2</v>
      </c>
      <c r="J102" s="40">
        <f t="shared" ca="1" si="25"/>
        <v>-4.9924482975965412E-2</v>
      </c>
      <c r="K102" s="40">
        <f t="shared" ca="1" si="25"/>
        <v>-6.8881322149323188E-2</v>
      </c>
      <c r="L102" s="40">
        <f t="shared" ca="1" si="25"/>
        <v>-3.4258001732416554E-2</v>
      </c>
      <c r="M102" s="40">
        <f t="shared" ca="1" si="25"/>
        <v>8.4553472043835676E-4</v>
      </c>
      <c r="N102" s="92"/>
    </row>
    <row r="103" spans="1:14" ht="15.75" x14ac:dyDescent="0.25">
      <c r="A103" s="38" t="s">
        <v>44</v>
      </c>
      <c r="B103" s="40">
        <f t="shared" ca="1" si="25"/>
        <v>0.1275168680923755</v>
      </c>
      <c r="C103" s="40">
        <f t="shared" ca="1" si="25"/>
        <v>-1.4069654659057629E-2</v>
      </c>
      <c r="D103" s="40">
        <f t="shared" ca="1" si="25"/>
        <v>-3.8037581912077401E-2</v>
      </c>
      <c r="E103" s="40">
        <f t="shared" ca="1" si="25"/>
        <v>2.684877787928075E-2</v>
      </c>
      <c r="F103" s="40">
        <f t="shared" ca="1" si="25"/>
        <v>-1.7265352149684166E-2</v>
      </c>
      <c r="G103" s="40">
        <f t="shared" ca="1" si="25"/>
        <v>7.9334005577526012E-2</v>
      </c>
      <c r="H103" s="40">
        <f t="shared" ca="1" si="25"/>
        <v>-1.3548956143657032E-2</v>
      </c>
      <c r="I103" s="40">
        <f t="shared" ca="1" si="25"/>
        <v>5.7892378709218706E-2</v>
      </c>
      <c r="J103" s="40">
        <f t="shared" ca="1" si="25"/>
        <v>-4.8140917040648268E-2</v>
      </c>
      <c r="K103" s="40">
        <f t="shared" ca="1" si="25"/>
        <v>-5.618230630324561E-2</v>
      </c>
      <c r="L103" s="40">
        <f t="shared" ca="1" si="25"/>
        <v>-2.509999315978384E-2</v>
      </c>
      <c r="M103" s="40">
        <f t="shared" ca="1" si="25"/>
        <v>-0.1249137575255419</v>
      </c>
      <c r="N103" s="92"/>
    </row>
    <row r="104" spans="1:14" ht="15.75" x14ac:dyDescent="0.25">
      <c r="A104" s="38" t="s">
        <v>45</v>
      </c>
      <c r="B104" s="40">
        <f t="shared" ca="1" si="25"/>
        <v>1.4731282133676027E-2</v>
      </c>
      <c r="C104" s="40">
        <f t="shared" ca="1" si="25"/>
        <v>-7.0029789975999956E-2</v>
      </c>
      <c r="D104" s="40">
        <f t="shared" ca="1" si="25"/>
        <v>9.9855178151415869E-2</v>
      </c>
      <c r="E104" s="40">
        <f t="shared" ca="1" si="25"/>
        <v>7.8983531706452004E-2</v>
      </c>
      <c r="F104" s="40">
        <f t="shared" ca="1" si="25"/>
        <v>-7.8012445207369052E-2</v>
      </c>
      <c r="G104" s="40">
        <f t="shared" ca="1" si="25"/>
        <v>0.11379310344827576</v>
      </c>
      <c r="H104" s="40">
        <f t="shared" ca="1" si="25"/>
        <v>3.1132285811516391E-2</v>
      </c>
      <c r="I104" s="40">
        <f t="shared" ca="1" si="25"/>
        <v>9.5615839547441572E-2</v>
      </c>
      <c r="J104" s="40">
        <f t="shared" ca="1" si="25"/>
        <v>-0.13936376210235135</v>
      </c>
      <c r="K104" s="40">
        <f t="shared" ca="1" si="25"/>
        <v>-0.1125959820113509</v>
      </c>
      <c r="L104" s="40">
        <f t="shared" ca="1" si="25"/>
        <v>-1.9901838129150251E-2</v>
      </c>
      <c r="M104" s="40">
        <f t="shared" ca="1" si="25"/>
        <v>2.8414770534150202E-2</v>
      </c>
      <c r="N104" s="92"/>
    </row>
    <row r="105" spans="1:14" ht="15.75" x14ac:dyDescent="0.25">
      <c r="A105" s="38" t="s">
        <v>46</v>
      </c>
      <c r="B105" s="40">
        <f t="shared" ca="1" si="25"/>
        <v>0.45459118346442295</v>
      </c>
      <c r="C105" s="40">
        <f t="shared" ca="1" si="25"/>
        <v>2.8501552064716495E-2</v>
      </c>
      <c r="D105" s="40">
        <f t="shared" ca="1" si="25"/>
        <v>1.4129615674454143E-3</v>
      </c>
      <c r="E105" s="40">
        <f t="shared" ca="1" si="25"/>
        <v>-6.1983653633753022E-2</v>
      </c>
      <c r="F105" s="40">
        <f t="shared" ca="1" si="25"/>
        <v>-2.3511647972390026E-2</v>
      </c>
      <c r="G105" s="40">
        <f t="shared" ca="1" si="25"/>
        <v>-5.1205435716917047E-2</v>
      </c>
      <c r="H105" s="40">
        <f t="shared" ca="1" si="25"/>
        <v>0.19391096124712903</v>
      </c>
      <c r="I105" s="40">
        <f t="shared" ca="1" si="25"/>
        <v>-9.1704025922144772E-2</v>
      </c>
      <c r="J105" s="40">
        <f t="shared" ca="1" si="25"/>
        <v>0.16188757091284156</v>
      </c>
      <c r="K105" s="40">
        <f t="shared" ca="1" si="25"/>
        <v>-0.11759351961408937</v>
      </c>
      <c r="L105" s="40">
        <f t="shared" ca="1" si="25"/>
        <v>-4.9567474048442861E-2</v>
      </c>
      <c r="M105" s="40">
        <f t="shared" ca="1" si="25"/>
        <v>-0.11353092289406086</v>
      </c>
      <c r="N105" s="92"/>
    </row>
    <row r="106" spans="1:14" ht="15.75" x14ac:dyDescent="0.25">
      <c r="A106" s="38" t="s">
        <v>47</v>
      </c>
      <c r="B106" s="40">
        <f t="shared" ca="1" si="25"/>
        <v>8.8638268992774272E-2</v>
      </c>
      <c r="C106" s="40">
        <f t="shared" ca="1" si="25"/>
        <v>-5.1763298556957049E-2</v>
      </c>
      <c r="D106" s="40">
        <f t="shared" ca="1" si="25"/>
        <v>-4.8794627585834416E-2</v>
      </c>
      <c r="E106" s="40">
        <f t="shared" ca="1" si="25"/>
        <v>5.8054610499205683E-2</v>
      </c>
      <c r="F106" s="40">
        <f t="shared" ca="1" si="25"/>
        <v>-1.4533617673119337E-2</v>
      </c>
      <c r="G106" s="40">
        <f t="shared" ca="1" si="25"/>
        <v>6.2616445843456825E-2</v>
      </c>
      <c r="H106" s="40">
        <f t="shared" ca="1" si="25"/>
        <v>-2.5189592812973949E-2</v>
      </c>
      <c r="I106" s="40">
        <f t="shared" ca="1" si="25"/>
        <v>-9.1596758468942552E-3</v>
      </c>
      <c r="J106" s="40">
        <f t="shared" ca="1" si="25"/>
        <v>-4.4525036818851227E-2</v>
      </c>
      <c r="K106" s="40">
        <f t="shared" ca="1" si="25"/>
        <v>2.3256865352808909E-2</v>
      </c>
      <c r="L106" s="40">
        <f t="shared" ca="1" si="25"/>
        <v>-3.9442542504143696E-2</v>
      </c>
      <c r="M106" s="40">
        <f t="shared" ca="1" si="25"/>
        <v>-3.8742377279858631E-2</v>
      </c>
      <c r="N106" s="92"/>
    </row>
    <row r="107" spans="1:14" ht="15.75" x14ac:dyDescent="0.25">
      <c r="A107" s="38" t="s">
        <v>48</v>
      </c>
      <c r="B107" s="40">
        <f t="shared" ref="B107:M111" ca="1" si="26">B51/C51-1</f>
        <v>-0.13605356095204135</v>
      </c>
      <c r="C107" s="40">
        <f t="shared" ca="1" si="26"/>
        <v>1.1869102309411517E-2</v>
      </c>
      <c r="D107" s="40">
        <f t="shared" ca="1" si="26"/>
        <v>0.11615498880501685</v>
      </c>
      <c r="E107" s="40">
        <f t="shared" ca="1" si="26"/>
        <v>4.83430870021202E-2</v>
      </c>
      <c r="F107" s="40">
        <f t="shared" ca="1" si="26"/>
        <v>5.7844055423480478E-2</v>
      </c>
      <c r="G107" s="40">
        <f t="shared" ca="1" si="26"/>
        <v>-3.3778202641372879E-2</v>
      </c>
      <c r="H107" s="40">
        <f t="shared" ca="1" si="26"/>
        <v>3.3509666342137256E-2</v>
      </c>
      <c r="I107" s="40">
        <f t="shared" ca="1" si="26"/>
        <v>8.7197055020231007E-2</v>
      </c>
      <c r="J107" s="40">
        <f t="shared" ca="1" si="26"/>
        <v>-4.5158678252202877E-3</v>
      </c>
      <c r="K107" s="40">
        <f t="shared" ca="1" si="26"/>
        <v>-6.1789599789619287E-2</v>
      </c>
      <c r="L107" s="40">
        <f t="shared" ca="1" si="26"/>
        <v>1.0138675036033939E-2</v>
      </c>
      <c r="M107" s="40">
        <f t="shared" ca="1" si="26"/>
        <v>-0.10835409502421223</v>
      </c>
      <c r="N107" s="92"/>
    </row>
    <row r="108" spans="1:14" ht="15.75" x14ac:dyDescent="0.25">
      <c r="A108" s="38" t="s">
        <v>49</v>
      </c>
      <c r="B108" s="40">
        <f t="shared" ca="1" si="26"/>
        <v>9.4833404154273104E-2</v>
      </c>
      <c r="C108" s="40">
        <f t="shared" ca="1" si="26"/>
        <v>-0.15232223069751671</v>
      </c>
      <c r="D108" s="40">
        <f t="shared" ca="1" si="26"/>
        <v>0.12163125623841431</v>
      </c>
      <c r="E108" s="40">
        <f t="shared" ca="1" si="26"/>
        <v>-0.12258898596659507</v>
      </c>
      <c r="F108" s="40">
        <f t="shared" ca="1" si="26"/>
        <v>-7.698673903420139E-2</v>
      </c>
      <c r="G108" s="40">
        <f t="shared" ca="1" si="26"/>
        <v>0.10253580901856774</v>
      </c>
      <c r="H108" s="40">
        <f t="shared" ca="1" si="26"/>
        <v>-5.8780059119597383E-2</v>
      </c>
      <c r="I108" s="40">
        <f t="shared" ca="1" si="26"/>
        <v>0.26405614885505813</v>
      </c>
      <c r="J108" s="40">
        <f t="shared" ca="1" si="26"/>
        <v>-0.21026816867710096</v>
      </c>
      <c r="K108" s="40">
        <f t="shared" ca="1" si="26"/>
        <v>-7.0239507637550047E-2</v>
      </c>
      <c r="L108" s="40">
        <f t="shared" ca="1" si="26"/>
        <v>2.8366631081287119E-2</v>
      </c>
      <c r="M108" s="40">
        <f t="shared" ca="1" si="26"/>
        <v>4.3070192881288438E-2</v>
      </c>
      <c r="N108" s="92"/>
    </row>
    <row r="109" spans="1:14" ht="15.75" x14ac:dyDescent="0.25">
      <c r="A109" s="38" t="s">
        <v>50</v>
      </c>
      <c r="B109" s="40">
        <f t="shared" ca="1" si="26"/>
        <v>9.0855766581644071E-2</v>
      </c>
      <c r="C109" s="40">
        <f t="shared" ca="1" si="26"/>
        <v>-5.2981971821502549E-2</v>
      </c>
      <c r="D109" s="40">
        <f t="shared" ca="1" si="26"/>
        <v>0.11550919623325284</v>
      </c>
      <c r="E109" s="40">
        <f t="shared" ca="1" si="26"/>
        <v>-9.6069794875711878E-2</v>
      </c>
      <c r="F109" s="40">
        <f t="shared" ca="1" si="26"/>
        <v>0.16842512345556582</v>
      </c>
      <c r="G109" s="40">
        <f t="shared" ca="1" si="26"/>
        <v>1.6674731833212331E-2</v>
      </c>
      <c r="H109" s="40">
        <f t="shared" ca="1" si="26"/>
        <v>-9.3632069006478469E-2</v>
      </c>
      <c r="I109" s="40">
        <f t="shared" ca="1" si="26"/>
        <v>0.17594154623112868</v>
      </c>
      <c r="J109" s="40">
        <f t="shared" ca="1" si="26"/>
        <v>-2.5242210002618504E-2</v>
      </c>
      <c r="K109" s="40">
        <f t="shared" ca="1" si="26"/>
        <v>-0.10275446625755336</v>
      </c>
      <c r="L109" s="40">
        <f t="shared" ca="1" si="26"/>
        <v>2.976783796076754E-2</v>
      </c>
      <c r="M109" s="40">
        <f t="shared" ca="1" si="26"/>
        <v>1.6396828831664489E-2</v>
      </c>
      <c r="N109" s="92"/>
    </row>
    <row r="110" spans="1:14" ht="15.75" x14ac:dyDescent="0.25">
      <c r="A110" s="38" t="s">
        <v>51</v>
      </c>
      <c r="B110" s="40">
        <f t="shared" ca="1" si="26"/>
        <v>0.4737723515747394</v>
      </c>
      <c r="C110" s="40">
        <f t="shared" ca="1" si="26"/>
        <v>-0.30070643345547954</v>
      </c>
      <c r="D110" s="40">
        <f t="shared" ca="1" si="26"/>
        <v>-0.26361031518624645</v>
      </c>
      <c r="E110" s="40">
        <f t="shared" ca="1" si="26"/>
        <v>0.38300246229609103</v>
      </c>
      <c r="F110" s="40">
        <f t="shared" ca="1" si="26"/>
        <v>-5.7714617169373539E-2</v>
      </c>
      <c r="G110" s="40">
        <f t="shared" ca="1" si="26"/>
        <v>-0.11444990208353401</v>
      </c>
      <c r="H110" s="40">
        <f t="shared" ca="1" si="26"/>
        <v>1.6247430752667213E-2</v>
      </c>
      <c r="I110" s="40">
        <f t="shared" ca="1" si="26"/>
        <v>9.2883120587606172E-2</v>
      </c>
      <c r="J110" s="40">
        <f t="shared" ca="1" si="26"/>
        <v>-9.2039237268930707E-2</v>
      </c>
      <c r="K110" s="40">
        <f t="shared" ca="1" si="26"/>
        <v>0.13063689604685202</v>
      </c>
      <c r="L110" s="40">
        <f t="shared" ca="1" si="26"/>
        <v>-5.8807317325248909E-2</v>
      </c>
      <c r="M110" s="40">
        <f t="shared" ca="1" si="26"/>
        <v>6.1199868387379786E-2</v>
      </c>
      <c r="N110" s="92"/>
    </row>
    <row r="111" spans="1:14" ht="15.75" x14ac:dyDescent="0.25">
      <c r="A111" s="38" t="s">
        <v>39</v>
      </c>
      <c r="B111" s="40">
        <f t="shared" ca="1" si="26"/>
        <v>0.35766350969405458</v>
      </c>
      <c r="C111" s="40">
        <f t="shared" ca="1" si="26"/>
        <v>-4.8546895640686927E-2</v>
      </c>
      <c r="D111" s="40">
        <f t="shared" ca="1" si="26"/>
        <v>-0.14401098457313621</v>
      </c>
      <c r="E111" s="40">
        <f t="shared" ca="1" si="26"/>
        <v>0.25244044307318791</v>
      </c>
      <c r="F111" s="40">
        <f t="shared" ca="1" si="26"/>
        <v>-0.19799610579263349</v>
      </c>
      <c r="G111" s="40">
        <f t="shared" ca="1" si="26"/>
        <v>0.22989423268808618</v>
      </c>
      <c r="H111" s="40">
        <f t="shared" ca="1" si="26"/>
        <v>-0.11501611550178814</v>
      </c>
      <c r="I111" s="40">
        <f t="shared" ca="1" si="26"/>
        <v>-0.28624101853019035</v>
      </c>
      <c r="J111" s="40">
        <f t="shared" ca="1" si="26"/>
        <v>-1.1710477139653674E-2</v>
      </c>
      <c r="K111" s="40">
        <f t="shared" ca="1" si="26"/>
        <v>-4.8200628446078086E-2</v>
      </c>
      <c r="L111" s="40">
        <f t="shared" ca="1" si="26"/>
        <v>0.15781164195496977</v>
      </c>
      <c r="M111" s="40">
        <f t="shared" ca="1" si="26"/>
        <v>-4.4940505457763846E-2</v>
      </c>
      <c r="N111" s="9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FF00"/>
  </sheetPr>
  <dimension ref="A1:AC111"/>
  <sheetViews>
    <sheetView topLeftCell="A8" workbookViewId="0">
      <selection activeCell="J20" sqref="J20"/>
    </sheetView>
  </sheetViews>
  <sheetFormatPr defaultRowHeight="12.75" x14ac:dyDescent="0.2"/>
  <cols>
    <col min="1" max="1" width="28.140625" bestFit="1" customWidth="1"/>
    <col min="2" max="14" width="11.5703125" bestFit="1" customWidth="1"/>
  </cols>
  <sheetData>
    <row r="1" spans="1:29" ht="15.75" x14ac:dyDescent="0.25">
      <c r="A1" s="37" t="s">
        <v>124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2" spans="1:29" ht="15.75" x14ac:dyDescent="0.25">
      <c r="A2" s="38"/>
      <c r="B2" s="39">
        <f>'Selected State Stats'!B3:O3</f>
        <v>2021</v>
      </c>
      <c r="C2" s="39">
        <f>D2+1</f>
        <v>2017</v>
      </c>
      <c r="D2" s="39">
        <v>2016</v>
      </c>
      <c r="E2" s="39">
        <v>2015</v>
      </c>
      <c r="F2" s="39">
        <v>2014</v>
      </c>
      <c r="G2" s="39">
        <v>2013</v>
      </c>
      <c r="H2" s="39">
        <v>2012</v>
      </c>
      <c r="I2" s="39">
        <v>2011</v>
      </c>
      <c r="J2" s="39">
        <v>2010</v>
      </c>
      <c r="K2" s="198">
        <v>2009</v>
      </c>
      <c r="L2" s="198">
        <v>2008</v>
      </c>
      <c r="M2" s="198">
        <v>2007</v>
      </c>
      <c r="N2" s="198">
        <v>2006</v>
      </c>
      <c r="O2" s="38"/>
      <c r="P2" s="38"/>
      <c r="Q2" s="39">
        <f>B2</f>
        <v>2021</v>
      </c>
      <c r="R2" s="39">
        <f>S2+1</f>
        <v>2017</v>
      </c>
      <c r="S2" s="39">
        <v>2016</v>
      </c>
      <c r="T2" s="39">
        <v>2015</v>
      </c>
      <c r="U2" s="39">
        <v>2014</v>
      </c>
      <c r="V2" s="39">
        <v>2013</v>
      </c>
      <c r="W2" s="39">
        <v>2012</v>
      </c>
      <c r="X2" s="39">
        <v>2011</v>
      </c>
      <c r="Y2" s="39">
        <v>2010</v>
      </c>
      <c r="Z2" s="198">
        <v>2009</v>
      </c>
      <c r="AA2" s="198">
        <v>2008</v>
      </c>
      <c r="AB2" s="198">
        <v>2007</v>
      </c>
      <c r="AC2" s="198">
        <v>2006</v>
      </c>
    </row>
    <row r="3" spans="1:29" ht="15.75" x14ac:dyDescent="0.25">
      <c r="A3" s="38" t="s">
        <v>254</v>
      </c>
      <c r="B3" s="92">
        <f ca="1">SUM(B4:B55)-B55</f>
        <v>0</v>
      </c>
      <c r="C3" s="92">
        <f t="shared" ref="C3:J3" ca="1" si="0">SUM(C4:C55)-C55</f>
        <v>0</v>
      </c>
      <c r="D3" s="92">
        <f t="shared" ca="1" si="0"/>
        <v>0</v>
      </c>
      <c r="E3" s="92">
        <f t="shared" ca="1" si="0"/>
        <v>0</v>
      </c>
      <c r="F3" s="92">
        <f t="shared" ca="1" si="0"/>
        <v>0</v>
      </c>
      <c r="G3" s="92">
        <f t="shared" ca="1" si="0"/>
        <v>0</v>
      </c>
      <c r="H3" s="92">
        <f t="shared" ca="1" si="0"/>
        <v>0</v>
      </c>
      <c r="I3" s="92">
        <f t="shared" ca="1" si="0"/>
        <v>0</v>
      </c>
      <c r="J3" s="92">
        <f t="shared" ca="1" si="0"/>
        <v>0</v>
      </c>
      <c r="K3" s="92">
        <f ca="1">SUM(K4:K55)</f>
        <v>0</v>
      </c>
      <c r="L3" s="92">
        <f t="shared" ref="L3:N3" ca="1" si="1">SUM(L4:L55)</f>
        <v>0</v>
      </c>
      <c r="M3" s="92">
        <f t="shared" ca="1" si="1"/>
        <v>0</v>
      </c>
      <c r="N3" s="92">
        <f t="shared" ca="1" si="1"/>
        <v>0</v>
      </c>
      <c r="P3" s="38" t="s">
        <v>254</v>
      </c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</row>
    <row r="4" spans="1:29" ht="15.75" x14ac:dyDescent="0.25">
      <c r="A4" s="38" t="s">
        <v>0</v>
      </c>
      <c r="B4" s="92">
        <f ca="1">'In-Analysis'!B4-'Out-Analysis'!B4</f>
        <v>11160</v>
      </c>
      <c r="C4" s="92">
        <f ca="1">'In-Analysis'!C4-'Out-Analysis'!C4</f>
        <v>10337</v>
      </c>
      <c r="D4" s="92">
        <f ca="1">'In-Analysis'!D4-'Out-Analysis'!D4</f>
        <v>22328</v>
      </c>
      <c r="E4" s="92">
        <f ca="1">'In-Analysis'!E4-'Out-Analysis'!E4</f>
        <v>14067</v>
      </c>
      <c r="F4" s="92">
        <f ca="1">'In-Analysis'!F4-'Out-Analysis'!F4</f>
        <v>-3736</v>
      </c>
      <c r="G4" s="92">
        <f ca="1">'In-Analysis'!G4-'Out-Analysis'!G4</f>
        <v>6883</v>
      </c>
      <c r="H4" s="92">
        <f ca="1">'In-Analysis'!H4-'Out-Analysis'!H4</f>
        <v>-4610</v>
      </c>
      <c r="I4" s="92">
        <f ca="1">'In-Analysis'!I4-'Out-Analysis'!I4</f>
        <v>10920</v>
      </c>
      <c r="J4" s="92">
        <f ca="1">'In-Analysis'!J4-'Out-Analysis'!J4</f>
        <v>9502</v>
      </c>
      <c r="K4" s="92">
        <f ca="1">'In-Analysis'!K4-'Out-Analysis'!K4</f>
        <v>17977</v>
      </c>
      <c r="L4" s="92">
        <f ca="1">'In-Analysis'!L4-'Out-Analysis'!L4</f>
        <v>20656</v>
      </c>
      <c r="M4" s="92">
        <f ca="1">'In-Analysis'!M4-'Out-Analysis'!M4</f>
        <v>25030</v>
      </c>
      <c r="N4" s="92">
        <f ca="1">'In-Analysis'!N4-'Out-Analysis'!N4</f>
        <v>36446</v>
      </c>
      <c r="P4" s="38" t="s">
        <v>0</v>
      </c>
      <c r="Q4" s="92">
        <f ca="1">_xlfn.RANK.AVG(B4,B$4:B$55)</f>
        <v>21</v>
      </c>
      <c r="R4" s="92">
        <f t="shared" ref="R4:R55" ca="1" si="2">_xlfn.RANK.AVG(C4,C$4:C$55)</f>
        <v>15</v>
      </c>
      <c r="S4" s="92">
        <f t="shared" ref="S4:S55" ca="1" si="3">_xlfn.RANK.AVG(D4,D$4:D$55)</f>
        <v>11</v>
      </c>
      <c r="T4" s="92">
        <f t="shared" ref="T4:T55" ca="1" si="4">_xlfn.RANK.AVG(E4,E$4:E$55)</f>
        <v>13</v>
      </c>
      <c r="U4" s="92">
        <f t="shared" ref="U4:U55" ca="1" si="5">_xlfn.RANK.AVG(F4,F$4:F$55)</f>
        <v>37</v>
      </c>
      <c r="V4" s="92">
        <f t="shared" ref="V4:V55" ca="1" si="6">_xlfn.RANK.AVG(G4,G$4:G$55)</f>
        <v>19</v>
      </c>
      <c r="W4" s="92">
        <f t="shared" ref="W4:W55" ca="1" si="7">_xlfn.RANK.AVG(H4,H$4:H$55)</f>
        <v>33</v>
      </c>
      <c r="X4" s="92">
        <f t="shared" ref="X4:X55" ca="1" si="8">_xlfn.RANK.AVG(I4,I$4:I$55)</f>
        <v>17</v>
      </c>
      <c r="Y4" s="92">
        <f t="shared" ref="Y4:Y55" ca="1" si="9">_xlfn.RANK.AVG(J4,J$4:J$55)</f>
        <v>17</v>
      </c>
      <c r="Z4" s="92">
        <f t="shared" ref="Z4:Z55" ca="1" si="10">_xlfn.RANK.AVG(K4,K$4:K$55)</f>
        <v>14</v>
      </c>
      <c r="AA4" s="92">
        <f t="shared" ref="AA4:AA55" ca="1" si="11">_xlfn.RANK.AVG(L4,L$4:L$55)</f>
        <v>13</v>
      </c>
      <c r="AB4" s="92">
        <f t="shared" ref="AB4:AB55" ca="1" si="12">_xlfn.RANK.AVG(M4,M$4:M$55)</f>
        <v>10</v>
      </c>
      <c r="AC4" s="92">
        <f t="shared" ref="AC4:AC55" ca="1" si="13">_xlfn.RANK.AVG(N4,N$4:N$55)</f>
        <v>9</v>
      </c>
    </row>
    <row r="5" spans="1:29" ht="15.75" x14ac:dyDescent="0.25">
      <c r="A5" s="38" t="s">
        <v>1</v>
      </c>
      <c r="B5" s="92">
        <f ca="1">'In-Analysis'!B5-'Out-Analysis'!B5</f>
        <v>-10913</v>
      </c>
      <c r="C5" s="92">
        <f ca="1">'In-Analysis'!C5-'Out-Analysis'!C5</f>
        <v>-12773</v>
      </c>
      <c r="D5" s="92">
        <f ca="1">'In-Analysis'!D5-'Out-Analysis'!D5</f>
        <v>-10774</v>
      </c>
      <c r="E5" s="92">
        <f ca="1">'In-Analysis'!E5-'Out-Analysis'!E5</f>
        <v>-5856</v>
      </c>
      <c r="F5" s="92">
        <f ca="1">'In-Analysis'!F5-'Out-Analysis'!F5</f>
        <v>-54795</v>
      </c>
      <c r="G5" s="92">
        <f ca="1">'In-Analysis'!G5-'Out-Analysis'!G5</f>
        <v>-65571</v>
      </c>
      <c r="H5" s="92">
        <f ca="1">'In-Analysis'!H5-'Out-Analysis'!H5</f>
        <v>-50653</v>
      </c>
      <c r="I5" s="92">
        <f ca="1">'In-Analysis'!I5-'Out-Analysis'!I5</f>
        <v>-53766</v>
      </c>
      <c r="J5" s="92">
        <f ca="1">'In-Analysis'!J5-'Out-Analysis'!J5</f>
        <v>-58366</v>
      </c>
      <c r="K5" s="92">
        <f ca="1">'In-Analysis'!K5-'Out-Analysis'!K5</f>
        <v>-31094</v>
      </c>
      <c r="L5" s="92">
        <f ca="1">'In-Analysis'!L5-'Out-Analysis'!L5</f>
        <v>-45169</v>
      </c>
      <c r="M5" s="92">
        <f ca="1">'In-Analysis'!M5-'Out-Analysis'!M5</f>
        <v>-26430</v>
      </c>
      <c r="N5" s="92">
        <f ca="1">'In-Analysis'!N5-'Out-Analysis'!N5</f>
        <v>-25731</v>
      </c>
      <c r="P5" s="38" t="s">
        <v>1</v>
      </c>
      <c r="Q5" s="92">
        <f t="shared" ref="Q5:Q55" ca="1" si="14">_xlfn.RANK.AVG(B5,B$4:B$55)</f>
        <v>41</v>
      </c>
      <c r="R5" s="92">
        <f t="shared" ca="1" si="2"/>
        <v>41</v>
      </c>
      <c r="S5" s="92">
        <f t="shared" ca="1" si="3"/>
        <v>40</v>
      </c>
      <c r="T5" s="92">
        <f t="shared" ca="1" si="4"/>
        <v>33</v>
      </c>
      <c r="U5" s="92">
        <f t="shared" ca="1" si="5"/>
        <v>47</v>
      </c>
      <c r="V5" s="92">
        <f t="shared" ca="1" si="6"/>
        <v>49</v>
      </c>
      <c r="W5" s="92">
        <f t="shared" ca="1" si="7"/>
        <v>47</v>
      </c>
      <c r="X5" s="92">
        <f t="shared" ca="1" si="8"/>
        <v>49</v>
      </c>
      <c r="Y5" s="92">
        <f t="shared" ca="1" si="9"/>
        <v>47</v>
      </c>
      <c r="Z5" s="92">
        <f t="shared" ca="1" si="10"/>
        <v>46</v>
      </c>
      <c r="AA5" s="92">
        <f t="shared" ca="1" si="11"/>
        <v>47</v>
      </c>
      <c r="AB5" s="92">
        <f t="shared" ca="1" si="12"/>
        <v>44</v>
      </c>
      <c r="AC5" s="92">
        <f t="shared" ca="1" si="13"/>
        <v>43</v>
      </c>
    </row>
    <row r="6" spans="1:29" ht="15.75" x14ac:dyDescent="0.25">
      <c r="A6" s="38" t="s">
        <v>2</v>
      </c>
      <c r="B6" s="92">
        <f ca="1">'In-Analysis'!B6-'Out-Analysis'!B6</f>
        <v>88165</v>
      </c>
      <c r="C6" s="92">
        <f ca="1">'In-Analysis'!C6-'Out-Analysis'!C6</f>
        <v>98513</v>
      </c>
      <c r="D6" s="92">
        <f ca="1">'In-Analysis'!D6-'Out-Analysis'!D6</f>
        <v>81154</v>
      </c>
      <c r="E6" s="92">
        <f ca="1">'In-Analysis'!E6-'Out-Analysis'!E6</f>
        <v>68805</v>
      </c>
      <c r="F6" s="92">
        <f ca="1">'In-Analysis'!F6-'Out-Analysis'!F6</f>
        <v>45920</v>
      </c>
      <c r="G6" s="92">
        <f ca="1">'In-Analysis'!G6-'Out-Analysis'!G6</f>
        <v>52968</v>
      </c>
      <c r="H6" s="92">
        <f ca="1">'In-Analysis'!H6-'Out-Analysis'!H6</f>
        <v>25615</v>
      </c>
      <c r="I6" s="92">
        <f ca="1">'In-Analysis'!I6-'Out-Analysis'!I6</f>
        <v>11061</v>
      </c>
      <c r="J6" s="92">
        <f ca="1">'In-Analysis'!J6-'Out-Analysis'!J6</f>
        <v>45957</v>
      </c>
      <c r="K6" s="92">
        <f ca="1">'In-Analysis'!K6-'Out-Analysis'!K6</f>
        <v>29244</v>
      </c>
      <c r="L6" s="92">
        <f ca="1">'In-Analysis'!L6-'Out-Analysis'!L6</f>
        <v>53758</v>
      </c>
      <c r="M6" s="92">
        <f ca="1">'In-Analysis'!M6-'Out-Analysis'!M6</f>
        <v>73517</v>
      </c>
      <c r="N6" s="92">
        <f ca="1">'In-Analysis'!N6-'Out-Analysis'!N6</f>
        <v>94040</v>
      </c>
      <c r="P6" s="38" t="s">
        <v>2</v>
      </c>
      <c r="Q6" s="92">
        <f t="shared" ca="1" si="14"/>
        <v>4</v>
      </c>
      <c r="R6" s="92">
        <f t="shared" ca="1" si="2"/>
        <v>2</v>
      </c>
      <c r="S6" s="92">
        <f t="shared" ca="1" si="3"/>
        <v>3</v>
      </c>
      <c r="T6" s="92">
        <f t="shared" ca="1" si="4"/>
        <v>4</v>
      </c>
      <c r="U6" s="92">
        <f t="shared" ca="1" si="5"/>
        <v>4</v>
      </c>
      <c r="V6" s="92">
        <f t="shared" ca="1" si="6"/>
        <v>3</v>
      </c>
      <c r="W6" s="92">
        <f t="shared" ca="1" si="7"/>
        <v>7</v>
      </c>
      <c r="X6" s="92">
        <f t="shared" ca="1" si="8"/>
        <v>15</v>
      </c>
      <c r="Y6" s="92">
        <f t="shared" ca="1" si="9"/>
        <v>4</v>
      </c>
      <c r="Z6" s="92">
        <f t="shared" ca="1" si="10"/>
        <v>4</v>
      </c>
      <c r="AA6" s="92">
        <f t="shared" ca="1" si="11"/>
        <v>3</v>
      </c>
      <c r="AB6" s="92">
        <f t="shared" ca="1" si="12"/>
        <v>4</v>
      </c>
      <c r="AC6" s="92">
        <f t="shared" ca="1" si="13"/>
        <v>4</v>
      </c>
    </row>
    <row r="7" spans="1:29" ht="15.75" x14ac:dyDescent="0.25">
      <c r="A7" s="38" t="s">
        <v>3</v>
      </c>
      <c r="B7" s="92">
        <f ca="1">'In-Analysis'!B7-'Out-Analysis'!B7</f>
        <v>13770</v>
      </c>
      <c r="C7" s="92">
        <f ca="1">'In-Analysis'!C7-'Out-Analysis'!C7</f>
        <v>9561</v>
      </c>
      <c r="D7" s="92">
        <f ca="1">'In-Analysis'!D7-'Out-Analysis'!D7</f>
        <v>-950</v>
      </c>
      <c r="E7" s="92">
        <f ca="1">'In-Analysis'!E7-'Out-Analysis'!E7</f>
        <v>4921</v>
      </c>
      <c r="F7" s="92">
        <f ca="1">'In-Analysis'!F7-'Out-Analysis'!F7</f>
        <v>9543</v>
      </c>
      <c r="G7" s="92">
        <f ca="1">'In-Analysis'!G7-'Out-Analysis'!G7</f>
        <v>-6342</v>
      </c>
      <c r="H7" s="92">
        <f ca="1">'In-Analysis'!H7-'Out-Analysis'!H7</f>
        <v>11981</v>
      </c>
      <c r="I7" s="92">
        <f ca="1">'In-Analysis'!I7-'Out-Analysis'!I7</f>
        <v>-7381</v>
      </c>
      <c r="J7" s="92">
        <f ca="1">'In-Analysis'!J7-'Out-Analysis'!J7</f>
        <v>14863</v>
      </c>
      <c r="K7" s="92">
        <f ca="1">'In-Analysis'!K7-'Out-Analysis'!K7</f>
        <v>20028</v>
      </c>
      <c r="L7" s="92">
        <f ca="1">'In-Analysis'!L7-'Out-Analysis'!L7</f>
        <v>10795</v>
      </c>
      <c r="M7" s="92">
        <f ca="1">'In-Analysis'!M7-'Out-Analysis'!M7</f>
        <v>6021</v>
      </c>
      <c r="N7" s="92">
        <f ca="1">'In-Analysis'!N7-'Out-Analysis'!N7</f>
        <v>30847</v>
      </c>
      <c r="P7" s="38" t="s">
        <v>3</v>
      </c>
      <c r="Q7" s="92">
        <f t="shared" ca="1" si="14"/>
        <v>18</v>
      </c>
      <c r="R7" s="92">
        <f t="shared" ca="1" si="2"/>
        <v>18</v>
      </c>
      <c r="S7" s="92">
        <f t="shared" ca="1" si="3"/>
        <v>28</v>
      </c>
      <c r="T7" s="92">
        <f t="shared" ca="1" si="4"/>
        <v>23</v>
      </c>
      <c r="U7" s="92">
        <f t="shared" ca="1" si="5"/>
        <v>15</v>
      </c>
      <c r="V7" s="92">
        <f t="shared" ca="1" si="6"/>
        <v>36</v>
      </c>
      <c r="W7" s="92">
        <f t="shared" ca="1" si="7"/>
        <v>14</v>
      </c>
      <c r="X7" s="92">
        <f t="shared" ca="1" si="8"/>
        <v>40</v>
      </c>
      <c r="Y7" s="92">
        <f t="shared" ca="1" si="9"/>
        <v>15</v>
      </c>
      <c r="Z7" s="92">
        <f t="shared" ca="1" si="10"/>
        <v>13</v>
      </c>
      <c r="AA7" s="92">
        <f t="shared" ca="1" si="11"/>
        <v>17</v>
      </c>
      <c r="AB7" s="92">
        <f t="shared" ca="1" si="12"/>
        <v>23</v>
      </c>
      <c r="AC7" s="92">
        <f t="shared" ca="1" si="13"/>
        <v>14</v>
      </c>
    </row>
    <row r="8" spans="1:29" ht="15.75" x14ac:dyDescent="0.25">
      <c r="A8" s="38" t="s">
        <v>4</v>
      </c>
      <c r="B8" s="92">
        <f ca="1">'In-Analysis'!B8-'Out-Analysis'!B8</f>
        <v>-407663</v>
      </c>
      <c r="C8" s="92">
        <f ca="1">'In-Analysis'!C8-'Out-Analysis'!C8</f>
        <v>-137895</v>
      </c>
      <c r="D8" s="92">
        <f ca="1">'In-Analysis'!D8-'Out-Analysis'!D8</f>
        <v>-142932</v>
      </c>
      <c r="E8" s="92">
        <f ca="1">'In-Analysis'!E8-'Out-Analysis'!E8</f>
        <v>-129233</v>
      </c>
      <c r="F8" s="92">
        <f ca="1">'In-Analysis'!F8-'Out-Analysis'!F8</f>
        <v>-79340</v>
      </c>
      <c r="G8" s="92">
        <f ca="1">'In-Analysis'!G8-'Out-Analysis'!G8</f>
        <v>-96202</v>
      </c>
      <c r="H8" s="92">
        <f ca="1">'In-Analysis'!H8-'Out-Analysis'!H8</f>
        <v>-73345</v>
      </c>
      <c r="I8" s="92">
        <f ca="1">'In-Analysis'!I8-'Out-Analysis'!I8</f>
        <v>-93915</v>
      </c>
      <c r="J8" s="92">
        <f ca="1">'In-Analysis'!J8-'Out-Analysis'!J8</f>
        <v>-129239</v>
      </c>
      <c r="K8" s="92">
        <f ca="1">'In-Analysis'!K8-'Out-Analysis'!K8</f>
        <v>-86428</v>
      </c>
      <c r="L8" s="92">
        <f ca="1">'In-Analysis'!L8-'Out-Analysis'!L8</f>
        <v>-116785</v>
      </c>
      <c r="M8" s="92">
        <f ca="1">'In-Analysis'!M8-'Out-Analysis'!M8</f>
        <v>-176364</v>
      </c>
      <c r="N8" s="92">
        <f ca="1">'In-Analysis'!N8-'Out-Analysis'!N8</f>
        <v>-222268</v>
      </c>
      <c r="P8" s="38" t="s">
        <v>4</v>
      </c>
      <c r="Q8" s="92">
        <f t="shared" ca="1" si="14"/>
        <v>52</v>
      </c>
      <c r="R8" s="92">
        <f t="shared" ca="1" si="2"/>
        <v>50</v>
      </c>
      <c r="S8" s="92">
        <f t="shared" ca="1" si="3"/>
        <v>51</v>
      </c>
      <c r="T8" s="92">
        <f t="shared" ca="1" si="4"/>
        <v>51</v>
      </c>
      <c r="U8" s="92">
        <f t="shared" ca="1" si="5"/>
        <v>49</v>
      </c>
      <c r="V8" s="92">
        <f t="shared" ca="1" si="6"/>
        <v>51</v>
      </c>
      <c r="W8" s="92">
        <f t="shared" ca="1" si="7"/>
        <v>50</v>
      </c>
      <c r="X8" s="92">
        <f t="shared" ca="1" si="8"/>
        <v>51</v>
      </c>
      <c r="Y8" s="92">
        <f t="shared" ca="1" si="9"/>
        <v>52</v>
      </c>
      <c r="Z8" s="92">
        <f t="shared" ca="1" si="10"/>
        <v>50</v>
      </c>
      <c r="AA8" s="92">
        <f t="shared" ca="1" si="11"/>
        <v>51</v>
      </c>
      <c r="AB8" s="92">
        <f t="shared" ca="1" si="12"/>
        <v>52</v>
      </c>
      <c r="AC8" s="92">
        <f t="shared" ca="1" si="13"/>
        <v>51</v>
      </c>
    </row>
    <row r="9" spans="1:29" ht="15.75" x14ac:dyDescent="0.25">
      <c r="A9" s="38" t="s">
        <v>5</v>
      </c>
      <c r="B9" s="92">
        <f ca="1">'In-Analysis'!B9-'Out-Analysis'!B9</f>
        <v>3854</v>
      </c>
      <c r="C9" s="92">
        <f ca="1">'In-Analysis'!C9-'Out-Analysis'!C9</f>
        <v>32637</v>
      </c>
      <c r="D9" s="92">
        <f ca="1">'In-Analysis'!D9-'Out-Analysis'!D9</f>
        <v>30081</v>
      </c>
      <c r="E9" s="92">
        <f ca="1">'In-Analysis'!E9-'Out-Analysis'!E9</f>
        <v>44500</v>
      </c>
      <c r="F9" s="92">
        <f ca="1">'In-Analysis'!F9-'Out-Analysis'!F9</f>
        <v>45396</v>
      </c>
      <c r="G9" s="92">
        <f ca="1">'In-Analysis'!G9-'Out-Analysis'!G9</f>
        <v>40195</v>
      </c>
      <c r="H9" s="92">
        <f ca="1">'In-Analysis'!H9-'Out-Analysis'!H9</f>
        <v>43530</v>
      </c>
      <c r="I9" s="92">
        <f ca="1">'In-Analysis'!I9-'Out-Analysis'!I9</f>
        <v>41501</v>
      </c>
      <c r="J9" s="92">
        <f ca="1">'In-Analysis'!J9-'Out-Analysis'!J9</f>
        <v>45746</v>
      </c>
      <c r="K9" s="92">
        <f ca="1">'In-Analysis'!K9-'Out-Analysis'!K9</f>
        <v>27812</v>
      </c>
      <c r="L9" s="92">
        <f ca="1">'In-Analysis'!L9-'Out-Analysis'!L9</f>
        <v>30727</v>
      </c>
      <c r="M9" s="92">
        <f ca="1">'In-Analysis'!M9-'Out-Analysis'!M9</f>
        <v>21876</v>
      </c>
      <c r="N9" s="92">
        <f ca="1">'In-Analysis'!N9-'Out-Analysis'!N9</f>
        <v>31449</v>
      </c>
      <c r="P9" s="38" t="s">
        <v>5</v>
      </c>
      <c r="Q9" s="92">
        <f t="shared" ca="1" si="14"/>
        <v>32</v>
      </c>
      <c r="R9" s="92">
        <f t="shared" ca="1" si="2"/>
        <v>10</v>
      </c>
      <c r="S9" s="92">
        <f t="shared" ca="1" si="3"/>
        <v>9</v>
      </c>
      <c r="T9" s="92">
        <f t="shared" ca="1" si="4"/>
        <v>6</v>
      </c>
      <c r="U9" s="92">
        <f t="shared" ca="1" si="5"/>
        <v>5</v>
      </c>
      <c r="V9" s="92">
        <f t="shared" ca="1" si="6"/>
        <v>4</v>
      </c>
      <c r="W9" s="92">
        <f t="shared" ca="1" si="7"/>
        <v>3</v>
      </c>
      <c r="X9" s="92">
        <f t="shared" ca="1" si="8"/>
        <v>3</v>
      </c>
      <c r="Y9" s="92">
        <f t="shared" ca="1" si="9"/>
        <v>5</v>
      </c>
      <c r="Z9" s="92">
        <f t="shared" ca="1" si="10"/>
        <v>6</v>
      </c>
      <c r="AA9" s="92">
        <f t="shared" ca="1" si="11"/>
        <v>7</v>
      </c>
      <c r="AB9" s="92">
        <f t="shared" ca="1" si="12"/>
        <v>13</v>
      </c>
      <c r="AC9" s="92">
        <f t="shared" ca="1" si="13"/>
        <v>13</v>
      </c>
    </row>
    <row r="10" spans="1:29" ht="15.75" x14ac:dyDescent="0.25">
      <c r="A10" s="38" t="s">
        <v>6</v>
      </c>
      <c r="B10" s="92">
        <f ca="1">'In-Analysis'!B10-'Out-Analysis'!B10</f>
        <v>10040</v>
      </c>
      <c r="C10" s="92">
        <f ca="1">'In-Analysis'!C10-'Out-Analysis'!C10</f>
        <v>-15646</v>
      </c>
      <c r="D10" s="92">
        <f ca="1">'In-Analysis'!D10-'Out-Analysis'!D10</f>
        <v>-37328</v>
      </c>
      <c r="E10" s="92">
        <f ca="1">'In-Analysis'!E10-'Out-Analysis'!E10</f>
        <v>-26346</v>
      </c>
      <c r="F10" s="92">
        <f ca="1">'In-Analysis'!F10-'Out-Analysis'!F10</f>
        <v>-12755</v>
      </c>
      <c r="G10" s="92">
        <f ca="1">'In-Analysis'!G10-'Out-Analysis'!G10</f>
        <v>-3249</v>
      </c>
      <c r="H10" s="92">
        <f ca="1">'In-Analysis'!H10-'Out-Analysis'!H10</f>
        <v>-6712</v>
      </c>
      <c r="I10" s="92">
        <f ca="1">'In-Analysis'!I10-'Out-Analysis'!I10</f>
        <v>-19793</v>
      </c>
      <c r="J10" s="92">
        <f ca="1">'In-Analysis'!J10-'Out-Analysis'!J10</f>
        <v>-12027</v>
      </c>
      <c r="K10" s="92">
        <f ca="1">'In-Analysis'!K10-'Out-Analysis'!K10</f>
        <v>-12776</v>
      </c>
      <c r="L10" s="92">
        <f ca="1">'In-Analysis'!L10-'Out-Analysis'!L10</f>
        <v>-16827</v>
      </c>
      <c r="M10" s="92">
        <f ca="1">'In-Analysis'!M10-'Out-Analysis'!M10</f>
        <v>-20979</v>
      </c>
      <c r="N10" s="92">
        <f ca="1">'In-Analysis'!N10-'Out-Analysis'!N10</f>
        <v>-24235</v>
      </c>
      <c r="P10" s="38" t="s">
        <v>6</v>
      </c>
      <c r="Q10" s="92">
        <f t="shared" ca="1" si="14"/>
        <v>25</v>
      </c>
      <c r="R10" s="92">
        <f t="shared" ca="1" si="2"/>
        <v>43</v>
      </c>
      <c r="S10" s="92">
        <f t="shared" ca="1" si="3"/>
        <v>47</v>
      </c>
      <c r="T10" s="92">
        <f t="shared" ca="1" si="4"/>
        <v>44</v>
      </c>
      <c r="U10" s="92">
        <f t="shared" ca="1" si="5"/>
        <v>42</v>
      </c>
      <c r="V10" s="92">
        <f t="shared" ca="1" si="6"/>
        <v>33</v>
      </c>
      <c r="W10" s="92">
        <f t="shared" ca="1" si="7"/>
        <v>39</v>
      </c>
      <c r="X10" s="92">
        <f t="shared" ca="1" si="8"/>
        <v>45</v>
      </c>
      <c r="Y10" s="92">
        <f t="shared" ca="1" si="9"/>
        <v>42</v>
      </c>
      <c r="Z10" s="92">
        <f t="shared" ca="1" si="10"/>
        <v>42</v>
      </c>
      <c r="AA10" s="92">
        <f t="shared" ca="1" si="11"/>
        <v>43</v>
      </c>
      <c r="AB10" s="92">
        <f t="shared" ca="1" si="12"/>
        <v>41</v>
      </c>
      <c r="AC10" s="92">
        <f t="shared" ca="1" si="13"/>
        <v>42</v>
      </c>
    </row>
    <row r="11" spans="1:29" ht="15.75" x14ac:dyDescent="0.25">
      <c r="A11" s="38" t="s">
        <v>7</v>
      </c>
      <c r="B11" s="92">
        <f ca="1">'In-Analysis'!B11-'Out-Analysis'!B11</f>
        <v>6080</v>
      </c>
      <c r="C11" s="92">
        <f ca="1">'In-Analysis'!C11-'Out-Analysis'!C11</f>
        <v>2879</v>
      </c>
      <c r="D11" s="92">
        <f ca="1">'In-Analysis'!D11-'Out-Analysis'!D11</f>
        <v>4658</v>
      </c>
      <c r="E11" s="92">
        <f ca="1">'In-Analysis'!E11-'Out-Analysis'!E11</f>
        <v>13614</v>
      </c>
      <c r="F11" s="92">
        <f ca="1">'In-Analysis'!F11-'Out-Analysis'!F11</f>
        <v>4987</v>
      </c>
      <c r="G11" s="92">
        <f ca="1">'In-Analysis'!G11-'Out-Analysis'!G11</f>
        <v>12019</v>
      </c>
      <c r="H11" s="92">
        <f ca="1">'In-Analysis'!H11-'Out-Analysis'!H11</f>
        <v>9608</v>
      </c>
      <c r="I11" s="92">
        <f ca="1">'In-Analysis'!I11-'Out-Analysis'!I11</f>
        <v>7281</v>
      </c>
      <c r="J11" s="92">
        <f ca="1">'In-Analysis'!J11-'Out-Analysis'!J11</f>
        <v>704</v>
      </c>
      <c r="K11" s="92">
        <f ca="1">'In-Analysis'!K11-'Out-Analysis'!K11</f>
        <v>5950</v>
      </c>
      <c r="L11" s="92">
        <f ca="1">'In-Analysis'!L11-'Out-Analysis'!L11</f>
        <v>10491</v>
      </c>
      <c r="M11" s="92">
        <f ca="1">'In-Analysis'!M11-'Out-Analysis'!M11</f>
        <v>10350</v>
      </c>
      <c r="N11" s="92">
        <f ca="1">'In-Analysis'!N11-'Out-Analysis'!N11</f>
        <v>22</v>
      </c>
      <c r="P11" s="38" t="s">
        <v>7</v>
      </c>
      <c r="Q11" s="92">
        <f t="shared" ca="1" si="14"/>
        <v>30</v>
      </c>
      <c r="R11" s="92">
        <f t="shared" ca="1" si="2"/>
        <v>25</v>
      </c>
      <c r="S11" s="92">
        <f t="shared" ca="1" si="3"/>
        <v>20</v>
      </c>
      <c r="T11" s="92">
        <f t="shared" ca="1" si="4"/>
        <v>14</v>
      </c>
      <c r="U11" s="92">
        <f t="shared" ca="1" si="5"/>
        <v>21</v>
      </c>
      <c r="V11" s="92">
        <f t="shared" ca="1" si="6"/>
        <v>13</v>
      </c>
      <c r="W11" s="92">
        <f t="shared" ca="1" si="7"/>
        <v>18</v>
      </c>
      <c r="X11" s="92">
        <f t="shared" ca="1" si="8"/>
        <v>19</v>
      </c>
      <c r="Y11" s="92">
        <f t="shared" ca="1" si="9"/>
        <v>31</v>
      </c>
      <c r="Z11" s="92">
        <f t="shared" ca="1" si="10"/>
        <v>24</v>
      </c>
      <c r="AA11" s="92">
        <f t="shared" ca="1" si="11"/>
        <v>19</v>
      </c>
      <c r="AB11" s="92">
        <f t="shared" ca="1" si="12"/>
        <v>21</v>
      </c>
      <c r="AC11" s="92">
        <f t="shared" ca="1" si="13"/>
        <v>31</v>
      </c>
    </row>
    <row r="12" spans="1:29" ht="15.75" x14ac:dyDescent="0.25">
      <c r="A12" s="38" t="s">
        <v>8</v>
      </c>
      <c r="B12" s="92">
        <f ca="1">'In-Analysis'!B12-'Out-Analysis'!B12</f>
        <v>-4876</v>
      </c>
      <c r="C12" s="92">
        <f ca="1">'In-Analysis'!C12-'Out-Analysis'!C12</f>
        <v>-8787</v>
      </c>
      <c r="D12" s="92">
        <f ca="1">'In-Analysis'!D12-'Out-Analysis'!D12</f>
        <v>-1818</v>
      </c>
      <c r="E12" s="92">
        <f ca="1">'In-Analysis'!E12-'Out-Analysis'!E12</f>
        <v>-4831</v>
      </c>
      <c r="F12" s="92">
        <f ca="1">'In-Analysis'!F12-'Out-Analysis'!F12</f>
        <v>-2904</v>
      </c>
      <c r="G12" s="92">
        <f ca="1">'In-Analysis'!G12-'Out-Analysis'!G12</f>
        <v>-10516</v>
      </c>
      <c r="H12" s="92">
        <f ca="1">'In-Analysis'!H12-'Out-Analysis'!H12</f>
        <v>-5683</v>
      </c>
      <c r="I12" s="92">
        <f ca="1">'In-Analysis'!I12-'Out-Analysis'!I12</f>
        <v>-1666</v>
      </c>
      <c r="J12" s="92">
        <f ca="1">'In-Analysis'!J12-'Out-Analysis'!J12</f>
        <v>-4808</v>
      </c>
      <c r="K12" s="92">
        <f ca="1">'In-Analysis'!K12-'Out-Analysis'!K12</f>
        <v>-14258</v>
      </c>
      <c r="L12" s="92">
        <f ca="1">'In-Analysis'!L12-'Out-Analysis'!L12</f>
        <v>-14265</v>
      </c>
      <c r="M12" s="92">
        <f ca="1">'In-Analysis'!M12-'Out-Analysis'!M12</f>
        <v>-13123</v>
      </c>
      <c r="N12" s="92">
        <f ca="1">'In-Analysis'!N12-'Out-Analysis'!N12</f>
        <v>-11849</v>
      </c>
      <c r="P12" s="38" t="s">
        <v>8</v>
      </c>
      <c r="Q12" s="92">
        <f t="shared" ca="1" si="14"/>
        <v>37</v>
      </c>
      <c r="R12" s="92">
        <f t="shared" ca="1" si="2"/>
        <v>37</v>
      </c>
      <c r="S12" s="92">
        <f t="shared" ca="1" si="3"/>
        <v>29</v>
      </c>
      <c r="T12" s="92">
        <f t="shared" ca="1" si="4"/>
        <v>32</v>
      </c>
      <c r="U12" s="92">
        <f t="shared" ca="1" si="5"/>
        <v>35</v>
      </c>
      <c r="V12" s="92">
        <f t="shared" ca="1" si="6"/>
        <v>39</v>
      </c>
      <c r="W12" s="92">
        <f t="shared" ca="1" si="7"/>
        <v>37</v>
      </c>
      <c r="X12" s="92">
        <f t="shared" ca="1" si="8"/>
        <v>31</v>
      </c>
      <c r="Y12" s="92">
        <f t="shared" ca="1" si="9"/>
        <v>39</v>
      </c>
      <c r="Z12" s="92">
        <f t="shared" ca="1" si="10"/>
        <v>43</v>
      </c>
      <c r="AA12" s="92">
        <f t="shared" ca="1" si="11"/>
        <v>41</v>
      </c>
      <c r="AB12" s="92">
        <f t="shared" ca="1" si="12"/>
        <v>38</v>
      </c>
      <c r="AC12" s="92">
        <f t="shared" ca="1" si="13"/>
        <v>39</v>
      </c>
    </row>
    <row r="13" spans="1:29" ht="15.75" x14ac:dyDescent="0.25">
      <c r="A13" s="38" t="s">
        <v>9</v>
      </c>
      <c r="B13" s="92">
        <f ca="1">'In-Analysis'!B13-'Out-Analysis'!B13</f>
        <v>205163</v>
      </c>
      <c r="C13" s="92">
        <f ca="1">'In-Analysis'!C13-'Out-Analysis'!C13</f>
        <v>118890</v>
      </c>
      <c r="D13" s="92">
        <f ca="1">'In-Analysis'!D13-'Out-Analysis'!D13</f>
        <v>171566</v>
      </c>
      <c r="E13" s="92">
        <f ca="1">'In-Analysis'!E13-'Out-Analysis'!E13</f>
        <v>139618</v>
      </c>
      <c r="F13" s="92">
        <f ca="1">'In-Analysis'!F13-'Out-Analysis'!F13</f>
        <v>108985</v>
      </c>
      <c r="G13" s="92">
        <f ca="1">'In-Analysis'!G13-'Out-Analysis'!G13</f>
        <v>105411</v>
      </c>
      <c r="H13" s="92">
        <f ca="1">'In-Analysis'!H13-'Out-Analysis'!H13</f>
        <v>108823</v>
      </c>
      <c r="I13" s="92">
        <f ca="1">'In-Analysis'!I13-'Out-Analysis'!I13</f>
        <v>61395</v>
      </c>
      <c r="J13" s="92">
        <f ca="1">'In-Analysis'!J13-'Out-Analysis'!J13</f>
        <v>55036</v>
      </c>
      <c r="K13" s="92">
        <f ca="1">'In-Analysis'!K13-'Out-Analysis'!K13</f>
        <v>24603</v>
      </c>
      <c r="L13" s="92">
        <f ca="1">'In-Analysis'!L13-'Out-Analysis'!L13</f>
        <v>-8871</v>
      </c>
      <c r="M13" s="92">
        <f ca="1">'In-Analysis'!M13-'Out-Analysis'!M13</f>
        <v>-25675</v>
      </c>
      <c r="N13" s="92">
        <f ca="1">'In-Analysis'!N13-'Out-Analysis'!N13</f>
        <v>78499</v>
      </c>
      <c r="P13" s="38" t="s">
        <v>9</v>
      </c>
      <c r="Q13" s="92">
        <f t="shared" ca="1" si="14"/>
        <v>1</v>
      </c>
      <c r="R13" s="92">
        <f t="shared" ca="1" si="2"/>
        <v>1</v>
      </c>
      <c r="S13" s="92">
        <f t="shared" ca="1" si="3"/>
        <v>1</v>
      </c>
      <c r="T13" s="92">
        <f t="shared" ca="1" si="4"/>
        <v>1</v>
      </c>
      <c r="U13" s="92">
        <f t="shared" ca="1" si="5"/>
        <v>1</v>
      </c>
      <c r="V13" s="92">
        <f t="shared" ca="1" si="6"/>
        <v>2</v>
      </c>
      <c r="W13" s="92">
        <f t="shared" ca="1" si="7"/>
        <v>1</v>
      </c>
      <c r="X13" s="92">
        <f t="shared" ca="1" si="8"/>
        <v>2</v>
      </c>
      <c r="Y13" s="92">
        <f t="shared" ca="1" si="9"/>
        <v>3</v>
      </c>
      <c r="Z13" s="92">
        <f t="shared" ca="1" si="10"/>
        <v>11</v>
      </c>
      <c r="AA13" s="92">
        <f t="shared" ca="1" si="11"/>
        <v>40</v>
      </c>
      <c r="AB13" s="92">
        <f t="shared" ca="1" si="12"/>
        <v>43</v>
      </c>
      <c r="AC13" s="92">
        <f t="shared" ca="1" si="13"/>
        <v>5</v>
      </c>
    </row>
    <row r="14" spans="1:29" ht="15.75" x14ac:dyDescent="0.25">
      <c r="A14" s="38" t="s">
        <v>10</v>
      </c>
      <c r="B14" s="92">
        <f ca="1">'In-Analysis'!B14-'Out-Analysis'!B14</f>
        <v>64067</v>
      </c>
      <c r="C14" s="92">
        <f ca="1">'In-Analysis'!C14-'Out-Analysis'!C14</f>
        <v>23933</v>
      </c>
      <c r="D14" s="92">
        <f ca="1">'In-Analysis'!D14-'Out-Analysis'!D14</f>
        <v>46098</v>
      </c>
      <c r="E14" s="92">
        <f ca="1">'In-Analysis'!E14-'Out-Analysis'!E14</f>
        <v>34023</v>
      </c>
      <c r="F14" s="92">
        <f ca="1">'In-Analysis'!F14-'Out-Analysis'!F14</f>
        <v>28525</v>
      </c>
      <c r="G14" s="92">
        <f ca="1">'In-Analysis'!G14-'Out-Analysis'!G14</f>
        <v>8826</v>
      </c>
      <c r="H14" s="92">
        <f ca="1">'In-Analysis'!H14-'Out-Analysis'!H14</f>
        <v>25204</v>
      </c>
      <c r="I14" s="92">
        <f ca="1">'In-Analysis'!I14-'Out-Analysis'!I14</f>
        <v>22185</v>
      </c>
      <c r="J14" s="92">
        <f ca="1">'In-Analysis'!J14-'Out-Analysis'!J14</f>
        <v>4467</v>
      </c>
      <c r="K14" s="92">
        <f ca="1">'In-Analysis'!K14-'Out-Analysis'!K14</f>
        <v>27682</v>
      </c>
      <c r="L14" s="92">
        <f ca="1">'In-Analysis'!L14-'Out-Analysis'!L14</f>
        <v>33357</v>
      </c>
      <c r="M14" s="92">
        <f ca="1">'In-Analysis'!M14-'Out-Analysis'!M14</f>
        <v>77254</v>
      </c>
      <c r="N14" s="92">
        <f ca="1">'In-Analysis'!N14-'Out-Analysis'!N14</f>
        <v>143371</v>
      </c>
      <c r="P14" s="38" t="s">
        <v>10</v>
      </c>
      <c r="Q14" s="92">
        <f t="shared" ca="1" si="14"/>
        <v>7</v>
      </c>
      <c r="R14" s="92">
        <f t="shared" ca="1" si="2"/>
        <v>11</v>
      </c>
      <c r="S14" s="92">
        <f t="shared" ca="1" si="3"/>
        <v>6</v>
      </c>
      <c r="T14" s="92">
        <f t="shared" ca="1" si="4"/>
        <v>9</v>
      </c>
      <c r="U14" s="92">
        <f t="shared" ca="1" si="5"/>
        <v>8</v>
      </c>
      <c r="V14" s="92">
        <f t="shared" ca="1" si="6"/>
        <v>15</v>
      </c>
      <c r="W14" s="92">
        <f t="shared" ca="1" si="7"/>
        <v>9</v>
      </c>
      <c r="X14" s="92">
        <f t="shared" ca="1" si="8"/>
        <v>8</v>
      </c>
      <c r="Y14" s="92">
        <f t="shared" ca="1" si="9"/>
        <v>23</v>
      </c>
      <c r="Z14" s="92">
        <f t="shared" ca="1" si="10"/>
        <v>8</v>
      </c>
      <c r="AA14" s="92">
        <f t="shared" ca="1" si="11"/>
        <v>6</v>
      </c>
      <c r="AB14" s="92">
        <f t="shared" ca="1" si="12"/>
        <v>3</v>
      </c>
      <c r="AC14" s="92">
        <f t="shared" ca="1" si="13"/>
        <v>2</v>
      </c>
    </row>
    <row r="15" spans="1:29" ht="15.75" x14ac:dyDescent="0.25">
      <c r="A15" s="38" t="s">
        <v>11</v>
      </c>
      <c r="B15" s="92">
        <f ca="1">'In-Analysis'!B15-'Out-Analysis'!B15</f>
        <v>12390</v>
      </c>
      <c r="C15" s="92">
        <f ca="1">'In-Analysis'!C15-'Out-Analysis'!C15</f>
        <v>-20140</v>
      </c>
      <c r="D15" s="92">
        <f ca="1">'In-Analysis'!D15-'Out-Analysis'!D15</f>
        <v>-6890</v>
      </c>
      <c r="E15" s="92">
        <f ca="1">'In-Analysis'!E15-'Out-Analysis'!E15</f>
        <v>-6717</v>
      </c>
      <c r="F15" s="92">
        <f ca="1">'In-Analysis'!F15-'Out-Analysis'!F15</f>
        <v>-2595</v>
      </c>
      <c r="G15" s="92">
        <f ca="1">'In-Analysis'!G15-'Out-Analysis'!G15</f>
        <v>-2354</v>
      </c>
      <c r="H15" s="92">
        <f ca="1">'In-Analysis'!H15-'Out-Analysis'!H15</f>
        <v>-6364</v>
      </c>
      <c r="I15" s="92">
        <f ca="1">'In-Analysis'!I15-'Out-Analysis'!I15</f>
        <v>-4398</v>
      </c>
      <c r="J15" s="92">
        <f ca="1">'In-Analysis'!J15-'Out-Analysis'!J15</f>
        <v>4363</v>
      </c>
      <c r="K15" s="92">
        <f ca="1">'In-Analysis'!K15-'Out-Analysis'!K15</f>
        <v>-11147</v>
      </c>
      <c r="L15" s="92">
        <f ca="1">'In-Analysis'!L15-'Out-Analysis'!L15</f>
        <v>-656</v>
      </c>
      <c r="M15" s="92">
        <f ca="1">'In-Analysis'!M15-'Out-Analysis'!M15</f>
        <v>-14289</v>
      </c>
      <c r="N15" s="92">
        <f ca="1">'In-Analysis'!N15-'Out-Analysis'!N15</f>
        <v>-11508</v>
      </c>
      <c r="P15" s="38" t="s">
        <v>11</v>
      </c>
      <c r="Q15" s="92">
        <f t="shared" ca="1" si="14"/>
        <v>19</v>
      </c>
      <c r="R15" s="92">
        <f t="shared" ca="1" si="2"/>
        <v>45</v>
      </c>
      <c r="S15" s="92">
        <f t="shared" ca="1" si="3"/>
        <v>37</v>
      </c>
      <c r="T15" s="92">
        <f t="shared" ca="1" si="4"/>
        <v>34</v>
      </c>
      <c r="U15" s="92">
        <f t="shared" ca="1" si="5"/>
        <v>34</v>
      </c>
      <c r="V15" s="92">
        <f t="shared" ca="1" si="6"/>
        <v>32</v>
      </c>
      <c r="W15" s="92">
        <f t="shared" ca="1" si="7"/>
        <v>38</v>
      </c>
      <c r="X15" s="92">
        <f t="shared" ca="1" si="8"/>
        <v>36</v>
      </c>
      <c r="Y15" s="92">
        <f t="shared" ca="1" si="9"/>
        <v>25</v>
      </c>
      <c r="Z15" s="92">
        <f t="shared" ca="1" si="10"/>
        <v>40</v>
      </c>
      <c r="AA15" s="92">
        <f t="shared" ca="1" si="11"/>
        <v>32</v>
      </c>
      <c r="AB15" s="92">
        <f t="shared" ca="1" si="12"/>
        <v>39</v>
      </c>
      <c r="AC15" s="92">
        <f t="shared" ca="1" si="13"/>
        <v>38</v>
      </c>
    </row>
    <row r="16" spans="1:29" ht="15.75" x14ac:dyDescent="0.25">
      <c r="A16" s="38" t="s">
        <v>12</v>
      </c>
      <c r="B16" s="92">
        <f ca="1">'In-Analysis'!B16-'Out-Analysis'!B16</f>
        <v>39315</v>
      </c>
      <c r="C16" s="92">
        <f ca="1">'In-Analysis'!C16-'Out-Analysis'!C16</f>
        <v>14945</v>
      </c>
      <c r="D16" s="92">
        <f ca="1">'In-Analysis'!D16-'Out-Analysis'!D16</f>
        <v>15784</v>
      </c>
      <c r="E16" s="92">
        <f ca="1">'In-Analysis'!E16-'Out-Analysis'!E16</f>
        <v>17924</v>
      </c>
      <c r="F16" s="92">
        <f ca="1">'In-Analysis'!F16-'Out-Analysis'!F16</f>
        <v>7746</v>
      </c>
      <c r="G16" s="92">
        <f ca="1">'In-Analysis'!G16-'Out-Analysis'!G16</f>
        <v>-2196</v>
      </c>
      <c r="H16" s="92">
        <f ca="1">'In-Analysis'!H16-'Out-Analysis'!H16</f>
        <v>4092</v>
      </c>
      <c r="I16" s="92">
        <f ca="1">'In-Analysis'!I16-'Out-Analysis'!I16</f>
        <v>2505</v>
      </c>
      <c r="J16" s="92">
        <f ca="1">'In-Analysis'!J16-'Out-Analysis'!J16</f>
        <v>2516</v>
      </c>
      <c r="K16" s="92">
        <f ca="1">'In-Analysis'!K16-'Out-Analysis'!K16</f>
        <v>-1015</v>
      </c>
      <c r="L16" s="92">
        <f ca="1">'In-Analysis'!L16-'Out-Analysis'!L16</f>
        <v>5838</v>
      </c>
      <c r="M16" s="92">
        <f ca="1">'In-Analysis'!M16-'Out-Analysis'!M16</f>
        <v>17396</v>
      </c>
      <c r="N16" s="92">
        <f ca="1">'In-Analysis'!N16-'Out-Analysis'!N16</f>
        <v>16955</v>
      </c>
      <c r="P16" s="38" t="s">
        <v>12</v>
      </c>
      <c r="Q16" s="92">
        <f t="shared" ca="1" si="14"/>
        <v>9</v>
      </c>
      <c r="R16" s="92">
        <f t="shared" ca="1" si="2"/>
        <v>12</v>
      </c>
      <c r="S16" s="92">
        <f t="shared" ca="1" si="3"/>
        <v>13</v>
      </c>
      <c r="T16" s="92">
        <f t="shared" ca="1" si="4"/>
        <v>12</v>
      </c>
      <c r="U16" s="92">
        <f t="shared" ca="1" si="5"/>
        <v>18</v>
      </c>
      <c r="V16" s="92">
        <f t="shared" ca="1" si="6"/>
        <v>31</v>
      </c>
      <c r="W16" s="92">
        <f t="shared" ca="1" si="7"/>
        <v>23</v>
      </c>
      <c r="X16" s="92">
        <f t="shared" ca="1" si="8"/>
        <v>23</v>
      </c>
      <c r="Y16" s="92">
        <f t="shared" ca="1" si="9"/>
        <v>28</v>
      </c>
      <c r="Z16" s="92">
        <f t="shared" ca="1" si="10"/>
        <v>32</v>
      </c>
      <c r="AA16" s="92">
        <f t="shared" ca="1" si="11"/>
        <v>23</v>
      </c>
      <c r="AB16" s="92">
        <f t="shared" ca="1" si="12"/>
        <v>17</v>
      </c>
      <c r="AC16" s="92">
        <f t="shared" ca="1" si="13"/>
        <v>19</v>
      </c>
    </row>
    <row r="17" spans="1:29" ht="15.75" x14ac:dyDescent="0.25">
      <c r="A17" s="38" t="s">
        <v>13</v>
      </c>
      <c r="B17" s="92">
        <f ca="1">'In-Analysis'!B17-'Out-Analysis'!B17</f>
        <v>-146248</v>
      </c>
      <c r="C17" s="92">
        <f ca="1">'In-Analysis'!C17-'Out-Analysis'!C17</f>
        <v>-144343</v>
      </c>
      <c r="D17" s="92">
        <f ca="1">'In-Analysis'!D17-'Out-Analysis'!D17</f>
        <v>-141815</v>
      </c>
      <c r="E17" s="92">
        <f ca="1">'In-Analysis'!E17-'Out-Analysis'!E17</f>
        <v>-127764</v>
      </c>
      <c r="F17" s="92">
        <f ca="1">'In-Analysis'!F17-'Out-Analysis'!F17</f>
        <v>-113932</v>
      </c>
      <c r="G17" s="92">
        <f ca="1">'In-Analysis'!G17-'Out-Analysis'!G17</f>
        <v>-81039</v>
      </c>
      <c r="H17" s="92">
        <f ca="1">'In-Analysis'!H17-'Out-Analysis'!H17</f>
        <v>-69198</v>
      </c>
      <c r="I17" s="92">
        <f ca="1">'In-Analysis'!I17-'Out-Analysis'!I17</f>
        <v>-52804</v>
      </c>
      <c r="J17" s="92">
        <f ca="1">'In-Analysis'!J17-'Out-Analysis'!J17</f>
        <v>-73620</v>
      </c>
      <c r="K17" s="92">
        <f ca="1">'In-Analysis'!K17-'Out-Analysis'!K17</f>
        <v>-72011</v>
      </c>
      <c r="L17" s="92">
        <f ca="1">'In-Analysis'!L17-'Out-Analysis'!L17</f>
        <v>-77024</v>
      </c>
      <c r="M17" s="92">
        <f ca="1">'In-Analysis'!M17-'Out-Analysis'!M17</f>
        <v>-65232</v>
      </c>
      <c r="N17" s="92">
        <f ca="1">'In-Analysis'!N17-'Out-Analysis'!N17</f>
        <v>-85241</v>
      </c>
      <c r="P17" s="38" t="s">
        <v>13</v>
      </c>
      <c r="Q17" s="92">
        <f t="shared" ca="1" si="14"/>
        <v>50</v>
      </c>
      <c r="R17" s="92">
        <f t="shared" ca="1" si="2"/>
        <v>51</v>
      </c>
      <c r="S17" s="92">
        <f t="shared" ca="1" si="3"/>
        <v>50</v>
      </c>
      <c r="T17" s="92">
        <f t="shared" ca="1" si="4"/>
        <v>50</v>
      </c>
      <c r="U17" s="92">
        <f t="shared" ca="1" si="5"/>
        <v>51</v>
      </c>
      <c r="V17" s="92">
        <f t="shared" ca="1" si="6"/>
        <v>50</v>
      </c>
      <c r="W17" s="92">
        <f t="shared" ca="1" si="7"/>
        <v>49</v>
      </c>
      <c r="X17" s="92">
        <f t="shared" ca="1" si="8"/>
        <v>47</v>
      </c>
      <c r="Y17" s="92">
        <f t="shared" ca="1" si="9"/>
        <v>50</v>
      </c>
      <c r="Z17" s="92">
        <f t="shared" ca="1" si="10"/>
        <v>49</v>
      </c>
      <c r="AA17" s="92">
        <f t="shared" ca="1" si="11"/>
        <v>50</v>
      </c>
      <c r="AB17" s="92">
        <f t="shared" ca="1" si="12"/>
        <v>48</v>
      </c>
      <c r="AC17" s="92">
        <f t="shared" ca="1" si="13"/>
        <v>48</v>
      </c>
    </row>
    <row r="18" spans="1:29" ht="15.75" x14ac:dyDescent="0.25">
      <c r="A18" s="38" t="s">
        <v>14</v>
      </c>
      <c r="B18" s="92">
        <f ca="1">'In-Analysis'!B18-'Out-Analysis'!B18</f>
        <v>10928</v>
      </c>
      <c r="C18" s="92">
        <f ca="1">'In-Analysis'!C18-'Out-Analysis'!C18</f>
        <v>10196</v>
      </c>
      <c r="D18" s="92">
        <f ca="1">'In-Analysis'!D18-'Out-Analysis'!D18</f>
        <v>8373</v>
      </c>
      <c r="E18" s="92">
        <f ca="1">'In-Analysis'!E18-'Out-Analysis'!E18</f>
        <v>5913</v>
      </c>
      <c r="F18" s="92">
        <f ca="1">'In-Analysis'!F18-'Out-Analysis'!F18</f>
        <v>2977</v>
      </c>
      <c r="G18" s="92">
        <f ca="1">'In-Analysis'!G18-'Out-Analysis'!G18</f>
        <v>-1964</v>
      </c>
      <c r="H18" s="92">
        <f ca="1">'In-Analysis'!H18-'Out-Analysis'!H18</f>
        <v>-10460</v>
      </c>
      <c r="I18" s="92">
        <f ca="1">'In-Analysis'!I18-'Out-Analysis'!I18</f>
        <v>-15354</v>
      </c>
      <c r="J18" s="92">
        <f ca="1">'In-Analysis'!J18-'Out-Analysis'!J18</f>
        <v>-2817</v>
      </c>
      <c r="K18" s="92">
        <f ca="1">'In-Analysis'!K18-'Out-Analysis'!K18</f>
        <v>-11224</v>
      </c>
      <c r="L18" s="92">
        <f ca="1">'In-Analysis'!L18-'Out-Analysis'!L18</f>
        <v>28466</v>
      </c>
      <c r="M18" s="92">
        <f ca="1">'In-Analysis'!M18-'Out-Analysis'!M18</f>
        <v>-637</v>
      </c>
      <c r="N18" s="92">
        <f ca="1">'In-Analysis'!N18-'Out-Analysis'!N18</f>
        <v>9675</v>
      </c>
      <c r="P18" s="38" t="s">
        <v>14</v>
      </c>
      <c r="Q18" s="92">
        <f t="shared" ca="1" si="14"/>
        <v>22</v>
      </c>
      <c r="R18" s="92">
        <f t="shared" ca="1" si="2"/>
        <v>16</v>
      </c>
      <c r="S18" s="92">
        <f t="shared" ca="1" si="3"/>
        <v>15</v>
      </c>
      <c r="T18" s="92">
        <f t="shared" ca="1" si="4"/>
        <v>22</v>
      </c>
      <c r="U18" s="92">
        <f t="shared" ca="1" si="5"/>
        <v>24</v>
      </c>
      <c r="V18" s="92">
        <f t="shared" ca="1" si="6"/>
        <v>29</v>
      </c>
      <c r="W18" s="92">
        <f t="shared" ca="1" si="7"/>
        <v>41</v>
      </c>
      <c r="X18" s="92">
        <f t="shared" ca="1" si="8"/>
        <v>44</v>
      </c>
      <c r="Y18" s="92">
        <f t="shared" ca="1" si="9"/>
        <v>35</v>
      </c>
      <c r="Z18" s="92">
        <f t="shared" ca="1" si="10"/>
        <v>41</v>
      </c>
      <c r="AA18" s="92">
        <f t="shared" ca="1" si="11"/>
        <v>9</v>
      </c>
      <c r="AB18" s="92">
        <f t="shared" ca="1" si="12"/>
        <v>29</v>
      </c>
      <c r="AC18" s="92">
        <f t="shared" ca="1" si="13"/>
        <v>22</v>
      </c>
    </row>
    <row r="19" spans="1:29" ht="15.75" x14ac:dyDescent="0.25">
      <c r="A19" s="38" t="s">
        <v>15</v>
      </c>
      <c r="B19" s="92">
        <f ca="1">'In-Analysis'!B19-'Out-Analysis'!B19</f>
        <v>4302</v>
      </c>
      <c r="C19" s="92">
        <f ca="1">'In-Analysis'!C19-'Out-Analysis'!C19</f>
        <v>-2286</v>
      </c>
      <c r="D19" s="92">
        <f ca="1">'In-Analysis'!D19-'Out-Analysis'!D19</f>
        <v>1264</v>
      </c>
      <c r="E19" s="92">
        <f ca="1">'In-Analysis'!E19-'Out-Analysis'!E19</f>
        <v>4883</v>
      </c>
      <c r="F19" s="92">
        <f ca="1">'In-Analysis'!F19-'Out-Analysis'!F19</f>
        <v>2234</v>
      </c>
      <c r="G19" s="92">
        <f ca="1">'In-Analysis'!G19-'Out-Analysis'!G19</f>
        <v>-1820</v>
      </c>
      <c r="H19" s="92">
        <f ca="1">'In-Analysis'!H19-'Out-Analysis'!H19</f>
        <v>2435</v>
      </c>
      <c r="I19" s="92">
        <f ca="1">'In-Analysis'!I19-'Out-Analysis'!I19</f>
        <v>-4111</v>
      </c>
      <c r="J19" s="92">
        <f ca="1">'In-Analysis'!J19-'Out-Analysis'!J19</f>
        <v>5635</v>
      </c>
      <c r="K19" s="92">
        <f ca="1">'In-Analysis'!K19-'Out-Analysis'!K19</f>
        <v>4834</v>
      </c>
      <c r="L19" s="92">
        <f ca="1">'In-Analysis'!L19-'Out-Analysis'!L19</f>
        <v>6354</v>
      </c>
      <c r="M19" s="92">
        <f ca="1">'In-Analysis'!M19-'Out-Analysis'!M19</f>
        <v>12105</v>
      </c>
      <c r="N19" s="92">
        <f ca="1">'In-Analysis'!N19-'Out-Analysis'!N19</f>
        <v>10400</v>
      </c>
      <c r="P19" s="38" t="s">
        <v>15</v>
      </c>
      <c r="Q19" s="92">
        <f t="shared" ca="1" si="14"/>
        <v>31</v>
      </c>
      <c r="R19" s="92">
        <f t="shared" ca="1" si="2"/>
        <v>31</v>
      </c>
      <c r="S19" s="92">
        <f t="shared" ca="1" si="3"/>
        <v>24</v>
      </c>
      <c r="T19" s="92">
        <f t="shared" ca="1" si="4"/>
        <v>24</v>
      </c>
      <c r="U19" s="92">
        <f t="shared" ca="1" si="5"/>
        <v>25</v>
      </c>
      <c r="V19" s="92">
        <f t="shared" ca="1" si="6"/>
        <v>27</v>
      </c>
      <c r="W19" s="92">
        <f t="shared" ca="1" si="7"/>
        <v>27</v>
      </c>
      <c r="X19" s="92">
        <f t="shared" ca="1" si="8"/>
        <v>34</v>
      </c>
      <c r="Y19" s="92">
        <f t="shared" ca="1" si="9"/>
        <v>21</v>
      </c>
      <c r="Z19" s="92">
        <f t="shared" ca="1" si="10"/>
        <v>25</v>
      </c>
      <c r="AA19" s="92">
        <f t="shared" ca="1" si="11"/>
        <v>22</v>
      </c>
      <c r="AB19" s="92">
        <f t="shared" ca="1" si="12"/>
        <v>18</v>
      </c>
      <c r="AC19" s="92">
        <f t="shared" ca="1" si="13"/>
        <v>21</v>
      </c>
    </row>
    <row r="20" spans="1:29" ht="15.75" x14ac:dyDescent="0.25">
      <c r="A20" s="38" t="s">
        <v>16</v>
      </c>
      <c r="B20" s="92">
        <f ca="1">'In-Analysis'!B20-'Out-Analysis'!B20</f>
        <v>16178</v>
      </c>
      <c r="C20" s="92">
        <f ca="1">'In-Analysis'!C20-'Out-Analysis'!C20</f>
        <v>-13506</v>
      </c>
      <c r="D20" s="92">
        <f ca="1">'In-Analysis'!D20-'Out-Analysis'!D20</f>
        <v>-3991</v>
      </c>
      <c r="E20" s="92">
        <f ca="1">'In-Analysis'!E20-'Out-Analysis'!E20</f>
        <v>-8312</v>
      </c>
      <c r="F20" s="92">
        <f ca="1">'In-Analysis'!F20-'Out-Analysis'!F20</f>
        <v>3420</v>
      </c>
      <c r="G20" s="92">
        <f ca="1">'In-Analysis'!G20-'Out-Analysis'!G20</f>
        <v>-4248</v>
      </c>
      <c r="H20" s="92">
        <f ca="1">'In-Analysis'!H20-'Out-Analysis'!H20</f>
        <v>-4850</v>
      </c>
      <c r="I20" s="92">
        <f ca="1">'In-Analysis'!I20-'Out-Analysis'!I20</f>
        <v>-10540</v>
      </c>
      <c r="J20" s="92">
        <f ca="1">'In-Analysis'!J20-'Out-Analysis'!J20</f>
        <v>4378</v>
      </c>
      <c r="K20" s="92">
        <f ca="1">'In-Analysis'!K20-'Out-Analysis'!K20</f>
        <v>13752</v>
      </c>
      <c r="L20" s="92">
        <f ca="1">'In-Analysis'!L20-'Out-Analysis'!L20</f>
        <v>10549</v>
      </c>
      <c r="M20" s="92">
        <f ca="1">'In-Analysis'!M20-'Out-Analysis'!M20</f>
        <v>-5883</v>
      </c>
      <c r="N20" s="92">
        <f ca="1">'In-Analysis'!N20-'Out-Analysis'!N20</f>
        <v>20603</v>
      </c>
      <c r="P20" s="38" t="s">
        <v>16</v>
      </c>
      <c r="Q20" s="92">
        <f t="shared" ca="1" si="14"/>
        <v>14</v>
      </c>
      <c r="R20" s="92">
        <f t="shared" ca="1" si="2"/>
        <v>42</v>
      </c>
      <c r="S20" s="92">
        <f t="shared" ca="1" si="3"/>
        <v>33</v>
      </c>
      <c r="T20" s="92">
        <f t="shared" ca="1" si="4"/>
        <v>37</v>
      </c>
      <c r="U20" s="92">
        <f t="shared" ca="1" si="5"/>
        <v>22</v>
      </c>
      <c r="V20" s="92">
        <f t="shared" ca="1" si="6"/>
        <v>35</v>
      </c>
      <c r="W20" s="92">
        <f t="shared" ca="1" si="7"/>
        <v>35</v>
      </c>
      <c r="X20" s="92">
        <f t="shared" ca="1" si="8"/>
        <v>41</v>
      </c>
      <c r="Y20" s="92">
        <f t="shared" ca="1" si="9"/>
        <v>24</v>
      </c>
      <c r="Z20" s="92">
        <f t="shared" ca="1" si="10"/>
        <v>16</v>
      </c>
      <c r="AA20" s="92">
        <f t="shared" ca="1" si="11"/>
        <v>18</v>
      </c>
      <c r="AB20" s="92">
        <f t="shared" ca="1" si="12"/>
        <v>36</v>
      </c>
      <c r="AC20" s="92">
        <f t="shared" ca="1" si="13"/>
        <v>17</v>
      </c>
    </row>
    <row r="21" spans="1:29" ht="15.75" x14ac:dyDescent="0.25">
      <c r="A21" s="38" t="s">
        <v>17</v>
      </c>
      <c r="B21" s="92">
        <f ca="1">'In-Analysis'!B21-'Out-Analysis'!B21</f>
        <v>14754</v>
      </c>
      <c r="C21" s="92">
        <f ca="1">'In-Analysis'!C21-'Out-Analysis'!C21</f>
        <v>4495</v>
      </c>
      <c r="D21" s="92">
        <f ca="1">'In-Analysis'!D21-'Out-Analysis'!D21</f>
        <v>9868</v>
      </c>
      <c r="E21" s="92">
        <f ca="1">'In-Analysis'!E21-'Out-Analysis'!E21</f>
        <v>-2108</v>
      </c>
      <c r="F21" s="92">
        <f ca="1">'In-Analysis'!F21-'Out-Analysis'!F21</f>
        <v>6479</v>
      </c>
      <c r="G21" s="92">
        <f ca="1">'In-Analysis'!G21-'Out-Analysis'!G21</f>
        <v>4494</v>
      </c>
      <c r="H21" s="92">
        <f ca="1">'In-Analysis'!H21-'Out-Analysis'!H21</f>
        <v>9783</v>
      </c>
      <c r="I21" s="92">
        <f ca="1">'In-Analysis'!I21-'Out-Analysis'!I21</f>
        <v>10775</v>
      </c>
      <c r="J21" s="92">
        <f ca="1">'In-Analysis'!J21-'Out-Analysis'!J21</f>
        <v>25444</v>
      </c>
      <c r="K21" s="92">
        <f ca="1">'In-Analysis'!K21-'Out-Analysis'!K21</f>
        <v>27770</v>
      </c>
      <c r="L21" s="92">
        <f ca="1">'In-Analysis'!L21-'Out-Analysis'!L21</f>
        <v>15826</v>
      </c>
      <c r="M21" s="92">
        <f ca="1">'In-Analysis'!M21-'Out-Analysis'!M21</f>
        <v>19782</v>
      </c>
      <c r="N21" s="92">
        <f ca="1">'In-Analysis'!N21-'Out-Analysis'!N21</f>
        <v>23056</v>
      </c>
      <c r="P21" s="38" t="s">
        <v>17</v>
      </c>
      <c r="Q21" s="92">
        <f t="shared" ca="1" si="14"/>
        <v>15</v>
      </c>
      <c r="R21" s="92">
        <f t="shared" ca="1" si="2"/>
        <v>24</v>
      </c>
      <c r="S21" s="92">
        <f t="shared" ca="1" si="3"/>
        <v>14</v>
      </c>
      <c r="T21" s="92">
        <f t="shared" ca="1" si="4"/>
        <v>30</v>
      </c>
      <c r="U21" s="92">
        <f t="shared" ca="1" si="5"/>
        <v>20</v>
      </c>
      <c r="V21" s="92">
        <f t="shared" ca="1" si="6"/>
        <v>21</v>
      </c>
      <c r="W21" s="92">
        <f t="shared" ca="1" si="7"/>
        <v>17</v>
      </c>
      <c r="X21" s="92">
        <f t="shared" ca="1" si="8"/>
        <v>18</v>
      </c>
      <c r="Y21" s="92">
        <f t="shared" ca="1" si="9"/>
        <v>10</v>
      </c>
      <c r="Z21" s="92">
        <f t="shared" ca="1" si="10"/>
        <v>7</v>
      </c>
      <c r="AA21" s="92">
        <f t="shared" ca="1" si="11"/>
        <v>15</v>
      </c>
      <c r="AB21" s="92">
        <f t="shared" ca="1" si="12"/>
        <v>14</v>
      </c>
      <c r="AC21" s="92">
        <f t="shared" ca="1" si="13"/>
        <v>16</v>
      </c>
    </row>
    <row r="22" spans="1:29" ht="15.75" x14ac:dyDescent="0.25">
      <c r="A22" s="38" t="s">
        <v>18</v>
      </c>
      <c r="B22" s="92">
        <f ca="1">'In-Analysis'!B22-'Out-Analysis'!B22</f>
        <v>-21374</v>
      </c>
      <c r="C22" s="92">
        <f ca="1">'In-Analysis'!C22-'Out-Analysis'!C22</f>
        <v>-29376</v>
      </c>
      <c r="D22" s="92">
        <f ca="1">'In-Analysis'!D22-'Out-Analysis'!D22</f>
        <v>-6819</v>
      </c>
      <c r="E22" s="92">
        <f ca="1">'In-Analysis'!E22-'Out-Analysis'!E22</f>
        <v>-6846</v>
      </c>
      <c r="F22" s="92">
        <f ca="1">'In-Analysis'!F22-'Out-Analysis'!F22</f>
        <v>11913</v>
      </c>
      <c r="G22" s="92">
        <f ca="1">'In-Analysis'!G22-'Out-Analysis'!G22</f>
        <v>-7822</v>
      </c>
      <c r="H22" s="92">
        <f ca="1">'In-Analysis'!H22-'Out-Analysis'!H22</f>
        <v>-4741</v>
      </c>
      <c r="I22" s="92">
        <f ca="1">'In-Analysis'!I22-'Out-Analysis'!I22</f>
        <v>12545</v>
      </c>
      <c r="J22" s="92">
        <f ca="1">'In-Analysis'!J22-'Out-Analysis'!J22</f>
        <v>9758</v>
      </c>
      <c r="K22" s="92">
        <f ca="1">'In-Analysis'!K22-'Out-Analysis'!K22</f>
        <v>768</v>
      </c>
      <c r="L22" s="92">
        <f ca="1">'In-Analysis'!L22-'Out-Analysis'!L22</f>
        <v>2343</v>
      </c>
      <c r="M22" s="92">
        <f ca="1">'In-Analysis'!M22-'Out-Analysis'!M22</f>
        <v>10629</v>
      </c>
      <c r="N22" s="92">
        <f ca="1">'In-Analysis'!N22-'Out-Analysis'!N22</f>
        <v>-181356</v>
      </c>
      <c r="P22" s="38" t="s">
        <v>18</v>
      </c>
      <c r="Q22" s="92">
        <f t="shared" ca="1" si="14"/>
        <v>43</v>
      </c>
      <c r="R22" s="92">
        <f t="shared" ca="1" si="2"/>
        <v>47</v>
      </c>
      <c r="S22" s="92">
        <f t="shared" ca="1" si="3"/>
        <v>36</v>
      </c>
      <c r="T22" s="92">
        <f t="shared" ca="1" si="4"/>
        <v>35</v>
      </c>
      <c r="U22" s="92">
        <f t="shared" ca="1" si="5"/>
        <v>12</v>
      </c>
      <c r="V22" s="92">
        <f t="shared" ca="1" si="6"/>
        <v>37</v>
      </c>
      <c r="W22" s="92">
        <f t="shared" ca="1" si="7"/>
        <v>34</v>
      </c>
      <c r="X22" s="92">
        <f t="shared" ca="1" si="8"/>
        <v>13</v>
      </c>
      <c r="Y22" s="92">
        <f t="shared" ca="1" si="9"/>
        <v>16</v>
      </c>
      <c r="Z22" s="92">
        <f t="shared" ca="1" si="10"/>
        <v>29</v>
      </c>
      <c r="AA22" s="92">
        <f t="shared" ca="1" si="11"/>
        <v>30</v>
      </c>
      <c r="AB22" s="92">
        <f t="shared" ca="1" si="12"/>
        <v>20</v>
      </c>
      <c r="AC22" s="92">
        <f t="shared" ca="1" si="13"/>
        <v>50</v>
      </c>
    </row>
    <row r="23" spans="1:29" ht="15.75" x14ac:dyDescent="0.25">
      <c r="A23" s="38" t="s">
        <v>19</v>
      </c>
      <c r="B23" s="92">
        <f ca="1">'In-Analysis'!B23-'Out-Analysis'!B23</f>
        <v>24606</v>
      </c>
      <c r="C23" s="92">
        <f ca="1">'In-Analysis'!C23-'Out-Analysis'!C23</f>
        <v>6827</v>
      </c>
      <c r="D23" s="92">
        <f ca="1">'In-Analysis'!D23-'Out-Analysis'!D23</f>
        <v>5617</v>
      </c>
      <c r="E23" s="92">
        <f ca="1">'In-Analysis'!E23-'Out-Analysis'!E23</f>
        <v>-6930</v>
      </c>
      <c r="F23" s="92">
        <f ca="1">'In-Analysis'!F23-'Out-Analysis'!F23</f>
        <v>6989</v>
      </c>
      <c r="G23" s="92">
        <f ca="1">'In-Analysis'!G23-'Out-Analysis'!G23</f>
        <v>7940</v>
      </c>
      <c r="H23" s="92">
        <f ca="1">'In-Analysis'!H23-'Out-Analysis'!H23</f>
        <v>-11051</v>
      </c>
      <c r="I23" s="92">
        <f ca="1">'In-Analysis'!I23-'Out-Analysis'!I23</f>
        <v>89</v>
      </c>
      <c r="J23" s="92">
        <f ca="1">'In-Analysis'!J23-'Out-Analysis'!J23</f>
        <v>-4451</v>
      </c>
      <c r="K23" s="92">
        <f ca="1">'In-Analysis'!K23-'Out-Analysis'!K23</f>
        <v>-7668</v>
      </c>
      <c r="L23" s="92">
        <f ca="1">'In-Analysis'!L23-'Out-Analysis'!L23</f>
        <v>2734</v>
      </c>
      <c r="M23" s="92">
        <f ca="1">'In-Analysis'!M23-'Out-Analysis'!M23</f>
        <v>-640</v>
      </c>
      <c r="N23" s="92">
        <f ca="1">'In-Analysis'!N23-'Out-Analysis'!N23</f>
        <v>1677</v>
      </c>
      <c r="P23" s="38" t="s">
        <v>19</v>
      </c>
      <c r="Q23" s="92">
        <f t="shared" ca="1" si="14"/>
        <v>11</v>
      </c>
      <c r="R23" s="92">
        <f t="shared" ca="1" si="2"/>
        <v>20</v>
      </c>
      <c r="S23" s="92">
        <f t="shared" ca="1" si="3"/>
        <v>18</v>
      </c>
      <c r="T23" s="92">
        <f t="shared" ca="1" si="4"/>
        <v>36</v>
      </c>
      <c r="U23" s="92">
        <f t="shared" ca="1" si="5"/>
        <v>19</v>
      </c>
      <c r="V23" s="92">
        <f t="shared" ca="1" si="6"/>
        <v>18</v>
      </c>
      <c r="W23" s="92">
        <f t="shared" ca="1" si="7"/>
        <v>42</v>
      </c>
      <c r="X23" s="92">
        <f t="shared" ca="1" si="8"/>
        <v>27</v>
      </c>
      <c r="Y23" s="92">
        <f t="shared" ca="1" si="9"/>
        <v>38</v>
      </c>
      <c r="Z23" s="92">
        <f t="shared" ca="1" si="10"/>
        <v>38</v>
      </c>
      <c r="AA23" s="92">
        <f t="shared" ca="1" si="11"/>
        <v>27</v>
      </c>
      <c r="AB23" s="92">
        <f t="shared" ca="1" si="12"/>
        <v>30</v>
      </c>
      <c r="AC23" s="92">
        <f t="shared" ca="1" si="13"/>
        <v>29</v>
      </c>
    </row>
    <row r="24" spans="1:29" ht="15.75" x14ac:dyDescent="0.25">
      <c r="A24" s="38" t="s">
        <v>20</v>
      </c>
      <c r="B24" s="92">
        <f ca="1">'In-Analysis'!B24-'Out-Analysis'!B24</f>
        <v>-25641</v>
      </c>
      <c r="C24" s="92">
        <f ca="1">'In-Analysis'!C24-'Out-Analysis'!C24</f>
        <v>-18246</v>
      </c>
      <c r="D24" s="92">
        <f ca="1">'In-Analysis'!D24-'Out-Analysis'!D24</f>
        <v>-27471</v>
      </c>
      <c r="E24" s="92">
        <f ca="1">'In-Analysis'!E24-'Out-Analysis'!E24</f>
        <v>-12909</v>
      </c>
      <c r="F24" s="92">
        <f ca="1">'In-Analysis'!F24-'Out-Analysis'!F24</f>
        <v>-20272</v>
      </c>
      <c r="G24" s="92">
        <f ca="1">'In-Analysis'!G24-'Out-Analysis'!G24</f>
        <v>-21791</v>
      </c>
      <c r="H24" s="92">
        <f ca="1">'In-Analysis'!H24-'Out-Analysis'!H24</f>
        <v>-2681</v>
      </c>
      <c r="I24" s="92">
        <f ca="1">'In-Analysis'!I24-'Out-Analysis'!I24</f>
        <v>-11062</v>
      </c>
      <c r="J24" s="92">
        <f ca="1">'In-Analysis'!J24-'Out-Analysis'!J24</f>
        <v>4618</v>
      </c>
      <c r="K24" s="92">
        <f ca="1">'In-Analysis'!K24-'Out-Analysis'!K24</f>
        <v>15862</v>
      </c>
      <c r="L24" s="92">
        <f ca="1">'In-Analysis'!L24-'Out-Analysis'!L24</f>
        <v>-15208</v>
      </c>
      <c r="M24" s="92">
        <f ca="1">'In-Analysis'!M24-'Out-Analysis'!M24</f>
        <v>-41579</v>
      </c>
      <c r="N24" s="92">
        <f ca="1">'In-Analysis'!N24-'Out-Analysis'!N24</f>
        <v>-6288</v>
      </c>
      <c r="P24" s="38" t="s">
        <v>20</v>
      </c>
      <c r="Q24" s="92">
        <f t="shared" ca="1" si="14"/>
        <v>44</v>
      </c>
      <c r="R24" s="92">
        <f t="shared" ca="1" si="2"/>
        <v>44</v>
      </c>
      <c r="S24" s="92">
        <f t="shared" ca="1" si="3"/>
        <v>46</v>
      </c>
      <c r="T24" s="92">
        <f t="shared" ca="1" si="4"/>
        <v>42</v>
      </c>
      <c r="U24" s="92">
        <f t="shared" ca="1" si="5"/>
        <v>45</v>
      </c>
      <c r="V24" s="92">
        <f t="shared" ca="1" si="6"/>
        <v>44</v>
      </c>
      <c r="W24" s="92">
        <f t="shared" ca="1" si="7"/>
        <v>31</v>
      </c>
      <c r="X24" s="92">
        <f t="shared" ca="1" si="8"/>
        <v>42</v>
      </c>
      <c r="Y24" s="92">
        <f t="shared" ca="1" si="9"/>
        <v>22</v>
      </c>
      <c r="Z24" s="92">
        <f t="shared" ca="1" si="10"/>
        <v>15</v>
      </c>
      <c r="AA24" s="92">
        <f t="shared" ca="1" si="11"/>
        <v>42</v>
      </c>
      <c r="AB24" s="92">
        <f t="shared" ca="1" si="12"/>
        <v>47</v>
      </c>
      <c r="AC24" s="92">
        <f t="shared" ca="1" si="13"/>
        <v>36</v>
      </c>
    </row>
    <row r="25" spans="1:29" ht="15.75" x14ac:dyDescent="0.25">
      <c r="A25" s="38" t="s">
        <v>21</v>
      </c>
      <c r="B25" s="92">
        <f ca="1">'In-Analysis'!B25-'Out-Analysis'!B25</f>
        <v>-51439</v>
      </c>
      <c r="C25" s="92">
        <f ca="1">'In-Analysis'!C25-'Out-Analysis'!C25</f>
        <v>-26734</v>
      </c>
      <c r="D25" s="92">
        <f ca="1">'In-Analysis'!D25-'Out-Analysis'!D25</f>
        <v>-27465</v>
      </c>
      <c r="E25" s="92">
        <f ca="1">'In-Analysis'!E25-'Out-Analysis'!E25</f>
        <v>-42151</v>
      </c>
      <c r="F25" s="92">
        <f ca="1">'In-Analysis'!F25-'Out-Analysis'!F25</f>
        <v>-7114</v>
      </c>
      <c r="G25" s="92">
        <f ca="1">'In-Analysis'!G25-'Out-Analysis'!G25</f>
        <v>-20374</v>
      </c>
      <c r="H25" s="92">
        <f ca="1">'In-Analysis'!H25-'Out-Analysis'!H25</f>
        <v>-15579</v>
      </c>
      <c r="I25" s="92">
        <f ca="1">'In-Analysis'!I25-'Out-Analysis'!I25</f>
        <v>-6039</v>
      </c>
      <c r="J25" s="92">
        <f ca="1">'In-Analysis'!J25-'Out-Analysis'!J25</f>
        <v>-3990</v>
      </c>
      <c r="K25" s="92">
        <f ca="1">'In-Analysis'!K25-'Out-Analysis'!K25</f>
        <v>7444</v>
      </c>
      <c r="L25" s="92">
        <f ca="1">'In-Analysis'!L25-'Out-Analysis'!L25</f>
        <v>-1276</v>
      </c>
      <c r="M25" s="92">
        <f ca="1">'In-Analysis'!M25-'Out-Analysis'!M25</f>
        <v>-40497</v>
      </c>
      <c r="N25" s="92">
        <f ca="1">'In-Analysis'!N25-'Out-Analysis'!N25</f>
        <v>-32918</v>
      </c>
      <c r="P25" s="38" t="s">
        <v>21</v>
      </c>
      <c r="Q25" s="92">
        <f t="shared" ca="1" si="14"/>
        <v>49</v>
      </c>
      <c r="R25" s="92">
        <f t="shared" ca="1" si="2"/>
        <v>46</v>
      </c>
      <c r="S25" s="92">
        <f t="shared" ca="1" si="3"/>
        <v>45</v>
      </c>
      <c r="T25" s="92">
        <f t="shared" ca="1" si="4"/>
        <v>47</v>
      </c>
      <c r="U25" s="92">
        <f t="shared" ca="1" si="5"/>
        <v>39</v>
      </c>
      <c r="V25" s="92">
        <f t="shared" ca="1" si="6"/>
        <v>43</v>
      </c>
      <c r="W25" s="92">
        <f t="shared" ca="1" si="7"/>
        <v>44</v>
      </c>
      <c r="X25" s="92">
        <f t="shared" ca="1" si="8"/>
        <v>38</v>
      </c>
      <c r="Y25" s="92">
        <f t="shared" ca="1" si="9"/>
        <v>37</v>
      </c>
      <c r="Z25" s="92">
        <f t="shared" ca="1" si="10"/>
        <v>23</v>
      </c>
      <c r="AA25" s="92">
        <f t="shared" ca="1" si="11"/>
        <v>33</v>
      </c>
      <c r="AB25" s="92">
        <f t="shared" ca="1" si="12"/>
        <v>46</v>
      </c>
      <c r="AC25" s="92">
        <f t="shared" ca="1" si="13"/>
        <v>45</v>
      </c>
    </row>
    <row r="26" spans="1:29" ht="15.75" x14ac:dyDescent="0.25">
      <c r="A26" s="38" t="s">
        <v>22</v>
      </c>
      <c r="B26" s="92">
        <f ca="1">'In-Analysis'!B26-'Out-Analysis'!B26</f>
        <v>-14796</v>
      </c>
      <c r="C26" s="92">
        <f ca="1">'In-Analysis'!C26-'Out-Analysis'!C26</f>
        <v>728</v>
      </c>
      <c r="D26" s="92">
        <f ca="1">'In-Analysis'!D26-'Out-Analysis'!D26</f>
        <v>-480</v>
      </c>
      <c r="E26" s="92">
        <f ca="1">'In-Analysis'!E26-'Out-Analysis'!E26</f>
        <v>-37698</v>
      </c>
      <c r="F26" s="92">
        <f ca="1">'In-Analysis'!F26-'Out-Analysis'!F26</f>
        <v>-23346</v>
      </c>
      <c r="G26" s="92">
        <f ca="1">'In-Analysis'!G26-'Out-Analysis'!G26</f>
        <v>-22905</v>
      </c>
      <c r="H26" s="92">
        <f ca="1">'In-Analysis'!H26-'Out-Analysis'!H26</f>
        <v>-41752</v>
      </c>
      <c r="I26" s="92">
        <f ca="1">'In-Analysis'!I26-'Out-Analysis'!I26</f>
        <v>-47347</v>
      </c>
      <c r="J26" s="92">
        <f ca="1">'In-Analysis'!J26-'Out-Analysis'!J26</f>
        <v>-62058</v>
      </c>
      <c r="K26" s="92">
        <f ca="1">'In-Analysis'!K26-'Out-Analysis'!K26</f>
        <v>-88289</v>
      </c>
      <c r="L26" s="92">
        <f ca="1">'In-Analysis'!L26-'Out-Analysis'!L26</f>
        <v>-76047</v>
      </c>
      <c r="M26" s="92">
        <f ca="1">'In-Analysis'!M26-'Out-Analysis'!M26</f>
        <v>-78570</v>
      </c>
      <c r="N26" s="92">
        <f ca="1">'In-Analysis'!N26-'Out-Analysis'!N26</f>
        <v>-61672</v>
      </c>
      <c r="P26" s="38" t="s">
        <v>22</v>
      </c>
      <c r="Q26" s="92">
        <f t="shared" ca="1" si="14"/>
        <v>42</v>
      </c>
      <c r="R26" s="92">
        <f t="shared" ca="1" si="2"/>
        <v>27</v>
      </c>
      <c r="S26" s="92">
        <f t="shared" ca="1" si="3"/>
        <v>25</v>
      </c>
      <c r="T26" s="92">
        <f t="shared" ca="1" si="4"/>
        <v>46</v>
      </c>
      <c r="U26" s="92">
        <f t="shared" ca="1" si="5"/>
        <v>46</v>
      </c>
      <c r="V26" s="92">
        <f t="shared" ca="1" si="6"/>
        <v>45</v>
      </c>
      <c r="W26" s="92">
        <f t="shared" ca="1" si="7"/>
        <v>46</v>
      </c>
      <c r="X26" s="92">
        <f t="shared" ca="1" si="8"/>
        <v>46</v>
      </c>
      <c r="Y26" s="92">
        <f t="shared" ca="1" si="9"/>
        <v>48</v>
      </c>
      <c r="Z26" s="92">
        <f t="shared" ca="1" si="10"/>
        <v>51</v>
      </c>
      <c r="AA26" s="92">
        <f t="shared" ca="1" si="11"/>
        <v>49</v>
      </c>
      <c r="AB26" s="92">
        <f t="shared" ca="1" si="12"/>
        <v>50</v>
      </c>
      <c r="AC26" s="92">
        <f t="shared" ca="1" si="13"/>
        <v>47</v>
      </c>
    </row>
    <row r="27" spans="1:29" ht="15.75" x14ac:dyDescent="0.25">
      <c r="A27" s="38" t="s">
        <v>23</v>
      </c>
      <c r="B27" s="92">
        <f ca="1">'In-Analysis'!B27-'Out-Analysis'!B27</f>
        <v>-47273</v>
      </c>
      <c r="C27" s="92">
        <f ca="1">'In-Analysis'!C27-'Out-Analysis'!C27</f>
        <v>-9507</v>
      </c>
      <c r="D27" s="92">
        <f ca="1">'In-Analysis'!D27-'Out-Analysis'!D27</f>
        <v>-10276</v>
      </c>
      <c r="E27" s="92">
        <f ca="1">'In-Analysis'!E27-'Out-Analysis'!E27</f>
        <v>-18995</v>
      </c>
      <c r="F27" s="92">
        <f ca="1">'In-Analysis'!F27-'Out-Analysis'!F27</f>
        <v>-14536</v>
      </c>
      <c r="G27" s="92">
        <f ca="1">'In-Analysis'!G27-'Out-Analysis'!G27</f>
        <v>-14396</v>
      </c>
      <c r="H27" s="92">
        <f ca="1">'In-Analysis'!H27-'Out-Analysis'!H27</f>
        <v>-14904</v>
      </c>
      <c r="I27" s="92">
        <f ca="1">'In-Analysis'!I27-'Out-Analysis'!I27</f>
        <v>-2224</v>
      </c>
      <c r="J27" s="92">
        <f ca="1">'In-Analysis'!J27-'Out-Analysis'!J27</f>
        <v>-14893</v>
      </c>
      <c r="K27" s="92">
        <f ca="1">'In-Analysis'!K27-'Out-Analysis'!K27</f>
        <v>-21868</v>
      </c>
      <c r="L27" s="92">
        <f ca="1">'In-Analysis'!L27-'Out-Analysis'!L27</f>
        <v>-18099</v>
      </c>
      <c r="M27" s="92">
        <f ca="1">'In-Analysis'!M27-'Out-Analysis'!M27</f>
        <v>-11875</v>
      </c>
      <c r="N27" s="92">
        <f ca="1">'In-Analysis'!N27-'Out-Analysis'!N27</f>
        <v>-7145</v>
      </c>
      <c r="P27" s="38" t="s">
        <v>23</v>
      </c>
      <c r="Q27" s="92">
        <f t="shared" ca="1" si="14"/>
        <v>47</v>
      </c>
      <c r="R27" s="92">
        <f t="shared" ca="1" si="2"/>
        <v>38</v>
      </c>
      <c r="S27" s="92">
        <f t="shared" ca="1" si="3"/>
        <v>39</v>
      </c>
      <c r="T27" s="92">
        <f t="shared" ca="1" si="4"/>
        <v>43</v>
      </c>
      <c r="U27" s="92">
        <f t="shared" ca="1" si="5"/>
        <v>43</v>
      </c>
      <c r="V27" s="92">
        <f t="shared" ca="1" si="6"/>
        <v>40</v>
      </c>
      <c r="W27" s="92">
        <f t="shared" ca="1" si="7"/>
        <v>43</v>
      </c>
      <c r="X27" s="92">
        <f t="shared" ca="1" si="8"/>
        <v>33</v>
      </c>
      <c r="Y27" s="92">
        <f t="shared" ca="1" si="9"/>
        <v>43</v>
      </c>
      <c r="Z27" s="92">
        <f t="shared" ca="1" si="10"/>
        <v>44</v>
      </c>
      <c r="AA27" s="92">
        <f t="shared" ca="1" si="11"/>
        <v>44</v>
      </c>
      <c r="AB27" s="92">
        <f t="shared" ca="1" si="12"/>
        <v>37</v>
      </c>
      <c r="AC27" s="92">
        <f t="shared" ca="1" si="13"/>
        <v>37</v>
      </c>
    </row>
    <row r="28" spans="1:29" ht="15.75" x14ac:dyDescent="0.25">
      <c r="A28" s="38" t="s">
        <v>24</v>
      </c>
      <c r="B28" s="92">
        <f ca="1">'In-Analysis'!B28-'Out-Analysis'!B28</f>
        <v>2646</v>
      </c>
      <c r="C28" s="92">
        <f ca="1">'In-Analysis'!C28-'Out-Analysis'!C28</f>
        <v>-4494</v>
      </c>
      <c r="D28" s="92">
        <f ca="1">'In-Analysis'!D28-'Out-Analysis'!D28</f>
        <v>-12870</v>
      </c>
      <c r="E28" s="92">
        <f ca="1">'In-Analysis'!E28-'Out-Analysis'!E28</f>
        <v>-12007</v>
      </c>
      <c r="F28" s="92">
        <f ca="1">'In-Analysis'!F28-'Out-Analysis'!F28</f>
        <v>1384</v>
      </c>
      <c r="G28" s="92">
        <f ca="1">'In-Analysis'!G28-'Out-Analysis'!G28</f>
        <v>-3842</v>
      </c>
      <c r="H28" s="92">
        <f ca="1">'In-Analysis'!H28-'Out-Analysis'!H28</f>
        <v>6553</v>
      </c>
      <c r="I28" s="92">
        <f ca="1">'In-Analysis'!I28-'Out-Analysis'!I28</f>
        <v>-86</v>
      </c>
      <c r="J28" s="92">
        <f ca="1">'In-Analysis'!J28-'Out-Analysis'!J28</f>
        <v>3958</v>
      </c>
      <c r="K28" s="92">
        <f ca="1">'In-Analysis'!K28-'Out-Analysis'!K28</f>
        <v>-6769</v>
      </c>
      <c r="L28" s="92">
        <f ca="1">'In-Analysis'!L28-'Out-Analysis'!L28</f>
        <v>2704</v>
      </c>
      <c r="M28" s="92">
        <f ca="1">'In-Analysis'!M28-'Out-Analysis'!M28</f>
        <v>-4635</v>
      </c>
      <c r="N28" s="92">
        <f ca="1">'In-Analysis'!N28-'Out-Analysis'!N28</f>
        <v>-23551</v>
      </c>
      <c r="P28" s="38" t="s">
        <v>24</v>
      </c>
      <c r="Q28" s="92">
        <f t="shared" ca="1" si="14"/>
        <v>33</v>
      </c>
      <c r="R28" s="92">
        <f t="shared" ca="1" si="2"/>
        <v>33</v>
      </c>
      <c r="S28" s="92">
        <f t="shared" ca="1" si="3"/>
        <v>43</v>
      </c>
      <c r="T28" s="92">
        <f t="shared" ca="1" si="4"/>
        <v>40</v>
      </c>
      <c r="U28" s="92">
        <f t="shared" ca="1" si="5"/>
        <v>28</v>
      </c>
      <c r="V28" s="92">
        <f t="shared" ca="1" si="6"/>
        <v>34</v>
      </c>
      <c r="W28" s="92">
        <f t="shared" ca="1" si="7"/>
        <v>19</v>
      </c>
      <c r="X28" s="92">
        <f t="shared" ca="1" si="8"/>
        <v>28</v>
      </c>
      <c r="Y28" s="92">
        <f t="shared" ca="1" si="9"/>
        <v>27</v>
      </c>
      <c r="Z28" s="92">
        <f t="shared" ca="1" si="10"/>
        <v>37</v>
      </c>
      <c r="AA28" s="92">
        <f t="shared" ca="1" si="11"/>
        <v>28</v>
      </c>
      <c r="AB28" s="92">
        <f t="shared" ca="1" si="12"/>
        <v>35</v>
      </c>
      <c r="AC28" s="92">
        <f t="shared" ca="1" si="13"/>
        <v>41</v>
      </c>
    </row>
    <row r="29" spans="1:29" ht="15.75" x14ac:dyDescent="0.25">
      <c r="A29" s="38" t="s">
        <v>25</v>
      </c>
      <c r="B29" s="92">
        <f ca="1">'In-Analysis'!B29-'Out-Analysis'!B29</f>
        <v>18184</v>
      </c>
      <c r="C29" s="92">
        <f ca="1">'In-Analysis'!C29-'Out-Analysis'!C29</f>
        <v>11673</v>
      </c>
      <c r="D29" s="92">
        <f ca="1">'In-Analysis'!D29-'Out-Analysis'!D29</f>
        <v>3632</v>
      </c>
      <c r="E29" s="92">
        <f ca="1">'In-Analysis'!E29-'Out-Analysis'!E29</f>
        <v>3623</v>
      </c>
      <c r="F29" s="92">
        <f ca="1">'In-Analysis'!F29-'Out-Analysis'!F29</f>
        <v>-906</v>
      </c>
      <c r="G29" s="92">
        <f ca="1">'In-Analysis'!G29-'Out-Analysis'!G29</f>
        <v>21324</v>
      </c>
      <c r="H29" s="92">
        <f ca="1">'In-Analysis'!H29-'Out-Analysis'!H29</f>
        <v>20176</v>
      </c>
      <c r="I29" s="92">
        <f ca="1">'In-Analysis'!I29-'Out-Analysis'!I29</f>
        <v>11035</v>
      </c>
      <c r="J29" s="92">
        <f ca="1">'In-Analysis'!J29-'Out-Analysis'!J29</f>
        <v>-2829</v>
      </c>
      <c r="K29" s="92">
        <f ca="1">'In-Analysis'!K29-'Out-Analysis'!K29</f>
        <v>11262</v>
      </c>
      <c r="L29" s="92">
        <f ca="1">'In-Analysis'!L29-'Out-Analysis'!L29</f>
        <v>4197</v>
      </c>
      <c r="M29" s="92">
        <f ca="1">'In-Analysis'!M29-'Out-Analysis'!M29</f>
        <v>10707</v>
      </c>
      <c r="N29" s="92">
        <f ca="1">'In-Analysis'!N29-'Out-Analysis'!N29</f>
        <v>2110</v>
      </c>
      <c r="P29" s="38" t="s">
        <v>25</v>
      </c>
      <c r="Q29" s="92">
        <f t="shared" ca="1" si="14"/>
        <v>13</v>
      </c>
      <c r="R29" s="92">
        <f t="shared" ca="1" si="2"/>
        <v>13</v>
      </c>
      <c r="S29" s="92">
        <f t="shared" ca="1" si="3"/>
        <v>22</v>
      </c>
      <c r="T29" s="92">
        <f t="shared" ca="1" si="4"/>
        <v>26</v>
      </c>
      <c r="U29" s="92">
        <f t="shared" ca="1" si="5"/>
        <v>31</v>
      </c>
      <c r="V29" s="92">
        <f t="shared" ca="1" si="6"/>
        <v>11</v>
      </c>
      <c r="W29" s="92">
        <f t="shared" ca="1" si="7"/>
        <v>10</v>
      </c>
      <c r="X29" s="92">
        <f t="shared" ca="1" si="8"/>
        <v>16</v>
      </c>
      <c r="Y29" s="92">
        <f t="shared" ca="1" si="9"/>
        <v>36</v>
      </c>
      <c r="Z29" s="92">
        <f t="shared" ca="1" si="10"/>
        <v>18</v>
      </c>
      <c r="AA29" s="92">
        <f t="shared" ca="1" si="11"/>
        <v>25</v>
      </c>
      <c r="AB29" s="92">
        <f t="shared" ca="1" si="12"/>
        <v>19</v>
      </c>
      <c r="AC29" s="92">
        <f t="shared" ca="1" si="13"/>
        <v>27</v>
      </c>
    </row>
    <row r="30" spans="1:29" ht="15.75" x14ac:dyDescent="0.25">
      <c r="A30" s="38" t="s">
        <v>26</v>
      </c>
      <c r="B30" s="92">
        <f ca="1">'In-Analysis'!B30-'Out-Analysis'!B30</f>
        <v>14171</v>
      </c>
      <c r="C30" s="92">
        <f ca="1">'In-Analysis'!C30-'Out-Analysis'!C30</f>
        <v>7444</v>
      </c>
      <c r="D30" s="92">
        <f ca="1">'In-Analysis'!D30-'Out-Analysis'!D30</f>
        <v>6296</v>
      </c>
      <c r="E30" s="92">
        <f ca="1">'In-Analysis'!E30-'Out-Analysis'!E30</f>
        <v>10140</v>
      </c>
      <c r="F30" s="92">
        <f ca="1">'In-Analysis'!F30-'Out-Analysis'!F30</f>
        <v>1907</v>
      </c>
      <c r="G30" s="92">
        <f ca="1">'In-Analysis'!G30-'Out-Analysis'!G30</f>
        <v>8445</v>
      </c>
      <c r="H30" s="92">
        <f ca="1">'In-Analysis'!H30-'Out-Analysis'!H30</f>
        <v>3858</v>
      </c>
      <c r="I30" s="92">
        <f ca="1">'In-Analysis'!I30-'Out-Analysis'!I30</f>
        <v>2349</v>
      </c>
      <c r="J30" s="92">
        <f ca="1">'In-Analysis'!J30-'Out-Analysis'!J30</f>
        <v>-240</v>
      </c>
      <c r="K30" s="92">
        <f ca="1">'In-Analysis'!K30-'Out-Analysis'!K30</f>
        <v>730</v>
      </c>
      <c r="L30" s="92">
        <f ca="1">'In-Analysis'!L30-'Out-Analysis'!L30</f>
        <v>8177</v>
      </c>
      <c r="M30" s="92">
        <f ca="1">'In-Analysis'!M30-'Out-Analysis'!M30</f>
        <v>5984</v>
      </c>
      <c r="N30" s="92">
        <f ca="1">'In-Analysis'!N30-'Out-Analysis'!N30</f>
        <v>4834</v>
      </c>
      <c r="P30" s="38" t="s">
        <v>26</v>
      </c>
      <c r="Q30" s="92">
        <f t="shared" ca="1" si="14"/>
        <v>17</v>
      </c>
      <c r="R30" s="92">
        <f t="shared" ca="1" si="2"/>
        <v>19</v>
      </c>
      <c r="S30" s="92">
        <f t="shared" ca="1" si="3"/>
        <v>17</v>
      </c>
      <c r="T30" s="92">
        <f t="shared" ca="1" si="4"/>
        <v>19</v>
      </c>
      <c r="U30" s="92">
        <f t="shared" ca="1" si="5"/>
        <v>27</v>
      </c>
      <c r="V30" s="92">
        <f t="shared" ca="1" si="6"/>
        <v>17</v>
      </c>
      <c r="W30" s="92">
        <f t="shared" ca="1" si="7"/>
        <v>24</v>
      </c>
      <c r="X30" s="92">
        <f t="shared" ca="1" si="8"/>
        <v>24</v>
      </c>
      <c r="Y30" s="92">
        <f t="shared" ca="1" si="9"/>
        <v>33</v>
      </c>
      <c r="Z30" s="92">
        <f t="shared" ca="1" si="10"/>
        <v>30</v>
      </c>
      <c r="AA30" s="92">
        <f t="shared" ca="1" si="11"/>
        <v>21</v>
      </c>
      <c r="AB30" s="92">
        <f t="shared" ca="1" si="12"/>
        <v>24</v>
      </c>
      <c r="AC30" s="92">
        <f t="shared" ca="1" si="13"/>
        <v>25</v>
      </c>
    </row>
    <row r="31" spans="1:29" ht="15.75" x14ac:dyDescent="0.25">
      <c r="A31" s="38" t="s">
        <v>27</v>
      </c>
      <c r="B31" s="92">
        <f ca="1">'In-Analysis'!B31-'Out-Analysis'!B31</f>
        <v>-9829</v>
      </c>
      <c r="C31" s="92">
        <f ca="1">'In-Analysis'!C31-'Out-Analysis'!C31</f>
        <v>4747</v>
      </c>
      <c r="D31" s="92">
        <f ca="1">'In-Analysis'!D31-'Out-Analysis'!D31</f>
        <v>3992</v>
      </c>
      <c r="E31" s="92">
        <f ca="1">'In-Analysis'!E31-'Out-Analysis'!E31</f>
        <v>-260</v>
      </c>
      <c r="F31" s="92">
        <f ca="1">'In-Analysis'!F31-'Out-Analysis'!F31</f>
        <v>8981</v>
      </c>
      <c r="G31" s="92">
        <f ca="1">'In-Analysis'!G31-'Out-Analysis'!G31</f>
        <v>-1901</v>
      </c>
      <c r="H31" s="92">
        <f ca="1">'In-Analysis'!H31-'Out-Analysis'!H31</f>
        <v>-5550</v>
      </c>
      <c r="I31" s="92">
        <f ca="1">'In-Analysis'!I31-'Out-Analysis'!I31</f>
        <v>-739</v>
      </c>
      <c r="J31" s="92">
        <f ca="1">'In-Analysis'!J31-'Out-Analysis'!J31</f>
        <v>7759</v>
      </c>
      <c r="K31" s="92">
        <f ca="1">'In-Analysis'!K31-'Out-Analysis'!K31</f>
        <v>9502</v>
      </c>
      <c r="L31" s="92">
        <f ca="1">'In-Analysis'!L31-'Out-Analysis'!L31</f>
        <v>-1424</v>
      </c>
      <c r="M31" s="92">
        <f ca="1">'In-Analysis'!M31-'Out-Analysis'!M31</f>
        <v>-1653</v>
      </c>
      <c r="N31" s="92">
        <f ca="1">'In-Analysis'!N31-'Out-Analysis'!N31</f>
        <v>-2934</v>
      </c>
      <c r="P31" s="38" t="s">
        <v>27</v>
      </c>
      <c r="Q31" s="92">
        <f t="shared" ca="1" si="14"/>
        <v>40</v>
      </c>
      <c r="R31" s="92">
        <f t="shared" ca="1" si="2"/>
        <v>23</v>
      </c>
      <c r="S31" s="92">
        <f t="shared" ca="1" si="3"/>
        <v>21</v>
      </c>
      <c r="T31" s="92">
        <f t="shared" ca="1" si="4"/>
        <v>28</v>
      </c>
      <c r="U31" s="92">
        <f t="shared" ca="1" si="5"/>
        <v>16</v>
      </c>
      <c r="V31" s="92">
        <f t="shared" ca="1" si="6"/>
        <v>28</v>
      </c>
      <c r="W31" s="92">
        <f t="shared" ca="1" si="7"/>
        <v>36</v>
      </c>
      <c r="X31" s="92">
        <f t="shared" ca="1" si="8"/>
        <v>29</v>
      </c>
      <c r="Y31" s="92">
        <f t="shared" ca="1" si="9"/>
        <v>18</v>
      </c>
      <c r="Z31" s="92">
        <f t="shared" ca="1" si="10"/>
        <v>19</v>
      </c>
      <c r="AA31" s="92">
        <f t="shared" ca="1" si="11"/>
        <v>34</v>
      </c>
      <c r="AB31" s="92">
        <f t="shared" ca="1" si="12"/>
        <v>31</v>
      </c>
      <c r="AC31" s="92">
        <f t="shared" ca="1" si="13"/>
        <v>35</v>
      </c>
    </row>
    <row r="32" spans="1:29" ht="15.75" x14ac:dyDescent="0.25">
      <c r="A32" s="38" t="s">
        <v>28</v>
      </c>
      <c r="B32" s="92">
        <f ca="1">'In-Analysis'!B32-'Out-Analysis'!B32</f>
        <v>40464</v>
      </c>
      <c r="C32" s="92">
        <f ca="1">'In-Analysis'!C32-'Out-Analysis'!C32</f>
        <v>34848</v>
      </c>
      <c r="D32" s="92">
        <f ca="1">'In-Analysis'!D32-'Out-Analysis'!D32</f>
        <v>29336</v>
      </c>
      <c r="E32" s="92">
        <f ca="1">'In-Analysis'!E32-'Out-Analysis'!E32</f>
        <v>36590</v>
      </c>
      <c r="F32" s="92">
        <f ca="1">'In-Analysis'!F32-'Out-Analysis'!F32</f>
        <v>26791</v>
      </c>
      <c r="G32" s="92">
        <f ca="1">'In-Analysis'!G32-'Out-Analysis'!G32</f>
        <v>25661</v>
      </c>
      <c r="H32" s="92">
        <f ca="1">'In-Analysis'!H32-'Out-Analysis'!H32</f>
        <v>25403</v>
      </c>
      <c r="I32" s="92">
        <f ca="1">'In-Analysis'!I32-'Out-Analysis'!I32</f>
        <v>-5598</v>
      </c>
      <c r="J32" s="92">
        <f ca="1">'In-Analysis'!J32-'Out-Analysis'!J32</f>
        <v>-6732</v>
      </c>
      <c r="K32" s="92">
        <f ca="1">'In-Analysis'!K32-'Out-Analysis'!K32</f>
        <v>-2432</v>
      </c>
      <c r="L32" s="92">
        <f ca="1">'In-Analysis'!L32-'Out-Analysis'!L32</f>
        <v>15948</v>
      </c>
      <c r="M32" s="92">
        <f ca="1">'In-Analysis'!M32-'Out-Analysis'!M32</f>
        <v>17525</v>
      </c>
      <c r="N32" s="92">
        <f ca="1">'In-Analysis'!N32-'Out-Analysis'!N32</f>
        <v>41279</v>
      </c>
      <c r="P32" s="38" t="s">
        <v>28</v>
      </c>
      <c r="Q32" s="92">
        <f t="shared" ca="1" si="14"/>
        <v>8</v>
      </c>
      <c r="R32" s="92">
        <f t="shared" ca="1" si="2"/>
        <v>9</v>
      </c>
      <c r="S32" s="92">
        <f t="shared" ca="1" si="3"/>
        <v>10</v>
      </c>
      <c r="T32" s="92">
        <f t="shared" ca="1" si="4"/>
        <v>7</v>
      </c>
      <c r="U32" s="92">
        <f t="shared" ca="1" si="5"/>
        <v>9</v>
      </c>
      <c r="V32" s="92">
        <f t="shared" ca="1" si="6"/>
        <v>10</v>
      </c>
      <c r="W32" s="92">
        <f t="shared" ca="1" si="7"/>
        <v>8</v>
      </c>
      <c r="X32" s="92">
        <f t="shared" ca="1" si="8"/>
        <v>37</v>
      </c>
      <c r="Y32" s="92">
        <f t="shared" ca="1" si="9"/>
        <v>40</v>
      </c>
      <c r="Z32" s="92">
        <f t="shared" ca="1" si="10"/>
        <v>34</v>
      </c>
      <c r="AA32" s="92">
        <f t="shared" ca="1" si="11"/>
        <v>14</v>
      </c>
      <c r="AB32" s="92">
        <f t="shared" ca="1" si="12"/>
        <v>16</v>
      </c>
      <c r="AC32" s="92">
        <f t="shared" ca="1" si="13"/>
        <v>8</v>
      </c>
    </row>
    <row r="33" spans="1:29" ht="15.75" x14ac:dyDescent="0.25">
      <c r="A33" s="38" t="s">
        <v>29</v>
      </c>
      <c r="B33" s="92">
        <f ca="1">'In-Analysis'!B33-'Out-Analysis'!B33</f>
        <v>8919</v>
      </c>
      <c r="C33" s="92">
        <f ca="1">'In-Analysis'!C33-'Out-Analysis'!C33</f>
        <v>11153</v>
      </c>
      <c r="D33" s="92">
        <f ca="1">'In-Analysis'!D33-'Out-Analysis'!D33</f>
        <v>6829</v>
      </c>
      <c r="E33" s="92">
        <f ca="1">'In-Analysis'!E33-'Out-Analysis'!E33</f>
        <v>11561</v>
      </c>
      <c r="F33" s="92">
        <f ca="1">'In-Analysis'!F33-'Out-Analysis'!F33</f>
        <v>2</v>
      </c>
      <c r="G33" s="92">
        <f ca="1">'In-Analysis'!G33-'Out-Analysis'!G33</f>
        <v>-1219</v>
      </c>
      <c r="H33" s="92">
        <f ca="1">'In-Analysis'!H33-'Out-Analysis'!H33</f>
        <v>11788</v>
      </c>
      <c r="I33" s="92">
        <f ca="1">'In-Analysis'!I33-'Out-Analysis'!I33</f>
        <v>-6277</v>
      </c>
      <c r="J33" s="92">
        <f ca="1">'In-Analysis'!J33-'Out-Analysis'!J33</f>
        <v>968</v>
      </c>
      <c r="K33" s="92">
        <f ca="1">'In-Analysis'!K33-'Out-Analysis'!K33</f>
        <v>-10482</v>
      </c>
      <c r="L33" s="92">
        <f ca="1">'In-Analysis'!L33-'Out-Analysis'!L33</f>
        <v>4622</v>
      </c>
      <c r="M33" s="92">
        <f ca="1">'In-Analysis'!M33-'Out-Analysis'!M33</f>
        <v>4597</v>
      </c>
      <c r="N33" s="92">
        <f ca="1">'In-Analysis'!N33-'Out-Analysis'!N33</f>
        <v>2160</v>
      </c>
      <c r="P33" s="38" t="s">
        <v>29</v>
      </c>
      <c r="Q33" s="92">
        <f t="shared" ca="1" si="14"/>
        <v>26</v>
      </c>
      <c r="R33" s="92">
        <f t="shared" ca="1" si="2"/>
        <v>14</v>
      </c>
      <c r="S33" s="92">
        <f t="shared" ca="1" si="3"/>
        <v>16</v>
      </c>
      <c r="T33" s="92">
        <f t="shared" ca="1" si="4"/>
        <v>17</v>
      </c>
      <c r="U33" s="92">
        <f t="shared" ca="1" si="5"/>
        <v>29</v>
      </c>
      <c r="V33" s="92">
        <f t="shared" ca="1" si="6"/>
        <v>26</v>
      </c>
      <c r="W33" s="92">
        <f t="shared" ca="1" si="7"/>
        <v>15</v>
      </c>
      <c r="X33" s="92">
        <f t="shared" ca="1" si="8"/>
        <v>39</v>
      </c>
      <c r="Y33" s="92">
        <f t="shared" ca="1" si="9"/>
        <v>30</v>
      </c>
      <c r="Z33" s="92">
        <f t="shared" ca="1" si="10"/>
        <v>39</v>
      </c>
      <c r="AA33" s="92">
        <f t="shared" ca="1" si="11"/>
        <v>24</v>
      </c>
      <c r="AB33" s="92">
        <f t="shared" ca="1" si="12"/>
        <v>25</v>
      </c>
      <c r="AC33" s="92">
        <f t="shared" ca="1" si="13"/>
        <v>26</v>
      </c>
    </row>
    <row r="34" spans="1:29" ht="15.75" x14ac:dyDescent="0.25">
      <c r="A34" s="38" t="s">
        <v>30</v>
      </c>
      <c r="B34" s="92">
        <f ca="1">'In-Analysis'!B34-'Out-Analysis'!B34</f>
        <v>-49901</v>
      </c>
      <c r="C34" s="92">
        <f ca="1">'In-Analysis'!C34-'Out-Analysis'!C34</f>
        <v>-72855</v>
      </c>
      <c r="D34" s="92">
        <f ca="1">'In-Analysis'!D34-'Out-Analysis'!D34</f>
        <v>-82471</v>
      </c>
      <c r="E34" s="92">
        <f ca="1">'In-Analysis'!E34-'Out-Analysis'!E34</f>
        <v>-83306</v>
      </c>
      <c r="F34" s="92">
        <f ca="1">'In-Analysis'!F34-'Out-Analysis'!F34</f>
        <v>-79672</v>
      </c>
      <c r="G34" s="92">
        <f ca="1">'In-Analysis'!G34-'Out-Analysis'!G34</f>
        <v>-65412</v>
      </c>
      <c r="H34" s="92">
        <f ca="1">'In-Analysis'!H34-'Out-Analysis'!H34</f>
        <v>-88979</v>
      </c>
      <c r="I34" s="92">
        <f ca="1">'In-Analysis'!I34-'Out-Analysis'!I34</f>
        <v>-76175</v>
      </c>
      <c r="J34" s="92">
        <f ca="1">'In-Analysis'!J34-'Out-Analysis'!J34</f>
        <v>-66603</v>
      </c>
      <c r="K34" s="92">
        <f ca="1">'In-Analysis'!K34-'Out-Analysis'!K34</f>
        <v>-53744</v>
      </c>
      <c r="L34" s="92">
        <f ca="1">'In-Analysis'!L34-'Out-Analysis'!L34</f>
        <v>-62913</v>
      </c>
      <c r="M34" s="92">
        <f ca="1">'In-Analysis'!M34-'Out-Analysis'!M34</f>
        <v>-69043</v>
      </c>
      <c r="N34" s="92">
        <f ca="1">'In-Analysis'!N34-'Out-Analysis'!N34</f>
        <v>-87098</v>
      </c>
      <c r="P34" s="38" t="s">
        <v>30</v>
      </c>
      <c r="Q34" s="92">
        <f t="shared" ca="1" si="14"/>
        <v>48</v>
      </c>
      <c r="R34" s="92">
        <f t="shared" ca="1" si="2"/>
        <v>48</v>
      </c>
      <c r="S34" s="92">
        <f t="shared" ca="1" si="3"/>
        <v>49</v>
      </c>
      <c r="T34" s="92">
        <f t="shared" ca="1" si="4"/>
        <v>49</v>
      </c>
      <c r="U34" s="92">
        <f t="shared" ca="1" si="5"/>
        <v>50</v>
      </c>
      <c r="V34" s="92">
        <f t="shared" ca="1" si="6"/>
        <v>48</v>
      </c>
      <c r="W34" s="92">
        <f t="shared" ca="1" si="7"/>
        <v>51</v>
      </c>
      <c r="X34" s="92">
        <f t="shared" ca="1" si="8"/>
        <v>50</v>
      </c>
      <c r="Y34" s="92">
        <f t="shared" ca="1" si="9"/>
        <v>49</v>
      </c>
      <c r="Z34" s="92">
        <f t="shared" ca="1" si="10"/>
        <v>48</v>
      </c>
      <c r="AA34" s="92">
        <f t="shared" ca="1" si="11"/>
        <v>48</v>
      </c>
      <c r="AB34" s="92">
        <f t="shared" ca="1" si="12"/>
        <v>49</v>
      </c>
      <c r="AC34" s="92">
        <f t="shared" ca="1" si="13"/>
        <v>49</v>
      </c>
    </row>
    <row r="35" spans="1:29" ht="15.75" x14ac:dyDescent="0.25">
      <c r="A35" s="38" t="s">
        <v>31</v>
      </c>
      <c r="B35" s="92">
        <f ca="1">'In-Analysis'!B35-'Out-Analysis'!B35</f>
        <v>10434</v>
      </c>
      <c r="C35" s="92">
        <f ca="1">'In-Analysis'!C35-'Out-Analysis'!C35</f>
        <v>-10041</v>
      </c>
      <c r="D35" s="92">
        <f ca="1">'In-Analysis'!D35-'Out-Analysis'!D35</f>
        <v>-776</v>
      </c>
      <c r="E35" s="92">
        <f ca="1">'In-Analysis'!E35-'Out-Analysis'!E35</f>
        <v>-12662</v>
      </c>
      <c r="F35" s="92">
        <f ca="1">'In-Analysis'!F35-'Out-Analysis'!F35</f>
        <v>-1227</v>
      </c>
      <c r="G35" s="92">
        <f ca="1">'In-Analysis'!G35-'Out-Analysis'!G35</f>
        <v>-18789</v>
      </c>
      <c r="H35" s="92">
        <f ca="1">'In-Analysis'!H35-'Out-Analysis'!H35</f>
        <v>-9228</v>
      </c>
      <c r="I35" s="92">
        <f ca="1">'In-Analysis'!I35-'Out-Analysis'!I35</f>
        <v>699</v>
      </c>
      <c r="J35" s="92">
        <f ca="1">'In-Analysis'!J35-'Out-Analysis'!J35</f>
        <v>23167</v>
      </c>
      <c r="K35" s="92">
        <f ca="1">'In-Analysis'!K35-'Out-Analysis'!K35</f>
        <v>-1189</v>
      </c>
      <c r="L35" s="92">
        <f ca="1">'In-Analysis'!L35-'Out-Analysis'!L35</f>
        <v>905</v>
      </c>
      <c r="M35" s="92">
        <f ca="1">'In-Analysis'!M35-'Out-Analysis'!M35</f>
        <v>-3178</v>
      </c>
      <c r="N35" s="92">
        <f ca="1">'In-Analysis'!N35-'Out-Analysis'!N35</f>
        <v>7065</v>
      </c>
      <c r="P35" s="38" t="s">
        <v>31</v>
      </c>
      <c r="Q35" s="92">
        <f t="shared" ca="1" si="14"/>
        <v>23</v>
      </c>
      <c r="R35" s="92">
        <f t="shared" ca="1" si="2"/>
        <v>39</v>
      </c>
      <c r="S35" s="92">
        <f t="shared" ca="1" si="3"/>
        <v>27</v>
      </c>
      <c r="T35" s="92">
        <f t="shared" ca="1" si="4"/>
        <v>41</v>
      </c>
      <c r="U35" s="92">
        <f t="shared" ca="1" si="5"/>
        <v>32</v>
      </c>
      <c r="V35" s="92">
        <f t="shared" ca="1" si="6"/>
        <v>42</v>
      </c>
      <c r="W35" s="92">
        <f t="shared" ca="1" si="7"/>
        <v>40</v>
      </c>
      <c r="X35" s="92">
        <f t="shared" ca="1" si="8"/>
        <v>26</v>
      </c>
      <c r="Y35" s="92">
        <f t="shared" ca="1" si="9"/>
        <v>11</v>
      </c>
      <c r="Z35" s="92">
        <f t="shared" ca="1" si="10"/>
        <v>33</v>
      </c>
      <c r="AA35" s="92">
        <f t="shared" ca="1" si="11"/>
        <v>31</v>
      </c>
      <c r="AB35" s="92">
        <f t="shared" ca="1" si="12"/>
        <v>34</v>
      </c>
      <c r="AC35" s="92">
        <f t="shared" ca="1" si="13"/>
        <v>24</v>
      </c>
    </row>
    <row r="36" spans="1:29" ht="15.75" x14ac:dyDescent="0.25">
      <c r="A36" s="38" t="s">
        <v>32</v>
      </c>
      <c r="B36" s="92">
        <f ca="1">'In-Analysis'!B36-'Out-Analysis'!B36</f>
        <v>-283792</v>
      </c>
      <c r="C36" s="92">
        <f ca="1">'In-Analysis'!C36-'Out-Analysis'!C36</f>
        <v>-167328</v>
      </c>
      <c r="D36" s="92">
        <f ca="1">'In-Analysis'!D36-'Out-Analysis'!D36</f>
        <v>-189413</v>
      </c>
      <c r="E36" s="92">
        <f ca="1">'In-Analysis'!E36-'Out-Analysis'!E36</f>
        <v>-191244</v>
      </c>
      <c r="F36" s="92">
        <f ca="1">'In-Analysis'!F36-'Out-Analysis'!F36</f>
        <v>-165503</v>
      </c>
      <c r="G36" s="92">
        <f ca="1">'In-Analysis'!G36-'Out-Analysis'!G36</f>
        <v>-129374</v>
      </c>
      <c r="H36" s="92">
        <f ca="1">'In-Analysis'!H36-'Out-Analysis'!H36</f>
        <v>-135811</v>
      </c>
      <c r="I36" s="92">
        <f ca="1">'In-Analysis'!I36-'Out-Analysis'!I36</f>
        <v>-95591</v>
      </c>
      <c r="J36" s="92">
        <f ca="1">'In-Analysis'!J36-'Out-Analysis'!J36</f>
        <v>-93712</v>
      </c>
      <c r="K36" s="92">
        <f ca="1">'In-Analysis'!K36-'Out-Analysis'!K36</f>
        <v>-105038</v>
      </c>
      <c r="L36" s="92">
        <f ca="1">'In-Analysis'!L36-'Out-Analysis'!L36</f>
        <v>-152369</v>
      </c>
      <c r="M36" s="92">
        <f ca="1">'In-Analysis'!M36-'Out-Analysis'!M36</f>
        <v>-170906</v>
      </c>
      <c r="N36" s="92">
        <f ca="1">'In-Analysis'!N36-'Out-Analysis'!N36</f>
        <v>-236625</v>
      </c>
      <c r="P36" s="38" t="s">
        <v>32</v>
      </c>
      <c r="Q36" s="92">
        <f t="shared" ca="1" si="14"/>
        <v>51</v>
      </c>
      <c r="R36" s="92">
        <f t="shared" ca="1" si="2"/>
        <v>52</v>
      </c>
      <c r="S36" s="92">
        <f t="shared" ca="1" si="3"/>
        <v>52</v>
      </c>
      <c r="T36" s="92">
        <f t="shared" ca="1" si="4"/>
        <v>52</v>
      </c>
      <c r="U36" s="92">
        <f t="shared" ca="1" si="5"/>
        <v>52</v>
      </c>
      <c r="V36" s="92">
        <f t="shared" ca="1" si="6"/>
        <v>52</v>
      </c>
      <c r="W36" s="92">
        <f t="shared" ca="1" si="7"/>
        <v>52</v>
      </c>
      <c r="X36" s="92">
        <f t="shared" ca="1" si="8"/>
        <v>52</v>
      </c>
      <c r="Y36" s="92">
        <f t="shared" ca="1" si="9"/>
        <v>51</v>
      </c>
      <c r="Z36" s="92">
        <f t="shared" ca="1" si="10"/>
        <v>52</v>
      </c>
      <c r="AA36" s="92">
        <f t="shared" ca="1" si="11"/>
        <v>52</v>
      </c>
      <c r="AB36" s="92">
        <f t="shared" ca="1" si="12"/>
        <v>51</v>
      </c>
      <c r="AC36" s="92">
        <f t="shared" ca="1" si="13"/>
        <v>52</v>
      </c>
    </row>
    <row r="37" spans="1:29" ht="15.75" x14ac:dyDescent="0.25">
      <c r="A37" s="38" t="s">
        <v>33</v>
      </c>
      <c r="B37" s="92">
        <f ca="1">'In-Analysis'!B37-'Out-Analysis'!B37</f>
        <v>99406</v>
      </c>
      <c r="C37" s="92">
        <f ca="1">'In-Analysis'!C37-'Out-Analysis'!C37</f>
        <v>70628</v>
      </c>
      <c r="D37" s="92">
        <f ca="1">'In-Analysis'!D37-'Out-Analysis'!D37</f>
        <v>74333</v>
      </c>
      <c r="E37" s="92">
        <f ca="1">'In-Analysis'!E37-'Out-Analysis'!E37</f>
        <v>73406</v>
      </c>
      <c r="F37" s="92">
        <f ca="1">'In-Analysis'!F37-'Out-Analysis'!F37</f>
        <v>37595</v>
      </c>
      <c r="G37" s="92">
        <f ca="1">'In-Analysis'!G37-'Out-Analysis'!G37</f>
        <v>28832</v>
      </c>
      <c r="H37" s="92">
        <f ca="1">'In-Analysis'!H37-'Out-Analysis'!H37</f>
        <v>34486</v>
      </c>
      <c r="I37" s="92">
        <f ca="1">'In-Analysis'!I37-'Out-Analysis'!I37</f>
        <v>40144</v>
      </c>
      <c r="J37" s="92">
        <f ca="1">'In-Analysis'!J37-'Out-Analysis'!J37</f>
        <v>56231</v>
      </c>
      <c r="K37" s="92">
        <f ca="1">'In-Analysis'!K37-'Out-Analysis'!K37</f>
        <v>55393</v>
      </c>
      <c r="L37" s="92">
        <f ca="1">'In-Analysis'!L37-'Out-Analysis'!L37</f>
        <v>88925</v>
      </c>
      <c r="M37" s="92">
        <f ca="1">'In-Analysis'!M37-'Out-Analysis'!M37</f>
        <v>120873</v>
      </c>
      <c r="N37" s="92">
        <f ca="1">'In-Analysis'!N37-'Out-Analysis'!N37</f>
        <v>123616</v>
      </c>
      <c r="P37" s="38" t="s">
        <v>33</v>
      </c>
      <c r="Q37" s="92">
        <f t="shared" ca="1" si="14"/>
        <v>3</v>
      </c>
      <c r="R37" s="92">
        <f t="shared" ca="1" si="2"/>
        <v>3</v>
      </c>
      <c r="S37" s="92">
        <f t="shared" ca="1" si="3"/>
        <v>4</v>
      </c>
      <c r="T37" s="92">
        <f t="shared" ca="1" si="4"/>
        <v>3</v>
      </c>
      <c r="U37" s="92">
        <f t="shared" ca="1" si="5"/>
        <v>6</v>
      </c>
      <c r="V37" s="92">
        <f t="shared" ca="1" si="6"/>
        <v>8</v>
      </c>
      <c r="W37" s="92">
        <f t="shared" ca="1" si="7"/>
        <v>5</v>
      </c>
      <c r="X37" s="92">
        <f t="shared" ca="1" si="8"/>
        <v>4</v>
      </c>
      <c r="Y37" s="92">
        <f t="shared" ca="1" si="9"/>
        <v>2</v>
      </c>
      <c r="Z37" s="92">
        <f t="shared" ca="1" si="10"/>
        <v>2</v>
      </c>
      <c r="AA37" s="92">
        <f t="shared" ca="1" si="11"/>
        <v>2</v>
      </c>
      <c r="AB37" s="92">
        <f t="shared" ca="1" si="12"/>
        <v>2</v>
      </c>
      <c r="AC37" s="92">
        <f t="shared" ca="1" si="13"/>
        <v>3</v>
      </c>
    </row>
    <row r="38" spans="1:29" ht="15.75" x14ac:dyDescent="0.25">
      <c r="A38" s="38" t="s">
        <v>34</v>
      </c>
      <c r="B38" s="92">
        <f ca="1">'In-Analysis'!B38-'Out-Analysis'!B38</f>
        <v>6454</v>
      </c>
      <c r="C38" s="92">
        <f ca="1">'In-Analysis'!C38-'Out-Analysis'!C38</f>
        <v>-29</v>
      </c>
      <c r="D38" s="92">
        <f ca="1">'In-Analysis'!D38-'Out-Analysis'!D38</f>
        <v>-8003</v>
      </c>
      <c r="E38" s="92">
        <f ca="1">'In-Analysis'!E38-'Out-Analysis'!E38</f>
        <v>10751</v>
      </c>
      <c r="F38" s="92">
        <f ca="1">'In-Analysis'!F38-'Out-Analysis'!F38</f>
        <v>11374</v>
      </c>
      <c r="G38" s="92">
        <f ca="1">'In-Analysis'!G38-'Out-Analysis'!G38</f>
        <v>9100</v>
      </c>
      <c r="H38" s="92">
        <f ca="1">'In-Analysis'!H38-'Out-Analysis'!H38</f>
        <v>14254</v>
      </c>
      <c r="I38" s="92">
        <f ca="1">'In-Analysis'!I38-'Out-Analysis'!I38</f>
        <v>5947</v>
      </c>
      <c r="J38" s="92">
        <f ca="1">'In-Analysis'!J38-'Out-Analysis'!J38</f>
        <v>5650</v>
      </c>
      <c r="K38" s="92">
        <f ca="1">'In-Analysis'!K38-'Out-Analysis'!K38</f>
        <v>8627</v>
      </c>
      <c r="L38" s="92">
        <f ca="1">'In-Analysis'!L38-'Out-Analysis'!L38</f>
        <v>2402</v>
      </c>
      <c r="M38" s="92">
        <f ca="1">'In-Analysis'!M38-'Out-Analysis'!M38</f>
        <v>1342</v>
      </c>
      <c r="N38" s="92">
        <f ca="1">'In-Analysis'!N38-'Out-Analysis'!N38</f>
        <v>1105</v>
      </c>
      <c r="P38" s="38" t="s">
        <v>34</v>
      </c>
      <c r="Q38" s="92">
        <f t="shared" ca="1" si="14"/>
        <v>29</v>
      </c>
      <c r="R38" s="92">
        <f t="shared" ca="1" si="2"/>
        <v>28</v>
      </c>
      <c r="S38" s="92">
        <f t="shared" ca="1" si="3"/>
        <v>38</v>
      </c>
      <c r="T38" s="92">
        <f t="shared" ca="1" si="4"/>
        <v>18</v>
      </c>
      <c r="U38" s="92">
        <f t="shared" ca="1" si="5"/>
        <v>13</v>
      </c>
      <c r="V38" s="92">
        <f t="shared" ca="1" si="6"/>
        <v>14</v>
      </c>
      <c r="W38" s="92">
        <f t="shared" ca="1" si="7"/>
        <v>11</v>
      </c>
      <c r="X38" s="92">
        <f t="shared" ca="1" si="8"/>
        <v>20</v>
      </c>
      <c r="Y38" s="92">
        <f t="shared" ca="1" si="9"/>
        <v>20</v>
      </c>
      <c r="Z38" s="92">
        <f t="shared" ca="1" si="10"/>
        <v>21</v>
      </c>
      <c r="AA38" s="92">
        <f t="shared" ca="1" si="11"/>
        <v>29</v>
      </c>
      <c r="AB38" s="92">
        <f t="shared" ca="1" si="12"/>
        <v>28</v>
      </c>
      <c r="AC38" s="92">
        <f t="shared" ca="1" si="13"/>
        <v>30</v>
      </c>
    </row>
    <row r="39" spans="1:29" ht="15.75" x14ac:dyDescent="0.25">
      <c r="A39" s="38" t="s">
        <v>35</v>
      </c>
      <c r="B39" s="92">
        <f ca="1">'In-Analysis'!B39-'Out-Analysis'!B39</f>
        <v>-5057</v>
      </c>
      <c r="C39" s="92">
        <f ca="1">'In-Analysis'!C39-'Out-Analysis'!C39</f>
        <v>-7550</v>
      </c>
      <c r="D39" s="92">
        <f ca="1">'In-Analysis'!D39-'Out-Analysis'!D39</f>
        <v>-16645</v>
      </c>
      <c r="E39" s="92">
        <f ca="1">'In-Analysis'!E39-'Out-Analysis'!E39</f>
        <v>-9761</v>
      </c>
      <c r="F39" s="92">
        <f ca="1">'In-Analysis'!F39-'Out-Analysis'!F39</f>
        <v>-10264</v>
      </c>
      <c r="G39" s="92">
        <f ca="1">'In-Analysis'!G39-'Out-Analysis'!G39</f>
        <v>-15766</v>
      </c>
      <c r="H39" s="92">
        <f ca="1">'In-Analysis'!H39-'Out-Analysis'!H39</f>
        <v>-2811</v>
      </c>
      <c r="I39" s="92">
        <f ca="1">'In-Analysis'!I39-'Out-Analysis'!I39</f>
        <v>-14271</v>
      </c>
      <c r="J39" s="92">
        <f ca="1">'In-Analysis'!J39-'Out-Analysis'!J39</f>
        <v>-15380</v>
      </c>
      <c r="K39" s="92">
        <f ca="1">'In-Analysis'!K39-'Out-Analysis'!K39</f>
        <v>-34463</v>
      </c>
      <c r="L39" s="92">
        <f ca="1">'In-Analysis'!L39-'Out-Analysis'!L39</f>
        <v>-35998</v>
      </c>
      <c r="M39" s="92">
        <f ca="1">'In-Analysis'!M39-'Out-Analysis'!M39</f>
        <v>-24326</v>
      </c>
      <c r="N39" s="92">
        <f ca="1">'In-Analysis'!N39-'Out-Analysis'!N39</f>
        <v>-31553</v>
      </c>
      <c r="P39" s="38" t="s">
        <v>35</v>
      </c>
      <c r="Q39" s="92">
        <f t="shared" ca="1" si="14"/>
        <v>38</v>
      </c>
      <c r="R39" s="92">
        <f t="shared" ca="1" si="2"/>
        <v>36</v>
      </c>
      <c r="S39" s="92">
        <f t="shared" ca="1" si="3"/>
        <v>44</v>
      </c>
      <c r="T39" s="92">
        <f t="shared" ca="1" si="4"/>
        <v>38</v>
      </c>
      <c r="U39" s="92">
        <f t="shared" ca="1" si="5"/>
        <v>41</v>
      </c>
      <c r="V39" s="92">
        <f t="shared" ca="1" si="6"/>
        <v>41</v>
      </c>
      <c r="W39" s="92">
        <f t="shared" ca="1" si="7"/>
        <v>32</v>
      </c>
      <c r="X39" s="92">
        <f t="shared" ca="1" si="8"/>
        <v>43</v>
      </c>
      <c r="Y39" s="92">
        <f t="shared" ca="1" si="9"/>
        <v>44</v>
      </c>
      <c r="Z39" s="92">
        <f t="shared" ca="1" si="10"/>
        <v>47</v>
      </c>
      <c r="AA39" s="92">
        <f t="shared" ca="1" si="11"/>
        <v>46</v>
      </c>
      <c r="AB39" s="92">
        <f t="shared" ca="1" si="12"/>
        <v>42</v>
      </c>
      <c r="AC39" s="92">
        <f t="shared" ca="1" si="13"/>
        <v>44</v>
      </c>
    </row>
    <row r="40" spans="1:29" ht="15.75" x14ac:dyDescent="0.25">
      <c r="A40" s="38" t="s">
        <v>36</v>
      </c>
      <c r="B40" s="92">
        <f ca="1">'In-Analysis'!B40-'Out-Analysis'!B40</f>
        <v>37070</v>
      </c>
      <c r="C40" s="92">
        <f ca="1">'In-Analysis'!C40-'Out-Analysis'!C40</f>
        <v>5956</v>
      </c>
      <c r="D40" s="92">
        <f ca="1">'In-Analysis'!D40-'Out-Analysis'!D40</f>
        <v>-3685</v>
      </c>
      <c r="E40" s="92">
        <f ca="1">'In-Analysis'!E40-'Out-Analysis'!E40</f>
        <v>12107</v>
      </c>
      <c r="F40" s="92">
        <f ca="1">'In-Analysis'!F40-'Out-Analysis'!F40</f>
        <v>8731</v>
      </c>
      <c r="G40" s="92">
        <f ca="1">'In-Analysis'!G40-'Out-Analysis'!G40</f>
        <v>8694</v>
      </c>
      <c r="H40" s="92">
        <f ca="1">'In-Analysis'!H40-'Out-Analysis'!H40</f>
        <v>6400</v>
      </c>
      <c r="I40" s="92">
        <f ca="1">'In-Analysis'!I40-'Out-Analysis'!I40</f>
        <v>27869</v>
      </c>
      <c r="J40" s="92">
        <f ca="1">'In-Analysis'!J40-'Out-Analysis'!J40</f>
        <v>15895</v>
      </c>
      <c r="K40" s="92">
        <f ca="1">'In-Analysis'!K40-'Out-Analysis'!K40</f>
        <v>27846</v>
      </c>
      <c r="L40" s="92">
        <f ca="1">'In-Analysis'!L40-'Out-Analysis'!L40</f>
        <v>25352</v>
      </c>
      <c r="M40" s="92">
        <f ca="1">'In-Analysis'!M40-'Out-Analysis'!M40</f>
        <v>30859</v>
      </c>
      <c r="N40" s="92">
        <f ca="1">'In-Analysis'!N40-'Out-Analysis'!N40</f>
        <v>13110</v>
      </c>
      <c r="P40" s="38" t="s">
        <v>36</v>
      </c>
      <c r="Q40" s="92">
        <f t="shared" ca="1" si="14"/>
        <v>10</v>
      </c>
      <c r="R40" s="92">
        <f t="shared" ca="1" si="2"/>
        <v>22</v>
      </c>
      <c r="S40" s="92">
        <f t="shared" ca="1" si="3"/>
        <v>32</v>
      </c>
      <c r="T40" s="92">
        <f t="shared" ca="1" si="4"/>
        <v>16</v>
      </c>
      <c r="U40" s="92">
        <f t="shared" ca="1" si="5"/>
        <v>17</v>
      </c>
      <c r="V40" s="92">
        <f t="shared" ca="1" si="6"/>
        <v>16</v>
      </c>
      <c r="W40" s="92">
        <f t="shared" ca="1" si="7"/>
        <v>20</v>
      </c>
      <c r="X40" s="92">
        <f t="shared" ca="1" si="8"/>
        <v>7</v>
      </c>
      <c r="Y40" s="92">
        <f t="shared" ca="1" si="9"/>
        <v>14</v>
      </c>
      <c r="Z40" s="92">
        <f t="shared" ca="1" si="10"/>
        <v>5</v>
      </c>
      <c r="AA40" s="92">
        <f t="shared" ca="1" si="11"/>
        <v>11</v>
      </c>
      <c r="AB40" s="92">
        <f t="shared" ca="1" si="12"/>
        <v>8</v>
      </c>
      <c r="AC40" s="92">
        <f t="shared" ca="1" si="13"/>
        <v>20</v>
      </c>
    </row>
    <row r="41" spans="1:29" ht="15.75" x14ac:dyDescent="0.25">
      <c r="A41" s="38" t="s">
        <v>37</v>
      </c>
      <c r="B41" s="92">
        <f ca="1">'In-Analysis'!B41-'Out-Analysis'!B41</f>
        <v>8572</v>
      </c>
      <c r="C41" s="92">
        <f ca="1">'In-Analysis'!C41-'Out-Analysis'!C41</f>
        <v>40059</v>
      </c>
      <c r="D41" s="92">
        <f ca="1">'In-Analysis'!D41-'Out-Analysis'!D41</f>
        <v>32165</v>
      </c>
      <c r="E41" s="92">
        <f ca="1">'In-Analysis'!E41-'Out-Analysis'!E41</f>
        <v>31922</v>
      </c>
      <c r="F41" s="92">
        <f ca="1">'In-Analysis'!F41-'Out-Analysis'!F41</f>
        <v>33897</v>
      </c>
      <c r="G41" s="92">
        <f ca="1">'In-Analysis'!G41-'Out-Analysis'!G41</f>
        <v>32161</v>
      </c>
      <c r="H41" s="92">
        <f ca="1">'In-Analysis'!H41-'Out-Analysis'!H41</f>
        <v>10743</v>
      </c>
      <c r="I41" s="92">
        <f ca="1">'In-Analysis'!I41-'Out-Analysis'!I41</f>
        <v>18111</v>
      </c>
      <c r="J41" s="92">
        <f ca="1">'In-Analysis'!J41-'Out-Analysis'!J41</f>
        <v>16515</v>
      </c>
      <c r="K41" s="92">
        <f ca="1">'In-Analysis'!K41-'Out-Analysis'!K41</f>
        <v>26201</v>
      </c>
      <c r="L41" s="92">
        <f ca="1">'In-Analysis'!L41-'Out-Analysis'!L41</f>
        <v>8725</v>
      </c>
      <c r="M41" s="92">
        <f ca="1">'In-Analysis'!M41-'Out-Analysis'!M41</f>
        <v>18110</v>
      </c>
      <c r="N41" s="92">
        <f ca="1">'In-Analysis'!N41-'Out-Analysis'!N41</f>
        <v>33314</v>
      </c>
      <c r="P41" s="38" t="s">
        <v>37</v>
      </c>
      <c r="Q41" s="92">
        <f t="shared" ca="1" si="14"/>
        <v>27</v>
      </c>
      <c r="R41" s="92">
        <f t="shared" ca="1" si="2"/>
        <v>6</v>
      </c>
      <c r="S41" s="92">
        <f t="shared" ca="1" si="3"/>
        <v>8</v>
      </c>
      <c r="T41" s="92">
        <f t="shared" ca="1" si="4"/>
        <v>10</v>
      </c>
      <c r="U41" s="92">
        <f t="shared" ca="1" si="5"/>
        <v>7</v>
      </c>
      <c r="V41" s="92">
        <f t="shared" ca="1" si="6"/>
        <v>6</v>
      </c>
      <c r="W41" s="92">
        <f t="shared" ca="1" si="7"/>
        <v>16</v>
      </c>
      <c r="X41" s="92">
        <f t="shared" ca="1" si="8"/>
        <v>10</v>
      </c>
      <c r="Y41" s="92">
        <f t="shared" ca="1" si="9"/>
        <v>13</v>
      </c>
      <c r="Z41" s="92">
        <f t="shared" ca="1" si="10"/>
        <v>10</v>
      </c>
      <c r="AA41" s="92">
        <f t="shared" ca="1" si="11"/>
        <v>20</v>
      </c>
      <c r="AB41" s="92">
        <f t="shared" ca="1" si="12"/>
        <v>15</v>
      </c>
      <c r="AC41" s="92">
        <f t="shared" ca="1" si="13"/>
        <v>12</v>
      </c>
    </row>
    <row r="42" spans="1:29" ht="15.75" x14ac:dyDescent="0.25">
      <c r="A42" s="38" t="s">
        <v>38</v>
      </c>
      <c r="B42" s="92">
        <f ca="1">'In-Analysis'!B42-'Out-Analysis'!B42</f>
        <v>2079</v>
      </c>
      <c r="C42" s="92">
        <f ca="1">'In-Analysis'!C42-'Out-Analysis'!C42</f>
        <v>-4514</v>
      </c>
      <c r="D42" s="92">
        <f ca="1">'In-Analysis'!D42-'Out-Analysis'!D42</f>
        <v>-5732</v>
      </c>
      <c r="E42" s="92">
        <f ca="1">'In-Analysis'!E42-'Out-Analysis'!E42</f>
        <v>-30204</v>
      </c>
      <c r="F42" s="92">
        <f ca="1">'In-Analysis'!F42-'Out-Analysis'!F42</f>
        <v>-18955</v>
      </c>
      <c r="G42" s="92">
        <f ca="1">'In-Analysis'!G42-'Out-Analysis'!G42</f>
        <v>-23015</v>
      </c>
      <c r="H42" s="92">
        <f ca="1">'In-Analysis'!H42-'Out-Analysis'!H42</f>
        <v>-21656</v>
      </c>
      <c r="I42" s="92">
        <f ca="1">'In-Analysis'!I42-'Out-Analysis'!I42</f>
        <v>19164</v>
      </c>
      <c r="J42" s="92">
        <f ca="1">'In-Analysis'!J42-'Out-Analysis'!J42</f>
        <v>25770</v>
      </c>
      <c r="K42" s="92">
        <f ca="1">'In-Analysis'!K42-'Out-Analysis'!K42</f>
        <v>26544</v>
      </c>
      <c r="L42" s="92">
        <f ca="1">'In-Analysis'!L42-'Out-Analysis'!L42</f>
        <v>13775</v>
      </c>
      <c r="M42" s="92">
        <f ca="1">'In-Analysis'!M42-'Out-Analysis'!M42</f>
        <v>23039</v>
      </c>
      <c r="N42" s="92">
        <f ca="1">'In-Analysis'!N42-'Out-Analysis'!N42</f>
        <v>23678</v>
      </c>
      <c r="P42" s="38" t="s">
        <v>38</v>
      </c>
      <c r="Q42" s="92">
        <f t="shared" ca="1" si="14"/>
        <v>34</v>
      </c>
      <c r="R42" s="92">
        <f t="shared" ca="1" si="2"/>
        <v>34</v>
      </c>
      <c r="S42" s="92">
        <f t="shared" ca="1" si="3"/>
        <v>35</v>
      </c>
      <c r="T42" s="92">
        <f t="shared" ca="1" si="4"/>
        <v>45</v>
      </c>
      <c r="U42" s="92">
        <f t="shared" ca="1" si="5"/>
        <v>44</v>
      </c>
      <c r="V42" s="92">
        <f t="shared" ca="1" si="6"/>
        <v>46</v>
      </c>
      <c r="W42" s="92">
        <f t="shared" ca="1" si="7"/>
        <v>45</v>
      </c>
      <c r="X42" s="92">
        <f t="shared" ca="1" si="8"/>
        <v>9</v>
      </c>
      <c r="Y42" s="92">
        <f t="shared" ca="1" si="9"/>
        <v>8</v>
      </c>
      <c r="Z42" s="92">
        <f t="shared" ca="1" si="10"/>
        <v>9</v>
      </c>
      <c r="AA42" s="92">
        <f t="shared" ca="1" si="11"/>
        <v>16</v>
      </c>
      <c r="AB42" s="92">
        <f t="shared" ca="1" si="12"/>
        <v>12</v>
      </c>
      <c r="AC42" s="92">
        <f t="shared" ca="1" si="13"/>
        <v>15</v>
      </c>
    </row>
    <row r="43" spans="1:29" ht="15.75" x14ac:dyDescent="0.25">
      <c r="A43" s="38" t="s">
        <v>40</v>
      </c>
      <c r="B43" s="92">
        <f ca="1">'In-Analysis'!B43-'Out-Analysis'!B43</f>
        <v>11219</v>
      </c>
      <c r="C43" s="92">
        <f ca="1">'In-Analysis'!C43-'Out-Analysis'!C43</f>
        <v>6684</v>
      </c>
      <c r="D43" s="92">
        <f ca="1">'In-Analysis'!D43-'Out-Analysis'!D43</f>
        <v>-2806</v>
      </c>
      <c r="E43" s="92">
        <f ca="1">'In-Analysis'!E43-'Out-Analysis'!E43</f>
        <v>8426</v>
      </c>
      <c r="F43" s="92">
        <f ca="1">'In-Analysis'!F43-'Out-Analysis'!F43</f>
        <v>-5255</v>
      </c>
      <c r="G43" s="92">
        <f ca="1">'In-Analysis'!G43-'Out-Analysis'!G43</f>
        <v>-2011</v>
      </c>
      <c r="H43" s="92">
        <f ca="1">'In-Analysis'!H43-'Out-Analysis'!H43</f>
        <v>2948</v>
      </c>
      <c r="I43" s="92">
        <f ca="1">'In-Analysis'!I43-'Out-Analysis'!I43</f>
        <v>-4296</v>
      </c>
      <c r="J43" s="92">
        <f ca="1">'In-Analysis'!J43-'Out-Analysis'!J43</f>
        <v>7111</v>
      </c>
      <c r="K43" s="92">
        <f ca="1">'In-Analysis'!K43-'Out-Analysis'!K43</f>
        <v>1338</v>
      </c>
      <c r="L43" s="92">
        <f ca="1">'In-Analysis'!L43-'Out-Analysis'!L43</f>
        <v>-4564</v>
      </c>
      <c r="M43" s="92">
        <f ca="1">'In-Analysis'!M43-'Out-Analysis'!M43</f>
        <v>-2334</v>
      </c>
      <c r="N43" s="92">
        <f ca="1">'In-Analysis'!N43-'Out-Analysis'!N43</f>
        <v>-1542</v>
      </c>
      <c r="P43" s="38" t="s">
        <v>40</v>
      </c>
      <c r="Q43" s="92">
        <f t="shared" ca="1" si="14"/>
        <v>20</v>
      </c>
      <c r="R43" s="92">
        <f t="shared" ca="1" si="2"/>
        <v>21</v>
      </c>
      <c r="S43" s="92">
        <f t="shared" ca="1" si="3"/>
        <v>31</v>
      </c>
      <c r="T43" s="92">
        <f t="shared" ca="1" si="4"/>
        <v>21</v>
      </c>
      <c r="U43" s="92">
        <f t="shared" ca="1" si="5"/>
        <v>38</v>
      </c>
      <c r="V43" s="92">
        <f t="shared" ca="1" si="6"/>
        <v>30</v>
      </c>
      <c r="W43" s="92">
        <f t="shared" ca="1" si="7"/>
        <v>26</v>
      </c>
      <c r="X43" s="92">
        <f t="shared" ca="1" si="8"/>
        <v>35</v>
      </c>
      <c r="Y43" s="92">
        <f t="shared" ca="1" si="9"/>
        <v>19</v>
      </c>
      <c r="Z43" s="92">
        <f t="shared" ca="1" si="10"/>
        <v>28</v>
      </c>
      <c r="AA43" s="92">
        <f t="shared" ca="1" si="11"/>
        <v>38</v>
      </c>
      <c r="AB43" s="92">
        <f t="shared" ca="1" si="12"/>
        <v>33</v>
      </c>
      <c r="AC43" s="92">
        <f t="shared" ca="1" si="13"/>
        <v>33</v>
      </c>
    </row>
    <row r="44" spans="1:29" ht="15.75" x14ac:dyDescent="0.25">
      <c r="A44" s="38" t="s">
        <v>41</v>
      </c>
      <c r="B44" s="92">
        <f ca="1">'In-Analysis'!B44-'Out-Analysis'!B44</f>
        <v>79268</v>
      </c>
      <c r="C44" s="92">
        <f ca="1">'In-Analysis'!C44-'Out-Analysis'!C44</f>
        <v>37776</v>
      </c>
      <c r="D44" s="92">
        <f ca="1">'In-Analysis'!D44-'Out-Analysis'!D44</f>
        <v>37544</v>
      </c>
      <c r="E44" s="92">
        <f ca="1">'In-Analysis'!E44-'Out-Analysis'!E44</f>
        <v>35811</v>
      </c>
      <c r="F44" s="92">
        <f ca="1">'In-Analysis'!F44-'Out-Analysis'!F44</f>
        <v>50445</v>
      </c>
      <c r="G44" s="92">
        <f ca="1">'In-Analysis'!G44-'Out-Analysis'!G44</f>
        <v>37321</v>
      </c>
      <c r="H44" s="92">
        <f ca="1">'In-Analysis'!H44-'Out-Analysis'!H44</f>
        <v>29287</v>
      </c>
      <c r="I44" s="92">
        <f ca="1">'In-Analysis'!I44-'Out-Analysis'!I44</f>
        <v>36218</v>
      </c>
      <c r="J44" s="92">
        <f ca="1">'In-Analysis'!J44-'Out-Analysis'!J44</f>
        <v>34872</v>
      </c>
      <c r="K44" s="92">
        <f ca="1">'In-Analysis'!K44-'Out-Analysis'!K44</f>
        <v>29786</v>
      </c>
      <c r="L44" s="92">
        <f ca="1">'In-Analysis'!L44-'Out-Analysis'!L44</f>
        <v>35352</v>
      </c>
      <c r="M44" s="92">
        <f ca="1">'In-Analysis'!M44-'Out-Analysis'!M44</f>
        <v>73073</v>
      </c>
      <c r="N44" s="92">
        <f ca="1">'In-Analysis'!N44-'Out-Analysis'!N44</f>
        <v>42275</v>
      </c>
      <c r="P44" s="38" t="s">
        <v>41</v>
      </c>
      <c r="Q44" s="92">
        <f t="shared" ca="1" si="14"/>
        <v>5</v>
      </c>
      <c r="R44" s="92">
        <f t="shared" ca="1" si="2"/>
        <v>7</v>
      </c>
      <c r="S44" s="92">
        <f t="shared" ca="1" si="3"/>
        <v>7</v>
      </c>
      <c r="T44" s="92">
        <f t="shared" ca="1" si="4"/>
        <v>8</v>
      </c>
      <c r="U44" s="92">
        <f t="shared" ca="1" si="5"/>
        <v>3</v>
      </c>
      <c r="V44" s="92">
        <f t="shared" ca="1" si="6"/>
        <v>5</v>
      </c>
      <c r="W44" s="92">
        <f t="shared" ca="1" si="7"/>
        <v>6</v>
      </c>
      <c r="X44" s="92">
        <f t="shared" ca="1" si="8"/>
        <v>5</v>
      </c>
      <c r="Y44" s="92">
        <f t="shared" ca="1" si="9"/>
        <v>6</v>
      </c>
      <c r="Z44" s="92">
        <f t="shared" ca="1" si="10"/>
        <v>3</v>
      </c>
      <c r="AA44" s="92">
        <f t="shared" ca="1" si="11"/>
        <v>4</v>
      </c>
      <c r="AB44" s="92">
        <f t="shared" ca="1" si="12"/>
        <v>5</v>
      </c>
      <c r="AC44" s="92">
        <f t="shared" ca="1" si="13"/>
        <v>7</v>
      </c>
    </row>
    <row r="45" spans="1:29" ht="15.75" x14ac:dyDescent="0.25">
      <c r="A45" s="38" t="s">
        <v>42</v>
      </c>
      <c r="B45" s="92">
        <f ca="1">'In-Analysis'!B45-'Out-Analysis'!B45</f>
        <v>1618</v>
      </c>
      <c r="C45" s="92">
        <f ca="1">'In-Analysis'!C45-'Out-Analysis'!C45</f>
        <v>-1306</v>
      </c>
      <c r="D45" s="92">
        <f ca="1">'In-Analysis'!D45-'Out-Analysis'!D45</f>
        <v>2135</v>
      </c>
      <c r="E45" s="92">
        <f ca="1">'In-Analysis'!E45-'Out-Analysis'!E45</f>
        <v>1193</v>
      </c>
      <c r="F45" s="92">
        <f ca="1">'In-Analysis'!F45-'Out-Analysis'!F45</f>
        <v>-2956</v>
      </c>
      <c r="G45" s="92">
        <f ca="1">'In-Analysis'!G45-'Out-Analysis'!G45</f>
        <v>924</v>
      </c>
      <c r="H45" s="92">
        <f ca="1">'In-Analysis'!H45-'Out-Analysis'!H45</f>
        <v>3517</v>
      </c>
      <c r="I45" s="92">
        <f ca="1">'In-Analysis'!I45-'Out-Analysis'!I45</f>
        <v>-1877</v>
      </c>
      <c r="J45" s="92">
        <f ca="1">'In-Analysis'!J45-'Out-Analysis'!J45</f>
        <v>-2138</v>
      </c>
      <c r="K45" s="92">
        <f ca="1">'In-Analysis'!K45-'Out-Analysis'!K45</f>
        <v>3525</v>
      </c>
      <c r="L45" s="92">
        <f ca="1">'In-Analysis'!L45-'Out-Analysis'!L45</f>
        <v>-1697</v>
      </c>
      <c r="M45" s="92">
        <f ca="1">'In-Analysis'!M45-'Out-Analysis'!M45</f>
        <v>4282</v>
      </c>
      <c r="N45" s="92">
        <f ca="1">'In-Analysis'!N45-'Out-Analysis'!N45</f>
        <v>-717</v>
      </c>
      <c r="P45" s="38" t="s">
        <v>42</v>
      </c>
      <c r="Q45" s="92">
        <f t="shared" ca="1" si="14"/>
        <v>35</v>
      </c>
      <c r="R45" s="92">
        <f t="shared" ca="1" si="2"/>
        <v>30</v>
      </c>
      <c r="S45" s="92">
        <f t="shared" ca="1" si="3"/>
        <v>23</v>
      </c>
      <c r="T45" s="92">
        <f t="shared" ca="1" si="4"/>
        <v>27</v>
      </c>
      <c r="U45" s="92">
        <f t="shared" ca="1" si="5"/>
        <v>36</v>
      </c>
      <c r="V45" s="92">
        <f t="shared" ca="1" si="6"/>
        <v>24</v>
      </c>
      <c r="W45" s="92">
        <f t="shared" ca="1" si="7"/>
        <v>25</v>
      </c>
      <c r="X45" s="92">
        <f t="shared" ca="1" si="8"/>
        <v>32</v>
      </c>
      <c r="Y45" s="92">
        <f t="shared" ca="1" si="9"/>
        <v>34</v>
      </c>
      <c r="Z45" s="92">
        <f t="shared" ca="1" si="10"/>
        <v>26</v>
      </c>
      <c r="AA45" s="92">
        <f t="shared" ca="1" si="11"/>
        <v>35</v>
      </c>
      <c r="AB45" s="92">
        <f t="shared" ca="1" si="12"/>
        <v>26</v>
      </c>
      <c r="AC45" s="92">
        <f t="shared" ca="1" si="13"/>
        <v>32</v>
      </c>
    </row>
    <row r="46" spans="1:29" ht="15.75" x14ac:dyDescent="0.25">
      <c r="A46" s="38" t="s">
        <v>43</v>
      </c>
      <c r="B46" s="92">
        <f ca="1">'In-Analysis'!B46-'Out-Analysis'!B46</f>
        <v>69705</v>
      </c>
      <c r="C46" s="92">
        <f ca="1">'In-Analysis'!C46-'Out-Analysis'!C46</f>
        <v>36244</v>
      </c>
      <c r="D46" s="92">
        <f ca="1">'In-Analysis'!D46-'Out-Analysis'!D46</f>
        <v>-11946</v>
      </c>
      <c r="E46" s="92">
        <f ca="1">'In-Analysis'!E46-'Out-Analysis'!E46</f>
        <v>18962</v>
      </c>
      <c r="F46" s="92">
        <f ca="1">'In-Analysis'!F46-'Out-Analysis'!F46</f>
        <v>22073</v>
      </c>
      <c r="G46" s="92">
        <f ca="1">'In-Analysis'!G46-'Out-Analysis'!G46</f>
        <v>27028</v>
      </c>
      <c r="H46" s="92">
        <f ca="1">'In-Analysis'!H46-'Out-Analysis'!H46</f>
        <v>13255</v>
      </c>
      <c r="I46" s="92">
        <f ca="1">'In-Analysis'!I46-'Out-Analysis'!I46</f>
        <v>16726</v>
      </c>
      <c r="J46" s="92">
        <f ca="1">'In-Analysis'!J46-'Out-Analysis'!J46</f>
        <v>16643</v>
      </c>
      <c r="K46" s="92">
        <f ca="1">'In-Analysis'!K46-'Out-Analysis'!K46</f>
        <v>8658</v>
      </c>
      <c r="L46" s="92">
        <f ca="1">'In-Analysis'!L46-'Out-Analysis'!L46</f>
        <v>28767</v>
      </c>
      <c r="M46" s="92">
        <f ca="1">'In-Analysis'!M46-'Out-Analysis'!M46</f>
        <v>24322</v>
      </c>
      <c r="N46" s="92">
        <f ca="1">'In-Analysis'!N46-'Out-Analysis'!N46</f>
        <v>33710</v>
      </c>
      <c r="P46" s="38" t="s">
        <v>43</v>
      </c>
      <c r="Q46" s="92">
        <f t="shared" ca="1" si="14"/>
        <v>6</v>
      </c>
      <c r="R46" s="92">
        <f t="shared" ca="1" si="2"/>
        <v>8</v>
      </c>
      <c r="S46" s="92">
        <f t="shared" ca="1" si="3"/>
        <v>42</v>
      </c>
      <c r="T46" s="92">
        <f t="shared" ca="1" si="4"/>
        <v>11</v>
      </c>
      <c r="U46" s="92">
        <f t="shared" ca="1" si="5"/>
        <v>10</v>
      </c>
      <c r="V46" s="92">
        <f t="shared" ca="1" si="6"/>
        <v>9</v>
      </c>
      <c r="W46" s="92">
        <f t="shared" ca="1" si="7"/>
        <v>12</v>
      </c>
      <c r="X46" s="92">
        <f t="shared" ca="1" si="8"/>
        <v>12</v>
      </c>
      <c r="Y46" s="92">
        <f t="shared" ca="1" si="9"/>
        <v>12</v>
      </c>
      <c r="Z46" s="92">
        <f t="shared" ca="1" si="10"/>
        <v>20</v>
      </c>
      <c r="AA46" s="92">
        <f t="shared" ca="1" si="11"/>
        <v>8</v>
      </c>
      <c r="AB46" s="92">
        <f t="shared" ca="1" si="12"/>
        <v>11</v>
      </c>
      <c r="AC46" s="92">
        <f t="shared" ca="1" si="13"/>
        <v>11</v>
      </c>
    </row>
    <row r="47" spans="1:29" ht="15.75" x14ac:dyDescent="0.25">
      <c r="A47" s="38" t="s">
        <v>44</v>
      </c>
      <c r="B47" s="92">
        <f ca="1">'In-Analysis'!B47-'Out-Analysis'!B47</f>
        <v>144032</v>
      </c>
      <c r="C47" s="92">
        <f ca="1">'In-Analysis'!C47-'Out-Analysis'!C47</f>
        <v>57173</v>
      </c>
      <c r="D47" s="92">
        <f ca="1">'In-Analysis'!D47-'Out-Analysis'!D47</f>
        <v>87656</v>
      </c>
      <c r="E47" s="92">
        <f ca="1">'In-Analysis'!E47-'Out-Analysis'!E47</f>
        <v>107689</v>
      </c>
      <c r="F47" s="92">
        <f ca="1">'In-Analysis'!F47-'Out-Analysis'!F47</f>
        <v>103465</v>
      </c>
      <c r="G47" s="92">
        <f ca="1">'In-Analysis'!G47-'Out-Analysis'!G47</f>
        <v>138057</v>
      </c>
      <c r="H47" s="92">
        <f ca="1">'In-Analysis'!H47-'Out-Analysis'!H47</f>
        <v>105565</v>
      </c>
      <c r="I47" s="92">
        <f ca="1">'In-Analysis'!I47-'Out-Analysis'!I47</f>
        <v>109887</v>
      </c>
      <c r="J47" s="92">
        <f ca="1">'In-Analysis'!J47-'Out-Analysis'!J47</f>
        <v>74917</v>
      </c>
      <c r="K47" s="92">
        <f ca="1">'In-Analysis'!K47-'Out-Analysis'!K47</f>
        <v>130234</v>
      </c>
      <c r="L47" s="92">
        <f ca="1">'In-Analysis'!L47-'Out-Analysis'!L47</f>
        <v>133558</v>
      </c>
      <c r="M47" s="92">
        <f ca="1">'In-Analysis'!M47-'Out-Analysis'!M47</f>
        <v>133763</v>
      </c>
      <c r="N47" s="92">
        <f ca="1">'In-Analysis'!N47-'Out-Analysis'!N47</f>
        <v>172881</v>
      </c>
      <c r="P47" s="38" t="s">
        <v>44</v>
      </c>
      <c r="Q47" s="92">
        <f t="shared" ca="1" si="14"/>
        <v>2</v>
      </c>
      <c r="R47" s="92">
        <f t="shared" ca="1" si="2"/>
        <v>5</v>
      </c>
      <c r="S47" s="92">
        <f t="shared" ca="1" si="3"/>
        <v>2</v>
      </c>
      <c r="T47" s="92">
        <f t="shared" ca="1" si="4"/>
        <v>2</v>
      </c>
      <c r="U47" s="92">
        <f t="shared" ca="1" si="5"/>
        <v>2</v>
      </c>
      <c r="V47" s="92">
        <f t="shared" ca="1" si="6"/>
        <v>1</v>
      </c>
      <c r="W47" s="92">
        <f t="shared" ca="1" si="7"/>
        <v>2</v>
      </c>
      <c r="X47" s="92">
        <f t="shared" ca="1" si="8"/>
        <v>1</v>
      </c>
      <c r="Y47" s="92">
        <f t="shared" ca="1" si="9"/>
        <v>1</v>
      </c>
      <c r="Z47" s="92">
        <f t="shared" ca="1" si="10"/>
        <v>1</v>
      </c>
      <c r="AA47" s="92">
        <f t="shared" ca="1" si="11"/>
        <v>1</v>
      </c>
      <c r="AB47" s="92">
        <f t="shared" ca="1" si="12"/>
        <v>1</v>
      </c>
      <c r="AC47" s="92">
        <f t="shared" ca="1" si="13"/>
        <v>1</v>
      </c>
    </row>
    <row r="48" spans="1:29" ht="15.75" x14ac:dyDescent="0.25">
      <c r="A48" s="38" t="s">
        <v>45</v>
      </c>
      <c r="B48" s="92">
        <f ca="1">'In-Analysis'!B48-'Out-Analysis'!B48</f>
        <v>22075</v>
      </c>
      <c r="C48" s="92">
        <f ca="1">'In-Analysis'!C48-'Out-Analysis'!C48</f>
        <v>9863</v>
      </c>
      <c r="D48" s="92">
        <f ca="1">'In-Analysis'!D48-'Out-Analysis'!D48</f>
        <v>21280</v>
      </c>
      <c r="E48" s="92">
        <f ca="1">'In-Analysis'!E48-'Out-Analysis'!E48</f>
        <v>13290</v>
      </c>
      <c r="F48" s="92">
        <f ca="1">'In-Analysis'!F48-'Out-Analysis'!F48</f>
        <v>10537</v>
      </c>
      <c r="G48" s="92">
        <f ca="1">'In-Analysis'!G48-'Out-Analysis'!G48</f>
        <v>5926</v>
      </c>
      <c r="H48" s="92">
        <f ca="1">'In-Analysis'!H48-'Out-Analysis'!H48</f>
        <v>5705</v>
      </c>
      <c r="I48" s="92">
        <f ca="1">'In-Analysis'!I48-'Out-Analysis'!I48</f>
        <v>12006</v>
      </c>
      <c r="J48" s="92">
        <f ca="1">'In-Analysis'!J48-'Out-Analysis'!J48</f>
        <v>2239</v>
      </c>
      <c r="K48" s="92">
        <f ca="1">'In-Analysis'!K48-'Out-Analysis'!K48</f>
        <v>8159</v>
      </c>
      <c r="L48" s="92">
        <f ca="1">'In-Analysis'!L48-'Out-Analysis'!L48</f>
        <v>27901</v>
      </c>
      <c r="M48" s="92">
        <f ca="1">'In-Analysis'!M48-'Out-Analysis'!M48</f>
        <v>31283</v>
      </c>
      <c r="N48" s="92">
        <f ca="1">'In-Analysis'!N48-'Out-Analysis'!N48</f>
        <v>19242</v>
      </c>
      <c r="P48" s="38" t="s">
        <v>45</v>
      </c>
      <c r="Q48" s="92">
        <f t="shared" ca="1" si="14"/>
        <v>12</v>
      </c>
      <c r="R48" s="92">
        <f t="shared" ca="1" si="2"/>
        <v>17</v>
      </c>
      <c r="S48" s="92">
        <f t="shared" ca="1" si="3"/>
        <v>12</v>
      </c>
      <c r="T48" s="92">
        <f t="shared" ca="1" si="4"/>
        <v>15</v>
      </c>
      <c r="U48" s="92">
        <f t="shared" ca="1" si="5"/>
        <v>14</v>
      </c>
      <c r="V48" s="92">
        <f t="shared" ca="1" si="6"/>
        <v>20</v>
      </c>
      <c r="W48" s="92">
        <f t="shared" ca="1" si="7"/>
        <v>21</v>
      </c>
      <c r="X48" s="92">
        <f t="shared" ca="1" si="8"/>
        <v>14</v>
      </c>
      <c r="Y48" s="92">
        <f t="shared" ca="1" si="9"/>
        <v>29</v>
      </c>
      <c r="Z48" s="92">
        <f t="shared" ca="1" si="10"/>
        <v>22</v>
      </c>
      <c r="AA48" s="92">
        <f t="shared" ca="1" si="11"/>
        <v>10</v>
      </c>
      <c r="AB48" s="92">
        <f t="shared" ca="1" si="12"/>
        <v>7</v>
      </c>
      <c r="AC48" s="92">
        <f t="shared" ca="1" si="13"/>
        <v>18</v>
      </c>
    </row>
    <row r="49" spans="1:29" ht="15.75" x14ac:dyDescent="0.25">
      <c r="A49" s="38" t="s">
        <v>46</v>
      </c>
      <c r="B49" s="92">
        <f ca="1">'In-Analysis'!B49-'Out-Analysis'!B49</f>
        <v>14548</v>
      </c>
      <c r="C49" s="92">
        <f ca="1">'In-Analysis'!C49-'Out-Analysis'!C49</f>
        <v>996</v>
      </c>
      <c r="D49" s="92">
        <f ca="1">'In-Analysis'!D49-'Out-Analysis'!D49</f>
        <v>-2431</v>
      </c>
      <c r="E49" s="92">
        <f ca="1">'In-Analysis'!E49-'Out-Analysis'!E49</f>
        <v>-903</v>
      </c>
      <c r="F49" s="92">
        <f ca="1">'In-Analysis'!F49-'Out-Analysis'!F49</f>
        <v>2211</v>
      </c>
      <c r="G49" s="92">
        <f ca="1">'In-Analysis'!G49-'Out-Analysis'!G49</f>
        <v>1407</v>
      </c>
      <c r="H49" s="92">
        <f ca="1">'In-Analysis'!H49-'Out-Analysis'!H49</f>
        <v>4375</v>
      </c>
      <c r="I49" s="92">
        <f ca="1">'In-Analysis'!I49-'Out-Analysis'!I49</f>
        <v>2291</v>
      </c>
      <c r="J49" s="92">
        <f ca="1">'In-Analysis'!J49-'Out-Analysis'!J49</f>
        <v>4149</v>
      </c>
      <c r="K49" s="92">
        <f ca="1">'In-Analysis'!K49-'Out-Analysis'!K49</f>
        <v>-4622</v>
      </c>
      <c r="L49" s="92">
        <f ca="1">'In-Analysis'!L49-'Out-Analysis'!L49</f>
        <v>-2203</v>
      </c>
      <c r="M49" s="92">
        <f ca="1">'In-Analysis'!M49-'Out-Analysis'!M49</f>
        <v>-1965</v>
      </c>
      <c r="N49" s="92">
        <f ca="1">'In-Analysis'!N49-'Out-Analysis'!N49</f>
        <v>2061</v>
      </c>
      <c r="P49" s="38" t="s">
        <v>46</v>
      </c>
      <c r="Q49" s="92">
        <f t="shared" ca="1" si="14"/>
        <v>16</v>
      </c>
      <c r="R49" s="92">
        <f t="shared" ca="1" si="2"/>
        <v>26</v>
      </c>
      <c r="S49" s="92">
        <f t="shared" ca="1" si="3"/>
        <v>30</v>
      </c>
      <c r="T49" s="92">
        <f t="shared" ca="1" si="4"/>
        <v>29</v>
      </c>
      <c r="U49" s="92">
        <f t="shared" ca="1" si="5"/>
        <v>26</v>
      </c>
      <c r="V49" s="92">
        <f t="shared" ca="1" si="6"/>
        <v>23</v>
      </c>
      <c r="W49" s="92">
        <f t="shared" ca="1" si="7"/>
        <v>22</v>
      </c>
      <c r="X49" s="92">
        <f t="shared" ca="1" si="8"/>
        <v>25</v>
      </c>
      <c r="Y49" s="92">
        <f t="shared" ca="1" si="9"/>
        <v>26</v>
      </c>
      <c r="Z49" s="92">
        <f t="shared" ca="1" si="10"/>
        <v>35</v>
      </c>
      <c r="AA49" s="92">
        <f t="shared" ca="1" si="11"/>
        <v>36</v>
      </c>
      <c r="AB49" s="92">
        <f t="shared" ca="1" si="12"/>
        <v>32</v>
      </c>
      <c r="AC49" s="92">
        <f t="shared" ca="1" si="13"/>
        <v>28</v>
      </c>
    </row>
    <row r="50" spans="1:29" ht="15.75" x14ac:dyDescent="0.25">
      <c r="A50" s="38" t="s">
        <v>47</v>
      </c>
      <c r="B50" s="92">
        <f ca="1">'In-Analysis'!B50-'Out-Analysis'!B50</f>
        <v>-3213</v>
      </c>
      <c r="C50" s="92">
        <f ca="1">'In-Analysis'!C50-'Out-Analysis'!C50</f>
        <v>-12073</v>
      </c>
      <c r="D50" s="92">
        <f ca="1">'In-Analysis'!D50-'Out-Analysis'!D50</f>
        <v>-11507</v>
      </c>
      <c r="E50" s="92">
        <f ca="1">'In-Analysis'!E50-'Out-Analysis'!E50</f>
        <v>9122</v>
      </c>
      <c r="F50" s="92">
        <f ca="1">'In-Analysis'!F50-'Out-Analysis'!F50</f>
        <v>-1290</v>
      </c>
      <c r="G50" s="92">
        <f ca="1">'In-Analysis'!G50-'Out-Analysis'!G50</f>
        <v>29928</v>
      </c>
      <c r="H50" s="92">
        <f ca="1">'In-Analysis'!H50-'Out-Analysis'!H50</f>
        <v>12113</v>
      </c>
      <c r="I50" s="92">
        <f ca="1">'In-Analysis'!I50-'Out-Analysis'!I50</f>
        <v>27903</v>
      </c>
      <c r="J50" s="92">
        <f ca="1">'In-Analysis'!J50-'Out-Analysis'!J50</f>
        <v>27505</v>
      </c>
      <c r="K50" s="92">
        <f ca="1">'In-Analysis'!K50-'Out-Analysis'!K50</f>
        <v>22674</v>
      </c>
      <c r="L50" s="92">
        <f ca="1">'In-Analysis'!L50-'Out-Analysis'!L50</f>
        <v>22304</v>
      </c>
      <c r="M50" s="92">
        <f ca="1">'In-Analysis'!M50-'Out-Analysis'!M50</f>
        <v>27638</v>
      </c>
      <c r="N50" s="92">
        <f ca="1">'In-Analysis'!N50-'Out-Analysis'!N50</f>
        <v>33714</v>
      </c>
      <c r="P50" s="38" t="s">
        <v>47</v>
      </c>
      <c r="Q50" s="92">
        <f t="shared" ca="1" si="14"/>
        <v>36</v>
      </c>
      <c r="R50" s="92">
        <f t="shared" ca="1" si="2"/>
        <v>40</v>
      </c>
      <c r="S50" s="92">
        <f t="shared" ca="1" si="3"/>
        <v>41</v>
      </c>
      <c r="T50" s="92">
        <f t="shared" ca="1" si="4"/>
        <v>20</v>
      </c>
      <c r="U50" s="92">
        <f t="shared" ca="1" si="5"/>
        <v>33</v>
      </c>
      <c r="V50" s="92">
        <f t="shared" ca="1" si="6"/>
        <v>7</v>
      </c>
      <c r="W50" s="92">
        <f t="shared" ca="1" si="7"/>
        <v>13</v>
      </c>
      <c r="X50" s="92">
        <f t="shared" ca="1" si="8"/>
        <v>6</v>
      </c>
      <c r="Y50" s="92">
        <f t="shared" ca="1" si="9"/>
        <v>7</v>
      </c>
      <c r="Z50" s="92">
        <f t="shared" ca="1" si="10"/>
        <v>12</v>
      </c>
      <c r="AA50" s="92">
        <f t="shared" ca="1" si="11"/>
        <v>12</v>
      </c>
      <c r="AB50" s="92">
        <f t="shared" ca="1" si="12"/>
        <v>9</v>
      </c>
      <c r="AC50" s="92">
        <f t="shared" ca="1" si="13"/>
        <v>10</v>
      </c>
    </row>
    <row r="51" spans="1:29" ht="15.75" x14ac:dyDescent="0.25">
      <c r="A51" s="38" t="s">
        <v>48</v>
      </c>
      <c r="B51" s="92">
        <f ca="1">'In-Analysis'!B51-'Out-Analysis'!B51</f>
        <v>-43926</v>
      </c>
      <c r="C51" s="92">
        <f ca="1">'In-Analysis'!C51-'Out-Analysis'!C51</f>
        <v>61974</v>
      </c>
      <c r="D51" s="92">
        <f ca="1">'In-Analysis'!D51-'Out-Analysis'!D51</f>
        <v>65366</v>
      </c>
      <c r="E51" s="92">
        <f ca="1">'In-Analysis'!E51-'Out-Analysis'!E51</f>
        <v>52379</v>
      </c>
      <c r="F51" s="92">
        <f ca="1">'In-Analysis'!F51-'Out-Analysis'!F51</f>
        <v>22059</v>
      </c>
      <c r="G51" s="92">
        <f ca="1">'In-Analysis'!G51-'Out-Analysis'!G51</f>
        <v>17162</v>
      </c>
      <c r="H51" s="92">
        <f ca="1">'In-Analysis'!H51-'Out-Analysis'!H51</f>
        <v>35032</v>
      </c>
      <c r="I51" s="92">
        <f ca="1">'In-Analysis'!I51-'Out-Analysis'!I51</f>
        <v>17863</v>
      </c>
      <c r="J51" s="92">
        <f ca="1">'In-Analysis'!J51-'Out-Analysis'!J51</f>
        <v>25622</v>
      </c>
      <c r="K51" s="92">
        <f ca="1">'In-Analysis'!K51-'Out-Analysis'!K51</f>
        <v>13304</v>
      </c>
      <c r="L51" s="92">
        <f ca="1">'In-Analysis'!L51-'Out-Analysis'!L51</f>
        <v>34783</v>
      </c>
      <c r="M51" s="92">
        <f ca="1">'In-Analysis'!M51-'Out-Analysis'!M51</f>
        <v>35906</v>
      </c>
      <c r="N51" s="92">
        <f ca="1">'In-Analysis'!N51-'Out-Analysis'!N51</f>
        <v>43828</v>
      </c>
      <c r="P51" s="38" t="s">
        <v>48</v>
      </c>
      <c r="Q51" s="92">
        <f t="shared" ca="1" si="14"/>
        <v>46</v>
      </c>
      <c r="R51" s="92">
        <f t="shared" ca="1" si="2"/>
        <v>4</v>
      </c>
      <c r="S51" s="92">
        <f t="shared" ca="1" si="3"/>
        <v>5</v>
      </c>
      <c r="T51" s="92">
        <f t="shared" ca="1" si="4"/>
        <v>5</v>
      </c>
      <c r="U51" s="92">
        <f t="shared" ca="1" si="5"/>
        <v>11</v>
      </c>
      <c r="V51" s="92">
        <f t="shared" ca="1" si="6"/>
        <v>12</v>
      </c>
      <c r="W51" s="92">
        <f t="shared" ca="1" si="7"/>
        <v>4</v>
      </c>
      <c r="X51" s="92">
        <f t="shared" ca="1" si="8"/>
        <v>11</v>
      </c>
      <c r="Y51" s="92">
        <f t="shared" ca="1" si="9"/>
        <v>9</v>
      </c>
      <c r="Z51" s="92">
        <f t="shared" ca="1" si="10"/>
        <v>17</v>
      </c>
      <c r="AA51" s="92">
        <f t="shared" ca="1" si="11"/>
        <v>5</v>
      </c>
      <c r="AB51" s="92">
        <f t="shared" ca="1" si="12"/>
        <v>6</v>
      </c>
      <c r="AC51" s="92">
        <f t="shared" ca="1" si="13"/>
        <v>6</v>
      </c>
    </row>
    <row r="52" spans="1:29" ht="15.75" x14ac:dyDescent="0.25">
      <c r="A52" s="38" t="s">
        <v>49</v>
      </c>
      <c r="B52" s="92">
        <f ca="1">'In-Analysis'!B52-'Out-Analysis'!B52</f>
        <v>7775</v>
      </c>
      <c r="C52" s="92">
        <f ca="1">'In-Analysis'!C52-'Out-Analysis'!C52</f>
        <v>-3314</v>
      </c>
      <c r="D52" s="92">
        <f ca="1">'In-Analysis'!D52-'Out-Analysis'!D52</f>
        <v>-4280</v>
      </c>
      <c r="E52" s="92">
        <f ca="1">'In-Analysis'!E52-'Out-Analysis'!E52</f>
        <v>-9875</v>
      </c>
      <c r="F52" s="92">
        <f ca="1">'In-Analysis'!F52-'Out-Analysis'!F52</f>
        <v>-847</v>
      </c>
      <c r="G52" s="92">
        <f ca="1">'In-Analysis'!G52-'Out-Analysis'!G52</f>
        <v>3330</v>
      </c>
      <c r="H52" s="92">
        <f ca="1">'In-Analysis'!H52-'Out-Analysis'!H52</f>
        <v>-300</v>
      </c>
      <c r="I52" s="92">
        <f ca="1">'In-Analysis'!I52-'Out-Analysis'!I52</f>
        <v>4112</v>
      </c>
      <c r="J52" s="92">
        <f ca="1">'In-Analysis'!J52-'Out-Analysis'!J52</f>
        <v>-9740</v>
      </c>
      <c r="K52" s="92">
        <f ca="1">'In-Analysis'!K52-'Out-Analysis'!K52</f>
        <v>3119</v>
      </c>
      <c r="L52" s="92">
        <f ca="1">'In-Analysis'!L52-'Out-Analysis'!L52</f>
        <v>3797</v>
      </c>
      <c r="M52" s="92">
        <f ca="1">'In-Analysis'!M52-'Out-Analysis'!M52</f>
        <v>7789</v>
      </c>
      <c r="N52" s="92">
        <f ca="1">'In-Analysis'!N52-'Out-Analysis'!N52</f>
        <v>8465</v>
      </c>
      <c r="P52" s="38" t="s">
        <v>49</v>
      </c>
      <c r="Q52" s="92">
        <f t="shared" ca="1" si="14"/>
        <v>28</v>
      </c>
      <c r="R52" s="92">
        <f t="shared" ca="1" si="2"/>
        <v>32</v>
      </c>
      <c r="S52" s="92">
        <f t="shared" ca="1" si="3"/>
        <v>34</v>
      </c>
      <c r="T52" s="92">
        <f t="shared" ca="1" si="4"/>
        <v>39</v>
      </c>
      <c r="U52" s="92">
        <f t="shared" ca="1" si="5"/>
        <v>30</v>
      </c>
      <c r="V52" s="92">
        <f t="shared" ca="1" si="6"/>
        <v>22</v>
      </c>
      <c r="W52" s="92">
        <f t="shared" ca="1" si="7"/>
        <v>29</v>
      </c>
      <c r="X52" s="92">
        <f t="shared" ca="1" si="8"/>
        <v>21</v>
      </c>
      <c r="Y52" s="92">
        <f t="shared" ca="1" si="9"/>
        <v>41</v>
      </c>
      <c r="Z52" s="92">
        <f t="shared" ca="1" si="10"/>
        <v>27</v>
      </c>
      <c r="AA52" s="92">
        <f t="shared" ca="1" si="11"/>
        <v>26</v>
      </c>
      <c r="AB52" s="92">
        <f t="shared" ca="1" si="12"/>
        <v>22</v>
      </c>
      <c r="AC52" s="92">
        <f t="shared" ca="1" si="13"/>
        <v>23</v>
      </c>
    </row>
    <row r="53" spans="1:29" ht="15.75" x14ac:dyDescent="0.25">
      <c r="A53" s="38" t="s">
        <v>50</v>
      </c>
      <c r="B53" s="92">
        <f ca="1">'In-Analysis'!B53-'Out-Analysis'!B53</f>
        <v>10413</v>
      </c>
      <c r="C53" s="92">
        <f ca="1">'In-Analysis'!C53-'Out-Analysis'!C53</f>
        <v>-973</v>
      </c>
      <c r="D53" s="92">
        <f ca="1">'In-Analysis'!D53-'Out-Analysis'!D53</f>
        <v>4932</v>
      </c>
      <c r="E53" s="92">
        <f ca="1">'In-Analysis'!E53-'Out-Analysis'!E53</f>
        <v>-2732</v>
      </c>
      <c r="F53" s="92">
        <f ca="1">'In-Analysis'!F53-'Out-Analysis'!F53</f>
        <v>3107</v>
      </c>
      <c r="G53" s="92">
        <f ca="1">'In-Analysis'!G53-'Out-Analysis'!G53</f>
        <v>-9352</v>
      </c>
      <c r="H53" s="92">
        <f ca="1">'In-Analysis'!H53-'Out-Analysis'!H53</f>
        <v>1468</v>
      </c>
      <c r="I53" s="92">
        <f ca="1">'In-Analysis'!I53-'Out-Analysis'!I53</f>
        <v>4069</v>
      </c>
      <c r="J53" s="92">
        <f ca="1">'In-Analysis'!J53-'Out-Analysis'!J53</f>
        <v>-18175</v>
      </c>
      <c r="K53" s="92">
        <f ca="1">'In-Analysis'!K53-'Out-Analysis'!K53</f>
        <v>-4662</v>
      </c>
      <c r="L53" s="92">
        <f ca="1">'In-Analysis'!L53-'Out-Analysis'!L53</f>
        <v>-5025</v>
      </c>
      <c r="M53" s="92">
        <f ca="1">'In-Analysis'!M53-'Out-Analysis'!M53</f>
        <v>-16260</v>
      </c>
      <c r="N53" s="92">
        <f ca="1">'In-Analysis'!N53-'Out-Analysis'!N53</f>
        <v>-12160</v>
      </c>
      <c r="P53" s="38" t="s">
        <v>50</v>
      </c>
      <c r="Q53" s="92">
        <f t="shared" ca="1" si="14"/>
        <v>24</v>
      </c>
      <c r="R53" s="92">
        <f t="shared" ca="1" si="2"/>
        <v>29</v>
      </c>
      <c r="S53" s="92">
        <f t="shared" ca="1" si="3"/>
        <v>19</v>
      </c>
      <c r="T53" s="92">
        <f t="shared" ca="1" si="4"/>
        <v>31</v>
      </c>
      <c r="U53" s="92">
        <f t="shared" ca="1" si="5"/>
        <v>23</v>
      </c>
      <c r="V53" s="92">
        <f t="shared" ca="1" si="6"/>
        <v>38</v>
      </c>
      <c r="W53" s="92">
        <f t="shared" ca="1" si="7"/>
        <v>28</v>
      </c>
      <c r="X53" s="92">
        <f t="shared" ca="1" si="8"/>
        <v>22</v>
      </c>
      <c r="Y53" s="92">
        <f t="shared" ca="1" si="9"/>
        <v>45</v>
      </c>
      <c r="Z53" s="92">
        <f t="shared" ca="1" si="10"/>
        <v>36</v>
      </c>
      <c r="AA53" s="92">
        <f t="shared" ca="1" si="11"/>
        <v>39</v>
      </c>
      <c r="AB53" s="92">
        <f t="shared" ca="1" si="12"/>
        <v>40</v>
      </c>
      <c r="AC53" s="92">
        <f t="shared" ca="1" si="13"/>
        <v>40</v>
      </c>
    </row>
    <row r="54" spans="1:29" ht="15.75" x14ac:dyDescent="0.25">
      <c r="A54" s="38" t="s">
        <v>51</v>
      </c>
      <c r="B54" s="92">
        <f ca="1">'In-Analysis'!B54-'Out-Analysis'!B54</f>
        <v>-7883</v>
      </c>
      <c r="C54" s="92">
        <f ca="1">'In-Analysis'!C54-'Out-Analysis'!C54</f>
        <v>-7443</v>
      </c>
      <c r="D54" s="92">
        <f ca="1">'In-Analysis'!D54-'Out-Analysis'!D54</f>
        <v>-713</v>
      </c>
      <c r="E54" s="92">
        <f ca="1">'In-Analysis'!E54-'Out-Analysis'!E54</f>
        <v>4410</v>
      </c>
      <c r="F54" s="92">
        <f ca="1">'In-Analysis'!F54-'Out-Analysis'!F54</f>
        <v>-7473</v>
      </c>
      <c r="G54" s="92">
        <f ca="1">'In-Analysis'!G54-'Out-Analysis'!G54</f>
        <v>-566</v>
      </c>
      <c r="H54" s="92">
        <f ca="1">'In-Analysis'!H54-'Out-Analysis'!H54</f>
        <v>-1079</v>
      </c>
      <c r="I54" s="92">
        <f ca="1">'In-Analysis'!I54-'Out-Analysis'!I54</f>
        <v>-1340</v>
      </c>
      <c r="J54" s="92">
        <f ca="1">'In-Analysis'!J54-'Out-Analysis'!J54</f>
        <v>-140</v>
      </c>
      <c r="K54" s="92">
        <f ca="1">'In-Analysis'!K54-'Out-Analysis'!K54</f>
        <v>517</v>
      </c>
      <c r="L54" s="92">
        <f ca="1">'In-Analysis'!L54-'Out-Analysis'!L54</f>
        <v>-3540</v>
      </c>
      <c r="M54" s="92">
        <f ca="1">'In-Analysis'!M54-'Out-Analysis'!M54</f>
        <v>2273</v>
      </c>
      <c r="N54" s="92">
        <f ca="1">'In-Analysis'!N54-'Out-Analysis'!N54</f>
        <v>-2493</v>
      </c>
      <c r="P54" s="38" t="s">
        <v>51</v>
      </c>
      <c r="Q54" s="92">
        <f t="shared" ca="1" si="14"/>
        <v>39</v>
      </c>
      <c r="R54" s="92">
        <f t="shared" ca="1" si="2"/>
        <v>35</v>
      </c>
      <c r="S54" s="92">
        <f t="shared" ca="1" si="3"/>
        <v>26</v>
      </c>
      <c r="T54" s="92">
        <f t="shared" ca="1" si="4"/>
        <v>25</v>
      </c>
      <c r="U54" s="92">
        <f t="shared" ca="1" si="5"/>
        <v>40</v>
      </c>
      <c r="V54" s="92">
        <f t="shared" ca="1" si="6"/>
        <v>25</v>
      </c>
      <c r="W54" s="92">
        <f t="shared" ca="1" si="7"/>
        <v>30</v>
      </c>
      <c r="X54" s="92">
        <f t="shared" ca="1" si="8"/>
        <v>30</v>
      </c>
      <c r="Y54" s="92">
        <f t="shared" ca="1" si="9"/>
        <v>32</v>
      </c>
      <c r="Z54" s="92">
        <f t="shared" ca="1" si="10"/>
        <v>31</v>
      </c>
      <c r="AA54" s="92">
        <f t="shared" ca="1" si="11"/>
        <v>37</v>
      </c>
      <c r="AB54" s="92">
        <f t="shared" ca="1" si="12"/>
        <v>27</v>
      </c>
      <c r="AC54" s="92">
        <f t="shared" ca="1" si="13"/>
        <v>34</v>
      </c>
    </row>
    <row r="55" spans="1:29" ht="15.75" x14ac:dyDescent="0.25">
      <c r="A55" s="38" t="s">
        <v>39</v>
      </c>
      <c r="B55" s="92">
        <f ca="1">'In-Analysis'!B55-'Out-Analysis'!B55</f>
        <v>-27289</v>
      </c>
      <c r="C55" s="92">
        <f ca="1">'In-Analysis'!C55-'Out-Analysis'!C55</f>
        <v>-77321</v>
      </c>
      <c r="D55" s="92">
        <f ca="1">'In-Analysis'!D55-'Out-Analysis'!D55</f>
        <v>-67480</v>
      </c>
      <c r="E55" s="92">
        <f ca="1">'In-Analysis'!E55-'Out-Analysis'!E55</f>
        <v>-64238</v>
      </c>
      <c r="F55" s="92">
        <f ca="1">'In-Analysis'!F55-'Out-Analysis'!F55</f>
        <v>-64073</v>
      </c>
      <c r="G55" s="92">
        <f ca="1">'In-Analysis'!G55-'Out-Analysis'!G55</f>
        <v>-49194</v>
      </c>
      <c r="H55" s="92">
        <f ca="1">'In-Analysis'!H55-'Out-Analysis'!H55</f>
        <v>-54456</v>
      </c>
      <c r="I55" s="92">
        <f ca="1">'In-Analysis'!I55-'Out-Analysis'!I55</f>
        <v>-53569</v>
      </c>
      <c r="J55" s="92">
        <f ca="1">'In-Analysis'!J55-'Out-Analysis'!J55</f>
        <v>-28153</v>
      </c>
      <c r="K55" s="92">
        <f ca="1">'In-Analysis'!K55-'Out-Analysis'!K55</f>
        <v>-29966</v>
      </c>
      <c r="L55" s="92">
        <f ca="1">'In-Analysis'!L55-'Out-Analysis'!L55</f>
        <v>-34128</v>
      </c>
      <c r="M55" s="92">
        <f ca="1">'In-Analysis'!M55-'Out-Analysis'!M55</f>
        <v>-31252</v>
      </c>
      <c r="N55" s="92">
        <f ca="1">'In-Analysis'!N55-'Out-Analysis'!N55</f>
        <v>-36603</v>
      </c>
      <c r="P55" s="38" t="s">
        <v>39</v>
      </c>
      <c r="Q55" s="92">
        <f t="shared" ca="1" si="14"/>
        <v>45</v>
      </c>
      <c r="R55" s="92">
        <f t="shared" ca="1" si="2"/>
        <v>49</v>
      </c>
      <c r="S55" s="92">
        <f t="shared" ca="1" si="3"/>
        <v>48</v>
      </c>
      <c r="T55" s="92">
        <f t="shared" ca="1" si="4"/>
        <v>48</v>
      </c>
      <c r="U55" s="92">
        <f t="shared" ca="1" si="5"/>
        <v>48</v>
      </c>
      <c r="V55" s="92">
        <f t="shared" ca="1" si="6"/>
        <v>47</v>
      </c>
      <c r="W55" s="92">
        <f t="shared" ca="1" si="7"/>
        <v>48</v>
      </c>
      <c r="X55" s="92">
        <f t="shared" ca="1" si="8"/>
        <v>48</v>
      </c>
      <c r="Y55" s="92">
        <f t="shared" ca="1" si="9"/>
        <v>46</v>
      </c>
      <c r="Z55" s="92">
        <f t="shared" ca="1" si="10"/>
        <v>45</v>
      </c>
      <c r="AA55" s="92">
        <f t="shared" ca="1" si="11"/>
        <v>45</v>
      </c>
      <c r="AB55" s="92">
        <f t="shared" ca="1" si="12"/>
        <v>45</v>
      </c>
      <c r="AC55" s="92">
        <f t="shared" ca="1" si="13"/>
        <v>46</v>
      </c>
    </row>
    <row r="57" spans="1:29" ht="15.75" x14ac:dyDescent="0.25">
      <c r="A57" s="37" t="s">
        <v>251</v>
      </c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</row>
    <row r="58" spans="1:29" ht="15.75" x14ac:dyDescent="0.25">
      <c r="A58" s="38"/>
      <c r="B58" s="39">
        <f>B2</f>
        <v>2021</v>
      </c>
      <c r="C58" s="39">
        <f>D58+1</f>
        <v>2017</v>
      </c>
      <c r="D58" s="39">
        <v>2016</v>
      </c>
      <c r="E58" s="39">
        <v>2015</v>
      </c>
      <c r="F58" s="39">
        <v>2014</v>
      </c>
      <c r="G58" s="39">
        <v>2013</v>
      </c>
      <c r="H58" s="39">
        <v>2012</v>
      </c>
      <c r="I58" s="39">
        <v>2011</v>
      </c>
      <c r="J58" s="39">
        <v>2010</v>
      </c>
      <c r="K58" s="198">
        <v>2009</v>
      </c>
      <c r="L58" s="198">
        <v>2008</v>
      </c>
      <c r="M58" s="198">
        <v>2007</v>
      </c>
      <c r="N58" s="198">
        <v>2006</v>
      </c>
    </row>
    <row r="59" spans="1:29" ht="15.75" x14ac:dyDescent="0.25">
      <c r="A59" s="38" t="s">
        <v>123</v>
      </c>
      <c r="B59" s="40" t="e">
        <f t="shared" ref="B59:M74" ca="1" si="15">B3/C3-1</f>
        <v>#DIV/0!</v>
      </c>
      <c r="C59" s="40" t="e">
        <f t="shared" ca="1" si="15"/>
        <v>#DIV/0!</v>
      </c>
      <c r="D59" s="40" t="e">
        <f t="shared" ca="1" si="15"/>
        <v>#DIV/0!</v>
      </c>
      <c r="E59" s="40" t="e">
        <f t="shared" ca="1" si="15"/>
        <v>#DIV/0!</v>
      </c>
      <c r="F59" s="40" t="e">
        <f t="shared" ca="1" si="15"/>
        <v>#DIV/0!</v>
      </c>
      <c r="G59" s="40" t="e">
        <f t="shared" ca="1" si="15"/>
        <v>#DIV/0!</v>
      </c>
      <c r="H59" s="40" t="e">
        <f t="shared" ca="1" si="15"/>
        <v>#DIV/0!</v>
      </c>
      <c r="I59" s="40" t="e">
        <f t="shared" ca="1" si="15"/>
        <v>#DIV/0!</v>
      </c>
      <c r="J59" s="40" t="e">
        <f t="shared" ca="1" si="15"/>
        <v>#DIV/0!</v>
      </c>
      <c r="K59" s="40" t="e">
        <f t="shared" ca="1" si="15"/>
        <v>#DIV/0!</v>
      </c>
      <c r="L59" s="40" t="e">
        <f t="shared" ca="1" si="15"/>
        <v>#DIV/0!</v>
      </c>
      <c r="M59" s="40" t="e">
        <f ca="1">M3/N3-1</f>
        <v>#DIV/0!</v>
      </c>
      <c r="N59" s="92"/>
    </row>
    <row r="60" spans="1:29" ht="15.75" x14ac:dyDescent="0.25">
      <c r="A60" s="38" t="s">
        <v>0</v>
      </c>
      <c r="B60" s="40">
        <f t="shared" ca="1" si="15"/>
        <v>7.961691012866412E-2</v>
      </c>
      <c r="C60" s="40">
        <f t="shared" ca="1" si="15"/>
        <v>-0.53703869580795416</v>
      </c>
      <c r="D60" s="40">
        <f t="shared" ca="1" si="15"/>
        <v>0.58726096537996719</v>
      </c>
      <c r="E60" s="40">
        <f t="shared" ca="1" si="15"/>
        <v>-4.7652569593147751</v>
      </c>
      <c r="F60" s="40">
        <f t="shared" ca="1" si="15"/>
        <v>-1.5427865756210954</v>
      </c>
      <c r="G60" s="40">
        <f t="shared" ca="1" si="15"/>
        <v>-2.493058568329718</v>
      </c>
      <c r="H60" s="40">
        <f t="shared" ca="1" si="15"/>
        <v>-1.4221611721611722</v>
      </c>
      <c r="I60" s="40">
        <f t="shared" ca="1" si="15"/>
        <v>0.1492317406861714</v>
      </c>
      <c r="J60" s="40">
        <f t="shared" ca="1" si="15"/>
        <v>-0.47143572342437556</v>
      </c>
      <c r="K60" s="40">
        <f t="shared" ca="1" si="15"/>
        <v>-0.12969597211463979</v>
      </c>
      <c r="L60" s="40">
        <f t="shared" ca="1" si="15"/>
        <v>-0.17475029964043143</v>
      </c>
      <c r="M60" s="40">
        <f t="shared" ca="1" si="15"/>
        <v>-0.31323053284311031</v>
      </c>
      <c r="N60" s="92"/>
    </row>
    <row r="61" spans="1:29" ht="15.75" x14ac:dyDescent="0.25">
      <c r="A61" s="38" t="s">
        <v>1</v>
      </c>
      <c r="B61" s="40">
        <f t="shared" ca="1" si="15"/>
        <v>-0.14561966648398972</v>
      </c>
      <c r="C61" s="40">
        <f t="shared" ca="1" si="15"/>
        <v>0.18553926118433273</v>
      </c>
      <c r="D61" s="40">
        <f t="shared" ca="1" si="15"/>
        <v>0.83982240437158473</v>
      </c>
      <c r="E61" s="40">
        <f t="shared" ca="1" si="15"/>
        <v>-0.89312893512181768</v>
      </c>
      <c r="F61" s="40">
        <f t="shared" ca="1" si="15"/>
        <v>-0.16434094340485883</v>
      </c>
      <c r="G61" s="40">
        <f t="shared" ca="1" si="15"/>
        <v>0.2945136517086846</v>
      </c>
      <c r="H61" s="40">
        <f t="shared" ca="1" si="15"/>
        <v>-5.7899044005505385E-2</v>
      </c>
      <c r="I61" s="40">
        <f t="shared" ca="1" si="15"/>
        <v>-7.8813007572901994E-2</v>
      </c>
      <c r="J61" s="40">
        <f t="shared" ca="1" si="15"/>
        <v>0.87708239531742449</v>
      </c>
      <c r="K61" s="40">
        <f t="shared" ca="1" si="15"/>
        <v>-0.31160751843078216</v>
      </c>
      <c r="L61" s="40">
        <f t="shared" ca="1" si="15"/>
        <v>0.70900491865304582</v>
      </c>
      <c r="M61" s="40">
        <f t="shared" ca="1" si="15"/>
        <v>2.7165675644164722E-2</v>
      </c>
      <c r="N61" s="92"/>
    </row>
    <row r="62" spans="1:29" ht="15.75" x14ac:dyDescent="0.25">
      <c r="A62" s="38" t="s">
        <v>2</v>
      </c>
      <c r="B62" s="40">
        <f t="shared" ca="1" si="15"/>
        <v>-0.10504197415569516</v>
      </c>
      <c r="C62" s="40">
        <f t="shared" ca="1" si="15"/>
        <v>0.21390196416689267</v>
      </c>
      <c r="D62" s="40">
        <f t="shared" ca="1" si="15"/>
        <v>0.17947823559334353</v>
      </c>
      <c r="E62" s="40">
        <f t="shared" ca="1" si="15"/>
        <v>0.49836672473867605</v>
      </c>
      <c r="F62" s="40">
        <f t="shared" ca="1" si="15"/>
        <v>-0.1330614710768766</v>
      </c>
      <c r="G62" s="40">
        <f t="shared" ca="1" si="15"/>
        <v>1.0678508686316612</v>
      </c>
      <c r="H62" s="40">
        <f t="shared" ca="1" si="15"/>
        <v>1.3157942319862581</v>
      </c>
      <c r="I62" s="40">
        <f t="shared" ca="1" si="15"/>
        <v>-0.75931849337424118</v>
      </c>
      <c r="J62" s="40">
        <f t="shared" ca="1" si="15"/>
        <v>0.57150184653262204</v>
      </c>
      <c r="K62" s="40">
        <f t="shared" ca="1" si="15"/>
        <v>-0.45600654786264372</v>
      </c>
      <c r="L62" s="40">
        <f t="shared" ca="1" si="15"/>
        <v>-0.26876776799923829</v>
      </c>
      <c r="M62" s="40">
        <f t="shared" ca="1" si="15"/>
        <v>-0.21823692045937904</v>
      </c>
      <c r="N62" s="92"/>
    </row>
    <row r="63" spans="1:29" ht="15.75" x14ac:dyDescent="0.25">
      <c r="A63" s="38" t="s">
        <v>3</v>
      </c>
      <c r="B63" s="40">
        <f t="shared" ca="1" si="15"/>
        <v>0.44022591779102593</v>
      </c>
      <c r="C63" s="40">
        <f t="shared" ca="1" si="15"/>
        <v>-11.06421052631579</v>
      </c>
      <c r="D63" s="40">
        <f t="shared" ca="1" si="15"/>
        <v>-1.1930501930501931</v>
      </c>
      <c r="E63" s="40">
        <f t="shared" ca="1" si="15"/>
        <v>-0.48433406685528657</v>
      </c>
      <c r="F63" s="40">
        <f t="shared" ca="1" si="15"/>
        <v>-2.5047303689687794</v>
      </c>
      <c r="G63" s="40">
        <f t="shared" ca="1" si="15"/>
        <v>-1.5293381186879227</v>
      </c>
      <c r="H63" s="40">
        <f t="shared" ca="1" si="15"/>
        <v>-2.623221785665899</v>
      </c>
      <c r="I63" s="40">
        <f t="shared" ca="1" si="15"/>
        <v>-1.4966023010159457</v>
      </c>
      <c r="J63" s="40">
        <f t="shared" ca="1" si="15"/>
        <v>-0.25788895546235269</v>
      </c>
      <c r="K63" s="40">
        <f t="shared" ca="1" si="15"/>
        <v>0.85530338119499771</v>
      </c>
      <c r="L63" s="40">
        <f t="shared" ca="1" si="15"/>
        <v>0.79289154625477498</v>
      </c>
      <c r="M63" s="40">
        <f t="shared" ca="1" si="15"/>
        <v>-0.80481084060038255</v>
      </c>
      <c r="N63" s="92"/>
    </row>
    <row r="64" spans="1:29" ht="15.75" x14ac:dyDescent="0.25">
      <c r="A64" s="38" t="s">
        <v>4</v>
      </c>
      <c r="B64" s="40">
        <f t="shared" ca="1" si="15"/>
        <v>1.9563290909750171</v>
      </c>
      <c r="C64" s="40">
        <f t="shared" ca="1" si="15"/>
        <v>-3.5240533960204878E-2</v>
      </c>
      <c r="D64" s="40">
        <f t="shared" ca="1" si="15"/>
        <v>0.10600233686442317</v>
      </c>
      <c r="E64" s="40">
        <f t="shared" ca="1" si="15"/>
        <v>0.62885051676329717</v>
      </c>
      <c r="F64" s="40">
        <f t="shared" ca="1" si="15"/>
        <v>-0.17527702126774913</v>
      </c>
      <c r="G64" s="40">
        <f t="shared" ca="1" si="15"/>
        <v>0.31163678505692283</v>
      </c>
      <c r="H64" s="40">
        <f t="shared" ca="1" si="15"/>
        <v>-0.21902784432731726</v>
      </c>
      <c r="I64" s="40">
        <f t="shared" ca="1" si="15"/>
        <v>-0.27332306811411411</v>
      </c>
      <c r="J64" s="40">
        <f t="shared" ca="1" si="15"/>
        <v>0.4953371592539455</v>
      </c>
      <c r="K64" s="40">
        <f t="shared" ca="1" si="15"/>
        <v>-0.25993920452112862</v>
      </c>
      <c r="L64" s="40">
        <f t="shared" ca="1" si="15"/>
        <v>-0.33781837563221517</v>
      </c>
      <c r="M64" s="40">
        <f t="shared" ca="1" si="15"/>
        <v>-0.20652545575611425</v>
      </c>
      <c r="N64" s="92"/>
    </row>
    <row r="65" spans="1:14" ht="15.75" x14ac:dyDescent="0.25">
      <c r="A65" s="38" t="s">
        <v>5</v>
      </c>
      <c r="B65" s="40">
        <f t="shared" ca="1" si="15"/>
        <v>-0.88191316603854519</v>
      </c>
      <c r="C65" s="40">
        <f t="shared" ca="1" si="15"/>
        <v>8.4970579435523996E-2</v>
      </c>
      <c r="D65" s="40">
        <f t="shared" ca="1" si="15"/>
        <v>-0.32402247191011235</v>
      </c>
      <c r="E65" s="40">
        <f t="shared" ca="1" si="15"/>
        <v>-1.973742179927751E-2</v>
      </c>
      <c r="F65" s="40">
        <f t="shared" ca="1" si="15"/>
        <v>0.12939420325911177</v>
      </c>
      <c r="G65" s="40">
        <f t="shared" ca="1" si="15"/>
        <v>-7.6613829542844014E-2</v>
      </c>
      <c r="H65" s="40">
        <f t="shared" ca="1" si="15"/>
        <v>4.8890388183417288E-2</v>
      </c>
      <c r="I65" s="40">
        <f t="shared" ca="1" si="15"/>
        <v>-9.279499846981154E-2</v>
      </c>
      <c r="J65" s="40">
        <f t="shared" ca="1" si="15"/>
        <v>0.64482956996979723</v>
      </c>
      <c r="K65" s="40">
        <f t="shared" ca="1" si="15"/>
        <v>-9.4867705926383938E-2</v>
      </c>
      <c r="L65" s="40">
        <f t="shared" ca="1" si="15"/>
        <v>0.40459864691899794</v>
      </c>
      <c r="M65" s="40">
        <f t="shared" ca="1" si="15"/>
        <v>-0.30439759610798434</v>
      </c>
      <c r="N65" s="92"/>
    </row>
    <row r="66" spans="1:14" ht="15.75" x14ac:dyDescent="0.25">
      <c r="A66" s="38" t="s">
        <v>6</v>
      </c>
      <c r="B66" s="40">
        <f t="shared" ca="1" si="15"/>
        <v>-1.6416975584814009</v>
      </c>
      <c r="C66" s="40">
        <f t="shared" ca="1" si="15"/>
        <v>-0.58085083583369057</v>
      </c>
      <c r="D66" s="40">
        <f t="shared" ca="1" si="15"/>
        <v>0.41683747058376985</v>
      </c>
      <c r="E66" s="40">
        <f t="shared" ca="1" si="15"/>
        <v>1.0655429243433949</v>
      </c>
      <c r="F66" s="40">
        <f t="shared" ca="1" si="15"/>
        <v>2.9258233302554633</v>
      </c>
      <c r="G66" s="40">
        <f t="shared" ca="1" si="15"/>
        <v>-0.51594159713945165</v>
      </c>
      <c r="H66" s="40">
        <f t="shared" ca="1" si="15"/>
        <v>-0.66089021371191836</v>
      </c>
      <c r="I66" s="40">
        <f t="shared" ca="1" si="15"/>
        <v>0.64571381059283284</v>
      </c>
      <c r="J66" s="40">
        <f t="shared" ca="1" si="15"/>
        <v>-5.8625547902316888E-2</v>
      </c>
      <c r="K66" s="40">
        <f t="shared" ca="1" si="15"/>
        <v>-0.24074404231294944</v>
      </c>
      <c r="L66" s="40">
        <f t="shared" ca="1" si="15"/>
        <v>-0.19791219791219794</v>
      </c>
      <c r="M66" s="40">
        <f t="shared" ca="1" si="15"/>
        <v>-0.13435114503816792</v>
      </c>
      <c r="N66" s="92"/>
    </row>
    <row r="67" spans="1:14" ht="15.75" x14ac:dyDescent="0.25">
      <c r="A67" s="38" t="s">
        <v>7</v>
      </c>
      <c r="B67" s="40">
        <f t="shared" ca="1" si="15"/>
        <v>1.1118443904133382</v>
      </c>
      <c r="C67" s="40">
        <f t="shared" ca="1" si="15"/>
        <v>-0.38192357234864749</v>
      </c>
      <c r="D67" s="40">
        <f t="shared" ca="1" si="15"/>
        <v>-0.65785221095930657</v>
      </c>
      <c r="E67" s="40">
        <f t="shared" ca="1" si="15"/>
        <v>1.7298977341086825</v>
      </c>
      <c r="F67" s="40">
        <f t="shared" ca="1" si="15"/>
        <v>-0.58507363341376162</v>
      </c>
      <c r="G67" s="40">
        <f t="shared" ca="1" si="15"/>
        <v>0.25093671940049966</v>
      </c>
      <c r="H67" s="40">
        <f t="shared" ca="1" si="15"/>
        <v>0.31959895618733691</v>
      </c>
      <c r="I67" s="40">
        <f t="shared" ca="1" si="15"/>
        <v>9.342329545454545</v>
      </c>
      <c r="J67" s="40">
        <f t="shared" ca="1" si="15"/>
        <v>-0.88168067226890756</v>
      </c>
      <c r="K67" s="40">
        <f t="shared" ca="1" si="15"/>
        <v>-0.43284720236393104</v>
      </c>
      <c r="L67" s="40">
        <f t="shared" ca="1" si="15"/>
        <v>1.3623188405797126E-2</v>
      </c>
      <c r="M67" s="40">
        <f t="shared" ca="1" si="15"/>
        <v>469.45454545454544</v>
      </c>
      <c r="N67" s="92"/>
    </row>
    <row r="68" spans="1:14" ht="15.75" x14ac:dyDescent="0.25">
      <c r="A68" s="38" t="s">
        <v>8</v>
      </c>
      <c r="B68" s="40">
        <f t="shared" ca="1" si="15"/>
        <v>-0.44508933651985894</v>
      </c>
      <c r="C68" s="40">
        <f t="shared" ca="1" si="15"/>
        <v>3.833333333333333</v>
      </c>
      <c r="D68" s="40">
        <f t="shared" ca="1" si="15"/>
        <v>-0.62368039743324366</v>
      </c>
      <c r="E68" s="40">
        <f t="shared" ca="1" si="15"/>
        <v>0.6635674931129476</v>
      </c>
      <c r="F68" s="40">
        <f t="shared" ca="1" si="15"/>
        <v>-0.7238493723849373</v>
      </c>
      <c r="G68" s="40">
        <f t="shared" ca="1" si="15"/>
        <v>0.85043111032905161</v>
      </c>
      <c r="H68" s="40">
        <f t="shared" ca="1" si="15"/>
        <v>2.4111644657863147</v>
      </c>
      <c r="I68" s="40">
        <f t="shared" ca="1" si="15"/>
        <v>-0.65349417637271212</v>
      </c>
      <c r="J68" s="40">
        <f t="shared" ca="1" si="15"/>
        <v>-0.6627858044606536</v>
      </c>
      <c r="K68" s="40">
        <f t="shared" ca="1" si="15"/>
        <v>-4.9071153172097759E-4</v>
      </c>
      <c r="L68" s="40">
        <f t="shared" ca="1" si="15"/>
        <v>8.7022784424293231E-2</v>
      </c>
      <c r="M68" s="40">
        <f t="shared" ca="1" si="15"/>
        <v>0.10751962190902176</v>
      </c>
      <c r="N68" s="92"/>
    </row>
    <row r="69" spans="1:14" ht="15.75" x14ac:dyDescent="0.25">
      <c r="A69" s="38" t="s">
        <v>9</v>
      </c>
      <c r="B69" s="40">
        <f t="shared" ca="1" si="15"/>
        <v>0.72565396585078634</v>
      </c>
      <c r="C69" s="40">
        <f t="shared" ca="1" si="15"/>
        <v>-0.30703053052469609</v>
      </c>
      <c r="D69" s="40">
        <f t="shared" ca="1" si="15"/>
        <v>0.22882436362073655</v>
      </c>
      <c r="E69" s="40">
        <f t="shared" ca="1" si="15"/>
        <v>0.28107537734550636</v>
      </c>
      <c r="F69" s="40">
        <f t="shared" ca="1" si="15"/>
        <v>3.3905379893939047E-2</v>
      </c>
      <c r="G69" s="40">
        <f t="shared" ca="1" si="15"/>
        <v>-3.1353666044861894E-2</v>
      </c>
      <c r="H69" s="40">
        <f t="shared" ca="1" si="15"/>
        <v>0.77250590438960831</v>
      </c>
      <c r="I69" s="40">
        <f t="shared" ca="1" si="15"/>
        <v>0.11554255396467772</v>
      </c>
      <c r="J69" s="40">
        <f t="shared" ca="1" si="15"/>
        <v>1.2369629719952853</v>
      </c>
      <c r="K69" s="40">
        <f t="shared" ca="1" si="15"/>
        <v>-3.7734190057490702</v>
      </c>
      <c r="L69" s="40">
        <f t="shared" ca="1" si="15"/>
        <v>-0.65448880233690354</v>
      </c>
      <c r="M69" s="40">
        <f t="shared" ca="1" si="15"/>
        <v>-1.3270742302449712</v>
      </c>
      <c r="N69" s="92"/>
    </row>
    <row r="70" spans="1:14" ht="15.75" x14ac:dyDescent="0.25">
      <c r="A70" s="38" t="s">
        <v>10</v>
      </c>
      <c r="B70" s="40">
        <f t="shared" ca="1" si="15"/>
        <v>1.676931433585426</v>
      </c>
      <c r="C70" s="40">
        <f t="shared" ca="1" si="15"/>
        <v>-0.48082346305696555</v>
      </c>
      <c r="D70" s="40">
        <f t="shared" ca="1" si="15"/>
        <v>0.35490697469358956</v>
      </c>
      <c r="E70" s="40">
        <f t="shared" ca="1" si="15"/>
        <v>0.19274320771253284</v>
      </c>
      <c r="F70" s="40">
        <f t="shared" ca="1" si="15"/>
        <v>2.2319283933831859</v>
      </c>
      <c r="G70" s="40">
        <f t="shared" ca="1" si="15"/>
        <v>-0.64981748928741467</v>
      </c>
      <c r="H70" s="40">
        <f t="shared" ca="1" si="15"/>
        <v>0.13608293892269541</v>
      </c>
      <c r="I70" s="40">
        <f t="shared" ca="1" si="15"/>
        <v>3.9664204163868364</v>
      </c>
      <c r="J70" s="40">
        <f t="shared" ca="1" si="15"/>
        <v>-0.83863160176287843</v>
      </c>
      <c r="K70" s="40">
        <f t="shared" ca="1" si="15"/>
        <v>-0.17012920826213385</v>
      </c>
      <c r="L70" s="40">
        <f t="shared" ca="1" si="15"/>
        <v>-0.56821653247728277</v>
      </c>
      <c r="M70" s="40">
        <f t="shared" ca="1" si="15"/>
        <v>-0.46116020673636926</v>
      </c>
      <c r="N70" s="92"/>
    </row>
    <row r="71" spans="1:14" ht="15.75" x14ac:dyDescent="0.25">
      <c r="A71" s="38" t="s">
        <v>11</v>
      </c>
      <c r="B71" s="40">
        <f t="shared" ca="1" si="15"/>
        <v>-1.6151936444885799</v>
      </c>
      <c r="C71" s="40">
        <f t="shared" ca="1" si="15"/>
        <v>1.9230769230769229</v>
      </c>
      <c r="D71" s="40">
        <f t="shared" ca="1" si="15"/>
        <v>2.5755545630489873E-2</v>
      </c>
      <c r="E71" s="40">
        <f t="shared" ca="1" si="15"/>
        <v>1.5884393063583815</v>
      </c>
      <c r="F71" s="40">
        <f t="shared" ca="1" si="15"/>
        <v>0.10237892948173322</v>
      </c>
      <c r="G71" s="40">
        <f t="shared" ca="1" si="15"/>
        <v>-0.63010685103708353</v>
      </c>
      <c r="H71" s="40">
        <f t="shared" ca="1" si="15"/>
        <v>0.44702137335152337</v>
      </c>
      <c r="I71" s="40">
        <f t="shared" ca="1" si="15"/>
        <v>-2.0080220032088012</v>
      </c>
      <c r="J71" s="40">
        <f t="shared" ca="1" si="15"/>
        <v>-1.3914057593971472</v>
      </c>
      <c r="K71" s="40">
        <f t="shared" ca="1" si="15"/>
        <v>15.992378048780488</v>
      </c>
      <c r="L71" s="40">
        <f t="shared" ca="1" si="15"/>
        <v>-0.95409055917139063</v>
      </c>
      <c r="M71" s="40">
        <f t="shared" ca="1" si="15"/>
        <v>0.24165797705943692</v>
      </c>
      <c r="N71" s="92"/>
    </row>
    <row r="72" spans="1:14" ht="15.75" x14ac:dyDescent="0.25">
      <c r="A72" s="38" t="s">
        <v>12</v>
      </c>
      <c r="B72" s="40">
        <f t="shared" ca="1" si="15"/>
        <v>1.6306457009033122</v>
      </c>
      <c r="C72" s="40">
        <f t="shared" ca="1" si="15"/>
        <v>-5.3155093765838823E-2</v>
      </c>
      <c r="D72" s="40">
        <f t="shared" ca="1" si="15"/>
        <v>-0.11939299263557246</v>
      </c>
      <c r="E72" s="40">
        <f t="shared" ca="1" si="15"/>
        <v>1.3139684998709011</v>
      </c>
      <c r="F72" s="40">
        <f t="shared" ca="1" si="15"/>
        <v>-4.527322404371585</v>
      </c>
      <c r="G72" s="40">
        <f t="shared" ca="1" si="15"/>
        <v>-1.5366568914956011</v>
      </c>
      <c r="H72" s="40">
        <f t="shared" ca="1" si="15"/>
        <v>0.63353293413173661</v>
      </c>
      <c r="I72" s="40">
        <f t="shared" ca="1" si="15"/>
        <v>-4.3720190779014123E-3</v>
      </c>
      <c r="J72" s="40">
        <f t="shared" ca="1" si="15"/>
        <v>-3.4788177339901476</v>
      </c>
      <c r="K72" s="40">
        <f t="shared" ca="1" si="15"/>
        <v>-1.1738609112709832</v>
      </c>
      <c r="L72" s="40">
        <f t="shared" ca="1" si="15"/>
        <v>-0.664405610485169</v>
      </c>
      <c r="M72" s="40">
        <f t="shared" ca="1" si="15"/>
        <v>2.6010026540843389E-2</v>
      </c>
      <c r="N72" s="92"/>
    </row>
    <row r="73" spans="1:14" ht="15.75" x14ac:dyDescent="0.25">
      <c r="A73" s="38" t="s">
        <v>13</v>
      </c>
      <c r="B73" s="40">
        <f t="shared" ca="1" si="15"/>
        <v>1.3197730406046659E-2</v>
      </c>
      <c r="C73" s="40">
        <f t="shared" ca="1" si="15"/>
        <v>1.7826040968867973E-2</v>
      </c>
      <c r="D73" s="40">
        <f t="shared" ca="1" si="15"/>
        <v>0.10997620613005221</v>
      </c>
      <c r="E73" s="40">
        <f t="shared" ca="1" si="15"/>
        <v>0.12140575079872207</v>
      </c>
      <c r="F73" s="40">
        <f t="shared" ca="1" si="15"/>
        <v>0.40589099075753654</v>
      </c>
      <c r="G73" s="40">
        <f t="shared" ca="1" si="15"/>
        <v>0.17111766236018378</v>
      </c>
      <c r="H73" s="40">
        <f t="shared" ca="1" si="15"/>
        <v>0.31046890387091897</v>
      </c>
      <c r="I73" s="40">
        <f t="shared" ca="1" si="15"/>
        <v>-0.28274925292040209</v>
      </c>
      <c r="J73" s="40">
        <f t="shared" ca="1" si="15"/>
        <v>2.2343808584799563E-2</v>
      </c>
      <c r="K73" s="40">
        <f t="shared" ca="1" si="15"/>
        <v>-6.5083610303282136E-2</v>
      </c>
      <c r="L73" s="40">
        <f t="shared" ca="1" si="15"/>
        <v>0.1807701741476575</v>
      </c>
      <c r="M73" s="40">
        <f t="shared" ca="1" si="15"/>
        <v>-0.23473445876984078</v>
      </c>
      <c r="N73" s="92"/>
    </row>
    <row r="74" spans="1:14" ht="15.75" x14ac:dyDescent="0.25">
      <c r="A74" s="38" t="s">
        <v>14</v>
      </c>
      <c r="B74" s="40">
        <f t="shared" ca="1" si="15"/>
        <v>7.1792859945076559E-2</v>
      </c>
      <c r="C74" s="40">
        <f t="shared" ca="1" si="15"/>
        <v>0.21772363549504359</v>
      </c>
      <c r="D74" s="40">
        <f t="shared" ca="1" si="15"/>
        <v>0.41603247082699135</v>
      </c>
      <c r="E74" s="40">
        <f t="shared" ca="1" si="15"/>
        <v>0.98622774605307351</v>
      </c>
      <c r="F74" s="40">
        <f t="shared" ca="1" si="15"/>
        <v>-2.5157841140529529</v>
      </c>
      <c r="G74" s="40">
        <f t="shared" ca="1" si="15"/>
        <v>-0.81223709369024855</v>
      </c>
      <c r="H74" s="40">
        <f t="shared" ca="1" si="15"/>
        <v>-0.31874430115930708</v>
      </c>
      <c r="I74" s="40">
        <f t="shared" ca="1" si="15"/>
        <v>4.4504792332268375</v>
      </c>
      <c r="J74" s="40">
        <f t="shared" ca="1" si="15"/>
        <v>-0.74901995723449755</v>
      </c>
      <c r="K74" s="40">
        <f t="shared" ca="1" si="15"/>
        <v>-1.3942949483594465</v>
      </c>
      <c r="L74" s="40">
        <f t="shared" ca="1" si="15"/>
        <v>-45.687598116169546</v>
      </c>
      <c r="M74" s="40">
        <f t="shared" ca="1" si="15"/>
        <v>-1.0658397932816537</v>
      </c>
      <c r="N74" s="92"/>
    </row>
    <row r="75" spans="1:14" ht="15.75" x14ac:dyDescent="0.25">
      <c r="A75" s="38" t="s">
        <v>15</v>
      </c>
      <c r="B75" s="40">
        <f t="shared" ref="B75:M90" ca="1" si="16">B19/C19-1</f>
        <v>-2.8818897637795278</v>
      </c>
      <c r="C75" s="40">
        <f t="shared" ca="1" si="16"/>
        <v>-2.8085443037974684</v>
      </c>
      <c r="D75" s="40">
        <f t="shared" ca="1" si="16"/>
        <v>-0.74114274011877945</v>
      </c>
      <c r="E75" s="40">
        <f t="shared" ca="1" si="16"/>
        <v>1.1857654431512983</v>
      </c>
      <c r="F75" s="40">
        <f t="shared" ca="1" si="16"/>
        <v>-2.2274725274725276</v>
      </c>
      <c r="G75" s="40">
        <f t="shared" ca="1" si="16"/>
        <v>-1.7474332648870636</v>
      </c>
      <c r="H75" s="40">
        <f t="shared" ca="1" si="16"/>
        <v>-1.5923133057650207</v>
      </c>
      <c r="I75" s="40">
        <f t="shared" ca="1" si="16"/>
        <v>-1.7295474711623779</v>
      </c>
      <c r="J75" s="40">
        <f t="shared" ca="1" si="16"/>
        <v>0.16570128258171279</v>
      </c>
      <c r="K75" s="40">
        <f t="shared" ca="1" si="16"/>
        <v>-0.23921938936103238</v>
      </c>
      <c r="L75" s="40">
        <f t="shared" ca="1" si="16"/>
        <v>-0.47509293680297393</v>
      </c>
      <c r="M75" s="40">
        <f t="shared" ca="1" si="16"/>
        <v>0.16394230769230766</v>
      </c>
      <c r="N75" s="92"/>
    </row>
    <row r="76" spans="1:14" ht="15.75" x14ac:dyDescent="0.25">
      <c r="A76" s="38" t="s">
        <v>16</v>
      </c>
      <c r="B76" s="40">
        <f t="shared" ca="1" si="16"/>
        <v>-2.1978379979268476</v>
      </c>
      <c r="C76" s="40">
        <f t="shared" ca="1" si="16"/>
        <v>2.3841142570784264</v>
      </c>
      <c r="D76" s="40">
        <f t="shared" ca="1" si="16"/>
        <v>-0.51985081809432154</v>
      </c>
      <c r="E76" s="40">
        <f t="shared" ca="1" si="16"/>
        <v>-3.4304093567251464</v>
      </c>
      <c r="F76" s="40">
        <f t="shared" ca="1" si="16"/>
        <v>-1.8050847457627119</v>
      </c>
      <c r="G76" s="40">
        <f t="shared" ca="1" si="16"/>
        <v>-0.12412371134020617</v>
      </c>
      <c r="H76" s="40">
        <f t="shared" ca="1" si="16"/>
        <v>-0.53984819734345346</v>
      </c>
      <c r="I76" s="40">
        <f t="shared" ca="1" si="16"/>
        <v>-3.4074920054819553</v>
      </c>
      <c r="J76" s="40">
        <f t="shared" ca="1" si="16"/>
        <v>-0.68164630599185572</v>
      </c>
      <c r="K76" s="40">
        <f t="shared" ca="1" si="16"/>
        <v>0.30363067589344972</v>
      </c>
      <c r="L76" s="40">
        <f t="shared" ca="1" si="16"/>
        <v>-2.7931327553969063</v>
      </c>
      <c r="M76" s="40">
        <f t="shared" ca="1" si="16"/>
        <v>-1.2855409406397127</v>
      </c>
      <c r="N76" s="92"/>
    </row>
    <row r="77" spans="1:14" ht="15.75" x14ac:dyDescent="0.25">
      <c r="A77" s="38" t="s">
        <v>17</v>
      </c>
      <c r="B77" s="40">
        <f t="shared" ca="1" si="16"/>
        <v>2.2823136818687431</v>
      </c>
      <c r="C77" s="40">
        <f t="shared" ca="1" si="16"/>
        <v>-0.54448723145520872</v>
      </c>
      <c r="D77" s="40">
        <f t="shared" ca="1" si="16"/>
        <v>-5.6812144212523723</v>
      </c>
      <c r="E77" s="40">
        <f t="shared" ca="1" si="16"/>
        <v>-1.3253588516746411</v>
      </c>
      <c r="F77" s="40">
        <f t="shared" ca="1" si="16"/>
        <v>0.44170004450378286</v>
      </c>
      <c r="G77" s="40">
        <f t="shared" ca="1" si="16"/>
        <v>-0.54063170806501071</v>
      </c>
      <c r="H77" s="40">
        <f t="shared" ca="1" si="16"/>
        <v>-9.2064965197215742E-2</v>
      </c>
      <c r="I77" s="40">
        <f t="shared" ca="1" si="16"/>
        <v>-0.5765209872661532</v>
      </c>
      <c r="J77" s="40">
        <f t="shared" ca="1" si="16"/>
        <v>-8.3759452646741117E-2</v>
      </c>
      <c r="K77" s="40">
        <f t="shared" ca="1" si="16"/>
        <v>0.75470744344749141</v>
      </c>
      <c r="L77" s="40">
        <f t="shared" ca="1" si="16"/>
        <v>-0.19997977959761404</v>
      </c>
      <c r="M77" s="40">
        <f t="shared" ca="1" si="16"/>
        <v>-0.14200208188757812</v>
      </c>
      <c r="N77" s="92"/>
    </row>
    <row r="78" spans="1:14" ht="15.75" x14ac:dyDescent="0.25">
      <c r="A78" s="38" t="s">
        <v>18</v>
      </c>
      <c r="B78" s="40">
        <f t="shared" ca="1" si="16"/>
        <v>-0.27239923747276684</v>
      </c>
      <c r="C78" s="40">
        <f t="shared" ca="1" si="16"/>
        <v>3.3079630444346675</v>
      </c>
      <c r="D78" s="40">
        <f t="shared" ca="1" si="16"/>
        <v>-3.9439088518843368E-3</v>
      </c>
      <c r="E78" s="40">
        <f t="shared" ca="1" si="16"/>
        <v>-1.5746663308990179</v>
      </c>
      <c r="F78" s="40">
        <f t="shared" ca="1" si="16"/>
        <v>-2.5230120173868578</v>
      </c>
      <c r="G78" s="40">
        <f t="shared" ca="1" si="16"/>
        <v>0.64986289812275899</v>
      </c>
      <c r="H78" s="40">
        <f t="shared" ca="1" si="16"/>
        <v>-1.3779194898365883</v>
      </c>
      <c r="I78" s="40">
        <f t="shared" ca="1" si="16"/>
        <v>0.28561180569788891</v>
      </c>
      <c r="J78" s="40">
        <f t="shared" ca="1" si="16"/>
        <v>11.705729166666666</v>
      </c>
      <c r="K78" s="40">
        <f t="shared" ca="1" si="16"/>
        <v>-0.67221510883482716</v>
      </c>
      <c r="L78" s="40">
        <f t="shared" ca="1" si="16"/>
        <v>-0.77956534010725376</v>
      </c>
      <c r="M78" s="40">
        <f t="shared" ca="1" si="16"/>
        <v>-1.0586084827631841</v>
      </c>
      <c r="N78" s="92"/>
    </row>
    <row r="79" spans="1:14" ht="15.75" x14ac:dyDescent="0.25">
      <c r="A79" s="38" t="s">
        <v>19</v>
      </c>
      <c r="B79" s="40">
        <f t="shared" ca="1" si="16"/>
        <v>2.6042185440164056</v>
      </c>
      <c r="C79" s="40">
        <f t="shared" ca="1" si="16"/>
        <v>0.21541748264197969</v>
      </c>
      <c r="D79" s="40">
        <f t="shared" ca="1" si="16"/>
        <v>-1.8105339105339104</v>
      </c>
      <c r="E79" s="40">
        <f t="shared" ca="1" si="16"/>
        <v>-1.9915581628273</v>
      </c>
      <c r="F79" s="40">
        <f t="shared" ca="1" si="16"/>
        <v>-0.1197732997481108</v>
      </c>
      <c r="G79" s="40">
        <f t="shared" ca="1" si="16"/>
        <v>-1.7184870147497964</v>
      </c>
      <c r="H79" s="40">
        <f t="shared" ca="1" si="16"/>
        <v>-125.1685393258427</v>
      </c>
      <c r="I79" s="40">
        <f t="shared" ca="1" si="16"/>
        <v>-1.0199955066277242</v>
      </c>
      <c r="J79" s="40">
        <f t="shared" ca="1" si="16"/>
        <v>-0.41953573291601465</v>
      </c>
      <c r="K79" s="40">
        <f t="shared" ca="1" si="16"/>
        <v>-3.8046817849305046</v>
      </c>
      <c r="L79" s="40">
        <f t="shared" ca="1" si="16"/>
        <v>-5.2718749999999996</v>
      </c>
      <c r="M79" s="40">
        <f t="shared" ca="1" si="16"/>
        <v>-1.3816338700059632</v>
      </c>
      <c r="N79" s="92"/>
    </row>
    <row r="80" spans="1:14" ht="15.75" x14ac:dyDescent="0.25">
      <c r="A80" s="38" t="s">
        <v>20</v>
      </c>
      <c r="B80" s="40">
        <f t="shared" ca="1" si="16"/>
        <v>0.40529431108188096</v>
      </c>
      <c r="C80" s="40">
        <f t="shared" ca="1" si="16"/>
        <v>-0.33580867096210554</v>
      </c>
      <c r="D80" s="40">
        <f t="shared" ca="1" si="16"/>
        <v>1.1280501975366022</v>
      </c>
      <c r="E80" s="40">
        <f t="shared" ca="1" si="16"/>
        <v>-0.36321033938437253</v>
      </c>
      <c r="F80" s="40">
        <f t="shared" ca="1" si="16"/>
        <v>-6.9707677481529062E-2</v>
      </c>
      <c r="G80" s="40">
        <f t="shared" ca="1" si="16"/>
        <v>7.1279373368146217</v>
      </c>
      <c r="H80" s="40">
        <f t="shared" ca="1" si="16"/>
        <v>-0.75763876333393598</v>
      </c>
      <c r="I80" s="40">
        <f t="shared" ca="1" si="16"/>
        <v>-3.3954092680814205</v>
      </c>
      <c r="J80" s="40">
        <f t="shared" ca="1" si="16"/>
        <v>-0.70886395158239823</v>
      </c>
      <c r="K80" s="40">
        <f t="shared" ca="1" si="16"/>
        <v>-2.043003682272488</v>
      </c>
      <c r="L80" s="40">
        <f t="shared" ca="1" si="16"/>
        <v>-0.6342384376728637</v>
      </c>
      <c r="M80" s="40">
        <f t="shared" ca="1" si="16"/>
        <v>5.6124363867684481</v>
      </c>
      <c r="N80" s="92"/>
    </row>
    <row r="81" spans="1:14" ht="15.75" x14ac:dyDescent="0.25">
      <c r="A81" s="38" t="s">
        <v>21</v>
      </c>
      <c r="B81" s="40">
        <f t="shared" ca="1" si="16"/>
        <v>0.9241041370539389</v>
      </c>
      <c r="C81" s="40">
        <f t="shared" ca="1" si="16"/>
        <v>-2.6615692699799798E-2</v>
      </c>
      <c r="D81" s="40">
        <f t="shared" ca="1" si="16"/>
        <v>-0.34841403525420511</v>
      </c>
      <c r="E81" s="40">
        <f t="shared" ca="1" si="16"/>
        <v>4.9250773123418607</v>
      </c>
      <c r="F81" s="40">
        <f t="shared" ca="1" si="16"/>
        <v>-0.65082948856385592</v>
      </c>
      <c r="G81" s="40">
        <f t="shared" ca="1" si="16"/>
        <v>0.30778612234418135</v>
      </c>
      <c r="H81" s="40">
        <f t="shared" ca="1" si="16"/>
        <v>1.5797317436661698</v>
      </c>
      <c r="I81" s="40">
        <f t="shared" ca="1" si="16"/>
        <v>0.51353383458646618</v>
      </c>
      <c r="J81" s="40">
        <f t="shared" ca="1" si="16"/>
        <v>-1.5360021493820528</v>
      </c>
      <c r="K81" s="40">
        <f t="shared" ca="1" si="16"/>
        <v>-6.8338557993730404</v>
      </c>
      <c r="L81" s="40">
        <f t="shared" ca="1" si="16"/>
        <v>-0.96849149319702699</v>
      </c>
      <c r="M81" s="40">
        <f t="shared" ca="1" si="16"/>
        <v>0.23023877513822222</v>
      </c>
      <c r="N81" s="92"/>
    </row>
    <row r="82" spans="1:14" ht="15.75" x14ac:dyDescent="0.25">
      <c r="A82" s="38" t="s">
        <v>22</v>
      </c>
      <c r="B82" s="40">
        <f t="shared" ca="1" si="16"/>
        <v>-21.324175824175825</v>
      </c>
      <c r="C82" s="40">
        <f t="shared" ca="1" si="16"/>
        <v>-2.5166666666666666</v>
      </c>
      <c r="D82" s="40">
        <f t="shared" ca="1" si="16"/>
        <v>-0.98726722903071784</v>
      </c>
      <c r="E82" s="40">
        <f t="shared" ca="1" si="16"/>
        <v>0.61475199177589301</v>
      </c>
      <c r="F82" s="40">
        <f t="shared" ca="1" si="16"/>
        <v>1.9253438113948862E-2</v>
      </c>
      <c r="G82" s="40">
        <f t="shared" ca="1" si="16"/>
        <v>-0.45140352557961294</v>
      </c>
      <c r="H82" s="40">
        <f t="shared" ca="1" si="16"/>
        <v>-0.11817010581451837</v>
      </c>
      <c r="I82" s="40">
        <f t="shared" ca="1" si="16"/>
        <v>-0.23705243481904026</v>
      </c>
      <c r="J82" s="40">
        <f t="shared" ca="1" si="16"/>
        <v>-0.29710382946912983</v>
      </c>
      <c r="K82" s="40">
        <f t="shared" ca="1" si="16"/>
        <v>0.16097939432193242</v>
      </c>
      <c r="L82" s="40">
        <f t="shared" ca="1" si="16"/>
        <v>-3.2111492936235164E-2</v>
      </c>
      <c r="M82" s="40">
        <f t="shared" ca="1" si="16"/>
        <v>0.27399792450382665</v>
      </c>
      <c r="N82" s="92"/>
    </row>
    <row r="83" spans="1:14" ht="15.75" x14ac:dyDescent="0.25">
      <c r="A83" s="38" t="s">
        <v>23</v>
      </c>
      <c r="B83" s="40">
        <f t="shared" ca="1" si="16"/>
        <v>3.9724413589986325</v>
      </c>
      <c r="C83" s="40">
        <f t="shared" ca="1" si="16"/>
        <v>-7.4834565978980194E-2</v>
      </c>
      <c r="D83" s="40">
        <f t="shared" ca="1" si="16"/>
        <v>-0.45901553040273757</v>
      </c>
      <c r="E83" s="40">
        <f t="shared" ca="1" si="16"/>
        <v>0.30675564116675846</v>
      </c>
      <c r="F83" s="40">
        <f t="shared" ca="1" si="16"/>
        <v>9.7249235898859698E-3</v>
      </c>
      <c r="G83" s="40">
        <f t="shared" ca="1" si="16"/>
        <v>-3.4084809447128328E-2</v>
      </c>
      <c r="H83" s="40">
        <f t="shared" ca="1" si="16"/>
        <v>5.7014388489208629</v>
      </c>
      <c r="I83" s="40">
        <f t="shared" ca="1" si="16"/>
        <v>-0.85066809910696306</v>
      </c>
      <c r="J83" s="40">
        <f t="shared" ca="1" si="16"/>
        <v>-0.31895920980428027</v>
      </c>
      <c r="K83" s="40">
        <f t="shared" ca="1" si="16"/>
        <v>0.20824354936736844</v>
      </c>
      <c r="L83" s="40">
        <f t="shared" ca="1" si="16"/>
        <v>0.52412631578947377</v>
      </c>
      <c r="M83" s="40">
        <f t="shared" ca="1" si="16"/>
        <v>0.66200139958012594</v>
      </c>
      <c r="N83" s="92"/>
    </row>
    <row r="84" spans="1:14" ht="15.75" x14ac:dyDescent="0.25">
      <c r="A84" s="38" t="s">
        <v>24</v>
      </c>
      <c r="B84" s="40">
        <f t="shared" ca="1" si="16"/>
        <v>-1.5887850467289719</v>
      </c>
      <c r="C84" s="40">
        <f t="shared" ca="1" si="16"/>
        <v>-0.6508158508158508</v>
      </c>
      <c r="D84" s="40">
        <f t="shared" ca="1" si="16"/>
        <v>7.1874739735154458E-2</v>
      </c>
      <c r="E84" s="40">
        <f t="shared" ca="1" si="16"/>
        <v>-9.675578034682081</v>
      </c>
      <c r="F84" s="40">
        <f t="shared" ca="1" si="16"/>
        <v>-1.3602290473711609</v>
      </c>
      <c r="G84" s="40">
        <f t="shared" ca="1" si="16"/>
        <v>-1.5862963528155043</v>
      </c>
      <c r="H84" s="40">
        <f t="shared" ca="1" si="16"/>
        <v>-77.197674418604649</v>
      </c>
      <c r="I84" s="40">
        <f t="shared" ca="1" si="16"/>
        <v>-1.0217281455280445</v>
      </c>
      <c r="J84" s="40">
        <f t="shared" ca="1" si="16"/>
        <v>-1.5847244792436106</v>
      </c>
      <c r="K84" s="40">
        <f t="shared" ca="1" si="16"/>
        <v>-3.503328402366864</v>
      </c>
      <c r="L84" s="40">
        <f t="shared" ca="1" si="16"/>
        <v>-1.5833872707659116</v>
      </c>
      <c r="M84" s="40">
        <f t="shared" ca="1" si="16"/>
        <v>-0.80319307035794663</v>
      </c>
      <c r="N84" s="92"/>
    </row>
    <row r="85" spans="1:14" ht="15.75" x14ac:dyDescent="0.25">
      <c r="A85" s="38" t="s">
        <v>25</v>
      </c>
      <c r="B85" s="40">
        <f t="shared" ca="1" si="16"/>
        <v>0.55778291784459855</v>
      </c>
      <c r="C85" s="40">
        <f t="shared" ca="1" si="16"/>
        <v>2.2139317180616742</v>
      </c>
      <c r="D85" s="40">
        <f t="shared" ca="1" si="16"/>
        <v>2.4841291747170757E-3</v>
      </c>
      <c r="E85" s="40">
        <f t="shared" ca="1" si="16"/>
        <v>-4.9988962472406175</v>
      </c>
      <c r="F85" s="40">
        <f t="shared" ca="1" si="16"/>
        <v>-1.0424873382104671</v>
      </c>
      <c r="G85" s="40">
        <f t="shared" ca="1" si="16"/>
        <v>5.68992862807296E-2</v>
      </c>
      <c r="H85" s="40">
        <f t="shared" ca="1" si="16"/>
        <v>0.82836429542365209</v>
      </c>
      <c r="I85" s="40">
        <f t="shared" ca="1" si="16"/>
        <v>-4.900671615411806</v>
      </c>
      <c r="J85" s="40">
        <f t="shared" ca="1" si="16"/>
        <v>-1.2511987213638784</v>
      </c>
      <c r="K85" s="40">
        <f t="shared" ca="1" si="16"/>
        <v>1.6833452466047176</v>
      </c>
      <c r="L85" s="40">
        <f t="shared" ca="1" si="16"/>
        <v>-0.60801344914541888</v>
      </c>
      <c r="M85" s="40">
        <f t="shared" ca="1" si="16"/>
        <v>4.074407582938389</v>
      </c>
      <c r="N85" s="92"/>
    </row>
    <row r="86" spans="1:14" ht="15.75" x14ac:dyDescent="0.25">
      <c r="A86" s="38" t="s">
        <v>26</v>
      </c>
      <c r="B86" s="40">
        <f t="shared" ca="1" si="16"/>
        <v>0.90368081676517997</v>
      </c>
      <c r="C86" s="40">
        <f t="shared" ca="1" si="16"/>
        <v>0.18233799237611192</v>
      </c>
      <c r="D86" s="40">
        <f t="shared" ca="1" si="16"/>
        <v>-0.37909270216962521</v>
      </c>
      <c r="E86" s="40">
        <f t="shared" ca="1" si="16"/>
        <v>4.3172522286313582</v>
      </c>
      <c r="F86" s="40">
        <f t="shared" ca="1" si="16"/>
        <v>-0.77418590882178806</v>
      </c>
      <c r="G86" s="40">
        <f t="shared" ca="1" si="16"/>
        <v>1.1889580093312597</v>
      </c>
      <c r="H86" s="40">
        <f t="shared" ca="1" si="16"/>
        <v>0.64240102171136648</v>
      </c>
      <c r="I86" s="40">
        <f t="shared" ca="1" si="16"/>
        <v>-10.7875</v>
      </c>
      <c r="J86" s="40">
        <f t="shared" ca="1" si="16"/>
        <v>-1.3287671232876712</v>
      </c>
      <c r="K86" s="40">
        <f t="shared" ca="1" si="16"/>
        <v>-0.91072520484285191</v>
      </c>
      <c r="L86" s="40">
        <f t="shared" ca="1" si="16"/>
        <v>0.36647727272727271</v>
      </c>
      <c r="M86" s="40">
        <f t="shared" ca="1" si="16"/>
        <v>0.23789822093504354</v>
      </c>
      <c r="N86" s="92"/>
    </row>
    <row r="87" spans="1:14" ht="15.75" x14ac:dyDescent="0.25">
      <c r="A87" s="38" t="s">
        <v>27</v>
      </c>
      <c r="B87" s="40">
        <f t="shared" ca="1" si="16"/>
        <v>-3.0705708868759216</v>
      </c>
      <c r="C87" s="40">
        <f t="shared" ca="1" si="16"/>
        <v>0.18912825651302612</v>
      </c>
      <c r="D87" s="40">
        <f t="shared" ca="1" si="16"/>
        <v>-16.353846153846156</v>
      </c>
      <c r="E87" s="40">
        <f t="shared" ca="1" si="16"/>
        <v>-1.0289500055673089</v>
      </c>
      <c r="F87" s="40">
        <f t="shared" ca="1" si="16"/>
        <v>-5.7243556023145716</v>
      </c>
      <c r="G87" s="40">
        <f t="shared" ca="1" si="16"/>
        <v>-0.65747747747747742</v>
      </c>
      <c r="H87" s="40">
        <f t="shared" ca="1" si="16"/>
        <v>6.510148849797023</v>
      </c>
      <c r="I87" s="40">
        <f t="shared" ca="1" si="16"/>
        <v>-1.0952442325041887</v>
      </c>
      <c r="J87" s="40">
        <f t="shared" ca="1" si="16"/>
        <v>-0.18343506630183115</v>
      </c>
      <c r="K87" s="40">
        <f t="shared" ca="1" si="16"/>
        <v>-7.672752808988764</v>
      </c>
      <c r="L87" s="40">
        <f t="shared" ca="1" si="16"/>
        <v>-0.13853599516031456</v>
      </c>
      <c r="M87" s="40">
        <f t="shared" ca="1" si="16"/>
        <v>-0.43660531697341509</v>
      </c>
      <c r="N87" s="92"/>
    </row>
    <row r="88" spans="1:14" ht="15.75" x14ac:dyDescent="0.25">
      <c r="A88" s="38" t="s">
        <v>28</v>
      </c>
      <c r="B88" s="40">
        <f t="shared" ca="1" si="16"/>
        <v>0.16115702479338845</v>
      </c>
      <c r="C88" s="40">
        <f t="shared" ca="1" si="16"/>
        <v>0.18789200981728937</v>
      </c>
      <c r="D88" s="40">
        <f t="shared" ca="1" si="16"/>
        <v>-0.19825088822082537</v>
      </c>
      <c r="E88" s="40">
        <f t="shared" ca="1" si="16"/>
        <v>0.36575715725430191</v>
      </c>
      <c r="F88" s="40">
        <f t="shared" ca="1" si="16"/>
        <v>4.4035696192666007E-2</v>
      </c>
      <c r="G88" s="40">
        <f t="shared" ca="1" si="16"/>
        <v>1.0156280754241687E-2</v>
      </c>
      <c r="H88" s="40">
        <f t="shared" ca="1" si="16"/>
        <v>-5.5378706680957483</v>
      </c>
      <c r="I88" s="40">
        <f t="shared" ca="1" si="16"/>
        <v>-0.16844919786096257</v>
      </c>
      <c r="J88" s="40">
        <f t="shared" ca="1" si="16"/>
        <v>1.768092105263158</v>
      </c>
      <c r="K88" s="40">
        <f t="shared" ca="1" si="16"/>
        <v>-1.1524956107348885</v>
      </c>
      <c r="L88" s="40">
        <f t="shared" ca="1" si="16"/>
        <v>-8.9985734664764672E-2</v>
      </c>
      <c r="M88" s="40">
        <f t="shared" ca="1" si="16"/>
        <v>-0.57544998667603386</v>
      </c>
      <c r="N88" s="92"/>
    </row>
    <row r="89" spans="1:14" ht="15.75" x14ac:dyDescent="0.25">
      <c r="A89" s="38" t="s">
        <v>29</v>
      </c>
      <c r="B89" s="40">
        <f t="shared" ca="1" si="16"/>
        <v>-0.20030485071281268</v>
      </c>
      <c r="C89" s="40">
        <f t="shared" ca="1" si="16"/>
        <v>0.63318201786498762</v>
      </c>
      <c r="D89" s="40">
        <f t="shared" ca="1" si="16"/>
        <v>-0.40930715336043599</v>
      </c>
      <c r="E89" s="40">
        <f t="shared" ca="1" si="16"/>
        <v>5779.5</v>
      </c>
      <c r="F89" s="40">
        <f t="shared" ca="1" si="16"/>
        <v>-1.0016406890894176</v>
      </c>
      <c r="G89" s="40">
        <f t="shared" ca="1" si="16"/>
        <v>-1.1034102477095351</v>
      </c>
      <c r="H89" s="40">
        <f t="shared" ca="1" si="16"/>
        <v>-2.877967181774733</v>
      </c>
      <c r="I89" s="40">
        <f t="shared" ca="1" si="16"/>
        <v>-7.4845041322314048</v>
      </c>
      <c r="J89" s="40">
        <f t="shared" ca="1" si="16"/>
        <v>-1.0923487883991605</v>
      </c>
      <c r="K89" s="40">
        <f t="shared" ca="1" si="16"/>
        <v>-3.2678494158372997</v>
      </c>
      <c r="L89" s="40">
        <f t="shared" ca="1" si="16"/>
        <v>5.4383293452251458E-3</v>
      </c>
      <c r="M89" s="40">
        <f t="shared" ca="1" si="16"/>
        <v>1.1282407407407407</v>
      </c>
      <c r="N89" s="92"/>
    </row>
    <row r="90" spans="1:14" ht="15.75" x14ac:dyDescent="0.25">
      <c r="A90" s="38" t="s">
        <v>30</v>
      </c>
      <c r="B90" s="40">
        <f t="shared" ca="1" si="16"/>
        <v>-0.31506416855397712</v>
      </c>
      <c r="C90" s="40">
        <f t="shared" ca="1" si="16"/>
        <v>-0.11659856191873508</v>
      </c>
      <c r="D90" s="40">
        <f t="shared" ca="1" si="16"/>
        <v>-1.0023287638345368E-2</v>
      </c>
      <c r="E90" s="40">
        <f t="shared" ca="1" si="16"/>
        <v>4.5612009237875339E-2</v>
      </c>
      <c r="F90" s="40">
        <f t="shared" ca="1" si="16"/>
        <v>0.21800281293952173</v>
      </c>
      <c r="G90" s="40">
        <f t="shared" ca="1" si="16"/>
        <v>-0.26486024792366736</v>
      </c>
      <c r="H90" s="40">
        <f t="shared" ca="1" si="16"/>
        <v>0.16808664259927797</v>
      </c>
      <c r="I90" s="40">
        <f t="shared" ca="1" si="16"/>
        <v>0.14371724997372493</v>
      </c>
      <c r="J90" s="40">
        <f t="shared" ca="1" si="16"/>
        <v>0.2392639178326883</v>
      </c>
      <c r="K90" s="40">
        <f t="shared" ca="1" si="16"/>
        <v>-0.14574094384308489</v>
      </c>
      <c r="L90" s="40">
        <f t="shared" ca="1" si="16"/>
        <v>-8.8785249771881292E-2</v>
      </c>
      <c r="M90" s="40">
        <f t="shared" ca="1" si="16"/>
        <v>-0.20729523065971667</v>
      </c>
      <c r="N90" s="92"/>
    </row>
    <row r="91" spans="1:14" ht="15.75" x14ac:dyDescent="0.25">
      <c r="A91" s="38" t="s">
        <v>31</v>
      </c>
      <c r="B91" s="40">
        <f t="shared" ref="B91:M106" ca="1" si="17">B35/C35-1</f>
        <v>-2.0391395279354647</v>
      </c>
      <c r="C91" s="40">
        <f t="shared" ca="1" si="17"/>
        <v>11.939432989690722</v>
      </c>
      <c r="D91" s="40">
        <f t="shared" ca="1" si="17"/>
        <v>-0.9387142631495814</v>
      </c>
      <c r="E91" s="40">
        <f t="shared" ca="1" si="17"/>
        <v>9.3194784026079862</v>
      </c>
      <c r="F91" s="40">
        <f t="shared" ca="1" si="17"/>
        <v>-0.93469583266805045</v>
      </c>
      <c r="G91" s="40">
        <f t="shared" ca="1" si="17"/>
        <v>1.0360858257477243</v>
      </c>
      <c r="H91" s="40">
        <f t="shared" ca="1" si="17"/>
        <v>-14.201716738197424</v>
      </c>
      <c r="I91" s="40">
        <f t="shared" ca="1" si="17"/>
        <v>-0.96982777226226957</v>
      </c>
      <c r="J91" s="40">
        <f t="shared" ca="1" si="17"/>
        <v>-20.484440706476029</v>
      </c>
      <c r="K91" s="40">
        <f t="shared" ca="1" si="17"/>
        <v>-2.3138121546961328</v>
      </c>
      <c r="L91" s="40">
        <f t="shared" ca="1" si="17"/>
        <v>-1.2847702957835117</v>
      </c>
      <c r="M91" s="40">
        <f t="shared" ca="1" si="17"/>
        <v>-1.4498230714791225</v>
      </c>
      <c r="N91" s="92"/>
    </row>
    <row r="92" spans="1:14" ht="15.75" x14ac:dyDescent="0.25">
      <c r="A92" s="38" t="s">
        <v>32</v>
      </c>
      <c r="B92" s="40">
        <f t="shared" ca="1" si="17"/>
        <v>0.69602218397399129</v>
      </c>
      <c r="C92" s="40">
        <f t="shared" ca="1" si="17"/>
        <v>-0.11659706567131078</v>
      </c>
      <c r="D92" s="40">
        <f t="shared" ca="1" si="17"/>
        <v>-9.5741565748468371E-3</v>
      </c>
      <c r="E92" s="40">
        <f t="shared" ca="1" si="17"/>
        <v>0.15553192389261827</v>
      </c>
      <c r="F92" s="40">
        <f t="shared" ca="1" si="17"/>
        <v>0.27926012954689505</v>
      </c>
      <c r="G92" s="40">
        <f t="shared" ca="1" si="17"/>
        <v>-4.7396749895074808E-2</v>
      </c>
      <c r="H92" s="40">
        <f t="shared" ca="1" si="17"/>
        <v>0.42075090751221356</v>
      </c>
      <c r="I92" s="40">
        <f t="shared" ca="1" si="17"/>
        <v>2.0050793921802867E-2</v>
      </c>
      <c r="J92" s="40">
        <f t="shared" ca="1" si="17"/>
        <v>-0.1078276433290809</v>
      </c>
      <c r="K92" s="40">
        <f t="shared" ca="1" si="17"/>
        <v>-0.31063405285852108</v>
      </c>
      <c r="L92" s="40">
        <f t="shared" ca="1" si="17"/>
        <v>-0.10846313178004285</v>
      </c>
      <c r="M92" s="40">
        <f t="shared" ca="1" si="17"/>
        <v>-0.27773481246698362</v>
      </c>
      <c r="N92" s="92"/>
    </row>
    <row r="93" spans="1:14" ht="15.75" x14ac:dyDescent="0.25">
      <c r="A93" s="38" t="s">
        <v>33</v>
      </c>
      <c r="B93" s="40">
        <f t="shared" ca="1" si="17"/>
        <v>0.40745879821034148</v>
      </c>
      <c r="C93" s="40">
        <f t="shared" ca="1" si="17"/>
        <v>-4.9843272839788511E-2</v>
      </c>
      <c r="D93" s="40">
        <f t="shared" ca="1" si="17"/>
        <v>1.2628395499005629E-2</v>
      </c>
      <c r="E93" s="40">
        <f t="shared" ca="1" si="17"/>
        <v>0.95254688123420661</v>
      </c>
      <c r="F93" s="40">
        <f t="shared" ca="1" si="17"/>
        <v>0.30393312985571597</v>
      </c>
      <c r="G93" s="40">
        <f t="shared" ca="1" si="17"/>
        <v>-0.16395058864466738</v>
      </c>
      <c r="H93" s="40">
        <f t="shared" ca="1" si="17"/>
        <v>-0.14094260661618174</v>
      </c>
      <c r="I93" s="40">
        <f t="shared" ca="1" si="17"/>
        <v>-0.28608774519393221</v>
      </c>
      <c r="J93" s="40">
        <f t="shared" ca="1" si="17"/>
        <v>1.5128265304280353E-2</v>
      </c>
      <c r="K93" s="40">
        <f t="shared" ca="1" si="17"/>
        <v>-0.37708181051447853</v>
      </c>
      <c r="L93" s="40">
        <f t="shared" ca="1" si="17"/>
        <v>-0.26431047463039714</v>
      </c>
      <c r="M93" s="40">
        <f t="shared" ca="1" si="17"/>
        <v>-2.218968418327727E-2</v>
      </c>
      <c r="N93" s="92"/>
    </row>
    <row r="94" spans="1:14" ht="15.75" x14ac:dyDescent="0.25">
      <c r="A94" s="38" t="s">
        <v>34</v>
      </c>
      <c r="B94" s="40">
        <f t="shared" ca="1" si="17"/>
        <v>-223.55172413793105</v>
      </c>
      <c r="C94" s="40">
        <f t="shared" ca="1" si="17"/>
        <v>-0.99637635886542542</v>
      </c>
      <c r="D94" s="40">
        <f t="shared" ca="1" si="17"/>
        <v>-1.7443958701516138</v>
      </c>
      <c r="E94" s="40">
        <f t="shared" ca="1" si="17"/>
        <v>-5.477404606998415E-2</v>
      </c>
      <c r="F94" s="40">
        <f t="shared" ca="1" si="17"/>
        <v>0.24989010989010985</v>
      </c>
      <c r="G94" s="40">
        <f t="shared" ca="1" si="17"/>
        <v>-0.36158271362424588</v>
      </c>
      <c r="H94" s="40">
        <f t="shared" ca="1" si="17"/>
        <v>1.3968387422229696</v>
      </c>
      <c r="I94" s="40">
        <f t="shared" ca="1" si="17"/>
        <v>5.256637168141598E-2</v>
      </c>
      <c r="J94" s="40">
        <f t="shared" ca="1" si="17"/>
        <v>-0.34507940187782549</v>
      </c>
      <c r="K94" s="40">
        <f t="shared" ca="1" si="17"/>
        <v>2.5915903413821817</v>
      </c>
      <c r="L94" s="40">
        <f t="shared" ca="1" si="17"/>
        <v>0.78986587183308488</v>
      </c>
      <c r="M94" s="40">
        <f t="shared" ca="1" si="17"/>
        <v>0.21447963800904968</v>
      </c>
      <c r="N94" s="92"/>
    </row>
    <row r="95" spans="1:14" ht="15.75" x14ac:dyDescent="0.25">
      <c r="A95" s="38" t="s">
        <v>35</v>
      </c>
      <c r="B95" s="40">
        <f t="shared" ca="1" si="17"/>
        <v>-0.33019867549668869</v>
      </c>
      <c r="C95" s="40">
        <f t="shared" ca="1" si="17"/>
        <v>-0.54641033343346357</v>
      </c>
      <c r="D95" s="40">
        <f t="shared" ca="1" si="17"/>
        <v>0.70525560905644924</v>
      </c>
      <c r="E95" s="40">
        <f t="shared" ca="1" si="17"/>
        <v>-4.9006235385814501E-2</v>
      </c>
      <c r="F95" s="40">
        <f t="shared" ca="1" si="17"/>
        <v>-0.34897881517188889</v>
      </c>
      <c r="G95" s="40">
        <f t="shared" ca="1" si="17"/>
        <v>4.6086801849875485</v>
      </c>
      <c r="H95" s="40">
        <f t="shared" ca="1" si="17"/>
        <v>-0.80302711793146941</v>
      </c>
      <c r="I95" s="40">
        <f t="shared" ca="1" si="17"/>
        <v>-7.2106631989596881E-2</v>
      </c>
      <c r="J95" s="40">
        <f t="shared" ca="1" si="17"/>
        <v>-0.5537242840147405</v>
      </c>
      <c r="K95" s="40">
        <f t="shared" ca="1" si="17"/>
        <v>-4.2641257847658154E-2</v>
      </c>
      <c r="L95" s="40">
        <f t="shared" ca="1" si="17"/>
        <v>0.47981583490915081</v>
      </c>
      <c r="M95" s="40">
        <f t="shared" ca="1" si="17"/>
        <v>-0.22904319716033339</v>
      </c>
      <c r="N95" s="92"/>
    </row>
    <row r="96" spans="1:14" ht="15.75" x14ac:dyDescent="0.25">
      <c r="A96" s="38" t="s">
        <v>36</v>
      </c>
      <c r="B96" s="40">
        <f t="shared" ca="1" si="17"/>
        <v>5.2239758226997983</v>
      </c>
      <c r="C96" s="40">
        <f t="shared" ca="1" si="17"/>
        <v>-2.6162822252374491</v>
      </c>
      <c r="D96" s="40">
        <f t="shared" ca="1" si="17"/>
        <v>-1.3043693730899479</v>
      </c>
      <c r="E96" s="40">
        <f t="shared" ca="1" si="17"/>
        <v>0.38666819379223449</v>
      </c>
      <c r="F96" s="40">
        <f t="shared" ca="1" si="17"/>
        <v>4.2558086036346143E-3</v>
      </c>
      <c r="G96" s="40">
        <f t="shared" ca="1" si="17"/>
        <v>0.35843749999999996</v>
      </c>
      <c r="H96" s="40">
        <f t="shared" ca="1" si="17"/>
        <v>-0.77035415694858089</v>
      </c>
      <c r="I96" s="40">
        <f t="shared" ca="1" si="17"/>
        <v>0.75331865366467432</v>
      </c>
      <c r="J96" s="40">
        <f t="shared" ca="1" si="17"/>
        <v>-0.42918192918192921</v>
      </c>
      <c r="K96" s="40">
        <f t="shared" ca="1" si="17"/>
        <v>9.8374881666140723E-2</v>
      </c>
      <c r="L96" s="40">
        <f t="shared" ca="1" si="17"/>
        <v>-0.17845685213389939</v>
      </c>
      <c r="M96" s="40">
        <f t="shared" ca="1" si="17"/>
        <v>1.3538520213577421</v>
      </c>
      <c r="N96" s="92"/>
    </row>
    <row r="97" spans="1:14" ht="15.75" x14ac:dyDescent="0.25">
      <c r="A97" s="38" t="s">
        <v>37</v>
      </c>
      <c r="B97" s="40">
        <f t="shared" ca="1" si="17"/>
        <v>-0.7860156269502484</v>
      </c>
      <c r="C97" s="40">
        <f t="shared" ca="1" si="17"/>
        <v>0.24542204259288036</v>
      </c>
      <c r="D97" s="40">
        <f t="shared" ca="1" si="17"/>
        <v>7.6123049934213594E-3</v>
      </c>
      <c r="E97" s="40">
        <f t="shared" ca="1" si="17"/>
        <v>-5.8264743192612878E-2</v>
      </c>
      <c r="F97" s="40">
        <f t="shared" ca="1" si="17"/>
        <v>5.397842106899664E-2</v>
      </c>
      <c r="G97" s="40">
        <f t="shared" ca="1" si="17"/>
        <v>1.9936702969375406</v>
      </c>
      <c r="H97" s="40">
        <f t="shared" ca="1" si="17"/>
        <v>-0.4068245817459003</v>
      </c>
      <c r="I97" s="40">
        <f t="shared" ca="1" si="17"/>
        <v>9.6639418710263492E-2</v>
      </c>
      <c r="J97" s="40">
        <f t="shared" ca="1" si="17"/>
        <v>-0.36968054654402505</v>
      </c>
      <c r="K97" s="40">
        <f t="shared" ca="1" si="17"/>
        <v>2.0029799426934098</v>
      </c>
      <c r="L97" s="40">
        <f t="shared" ca="1" si="17"/>
        <v>-0.5182219768083931</v>
      </c>
      <c r="M97" s="40">
        <f t="shared" ca="1" si="17"/>
        <v>-0.4563847031278141</v>
      </c>
      <c r="N97" s="92"/>
    </row>
    <row r="98" spans="1:14" ht="15.75" x14ac:dyDescent="0.25">
      <c r="A98" s="38" t="s">
        <v>38</v>
      </c>
      <c r="B98" s="40">
        <f t="shared" ca="1" si="17"/>
        <v>-1.4605671245015508</v>
      </c>
      <c r="C98" s="40">
        <f t="shared" ca="1" si="17"/>
        <v>-0.21249127704117232</v>
      </c>
      <c r="D98" s="40">
        <f t="shared" ca="1" si="17"/>
        <v>-0.81022381141570654</v>
      </c>
      <c r="E98" s="40">
        <f t="shared" ca="1" si="17"/>
        <v>0.59345819045106829</v>
      </c>
      <c r="F98" s="40">
        <f t="shared" ca="1" si="17"/>
        <v>-0.17640669128829023</v>
      </c>
      <c r="G98" s="40">
        <f t="shared" ca="1" si="17"/>
        <v>6.2753971185814494E-2</v>
      </c>
      <c r="H98" s="40">
        <f t="shared" ca="1" si="17"/>
        <v>-2.1300354831976622</v>
      </c>
      <c r="I98" s="40">
        <f t="shared" ca="1" si="17"/>
        <v>-0.25634458672875438</v>
      </c>
      <c r="J98" s="40">
        <f t="shared" ca="1" si="17"/>
        <v>-2.9159132007233302E-2</v>
      </c>
      <c r="K98" s="40">
        <f t="shared" ca="1" si="17"/>
        <v>0.92696914700544464</v>
      </c>
      <c r="L98" s="40">
        <f t="shared" ca="1" si="17"/>
        <v>-0.40210078562437601</v>
      </c>
      <c r="M98" s="40">
        <f t="shared" ca="1" si="17"/>
        <v>-2.6987076611200256E-2</v>
      </c>
      <c r="N98" s="92"/>
    </row>
    <row r="99" spans="1:14" ht="15.75" x14ac:dyDescent="0.25">
      <c r="A99" s="38" t="s">
        <v>40</v>
      </c>
      <c r="B99" s="40">
        <f t="shared" ca="1" si="17"/>
        <v>0.67848593656493117</v>
      </c>
      <c r="C99" s="40">
        <f t="shared" ca="1" si="17"/>
        <v>-3.382038488952245</v>
      </c>
      <c r="D99" s="40">
        <f t="shared" ca="1" si="17"/>
        <v>-1.333016852599098</v>
      </c>
      <c r="E99" s="40">
        <f t="shared" ca="1" si="17"/>
        <v>-2.6034253092293054</v>
      </c>
      <c r="F99" s="40">
        <f t="shared" ca="1" si="17"/>
        <v>1.6131277971158626</v>
      </c>
      <c r="G99" s="40">
        <f t="shared" ca="1" si="17"/>
        <v>-1.6821573948439621</v>
      </c>
      <c r="H99" s="40">
        <f t="shared" ca="1" si="17"/>
        <v>-1.686219739292365</v>
      </c>
      <c r="I99" s="40">
        <f t="shared" ca="1" si="17"/>
        <v>-1.6041344396006187</v>
      </c>
      <c r="J99" s="40">
        <f t="shared" ca="1" si="17"/>
        <v>4.3146487294469358</v>
      </c>
      <c r="K99" s="40">
        <f t="shared" ca="1" si="17"/>
        <v>-1.2931638913234005</v>
      </c>
      <c r="L99" s="40">
        <f t="shared" ca="1" si="17"/>
        <v>0.95544130248500436</v>
      </c>
      <c r="M99" s="40">
        <f t="shared" ca="1" si="17"/>
        <v>0.51361867704280151</v>
      </c>
      <c r="N99" s="92"/>
    </row>
    <row r="100" spans="1:14" ht="15.75" x14ac:dyDescent="0.25">
      <c r="A100" s="38" t="s">
        <v>41</v>
      </c>
      <c r="B100" s="40">
        <f t="shared" ca="1" si="17"/>
        <v>1.0983693350275305</v>
      </c>
      <c r="C100" s="40">
        <f t="shared" ca="1" si="17"/>
        <v>6.1794161517152446E-3</v>
      </c>
      <c r="D100" s="40">
        <f t="shared" ca="1" si="17"/>
        <v>4.8392951886292002E-2</v>
      </c>
      <c r="E100" s="40">
        <f t="shared" ca="1" si="17"/>
        <v>-0.2900981266726137</v>
      </c>
      <c r="F100" s="40">
        <f t="shared" ca="1" si="17"/>
        <v>0.35165188499772237</v>
      </c>
      <c r="G100" s="40">
        <f t="shared" ca="1" si="17"/>
        <v>0.2743196640147505</v>
      </c>
      <c r="H100" s="40">
        <f t="shared" ca="1" si="17"/>
        <v>-0.19136893257496268</v>
      </c>
      <c r="I100" s="40">
        <f t="shared" ca="1" si="17"/>
        <v>3.8598302362927273E-2</v>
      </c>
      <c r="J100" s="40">
        <f t="shared" ca="1" si="17"/>
        <v>0.17075135969918764</v>
      </c>
      <c r="K100" s="40">
        <f t="shared" ca="1" si="17"/>
        <v>-0.15744512333107041</v>
      </c>
      <c r="L100" s="40">
        <f t="shared" ca="1" si="17"/>
        <v>-0.51620981757968054</v>
      </c>
      <c r="M100" s="40">
        <f t="shared" ca="1" si="17"/>
        <v>0.728515671200473</v>
      </c>
      <c r="N100" s="92"/>
    </row>
    <row r="101" spans="1:14" ht="15.75" x14ac:dyDescent="0.25">
      <c r="A101" s="38" t="s">
        <v>42</v>
      </c>
      <c r="B101" s="40">
        <f t="shared" ca="1" si="17"/>
        <v>-2.238897396630934</v>
      </c>
      <c r="C101" s="40">
        <f t="shared" ca="1" si="17"/>
        <v>-1.6117096018735362</v>
      </c>
      <c r="D101" s="40">
        <f t="shared" ca="1" si="17"/>
        <v>0.78960603520536465</v>
      </c>
      <c r="E101" s="40">
        <f t="shared" ca="1" si="17"/>
        <v>-1.4035859269282813</v>
      </c>
      <c r="F101" s="40">
        <f t="shared" ca="1" si="17"/>
        <v>-4.1991341991341997</v>
      </c>
      <c r="G101" s="40">
        <f t="shared" ca="1" si="17"/>
        <v>-0.73727608757463747</v>
      </c>
      <c r="H101" s="40">
        <f t="shared" ca="1" si="17"/>
        <v>-2.8737346830047947</v>
      </c>
      <c r="I101" s="40">
        <f t="shared" ca="1" si="17"/>
        <v>-0.12207670720299346</v>
      </c>
      <c r="J101" s="40">
        <f t="shared" ca="1" si="17"/>
        <v>-1.6065248226950355</v>
      </c>
      <c r="K101" s="40">
        <f t="shared" ca="1" si="17"/>
        <v>-3.0771950500883913</v>
      </c>
      <c r="L101" s="40">
        <f t="shared" ca="1" si="17"/>
        <v>-1.3963101354507239</v>
      </c>
      <c r="M101" s="40">
        <f t="shared" ca="1" si="17"/>
        <v>-6.9721059972105994</v>
      </c>
      <c r="N101" s="92"/>
    </row>
    <row r="102" spans="1:14" ht="15.75" x14ac:dyDescent="0.25">
      <c r="A102" s="38" t="s">
        <v>43</v>
      </c>
      <c r="B102" s="40">
        <f t="shared" ca="1" si="17"/>
        <v>0.92321487694514959</v>
      </c>
      <c r="C102" s="40">
        <f t="shared" ca="1" si="17"/>
        <v>-4.0339862715553325</v>
      </c>
      <c r="D102" s="40">
        <f t="shared" ca="1" si="17"/>
        <v>-1.6299968357768169</v>
      </c>
      <c r="E102" s="40">
        <f t="shared" ca="1" si="17"/>
        <v>-0.14094142164635526</v>
      </c>
      <c r="F102" s="40">
        <f t="shared" ca="1" si="17"/>
        <v>-0.18332840017759355</v>
      </c>
      <c r="G102" s="40">
        <f t="shared" ca="1" si="17"/>
        <v>1.0390795926065635</v>
      </c>
      <c r="H102" s="40">
        <f t="shared" ca="1" si="17"/>
        <v>-0.20752122444099008</v>
      </c>
      <c r="I102" s="40">
        <f t="shared" ca="1" si="17"/>
        <v>4.9870816559514086E-3</v>
      </c>
      <c r="J102" s="40">
        <f t="shared" ca="1" si="17"/>
        <v>0.92226842226842232</v>
      </c>
      <c r="K102" s="40">
        <f t="shared" ca="1" si="17"/>
        <v>-0.69903013870059438</v>
      </c>
      <c r="L102" s="40">
        <f t="shared" ca="1" si="17"/>
        <v>0.18275635227366172</v>
      </c>
      <c r="M102" s="40">
        <f t="shared" ca="1" si="17"/>
        <v>-0.27849302877484428</v>
      </c>
      <c r="N102" s="92"/>
    </row>
    <row r="103" spans="1:14" ht="15.75" x14ac:dyDescent="0.25">
      <c r="A103" s="38" t="s">
        <v>44</v>
      </c>
      <c r="B103" s="40">
        <f t="shared" ca="1" si="17"/>
        <v>1.5192311055918002</v>
      </c>
      <c r="C103" s="40">
        <f t="shared" ca="1" si="17"/>
        <v>-0.34775714155334492</v>
      </c>
      <c r="D103" s="40">
        <f t="shared" ca="1" si="17"/>
        <v>-0.18602642795457291</v>
      </c>
      <c r="E103" s="40">
        <f t="shared" ca="1" si="17"/>
        <v>4.0825399893683834E-2</v>
      </c>
      <c r="F103" s="40">
        <f t="shared" ca="1" si="17"/>
        <v>-0.25056317318209143</v>
      </c>
      <c r="G103" s="40">
        <f t="shared" ca="1" si="17"/>
        <v>0.30779140813716666</v>
      </c>
      <c r="H103" s="40">
        <f t="shared" ca="1" si="17"/>
        <v>-3.9331313076160002E-2</v>
      </c>
      <c r="I103" s="40">
        <f t="shared" ca="1" si="17"/>
        <v>0.46678324011906502</v>
      </c>
      <c r="J103" s="40">
        <f t="shared" ca="1" si="17"/>
        <v>-0.42475083311577622</v>
      </c>
      <c r="K103" s="40">
        <f t="shared" ca="1" si="17"/>
        <v>-2.4888063612812372E-2</v>
      </c>
      <c r="L103" s="40">
        <f t="shared" ca="1" si="17"/>
        <v>-1.5325613211426559E-3</v>
      </c>
      <c r="M103" s="40">
        <f t="shared" ca="1" si="17"/>
        <v>-0.22627125016629934</v>
      </c>
      <c r="N103" s="92"/>
    </row>
    <row r="104" spans="1:14" ht="15.75" x14ac:dyDescent="0.25">
      <c r="A104" s="38" t="s">
        <v>45</v>
      </c>
      <c r="B104" s="40">
        <f t="shared" ca="1" si="17"/>
        <v>1.2381628307817096</v>
      </c>
      <c r="C104" s="40">
        <f t="shared" ca="1" si="17"/>
        <v>-0.53651315789473686</v>
      </c>
      <c r="D104" s="40">
        <f t="shared" ca="1" si="17"/>
        <v>0.601203912716328</v>
      </c>
      <c r="E104" s="40">
        <f t="shared" ca="1" si="17"/>
        <v>0.26126981114169112</v>
      </c>
      <c r="F104" s="40">
        <f t="shared" ca="1" si="17"/>
        <v>0.77809652379345251</v>
      </c>
      <c r="G104" s="40">
        <f t="shared" ca="1" si="17"/>
        <v>3.8737949167396923E-2</v>
      </c>
      <c r="H104" s="40">
        <f t="shared" ca="1" si="17"/>
        <v>-0.52482092287189741</v>
      </c>
      <c r="I104" s="40">
        <f t="shared" ca="1" si="17"/>
        <v>4.3622152746761946</v>
      </c>
      <c r="J104" s="40">
        <f t="shared" ca="1" si="17"/>
        <v>-0.72557911508763329</v>
      </c>
      <c r="K104" s="40">
        <f t="shared" ca="1" si="17"/>
        <v>-0.70757320526146017</v>
      </c>
      <c r="L104" s="40">
        <f t="shared" ca="1" si="17"/>
        <v>-0.10810983601317015</v>
      </c>
      <c r="M104" s="40">
        <f t="shared" ca="1" si="17"/>
        <v>0.62576655233343725</v>
      </c>
      <c r="N104" s="92"/>
    </row>
    <row r="105" spans="1:14" ht="15.75" x14ac:dyDescent="0.25">
      <c r="A105" s="38" t="s">
        <v>46</v>
      </c>
      <c r="B105" s="40">
        <f t="shared" ca="1" si="17"/>
        <v>13.606425702811245</v>
      </c>
      <c r="C105" s="40">
        <f t="shared" ca="1" si="17"/>
        <v>-1.4097079391197038</v>
      </c>
      <c r="D105" s="40">
        <f t="shared" ca="1" si="17"/>
        <v>1.6921373200442966</v>
      </c>
      <c r="E105" s="40">
        <f t="shared" ca="1" si="17"/>
        <v>-1.4084124830393487</v>
      </c>
      <c r="F105" s="40">
        <f t="shared" ca="1" si="17"/>
        <v>0.5714285714285714</v>
      </c>
      <c r="G105" s="40">
        <f t="shared" ca="1" si="17"/>
        <v>-0.6784</v>
      </c>
      <c r="H105" s="40">
        <f t="shared" ca="1" si="17"/>
        <v>0.90964644260148408</v>
      </c>
      <c r="I105" s="40">
        <f t="shared" ca="1" si="17"/>
        <v>-0.44781875150638706</v>
      </c>
      <c r="J105" s="40">
        <f t="shared" ca="1" si="17"/>
        <v>-1.8976633491994808</v>
      </c>
      <c r="K105" s="40">
        <f t="shared" ca="1" si="17"/>
        <v>1.0980481162051747</v>
      </c>
      <c r="L105" s="40">
        <f t="shared" ca="1" si="17"/>
        <v>0.12111959287531815</v>
      </c>
      <c r="M105" s="40">
        <f t="shared" ca="1" si="17"/>
        <v>-1.9534206695778749</v>
      </c>
      <c r="N105" s="92"/>
    </row>
    <row r="106" spans="1:14" ht="15.75" x14ac:dyDescent="0.25">
      <c r="A106" s="38" t="s">
        <v>47</v>
      </c>
      <c r="B106" s="40">
        <f t="shared" ca="1" si="17"/>
        <v>-0.73386896380352851</v>
      </c>
      <c r="C106" s="40">
        <f t="shared" ca="1" si="17"/>
        <v>4.9187451116711634E-2</v>
      </c>
      <c r="D106" s="40">
        <f t="shared" ca="1" si="17"/>
        <v>-2.2614558210918658</v>
      </c>
      <c r="E106" s="40">
        <f t="shared" ca="1" si="17"/>
        <v>-8.0713178294573638</v>
      </c>
      <c r="F106" s="40">
        <f t="shared" ca="1" si="17"/>
        <v>-1.0431034482758621</v>
      </c>
      <c r="G106" s="40">
        <f t="shared" ca="1" si="17"/>
        <v>1.4707339222323124</v>
      </c>
      <c r="H106" s="40">
        <f t="shared" ca="1" si="17"/>
        <v>-0.56588897251191628</v>
      </c>
      <c r="I106" s="40">
        <f t="shared" ca="1" si="17"/>
        <v>1.4470096346118844E-2</v>
      </c>
      <c r="J106" s="40">
        <f t="shared" ca="1" si="17"/>
        <v>0.21306342065802242</v>
      </c>
      <c r="K106" s="40">
        <f t="shared" ca="1" si="17"/>
        <v>1.6588952654232436E-2</v>
      </c>
      <c r="L106" s="40">
        <f t="shared" ca="1" si="17"/>
        <v>-0.19299515160286562</v>
      </c>
      <c r="M106" s="40">
        <f t="shared" ca="1" si="17"/>
        <v>-0.18022186628700243</v>
      </c>
      <c r="N106" s="92"/>
    </row>
    <row r="107" spans="1:14" ht="15.75" x14ac:dyDescent="0.25">
      <c r="A107" s="38" t="s">
        <v>48</v>
      </c>
      <c r="B107" s="40">
        <f t="shared" ref="B107:M111" ca="1" si="18">B51/C51-1</f>
        <v>-1.7087811017523478</v>
      </c>
      <c r="C107" s="40">
        <f t="shared" ca="1" si="18"/>
        <v>-5.1892421136370603E-2</v>
      </c>
      <c r="D107" s="40">
        <f t="shared" ca="1" si="18"/>
        <v>0.24794287787090252</v>
      </c>
      <c r="E107" s="40">
        <f t="shared" ca="1" si="18"/>
        <v>1.3744956707013012</v>
      </c>
      <c r="F107" s="40">
        <f t="shared" ca="1" si="18"/>
        <v>0.28533970399720321</v>
      </c>
      <c r="G107" s="40">
        <f t="shared" ca="1" si="18"/>
        <v>-0.5101050468143411</v>
      </c>
      <c r="H107" s="40">
        <f t="shared" ca="1" si="18"/>
        <v>0.96114874321222632</v>
      </c>
      <c r="I107" s="40">
        <f t="shared" ca="1" si="18"/>
        <v>-0.30282569666692682</v>
      </c>
      <c r="J107" s="40">
        <f t="shared" ca="1" si="18"/>
        <v>0.92588695129284426</v>
      </c>
      <c r="K107" s="40">
        <f t="shared" ca="1" si="18"/>
        <v>-0.61751430296409171</v>
      </c>
      <c r="L107" s="40">
        <f t="shared" ca="1" si="18"/>
        <v>-3.1276109842366173E-2</v>
      </c>
      <c r="M107" s="40">
        <f t="shared" ca="1" si="18"/>
        <v>-0.18075203066532808</v>
      </c>
      <c r="N107" s="92"/>
    </row>
    <row r="108" spans="1:14" ht="15.75" x14ac:dyDescent="0.25">
      <c r="A108" s="38" t="s">
        <v>49</v>
      </c>
      <c r="B108" s="40">
        <f t="shared" ca="1" si="18"/>
        <v>-3.3461074230537116</v>
      </c>
      <c r="C108" s="40">
        <f t="shared" ca="1" si="18"/>
        <v>-0.22570093457943929</v>
      </c>
      <c r="D108" s="40">
        <f t="shared" ca="1" si="18"/>
        <v>-0.56658227848101261</v>
      </c>
      <c r="E108" s="40">
        <f t="shared" ca="1" si="18"/>
        <v>10.65879574970484</v>
      </c>
      <c r="F108" s="40">
        <f t="shared" ca="1" si="18"/>
        <v>-1.2543543543543543</v>
      </c>
      <c r="G108" s="40">
        <f t="shared" ca="1" si="18"/>
        <v>-12.1</v>
      </c>
      <c r="H108" s="40">
        <f t="shared" ca="1" si="18"/>
        <v>-1.0729571984435797</v>
      </c>
      <c r="I108" s="40">
        <f t="shared" ca="1" si="18"/>
        <v>-1.42217659137577</v>
      </c>
      <c r="J108" s="40">
        <f t="shared" ca="1" si="18"/>
        <v>-4.1227957678743188</v>
      </c>
      <c r="K108" s="40">
        <f t="shared" ca="1" si="18"/>
        <v>-0.17856202264946008</v>
      </c>
      <c r="L108" s="40">
        <f t="shared" ca="1" si="18"/>
        <v>-0.51251765310052644</v>
      </c>
      <c r="M108" s="40">
        <f t="shared" ca="1" si="18"/>
        <v>-7.9858239810986387E-2</v>
      </c>
      <c r="N108" s="92"/>
    </row>
    <row r="109" spans="1:14" ht="15.75" x14ac:dyDescent="0.25">
      <c r="A109" s="38" t="s">
        <v>50</v>
      </c>
      <c r="B109" s="40">
        <f t="shared" ca="1" si="18"/>
        <v>-11.701952723535458</v>
      </c>
      <c r="C109" s="40">
        <f t="shared" ca="1" si="18"/>
        <v>-1.1972830494728304</v>
      </c>
      <c r="D109" s="40">
        <f t="shared" ca="1" si="18"/>
        <v>-2.8052708638360175</v>
      </c>
      <c r="E109" s="40">
        <f t="shared" ca="1" si="18"/>
        <v>-1.8793047956227873</v>
      </c>
      <c r="F109" s="40">
        <f t="shared" ca="1" si="18"/>
        <v>-1.3322284003421729</v>
      </c>
      <c r="G109" s="40">
        <f t="shared" ca="1" si="18"/>
        <v>-7.3705722070844688</v>
      </c>
      <c r="H109" s="40">
        <f t="shared" ca="1" si="18"/>
        <v>-0.63922339641189474</v>
      </c>
      <c r="I109" s="40">
        <f t="shared" ca="1" si="18"/>
        <v>-1.223878954607978</v>
      </c>
      <c r="J109" s="40">
        <f t="shared" ca="1" si="18"/>
        <v>2.8985413985413984</v>
      </c>
      <c r="K109" s="40">
        <f t="shared" ca="1" si="18"/>
        <v>-7.22388059701492E-2</v>
      </c>
      <c r="L109" s="40">
        <f t="shared" ca="1" si="18"/>
        <v>-0.69095940959409596</v>
      </c>
      <c r="M109" s="40">
        <f t="shared" ca="1" si="18"/>
        <v>0.33717105263157898</v>
      </c>
      <c r="N109" s="92"/>
    </row>
    <row r="110" spans="1:14" ht="15.75" x14ac:dyDescent="0.25">
      <c r="A110" s="38" t="s">
        <v>51</v>
      </c>
      <c r="B110" s="40">
        <f t="shared" ca="1" si="18"/>
        <v>5.9115947870482355E-2</v>
      </c>
      <c r="C110" s="40">
        <f t="shared" ca="1" si="18"/>
        <v>9.4389901823281903</v>
      </c>
      <c r="D110" s="40">
        <f t="shared" ca="1" si="18"/>
        <v>-1.1616780045351474</v>
      </c>
      <c r="E110" s="40">
        <f t="shared" ca="1" si="18"/>
        <v>-1.5901244480128462</v>
      </c>
      <c r="F110" s="40">
        <f t="shared" ca="1" si="18"/>
        <v>12.203180212014134</v>
      </c>
      <c r="G110" s="40">
        <f t="shared" ca="1" si="18"/>
        <v>-0.47544022242817419</v>
      </c>
      <c r="H110" s="40">
        <f t="shared" ca="1" si="18"/>
        <v>-0.19477611940298512</v>
      </c>
      <c r="I110" s="40">
        <f t="shared" ca="1" si="18"/>
        <v>8.5714285714285712</v>
      </c>
      <c r="J110" s="40">
        <f t="shared" ca="1" si="18"/>
        <v>-1.2707930367504836</v>
      </c>
      <c r="K110" s="40">
        <f t="shared" ca="1" si="18"/>
        <v>-1.1460451977401129</v>
      </c>
      <c r="L110" s="40">
        <f t="shared" ca="1" si="18"/>
        <v>-2.557413110426749</v>
      </c>
      <c r="M110" s="40">
        <f t="shared" ca="1" si="18"/>
        <v>-1.9117529081428</v>
      </c>
      <c r="N110" s="92"/>
    </row>
    <row r="111" spans="1:14" ht="15.75" x14ac:dyDescent="0.25">
      <c r="A111" s="38" t="s">
        <v>39</v>
      </c>
      <c r="B111" s="40">
        <f t="shared" ca="1" si="18"/>
        <v>-0.64706871354483253</v>
      </c>
      <c r="C111" s="40">
        <f t="shared" ca="1" si="18"/>
        <v>0.14583580320094836</v>
      </c>
      <c r="D111" s="40">
        <f t="shared" ca="1" si="18"/>
        <v>5.0468570005292923E-2</v>
      </c>
      <c r="E111" s="40">
        <f t="shared" ca="1" si="18"/>
        <v>2.5751876765565118E-3</v>
      </c>
      <c r="F111" s="40">
        <f t="shared" ca="1" si="18"/>
        <v>0.30245558401431061</v>
      </c>
      <c r="G111" s="40">
        <f t="shared" ca="1" si="18"/>
        <v>-9.6628470691934809E-2</v>
      </c>
      <c r="H111" s="40">
        <f t="shared" ca="1" si="18"/>
        <v>1.655808396647318E-2</v>
      </c>
      <c r="I111" s="40">
        <f t="shared" ca="1" si="18"/>
        <v>0.90278123112989728</v>
      </c>
      <c r="J111" s="40">
        <f t="shared" ca="1" si="18"/>
        <v>-6.0501902155776555E-2</v>
      </c>
      <c r="K111" s="40">
        <f t="shared" ca="1" si="18"/>
        <v>-0.12195264885138302</v>
      </c>
      <c r="L111" s="40">
        <f t="shared" ca="1" si="18"/>
        <v>9.2026110328939037E-2</v>
      </c>
      <c r="M111" s="40">
        <f t="shared" ca="1" si="18"/>
        <v>-0.14619020298882601</v>
      </c>
      <c r="N111" s="9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FF00"/>
  </sheetPr>
  <dimension ref="A1:Y55"/>
  <sheetViews>
    <sheetView workbookViewId="0">
      <selection activeCell="B2" sqref="B2"/>
    </sheetView>
  </sheetViews>
  <sheetFormatPr defaultRowHeight="12.75" x14ac:dyDescent="0.2"/>
  <cols>
    <col min="1" max="1" width="27.28515625" style="81" bestFit="1" customWidth="1"/>
    <col min="2" max="14" width="11.5703125" bestFit="1" customWidth="1"/>
  </cols>
  <sheetData>
    <row r="1" spans="1:25" ht="15.75" x14ac:dyDescent="0.25">
      <c r="A1" s="37" t="s">
        <v>255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P1" s="37" t="s">
        <v>249</v>
      </c>
      <c r="Q1" s="37"/>
      <c r="R1" s="37"/>
      <c r="S1" s="37"/>
      <c r="T1" s="37"/>
      <c r="U1" s="37"/>
      <c r="V1" s="37"/>
      <c r="W1" s="37"/>
      <c r="X1" s="37"/>
      <c r="Y1" s="37"/>
    </row>
    <row r="2" spans="1:25" ht="15.75" x14ac:dyDescent="0.25">
      <c r="A2" s="37"/>
      <c r="B2" s="68">
        <f>'Selected State Stats'!B3:O3</f>
        <v>2021</v>
      </c>
      <c r="C2" s="68">
        <f>D2+1</f>
        <v>2017</v>
      </c>
      <c r="D2" s="68">
        <v>2016</v>
      </c>
      <c r="E2" s="68">
        <v>2015</v>
      </c>
      <c r="F2" s="68">
        <v>2014</v>
      </c>
      <c r="G2" s="68">
        <v>2013</v>
      </c>
      <c r="H2" s="68">
        <v>2012</v>
      </c>
      <c r="I2" s="68">
        <v>2011</v>
      </c>
      <c r="J2" s="68">
        <v>2010</v>
      </c>
      <c r="K2" s="206">
        <v>2009</v>
      </c>
      <c r="L2" s="206">
        <v>2008</v>
      </c>
      <c r="M2" s="206">
        <v>2007</v>
      </c>
      <c r="N2" s="206">
        <v>2006</v>
      </c>
      <c r="P2" s="38"/>
      <c r="Q2" s="39">
        <f>B2</f>
        <v>2021</v>
      </c>
      <c r="R2" s="39">
        <f>S2+1</f>
        <v>2017</v>
      </c>
      <c r="S2" s="39">
        <v>2016</v>
      </c>
      <c r="T2" s="39">
        <v>2015</v>
      </c>
      <c r="U2" s="39">
        <v>2014</v>
      </c>
      <c r="V2" s="39">
        <v>2013</v>
      </c>
      <c r="W2" s="39">
        <v>2012</v>
      </c>
      <c r="X2" s="39">
        <v>2011</v>
      </c>
      <c r="Y2" s="39">
        <v>2010</v>
      </c>
    </row>
    <row r="3" spans="1:25" ht="15.75" x14ac:dyDescent="0.25">
      <c r="A3" s="37" t="s">
        <v>254</v>
      </c>
      <c r="B3" s="92">
        <f ca="1">SUM(B4:B55)-B55</f>
        <v>1400401</v>
      </c>
      <c r="C3" s="92">
        <f ca="1">SUM(C4:C55)</f>
        <v>2017519</v>
      </c>
      <c r="D3" s="92">
        <f ca="1">SUM(D4:D55)</f>
        <v>2091928</v>
      </c>
      <c r="E3" s="92">
        <f ca="1">SUM(E4:E55)</f>
        <v>1976216</v>
      </c>
      <c r="F3" s="92">
        <f ca="1">SUM(F4:F55)</f>
        <v>1941503</v>
      </c>
      <c r="G3" s="92">
        <f t="shared" ref="G3:J3" ca="1" si="0">SUM(G4:G55)</f>
        <v>1810985</v>
      </c>
      <c r="H3" s="92">
        <f t="shared" ca="1" si="0"/>
        <v>1742841</v>
      </c>
      <c r="I3" s="92">
        <f t="shared" ca="1" si="0"/>
        <v>1736928</v>
      </c>
      <c r="J3" s="92">
        <f t="shared" ca="1" si="0"/>
        <v>1673093</v>
      </c>
      <c r="K3" s="92" t="e">
        <v>#N/A</v>
      </c>
      <c r="L3" s="92" t="e">
        <v>#N/A</v>
      </c>
      <c r="M3" s="92" t="e">
        <v>#N/A</v>
      </c>
      <c r="N3" s="92" t="e">
        <v>#N/A</v>
      </c>
      <c r="P3" s="38" t="str">
        <f>A3</f>
        <v xml:space="preserve">Total Net State Migration </v>
      </c>
      <c r="Q3" s="40">
        <f ca="1">B3/B$3</f>
        <v>1</v>
      </c>
      <c r="R3" s="40">
        <f t="shared" ref="R3:Y18" ca="1" si="1">C3/C$3</f>
        <v>1</v>
      </c>
      <c r="S3" s="40">
        <f t="shared" ca="1" si="1"/>
        <v>1</v>
      </c>
      <c r="T3" s="40">
        <f t="shared" ca="1" si="1"/>
        <v>1</v>
      </c>
      <c r="U3" s="40">
        <f t="shared" ca="1" si="1"/>
        <v>1</v>
      </c>
      <c r="V3" s="40">
        <f t="shared" ca="1" si="1"/>
        <v>1</v>
      </c>
      <c r="W3" s="40">
        <f t="shared" ca="1" si="1"/>
        <v>1</v>
      </c>
      <c r="X3" s="40">
        <f t="shared" ca="1" si="1"/>
        <v>1</v>
      </c>
      <c r="Y3" s="40">
        <f t="shared" ca="1" si="1"/>
        <v>1</v>
      </c>
    </row>
    <row r="4" spans="1:25" ht="15.75" x14ac:dyDescent="0.25">
      <c r="A4" s="37" t="s">
        <v>0</v>
      </c>
      <c r="B4" s="92">
        <f ca="1">INDEX(INDIRECT("Import_"&amp;B$2&amp;"!$DY:$DY",TRUE),MATCH($A4,INDIRECT("Import_"&amp;B$2&amp;"!$A:$A",TRUE),0))</f>
        <v>12058</v>
      </c>
      <c r="C4" s="92">
        <f t="shared" ref="C4:J19" ca="1" si="2">INDEX(INDIRECT("Import_"&amp;C$2&amp;"!$DY:$DY",TRUE),MATCH($A4,INDIRECT("Import_"&amp;C$2&amp;"!$A:$A",TRUE),0))</f>
        <v>13191</v>
      </c>
      <c r="D4" s="92">
        <f t="shared" ca="1" si="2"/>
        <v>15119</v>
      </c>
      <c r="E4" s="92">
        <f t="shared" ca="1" si="2"/>
        <v>11708</v>
      </c>
      <c r="F4" s="92">
        <f t="shared" ca="1" si="2"/>
        <v>12913</v>
      </c>
      <c r="G4" s="92">
        <f t="shared" ca="1" si="2"/>
        <v>14460</v>
      </c>
      <c r="H4" s="92">
        <f t="shared" ca="1" si="2"/>
        <v>14623</v>
      </c>
      <c r="I4" s="92">
        <f t="shared" ca="1" si="2"/>
        <v>14248</v>
      </c>
      <c r="J4" s="92">
        <f t="shared" ca="1" si="2"/>
        <v>12757</v>
      </c>
      <c r="K4" s="92" t="e">
        <v>#N/A</v>
      </c>
      <c r="L4" s="92" t="e">
        <v>#N/A</v>
      </c>
      <c r="M4" s="92" t="e">
        <v>#N/A</v>
      </c>
      <c r="N4" s="92" t="e">
        <v>#N/A</v>
      </c>
      <c r="P4" s="38" t="s">
        <v>0</v>
      </c>
      <c r="Q4" s="40">
        <f t="shared" ref="Q4:Y37" ca="1" si="3">B4/B$3</f>
        <v>8.6103908808976854E-3</v>
      </c>
      <c r="R4" s="40">
        <f t="shared" ca="1" si="1"/>
        <v>6.5382283884315336E-3</v>
      </c>
      <c r="S4" s="40">
        <f t="shared" ca="1" si="1"/>
        <v>7.2273041902015745E-3</v>
      </c>
      <c r="T4" s="40">
        <f t="shared" ca="1" si="1"/>
        <v>5.9244536022378122E-3</v>
      </c>
      <c r="U4" s="40">
        <f t="shared" ca="1" si="1"/>
        <v>6.6510327308276114E-3</v>
      </c>
      <c r="V4" s="40">
        <f t="shared" ca="1" si="1"/>
        <v>7.984605062990582E-3</v>
      </c>
      <c r="W4" s="40">
        <f t="shared" ca="1" si="1"/>
        <v>8.3903236152925026E-3</v>
      </c>
      <c r="X4" s="40">
        <f t="shared" ca="1" si="1"/>
        <v>8.2029882643379574E-3</v>
      </c>
      <c r="Y4" s="40">
        <f t="shared" ca="1" si="1"/>
        <v>7.6248002950224528E-3</v>
      </c>
    </row>
    <row r="5" spans="1:25" ht="15.75" x14ac:dyDescent="0.25">
      <c r="A5" s="37" t="s">
        <v>1</v>
      </c>
      <c r="B5" s="92">
        <f t="shared" ref="B5:J36" ca="1" si="4">INDEX(INDIRECT("Import_"&amp;B$2&amp;"!$DY:$DY",TRUE),MATCH($A5,INDIRECT("Import_"&amp;B$2&amp;"!$A:$A",TRUE),0))</f>
        <v>3667</v>
      </c>
      <c r="C5" s="92">
        <f t="shared" ca="1" si="2"/>
        <v>5738</v>
      </c>
      <c r="D5" s="92">
        <f t="shared" ca="1" si="2"/>
        <v>5361</v>
      </c>
      <c r="E5" s="92">
        <f t="shared" ca="1" si="2"/>
        <v>4438</v>
      </c>
      <c r="F5" s="92">
        <f t="shared" ca="1" si="2"/>
        <v>3972</v>
      </c>
      <c r="G5" s="92">
        <f t="shared" ca="1" si="2"/>
        <v>6872</v>
      </c>
      <c r="H5" s="92">
        <f t="shared" ca="1" si="2"/>
        <v>4310</v>
      </c>
      <c r="I5" s="92">
        <f t="shared" ca="1" si="2"/>
        <v>3697</v>
      </c>
      <c r="J5" s="92">
        <f t="shared" ca="1" si="2"/>
        <v>4346</v>
      </c>
      <c r="K5" s="92" t="e">
        <v>#N/A</v>
      </c>
      <c r="L5" s="92" t="e">
        <v>#N/A</v>
      </c>
      <c r="M5" s="92" t="e">
        <v>#N/A</v>
      </c>
      <c r="N5" s="92" t="e">
        <v>#N/A</v>
      </c>
      <c r="P5" s="38" t="s">
        <v>1</v>
      </c>
      <c r="Q5" s="40">
        <f t="shared" ca="1" si="3"/>
        <v>2.6185356908485498E-3</v>
      </c>
      <c r="R5" s="40">
        <f t="shared" ca="1" si="1"/>
        <v>2.8440872180138079E-3</v>
      </c>
      <c r="S5" s="40">
        <f t="shared" ca="1" si="1"/>
        <v>2.5627077031331862E-3</v>
      </c>
      <c r="T5" s="40">
        <f t="shared" ca="1" si="1"/>
        <v>2.2457059349787673E-3</v>
      </c>
      <c r="U5" s="40">
        <f t="shared" ca="1" si="1"/>
        <v>2.0458376834854232E-3</v>
      </c>
      <c r="V5" s="40">
        <f t="shared" ca="1" si="1"/>
        <v>3.7946200548320389E-3</v>
      </c>
      <c r="W5" s="40">
        <f t="shared" ca="1" si="1"/>
        <v>2.4729737250845027E-3</v>
      </c>
      <c r="X5" s="40">
        <f t="shared" ca="1" si="1"/>
        <v>2.1284704950349123E-3</v>
      </c>
      <c r="Y5" s="40">
        <f t="shared" ca="1" si="1"/>
        <v>2.5975842347078135E-3</v>
      </c>
    </row>
    <row r="6" spans="1:25" ht="15.75" x14ac:dyDescent="0.25">
      <c r="A6" s="37" t="s">
        <v>2</v>
      </c>
      <c r="B6" s="92">
        <f t="shared" ca="1" si="4"/>
        <v>33388</v>
      </c>
      <c r="C6" s="92">
        <f t="shared" ca="1" si="2"/>
        <v>44793</v>
      </c>
      <c r="D6" s="92">
        <f t="shared" ca="1" si="2"/>
        <v>52136</v>
      </c>
      <c r="E6" s="92">
        <f t="shared" ca="1" si="2"/>
        <v>45655</v>
      </c>
      <c r="F6" s="92">
        <f t="shared" ca="1" si="2"/>
        <v>47853</v>
      </c>
      <c r="G6" s="92">
        <f t="shared" ca="1" si="2"/>
        <v>43949</v>
      </c>
      <c r="H6" s="92">
        <f t="shared" ca="1" si="2"/>
        <v>37749</v>
      </c>
      <c r="I6" s="92">
        <f t="shared" ca="1" si="2"/>
        <v>42569</v>
      </c>
      <c r="J6" s="92">
        <f t="shared" ca="1" si="2"/>
        <v>38246</v>
      </c>
      <c r="K6" s="92" t="e">
        <v>#N/A</v>
      </c>
      <c r="L6" s="92" t="e">
        <v>#N/A</v>
      </c>
      <c r="M6" s="92" t="e">
        <v>#N/A</v>
      </c>
      <c r="N6" s="92" t="e">
        <v>#N/A</v>
      </c>
      <c r="P6" s="38" t="s">
        <v>2</v>
      </c>
      <c r="Q6" s="40">
        <f t="shared" ca="1" si="3"/>
        <v>2.3841742472334709E-2</v>
      </c>
      <c r="R6" s="40">
        <f t="shared" ca="1" si="1"/>
        <v>2.2202021393602736E-2</v>
      </c>
      <c r="S6" s="40">
        <f t="shared" ca="1" si="1"/>
        <v>2.4922463870649468E-2</v>
      </c>
      <c r="T6" s="40">
        <f t="shared" ca="1" si="1"/>
        <v>2.31022317398503E-2</v>
      </c>
      <c r="U6" s="40">
        <f t="shared" ca="1" si="1"/>
        <v>2.4647399463199389E-2</v>
      </c>
      <c r="V6" s="40">
        <f t="shared" ca="1" si="1"/>
        <v>2.4268008846014738E-2</v>
      </c>
      <c r="W6" s="40">
        <f t="shared" ca="1" si="1"/>
        <v>2.1659462911418771E-2</v>
      </c>
      <c r="X6" s="40">
        <f t="shared" ca="1" si="1"/>
        <v>2.4508212199929991E-2</v>
      </c>
      <c r="Y6" s="40">
        <f t="shared" ca="1" si="1"/>
        <v>2.2859458499916024E-2</v>
      </c>
    </row>
    <row r="7" spans="1:25" ht="15.75" x14ac:dyDescent="0.25">
      <c r="A7" s="37" t="s">
        <v>3</v>
      </c>
      <c r="B7" s="92">
        <f t="shared" ca="1" si="4"/>
        <v>5828</v>
      </c>
      <c r="C7" s="92">
        <f t="shared" ca="1" si="2"/>
        <v>8385</v>
      </c>
      <c r="D7" s="92">
        <f t="shared" ca="1" si="2"/>
        <v>8194</v>
      </c>
      <c r="E7" s="92">
        <f t="shared" ca="1" si="2"/>
        <v>9036</v>
      </c>
      <c r="F7" s="92">
        <f t="shared" ca="1" si="2"/>
        <v>8717</v>
      </c>
      <c r="G7" s="92">
        <f t="shared" ca="1" si="2"/>
        <v>9182</v>
      </c>
      <c r="H7" s="92">
        <f t="shared" ca="1" si="2"/>
        <v>9335</v>
      </c>
      <c r="I7" s="92">
        <f t="shared" ca="1" si="2"/>
        <v>8635</v>
      </c>
      <c r="J7" s="92">
        <f t="shared" ca="1" si="2"/>
        <v>8287</v>
      </c>
      <c r="K7" s="92" t="e">
        <v>#N/A</v>
      </c>
      <c r="L7" s="92" t="e">
        <v>#N/A</v>
      </c>
      <c r="M7" s="92" t="e">
        <v>#N/A</v>
      </c>
      <c r="N7" s="92" t="e">
        <v>#N/A</v>
      </c>
      <c r="P7" s="38" t="s">
        <v>3</v>
      </c>
      <c r="Q7" s="40">
        <f t="shared" ca="1" si="3"/>
        <v>4.1616651230611803E-3</v>
      </c>
      <c r="R7" s="40">
        <f t="shared" ca="1" si="1"/>
        <v>4.1560946885754232E-3</v>
      </c>
      <c r="S7" s="40">
        <f t="shared" ca="1" si="1"/>
        <v>3.9169608131828628E-3</v>
      </c>
      <c r="T7" s="40">
        <f t="shared" ca="1" si="1"/>
        <v>4.572374679690884E-3</v>
      </c>
      <c r="U7" s="40">
        <f t="shared" ca="1" si="1"/>
        <v>4.4898205153430099E-3</v>
      </c>
      <c r="V7" s="40">
        <f t="shared" ca="1" si="1"/>
        <v>5.0701689964301197E-3</v>
      </c>
      <c r="W7" s="40">
        <f t="shared" ca="1" si="1"/>
        <v>5.3561971516621421E-3</v>
      </c>
      <c r="X7" s="40">
        <f t="shared" ca="1" si="1"/>
        <v>4.9714208073103781E-3</v>
      </c>
      <c r="Y7" s="40">
        <f t="shared" ca="1" si="1"/>
        <v>4.9531018299640251E-3</v>
      </c>
    </row>
    <row r="8" spans="1:25" ht="15.75" x14ac:dyDescent="0.25">
      <c r="A8" s="37" t="s">
        <v>4</v>
      </c>
      <c r="B8" s="92">
        <f t="shared" ca="1" si="4"/>
        <v>185811</v>
      </c>
      <c r="C8" s="92">
        <f t="shared" ca="1" si="2"/>
        <v>316046</v>
      </c>
      <c r="D8" s="92">
        <f t="shared" ca="1" si="2"/>
        <v>332197</v>
      </c>
      <c r="E8" s="92">
        <f t="shared" ca="1" si="2"/>
        <v>334039</v>
      </c>
      <c r="F8" s="92">
        <f t="shared" ca="1" si="2"/>
        <v>311952</v>
      </c>
      <c r="G8" s="92">
        <f t="shared" ca="1" si="2"/>
        <v>286623</v>
      </c>
      <c r="H8" s="92">
        <f t="shared" ca="1" si="2"/>
        <v>250805</v>
      </c>
      <c r="I8" s="92">
        <f t="shared" ca="1" si="2"/>
        <v>265611</v>
      </c>
      <c r="J8" s="92">
        <f t="shared" ca="1" si="2"/>
        <v>253294</v>
      </c>
      <c r="K8" s="92" t="e">
        <v>#N/A</v>
      </c>
      <c r="L8" s="92" t="e">
        <v>#N/A</v>
      </c>
      <c r="M8" s="92" t="e">
        <v>#N/A</v>
      </c>
      <c r="N8" s="92" t="e">
        <v>#N/A</v>
      </c>
      <c r="P8" s="38" t="s">
        <v>4</v>
      </c>
      <c r="Q8" s="40">
        <f t="shared" ca="1" si="3"/>
        <v>0.13268413832895007</v>
      </c>
      <c r="R8" s="40">
        <f t="shared" ca="1" si="1"/>
        <v>0.15665081716702545</v>
      </c>
      <c r="S8" s="40">
        <f t="shared" ca="1" si="1"/>
        <v>0.15879944242822888</v>
      </c>
      <c r="T8" s="40">
        <f t="shared" ca="1" si="1"/>
        <v>0.16902960000323852</v>
      </c>
      <c r="U8" s="40">
        <f t="shared" ca="1" si="1"/>
        <v>0.16067551788485518</v>
      </c>
      <c r="V8" s="40">
        <f t="shared" ca="1" si="1"/>
        <v>0.15826911873924965</v>
      </c>
      <c r="W8" s="40">
        <f t="shared" ca="1" si="1"/>
        <v>0.14390584109508556</v>
      </c>
      <c r="X8" s="40">
        <f t="shared" ca="1" si="1"/>
        <v>0.15291998286630187</v>
      </c>
      <c r="Y8" s="40">
        <f t="shared" ca="1" si="1"/>
        <v>0.15139266018087458</v>
      </c>
    </row>
    <row r="9" spans="1:25" ht="15.75" x14ac:dyDescent="0.25">
      <c r="A9" s="37" t="s">
        <v>5</v>
      </c>
      <c r="B9" s="92">
        <f t="shared" ca="1" si="4"/>
        <v>25442</v>
      </c>
      <c r="C9" s="92">
        <f t="shared" ca="1" si="2"/>
        <v>33042</v>
      </c>
      <c r="D9" s="92">
        <f t="shared" ca="1" si="2"/>
        <v>31524</v>
      </c>
      <c r="E9" s="92">
        <f t="shared" ca="1" si="2"/>
        <v>33036</v>
      </c>
      <c r="F9" s="92">
        <f t="shared" ca="1" si="2"/>
        <v>32411</v>
      </c>
      <c r="G9" s="92">
        <f t="shared" ca="1" si="2"/>
        <v>33113</v>
      </c>
      <c r="H9" s="92">
        <f t="shared" ca="1" si="2"/>
        <v>34075</v>
      </c>
      <c r="I9" s="92">
        <f t="shared" ca="1" si="2"/>
        <v>34511</v>
      </c>
      <c r="J9" s="92">
        <f t="shared" ca="1" si="2"/>
        <v>33373</v>
      </c>
      <c r="K9" s="92" t="e">
        <v>#N/A</v>
      </c>
      <c r="L9" s="92" t="e">
        <v>#N/A</v>
      </c>
      <c r="M9" s="92" t="e">
        <v>#N/A</v>
      </c>
      <c r="N9" s="92" t="e">
        <v>#N/A</v>
      </c>
      <c r="P9" s="38" t="s">
        <v>5</v>
      </c>
      <c r="Q9" s="40">
        <f t="shared" ca="1" si="3"/>
        <v>1.8167653407845326E-2</v>
      </c>
      <c r="R9" s="40">
        <f t="shared" ca="1" si="1"/>
        <v>1.6377540930221722E-2</v>
      </c>
      <c r="S9" s="40">
        <f t="shared" ca="1" si="1"/>
        <v>1.5069352291283448E-2</v>
      </c>
      <c r="T9" s="40">
        <f t="shared" ca="1" si="1"/>
        <v>1.6716796139693232E-2</v>
      </c>
      <c r="U9" s="40">
        <f t="shared" ca="1" si="1"/>
        <v>1.6693767663506057E-2</v>
      </c>
      <c r="V9" s="40">
        <f t="shared" ca="1" si="1"/>
        <v>1.8284524719972831E-2</v>
      </c>
      <c r="W9" s="40">
        <f t="shared" ca="1" si="1"/>
        <v>1.9551410599130958E-2</v>
      </c>
      <c r="X9" s="40">
        <f t="shared" ca="1" si="1"/>
        <v>1.9868987085244753E-2</v>
      </c>
      <c r="Y9" s="40">
        <f t="shared" ca="1" si="1"/>
        <v>1.99468887862181E-2</v>
      </c>
    </row>
    <row r="10" spans="1:25" ht="15.75" x14ac:dyDescent="0.25">
      <c r="A10" s="37" t="s">
        <v>6</v>
      </c>
      <c r="B10" s="92">
        <f t="shared" ca="1" si="4"/>
        <v>15186</v>
      </c>
      <c r="C10" s="92">
        <f t="shared" ca="1" si="2"/>
        <v>20800</v>
      </c>
      <c r="D10" s="92">
        <f t="shared" ca="1" si="2"/>
        <v>22748</v>
      </c>
      <c r="E10" s="92">
        <f t="shared" ca="1" si="2"/>
        <v>24562</v>
      </c>
      <c r="F10" s="92">
        <f t="shared" ca="1" si="2"/>
        <v>25891</v>
      </c>
      <c r="G10" s="92">
        <f t="shared" ca="1" si="2"/>
        <v>18531</v>
      </c>
      <c r="H10" s="92">
        <f t="shared" ca="1" si="2"/>
        <v>21709</v>
      </c>
      <c r="I10" s="92">
        <f t="shared" ca="1" si="2"/>
        <v>18681</v>
      </c>
      <c r="J10" s="92">
        <f t="shared" ca="1" si="2"/>
        <v>18140</v>
      </c>
      <c r="K10" s="92" t="e">
        <v>#N/A</v>
      </c>
      <c r="L10" s="92" t="e">
        <v>#N/A</v>
      </c>
      <c r="M10" s="92" t="e">
        <v>#N/A</v>
      </c>
      <c r="N10" s="92" t="e">
        <v>#N/A</v>
      </c>
      <c r="P10" s="38" t="s">
        <v>6</v>
      </c>
      <c r="Q10" s="40">
        <f t="shared" ca="1" si="3"/>
        <v>1.0844036815169369E-2</v>
      </c>
      <c r="R10" s="40">
        <f t="shared" ca="1" si="1"/>
        <v>1.0309692250729733E-2</v>
      </c>
      <c r="S10" s="40">
        <f t="shared" ca="1" si="1"/>
        <v>1.087417922605367E-2</v>
      </c>
      <c r="T10" s="40">
        <f t="shared" ca="1" si="1"/>
        <v>1.2428803329190736E-2</v>
      </c>
      <c r="U10" s="40">
        <f t="shared" ca="1" si="1"/>
        <v>1.3335544678529983E-2</v>
      </c>
      <c r="V10" s="40">
        <f t="shared" ca="1" si="1"/>
        <v>1.0232553002923823E-2</v>
      </c>
      <c r="W10" s="40">
        <f t="shared" ca="1" si="1"/>
        <v>1.2456098978621688E-2</v>
      </c>
      <c r="X10" s="40">
        <f t="shared" ca="1" si="1"/>
        <v>1.0755195379428508E-2</v>
      </c>
      <c r="Y10" s="40">
        <f t="shared" ca="1" si="1"/>
        <v>1.0842194665807579E-2</v>
      </c>
    </row>
    <row r="11" spans="1:25" ht="15.75" x14ac:dyDescent="0.25">
      <c r="A11" s="37" t="s">
        <v>7</v>
      </c>
      <c r="B11" s="92">
        <f t="shared" ca="1" si="4"/>
        <v>4445</v>
      </c>
      <c r="C11" s="92">
        <f t="shared" ca="1" si="2"/>
        <v>3688</v>
      </c>
      <c r="D11" s="92">
        <f t="shared" ca="1" si="2"/>
        <v>5081</v>
      </c>
      <c r="E11" s="92">
        <f t="shared" ca="1" si="2"/>
        <v>4372</v>
      </c>
      <c r="F11" s="92">
        <f t="shared" ca="1" si="2"/>
        <v>4181</v>
      </c>
      <c r="G11" s="92">
        <f t="shared" ca="1" si="2"/>
        <v>4594</v>
      </c>
      <c r="H11" s="92">
        <f t="shared" ca="1" si="2"/>
        <v>3544</v>
      </c>
      <c r="I11" s="92">
        <f t="shared" ca="1" si="2"/>
        <v>3697</v>
      </c>
      <c r="J11" s="92">
        <f t="shared" ca="1" si="2"/>
        <v>3027</v>
      </c>
      <c r="K11" s="92" t="e">
        <v>#N/A</v>
      </c>
      <c r="L11" s="92" t="e">
        <v>#N/A</v>
      </c>
      <c r="M11" s="92" t="e">
        <v>#N/A</v>
      </c>
      <c r="N11" s="92" t="e">
        <v>#N/A</v>
      </c>
      <c r="P11" s="38" t="s">
        <v>7</v>
      </c>
      <c r="Q11" s="40">
        <f t="shared" ca="1" si="3"/>
        <v>3.1740908496923383E-3</v>
      </c>
      <c r="R11" s="40">
        <f t="shared" ca="1" si="1"/>
        <v>1.8279877413793872E-3</v>
      </c>
      <c r="S11" s="40">
        <f t="shared" ca="1" si="1"/>
        <v>2.4288598842790001E-3</v>
      </c>
      <c r="T11" s="40">
        <f t="shared" ca="1" si="1"/>
        <v>2.2123087759637612E-3</v>
      </c>
      <c r="U11" s="40">
        <f t="shared" ca="1" si="1"/>
        <v>2.1534862423596562E-3</v>
      </c>
      <c r="V11" s="40">
        <f t="shared" ca="1" si="1"/>
        <v>2.5367410552820701E-3</v>
      </c>
      <c r="W11" s="40">
        <f t="shared" ca="1" si="1"/>
        <v>2.0334614574708766E-3</v>
      </c>
      <c r="X11" s="40">
        <f t="shared" ca="1" si="1"/>
        <v>2.1284704950349123E-3</v>
      </c>
      <c r="Y11" s="40">
        <f t="shared" ca="1" si="1"/>
        <v>1.8092239941234587E-3</v>
      </c>
    </row>
    <row r="12" spans="1:25" ht="15.75" x14ac:dyDescent="0.25">
      <c r="A12" s="37" t="s">
        <v>8</v>
      </c>
      <c r="B12" s="92">
        <f t="shared" ca="1" si="4"/>
        <v>6939</v>
      </c>
      <c r="C12" s="92">
        <f t="shared" ca="1" si="2"/>
        <v>9907</v>
      </c>
      <c r="D12" s="92">
        <f t="shared" ca="1" si="2"/>
        <v>10668</v>
      </c>
      <c r="E12" s="92">
        <f t="shared" ca="1" si="2"/>
        <v>10871</v>
      </c>
      <c r="F12" s="92">
        <f t="shared" ca="1" si="2"/>
        <v>11245</v>
      </c>
      <c r="G12" s="92">
        <f t="shared" ca="1" si="2"/>
        <v>11027</v>
      </c>
      <c r="H12" s="92">
        <f t="shared" ca="1" si="2"/>
        <v>8758</v>
      </c>
      <c r="I12" s="92">
        <f t="shared" ca="1" si="2"/>
        <v>7364</v>
      </c>
      <c r="J12" s="92">
        <f t="shared" ca="1" si="2"/>
        <v>6999</v>
      </c>
      <c r="K12" s="92" t="e">
        <v>#N/A</v>
      </c>
      <c r="L12" s="92" t="e">
        <v>#N/A</v>
      </c>
      <c r="M12" s="92" t="e">
        <v>#N/A</v>
      </c>
      <c r="N12" s="92" t="e">
        <v>#N/A</v>
      </c>
      <c r="P12" s="38" t="s">
        <v>8</v>
      </c>
      <c r="Q12" s="40">
        <f t="shared" ca="1" si="3"/>
        <v>4.9550093151890066E-3</v>
      </c>
      <c r="R12" s="40">
        <f t="shared" ca="1" si="1"/>
        <v>4.91048659269132E-3</v>
      </c>
      <c r="S12" s="40">
        <f t="shared" ca="1" si="1"/>
        <v>5.0996018983444939E-3</v>
      </c>
      <c r="T12" s="40">
        <f t="shared" ca="1" si="1"/>
        <v>5.5009169038202303E-3</v>
      </c>
      <c r="U12" s="40">
        <f t="shared" ca="1" si="1"/>
        <v>5.7919045193337328E-3</v>
      </c>
      <c r="V12" s="40">
        <f t="shared" ca="1" si="1"/>
        <v>6.0889515926415734E-3</v>
      </c>
      <c r="W12" s="40">
        <f t="shared" ca="1" si="1"/>
        <v>5.0251285114362122E-3</v>
      </c>
      <c r="X12" s="40">
        <f t="shared" ca="1" si="1"/>
        <v>4.2396691169697305E-3</v>
      </c>
      <c r="Y12" s="40">
        <f t="shared" ca="1" si="1"/>
        <v>4.1832701469673231E-3</v>
      </c>
    </row>
    <row r="13" spans="1:25" ht="15.75" x14ac:dyDescent="0.25">
      <c r="A13" s="37" t="s">
        <v>9</v>
      </c>
      <c r="B13" s="92">
        <f t="shared" ca="1" si="4"/>
        <v>121742</v>
      </c>
      <c r="C13" s="92">
        <f t="shared" ca="1" si="2"/>
        <v>217781</v>
      </c>
      <c r="D13" s="92">
        <f t="shared" ca="1" si="2"/>
        <v>207589</v>
      </c>
      <c r="E13" s="92">
        <f t="shared" ca="1" si="2"/>
        <v>183306</v>
      </c>
      <c r="F13" s="92">
        <f t="shared" ca="1" si="2"/>
        <v>163811</v>
      </c>
      <c r="G13" s="92">
        <f t="shared" ca="1" si="2"/>
        <v>150240</v>
      </c>
      <c r="H13" s="92">
        <f t="shared" ca="1" si="2"/>
        <v>140601</v>
      </c>
      <c r="I13" s="92">
        <f t="shared" ca="1" si="2"/>
        <v>144674</v>
      </c>
      <c r="J13" s="92">
        <f t="shared" ca="1" si="2"/>
        <v>137074</v>
      </c>
      <c r="K13" s="92" t="e">
        <v>#N/A</v>
      </c>
      <c r="L13" s="92" t="e">
        <v>#N/A</v>
      </c>
      <c r="M13" s="92" t="e">
        <v>#N/A</v>
      </c>
      <c r="N13" s="92" t="e">
        <v>#N/A</v>
      </c>
      <c r="P13" s="38" t="s">
        <v>9</v>
      </c>
      <c r="Q13" s="40">
        <f t="shared" ca="1" si="3"/>
        <v>8.6933671141337376E-2</v>
      </c>
      <c r="R13" s="40">
        <f t="shared" ca="1" si="1"/>
        <v>0.10794495615654673</v>
      </c>
      <c r="S13" s="40">
        <f t="shared" ca="1" si="1"/>
        <v>9.9233338814720198E-2</v>
      </c>
      <c r="T13" s="40">
        <f t="shared" ca="1" si="1"/>
        <v>9.2756055006132931E-2</v>
      </c>
      <c r="U13" s="40">
        <f t="shared" ca="1" si="1"/>
        <v>8.4373292238023839E-2</v>
      </c>
      <c r="V13" s="40">
        <f t="shared" ca="1" si="1"/>
        <v>8.296037791588555E-2</v>
      </c>
      <c r="W13" s="40">
        <f t="shared" ca="1" si="1"/>
        <v>8.0673452139351787E-2</v>
      </c>
      <c r="X13" s="40">
        <f t="shared" ca="1" si="1"/>
        <v>8.3293032296099787E-2</v>
      </c>
      <c r="Y13" s="40">
        <f t="shared" ca="1" si="1"/>
        <v>8.1928500089355469E-2</v>
      </c>
    </row>
    <row r="14" spans="1:25" ht="15.75" x14ac:dyDescent="0.25">
      <c r="A14" s="37" t="s">
        <v>10</v>
      </c>
      <c r="B14" s="92">
        <f t="shared" ca="1" si="4"/>
        <v>32891</v>
      </c>
      <c r="C14" s="92">
        <f t="shared" ca="1" si="2"/>
        <v>53608</v>
      </c>
      <c r="D14" s="92">
        <f t="shared" ca="1" si="2"/>
        <v>66270</v>
      </c>
      <c r="E14" s="92">
        <f t="shared" ca="1" si="2"/>
        <v>52550</v>
      </c>
      <c r="F14" s="92">
        <f t="shared" ca="1" si="2"/>
        <v>49955</v>
      </c>
      <c r="G14" s="92">
        <f t="shared" ca="1" si="2"/>
        <v>50954</v>
      </c>
      <c r="H14" s="92">
        <f t="shared" ca="1" si="2"/>
        <v>48812</v>
      </c>
      <c r="I14" s="92">
        <f t="shared" ca="1" si="2"/>
        <v>41298</v>
      </c>
      <c r="J14" s="92">
        <f t="shared" ca="1" si="2"/>
        <v>42435</v>
      </c>
      <c r="K14" s="92" t="e">
        <v>#N/A</v>
      </c>
      <c r="L14" s="92" t="e">
        <v>#N/A</v>
      </c>
      <c r="M14" s="92" t="e">
        <v>#N/A</v>
      </c>
      <c r="N14" s="92" t="e">
        <v>#N/A</v>
      </c>
      <c r="P14" s="38" t="s">
        <v>10</v>
      </c>
      <c r="Q14" s="40">
        <f t="shared" ca="1" si="3"/>
        <v>2.3486844125361235E-2</v>
      </c>
      <c r="R14" s="40">
        <f t="shared" ca="1" si="1"/>
        <v>2.6571249143130745E-2</v>
      </c>
      <c r="S14" s="40">
        <f t="shared" ca="1" si="1"/>
        <v>3.1678910555238998E-2</v>
      </c>
      <c r="T14" s="40">
        <f t="shared" ca="1" si="1"/>
        <v>2.6591222821796809E-2</v>
      </c>
      <c r="U14" s="40">
        <f t="shared" ca="1" si="1"/>
        <v>2.5730065830441674E-2</v>
      </c>
      <c r="V14" s="40">
        <f t="shared" ca="1" si="1"/>
        <v>2.8136069597484242E-2</v>
      </c>
      <c r="W14" s="40">
        <f t="shared" ca="1" si="1"/>
        <v>2.8007144656339848E-2</v>
      </c>
      <c r="X14" s="40">
        <f t="shared" ca="1" si="1"/>
        <v>2.3776460509589346E-2</v>
      </c>
      <c r="Y14" s="40">
        <f t="shared" ca="1" si="1"/>
        <v>2.5363204555873462E-2</v>
      </c>
    </row>
    <row r="15" spans="1:25" ht="15.75" x14ac:dyDescent="0.25">
      <c r="A15" s="37" t="s">
        <v>11</v>
      </c>
      <c r="B15" s="92">
        <f t="shared" ca="1" si="4"/>
        <v>11495</v>
      </c>
      <c r="C15" s="92">
        <f t="shared" ca="1" si="2"/>
        <v>15687</v>
      </c>
      <c r="D15" s="92">
        <f t="shared" ca="1" si="2"/>
        <v>16355</v>
      </c>
      <c r="E15" s="92">
        <f t="shared" ca="1" si="2"/>
        <v>16161</v>
      </c>
      <c r="F15" s="92">
        <f t="shared" ca="1" si="2"/>
        <v>10887</v>
      </c>
      <c r="G15" s="92">
        <f t="shared" ca="1" si="2"/>
        <v>14453</v>
      </c>
      <c r="H15" s="92">
        <f t="shared" ca="1" si="2"/>
        <v>19768</v>
      </c>
      <c r="I15" s="92">
        <f t="shared" ca="1" si="2"/>
        <v>16237</v>
      </c>
      <c r="J15" s="92">
        <f t="shared" ca="1" si="2"/>
        <v>17001</v>
      </c>
      <c r="K15" s="92" t="e">
        <v>#N/A</v>
      </c>
      <c r="L15" s="92" t="e">
        <v>#N/A</v>
      </c>
      <c r="M15" s="92" t="e">
        <v>#N/A</v>
      </c>
      <c r="N15" s="92" t="e">
        <v>#N/A</v>
      </c>
      <c r="P15" s="38" t="s">
        <v>11</v>
      </c>
      <c r="Q15" s="40">
        <f t="shared" ca="1" si="3"/>
        <v>8.2083631759760235E-3</v>
      </c>
      <c r="R15" s="40">
        <f t="shared" ca="1" si="1"/>
        <v>7.7753914585191016E-3</v>
      </c>
      <c r="S15" s="40">
        <f t="shared" ca="1" si="1"/>
        <v>7.8181467048579114E-3</v>
      </c>
      <c r="T15" s="40">
        <f t="shared" ca="1" si="1"/>
        <v>8.1777498006290802E-3</v>
      </c>
      <c r="U15" s="40">
        <f t="shared" ca="1" si="1"/>
        <v>5.6075112940850462E-3</v>
      </c>
      <c r="V15" s="40">
        <f t="shared" ca="1" si="1"/>
        <v>7.9807397631675575E-3</v>
      </c>
      <c r="W15" s="40">
        <f t="shared" ca="1" si="1"/>
        <v>1.1342400138624234E-2</v>
      </c>
      <c r="X15" s="40">
        <f t="shared" ca="1" si="1"/>
        <v>9.3481134508741869E-3</v>
      </c>
      <c r="Y15" s="40">
        <f t="shared" ca="1" si="1"/>
        <v>1.0161419598312826E-2</v>
      </c>
    </row>
    <row r="16" spans="1:25" ht="15.75" x14ac:dyDescent="0.25">
      <c r="A16" s="37" t="s">
        <v>12</v>
      </c>
      <c r="B16" s="92">
        <f t="shared" ca="1" si="4"/>
        <v>5050</v>
      </c>
      <c r="C16" s="92">
        <f t="shared" ca="1" si="2"/>
        <v>6562</v>
      </c>
      <c r="D16" s="92">
        <f t="shared" ca="1" si="2"/>
        <v>8455</v>
      </c>
      <c r="E16" s="92">
        <f t="shared" ca="1" si="2"/>
        <v>8841</v>
      </c>
      <c r="F16" s="92">
        <f t="shared" ca="1" si="2"/>
        <v>5601</v>
      </c>
      <c r="G16" s="92">
        <f t="shared" ca="1" si="2"/>
        <v>8156</v>
      </c>
      <c r="H16" s="92">
        <f t="shared" ca="1" si="2"/>
        <v>6188</v>
      </c>
      <c r="I16" s="92">
        <f t="shared" ca="1" si="2"/>
        <v>6054</v>
      </c>
      <c r="J16" s="92">
        <f t="shared" ca="1" si="2"/>
        <v>5932</v>
      </c>
      <c r="K16" s="92" t="e">
        <v>#N/A</v>
      </c>
      <c r="L16" s="92" t="e">
        <v>#N/A</v>
      </c>
      <c r="M16" s="92" t="e">
        <v>#N/A</v>
      </c>
      <c r="N16" s="92" t="e">
        <v>#N/A</v>
      </c>
      <c r="P16" s="38" t="s">
        <v>12</v>
      </c>
      <c r="Q16" s="40">
        <f t="shared" ca="1" si="3"/>
        <v>3.6061099642173918E-3</v>
      </c>
      <c r="R16" s="40">
        <f t="shared" ca="1" si="1"/>
        <v>3.2525096417927168E-3</v>
      </c>
      <c r="S16" s="40">
        <f t="shared" ca="1" si="1"/>
        <v>4.0417261014719435E-3</v>
      </c>
      <c r="T16" s="40">
        <f t="shared" ca="1" si="1"/>
        <v>4.4737012553283653E-3</v>
      </c>
      <c r="U16" s="40">
        <f t="shared" ca="1" si="1"/>
        <v>2.8848783648544453E-3</v>
      </c>
      <c r="V16" s="40">
        <f t="shared" ca="1" si="1"/>
        <v>4.5036264795125305E-3</v>
      </c>
      <c r="W16" s="40">
        <f t="shared" ca="1" si="1"/>
        <v>3.5505246892860564E-3</v>
      </c>
      <c r="X16" s="40">
        <f t="shared" ca="1" si="1"/>
        <v>3.4854639915989608E-3</v>
      </c>
      <c r="Y16" s="40">
        <f t="shared" ca="1" si="1"/>
        <v>3.5455291487084101E-3</v>
      </c>
    </row>
    <row r="17" spans="1:25" ht="15.75" x14ac:dyDescent="0.25">
      <c r="A17" s="37" t="s">
        <v>13</v>
      </c>
      <c r="B17" s="92">
        <f t="shared" ca="1" si="4"/>
        <v>51608</v>
      </c>
      <c r="C17" s="92">
        <f t="shared" ca="1" si="2"/>
        <v>69590</v>
      </c>
      <c r="D17" s="92">
        <f t="shared" ca="1" si="2"/>
        <v>64093</v>
      </c>
      <c r="E17" s="92">
        <f t="shared" ca="1" si="2"/>
        <v>64896</v>
      </c>
      <c r="F17" s="92">
        <f t="shared" ca="1" si="2"/>
        <v>66537</v>
      </c>
      <c r="G17" s="92">
        <f t="shared" ca="1" si="2"/>
        <v>67422</v>
      </c>
      <c r="H17" s="92">
        <f t="shared" ca="1" si="2"/>
        <v>63654</v>
      </c>
      <c r="I17" s="92">
        <f t="shared" ca="1" si="2"/>
        <v>69354</v>
      </c>
      <c r="J17" s="92">
        <f t="shared" ca="1" si="2"/>
        <v>59735</v>
      </c>
      <c r="K17" s="92" t="e">
        <v>#N/A</v>
      </c>
      <c r="L17" s="92" t="e">
        <v>#N/A</v>
      </c>
      <c r="M17" s="92" t="e">
        <v>#N/A</v>
      </c>
      <c r="N17" s="92" t="e">
        <v>#N/A</v>
      </c>
      <c r="P17" s="38" t="s">
        <v>13</v>
      </c>
      <c r="Q17" s="40">
        <f t="shared" ca="1" si="3"/>
        <v>3.6852301590758647E-2</v>
      </c>
      <c r="R17" s="40">
        <f t="shared" ca="1" si="1"/>
        <v>3.4492859794628947E-2</v>
      </c>
      <c r="S17" s="40">
        <f t="shared" ca="1" si="1"/>
        <v>3.0638243763647696E-2</v>
      </c>
      <c r="T17" s="40">
        <f t="shared" ca="1" si="1"/>
        <v>3.283851562784635E-2</v>
      </c>
      <c r="U17" s="40">
        <f t="shared" ca="1" si="1"/>
        <v>3.427087158763082E-2</v>
      </c>
      <c r="V17" s="40">
        <f t="shared" ca="1" si="1"/>
        <v>3.7229463523993846E-2</v>
      </c>
      <c r="W17" s="40">
        <f t="shared" ca="1" si="1"/>
        <v>3.6523125173208569E-2</v>
      </c>
      <c r="X17" s="40">
        <f t="shared" ca="1" si="1"/>
        <v>3.9929116232797213E-2</v>
      </c>
      <c r="Y17" s="40">
        <f t="shared" ca="1" si="1"/>
        <v>3.5703335080596234E-2</v>
      </c>
    </row>
    <row r="18" spans="1:25" ht="15.75" x14ac:dyDescent="0.25">
      <c r="A18" s="37" t="s">
        <v>14</v>
      </c>
      <c r="B18" s="92">
        <f t="shared" ca="1" si="4"/>
        <v>21642</v>
      </c>
      <c r="C18" s="92">
        <f t="shared" ca="1" si="2"/>
        <v>23413</v>
      </c>
      <c r="D18" s="92">
        <f t="shared" ca="1" si="2"/>
        <v>26753</v>
      </c>
      <c r="E18" s="92">
        <f t="shared" ca="1" si="2"/>
        <v>21927</v>
      </c>
      <c r="F18" s="92">
        <f t="shared" ca="1" si="2"/>
        <v>24986</v>
      </c>
      <c r="G18" s="92">
        <f t="shared" ca="1" si="2"/>
        <v>23618</v>
      </c>
      <c r="H18" s="92">
        <f t="shared" ca="1" si="2"/>
        <v>24476</v>
      </c>
      <c r="I18" s="92">
        <f t="shared" ca="1" si="2"/>
        <v>21187</v>
      </c>
      <c r="J18" s="92">
        <f t="shared" ca="1" si="2"/>
        <v>22761</v>
      </c>
      <c r="K18" s="92" t="e">
        <v>#N/A</v>
      </c>
      <c r="L18" s="92" t="e">
        <v>#N/A</v>
      </c>
      <c r="M18" s="92" t="e">
        <v>#N/A</v>
      </c>
      <c r="N18" s="92" t="e">
        <v>#N/A</v>
      </c>
      <c r="P18" s="38" t="s">
        <v>14</v>
      </c>
      <c r="Q18" s="40">
        <f t="shared" ca="1" si="3"/>
        <v>1.5454144919919366E-2</v>
      </c>
      <c r="R18" s="40">
        <f t="shared" ca="1" si="1"/>
        <v>1.1604847339727655E-2</v>
      </c>
      <c r="S18" s="40">
        <f t="shared" ca="1" si="1"/>
        <v>1.2788681063593011E-2</v>
      </c>
      <c r="T18" s="40">
        <f t="shared" ca="1" si="1"/>
        <v>1.1095447056394645E-2</v>
      </c>
      <c r="U18" s="40">
        <f t="shared" ca="1" si="1"/>
        <v>1.2869410966658305E-2</v>
      </c>
      <c r="V18" s="40">
        <f t="shared" ca="1" si="1"/>
        <v>1.3041521602884618E-2</v>
      </c>
      <c r="W18" s="40">
        <f t="shared" ca="1" si="1"/>
        <v>1.4043736634609812E-2</v>
      </c>
      <c r="X18" s="40">
        <f t="shared" ca="1" si="1"/>
        <v>1.2197972512389691E-2</v>
      </c>
      <c r="Y18" s="40">
        <f t="shared" ca="1" si="1"/>
        <v>1.360414513718006E-2</v>
      </c>
    </row>
    <row r="19" spans="1:25" ht="15.75" x14ac:dyDescent="0.25">
      <c r="A19" s="37" t="s">
        <v>15</v>
      </c>
      <c r="B19" s="92">
        <f t="shared" ca="1" si="4"/>
        <v>8678</v>
      </c>
      <c r="C19" s="92">
        <f t="shared" ca="1" si="2"/>
        <v>12170</v>
      </c>
      <c r="D19" s="92">
        <f t="shared" ca="1" si="2"/>
        <v>12827</v>
      </c>
      <c r="E19" s="92">
        <f t="shared" ca="1" si="2"/>
        <v>10714</v>
      </c>
      <c r="F19" s="92">
        <f t="shared" ca="1" si="2"/>
        <v>14379</v>
      </c>
      <c r="G19" s="92">
        <f t="shared" ca="1" si="2"/>
        <v>12526</v>
      </c>
      <c r="H19" s="92">
        <f t="shared" ca="1" si="2"/>
        <v>10006</v>
      </c>
      <c r="I19" s="92">
        <f t="shared" ca="1" si="2"/>
        <v>13345</v>
      </c>
      <c r="J19" s="92">
        <f t="shared" ca="1" si="2"/>
        <v>11487</v>
      </c>
      <c r="K19" s="92" t="e">
        <v>#N/A</v>
      </c>
      <c r="L19" s="92" t="e">
        <v>#N/A</v>
      </c>
      <c r="M19" s="92" t="e">
        <v>#N/A</v>
      </c>
      <c r="N19" s="92" t="e">
        <v>#N/A</v>
      </c>
      <c r="P19" s="38" t="s">
        <v>15</v>
      </c>
      <c r="Q19" s="40">
        <f t="shared" ca="1" si="3"/>
        <v>6.1967964890056494E-3</v>
      </c>
      <c r="R19" s="40">
        <f t="shared" ca="1" si="3"/>
        <v>6.0321612832394643E-3</v>
      </c>
      <c r="S19" s="40">
        <f t="shared" ca="1" si="3"/>
        <v>6.1316641872951648E-3</v>
      </c>
      <c r="T19" s="40">
        <f t="shared" ca="1" si="3"/>
        <v>5.4214721467693815E-3</v>
      </c>
      <c r="U19" s="40">
        <f t="shared" ca="1" si="3"/>
        <v>7.4061178375722314E-3</v>
      </c>
      <c r="V19" s="40">
        <f t="shared" ca="1" si="3"/>
        <v>6.9166779404578171E-3</v>
      </c>
      <c r="W19" s="40">
        <f t="shared" ca="1" si="3"/>
        <v>5.7412007176787785E-3</v>
      </c>
      <c r="X19" s="40">
        <f t="shared" ca="1" si="3"/>
        <v>7.6831048840251296E-3</v>
      </c>
      <c r="Y19" s="40">
        <f t="shared" ca="1" si="3"/>
        <v>6.8657271293347116E-3</v>
      </c>
    </row>
    <row r="20" spans="1:25" ht="15.75" x14ac:dyDescent="0.25">
      <c r="A20" s="37" t="s">
        <v>16</v>
      </c>
      <c r="B20" s="92">
        <f t="shared" ca="1" si="4"/>
        <v>13453</v>
      </c>
      <c r="C20" s="92">
        <f t="shared" ca="1" si="4"/>
        <v>11136</v>
      </c>
      <c r="D20" s="92">
        <f t="shared" ca="1" si="4"/>
        <v>16879</v>
      </c>
      <c r="E20" s="92">
        <f t="shared" ca="1" si="4"/>
        <v>17891</v>
      </c>
      <c r="F20" s="92">
        <f t="shared" ca="1" si="4"/>
        <v>15049</v>
      </c>
      <c r="G20" s="92">
        <f t="shared" ca="1" si="4"/>
        <v>14768</v>
      </c>
      <c r="H20" s="92">
        <f t="shared" ca="1" si="4"/>
        <v>16143</v>
      </c>
      <c r="I20" s="92">
        <f t="shared" ca="1" si="4"/>
        <v>14101</v>
      </c>
      <c r="J20" s="92">
        <f t="shared" ca="1" si="4"/>
        <v>12115</v>
      </c>
      <c r="K20" s="92" t="e">
        <v>#N/A</v>
      </c>
      <c r="L20" s="92" t="e">
        <v>#N/A</v>
      </c>
      <c r="M20" s="92" t="e">
        <v>#N/A</v>
      </c>
      <c r="N20" s="92" t="e">
        <v>#N/A</v>
      </c>
      <c r="P20" s="38" t="s">
        <v>16</v>
      </c>
      <c r="Q20" s="40">
        <f t="shared" ca="1" si="3"/>
        <v>9.6065341284389261E-3</v>
      </c>
      <c r="R20" s="40">
        <f t="shared" ca="1" si="3"/>
        <v>5.5196506203906877E-3</v>
      </c>
      <c r="S20" s="40">
        <f t="shared" ca="1" si="3"/>
        <v>8.0686333372850302E-3</v>
      </c>
      <c r="T20" s="40">
        <f t="shared" ca="1" si="3"/>
        <v>9.0531601808709165E-3</v>
      </c>
      <c r="U20" s="40">
        <f t="shared" ca="1" si="3"/>
        <v>7.7512113038197723E-3</v>
      </c>
      <c r="V20" s="40">
        <f t="shared" ca="1" si="3"/>
        <v>8.1546782552036606E-3</v>
      </c>
      <c r="W20" s="40">
        <f t="shared" ca="1" si="3"/>
        <v>9.2624628408443464E-3</v>
      </c>
      <c r="X20" s="40">
        <f t="shared" ca="1" si="3"/>
        <v>8.1183560861474973E-3</v>
      </c>
      <c r="Y20" s="40">
        <f t="shared" ca="1" si="3"/>
        <v>7.2410798443362087E-3</v>
      </c>
    </row>
    <row r="21" spans="1:25" ht="15.75" x14ac:dyDescent="0.25">
      <c r="A21" s="37" t="s">
        <v>17</v>
      </c>
      <c r="B21" s="92">
        <f t="shared" ca="1" si="4"/>
        <v>10743</v>
      </c>
      <c r="C21" s="92">
        <f t="shared" ca="1" si="4"/>
        <v>14071</v>
      </c>
      <c r="D21" s="92">
        <f t="shared" ca="1" si="4"/>
        <v>17266</v>
      </c>
      <c r="E21" s="92">
        <f t="shared" ca="1" si="4"/>
        <v>15858</v>
      </c>
      <c r="F21" s="92">
        <f t="shared" ca="1" si="4"/>
        <v>13841</v>
      </c>
      <c r="G21" s="92">
        <f t="shared" ca="1" si="4"/>
        <v>17076</v>
      </c>
      <c r="H21" s="92">
        <f t="shared" ca="1" si="4"/>
        <v>17686</v>
      </c>
      <c r="I21" s="92">
        <f t="shared" ca="1" si="4"/>
        <v>14101</v>
      </c>
      <c r="J21" s="92">
        <f t="shared" ca="1" si="4"/>
        <v>19871</v>
      </c>
      <c r="K21" s="92" t="e">
        <v>#N/A</v>
      </c>
      <c r="L21" s="92" t="e">
        <v>#N/A</v>
      </c>
      <c r="M21" s="92" t="e">
        <v>#N/A</v>
      </c>
      <c r="N21" s="92" t="e">
        <v>#N/A</v>
      </c>
      <c r="P21" s="38" t="s">
        <v>17</v>
      </c>
      <c r="Q21" s="40">
        <f t="shared" ca="1" si="3"/>
        <v>7.6713741278390977E-3</v>
      </c>
      <c r="R21" s="40">
        <f t="shared" ca="1" si="3"/>
        <v>6.9744076759624069E-3</v>
      </c>
      <c r="S21" s="40">
        <f t="shared" ca="1" si="3"/>
        <v>8.2536301440584957E-3</v>
      </c>
      <c r="T21" s="40">
        <f t="shared" ca="1" si="3"/>
        <v>8.024426479696551E-3</v>
      </c>
      <c r="U21" s="40">
        <f t="shared" ca="1" si="3"/>
        <v>7.1290129348242056E-3</v>
      </c>
      <c r="V21" s="40">
        <f t="shared" ca="1" si="3"/>
        <v>9.4291228254237327E-3</v>
      </c>
      <c r="W21" s="40">
        <f t="shared" ca="1" si="3"/>
        <v>1.0147798909940723E-2</v>
      </c>
      <c r="X21" s="40">
        <f t="shared" ca="1" si="3"/>
        <v>8.1183560861474973E-3</v>
      </c>
      <c r="Y21" s="40">
        <f t="shared" ca="1" si="3"/>
        <v>1.1876805413685909E-2</v>
      </c>
    </row>
    <row r="22" spans="1:25" ht="15.75" x14ac:dyDescent="0.25">
      <c r="A22" s="37" t="s">
        <v>18</v>
      </c>
      <c r="B22" s="92">
        <f t="shared" ca="1" si="4"/>
        <v>17732</v>
      </c>
      <c r="C22" s="92">
        <f t="shared" ca="1" si="4"/>
        <v>12321</v>
      </c>
      <c r="D22" s="92">
        <f t="shared" ca="1" si="4"/>
        <v>15485</v>
      </c>
      <c r="E22" s="92">
        <f t="shared" ca="1" si="4"/>
        <v>13872</v>
      </c>
      <c r="F22" s="92">
        <f t="shared" ca="1" si="4"/>
        <v>13356</v>
      </c>
      <c r="G22" s="92">
        <f t="shared" ca="1" si="4"/>
        <v>15425</v>
      </c>
      <c r="H22" s="92">
        <f t="shared" ca="1" si="4"/>
        <v>13348</v>
      </c>
      <c r="I22" s="92">
        <f t="shared" ca="1" si="4"/>
        <v>15257</v>
      </c>
      <c r="J22" s="92">
        <f t="shared" ca="1" si="4"/>
        <v>11441</v>
      </c>
      <c r="K22" s="92" t="e">
        <v>#N/A</v>
      </c>
      <c r="L22" s="92" t="e">
        <v>#N/A</v>
      </c>
      <c r="M22" s="92" t="e">
        <v>#N/A</v>
      </c>
      <c r="N22" s="92" t="e">
        <v>#N/A</v>
      </c>
      <c r="P22" s="38" t="s">
        <v>18</v>
      </c>
      <c r="Q22" s="40">
        <f t="shared" ca="1" si="3"/>
        <v>1.2662087502079762E-2</v>
      </c>
      <c r="R22" s="40">
        <f t="shared" ca="1" si="3"/>
        <v>6.1070056837135116E-3</v>
      </c>
      <c r="S22" s="40">
        <f t="shared" ca="1" si="3"/>
        <v>7.4022624105609756E-3</v>
      </c>
      <c r="T22" s="40">
        <f t="shared" ca="1" si="3"/>
        <v>7.0194756038813571E-3</v>
      </c>
      <c r="U22" s="40">
        <f t="shared" ca="1" si="3"/>
        <v>6.879206470450986E-3</v>
      </c>
      <c r="V22" s="40">
        <f t="shared" ca="1" si="3"/>
        <v>8.517464252878958E-3</v>
      </c>
      <c r="W22" s="40">
        <f t="shared" ca="1" si="3"/>
        <v>7.6587594622802655E-3</v>
      </c>
      <c r="X22" s="40">
        <f t="shared" ca="1" si="3"/>
        <v>8.7838989296044508E-3</v>
      </c>
      <c r="Y22" s="40">
        <f t="shared" ca="1" si="3"/>
        <v>6.8382331406562575E-3</v>
      </c>
    </row>
    <row r="23" spans="1:25" ht="15.75" x14ac:dyDescent="0.25">
      <c r="A23" s="37" t="s">
        <v>19</v>
      </c>
      <c r="B23" s="92">
        <f t="shared" ca="1" si="4"/>
        <v>2155</v>
      </c>
      <c r="C23" s="92">
        <f t="shared" ca="1" si="4"/>
        <v>4005</v>
      </c>
      <c r="D23" s="92">
        <f t="shared" ca="1" si="4"/>
        <v>4590</v>
      </c>
      <c r="E23" s="92">
        <f t="shared" ca="1" si="4"/>
        <v>3656</v>
      </c>
      <c r="F23" s="92">
        <f t="shared" ca="1" si="4"/>
        <v>5565</v>
      </c>
      <c r="G23" s="92">
        <f t="shared" ca="1" si="4"/>
        <v>4148</v>
      </c>
      <c r="H23" s="92">
        <f t="shared" ca="1" si="4"/>
        <v>4243</v>
      </c>
      <c r="I23" s="92">
        <f t="shared" ca="1" si="4"/>
        <v>4484</v>
      </c>
      <c r="J23" s="92">
        <f t="shared" ca="1" si="4"/>
        <v>2425</v>
      </c>
      <c r="K23" s="92" t="e">
        <v>#N/A</v>
      </c>
      <c r="L23" s="92" t="e">
        <v>#N/A</v>
      </c>
      <c r="M23" s="92" t="e">
        <v>#N/A</v>
      </c>
      <c r="N23" s="92" t="e">
        <v>#N/A</v>
      </c>
      <c r="P23" s="38" t="s">
        <v>19</v>
      </c>
      <c r="Q23" s="40">
        <f t="shared" ca="1" si="3"/>
        <v>1.5388449451264317E-3</v>
      </c>
      <c r="R23" s="40">
        <f t="shared" ca="1" si="3"/>
        <v>1.9851114165467588E-3</v>
      </c>
      <c r="S23" s="40">
        <f t="shared" ca="1" si="3"/>
        <v>2.194148173359695E-3</v>
      </c>
      <c r="T23" s="40">
        <f t="shared" ca="1" si="3"/>
        <v>1.8500002024070244E-3</v>
      </c>
      <c r="U23" s="40">
        <f t="shared" ca="1" si="3"/>
        <v>2.8663360293545775E-3</v>
      </c>
      <c r="V23" s="40">
        <f t="shared" ca="1" si="3"/>
        <v>2.29046623798651E-3</v>
      </c>
      <c r="W23" s="40">
        <f t="shared" ca="1" si="3"/>
        <v>2.4345307460634678E-3</v>
      </c>
      <c r="X23" s="40">
        <f t="shared" ca="1" si="3"/>
        <v>2.5815692993607104E-3</v>
      </c>
      <c r="Y23" s="40">
        <f t="shared" ca="1" si="3"/>
        <v>1.4494113596793484E-3</v>
      </c>
    </row>
    <row r="24" spans="1:25" ht="15.75" x14ac:dyDescent="0.25">
      <c r="A24" s="37" t="s">
        <v>20</v>
      </c>
      <c r="B24" s="92">
        <f t="shared" ca="1" si="4"/>
        <v>31698</v>
      </c>
      <c r="C24" s="92">
        <f t="shared" ca="1" si="4"/>
        <v>45822</v>
      </c>
      <c r="D24" s="92">
        <f t="shared" ca="1" si="4"/>
        <v>42417</v>
      </c>
      <c r="E24" s="92">
        <f t="shared" ca="1" si="4"/>
        <v>47656</v>
      </c>
      <c r="F24" s="92">
        <f t="shared" ca="1" si="4"/>
        <v>45739</v>
      </c>
      <c r="G24" s="92">
        <f t="shared" ca="1" si="4"/>
        <v>43152</v>
      </c>
      <c r="H24" s="92">
        <f t="shared" ca="1" si="4"/>
        <v>42649</v>
      </c>
      <c r="I24" s="92">
        <f t="shared" ca="1" si="4"/>
        <v>41849</v>
      </c>
      <c r="J24" s="92">
        <f t="shared" ca="1" si="4"/>
        <v>44904</v>
      </c>
      <c r="K24" s="92" t="e">
        <v>#N/A</v>
      </c>
      <c r="L24" s="92" t="e">
        <v>#N/A</v>
      </c>
      <c r="M24" s="92" t="e">
        <v>#N/A</v>
      </c>
      <c r="N24" s="92" t="e">
        <v>#N/A</v>
      </c>
      <c r="P24" s="38" t="s">
        <v>20</v>
      </c>
      <c r="Q24" s="40">
        <f t="shared" ca="1" si="3"/>
        <v>2.2634945276388693E-2</v>
      </c>
      <c r="R24" s="40">
        <f t="shared" ca="1" si="3"/>
        <v>2.2712053765045089E-2</v>
      </c>
      <c r="S24" s="40">
        <f t="shared" ca="1" si="3"/>
        <v>2.0276510472635768E-2</v>
      </c>
      <c r="T24" s="40">
        <f t="shared" ca="1" si="3"/>
        <v>2.4114772879077994E-2</v>
      </c>
      <c r="U24" s="40">
        <f t="shared" ca="1" si="3"/>
        <v>2.3558552317457144E-2</v>
      </c>
      <c r="V24" s="40">
        <f t="shared" ca="1" si="3"/>
        <v>2.382791685187895E-2</v>
      </c>
      <c r="W24" s="40">
        <f t="shared" ca="1" si="3"/>
        <v>2.4470964362210895E-2</v>
      </c>
      <c r="X24" s="40">
        <f t="shared" ca="1" si="3"/>
        <v>2.4093687245527736E-2</v>
      </c>
      <c r="Y24" s="40">
        <f t="shared" ca="1" si="3"/>
        <v>2.683891451341916E-2</v>
      </c>
    </row>
    <row r="25" spans="1:25" ht="15.75" x14ac:dyDescent="0.25">
      <c r="A25" s="37" t="s">
        <v>21</v>
      </c>
      <c r="B25" s="92">
        <f t="shared" ca="1" si="4"/>
        <v>48923</v>
      </c>
      <c r="C25" s="92">
        <f t="shared" ca="1" si="4"/>
        <v>70632</v>
      </c>
      <c r="D25" s="92">
        <f t="shared" ca="1" si="4"/>
        <v>68400</v>
      </c>
      <c r="E25" s="92">
        <f t="shared" ca="1" si="4"/>
        <v>59117</v>
      </c>
      <c r="F25" s="92">
        <f t="shared" ca="1" si="4"/>
        <v>66522</v>
      </c>
      <c r="G25" s="92">
        <f t="shared" ca="1" si="4"/>
        <v>57320</v>
      </c>
      <c r="H25" s="92">
        <f t="shared" ca="1" si="4"/>
        <v>55341</v>
      </c>
      <c r="I25" s="92">
        <f t="shared" ca="1" si="4"/>
        <v>55311</v>
      </c>
      <c r="J25" s="92">
        <f t="shared" ca="1" si="4"/>
        <v>55729</v>
      </c>
      <c r="K25" s="92" t="e">
        <v>#N/A</v>
      </c>
      <c r="L25" s="92" t="e">
        <v>#N/A</v>
      </c>
      <c r="M25" s="92" t="e">
        <v>#N/A</v>
      </c>
      <c r="N25" s="92" t="e">
        <v>#N/A</v>
      </c>
      <c r="P25" s="38" t="s">
        <v>21</v>
      </c>
      <c r="Q25" s="40">
        <f t="shared" ca="1" si="3"/>
        <v>3.4934993619684648E-2</v>
      </c>
      <c r="R25" s="40">
        <f t="shared" ca="1" si="3"/>
        <v>3.5009335723728004E-2</v>
      </c>
      <c r="S25" s="40">
        <f t="shared" ca="1" si="3"/>
        <v>3.2697110034379771E-2</v>
      </c>
      <c r="T25" s="40">
        <f t="shared" ca="1" si="3"/>
        <v>2.991424014378995E-2</v>
      </c>
      <c r="U25" s="40">
        <f t="shared" ca="1" si="3"/>
        <v>3.4263145614505879E-2</v>
      </c>
      <c r="V25" s="40">
        <f t="shared" ca="1" si="3"/>
        <v>3.1651283693680511E-2</v>
      </c>
      <c r="W25" s="40">
        <f t="shared" ca="1" si="3"/>
        <v>3.1753326895568784E-2</v>
      </c>
      <c r="X25" s="40">
        <f t="shared" ca="1" si="3"/>
        <v>3.1844152434643232E-2</v>
      </c>
      <c r="Y25" s="40">
        <f t="shared" ca="1" si="3"/>
        <v>3.3308967283946556E-2</v>
      </c>
    </row>
    <row r="26" spans="1:25" ht="15.75" x14ac:dyDescent="0.25">
      <c r="A26" s="37" t="s">
        <v>22</v>
      </c>
      <c r="B26" s="92">
        <f t="shared" ca="1" si="4"/>
        <v>28998</v>
      </c>
      <c r="C26" s="92">
        <f t="shared" ca="1" si="4"/>
        <v>45798</v>
      </c>
      <c r="D26" s="92">
        <f t="shared" ca="1" si="4"/>
        <v>53533</v>
      </c>
      <c r="E26" s="92">
        <f t="shared" ca="1" si="4"/>
        <v>44174</v>
      </c>
      <c r="F26" s="92">
        <f t="shared" ca="1" si="4"/>
        <v>47187</v>
      </c>
      <c r="G26" s="92">
        <f t="shared" ca="1" si="4"/>
        <v>47823</v>
      </c>
      <c r="H26" s="92">
        <f t="shared" ca="1" si="4"/>
        <v>44700</v>
      </c>
      <c r="I26" s="92">
        <f t="shared" ca="1" si="4"/>
        <v>42346</v>
      </c>
      <c r="J26" s="92">
        <f t="shared" ca="1" si="4"/>
        <v>42547</v>
      </c>
      <c r="K26" s="92" t="e">
        <v>#N/A</v>
      </c>
      <c r="L26" s="92" t="e">
        <v>#N/A</v>
      </c>
      <c r="M26" s="92" t="e">
        <v>#N/A</v>
      </c>
      <c r="N26" s="92" t="e">
        <v>#N/A</v>
      </c>
      <c r="P26" s="38" t="s">
        <v>22</v>
      </c>
      <c r="Q26" s="40">
        <f t="shared" ca="1" si="3"/>
        <v>2.0706926087599196E-2</v>
      </c>
      <c r="R26" s="40">
        <f t="shared" ca="1" si="3"/>
        <v>2.2700157966294245E-2</v>
      </c>
      <c r="S26" s="40">
        <f t="shared" ca="1" si="3"/>
        <v>2.559026888114696E-2</v>
      </c>
      <c r="T26" s="40">
        <f t="shared" ca="1" si="3"/>
        <v>2.2352819732255988E-2</v>
      </c>
      <c r="U26" s="40">
        <f t="shared" ca="1" si="3"/>
        <v>2.4304366256451833E-2</v>
      </c>
      <c r="V26" s="40">
        <f t="shared" ca="1" si="3"/>
        <v>2.6407176205214291E-2</v>
      </c>
      <c r="W26" s="40">
        <f t="shared" ca="1" si="3"/>
        <v>2.5647778540899599E-2</v>
      </c>
      <c r="X26" s="40">
        <f t="shared" ca="1" si="3"/>
        <v>2.4379824609885959E-2</v>
      </c>
      <c r="Y26" s="40">
        <f t="shared" ca="1" si="3"/>
        <v>2.5430146441351439E-2</v>
      </c>
    </row>
    <row r="27" spans="1:25" ht="15.75" x14ac:dyDescent="0.25">
      <c r="A27" s="37" t="s">
        <v>23</v>
      </c>
      <c r="B27" s="92">
        <f t="shared" ca="1" si="4"/>
        <v>15013</v>
      </c>
      <c r="C27" s="92">
        <f t="shared" ca="1" si="4"/>
        <v>22756</v>
      </c>
      <c r="D27" s="92">
        <f t="shared" ca="1" si="4"/>
        <v>29857</v>
      </c>
      <c r="E27" s="92">
        <f t="shared" ca="1" si="4"/>
        <v>30746</v>
      </c>
      <c r="F27" s="92">
        <f t="shared" ca="1" si="4"/>
        <v>29609</v>
      </c>
      <c r="G27" s="92">
        <f t="shared" ca="1" si="4"/>
        <v>26223</v>
      </c>
      <c r="H27" s="92">
        <f t="shared" ca="1" si="4"/>
        <v>24503</v>
      </c>
      <c r="I27" s="92">
        <f t="shared" ca="1" si="4"/>
        <v>24573</v>
      </c>
      <c r="J27" s="92">
        <f t="shared" ca="1" si="4"/>
        <v>25769</v>
      </c>
      <c r="K27" s="92" t="e">
        <v>#N/A</v>
      </c>
      <c r="L27" s="92" t="e">
        <v>#N/A</v>
      </c>
      <c r="M27" s="92" t="e">
        <v>#N/A</v>
      </c>
      <c r="N27" s="92" t="e">
        <v>#N/A</v>
      </c>
      <c r="P27" s="38" t="s">
        <v>23</v>
      </c>
      <c r="Q27" s="40">
        <f t="shared" ca="1" si="3"/>
        <v>1.0720500770850634E-2</v>
      </c>
      <c r="R27" s="40">
        <f t="shared" ca="1" si="3"/>
        <v>1.1279199848923355E-2</v>
      </c>
      <c r="S27" s="40">
        <f t="shared" ca="1" si="3"/>
        <v>1.427247974117656E-2</v>
      </c>
      <c r="T27" s="40">
        <f t="shared" ca="1" si="3"/>
        <v>1.5558015925384675E-2</v>
      </c>
      <c r="U27" s="40">
        <f t="shared" ca="1" si="3"/>
        <v>1.525055588376634E-2</v>
      </c>
      <c r="V27" s="40">
        <f t="shared" ca="1" si="3"/>
        <v>1.4479965322738731E-2</v>
      </c>
      <c r="W27" s="40">
        <f t="shared" ca="1" si="3"/>
        <v>1.4059228581379483E-2</v>
      </c>
      <c r="X27" s="40">
        <f t="shared" ca="1" si="3"/>
        <v>1.4147391256286963E-2</v>
      </c>
      <c r="Y27" s="40">
        <f t="shared" ca="1" si="3"/>
        <v>1.5402012918588507E-2</v>
      </c>
    </row>
    <row r="28" spans="1:25" ht="15.75" x14ac:dyDescent="0.25">
      <c r="A28" s="37" t="s">
        <v>24</v>
      </c>
      <c r="B28" s="92">
        <f t="shared" ca="1" si="4"/>
        <v>9602</v>
      </c>
      <c r="C28" s="92">
        <f t="shared" ca="1" si="4"/>
        <v>6166</v>
      </c>
      <c r="D28" s="92">
        <f t="shared" ca="1" si="4"/>
        <v>4942</v>
      </c>
      <c r="E28" s="92">
        <f t="shared" ca="1" si="4"/>
        <v>7320</v>
      </c>
      <c r="F28" s="92">
        <f t="shared" ca="1" si="4"/>
        <v>6856</v>
      </c>
      <c r="G28" s="92">
        <f t="shared" ca="1" si="4"/>
        <v>6624</v>
      </c>
      <c r="H28" s="92">
        <f t="shared" ca="1" si="4"/>
        <v>4872</v>
      </c>
      <c r="I28" s="92">
        <f t="shared" ca="1" si="4"/>
        <v>7135</v>
      </c>
      <c r="J28" s="92">
        <f t="shared" ca="1" si="4"/>
        <v>7031</v>
      </c>
      <c r="K28" s="92" t="e">
        <v>#N/A</v>
      </c>
      <c r="L28" s="92" t="e">
        <v>#N/A</v>
      </c>
      <c r="M28" s="92" t="e">
        <v>#N/A</v>
      </c>
      <c r="N28" s="92" t="e">
        <v>#N/A</v>
      </c>
      <c r="P28" s="38" t="s">
        <v>24</v>
      </c>
      <c r="Q28" s="40">
        <f t="shared" ca="1" si="3"/>
        <v>6.8566075002802771E-3</v>
      </c>
      <c r="R28" s="40">
        <f t="shared" ca="1" si="3"/>
        <v>3.0562289624038235E-3</v>
      </c>
      <c r="S28" s="40">
        <f t="shared" ca="1" si="3"/>
        <v>2.3624140027763861E-3</v>
      </c>
      <c r="T28" s="40">
        <f t="shared" ca="1" si="3"/>
        <v>3.7040485453007162E-3</v>
      </c>
      <c r="U28" s="40">
        <f t="shared" ca="1" si="3"/>
        <v>3.5312847829748395E-3</v>
      </c>
      <c r="V28" s="40">
        <f t="shared" ca="1" si="3"/>
        <v>3.6576780039591712E-3</v>
      </c>
      <c r="W28" s="40">
        <f t="shared" ca="1" si="3"/>
        <v>2.7954357282161712E-3</v>
      </c>
      <c r="X28" s="40">
        <f t="shared" ca="1" si="3"/>
        <v>4.1078271523056799E-3</v>
      </c>
      <c r="Y28" s="40">
        <f t="shared" ca="1" si="3"/>
        <v>4.2023963999610302E-3</v>
      </c>
    </row>
    <row r="29" spans="1:25" ht="15.75" x14ac:dyDescent="0.25">
      <c r="A29" s="37" t="s">
        <v>25</v>
      </c>
      <c r="B29" s="92">
        <f t="shared" ca="1" si="4"/>
        <v>17438</v>
      </c>
      <c r="C29" s="92">
        <f t="shared" ca="1" si="4"/>
        <v>23354</v>
      </c>
      <c r="D29" s="92">
        <f t="shared" ca="1" si="4"/>
        <v>20836</v>
      </c>
      <c r="E29" s="92">
        <f t="shared" ca="1" si="4"/>
        <v>21076</v>
      </c>
      <c r="F29" s="92">
        <f t="shared" ca="1" si="4"/>
        <v>19137</v>
      </c>
      <c r="G29" s="92">
        <f t="shared" ca="1" si="4"/>
        <v>18026</v>
      </c>
      <c r="H29" s="92">
        <f t="shared" ca="1" si="4"/>
        <v>21297</v>
      </c>
      <c r="I29" s="92">
        <f t="shared" ca="1" si="4"/>
        <v>23440</v>
      </c>
      <c r="J29" s="92">
        <f t="shared" ca="1" si="4"/>
        <v>19118</v>
      </c>
      <c r="K29" s="92" t="e">
        <v>#N/A</v>
      </c>
      <c r="L29" s="92" t="e">
        <v>#N/A</v>
      </c>
      <c r="M29" s="92" t="e">
        <v>#N/A</v>
      </c>
      <c r="N29" s="92" t="e">
        <v>#N/A</v>
      </c>
      <c r="P29" s="38" t="s">
        <v>25</v>
      </c>
      <c r="Q29" s="40">
        <f t="shared" ca="1" si="3"/>
        <v>1.2452147634856017E-2</v>
      </c>
      <c r="R29" s="40">
        <f t="shared" ca="1" si="3"/>
        <v>1.1575603501131836E-2</v>
      </c>
      <c r="S29" s="40">
        <f t="shared" ca="1" si="3"/>
        <v>9.9601898344493685E-3</v>
      </c>
      <c r="T29" s="40">
        <f t="shared" ca="1" si="3"/>
        <v>1.0664826112125395E-2</v>
      </c>
      <c r="U29" s="40">
        <f t="shared" ca="1" si="3"/>
        <v>9.8567965128047701E-3</v>
      </c>
      <c r="V29" s="40">
        <f t="shared" ca="1" si="3"/>
        <v>9.9536992299770564E-3</v>
      </c>
      <c r="W29" s="40">
        <f t="shared" ca="1" si="3"/>
        <v>1.2219703346432634E-2</v>
      </c>
      <c r="X29" s="40">
        <f t="shared" ca="1" si="3"/>
        <v>1.3495090182206747E-2</v>
      </c>
      <c r="Y29" s="40">
        <f t="shared" ca="1" si="3"/>
        <v>1.1426740772927746E-2</v>
      </c>
    </row>
    <row r="30" spans="1:25" ht="15.75" x14ac:dyDescent="0.25">
      <c r="A30" s="37" t="s">
        <v>26</v>
      </c>
      <c r="B30" s="92">
        <f t="shared" ca="1" si="4"/>
        <v>4534</v>
      </c>
      <c r="C30" s="92">
        <f t="shared" ca="1" si="4"/>
        <v>3821</v>
      </c>
      <c r="D30" s="92">
        <f t="shared" ca="1" si="4"/>
        <v>3491</v>
      </c>
      <c r="E30" s="92">
        <f t="shared" ca="1" si="4"/>
        <v>2784</v>
      </c>
      <c r="F30" s="92">
        <f t="shared" ca="1" si="4"/>
        <v>2944</v>
      </c>
      <c r="G30" s="92">
        <f t="shared" ca="1" si="4"/>
        <v>5201</v>
      </c>
      <c r="H30" s="92">
        <f t="shared" ca="1" si="4"/>
        <v>1838</v>
      </c>
      <c r="I30" s="92">
        <f t="shared" ca="1" si="4"/>
        <v>2706</v>
      </c>
      <c r="J30" s="92">
        <f t="shared" ca="1" si="4"/>
        <v>3405</v>
      </c>
      <c r="K30" s="92" t="e">
        <v>#N/A</v>
      </c>
      <c r="L30" s="92" t="e">
        <v>#N/A</v>
      </c>
      <c r="M30" s="92" t="e">
        <v>#N/A</v>
      </c>
      <c r="N30" s="92" t="e">
        <v>#N/A</v>
      </c>
      <c r="P30" s="38" t="s">
        <v>26</v>
      </c>
      <c r="Q30" s="40">
        <f t="shared" ca="1" si="3"/>
        <v>3.2376440748042882E-3</v>
      </c>
      <c r="R30" s="40">
        <f t="shared" ca="1" si="3"/>
        <v>1.8939102927903032E-3</v>
      </c>
      <c r="S30" s="40">
        <f t="shared" ca="1" si="3"/>
        <v>1.6687954843570142E-3</v>
      </c>
      <c r="T30" s="40">
        <f t="shared" ca="1" si="3"/>
        <v>1.4087528893602724E-3</v>
      </c>
      <c r="U30" s="40">
        <f t="shared" ca="1" si="3"/>
        <v>1.5163509919891959E-3</v>
      </c>
      <c r="V30" s="40">
        <f t="shared" ca="1" si="3"/>
        <v>2.8719177685071935E-3</v>
      </c>
      <c r="W30" s="40">
        <f t="shared" ca="1" si="3"/>
        <v>1.0545999319501894E-3</v>
      </c>
      <c r="X30" s="40">
        <f t="shared" ca="1" si="3"/>
        <v>1.557922953628475E-3</v>
      </c>
      <c r="Y30" s="40">
        <f t="shared" ca="1" si="3"/>
        <v>2.0351528576116212E-3</v>
      </c>
    </row>
    <row r="31" spans="1:25" ht="15.75" x14ac:dyDescent="0.25">
      <c r="A31" s="37" t="s">
        <v>27</v>
      </c>
      <c r="B31" s="92">
        <f t="shared" ca="1" si="4"/>
        <v>9495</v>
      </c>
      <c r="C31" s="92">
        <f t="shared" ca="1" si="4"/>
        <v>10638</v>
      </c>
      <c r="D31" s="92">
        <f t="shared" ca="1" si="4"/>
        <v>10266</v>
      </c>
      <c r="E31" s="92">
        <f t="shared" ca="1" si="4"/>
        <v>9069</v>
      </c>
      <c r="F31" s="92">
        <f t="shared" ca="1" si="4"/>
        <v>9115</v>
      </c>
      <c r="G31" s="92">
        <f t="shared" ca="1" si="4"/>
        <v>8133</v>
      </c>
      <c r="H31" s="92">
        <f t="shared" ca="1" si="4"/>
        <v>7856</v>
      </c>
      <c r="I31" s="92">
        <f t="shared" ca="1" si="4"/>
        <v>6585</v>
      </c>
      <c r="J31" s="92">
        <f t="shared" ca="1" si="4"/>
        <v>6986</v>
      </c>
      <c r="K31" s="92" t="e">
        <v>#N/A</v>
      </c>
      <c r="L31" s="92" t="e">
        <v>#N/A</v>
      </c>
      <c r="M31" s="92" t="e">
        <v>#N/A</v>
      </c>
      <c r="N31" s="92" t="e">
        <v>#N/A</v>
      </c>
      <c r="P31" s="38" t="s">
        <v>27</v>
      </c>
      <c r="Q31" s="40">
        <f t="shared" ca="1" si="3"/>
        <v>6.7802008139097305E-3</v>
      </c>
      <c r="R31" s="40">
        <f t="shared" ca="1" si="3"/>
        <v>5.2728127963107161E-3</v>
      </c>
      <c r="S31" s="40">
        <f t="shared" ca="1" si="3"/>
        <v>4.907434672703841E-3</v>
      </c>
      <c r="T31" s="40">
        <f t="shared" ca="1" si="3"/>
        <v>4.5890732591983875E-3</v>
      </c>
      <c r="U31" s="40">
        <f t="shared" ca="1" si="3"/>
        <v>4.6948163355915494E-3</v>
      </c>
      <c r="V31" s="40">
        <f t="shared" ca="1" si="3"/>
        <v>4.4909262086654496E-3</v>
      </c>
      <c r="W31" s="40">
        <f t="shared" ca="1" si="3"/>
        <v>4.5075827341679474E-3</v>
      </c>
      <c r="X31" s="40">
        <f t="shared" ca="1" si="3"/>
        <v>3.7911761454706241E-3</v>
      </c>
      <c r="Y31" s="40">
        <f t="shared" ca="1" si="3"/>
        <v>4.1755001066886297E-3</v>
      </c>
    </row>
    <row r="32" spans="1:25" ht="15.75" x14ac:dyDescent="0.25">
      <c r="A32" s="37" t="s">
        <v>28</v>
      </c>
      <c r="B32" s="92">
        <f t="shared" ca="1" si="4"/>
        <v>11184</v>
      </c>
      <c r="C32" s="92">
        <f t="shared" ca="1" si="4"/>
        <v>15985</v>
      </c>
      <c r="D32" s="92">
        <f t="shared" ca="1" si="4"/>
        <v>13716</v>
      </c>
      <c r="E32" s="92">
        <f t="shared" ca="1" si="4"/>
        <v>17259</v>
      </c>
      <c r="F32" s="92">
        <f t="shared" ca="1" si="4"/>
        <v>13240</v>
      </c>
      <c r="G32" s="92">
        <f t="shared" ca="1" si="4"/>
        <v>15152</v>
      </c>
      <c r="H32" s="92">
        <f t="shared" ca="1" si="4"/>
        <v>13780</v>
      </c>
      <c r="I32" s="92">
        <f t="shared" ca="1" si="4"/>
        <v>12726</v>
      </c>
      <c r="J32" s="92">
        <f t="shared" ca="1" si="4"/>
        <v>16060</v>
      </c>
      <c r="K32" s="92" t="e">
        <v>#N/A</v>
      </c>
      <c r="L32" s="92" t="e">
        <v>#N/A</v>
      </c>
      <c r="M32" s="92" t="e">
        <v>#N/A</v>
      </c>
      <c r="N32" s="92" t="e">
        <v>#N/A</v>
      </c>
      <c r="P32" s="38" t="s">
        <v>28</v>
      </c>
      <c r="Q32" s="40">
        <f t="shared" ca="1" si="3"/>
        <v>7.9862839286747155E-3</v>
      </c>
      <c r="R32" s="40">
        <f t="shared" ca="1" si="3"/>
        <v>7.9230976263420568E-3</v>
      </c>
      <c r="S32" s="40">
        <f t="shared" ca="1" si="3"/>
        <v>6.5566310121572061E-3</v>
      </c>
      <c r="T32" s="40">
        <f t="shared" ca="1" si="3"/>
        <v>8.7333570824241879E-3</v>
      </c>
      <c r="U32" s="40">
        <f t="shared" ca="1" si="3"/>
        <v>6.819458944951411E-3</v>
      </c>
      <c r="V32" s="40">
        <f t="shared" ca="1" si="3"/>
        <v>8.3667175597810037E-3</v>
      </c>
      <c r="W32" s="40">
        <f t="shared" ca="1" si="3"/>
        <v>7.9066306105949995E-3</v>
      </c>
      <c r="X32" s="40">
        <f t="shared" ca="1" si="3"/>
        <v>7.3267285690598576E-3</v>
      </c>
      <c r="Y32" s="40">
        <f t="shared" ca="1" si="3"/>
        <v>9.5989882212166328E-3</v>
      </c>
    </row>
    <row r="33" spans="1:25" ht="15.75" x14ac:dyDescent="0.25">
      <c r="A33" s="37" t="s">
        <v>29</v>
      </c>
      <c r="B33" s="92">
        <f t="shared" ca="1" si="4"/>
        <v>2898</v>
      </c>
      <c r="C33" s="92">
        <f t="shared" ca="1" si="4"/>
        <v>5756</v>
      </c>
      <c r="D33" s="92">
        <f t="shared" ca="1" si="4"/>
        <v>6771</v>
      </c>
      <c r="E33" s="92">
        <f t="shared" ca="1" si="4"/>
        <v>7092</v>
      </c>
      <c r="F33" s="92">
        <f t="shared" ca="1" si="4"/>
        <v>5074</v>
      </c>
      <c r="G33" s="92">
        <f t="shared" ca="1" si="4"/>
        <v>5971</v>
      </c>
      <c r="H33" s="92">
        <f t="shared" ca="1" si="4"/>
        <v>6132</v>
      </c>
      <c r="I33" s="92">
        <f t="shared" ca="1" si="4"/>
        <v>5313</v>
      </c>
      <c r="J33" s="92">
        <f t="shared" ca="1" si="4"/>
        <v>4585</v>
      </c>
      <c r="K33" s="92" t="e">
        <v>#N/A</v>
      </c>
      <c r="L33" s="92" t="e">
        <v>#N/A</v>
      </c>
      <c r="M33" s="92" t="e">
        <v>#N/A</v>
      </c>
      <c r="N33" s="92" t="e">
        <v>#N/A</v>
      </c>
      <c r="P33" s="38" t="s">
        <v>29</v>
      </c>
      <c r="Q33" s="40">
        <f t="shared" ca="1" si="3"/>
        <v>2.06940726263406E-3</v>
      </c>
      <c r="R33" s="40">
        <f t="shared" ca="1" si="3"/>
        <v>2.8530090670769396E-3</v>
      </c>
      <c r="S33" s="40">
        <f t="shared" ca="1" si="3"/>
        <v>3.2367270766489094E-3</v>
      </c>
      <c r="T33" s="40">
        <f t="shared" ca="1" si="3"/>
        <v>3.588676541430694E-3</v>
      </c>
      <c r="U33" s="40">
        <f t="shared" ca="1" si="3"/>
        <v>2.6134391757313791E-3</v>
      </c>
      <c r="V33" s="40">
        <f t="shared" ca="1" si="3"/>
        <v>3.2971007490398873E-3</v>
      </c>
      <c r="W33" s="40">
        <f t="shared" ca="1" si="3"/>
        <v>3.5183932441341464E-3</v>
      </c>
      <c r="X33" s="40">
        <f t="shared" ca="1" si="3"/>
        <v>3.0588487260266401E-3</v>
      </c>
      <c r="Y33" s="40">
        <f t="shared" ca="1" si="3"/>
        <v>2.7404334367545618E-3</v>
      </c>
    </row>
    <row r="34" spans="1:25" ht="15.75" x14ac:dyDescent="0.25">
      <c r="A34" s="37" t="s">
        <v>30</v>
      </c>
      <c r="B34" s="92">
        <f t="shared" ca="1" si="4"/>
        <v>52493</v>
      </c>
      <c r="C34" s="92">
        <f t="shared" ca="1" si="4"/>
        <v>74971</v>
      </c>
      <c r="D34" s="92">
        <f t="shared" ca="1" si="4"/>
        <v>65699</v>
      </c>
      <c r="E34" s="92">
        <f t="shared" ca="1" si="4"/>
        <v>62457</v>
      </c>
      <c r="F34" s="92">
        <f t="shared" ca="1" si="4"/>
        <v>59403</v>
      </c>
      <c r="G34" s="92">
        <f t="shared" ca="1" si="4"/>
        <v>53834</v>
      </c>
      <c r="H34" s="92">
        <f t="shared" ca="1" si="4"/>
        <v>54874</v>
      </c>
      <c r="I34" s="92">
        <f t="shared" ca="1" si="4"/>
        <v>56332</v>
      </c>
      <c r="J34" s="92">
        <f t="shared" ca="1" si="4"/>
        <v>53635</v>
      </c>
      <c r="K34" s="92" t="e">
        <v>#N/A</v>
      </c>
      <c r="L34" s="92" t="e">
        <v>#N/A</v>
      </c>
      <c r="M34" s="92" t="e">
        <v>#N/A</v>
      </c>
      <c r="N34" s="92" t="e">
        <v>#N/A</v>
      </c>
      <c r="P34" s="38" t="s">
        <v>30</v>
      </c>
      <c r="Q34" s="40">
        <f t="shared" ca="1" si="3"/>
        <v>3.7484263435972984E-2</v>
      </c>
      <c r="R34" s="40">
        <f t="shared" ca="1" si="3"/>
        <v>3.715999700622398E-2</v>
      </c>
      <c r="S34" s="40">
        <f t="shared" ca="1" si="3"/>
        <v>3.1405956610361351E-2</v>
      </c>
      <c r="T34" s="40">
        <f t="shared" ca="1" si="3"/>
        <v>3.1604338796973608E-2</v>
      </c>
      <c r="U34" s="40">
        <f t="shared" ca="1" si="3"/>
        <v>3.0596398769407E-2</v>
      </c>
      <c r="V34" s="40">
        <f t="shared" ca="1" si="3"/>
        <v>2.9726364381814318E-2</v>
      </c>
      <c r="W34" s="40">
        <f t="shared" ca="1" si="3"/>
        <v>3.1485373594034111E-2</v>
      </c>
      <c r="X34" s="40">
        <f t="shared" ca="1" si="3"/>
        <v>3.2431971849149761E-2</v>
      </c>
      <c r="Y34" s="40">
        <f t="shared" ca="1" si="3"/>
        <v>3.2057393103670867E-2</v>
      </c>
    </row>
    <row r="35" spans="1:25" ht="15.75" x14ac:dyDescent="0.25">
      <c r="A35" s="37" t="s">
        <v>31</v>
      </c>
      <c r="B35" s="92">
        <f t="shared" ca="1" si="4"/>
        <v>6650</v>
      </c>
      <c r="C35" s="92">
        <f t="shared" ca="1" si="4"/>
        <v>10457</v>
      </c>
      <c r="D35" s="92">
        <f t="shared" ca="1" si="4"/>
        <v>10459</v>
      </c>
      <c r="E35" s="92">
        <f t="shared" ca="1" si="4"/>
        <v>8774</v>
      </c>
      <c r="F35" s="92">
        <f t="shared" ca="1" si="4"/>
        <v>8073</v>
      </c>
      <c r="G35" s="92">
        <f t="shared" ca="1" si="4"/>
        <v>13336</v>
      </c>
      <c r="H35" s="92">
        <f t="shared" ca="1" si="4"/>
        <v>9730</v>
      </c>
      <c r="I35" s="92">
        <f t="shared" ca="1" si="4"/>
        <v>11433</v>
      </c>
      <c r="J35" s="92">
        <f t="shared" ca="1" si="4"/>
        <v>8526</v>
      </c>
      <c r="K35" s="92" t="e">
        <v>#N/A</v>
      </c>
      <c r="L35" s="92" t="e">
        <v>#N/A</v>
      </c>
      <c r="M35" s="92" t="e">
        <v>#N/A</v>
      </c>
      <c r="N35" s="92" t="e">
        <v>#N/A</v>
      </c>
      <c r="P35" s="38" t="s">
        <v>31</v>
      </c>
      <c r="Q35" s="40">
        <f t="shared" ca="1" si="3"/>
        <v>4.7486398538704273E-3</v>
      </c>
      <c r="R35" s="40">
        <f t="shared" ca="1" si="3"/>
        <v>5.1830986473981166E-3</v>
      </c>
      <c r="S35" s="40">
        <f t="shared" ca="1" si="3"/>
        <v>4.9996940621283336E-3</v>
      </c>
      <c r="T35" s="40">
        <f t="shared" ca="1" si="3"/>
        <v>4.4397980787525253E-3</v>
      </c>
      <c r="U35" s="40">
        <f t="shared" ca="1" si="3"/>
        <v>4.1581187358453731E-3</v>
      </c>
      <c r="V35" s="40">
        <f t="shared" ca="1" si="3"/>
        <v>7.3639483485506505E-3</v>
      </c>
      <c r="W35" s="40">
        <f t="shared" ca="1" si="3"/>
        <v>5.5828385951443649E-3</v>
      </c>
      <c r="X35" s="40">
        <f t="shared" ca="1" si="3"/>
        <v>6.5823108384458076E-3</v>
      </c>
      <c r="Y35" s="40">
        <f t="shared" ca="1" si="3"/>
        <v>5.095951032010773E-3</v>
      </c>
    </row>
    <row r="36" spans="1:25" ht="15.75" x14ac:dyDescent="0.25">
      <c r="A36" s="37" t="s">
        <v>32</v>
      </c>
      <c r="B36" s="92">
        <f t="shared" ca="1" si="4"/>
        <v>86584</v>
      </c>
      <c r="C36" s="92">
        <f t="shared" ca="1" si="4"/>
        <v>138251</v>
      </c>
      <c r="D36" s="92">
        <f t="shared" ca="1" si="4"/>
        <v>158217</v>
      </c>
      <c r="E36" s="92">
        <f t="shared" ca="1" si="4"/>
        <v>146817</v>
      </c>
      <c r="F36" s="92">
        <f t="shared" ca="1" si="4"/>
        <v>153170</v>
      </c>
      <c r="G36" s="92">
        <f t="shared" ca="1" si="4"/>
        <v>142096</v>
      </c>
      <c r="H36" s="92">
        <f t="shared" ca="1" si="4"/>
        <v>148714</v>
      </c>
      <c r="I36" s="92">
        <f t="shared" ca="1" si="4"/>
        <v>144275</v>
      </c>
      <c r="J36" s="92">
        <f t="shared" ca="1" si="4"/>
        <v>139805</v>
      </c>
      <c r="K36" s="92" t="e">
        <v>#N/A</v>
      </c>
      <c r="L36" s="92" t="e">
        <v>#N/A</v>
      </c>
      <c r="M36" s="92" t="e">
        <v>#N/A</v>
      </c>
      <c r="N36" s="92" t="e">
        <v>#N/A</v>
      </c>
      <c r="P36" s="38" t="s">
        <v>32</v>
      </c>
      <c r="Q36" s="40">
        <f t="shared" ca="1" si="3"/>
        <v>6.1828004978573992E-2</v>
      </c>
      <c r="R36" s="40">
        <f t="shared" ca="1" si="3"/>
        <v>6.8525253045944048E-2</v>
      </c>
      <c r="S36" s="40">
        <f t="shared" ca="1" si="3"/>
        <v>7.5632144127331338E-2</v>
      </c>
      <c r="T36" s="40">
        <f t="shared" ca="1" si="3"/>
        <v>7.4291980228881865E-2</v>
      </c>
      <c r="U36" s="40">
        <f t="shared" ca="1" si="3"/>
        <v>7.8892486903187897E-2</v>
      </c>
      <c r="V36" s="40">
        <f t="shared" ca="1" si="3"/>
        <v>7.8463377664641065E-2</v>
      </c>
      <c r="W36" s="40">
        <f t="shared" ca="1" si="3"/>
        <v>8.5328495255734743E-2</v>
      </c>
      <c r="X36" s="40">
        <f t="shared" ca="1" si="3"/>
        <v>8.3063316383868532E-2</v>
      </c>
      <c r="Y36" s="40">
        <f t="shared" ca="1" si="3"/>
        <v>8.3560806243287128E-2</v>
      </c>
    </row>
    <row r="37" spans="1:25" ht="15.75" x14ac:dyDescent="0.25">
      <c r="A37" s="37" t="s">
        <v>33</v>
      </c>
      <c r="B37" s="92">
        <f t="shared" ref="B37:J54" ca="1" si="5">INDEX(INDIRECT("Import_"&amp;B$2&amp;"!$DY:$DY",TRUE),MATCH($A37,INDIRECT("Import_"&amp;B$2&amp;"!$A:$A",TRUE),0))</f>
        <v>42156</v>
      </c>
      <c r="C37" s="92">
        <f t="shared" ca="1" si="5"/>
        <v>52666</v>
      </c>
      <c r="D37" s="92">
        <f t="shared" ca="1" si="5"/>
        <v>48597</v>
      </c>
      <c r="E37" s="92">
        <f t="shared" ca="1" si="5"/>
        <v>44877</v>
      </c>
      <c r="F37" s="92">
        <f t="shared" ca="1" si="5"/>
        <v>43995</v>
      </c>
      <c r="G37" s="92">
        <f t="shared" ca="1" si="5"/>
        <v>48852</v>
      </c>
      <c r="H37" s="92">
        <f t="shared" ca="1" si="5"/>
        <v>47732</v>
      </c>
      <c r="I37" s="92">
        <f t="shared" ca="1" si="5"/>
        <v>41947</v>
      </c>
      <c r="J37" s="92">
        <f t="shared" ca="1" si="5"/>
        <v>54352</v>
      </c>
      <c r="K37" s="92" t="e">
        <v>#N/A</v>
      </c>
      <c r="L37" s="92" t="e">
        <v>#N/A</v>
      </c>
      <c r="M37" s="92" t="e">
        <v>#N/A</v>
      </c>
      <c r="N37" s="92" t="e">
        <v>#N/A</v>
      </c>
      <c r="P37" s="38" t="s">
        <v>33</v>
      </c>
      <c r="Q37" s="40">
        <f t="shared" ca="1" si="3"/>
        <v>3.0102806267633342E-2</v>
      </c>
      <c r="R37" s="40">
        <f t="shared" ca="1" si="3"/>
        <v>2.6104339042160196E-2</v>
      </c>
      <c r="S37" s="40">
        <f t="shared" ca="1" si="3"/>
        <v>2.3230723045917449E-2</v>
      </c>
      <c r="T37" s="40">
        <f t="shared" ca="1" si="3"/>
        <v>2.2708550077521889E-2</v>
      </c>
      <c r="U37" s="40">
        <f t="shared" ca="1" si="3"/>
        <v>2.2660279175463545E-2</v>
      </c>
      <c r="V37" s="40">
        <f t="shared" ca="1" si="3"/>
        <v>2.6975375279198889E-2</v>
      </c>
      <c r="W37" s="40">
        <f t="shared" ca="1" si="3"/>
        <v>2.7387466785553014E-2</v>
      </c>
      <c r="X37" s="40">
        <f t="shared" ca="1" si="3"/>
        <v>2.4150108697654708E-2</v>
      </c>
      <c r="Y37" s="40">
        <f t="shared" ca="1" si="3"/>
        <v>3.2485940709811111E-2</v>
      </c>
    </row>
    <row r="38" spans="1:25" ht="15.75" x14ac:dyDescent="0.25">
      <c r="A38" s="37" t="s">
        <v>34</v>
      </c>
      <c r="B38" s="92">
        <f t="shared" ca="1" si="5"/>
        <v>1826</v>
      </c>
      <c r="C38" s="92">
        <f t="shared" ca="1" si="5"/>
        <v>5209</v>
      </c>
      <c r="D38" s="92">
        <f t="shared" ca="1" si="5"/>
        <v>3666</v>
      </c>
      <c r="E38" s="92">
        <f t="shared" ca="1" si="5"/>
        <v>3798</v>
      </c>
      <c r="F38" s="92">
        <f t="shared" ca="1" si="5"/>
        <v>3008</v>
      </c>
      <c r="G38" s="92">
        <f t="shared" ca="1" si="5"/>
        <v>3155</v>
      </c>
      <c r="H38" s="92">
        <f t="shared" ca="1" si="5"/>
        <v>3325</v>
      </c>
      <c r="I38" s="92">
        <f t="shared" ca="1" si="5"/>
        <v>2832</v>
      </c>
      <c r="J38" s="92">
        <f t="shared" ca="1" si="5"/>
        <v>3568</v>
      </c>
      <c r="K38" s="92" t="e">
        <v>#N/A</v>
      </c>
      <c r="L38" s="92" t="e">
        <v>#N/A</v>
      </c>
      <c r="M38" s="92" t="e">
        <v>#N/A</v>
      </c>
      <c r="N38" s="92" t="e">
        <v>#N/A</v>
      </c>
      <c r="P38" s="38" t="s">
        <v>34</v>
      </c>
      <c r="Q38" s="40">
        <f t="shared" ref="Q38:Y54" ca="1" si="6">B38/B$3</f>
        <v>1.3039122365665263E-3</v>
      </c>
      <c r="R38" s="40">
        <f t="shared" ca="1" si="6"/>
        <v>2.581883987213999E-3</v>
      </c>
      <c r="S38" s="40">
        <f t="shared" ca="1" si="6"/>
        <v>1.7524503711408806E-3</v>
      </c>
      <c r="T38" s="40">
        <f t="shared" ca="1" si="6"/>
        <v>1.9218546960453715E-3</v>
      </c>
      <c r="U38" s="40">
        <f t="shared" ca="1" si="6"/>
        <v>1.5493151439889611E-3</v>
      </c>
      <c r="V38" s="40">
        <f t="shared" ca="1" si="6"/>
        <v>1.7421458488060366E-3</v>
      </c>
      <c r="W38" s="40">
        <f t="shared" ca="1" si="6"/>
        <v>1.9078045558946571E-3</v>
      </c>
      <c r="X38" s="40">
        <f t="shared" ca="1" si="6"/>
        <v>1.6304648206488697E-3</v>
      </c>
      <c r="Y38" s="40">
        <f t="shared" ca="1" si="6"/>
        <v>2.1325772087983155E-3</v>
      </c>
    </row>
    <row r="39" spans="1:25" ht="15.75" x14ac:dyDescent="0.25">
      <c r="A39" s="37" t="s">
        <v>35</v>
      </c>
      <c r="B39" s="92">
        <f t="shared" ca="1" si="5"/>
        <v>37684</v>
      </c>
      <c r="C39" s="92">
        <f t="shared" ca="1" si="5"/>
        <v>41556</v>
      </c>
      <c r="D39" s="92">
        <f t="shared" ca="1" si="5"/>
        <v>45422</v>
      </c>
      <c r="E39" s="92">
        <f t="shared" ca="1" si="5"/>
        <v>44831</v>
      </c>
      <c r="F39" s="92">
        <f t="shared" ca="1" si="5"/>
        <v>40078</v>
      </c>
      <c r="G39" s="92">
        <f t="shared" ca="1" si="5"/>
        <v>43180</v>
      </c>
      <c r="H39" s="92">
        <f t="shared" ca="1" si="5"/>
        <v>40636</v>
      </c>
      <c r="I39" s="92">
        <f t="shared" ca="1" si="5"/>
        <v>35026</v>
      </c>
      <c r="J39" s="92">
        <f t="shared" ca="1" si="5"/>
        <v>31541</v>
      </c>
      <c r="K39" s="92" t="e">
        <v>#N/A</v>
      </c>
      <c r="L39" s="92" t="e">
        <v>#N/A</v>
      </c>
      <c r="M39" s="92" t="e">
        <v>#N/A</v>
      </c>
      <c r="N39" s="92" t="e">
        <v>#N/A</v>
      </c>
      <c r="P39" s="38" t="s">
        <v>35</v>
      </c>
      <c r="Q39" s="40">
        <f t="shared" ca="1" si="6"/>
        <v>2.6909435226053109E-2</v>
      </c>
      <c r="R39" s="40">
        <f t="shared" ca="1" si="6"/>
        <v>2.0597575537082923E-2</v>
      </c>
      <c r="S39" s="40">
        <f t="shared" ca="1" si="6"/>
        <v>2.1712984385695876E-2</v>
      </c>
      <c r="T39" s="40">
        <f t="shared" ca="1" si="6"/>
        <v>2.2685273269723551E-2</v>
      </c>
      <c r="U39" s="40">
        <f t="shared" ca="1" si="6"/>
        <v>2.064277006010292E-2</v>
      </c>
      <c r="V39" s="40">
        <f t="shared" ca="1" si="6"/>
        <v>2.3843378051171048E-2</v>
      </c>
      <c r="W39" s="40">
        <f t="shared" ca="1" si="6"/>
        <v>2.3315953664160987E-2</v>
      </c>
      <c r="X39" s="40">
        <f t="shared" ca="1" si="6"/>
        <v>2.0165487573463033E-2</v>
      </c>
      <c r="Y39" s="40">
        <f t="shared" ca="1" si="6"/>
        <v>1.8851910802328384E-2</v>
      </c>
    </row>
    <row r="40" spans="1:25" ht="15.75" x14ac:dyDescent="0.25">
      <c r="A40" s="37" t="s">
        <v>36</v>
      </c>
      <c r="B40" s="92">
        <f t="shared" ca="1" si="5"/>
        <v>11543</v>
      </c>
      <c r="C40" s="92">
        <f t="shared" ca="1" si="5"/>
        <v>14449</v>
      </c>
      <c r="D40" s="92">
        <f t="shared" ca="1" si="5"/>
        <v>14228</v>
      </c>
      <c r="E40" s="92">
        <f t="shared" ca="1" si="5"/>
        <v>17898</v>
      </c>
      <c r="F40" s="92">
        <f t="shared" ca="1" si="5"/>
        <v>16251</v>
      </c>
      <c r="G40" s="92">
        <f t="shared" ca="1" si="5"/>
        <v>14472</v>
      </c>
      <c r="H40" s="92">
        <f t="shared" ca="1" si="5"/>
        <v>14368</v>
      </c>
      <c r="I40" s="92">
        <f t="shared" ca="1" si="5"/>
        <v>16129</v>
      </c>
      <c r="J40" s="92">
        <f t="shared" ca="1" si="5"/>
        <v>14859</v>
      </c>
      <c r="K40" s="92" t="e">
        <v>#N/A</v>
      </c>
      <c r="L40" s="92" t="e">
        <v>#N/A</v>
      </c>
      <c r="M40" s="92" t="e">
        <v>#N/A</v>
      </c>
      <c r="N40" s="92" t="e">
        <v>#N/A</v>
      </c>
      <c r="P40" s="38" t="s">
        <v>36</v>
      </c>
      <c r="Q40" s="40">
        <f t="shared" ca="1" si="6"/>
        <v>8.2426390726656144E-3</v>
      </c>
      <c r="R40" s="40">
        <f t="shared" ca="1" si="6"/>
        <v>7.1617665062881685E-3</v>
      </c>
      <c r="S40" s="40">
        <f t="shared" ca="1" si="6"/>
        <v>6.8013813094905751E-3</v>
      </c>
      <c r="T40" s="40">
        <f t="shared" ca="1" si="6"/>
        <v>9.0567023037967515E-3</v>
      </c>
      <c r="U40" s="40">
        <f t="shared" ca="1" si="6"/>
        <v>8.3703192835653615E-3</v>
      </c>
      <c r="V40" s="40">
        <f t="shared" ca="1" si="6"/>
        <v>7.9912312912586245E-3</v>
      </c>
      <c r="W40" s="40">
        <f t="shared" ca="1" si="6"/>
        <v>8.2440107846900555E-3</v>
      </c>
      <c r="X40" s="40">
        <f t="shared" ca="1" si="6"/>
        <v>9.2859347077138485E-3</v>
      </c>
      <c r="Y40" s="40">
        <f t="shared" ca="1" si="6"/>
        <v>8.8811560385465716E-3</v>
      </c>
    </row>
    <row r="41" spans="1:25" ht="15.75" x14ac:dyDescent="0.25">
      <c r="A41" s="37" t="s">
        <v>37</v>
      </c>
      <c r="B41" s="92">
        <f t="shared" ca="1" si="5"/>
        <v>13466</v>
      </c>
      <c r="C41" s="92">
        <f t="shared" ca="1" si="5"/>
        <v>25784</v>
      </c>
      <c r="D41" s="92">
        <f t="shared" ca="1" si="5"/>
        <v>27037</v>
      </c>
      <c r="E41" s="92">
        <f t="shared" ca="1" si="5"/>
        <v>20332</v>
      </c>
      <c r="F41" s="92">
        <f t="shared" ca="1" si="5"/>
        <v>23078</v>
      </c>
      <c r="G41" s="92">
        <f t="shared" ca="1" si="5"/>
        <v>17790</v>
      </c>
      <c r="H41" s="92">
        <f t="shared" ca="1" si="5"/>
        <v>18788</v>
      </c>
      <c r="I41" s="92">
        <f t="shared" ca="1" si="5"/>
        <v>22802</v>
      </c>
      <c r="J41" s="92">
        <f t="shared" ca="1" si="5"/>
        <v>19750</v>
      </c>
      <c r="K41" s="92" t="e">
        <v>#N/A</v>
      </c>
      <c r="L41" s="92" t="e">
        <v>#N/A</v>
      </c>
      <c r="M41" s="92" t="e">
        <v>#N/A</v>
      </c>
      <c r="N41" s="92" t="e">
        <v>#N/A</v>
      </c>
      <c r="P41" s="38" t="s">
        <v>37</v>
      </c>
      <c r="Q41" s="40">
        <f t="shared" ca="1" si="6"/>
        <v>9.6158171837923568E-3</v>
      </c>
      <c r="R41" s="40">
        <f t="shared" ca="1" si="6"/>
        <v>1.2780053124654588E-2</v>
      </c>
      <c r="S41" s="40">
        <f t="shared" ca="1" si="6"/>
        <v>1.2924440994145114E-2</v>
      </c>
      <c r="T41" s="40">
        <f t="shared" ca="1" si="6"/>
        <v>1.0288349046865323E-2</v>
      </c>
      <c r="U41" s="40">
        <f t="shared" ca="1" si="6"/>
        <v>1.1886667185165307E-2</v>
      </c>
      <c r="V41" s="40">
        <f t="shared" ca="1" si="6"/>
        <v>9.8233834073722312E-3</v>
      </c>
      <c r="W41" s="40">
        <f t="shared" ca="1" si="6"/>
        <v>1.0780099848465809E-2</v>
      </c>
      <c r="X41" s="40">
        <f t="shared" ca="1" si="6"/>
        <v>1.3127775014278082E-2</v>
      </c>
      <c r="Y41" s="40">
        <f t="shared" ca="1" si="6"/>
        <v>1.1804484269553456E-2</v>
      </c>
    </row>
    <row r="42" spans="1:25" ht="15.75" x14ac:dyDescent="0.25">
      <c r="A42" s="37" t="s">
        <v>38</v>
      </c>
      <c r="B42" s="92">
        <f t="shared" ca="1" si="5"/>
        <v>43554</v>
      </c>
      <c r="C42" s="92">
        <f t="shared" ca="1" si="5"/>
        <v>51030</v>
      </c>
      <c r="D42" s="92">
        <f t="shared" ca="1" si="5"/>
        <v>61464</v>
      </c>
      <c r="E42" s="92">
        <f t="shared" ca="1" si="5"/>
        <v>52813</v>
      </c>
      <c r="F42" s="92">
        <f t="shared" ca="1" si="5"/>
        <v>60012</v>
      </c>
      <c r="G42" s="92">
        <f t="shared" ca="1" si="5"/>
        <v>51836</v>
      </c>
      <c r="H42" s="92">
        <f t="shared" ca="1" si="5"/>
        <v>47023</v>
      </c>
      <c r="I42" s="92">
        <f t="shared" ca="1" si="5"/>
        <v>49665</v>
      </c>
      <c r="J42" s="92">
        <f t="shared" ca="1" si="5"/>
        <v>43332</v>
      </c>
      <c r="K42" s="92" t="e">
        <v>#N/A</v>
      </c>
      <c r="L42" s="92" t="e">
        <v>#N/A</v>
      </c>
      <c r="M42" s="92" t="e">
        <v>#N/A</v>
      </c>
      <c r="N42" s="92" t="e">
        <v>#N/A</v>
      </c>
      <c r="P42" s="38" t="s">
        <v>38</v>
      </c>
      <c r="Q42" s="40">
        <f t="shared" ca="1" si="6"/>
        <v>3.1101091758717683E-2</v>
      </c>
      <c r="R42" s="40">
        <f t="shared" ca="1" si="6"/>
        <v>2.5293442093977801E-2</v>
      </c>
      <c r="S42" s="40">
        <f t="shared" ca="1" si="6"/>
        <v>2.9381508350191786E-2</v>
      </c>
      <c r="T42" s="40">
        <f t="shared" ca="1" si="6"/>
        <v>2.6724305440296001E-2</v>
      </c>
      <c r="U42" s="40">
        <f t="shared" ca="1" si="6"/>
        <v>3.0910073278279767E-2</v>
      </c>
      <c r="V42" s="40">
        <f t="shared" ca="1" si="6"/>
        <v>2.8623097375185327E-2</v>
      </c>
      <c r="W42" s="40">
        <f t="shared" ca="1" si="6"/>
        <v>2.6980659738897583E-2</v>
      </c>
      <c r="X42" s="40">
        <f t="shared" ca="1" si="6"/>
        <v>2.8593585917205549E-2</v>
      </c>
      <c r="Y42" s="40">
        <f t="shared" ca="1" si="6"/>
        <v>2.5899337335103308E-2</v>
      </c>
    </row>
    <row r="43" spans="1:25" ht="15.75" x14ac:dyDescent="0.25">
      <c r="A43" s="37" t="s">
        <v>40</v>
      </c>
      <c r="B43" s="92">
        <f t="shared" ca="1" si="5"/>
        <v>5123</v>
      </c>
      <c r="C43" s="92">
        <f t="shared" ca="1" si="5"/>
        <v>5743</v>
      </c>
      <c r="D43" s="92">
        <f t="shared" ca="1" si="5"/>
        <v>7552</v>
      </c>
      <c r="E43" s="92">
        <f t="shared" ca="1" si="5"/>
        <v>6337</v>
      </c>
      <c r="F43" s="92">
        <f t="shared" ca="1" si="5"/>
        <v>6451</v>
      </c>
      <c r="G43" s="92">
        <f t="shared" ca="1" si="5"/>
        <v>7311</v>
      </c>
      <c r="H43" s="92">
        <f t="shared" ca="1" si="5"/>
        <v>6249</v>
      </c>
      <c r="I43" s="92">
        <f t="shared" ca="1" si="5"/>
        <v>7236</v>
      </c>
      <c r="J43" s="92">
        <f t="shared" ca="1" si="5"/>
        <v>10019</v>
      </c>
      <c r="K43" s="92" t="e">
        <v>#N/A</v>
      </c>
      <c r="L43" s="92" t="e">
        <v>#N/A</v>
      </c>
      <c r="M43" s="92" t="e">
        <v>#N/A</v>
      </c>
      <c r="N43" s="92" t="e">
        <v>#N/A</v>
      </c>
      <c r="P43" s="38" t="s">
        <v>40</v>
      </c>
      <c r="Q43" s="40">
        <f t="shared" ca="1" si="6"/>
        <v>3.6582378904328116E-3</v>
      </c>
      <c r="R43" s="40">
        <f t="shared" ca="1" si="6"/>
        <v>2.8465655094202335E-3</v>
      </c>
      <c r="S43" s="40">
        <f t="shared" ca="1" si="6"/>
        <v>3.6100668856671931E-3</v>
      </c>
      <c r="T43" s="40">
        <f t="shared" ca="1" si="6"/>
        <v>3.2066332830014534E-3</v>
      </c>
      <c r="U43" s="40">
        <f t="shared" ca="1" si="6"/>
        <v>3.3226835086013259E-3</v>
      </c>
      <c r="V43" s="40">
        <f t="shared" ca="1" si="6"/>
        <v>4.0370295723045745E-3</v>
      </c>
      <c r="W43" s="40">
        <f t="shared" ca="1" si="6"/>
        <v>3.5855250134693871E-3</v>
      </c>
      <c r="X43" s="40">
        <f t="shared" ca="1" si="6"/>
        <v>4.1659757917426633E-3</v>
      </c>
      <c r="Y43" s="40">
        <f t="shared" ca="1" si="6"/>
        <v>5.9883102732484084E-3</v>
      </c>
    </row>
    <row r="44" spans="1:25" ht="15.75" x14ac:dyDescent="0.25">
      <c r="A44" s="37" t="s">
        <v>41</v>
      </c>
      <c r="B44" s="92">
        <f t="shared" ca="1" si="5"/>
        <v>15238</v>
      </c>
      <c r="C44" s="92">
        <f t="shared" ca="1" si="5"/>
        <v>18103</v>
      </c>
      <c r="D44" s="92">
        <f t="shared" ca="1" si="5"/>
        <v>18340</v>
      </c>
      <c r="E44" s="92">
        <f t="shared" ca="1" si="5"/>
        <v>18646</v>
      </c>
      <c r="F44" s="92">
        <f t="shared" ca="1" si="5"/>
        <v>18059</v>
      </c>
      <c r="G44" s="92">
        <f t="shared" ca="1" si="5"/>
        <v>15864</v>
      </c>
      <c r="H44" s="92">
        <f t="shared" ca="1" si="5"/>
        <v>17135</v>
      </c>
      <c r="I44" s="92">
        <f t="shared" ca="1" si="5"/>
        <v>17796</v>
      </c>
      <c r="J44" s="92">
        <f t="shared" ca="1" si="5"/>
        <v>15821</v>
      </c>
      <c r="K44" s="92" t="e">
        <v>#N/A</v>
      </c>
      <c r="L44" s="92" t="e">
        <v>#N/A</v>
      </c>
      <c r="M44" s="92" t="e">
        <v>#N/A</v>
      </c>
      <c r="N44" s="92" t="e">
        <v>#N/A</v>
      </c>
      <c r="P44" s="38" t="s">
        <v>41</v>
      </c>
      <c r="Q44" s="40">
        <f t="shared" ca="1" si="6"/>
        <v>1.0881169036583094E-2</v>
      </c>
      <c r="R44" s="40">
        <f t="shared" ca="1" si="6"/>
        <v>8.9729018661038624E-3</v>
      </c>
      <c r="S44" s="40">
        <f t="shared" ca="1" si="6"/>
        <v>8.7670321349491952E-3</v>
      </c>
      <c r="T44" s="40">
        <f t="shared" ca="1" si="6"/>
        <v>9.4352034393001567E-3</v>
      </c>
      <c r="U44" s="40">
        <f t="shared" ca="1" si="6"/>
        <v>9.3015565775587256E-3</v>
      </c>
      <c r="V44" s="40">
        <f t="shared" ca="1" si="6"/>
        <v>8.759873770351494E-3</v>
      </c>
      <c r="W44" s="40">
        <f t="shared" ca="1" si="6"/>
        <v>9.8316484406781798E-3</v>
      </c>
      <c r="X44" s="40">
        <f t="shared" ca="1" si="6"/>
        <v>1.0245675122975736E-2</v>
      </c>
      <c r="Y44" s="40">
        <f t="shared" ca="1" si="6"/>
        <v>9.456139019169885E-3</v>
      </c>
    </row>
    <row r="45" spans="1:25" ht="15.75" x14ac:dyDescent="0.25">
      <c r="A45" s="37" t="s">
        <v>42</v>
      </c>
      <c r="B45" s="92">
        <f t="shared" ca="1" si="5"/>
        <v>1483</v>
      </c>
      <c r="C45" s="92">
        <f t="shared" ca="1" si="5"/>
        <v>6683</v>
      </c>
      <c r="D45" s="92">
        <f t="shared" ca="1" si="5"/>
        <v>4034</v>
      </c>
      <c r="E45" s="92">
        <f t="shared" ca="1" si="5"/>
        <v>2849</v>
      </c>
      <c r="F45" s="92">
        <f t="shared" ca="1" si="5"/>
        <v>2934</v>
      </c>
      <c r="G45" s="92">
        <f t="shared" ca="1" si="5"/>
        <v>2289</v>
      </c>
      <c r="H45" s="92">
        <f t="shared" ca="1" si="5"/>
        <v>3864</v>
      </c>
      <c r="I45" s="92">
        <f t="shared" ca="1" si="5"/>
        <v>3578</v>
      </c>
      <c r="J45" s="92">
        <f t="shared" ca="1" si="5"/>
        <v>2041</v>
      </c>
      <c r="K45" s="92" t="e">
        <v>#N/A</v>
      </c>
      <c r="L45" s="92" t="e">
        <v>#N/A</v>
      </c>
      <c r="M45" s="92" t="e">
        <v>#N/A</v>
      </c>
      <c r="N45" s="92" t="e">
        <v>#N/A</v>
      </c>
      <c r="P45" s="38" t="s">
        <v>42</v>
      </c>
      <c r="Q45" s="40">
        <f t="shared" ca="1" si="6"/>
        <v>1.058982391472157E-3</v>
      </c>
      <c r="R45" s="40">
        <f t="shared" ca="1" si="6"/>
        <v>3.3124842938282118E-3</v>
      </c>
      <c r="S45" s="40">
        <f t="shared" ca="1" si="6"/>
        <v>1.9283646473492397E-3</v>
      </c>
      <c r="T45" s="40">
        <f t="shared" ca="1" si="6"/>
        <v>1.4416440308144454E-3</v>
      </c>
      <c r="U45" s="40">
        <f t="shared" ca="1" si="6"/>
        <v>1.5112003432392327E-3</v>
      </c>
      <c r="V45" s="40">
        <f t="shared" ca="1" si="6"/>
        <v>1.263953042129007E-3</v>
      </c>
      <c r="W45" s="40">
        <f t="shared" ca="1" si="6"/>
        <v>2.2170697154817909E-3</v>
      </c>
      <c r="X45" s="40">
        <f t="shared" ca="1" si="6"/>
        <v>2.0599587317378727E-3</v>
      </c>
      <c r="Y45" s="40">
        <f t="shared" ca="1" si="6"/>
        <v>1.2198963237548661E-3</v>
      </c>
    </row>
    <row r="46" spans="1:25" ht="15.75" x14ac:dyDescent="0.25">
      <c r="A46" s="37" t="s">
        <v>43</v>
      </c>
      <c r="B46" s="92">
        <f t="shared" ca="1" si="5"/>
        <v>20102</v>
      </c>
      <c r="C46" s="92">
        <f t="shared" ca="1" si="5"/>
        <v>23509</v>
      </c>
      <c r="D46" s="92">
        <f t="shared" ca="1" si="5"/>
        <v>22421</v>
      </c>
      <c r="E46" s="92">
        <f t="shared" ca="1" si="5"/>
        <v>23425</v>
      </c>
      <c r="F46" s="92">
        <f t="shared" ca="1" si="5"/>
        <v>27149</v>
      </c>
      <c r="G46" s="92">
        <f t="shared" ca="1" si="5"/>
        <v>23600</v>
      </c>
      <c r="H46" s="92">
        <f t="shared" ca="1" si="5"/>
        <v>20525</v>
      </c>
      <c r="I46" s="92">
        <f t="shared" ca="1" si="5"/>
        <v>23821</v>
      </c>
      <c r="J46" s="92">
        <f t="shared" ca="1" si="5"/>
        <v>22077</v>
      </c>
      <c r="K46" s="92" t="e">
        <v>#N/A</v>
      </c>
      <c r="L46" s="92" t="e">
        <v>#N/A</v>
      </c>
      <c r="M46" s="92" t="e">
        <v>#N/A</v>
      </c>
      <c r="N46" s="92" t="e">
        <v>#N/A</v>
      </c>
      <c r="P46" s="38" t="s">
        <v>43</v>
      </c>
      <c r="Q46" s="40">
        <f t="shared" ca="1" si="6"/>
        <v>1.435445990112832E-2</v>
      </c>
      <c r="R46" s="40">
        <f t="shared" ca="1" si="6"/>
        <v>1.1652430534731023E-2</v>
      </c>
      <c r="S46" s="40">
        <f t="shared" ca="1" si="6"/>
        <v>1.0717864094748959E-2</v>
      </c>
      <c r="T46" s="40">
        <f t="shared" ca="1" si="6"/>
        <v>1.1853461362523125E-2</v>
      </c>
      <c r="U46" s="40">
        <f t="shared" ca="1" si="6"/>
        <v>1.3983496291275368E-2</v>
      </c>
      <c r="V46" s="40">
        <f t="shared" ca="1" si="6"/>
        <v>1.3031582260482556E-2</v>
      </c>
      <c r="W46" s="40">
        <f t="shared" ca="1" si="6"/>
        <v>1.1776748423981303E-2</v>
      </c>
      <c r="X46" s="40">
        <f t="shared" ca="1" si="6"/>
        <v>1.3714442970577939E-2</v>
      </c>
      <c r="Y46" s="40">
        <f t="shared" ca="1" si="6"/>
        <v>1.3195321479439576E-2</v>
      </c>
    </row>
    <row r="47" spans="1:25" ht="15.75" x14ac:dyDescent="0.25">
      <c r="A47" s="37" t="s">
        <v>44</v>
      </c>
      <c r="B47" s="92">
        <f t="shared" ca="1" si="5"/>
        <v>171045</v>
      </c>
      <c r="C47" s="92">
        <f t="shared" ca="1" si="5"/>
        <v>215582</v>
      </c>
      <c r="D47" s="92">
        <f t="shared" ca="1" si="5"/>
        <v>224913</v>
      </c>
      <c r="E47" s="92">
        <f t="shared" ca="1" si="5"/>
        <v>207786</v>
      </c>
      <c r="F47" s="92">
        <f t="shared" ca="1" si="5"/>
        <v>208377</v>
      </c>
      <c r="G47" s="92">
        <f t="shared" ca="1" si="5"/>
        <v>179930</v>
      </c>
      <c r="H47" s="92">
        <f t="shared" ca="1" si="5"/>
        <v>187832</v>
      </c>
      <c r="I47" s="92">
        <f t="shared" ca="1" si="5"/>
        <v>173328</v>
      </c>
      <c r="J47" s="92">
        <f t="shared" ca="1" si="5"/>
        <v>166994</v>
      </c>
      <c r="K47" s="92" t="e">
        <v>#N/A</v>
      </c>
      <c r="L47" s="92" t="e">
        <v>#N/A</v>
      </c>
      <c r="M47" s="92" t="e">
        <v>#N/A</v>
      </c>
      <c r="N47" s="92" t="e">
        <v>#N/A</v>
      </c>
      <c r="P47" s="38" t="s">
        <v>44</v>
      </c>
      <c r="Q47" s="40">
        <f t="shared" ca="1" si="6"/>
        <v>0.12214001560981462</v>
      </c>
      <c r="R47" s="40">
        <f t="shared" ca="1" si="6"/>
        <v>0.10685500359600084</v>
      </c>
      <c r="S47" s="40">
        <f t="shared" ca="1" si="6"/>
        <v>0.10751469457839849</v>
      </c>
      <c r="T47" s="40">
        <f t="shared" ca="1" si="6"/>
        <v>0.10514336489533532</v>
      </c>
      <c r="U47" s="40">
        <f t="shared" ca="1" si="6"/>
        <v>0.10732767345711029</v>
      </c>
      <c r="V47" s="40">
        <f t="shared" ca="1" si="6"/>
        <v>9.935477102239941E-2</v>
      </c>
      <c r="W47" s="40">
        <f t="shared" ca="1" si="6"/>
        <v>0.10777345724595645</v>
      </c>
      <c r="X47" s="40">
        <f t="shared" ca="1" si="6"/>
        <v>9.9789974023102856E-2</v>
      </c>
      <c r="Y47" s="40">
        <f t="shared" ca="1" si="6"/>
        <v>9.9811546638471388E-2</v>
      </c>
    </row>
    <row r="48" spans="1:25" ht="15.75" x14ac:dyDescent="0.25">
      <c r="A48" s="37" t="s">
        <v>45</v>
      </c>
      <c r="B48" s="92">
        <f t="shared" ca="1" si="5"/>
        <v>16286</v>
      </c>
      <c r="C48" s="92">
        <f t="shared" ca="1" si="5"/>
        <v>24643</v>
      </c>
      <c r="D48" s="92">
        <f t="shared" ca="1" si="5"/>
        <v>24633</v>
      </c>
      <c r="E48" s="92">
        <f t="shared" ca="1" si="5"/>
        <v>23582</v>
      </c>
      <c r="F48" s="92">
        <f t="shared" ca="1" si="5"/>
        <v>21301</v>
      </c>
      <c r="G48" s="92">
        <f t="shared" ca="1" si="5"/>
        <v>17767</v>
      </c>
      <c r="H48" s="92">
        <f t="shared" ca="1" si="5"/>
        <v>19332</v>
      </c>
      <c r="I48" s="92">
        <f t="shared" ca="1" si="5"/>
        <v>14465</v>
      </c>
      <c r="J48" s="92">
        <f t="shared" ca="1" si="5"/>
        <v>16747</v>
      </c>
      <c r="K48" s="92" t="e">
        <v>#N/A</v>
      </c>
      <c r="L48" s="92" t="e">
        <v>#N/A</v>
      </c>
      <c r="M48" s="92" t="e">
        <v>#N/A</v>
      </c>
      <c r="N48" s="92" t="e">
        <v>#N/A</v>
      </c>
      <c r="P48" s="38" t="s">
        <v>45</v>
      </c>
      <c r="Q48" s="40">
        <f t="shared" ca="1" si="6"/>
        <v>1.1629526114305832E-2</v>
      </c>
      <c r="R48" s="40">
        <f t="shared" ca="1" si="6"/>
        <v>1.2214507025708308E-2</v>
      </c>
      <c r="S48" s="40">
        <f t="shared" ca="1" si="6"/>
        <v>1.1775261863697029E-2</v>
      </c>
      <c r="T48" s="40">
        <f t="shared" ca="1" si="6"/>
        <v>1.1932906119573974E-2</v>
      </c>
      <c r="U48" s="40">
        <f t="shared" ca="1" si="6"/>
        <v>1.0971396902296829E-2</v>
      </c>
      <c r="V48" s="40">
        <f t="shared" ca="1" si="6"/>
        <v>9.8106831365251512E-3</v>
      </c>
      <c r="W48" s="40">
        <f t="shared" ca="1" si="6"/>
        <v>1.1092233887084364E-2</v>
      </c>
      <c r="X48" s="40">
        <f t="shared" ca="1" si="6"/>
        <v>8.32792147976197E-3</v>
      </c>
      <c r="Y48" s="40">
        <f t="shared" ca="1" si="6"/>
        <v>1.0009604965175277E-2</v>
      </c>
    </row>
    <row r="49" spans="1:25" ht="15.75" x14ac:dyDescent="0.25">
      <c r="A49" s="37" t="s">
        <v>46</v>
      </c>
      <c r="B49" s="92">
        <f t="shared" ca="1" si="5"/>
        <v>2015</v>
      </c>
      <c r="C49" s="92">
        <f t="shared" ca="1" si="5"/>
        <v>3118</v>
      </c>
      <c r="D49" s="92">
        <f t="shared" ca="1" si="5"/>
        <v>1967</v>
      </c>
      <c r="E49" s="92">
        <f t="shared" ca="1" si="5"/>
        <v>4234</v>
      </c>
      <c r="F49" s="92">
        <f t="shared" ca="1" si="5"/>
        <v>1498</v>
      </c>
      <c r="G49" s="92">
        <f t="shared" ca="1" si="5"/>
        <v>2390</v>
      </c>
      <c r="H49" s="92">
        <f t="shared" ca="1" si="5"/>
        <v>2269</v>
      </c>
      <c r="I49" s="92">
        <f t="shared" ca="1" si="5"/>
        <v>2849</v>
      </c>
      <c r="J49" s="92">
        <f t="shared" ca="1" si="5"/>
        <v>2827</v>
      </c>
      <c r="K49" s="92" t="e">
        <v>#N/A</v>
      </c>
      <c r="L49" s="92" t="e">
        <v>#N/A</v>
      </c>
      <c r="M49" s="92" t="e">
        <v>#N/A</v>
      </c>
      <c r="N49" s="92" t="e">
        <v>#N/A</v>
      </c>
      <c r="P49" s="38" t="s">
        <v>46</v>
      </c>
      <c r="Q49" s="40">
        <f t="shared" ca="1" si="6"/>
        <v>1.4388735797817912E-3</v>
      </c>
      <c r="R49" s="40">
        <f t="shared" ca="1" si="6"/>
        <v>1.5454625210468897E-3</v>
      </c>
      <c r="S49" s="40">
        <f t="shared" ca="1" si="6"/>
        <v>9.4028092745065798E-4</v>
      </c>
      <c r="T49" s="40">
        <f t="shared" ca="1" si="6"/>
        <v>2.1424783525687474E-3</v>
      </c>
      <c r="U49" s="40">
        <f t="shared" ca="1" si="6"/>
        <v>7.715671827445026E-4</v>
      </c>
      <c r="V49" s="40">
        <f t="shared" ca="1" si="6"/>
        <v>1.3197237967183604E-3</v>
      </c>
      <c r="W49" s="40">
        <f t="shared" ca="1" si="6"/>
        <v>1.3018973044586397E-3</v>
      </c>
      <c r="X49" s="40">
        <f t="shared" ca="1" si="6"/>
        <v>1.6402522154055897E-3</v>
      </c>
      <c r="Y49" s="40">
        <f t="shared" ca="1" si="6"/>
        <v>1.6896849129127908E-3</v>
      </c>
    </row>
    <row r="50" spans="1:25" ht="15.75" x14ac:dyDescent="0.25">
      <c r="A50" s="37" t="s">
        <v>47</v>
      </c>
      <c r="B50" s="92">
        <f t="shared" ca="1" si="5"/>
        <v>41144</v>
      </c>
      <c r="C50" s="92">
        <f t="shared" ca="1" si="5"/>
        <v>71815</v>
      </c>
      <c r="D50" s="92">
        <f t="shared" ca="1" si="5"/>
        <v>75765</v>
      </c>
      <c r="E50" s="92">
        <f t="shared" ca="1" si="5"/>
        <v>67069</v>
      </c>
      <c r="F50" s="92">
        <f t="shared" ca="1" si="5"/>
        <v>72423</v>
      </c>
      <c r="G50" s="92">
        <f t="shared" ca="1" si="5"/>
        <v>58009</v>
      </c>
      <c r="H50" s="92">
        <f t="shared" ca="1" si="5"/>
        <v>60649</v>
      </c>
      <c r="I50" s="92">
        <f t="shared" ca="1" si="5"/>
        <v>58705</v>
      </c>
      <c r="J50" s="92">
        <f t="shared" ca="1" si="5"/>
        <v>46942</v>
      </c>
      <c r="K50" s="92" t="e">
        <v>#N/A</v>
      </c>
      <c r="L50" s="92" t="e">
        <v>#N/A</v>
      </c>
      <c r="M50" s="92" t="e">
        <v>#N/A</v>
      </c>
      <c r="N50" s="92" t="e">
        <v>#N/A</v>
      </c>
      <c r="P50" s="38" t="s">
        <v>47</v>
      </c>
      <c r="Q50" s="40">
        <f t="shared" ca="1" si="6"/>
        <v>2.9380156112427797E-2</v>
      </c>
      <c r="R50" s="40">
        <f t="shared" ca="1" si="6"/>
        <v>3.5595699470488261E-2</v>
      </c>
      <c r="S50" s="40">
        <f t="shared" ca="1" si="6"/>
        <v>3.6217785698169344E-2</v>
      </c>
      <c r="T50" s="40">
        <f t="shared" ca="1" si="6"/>
        <v>3.3938091787537393E-2</v>
      </c>
      <c r="U50" s="40">
        <f t="shared" ca="1" si="6"/>
        <v>3.7302543441859216E-2</v>
      </c>
      <c r="V50" s="40">
        <f t="shared" ca="1" si="6"/>
        <v>3.2031739633403923E-2</v>
      </c>
      <c r="W50" s="40">
        <f t="shared" ca="1" si="6"/>
        <v>3.4798928875324826E-2</v>
      </c>
      <c r="X50" s="40">
        <f t="shared" ca="1" si="6"/>
        <v>3.3798177011367198E-2</v>
      </c>
      <c r="Y50" s="40">
        <f t="shared" ca="1" si="6"/>
        <v>2.8057017750955864E-2</v>
      </c>
    </row>
    <row r="51" spans="1:25" ht="15.75" x14ac:dyDescent="0.25">
      <c r="A51" s="37" t="s">
        <v>48</v>
      </c>
      <c r="B51" s="92">
        <f t="shared" ca="1" si="5"/>
        <v>44602</v>
      </c>
      <c r="C51" s="92">
        <f t="shared" ca="1" si="5"/>
        <v>61405</v>
      </c>
      <c r="D51" s="92">
        <f t="shared" ca="1" si="5"/>
        <v>59969</v>
      </c>
      <c r="E51" s="92">
        <f t="shared" ca="1" si="5"/>
        <v>60854</v>
      </c>
      <c r="F51" s="92">
        <f t="shared" ca="1" si="5"/>
        <v>65361</v>
      </c>
      <c r="G51" s="92">
        <f t="shared" ca="1" si="5"/>
        <v>51885</v>
      </c>
      <c r="H51" s="92">
        <f t="shared" ca="1" si="5"/>
        <v>45306</v>
      </c>
      <c r="I51" s="92">
        <f t="shared" ca="1" si="5"/>
        <v>53528</v>
      </c>
      <c r="J51" s="92">
        <f t="shared" ca="1" si="5"/>
        <v>54914</v>
      </c>
      <c r="K51" s="92" t="e">
        <v>#N/A</v>
      </c>
      <c r="L51" s="92" t="e">
        <v>#N/A</v>
      </c>
      <c r="M51" s="92" t="e">
        <v>#N/A</v>
      </c>
      <c r="N51" s="92" t="e">
        <v>#N/A</v>
      </c>
      <c r="P51" s="38" t="s">
        <v>48</v>
      </c>
      <c r="Q51" s="40">
        <f t="shared" ca="1" si="6"/>
        <v>3.1849448836440419E-2</v>
      </c>
      <c r="R51" s="40">
        <f t="shared" ca="1" si="6"/>
        <v>3.0435896762310542E-2</v>
      </c>
      <c r="S51" s="40">
        <f t="shared" ca="1" si="6"/>
        <v>2.8666856603095328E-2</v>
      </c>
      <c r="T51" s="40">
        <f t="shared" ca="1" si="6"/>
        <v>3.079319264695762E-2</v>
      </c>
      <c r="U51" s="40">
        <f t="shared" ca="1" si="6"/>
        <v>3.3665155294635138E-2</v>
      </c>
      <c r="V51" s="40">
        <f t="shared" ca="1" si="6"/>
        <v>2.8650154473946497E-2</v>
      </c>
      <c r="W51" s="40">
        <f t="shared" ca="1" si="6"/>
        <v>2.5995486679507768E-2</v>
      </c>
      <c r="X51" s="40">
        <f t="shared" ca="1" si="6"/>
        <v>3.0817627443394315E-2</v>
      </c>
      <c r="Y51" s="40">
        <f t="shared" ca="1" si="6"/>
        <v>3.2821845528013087E-2</v>
      </c>
    </row>
    <row r="52" spans="1:25" ht="15.75" x14ac:dyDescent="0.25">
      <c r="A52" s="37" t="s">
        <v>49</v>
      </c>
      <c r="B52" s="92">
        <f t="shared" ca="1" si="5"/>
        <v>2193</v>
      </c>
      <c r="C52" s="92">
        <f t="shared" ca="1" si="5"/>
        <v>2988</v>
      </c>
      <c r="D52" s="92">
        <f t="shared" ca="1" si="5"/>
        <v>3630</v>
      </c>
      <c r="E52" s="92">
        <f t="shared" ca="1" si="5"/>
        <v>3072</v>
      </c>
      <c r="F52" s="92">
        <f t="shared" ca="1" si="5"/>
        <v>3607</v>
      </c>
      <c r="G52" s="92">
        <f t="shared" ca="1" si="5"/>
        <v>2685</v>
      </c>
      <c r="H52" s="92">
        <f t="shared" ca="1" si="5"/>
        <v>2880</v>
      </c>
      <c r="I52" s="92">
        <f t="shared" ca="1" si="5"/>
        <v>3937</v>
      </c>
      <c r="J52" s="92">
        <f t="shared" ca="1" si="5"/>
        <v>2451</v>
      </c>
      <c r="K52" s="92" t="e">
        <v>#N/A</v>
      </c>
      <c r="L52" s="92" t="e">
        <v>#N/A</v>
      </c>
      <c r="M52" s="92" t="e">
        <v>#N/A</v>
      </c>
      <c r="N52" s="92" t="e">
        <v>#N/A</v>
      </c>
      <c r="P52" s="38" t="s">
        <v>49</v>
      </c>
      <c r="Q52" s="40">
        <f t="shared" ca="1" si="6"/>
        <v>1.5659800300056913E-3</v>
      </c>
      <c r="R52" s="40">
        <f t="shared" ca="1" si="6"/>
        <v>1.4810269444798289E-3</v>
      </c>
      <c r="S52" s="40">
        <f t="shared" ca="1" si="6"/>
        <v>1.735241365859628E-3</v>
      </c>
      <c r="T52" s="40">
        <f t="shared" ca="1" si="6"/>
        <v>1.5544859468803005E-3</v>
      </c>
      <c r="U52" s="40">
        <f t="shared" ca="1" si="6"/>
        <v>1.8578390041117628E-3</v>
      </c>
      <c r="V52" s="40">
        <f t="shared" ca="1" si="6"/>
        <v>1.4826185749743923E-3</v>
      </c>
      <c r="W52" s="40">
        <f t="shared" ca="1" si="6"/>
        <v>1.6524743220982293E-3</v>
      </c>
      <c r="X52" s="40">
        <f t="shared" ca="1" si="6"/>
        <v>2.2666454798356637E-3</v>
      </c>
      <c r="Y52" s="40">
        <f t="shared" ca="1" si="6"/>
        <v>1.4649514402367352E-3</v>
      </c>
    </row>
    <row r="53" spans="1:25" ht="15.75" x14ac:dyDescent="0.25">
      <c r="A53" s="37" t="s">
        <v>50</v>
      </c>
      <c r="B53" s="92">
        <f t="shared" ca="1" si="5"/>
        <v>13429</v>
      </c>
      <c r="C53" s="92">
        <f t="shared" ca="1" si="5"/>
        <v>20492</v>
      </c>
      <c r="D53" s="92">
        <f t="shared" ca="1" si="5"/>
        <v>18164</v>
      </c>
      <c r="E53" s="92">
        <f t="shared" ca="1" si="5"/>
        <v>19290</v>
      </c>
      <c r="F53" s="92">
        <f t="shared" ca="1" si="5"/>
        <v>17301</v>
      </c>
      <c r="G53" s="92">
        <f t="shared" ca="1" si="5"/>
        <v>18102</v>
      </c>
      <c r="H53" s="92">
        <f t="shared" ca="1" si="5"/>
        <v>16790</v>
      </c>
      <c r="I53" s="92">
        <f t="shared" ca="1" si="5"/>
        <v>14873</v>
      </c>
      <c r="J53" s="92">
        <f t="shared" ca="1" si="5"/>
        <v>13973</v>
      </c>
      <c r="K53" s="92" t="e">
        <v>#N/A</v>
      </c>
      <c r="L53" s="92" t="e">
        <v>#N/A</v>
      </c>
      <c r="M53" s="92" t="e">
        <v>#N/A</v>
      </c>
      <c r="N53" s="92" t="e">
        <v>#N/A</v>
      </c>
      <c r="P53" s="38" t="s">
        <v>50</v>
      </c>
      <c r="Q53" s="40">
        <f t="shared" ca="1" si="6"/>
        <v>9.5893961800941306E-3</v>
      </c>
      <c r="R53" s="40">
        <f t="shared" ca="1" si="6"/>
        <v>1.0157029500093928E-2</v>
      </c>
      <c r="S53" s="40">
        <f t="shared" ca="1" si="6"/>
        <v>8.682899220240849E-3</v>
      </c>
      <c r="T53" s="40">
        <f t="shared" ca="1" si="6"/>
        <v>9.7610787484768875E-3</v>
      </c>
      <c r="U53" s="40">
        <f t="shared" ca="1" si="6"/>
        <v>8.9111374023115083E-3</v>
      </c>
      <c r="V53" s="40">
        <f t="shared" ca="1" si="6"/>
        <v>9.9956653423413228E-3</v>
      </c>
      <c r="W53" s="40">
        <f t="shared" ca="1" si="6"/>
        <v>9.6336957875101624E-3</v>
      </c>
      <c r="X53" s="40">
        <f t="shared" ca="1" si="6"/>
        <v>8.5628189539232492E-3</v>
      </c>
      <c r="Y53" s="40">
        <f t="shared" ca="1" si="6"/>
        <v>8.351597908783313E-3</v>
      </c>
    </row>
    <row r="54" spans="1:25" ht="15.75" x14ac:dyDescent="0.25">
      <c r="A54" s="37" t="s">
        <v>51</v>
      </c>
      <c r="B54" s="92">
        <f t="shared" ca="1" si="5"/>
        <v>2049</v>
      </c>
      <c r="C54" s="92">
        <f t="shared" ca="1" si="5"/>
        <v>2403</v>
      </c>
      <c r="D54" s="92">
        <f t="shared" ca="1" si="5"/>
        <v>1932</v>
      </c>
      <c r="E54" s="92">
        <f t="shared" ca="1" si="5"/>
        <v>2793</v>
      </c>
      <c r="F54" s="92">
        <f t="shared" ca="1" si="5"/>
        <v>1449</v>
      </c>
      <c r="G54" s="92">
        <f t="shared" ca="1" si="5"/>
        <v>1840</v>
      </c>
      <c r="H54" s="92">
        <f t="shared" ca="1" si="5"/>
        <v>2019</v>
      </c>
      <c r="I54" s="92">
        <f t="shared" ca="1" si="5"/>
        <v>1282</v>
      </c>
      <c r="J54" s="92">
        <f t="shared" ca="1" si="5"/>
        <v>2039</v>
      </c>
      <c r="K54" s="92" t="e">
        <v>#N/A</v>
      </c>
      <c r="L54" s="92" t="e">
        <v>#N/A</v>
      </c>
      <c r="M54" s="92" t="e">
        <v>#N/A</v>
      </c>
      <c r="N54" s="92" t="e">
        <v>#N/A</v>
      </c>
      <c r="P54" s="38" t="s">
        <v>51</v>
      </c>
      <c r="Q54" s="40">
        <f t="shared" ca="1" si="6"/>
        <v>1.4631523399369181E-3</v>
      </c>
      <c r="R54" s="40">
        <f t="shared" ca="1" si="6"/>
        <v>1.1910668499280552E-3</v>
      </c>
      <c r="S54" s="40">
        <f t="shared" ca="1" si="6"/>
        <v>9.2354995009388471E-4</v>
      </c>
      <c r="T54" s="40">
        <f t="shared" ca="1" si="6"/>
        <v>1.4133070474077732E-3</v>
      </c>
      <c r="U54" s="40">
        <f t="shared" ca="1" si="6"/>
        <v>7.4632900386968236E-4</v>
      </c>
      <c r="V54" s="40">
        <f t="shared" ca="1" si="6"/>
        <v>1.0160216677664365E-3</v>
      </c>
      <c r="W54" s="40">
        <f t="shared" ca="1" si="6"/>
        <v>1.1584533528876128E-3</v>
      </c>
      <c r="X54" s="40">
        <f t="shared" ca="1" si="6"/>
        <v>7.3808471047734847E-4</v>
      </c>
      <c r="Y54" s="40">
        <f t="shared" ca="1" si="6"/>
        <v>1.2187009329427594E-3</v>
      </c>
    </row>
    <row r="55" spans="1:25" ht="15.75" x14ac:dyDescent="0.25">
      <c r="A55" s="37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0.39997558519241921"/>
  </sheetPr>
  <dimension ref="A1:CP69"/>
  <sheetViews>
    <sheetView zoomScaleNormal="100" workbookViewId="0">
      <selection activeCell="F12" sqref="F12"/>
    </sheetView>
  </sheetViews>
  <sheetFormatPr defaultRowHeight="12.75" x14ac:dyDescent="0.2"/>
  <cols>
    <col min="1" max="1" width="18" bestFit="1" customWidth="1"/>
    <col min="2" max="2" width="11.7109375" customWidth="1"/>
    <col min="3" max="3" width="19.42578125" customWidth="1"/>
    <col min="4" max="4" width="16" customWidth="1"/>
    <col min="6" max="6" width="11.140625" bestFit="1" customWidth="1"/>
  </cols>
  <sheetData>
    <row r="1" spans="1:94" x14ac:dyDescent="0.2">
      <c r="A1" s="41" t="s">
        <v>80</v>
      </c>
      <c r="B1">
        <f>'Selected State Stats'!B3:O3</f>
        <v>2021</v>
      </c>
      <c r="J1" s="62" t="s">
        <v>184</v>
      </c>
    </row>
    <row r="2" spans="1:94" x14ac:dyDescent="0.2">
      <c r="A2" s="41"/>
      <c r="I2" s="172" t="s">
        <v>241</v>
      </c>
      <c r="J2" s="171" t="s">
        <v>185</v>
      </c>
      <c r="K2" s="171" t="s">
        <v>186</v>
      </c>
      <c r="L2" s="171" t="s">
        <v>187</v>
      </c>
      <c r="M2" s="171" t="s">
        <v>188</v>
      </c>
      <c r="N2" s="171" t="s">
        <v>189</v>
      </c>
      <c r="O2" s="171" t="s">
        <v>190</v>
      </c>
      <c r="P2" s="171" t="s">
        <v>191</v>
      </c>
      <c r="Q2" s="171" t="s">
        <v>192</v>
      </c>
      <c r="R2" s="171" t="s">
        <v>193</v>
      </c>
      <c r="S2" s="171" t="s">
        <v>194</v>
      </c>
      <c r="T2" s="171" t="s">
        <v>195</v>
      </c>
      <c r="U2" s="171" t="s">
        <v>196</v>
      </c>
      <c r="V2" s="171" t="s">
        <v>197</v>
      </c>
      <c r="W2" s="171" t="s">
        <v>198</v>
      </c>
      <c r="X2" s="171" t="s">
        <v>199</v>
      </c>
      <c r="Y2" s="171" t="s">
        <v>200</v>
      </c>
      <c r="Z2" s="171" t="s">
        <v>201</v>
      </c>
      <c r="AA2" s="171" t="s">
        <v>202</v>
      </c>
      <c r="AB2" s="171" t="s">
        <v>203</v>
      </c>
      <c r="AC2" s="171" t="s">
        <v>204</v>
      </c>
      <c r="AD2" s="171" t="s">
        <v>205</v>
      </c>
      <c r="AE2" s="171" t="s">
        <v>206</v>
      </c>
      <c r="AF2" s="171" t="s">
        <v>207</v>
      </c>
      <c r="AG2" s="171" t="s">
        <v>208</v>
      </c>
      <c r="AH2" s="171" t="s">
        <v>209</v>
      </c>
      <c r="AI2" s="171" t="s">
        <v>210</v>
      </c>
      <c r="AJ2" s="171" t="s">
        <v>211</v>
      </c>
      <c r="AK2" s="171" t="s">
        <v>212</v>
      </c>
      <c r="AL2" s="171" t="s">
        <v>213</v>
      </c>
      <c r="AM2" s="171" t="s">
        <v>214</v>
      </c>
      <c r="AN2" s="171" t="s">
        <v>215</v>
      </c>
      <c r="AO2" s="171" t="s">
        <v>216</v>
      </c>
      <c r="AP2" s="171" t="s">
        <v>217</v>
      </c>
      <c r="AQ2" s="171" t="s">
        <v>218</v>
      </c>
      <c r="AR2" s="171" t="s">
        <v>219</v>
      </c>
      <c r="AS2" s="171" t="s">
        <v>220</v>
      </c>
      <c r="AT2" s="171" t="s">
        <v>221</v>
      </c>
      <c r="AU2" s="171" t="s">
        <v>222</v>
      </c>
      <c r="AV2" s="171" t="s">
        <v>223</v>
      </c>
      <c r="AW2" s="171" t="s">
        <v>224</v>
      </c>
      <c r="AX2" s="171" t="s">
        <v>225</v>
      </c>
      <c r="AY2" s="171" t="s">
        <v>226</v>
      </c>
      <c r="AZ2" s="171" t="s">
        <v>227</v>
      </c>
      <c r="BA2" s="171" t="s">
        <v>228</v>
      </c>
      <c r="BB2" s="171" t="s">
        <v>229</v>
      </c>
      <c r="BC2" s="171" t="s">
        <v>230</v>
      </c>
      <c r="BD2" s="171" t="s">
        <v>231</v>
      </c>
      <c r="BE2" s="171" t="s">
        <v>232</v>
      </c>
      <c r="BF2" s="171" t="s">
        <v>233</v>
      </c>
      <c r="BG2" s="171" t="s">
        <v>234</v>
      </c>
      <c r="BH2" s="171" t="s">
        <v>235</v>
      </c>
      <c r="BI2" s="171" t="s">
        <v>236</v>
      </c>
      <c r="BJ2" s="171" t="s">
        <v>237</v>
      </c>
      <c r="BK2" s="171" t="s">
        <v>238</v>
      </c>
      <c r="BL2" s="171" t="s">
        <v>239</v>
      </c>
      <c r="BM2" s="171" t="s">
        <v>240</v>
      </c>
    </row>
    <row r="3" spans="1:94" x14ac:dyDescent="0.2">
      <c r="B3" s="42" t="str">
        <f>Import_2018!B6</f>
        <v>Population 1 year and over</v>
      </c>
      <c r="C3" s="42" t="str">
        <f>Import_2018!D6</f>
        <v>Same house 1 year ago</v>
      </c>
      <c r="D3" s="93" t="str">
        <f>Import_2018!F6</f>
        <v>Same state of residence 1 year ago</v>
      </c>
      <c r="E3" s="170" t="s">
        <v>183</v>
      </c>
      <c r="F3" s="42"/>
      <c r="G3" s="42"/>
      <c r="I3" s="42"/>
      <c r="J3" s="41" t="str">
        <f>Import_2018!H7</f>
        <v>Total - in</v>
      </c>
      <c r="K3" s="41" t="str">
        <f>Import_2018!J7</f>
        <v>Alabama</v>
      </c>
      <c r="L3" s="41" t="str">
        <f>Import_2018!M7</f>
        <v>Alaska</v>
      </c>
      <c r="M3" s="41" t="str">
        <f>Import_2018!O7</f>
        <v>Arizona</v>
      </c>
      <c r="N3" s="41" t="str">
        <f>Import_2018!Q7</f>
        <v>Arkansas</v>
      </c>
      <c r="O3" s="41" t="str">
        <f>Import_2018!S7</f>
        <v>California</v>
      </c>
      <c r="P3" s="41" t="str">
        <f>Import_2018!U7</f>
        <v>Colorado</v>
      </c>
      <c r="Q3" s="41" t="str">
        <f>Import_2018!X7</f>
        <v>Connecticut</v>
      </c>
      <c r="R3" s="41" t="str">
        <f>Import_2018!Z7</f>
        <v>Delaware</v>
      </c>
      <c r="S3" s="41" t="str">
        <f>Import_2018!AB7</f>
        <v xml:space="preserve">District of Columbia </v>
      </c>
      <c r="T3" s="41" t="str">
        <f>Import_2018!AD7</f>
        <v>Florida</v>
      </c>
      <c r="U3" s="41" t="str">
        <f>Import_2018!AF7</f>
        <v>Georgia</v>
      </c>
      <c r="V3" s="41" t="str">
        <f>Import_2018!AI7</f>
        <v>Hawaii</v>
      </c>
      <c r="W3" s="41" t="str">
        <f>Import_2018!AK7</f>
        <v>Idaho</v>
      </c>
      <c r="X3" s="41" t="str">
        <f>Import_2018!AM7</f>
        <v>Illinois</v>
      </c>
      <c r="Y3" s="41" t="str">
        <f>Import_2018!AO7</f>
        <v>Indiana</v>
      </c>
      <c r="Z3" s="41" t="str">
        <f>Import_2018!AQ7</f>
        <v>Iowa</v>
      </c>
      <c r="AA3" s="41" t="str">
        <f>Import_2018!AT7</f>
        <v>Kansas</v>
      </c>
      <c r="AB3" s="41" t="str">
        <f>Import_2018!AV7</f>
        <v>Kentucky</v>
      </c>
      <c r="AC3" s="41" t="str">
        <f>Import_2018!AX7</f>
        <v>Louisiana</v>
      </c>
      <c r="AD3" s="41" t="str">
        <f>Import_2018!AZ7</f>
        <v>Maine</v>
      </c>
      <c r="AE3" s="41" t="str">
        <f>Import_2018!BB7</f>
        <v>Maryland</v>
      </c>
      <c r="AF3" s="41" t="str">
        <f>Import_2018!BE7</f>
        <v>Massachusetts</v>
      </c>
      <c r="AG3" s="41" t="str">
        <f>Import_2018!BG7</f>
        <v>Michigan</v>
      </c>
      <c r="AH3" s="41" t="str">
        <f>Import_2018!BI7</f>
        <v>Minnesota</v>
      </c>
      <c r="AI3" s="41" t="str">
        <f>Import_2018!BK7</f>
        <v>Mississippi</v>
      </c>
      <c r="AJ3" s="41" t="str">
        <f>Import_2018!BM7</f>
        <v>Missouri</v>
      </c>
      <c r="AK3" s="41" t="str">
        <f>Import_2018!BP7</f>
        <v>Montana</v>
      </c>
      <c r="AL3" s="41" t="str">
        <f>Import_2018!BR7</f>
        <v>Nebraska</v>
      </c>
      <c r="AM3" s="41" t="str">
        <f>Import_2018!BT7</f>
        <v>Nevada</v>
      </c>
      <c r="AN3" s="41" t="str">
        <f>Import_2018!BV7</f>
        <v>New Hampshire</v>
      </c>
      <c r="AO3" s="41" t="str">
        <f>Import_2018!BX7</f>
        <v>New Jersey</v>
      </c>
      <c r="AP3" s="41" t="str">
        <f>Import_2018!CA7</f>
        <v>New Mexico</v>
      </c>
      <c r="AQ3" s="41" t="str">
        <f>Import_2018!CC7</f>
        <v>New York</v>
      </c>
      <c r="AR3" s="41" t="str">
        <f>Import_2018!CE7</f>
        <v>North Carolina</v>
      </c>
      <c r="AS3" s="41" t="str">
        <f>Import_2018!CG7</f>
        <v>North Dakota</v>
      </c>
      <c r="AT3" s="41" t="str">
        <f>Import_2018!CI7</f>
        <v>Ohio</v>
      </c>
      <c r="AU3" s="41" t="str">
        <f>Import_2018!CL7</f>
        <v>Oklahoma</v>
      </c>
      <c r="AV3" s="41" t="str">
        <f>Import_2018!CN7</f>
        <v>Oregon</v>
      </c>
      <c r="AW3" s="41" t="str">
        <f>Import_2018!CP7</f>
        <v>Pennsylvania</v>
      </c>
      <c r="AX3" s="41" t="str">
        <f>Import_2018!CR7</f>
        <v>Rhode Island</v>
      </c>
      <c r="AY3" s="41" t="str">
        <f>Import_2018!CT7</f>
        <v>South Carolina</v>
      </c>
      <c r="AZ3" s="41" t="str">
        <f>Import_2018!CW7</f>
        <v>South Dakota</v>
      </c>
      <c r="BA3" s="41" t="str">
        <f>Import_2018!CY7</f>
        <v>Tennessee</v>
      </c>
      <c r="BB3" s="41" t="str">
        <f>Import_2018!DA7</f>
        <v>Texas</v>
      </c>
      <c r="BC3" s="41" t="str">
        <f>Import_2018!DC7</f>
        <v>Utah</v>
      </c>
      <c r="BD3" s="41" t="str">
        <f>Import_2018!DE7</f>
        <v>Vermont</v>
      </c>
      <c r="BE3" s="41" t="str">
        <f>Import_2018!DH7</f>
        <v>Virginia</v>
      </c>
      <c r="BF3" s="41" t="str">
        <f>Import_2018!DJ7</f>
        <v>Washington</v>
      </c>
      <c r="BG3" s="41" t="str">
        <f>Import_2018!DL7</f>
        <v>West Virginia</v>
      </c>
      <c r="BH3" s="41" t="str">
        <f>Import_2018!DN7</f>
        <v>Wisconsin</v>
      </c>
      <c r="BI3" s="41" t="str">
        <f>Import_2018!DP7</f>
        <v>Wyoming</v>
      </c>
      <c r="BJ3" s="41" t="str">
        <f>Import_2018!DS7</f>
        <v>Total</v>
      </c>
      <c r="BK3" s="41" t="str">
        <f>Import_2018!DU7</f>
        <v>Puerto Rico</v>
      </c>
      <c r="BL3" s="41" t="str">
        <f>Import_2018!DW7</f>
        <v>U.S. Island Area</v>
      </c>
      <c r="BM3" s="41" t="str">
        <f>Import_2018!DY7</f>
        <v>Foreign Country</v>
      </c>
    </row>
    <row r="4" spans="1:94" x14ac:dyDescent="0.2">
      <c r="A4" s="42" t="str">
        <f>Import_2018!A6</f>
        <v>Current residence in</v>
      </c>
      <c r="B4" s="42" t="str">
        <f>Import_2018!B8</f>
        <v>Estimate</v>
      </c>
      <c r="C4" s="42" t="str">
        <f>Import_2018!D8</f>
        <v>Estimate</v>
      </c>
      <c r="D4" s="42" t="str">
        <f>Import_2018!F8</f>
        <v>Estimate</v>
      </c>
      <c r="E4" s="169"/>
      <c r="F4" s="42"/>
      <c r="G4" s="42"/>
      <c r="H4" s="42"/>
      <c r="I4" s="42" t="s">
        <v>81</v>
      </c>
      <c r="J4" s="41" t="str">
        <f>Import_2018!H8</f>
        <v>Estimate</v>
      </c>
      <c r="K4" s="41" t="str">
        <f>Import_2018!J8</f>
        <v>Estimate</v>
      </c>
      <c r="L4" s="41" t="str">
        <f>Import_2018!M8</f>
        <v>Estimate</v>
      </c>
      <c r="M4" s="41" t="str">
        <f>Import_2018!O8</f>
        <v>Estimate</v>
      </c>
      <c r="N4" s="41" t="str">
        <f>Import_2018!Q8</f>
        <v>Estimate</v>
      </c>
      <c r="O4" s="41" t="str">
        <f>Import_2018!S8</f>
        <v>Estimate</v>
      </c>
      <c r="P4" s="41" t="str">
        <f>Import_2018!U8</f>
        <v>Estimate</v>
      </c>
      <c r="Q4" s="41" t="str">
        <f>Import_2018!X8</f>
        <v>Estimate</v>
      </c>
      <c r="R4" s="41" t="str">
        <f>Import_2018!Z8</f>
        <v>Estimate</v>
      </c>
      <c r="S4" s="41" t="str">
        <f>Import_2018!AB8</f>
        <v>Estimate</v>
      </c>
      <c r="T4" s="41" t="str">
        <f>Import_2018!AD8</f>
        <v>Estimate</v>
      </c>
      <c r="U4" s="41" t="str">
        <f>Import_2018!AF8</f>
        <v>Estimate</v>
      </c>
      <c r="V4" s="41" t="str">
        <f>Import_2018!AI8</f>
        <v>Estimate</v>
      </c>
      <c r="W4" s="41" t="str">
        <f>Import_2018!AK8</f>
        <v>Estimate</v>
      </c>
      <c r="X4" s="41" t="str">
        <f>Import_2018!AM8</f>
        <v>Estimate</v>
      </c>
      <c r="Y4" s="41" t="str">
        <f>Import_2018!AO8</f>
        <v>Estimate</v>
      </c>
      <c r="Z4" s="41" t="str">
        <f>Import_2018!AQ8</f>
        <v>Estimate</v>
      </c>
      <c r="AA4" s="41" t="str">
        <f>Import_2018!AT8</f>
        <v>Estimate</v>
      </c>
      <c r="AB4" s="41" t="str">
        <f>Import_2018!AV8</f>
        <v>Estimate</v>
      </c>
      <c r="AC4" s="41" t="str">
        <f>Import_2018!AX8</f>
        <v>Estimate</v>
      </c>
      <c r="AD4" s="41" t="str">
        <f>Import_2018!AZ8</f>
        <v>Estimate</v>
      </c>
      <c r="AE4" s="41" t="str">
        <f>Import_2018!BB8</f>
        <v>Estimate</v>
      </c>
      <c r="AF4" s="41" t="str">
        <f>Import_2018!BE8</f>
        <v>Estimate</v>
      </c>
      <c r="AG4" s="41" t="str">
        <f>Import_2018!BG8</f>
        <v>Estimate</v>
      </c>
      <c r="AH4" s="41" t="str">
        <f>Import_2018!BI8</f>
        <v>Estimate</v>
      </c>
      <c r="AI4" s="41" t="str">
        <f>Import_2018!BK8</f>
        <v>Estimate</v>
      </c>
      <c r="AJ4" s="41" t="str">
        <f>Import_2018!BM8</f>
        <v>Estimate</v>
      </c>
      <c r="AK4" s="41" t="str">
        <f>Import_2018!BP8</f>
        <v>Estimate</v>
      </c>
      <c r="AL4" s="41" t="str">
        <f>Import_2018!BR8</f>
        <v>Estimate</v>
      </c>
      <c r="AM4" s="41" t="str">
        <f>Import_2018!BT8</f>
        <v>Estimate</v>
      </c>
      <c r="AN4" s="41" t="str">
        <f>Import_2018!BV8</f>
        <v>Estimate</v>
      </c>
      <c r="AO4" s="41" t="str">
        <f>Import_2018!BX8</f>
        <v>Estimate</v>
      </c>
      <c r="AP4" s="41" t="str">
        <f>Import_2018!CA8</f>
        <v>Estimate</v>
      </c>
      <c r="AQ4" s="41" t="str">
        <f>Import_2018!CC8</f>
        <v>Estimate</v>
      </c>
      <c r="AR4" s="41" t="str">
        <f>Import_2018!CE8</f>
        <v>Estimate</v>
      </c>
      <c r="AS4" s="41" t="str">
        <f>Import_2018!CG8</f>
        <v>Estimate</v>
      </c>
      <c r="AT4" s="41" t="str">
        <f>Import_2018!CI8</f>
        <v>Estimate</v>
      </c>
      <c r="AU4" s="41" t="str">
        <f>Import_2018!CL8</f>
        <v>Estimate</v>
      </c>
      <c r="AV4" s="41" t="str">
        <f>Import_2018!CN8</f>
        <v>Estimate</v>
      </c>
      <c r="AW4" s="41" t="str">
        <f>Import_2018!CP8</f>
        <v>Estimate</v>
      </c>
      <c r="AX4" s="41" t="str">
        <f>Import_2018!CR8</f>
        <v>Estimate</v>
      </c>
      <c r="AY4" s="41" t="str">
        <f>Import_2018!CT8</f>
        <v>Estimate</v>
      </c>
      <c r="AZ4" s="41" t="str">
        <f>Import_2018!CW8</f>
        <v>Estimate</v>
      </c>
      <c r="BA4" s="41" t="str">
        <f>Import_2018!CY8</f>
        <v>Estimate</v>
      </c>
      <c r="BB4" s="41" t="str">
        <f>Import_2018!DA8</f>
        <v>Estimate</v>
      </c>
      <c r="BC4" s="41" t="str">
        <f>Import_2018!DC8</f>
        <v>Estimate</v>
      </c>
      <c r="BD4" s="41" t="str">
        <f>Import_2018!DE8</f>
        <v>Estimate</v>
      </c>
      <c r="BE4" s="41" t="str">
        <f>Import_2018!DH8</f>
        <v>Estimate</v>
      </c>
      <c r="BF4" s="41" t="str">
        <f>Import_2018!DJ8</f>
        <v>Estimate</v>
      </c>
      <c r="BG4" s="41" t="str">
        <f>Import_2018!DL8</f>
        <v>Estimate</v>
      </c>
      <c r="BH4" s="41" t="str">
        <f>Import_2018!DN8</f>
        <v>Estimate</v>
      </c>
      <c r="BI4" s="41" t="str">
        <f>Import_2018!DP8</f>
        <v>Estimate</v>
      </c>
      <c r="BJ4" s="41" t="str">
        <f>Import_2018!DS8</f>
        <v>Estimate</v>
      </c>
      <c r="BK4" s="41" t="str">
        <f>Import_2018!DU8</f>
        <v>Estimate</v>
      </c>
      <c r="BL4" s="41" t="str">
        <f>Import_2018!DW8</f>
        <v>Estimate</v>
      </c>
      <c r="BM4" s="41" t="str">
        <f>Import_2018!DY8</f>
        <v>Estimate</v>
      </c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</row>
    <row r="5" spans="1:94" x14ac:dyDescent="0.2">
      <c r="A5" s="41" t="str">
        <f>Import_2018!A10</f>
        <v>United States2</v>
      </c>
      <c r="B5" s="41">
        <f ca="1">INDEX(INDIRECT("Import_"&amp;$B$1&amp;"!"&amp;"$B:$B",TRUE),MATCH($A5,INDIRECT("Import_"&amp;$B$1&amp;"!"&amp;"$a:$a",TRUE),0),1)</f>
        <v>328464538</v>
      </c>
      <c r="C5" s="41">
        <f ca="1">INDEX(INDIRECT("Import_"&amp;$B$1&amp;"!"&amp;"$d:$d",TRUE),MATCH($A5,INDIRECT("Import_"&amp;$B$1&amp;"!"&amp;"$a:$a",TRUE),0),1)</f>
        <v>286552923</v>
      </c>
      <c r="D5" s="41">
        <f ca="1">INDEX(INDIRECT("Import_"&amp;$B$1&amp;"!"&amp;"$f:$f",TRUE),MATCH($A5,INDIRECT("Import_"&amp;$B$1&amp;"!"&amp;"$a:$a",TRUE),0),1)</f>
        <v>32577121</v>
      </c>
      <c r="E5" s="41"/>
      <c r="F5" s="41"/>
      <c r="G5" s="173"/>
      <c r="I5" s="41" t="str">
        <f>Import_2018!L10</f>
        <v>United States2</v>
      </c>
      <c r="J5" s="41">
        <f t="shared" ref="J5:L20" ca="1" si="0">INDEX(INDIRECT("Import_"&amp;$B$1&amp;"!"&amp;"$"&amp;J$2&amp;":$"&amp;J$2,TRUE),MATCH($I5,INDIRECT("Import_"&amp;$B$1&amp;"!"&amp;"$a:$a",TRUE),0),1)</f>
        <v>7859837</v>
      </c>
      <c r="K5" s="41">
        <f t="shared" ca="1" si="0"/>
        <v>104481</v>
      </c>
      <c r="L5" s="41">
        <f t="shared" ca="1" si="0"/>
        <v>42291</v>
      </c>
      <c r="M5" s="41">
        <f t="shared" ref="M5:BM9" ca="1" si="1">INDEX(INDIRECT("Import_"&amp;$B$1&amp;"!"&amp;"$"&amp;M$2&amp;":$"&amp;M$2,TRUE),MATCH($I5,INDIRECT("Import_"&amp;$B$1&amp;"!"&amp;"$a:$a",TRUE),0),1)</f>
        <v>176783</v>
      </c>
      <c r="N5" s="41">
        <f t="shared" ca="1" si="1"/>
        <v>62338</v>
      </c>
      <c r="O5" s="41">
        <f t="shared" ca="1" si="1"/>
        <v>841065</v>
      </c>
      <c r="P5" s="41">
        <f t="shared" ca="1" si="1"/>
        <v>246177</v>
      </c>
      <c r="Q5" s="41">
        <f t="shared" ca="1" si="1"/>
        <v>96578</v>
      </c>
      <c r="R5" s="41">
        <f t="shared" ca="1" si="1"/>
        <v>36471</v>
      </c>
      <c r="S5" s="41">
        <f t="shared" ca="1" si="1"/>
        <v>62622</v>
      </c>
      <c r="T5" s="41">
        <f t="shared" ca="1" si="1"/>
        <v>469577</v>
      </c>
      <c r="U5" s="41">
        <f t="shared" ca="1" si="1"/>
        <v>238445</v>
      </c>
      <c r="V5" s="41">
        <f t="shared" ca="1" si="1"/>
        <v>59236</v>
      </c>
      <c r="W5" s="41">
        <f t="shared" ca="1" si="1"/>
        <v>57073</v>
      </c>
      <c r="X5" s="41">
        <f t="shared" ca="1" si="1"/>
        <v>341425</v>
      </c>
      <c r="Y5" s="41">
        <f t="shared" ca="1" si="1"/>
        <v>145489</v>
      </c>
      <c r="Z5" s="41">
        <f t="shared" ca="1" si="1"/>
        <v>72943</v>
      </c>
      <c r="AA5" s="41">
        <f t="shared" ca="1" si="1"/>
        <v>86141</v>
      </c>
      <c r="AB5" s="41">
        <f t="shared" ca="1" si="1"/>
        <v>92939</v>
      </c>
      <c r="AC5" s="41">
        <f t="shared" ca="1" si="1"/>
        <v>103318</v>
      </c>
      <c r="AD5" s="41">
        <f t="shared" ca="1" si="1"/>
        <v>18886</v>
      </c>
      <c r="AE5" s="41">
        <f t="shared" ca="1" si="1"/>
        <v>185657</v>
      </c>
      <c r="AF5" s="41">
        <f t="shared" ca="1" si="1"/>
        <v>209750</v>
      </c>
      <c r="AG5" s="41">
        <f t="shared" ca="1" si="1"/>
        <v>157838</v>
      </c>
      <c r="AH5" s="41">
        <f t="shared" ca="1" si="1"/>
        <v>140559</v>
      </c>
      <c r="AI5" s="41">
        <f t="shared" ca="1" si="1"/>
        <v>57113</v>
      </c>
      <c r="AJ5" s="41">
        <f t="shared" ca="1" si="1"/>
        <v>147737</v>
      </c>
      <c r="AK5" s="41">
        <f t="shared" ca="1" si="1"/>
        <v>30360</v>
      </c>
      <c r="AL5" s="41">
        <f t="shared" ca="1" si="1"/>
        <v>53116</v>
      </c>
      <c r="AM5" s="41">
        <f t="shared" ca="1" si="1"/>
        <v>92184</v>
      </c>
      <c r="AN5" s="41">
        <f t="shared" ca="1" si="1"/>
        <v>44326</v>
      </c>
      <c r="AO5" s="41">
        <f t="shared" ca="1" si="1"/>
        <v>245729</v>
      </c>
      <c r="AP5" s="41">
        <f t="shared" ca="1" si="1"/>
        <v>57585</v>
      </c>
      <c r="AQ5" s="41">
        <f t="shared" ca="1" si="1"/>
        <v>571041</v>
      </c>
      <c r="AR5" s="41">
        <f t="shared" ca="1" si="1"/>
        <v>237275</v>
      </c>
      <c r="AS5" s="41">
        <f t="shared" ca="1" si="1"/>
        <v>31390</v>
      </c>
      <c r="AT5" s="41">
        <f t="shared" ca="1" si="1"/>
        <v>189534</v>
      </c>
      <c r="AU5" s="41">
        <f t="shared" ca="1" si="1"/>
        <v>71218</v>
      </c>
      <c r="AV5" s="41">
        <f t="shared" ca="1" si="1"/>
        <v>125363</v>
      </c>
      <c r="AW5" s="41">
        <f t="shared" ca="1" si="1"/>
        <v>259752</v>
      </c>
      <c r="AX5" s="41">
        <f t="shared" ca="1" si="1"/>
        <v>32047</v>
      </c>
      <c r="AY5" s="41">
        <f t="shared" ca="1" si="1"/>
        <v>116932</v>
      </c>
      <c r="AZ5" s="41">
        <f t="shared" ca="1" si="1"/>
        <v>25910</v>
      </c>
      <c r="BA5" s="41">
        <f t="shared" ca="1" si="1"/>
        <v>150886</v>
      </c>
      <c r="BB5" s="41">
        <f t="shared" ca="1" si="1"/>
        <v>447363</v>
      </c>
      <c r="BC5" s="41">
        <f t="shared" ca="1" si="1"/>
        <v>78976</v>
      </c>
      <c r="BD5" s="41">
        <f t="shared" ca="1" si="1"/>
        <v>17261</v>
      </c>
      <c r="BE5" s="41">
        <f t="shared" ca="1" si="1"/>
        <v>275906</v>
      </c>
      <c r="BF5" s="41">
        <f t="shared" ca="1" si="1"/>
        <v>269232</v>
      </c>
      <c r="BG5" s="41">
        <f t="shared" ca="1" si="1"/>
        <v>36026</v>
      </c>
      <c r="BH5" s="41">
        <f t="shared" ca="1" si="1"/>
        <v>112329</v>
      </c>
      <c r="BI5" s="41">
        <f t="shared" ca="1" si="1"/>
        <v>35164</v>
      </c>
      <c r="BJ5" s="41">
        <f t="shared" ca="1" si="1"/>
        <v>1474657</v>
      </c>
      <c r="BK5" s="41">
        <f t="shared" ca="1" si="1"/>
        <v>54669</v>
      </c>
      <c r="BL5" s="41">
        <f t="shared" ca="1" si="1"/>
        <v>19587</v>
      </c>
      <c r="BM5" s="41">
        <f t="shared" ca="1" si="1"/>
        <v>1400401</v>
      </c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</row>
    <row r="6" spans="1:94" x14ac:dyDescent="0.2">
      <c r="A6" s="41" t="str">
        <f>Import_2018!A12</f>
        <v>Alabama</v>
      </c>
      <c r="B6" s="41">
        <f t="shared" ref="B6:B57" ca="1" si="2">INDEX(INDIRECT("Import_"&amp;$B$1&amp;"!"&amp;"$B:$B",TRUE),MATCH($A6,INDIRECT("Import_"&amp;$B$1&amp;"!"&amp;"$a:$a",TRUE),0),1)</f>
        <v>4989797</v>
      </c>
      <c r="C6" s="41">
        <f t="shared" ref="C6:C57" ca="1" si="3">INDEX(INDIRECT("Import_"&amp;$B$1&amp;"!"&amp;"$d:$d",TRUE),MATCH($A6,INDIRECT("Import_"&amp;$B$1&amp;"!"&amp;"$a:$a",TRUE),0),1)</f>
        <v>4392571</v>
      </c>
      <c r="D6" s="41">
        <f t="shared" ref="D6:D57" ca="1" si="4">INDEX(INDIRECT("Import_"&amp;$B$1&amp;"!"&amp;"$f:$f",TRUE),MATCH($A6,INDIRECT("Import_"&amp;$B$1&amp;"!"&amp;"$a:$a",TRUE),0),1)</f>
        <v>468964</v>
      </c>
      <c r="E6" s="41"/>
      <c r="F6" s="41"/>
      <c r="G6" s="41"/>
      <c r="I6" s="41" t="str">
        <f>Import_2018!L12</f>
        <v>Alabama</v>
      </c>
      <c r="J6" s="41">
        <f t="shared" ca="1" si="0"/>
        <v>115641</v>
      </c>
      <c r="K6" s="41" t="str">
        <f t="shared" ca="1" si="0"/>
        <v>N/A</v>
      </c>
      <c r="L6" s="41">
        <f t="shared" ca="1" si="0"/>
        <v>12</v>
      </c>
      <c r="M6" s="41">
        <f t="shared" ca="1" si="1"/>
        <v>1338</v>
      </c>
      <c r="N6" s="41">
        <f t="shared" ca="1" si="1"/>
        <v>1271</v>
      </c>
      <c r="O6" s="41">
        <f t="shared" ca="1" si="1"/>
        <v>3369</v>
      </c>
      <c r="P6" s="41">
        <f t="shared" ca="1" si="1"/>
        <v>2070</v>
      </c>
      <c r="Q6" s="41">
        <f t="shared" ca="1" si="1"/>
        <v>532</v>
      </c>
      <c r="R6" s="41">
        <f t="shared" ca="1" si="1"/>
        <v>43</v>
      </c>
      <c r="S6" s="41">
        <f t="shared" ca="1" si="1"/>
        <v>275</v>
      </c>
      <c r="T6" s="41">
        <f t="shared" ca="1" si="1"/>
        <v>22507</v>
      </c>
      <c r="U6" s="41">
        <f t="shared" ca="1" si="1"/>
        <v>15873</v>
      </c>
      <c r="V6" s="41">
        <f t="shared" ca="1" si="1"/>
        <v>1349</v>
      </c>
      <c r="W6" s="41">
        <f t="shared" ca="1" si="1"/>
        <v>406</v>
      </c>
      <c r="X6" s="41">
        <f t="shared" ca="1" si="1"/>
        <v>3399</v>
      </c>
      <c r="Y6" s="41">
        <f t="shared" ca="1" si="1"/>
        <v>3146</v>
      </c>
      <c r="Z6" s="41">
        <f t="shared" ca="1" si="1"/>
        <v>444</v>
      </c>
      <c r="AA6" s="41">
        <f t="shared" ca="1" si="1"/>
        <v>606</v>
      </c>
      <c r="AB6" s="41">
        <f t="shared" ca="1" si="1"/>
        <v>1950</v>
      </c>
      <c r="AC6" s="41">
        <f t="shared" ca="1" si="1"/>
        <v>3594</v>
      </c>
      <c r="AD6" s="41">
        <f t="shared" ca="1" si="1"/>
        <v>225</v>
      </c>
      <c r="AE6" s="41">
        <f t="shared" ca="1" si="1"/>
        <v>468</v>
      </c>
      <c r="AF6" s="41">
        <f t="shared" ca="1" si="1"/>
        <v>915</v>
      </c>
      <c r="AG6" s="41">
        <f t="shared" ca="1" si="1"/>
        <v>3065</v>
      </c>
      <c r="AH6" s="41">
        <f t="shared" ca="1" si="1"/>
        <v>499</v>
      </c>
      <c r="AI6" s="41">
        <f t="shared" ca="1" si="1"/>
        <v>4186</v>
      </c>
      <c r="AJ6" s="41">
        <f t="shared" ca="1" si="1"/>
        <v>2380</v>
      </c>
      <c r="AK6" s="41">
        <f t="shared" ca="1" si="1"/>
        <v>0</v>
      </c>
      <c r="AL6" s="41">
        <f t="shared" ca="1" si="1"/>
        <v>64</v>
      </c>
      <c r="AM6" s="41">
        <f t="shared" ca="1" si="1"/>
        <v>1150</v>
      </c>
      <c r="AN6" s="41">
        <f t="shared" ca="1" si="1"/>
        <v>0</v>
      </c>
      <c r="AO6" s="41">
        <f t="shared" ca="1" si="1"/>
        <v>1965</v>
      </c>
      <c r="AP6" s="41">
        <f t="shared" ca="1" si="1"/>
        <v>1061</v>
      </c>
      <c r="AQ6" s="41">
        <f t="shared" ca="1" si="1"/>
        <v>2085</v>
      </c>
      <c r="AR6" s="41">
        <f t="shared" ca="1" si="1"/>
        <v>2613</v>
      </c>
      <c r="AS6" s="41">
        <f t="shared" ca="1" si="1"/>
        <v>254</v>
      </c>
      <c r="AT6" s="41">
        <f t="shared" ca="1" si="1"/>
        <v>1702</v>
      </c>
      <c r="AU6" s="41">
        <f t="shared" ca="1" si="1"/>
        <v>851</v>
      </c>
      <c r="AV6" s="41">
        <f t="shared" ca="1" si="1"/>
        <v>416</v>
      </c>
      <c r="AW6" s="41">
        <f t="shared" ca="1" si="1"/>
        <v>1928</v>
      </c>
      <c r="AX6" s="41">
        <f t="shared" ca="1" si="1"/>
        <v>156</v>
      </c>
      <c r="AY6" s="41">
        <f t="shared" ca="1" si="1"/>
        <v>424</v>
      </c>
      <c r="AZ6" s="41">
        <f t="shared" ca="1" si="1"/>
        <v>0</v>
      </c>
      <c r="BA6" s="41">
        <f t="shared" ca="1" si="1"/>
        <v>7418</v>
      </c>
      <c r="BB6" s="41">
        <f t="shared" ca="1" si="1"/>
        <v>10616</v>
      </c>
      <c r="BC6" s="41">
        <f t="shared" ca="1" si="1"/>
        <v>436</v>
      </c>
      <c r="BD6" s="41">
        <f t="shared" ca="1" si="1"/>
        <v>21</v>
      </c>
      <c r="BE6" s="41">
        <f t="shared" ca="1" si="1"/>
        <v>5382</v>
      </c>
      <c r="BF6" s="41">
        <f t="shared" ca="1" si="1"/>
        <v>1385</v>
      </c>
      <c r="BG6" s="41">
        <f t="shared" ca="1" si="1"/>
        <v>315</v>
      </c>
      <c r="BH6" s="41">
        <f t="shared" ca="1" si="1"/>
        <v>1477</v>
      </c>
      <c r="BI6" s="41">
        <f t="shared" ca="1" si="1"/>
        <v>0</v>
      </c>
      <c r="BJ6" s="41">
        <f t="shared" ca="1" si="1"/>
        <v>12621</v>
      </c>
      <c r="BK6" s="41">
        <f t="shared" ca="1" si="1"/>
        <v>534</v>
      </c>
      <c r="BL6" s="41">
        <f t="shared" ca="1" si="1"/>
        <v>29</v>
      </c>
      <c r="BM6" s="41">
        <f t="shared" ca="1" si="1"/>
        <v>12058</v>
      </c>
    </row>
    <row r="7" spans="1:94" x14ac:dyDescent="0.2">
      <c r="A7" s="41" t="str">
        <f>Import_2018!A13</f>
        <v>Alaska</v>
      </c>
      <c r="B7" s="41">
        <f t="shared" ca="1" si="2"/>
        <v>723949</v>
      </c>
      <c r="C7" s="41">
        <f t="shared" ca="1" si="3"/>
        <v>625088</v>
      </c>
      <c r="D7" s="41">
        <f t="shared" ca="1" si="4"/>
        <v>63611</v>
      </c>
      <c r="E7" s="41"/>
      <c r="F7" s="41"/>
      <c r="G7" s="41"/>
      <c r="I7" s="41" t="str">
        <f>Import_2018!L13</f>
        <v>Alaska</v>
      </c>
      <c r="J7" s="41">
        <f t="shared" ca="1" si="0"/>
        <v>31378</v>
      </c>
      <c r="K7" s="41">
        <f t="shared" ca="1" si="0"/>
        <v>517</v>
      </c>
      <c r="L7" s="41" t="str">
        <f t="shared" ca="1" si="0"/>
        <v>N/A</v>
      </c>
      <c r="M7" s="41">
        <f t="shared" ca="1" si="1"/>
        <v>977</v>
      </c>
      <c r="N7" s="41">
        <f t="shared" ca="1" si="1"/>
        <v>0</v>
      </c>
      <c r="O7" s="41">
        <f t="shared" ca="1" si="1"/>
        <v>3808</v>
      </c>
      <c r="P7" s="41">
        <f t="shared" ca="1" si="1"/>
        <v>922</v>
      </c>
      <c r="Q7" s="41">
        <f t="shared" ca="1" si="1"/>
        <v>0</v>
      </c>
      <c r="R7" s="41">
        <f t="shared" ca="1" si="1"/>
        <v>339</v>
      </c>
      <c r="S7" s="41">
        <f t="shared" ca="1" si="1"/>
        <v>0</v>
      </c>
      <c r="T7" s="41">
        <f t="shared" ca="1" si="1"/>
        <v>2163</v>
      </c>
      <c r="U7" s="41">
        <f t="shared" ca="1" si="1"/>
        <v>1551</v>
      </c>
      <c r="V7" s="41">
        <f t="shared" ca="1" si="1"/>
        <v>1316</v>
      </c>
      <c r="W7" s="41">
        <f t="shared" ca="1" si="1"/>
        <v>503</v>
      </c>
      <c r="X7" s="41">
        <f t="shared" ca="1" si="1"/>
        <v>417</v>
      </c>
      <c r="Y7" s="41">
        <f t="shared" ca="1" si="1"/>
        <v>218</v>
      </c>
      <c r="Z7" s="41">
        <f t="shared" ca="1" si="1"/>
        <v>0</v>
      </c>
      <c r="AA7" s="41">
        <f t="shared" ca="1" si="1"/>
        <v>452</v>
      </c>
      <c r="AB7" s="41">
        <f t="shared" ca="1" si="1"/>
        <v>1250</v>
      </c>
      <c r="AC7" s="41">
        <f t="shared" ca="1" si="1"/>
        <v>0</v>
      </c>
      <c r="AD7" s="41">
        <f t="shared" ca="1" si="1"/>
        <v>0</v>
      </c>
      <c r="AE7" s="41">
        <f t="shared" ca="1" si="1"/>
        <v>772</v>
      </c>
      <c r="AF7" s="41">
        <f t="shared" ca="1" si="1"/>
        <v>722</v>
      </c>
      <c r="AG7" s="41">
        <f t="shared" ca="1" si="1"/>
        <v>1024</v>
      </c>
      <c r="AH7" s="41">
        <f t="shared" ca="1" si="1"/>
        <v>179</v>
      </c>
      <c r="AI7" s="41">
        <f t="shared" ca="1" si="1"/>
        <v>0</v>
      </c>
      <c r="AJ7" s="41">
        <f t="shared" ca="1" si="1"/>
        <v>0</v>
      </c>
      <c r="AK7" s="41">
        <f t="shared" ca="1" si="1"/>
        <v>867</v>
      </c>
      <c r="AL7" s="41">
        <f t="shared" ca="1" si="1"/>
        <v>9</v>
      </c>
      <c r="AM7" s="41">
        <f t="shared" ca="1" si="1"/>
        <v>535</v>
      </c>
      <c r="AN7" s="41">
        <f t="shared" ca="1" si="1"/>
        <v>276</v>
      </c>
      <c r="AO7" s="41">
        <f t="shared" ca="1" si="1"/>
        <v>15</v>
      </c>
      <c r="AP7" s="41">
        <f t="shared" ca="1" si="1"/>
        <v>1871</v>
      </c>
      <c r="AQ7" s="41">
        <f t="shared" ca="1" si="1"/>
        <v>70</v>
      </c>
      <c r="AR7" s="41">
        <f t="shared" ca="1" si="1"/>
        <v>1396</v>
      </c>
      <c r="AS7" s="41">
        <f t="shared" ca="1" si="1"/>
        <v>0</v>
      </c>
      <c r="AT7" s="41">
        <f t="shared" ca="1" si="1"/>
        <v>12</v>
      </c>
      <c r="AU7" s="41">
        <f t="shared" ca="1" si="1"/>
        <v>929</v>
      </c>
      <c r="AV7" s="41">
        <f t="shared" ca="1" si="1"/>
        <v>337</v>
      </c>
      <c r="AW7" s="41">
        <f t="shared" ca="1" si="1"/>
        <v>345</v>
      </c>
      <c r="AX7" s="41">
        <f t="shared" ca="1" si="1"/>
        <v>0</v>
      </c>
      <c r="AY7" s="41">
        <f t="shared" ca="1" si="1"/>
        <v>141</v>
      </c>
      <c r="AZ7" s="41">
        <f t="shared" ca="1" si="1"/>
        <v>221</v>
      </c>
      <c r="BA7" s="41">
        <f t="shared" ca="1" si="1"/>
        <v>449</v>
      </c>
      <c r="BB7" s="41">
        <f t="shared" ca="1" si="1"/>
        <v>3563</v>
      </c>
      <c r="BC7" s="41">
        <f t="shared" ca="1" si="1"/>
        <v>210</v>
      </c>
      <c r="BD7" s="41">
        <f t="shared" ca="1" si="1"/>
        <v>0</v>
      </c>
      <c r="BE7" s="41">
        <f t="shared" ca="1" si="1"/>
        <v>963</v>
      </c>
      <c r="BF7" s="41">
        <f t="shared" ca="1" si="1"/>
        <v>1840</v>
      </c>
      <c r="BG7" s="41">
        <f t="shared" ca="1" si="1"/>
        <v>0</v>
      </c>
      <c r="BH7" s="41">
        <f t="shared" ca="1" si="1"/>
        <v>110</v>
      </c>
      <c r="BI7" s="41">
        <f t="shared" ca="1" si="1"/>
        <v>89</v>
      </c>
      <c r="BJ7" s="41">
        <f t="shared" ca="1" si="1"/>
        <v>3872</v>
      </c>
      <c r="BK7" s="41">
        <f t="shared" ca="1" si="1"/>
        <v>205</v>
      </c>
      <c r="BL7" s="41">
        <f t="shared" ca="1" si="1"/>
        <v>0</v>
      </c>
      <c r="BM7" s="41">
        <f t="shared" ca="1" si="1"/>
        <v>3667</v>
      </c>
    </row>
    <row r="8" spans="1:94" x14ac:dyDescent="0.2">
      <c r="A8" s="41" t="str">
        <f>Import_2018!A14</f>
        <v>Arizona</v>
      </c>
      <c r="B8" s="41">
        <f ca="1">INDEX(INDIRECT("Import_"&amp;$B$1&amp;"!"&amp;"$B:$B",TRUE),MATCH($A8,INDIRECT("Import_"&amp;$B$1&amp;"!"&amp;"$a:$a",TRUE),0),1)</f>
        <v>7202745</v>
      </c>
      <c r="C8" s="41">
        <f t="shared" ca="1" si="3"/>
        <v>6144045</v>
      </c>
      <c r="D8" s="41">
        <f t="shared" ca="1" si="4"/>
        <v>759450</v>
      </c>
      <c r="E8" s="41"/>
      <c r="F8" s="41"/>
      <c r="G8" s="41"/>
      <c r="I8" s="41" t="str">
        <f>Import_2018!L14</f>
        <v>Arizona</v>
      </c>
      <c r="J8" s="41">
        <f t="shared" ca="1" si="0"/>
        <v>264948</v>
      </c>
      <c r="K8" s="41">
        <f t="shared" ca="1" si="0"/>
        <v>1485</v>
      </c>
      <c r="L8" s="41">
        <f t="shared" ca="1" si="0"/>
        <v>3586</v>
      </c>
      <c r="M8" s="41" t="str">
        <f t="shared" ca="1" si="1"/>
        <v>N/A</v>
      </c>
      <c r="N8" s="41">
        <f t="shared" ca="1" si="1"/>
        <v>178</v>
      </c>
      <c r="O8" s="41">
        <f t="shared" ca="1" si="1"/>
        <v>69432</v>
      </c>
      <c r="P8" s="41">
        <f t="shared" ca="1" si="1"/>
        <v>10035</v>
      </c>
      <c r="Q8" s="41">
        <f t="shared" ca="1" si="1"/>
        <v>2705</v>
      </c>
      <c r="R8" s="41">
        <f t="shared" ca="1" si="1"/>
        <v>1554</v>
      </c>
      <c r="S8" s="41">
        <f t="shared" ca="1" si="1"/>
        <v>498</v>
      </c>
      <c r="T8" s="41">
        <f t="shared" ca="1" si="1"/>
        <v>6748</v>
      </c>
      <c r="U8" s="41">
        <f t="shared" ca="1" si="1"/>
        <v>3474</v>
      </c>
      <c r="V8" s="41">
        <f t="shared" ca="1" si="1"/>
        <v>3249</v>
      </c>
      <c r="W8" s="41">
        <f t="shared" ca="1" si="1"/>
        <v>6510</v>
      </c>
      <c r="X8" s="41">
        <f t="shared" ca="1" si="1"/>
        <v>13018</v>
      </c>
      <c r="Y8" s="41">
        <f t="shared" ca="1" si="1"/>
        <v>6093</v>
      </c>
      <c r="Z8" s="41">
        <f t="shared" ca="1" si="1"/>
        <v>2399</v>
      </c>
      <c r="AA8" s="41">
        <f t="shared" ca="1" si="1"/>
        <v>1597</v>
      </c>
      <c r="AB8" s="41">
        <f t="shared" ca="1" si="1"/>
        <v>987</v>
      </c>
      <c r="AC8" s="41">
        <f t="shared" ca="1" si="1"/>
        <v>691</v>
      </c>
      <c r="AD8" s="41">
        <f t="shared" ca="1" si="1"/>
        <v>50</v>
      </c>
      <c r="AE8" s="41">
        <f t="shared" ca="1" si="1"/>
        <v>1463</v>
      </c>
      <c r="AF8" s="41">
        <f t="shared" ca="1" si="1"/>
        <v>1806</v>
      </c>
      <c r="AG8" s="41">
        <f t="shared" ca="1" si="1"/>
        <v>3642</v>
      </c>
      <c r="AH8" s="41">
        <f t="shared" ca="1" si="1"/>
        <v>10891</v>
      </c>
      <c r="AI8" s="41">
        <f t="shared" ca="1" si="1"/>
        <v>1890</v>
      </c>
      <c r="AJ8" s="41">
        <f t="shared" ca="1" si="1"/>
        <v>2730</v>
      </c>
      <c r="AK8" s="41">
        <f t="shared" ca="1" si="1"/>
        <v>4728</v>
      </c>
      <c r="AL8" s="41">
        <f t="shared" ca="1" si="1"/>
        <v>2288</v>
      </c>
      <c r="AM8" s="41">
        <f t="shared" ca="1" si="1"/>
        <v>5437</v>
      </c>
      <c r="AN8" s="41">
        <f t="shared" ca="1" si="1"/>
        <v>75</v>
      </c>
      <c r="AO8" s="41">
        <f t="shared" ca="1" si="1"/>
        <v>2947</v>
      </c>
      <c r="AP8" s="41">
        <f t="shared" ca="1" si="1"/>
        <v>3818</v>
      </c>
      <c r="AQ8" s="41">
        <f t="shared" ca="1" si="1"/>
        <v>6674</v>
      </c>
      <c r="AR8" s="41">
        <f t="shared" ca="1" si="1"/>
        <v>2856</v>
      </c>
      <c r="AS8" s="41">
        <f t="shared" ca="1" si="1"/>
        <v>3821</v>
      </c>
      <c r="AT8" s="41">
        <f t="shared" ca="1" si="1"/>
        <v>4089</v>
      </c>
      <c r="AU8" s="41">
        <f t="shared" ca="1" si="1"/>
        <v>741</v>
      </c>
      <c r="AV8" s="41">
        <f t="shared" ca="1" si="1"/>
        <v>7318</v>
      </c>
      <c r="AW8" s="41">
        <f t="shared" ca="1" si="1"/>
        <v>4989</v>
      </c>
      <c r="AX8" s="41">
        <f t="shared" ca="1" si="1"/>
        <v>242</v>
      </c>
      <c r="AY8" s="41">
        <f t="shared" ca="1" si="1"/>
        <v>2482</v>
      </c>
      <c r="AZ8" s="41">
        <f t="shared" ca="1" si="1"/>
        <v>1638</v>
      </c>
      <c r="BA8" s="41">
        <f t="shared" ca="1" si="1"/>
        <v>2145</v>
      </c>
      <c r="BB8" s="41">
        <f t="shared" ca="1" si="1"/>
        <v>13312</v>
      </c>
      <c r="BC8" s="41">
        <f t="shared" ca="1" si="1"/>
        <v>8495</v>
      </c>
      <c r="BD8" s="41">
        <f t="shared" ca="1" si="1"/>
        <v>0</v>
      </c>
      <c r="BE8" s="41">
        <f t="shared" ca="1" si="1"/>
        <v>1835</v>
      </c>
      <c r="BF8" s="41">
        <f t="shared" ca="1" si="1"/>
        <v>21816</v>
      </c>
      <c r="BG8" s="41">
        <f t="shared" ca="1" si="1"/>
        <v>123</v>
      </c>
      <c r="BH8" s="41">
        <f t="shared" ca="1" si="1"/>
        <v>4788</v>
      </c>
      <c r="BI8" s="41">
        <f t="shared" ca="1" si="1"/>
        <v>1580</v>
      </c>
      <c r="BJ8" s="41">
        <f t="shared" ca="1" si="1"/>
        <v>34302</v>
      </c>
      <c r="BK8" s="41">
        <f t="shared" ca="1" si="1"/>
        <v>857</v>
      </c>
      <c r="BL8" s="41">
        <f t="shared" ca="1" si="1"/>
        <v>57</v>
      </c>
      <c r="BM8" s="41">
        <f t="shared" ca="1" si="1"/>
        <v>33388</v>
      </c>
    </row>
    <row r="9" spans="1:94" x14ac:dyDescent="0.2">
      <c r="A9" s="41" t="str">
        <f>Import_2018!A15</f>
        <v>Arkansas</v>
      </c>
      <c r="B9" s="41">
        <f t="shared" ca="1" si="2"/>
        <v>2990311</v>
      </c>
      <c r="C9" s="41">
        <f t="shared" ca="1" si="3"/>
        <v>2595527</v>
      </c>
      <c r="D9" s="41">
        <f t="shared" ca="1" si="4"/>
        <v>312848</v>
      </c>
      <c r="E9" s="41"/>
      <c r="F9" s="41"/>
      <c r="G9" s="41"/>
      <c r="I9" s="41" t="str">
        <f>Import_2018!L15</f>
        <v>Arkansas</v>
      </c>
      <c r="J9" s="41">
        <f t="shared" ca="1" si="0"/>
        <v>76108</v>
      </c>
      <c r="K9" s="41">
        <f t="shared" ca="1" si="0"/>
        <v>950</v>
      </c>
      <c r="L9" s="41">
        <f t="shared" ca="1" si="0"/>
        <v>145</v>
      </c>
      <c r="M9" s="41">
        <f t="shared" ca="1" si="1"/>
        <v>940</v>
      </c>
      <c r="N9" s="41" t="str">
        <f t="shared" ca="1" si="1"/>
        <v>N/A</v>
      </c>
      <c r="O9" s="41">
        <f t="shared" ca="1" si="1"/>
        <v>5600</v>
      </c>
      <c r="P9" s="41">
        <f t="shared" ca="1" si="1"/>
        <v>4353</v>
      </c>
      <c r="Q9" s="41">
        <f t="shared" ca="1" si="1"/>
        <v>31</v>
      </c>
      <c r="R9" s="41">
        <f t="shared" ca="1" si="1"/>
        <v>68</v>
      </c>
      <c r="S9" s="41">
        <f t="shared" ca="1" si="1"/>
        <v>181</v>
      </c>
      <c r="T9" s="41">
        <f t="shared" ca="1" si="1"/>
        <v>1655</v>
      </c>
      <c r="U9" s="41">
        <f t="shared" ca="1" si="1"/>
        <v>708</v>
      </c>
      <c r="V9" s="41">
        <f t="shared" ca="1" si="1"/>
        <v>250</v>
      </c>
      <c r="W9" s="41">
        <f t="shared" ca="1" si="1"/>
        <v>0</v>
      </c>
      <c r="X9" s="41">
        <f t="shared" ca="1" si="1"/>
        <v>2548</v>
      </c>
      <c r="Y9" s="41">
        <f t="shared" ca="1" si="1"/>
        <v>2041</v>
      </c>
      <c r="Z9" s="41">
        <f t="shared" ca="1" si="1"/>
        <v>1033</v>
      </c>
      <c r="AA9" s="41">
        <f t="shared" ca="1" si="1"/>
        <v>1548</v>
      </c>
      <c r="AB9" s="41">
        <f t="shared" ca="1" si="1"/>
        <v>797</v>
      </c>
      <c r="AC9" s="41">
        <f t="shared" ca="1" si="1"/>
        <v>2557</v>
      </c>
      <c r="AD9" s="41">
        <f t="shared" ca="1" si="1"/>
        <v>144</v>
      </c>
      <c r="AE9" s="41">
        <f t="shared" ca="1" si="1"/>
        <v>130</v>
      </c>
      <c r="AF9" s="41">
        <f t="shared" ca="1" si="1"/>
        <v>490</v>
      </c>
      <c r="AG9" s="41">
        <f t="shared" ca="1" si="1"/>
        <v>3475</v>
      </c>
      <c r="AH9" s="41">
        <f t="shared" ca="1" si="1"/>
        <v>1298</v>
      </c>
      <c r="AI9" s="41">
        <f t="shared" ca="1" si="1"/>
        <v>1535</v>
      </c>
      <c r="AJ9" s="41">
        <f t="shared" ca="1" si="1"/>
        <v>6754</v>
      </c>
      <c r="AK9" s="41">
        <f t="shared" ca="1" si="1"/>
        <v>0</v>
      </c>
      <c r="AL9" s="41">
        <f t="shared" ca="1" si="1"/>
        <v>43</v>
      </c>
      <c r="AM9" s="41">
        <f t="shared" ca="1" si="1"/>
        <v>500</v>
      </c>
      <c r="AN9" s="41">
        <f t="shared" ca="1" si="1"/>
        <v>609</v>
      </c>
      <c r="AO9" s="41">
        <f t="shared" ca="1" si="1"/>
        <v>0</v>
      </c>
      <c r="AP9" s="41">
        <f t="shared" ca="1" si="1"/>
        <v>570</v>
      </c>
      <c r="AQ9" s="41">
        <f t="shared" ca="1" si="1"/>
        <v>1352</v>
      </c>
      <c r="AR9" s="41">
        <f t="shared" ca="1" si="1"/>
        <v>724</v>
      </c>
      <c r="AS9" s="41">
        <f t="shared" ca="1" si="1"/>
        <v>0</v>
      </c>
      <c r="AT9" s="41">
        <f t="shared" ca="1" si="1"/>
        <v>1364</v>
      </c>
      <c r="AU9" s="41">
        <f t="shared" ca="1" si="1"/>
        <v>4828</v>
      </c>
      <c r="AV9" s="41">
        <f t="shared" ca="1" si="1"/>
        <v>143</v>
      </c>
      <c r="AW9" s="41">
        <f t="shared" ca="1" si="1"/>
        <v>1188</v>
      </c>
      <c r="AX9" s="41">
        <f t="shared" ca="1" si="1"/>
        <v>185</v>
      </c>
      <c r="AY9" s="41">
        <f t="shared" ca="1" si="1"/>
        <v>387</v>
      </c>
      <c r="AZ9" s="41">
        <f t="shared" ca="1" si="1"/>
        <v>134</v>
      </c>
      <c r="BA9" s="41">
        <f t="shared" ca="1" si="1"/>
        <v>4115</v>
      </c>
      <c r="BB9" s="41">
        <f t="shared" ca="1" si="1"/>
        <v>16374</v>
      </c>
      <c r="BC9" s="41">
        <f t="shared" ca="1" si="1"/>
        <v>21</v>
      </c>
      <c r="BD9" s="41">
        <f t="shared" ref="BD9:BM24" ca="1" si="5">INDEX(INDIRECT("Import_"&amp;$B$1&amp;"!"&amp;"$"&amp;BD$2&amp;":$"&amp;BD$2,TRUE),MATCH($I9,INDIRECT("Import_"&amp;$B$1&amp;"!"&amp;"$a:$a",TRUE),0),1)</f>
        <v>0</v>
      </c>
      <c r="BE9" s="41">
        <f t="shared" ca="1" si="5"/>
        <v>1030</v>
      </c>
      <c r="BF9" s="41">
        <f t="shared" ca="1" si="5"/>
        <v>1876</v>
      </c>
      <c r="BG9" s="41">
        <f t="shared" ca="1" si="5"/>
        <v>75</v>
      </c>
      <c r="BH9" s="41">
        <f t="shared" ca="1" si="5"/>
        <v>716</v>
      </c>
      <c r="BI9" s="41">
        <f t="shared" ca="1" si="5"/>
        <v>643</v>
      </c>
      <c r="BJ9" s="41">
        <f t="shared" ca="1" si="5"/>
        <v>5828</v>
      </c>
      <c r="BK9" s="41">
        <f t="shared" ca="1" si="5"/>
        <v>0</v>
      </c>
      <c r="BL9" s="41">
        <f t="shared" ca="1" si="5"/>
        <v>0</v>
      </c>
      <c r="BM9" s="41">
        <f t="shared" ca="1" si="5"/>
        <v>5828</v>
      </c>
    </row>
    <row r="10" spans="1:94" x14ac:dyDescent="0.2">
      <c r="A10" s="41" t="str">
        <f>Import_2018!A16</f>
        <v>California</v>
      </c>
      <c r="B10" s="41">
        <f t="shared" ca="1" si="2"/>
        <v>38833197</v>
      </c>
      <c r="C10" s="41">
        <f t="shared" ca="1" si="3"/>
        <v>34461724</v>
      </c>
      <c r="D10" s="41">
        <f t="shared" ca="1" si="4"/>
        <v>3749371</v>
      </c>
      <c r="E10" s="41"/>
      <c r="F10" s="41"/>
      <c r="G10" s="41"/>
      <c r="I10" s="41" t="str">
        <f>Import_2018!L16</f>
        <v>California</v>
      </c>
      <c r="J10" s="41">
        <f t="shared" ca="1" si="0"/>
        <v>433402</v>
      </c>
      <c r="K10" s="41">
        <f t="shared" ca="1" si="0"/>
        <v>2710</v>
      </c>
      <c r="L10" s="41">
        <f t="shared" ca="1" si="0"/>
        <v>3049</v>
      </c>
      <c r="M10" s="41">
        <f t="shared" ref="M10:Y20" ca="1" si="6">INDEX(INDIRECT("Import_"&amp;$B$1&amp;"!"&amp;"$"&amp;M$2&amp;":$"&amp;M$2,TRUE),MATCH($I10,INDIRECT("Import_"&amp;$B$1&amp;"!"&amp;"$a:$a",TRUE),0),1)</f>
        <v>27449</v>
      </c>
      <c r="N10" s="41">
        <f t="shared" ca="1" si="6"/>
        <v>2576</v>
      </c>
      <c r="O10" s="41" t="str">
        <f t="shared" ca="1" si="6"/>
        <v>N/A</v>
      </c>
      <c r="P10" s="41">
        <f t="shared" ca="1" si="6"/>
        <v>20353</v>
      </c>
      <c r="Q10" s="41">
        <f t="shared" ca="1" si="6"/>
        <v>5189</v>
      </c>
      <c r="R10" s="41">
        <f t="shared" ca="1" si="6"/>
        <v>1012</v>
      </c>
      <c r="S10" s="41">
        <f t="shared" ca="1" si="6"/>
        <v>4009</v>
      </c>
      <c r="T10" s="41">
        <f t="shared" ca="1" si="6"/>
        <v>24692</v>
      </c>
      <c r="U10" s="41">
        <f t="shared" ca="1" si="6"/>
        <v>9111</v>
      </c>
      <c r="V10" s="41">
        <f t="shared" ca="1" si="6"/>
        <v>7544</v>
      </c>
      <c r="W10" s="41">
        <f t="shared" ca="1" si="6"/>
        <v>2799</v>
      </c>
      <c r="X10" s="41">
        <f t="shared" ca="1" si="6"/>
        <v>22546</v>
      </c>
      <c r="Y10" s="41">
        <f t="shared" ca="1" si="6"/>
        <v>3889</v>
      </c>
      <c r="Z10" s="41">
        <f t="shared" ref="Z10:AO33" ca="1" si="7">INDEX(INDIRECT("Import_"&amp;$B$1&amp;"!"&amp;"$"&amp;Z$2&amp;":$"&amp;Z$2,TRUE),MATCH($I10,INDIRECT("Import_"&amp;$B$1&amp;"!"&amp;"$a:$a",TRUE),0),1)</f>
        <v>3435</v>
      </c>
      <c r="AA10" s="41">
        <f t="shared" ca="1" si="7"/>
        <v>3582</v>
      </c>
      <c r="AB10" s="41">
        <f t="shared" ca="1" si="7"/>
        <v>2010</v>
      </c>
      <c r="AC10" s="41">
        <f t="shared" ca="1" si="7"/>
        <v>3174</v>
      </c>
      <c r="AD10" s="41">
        <f t="shared" ca="1" si="7"/>
        <v>248</v>
      </c>
      <c r="AE10" s="41">
        <f t="shared" ca="1" si="7"/>
        <v>5860</v>
      </c>
      <c r="AF10" s="41">
        <f t="shared" ca="1" si="7"/>
        <v>15274</v>
      </c>
      <c r="AG10" s="41">
        <f t="shared" ca="1" si="7"/>
        <v>9419</v>
      </c>
      <c r="AH10" s="41">
        <f t="shared" ca="1" si="7"/>
        <v>6053</v>
      </c>
      <c r="AI10" s="41">
        <f t="shared" ca="1" si="7"/>
        <v>1821</v>
      </c>
      <c r="AJ10" s="41">
        <f t="shared" ca="1" si="7"/>
        <v>5200</v>
      </c>
      <c r="AK10" s="41">
        <f t="shared" ca="1" si="7"/>
        <v>2049</v>
      </c>
      <c r="AL10" s="41">
        <f t="shared" ca="1" si="7"/>
        <v>2596</v>
      </c>
      <c r="AM10" s="41">
        <f t="shared" ca="1" si="7"/>
        <v>14826</v>
      </c>
      <c r="AN10" s="41">
        <f t="shared" ca="1" si="7"/>
        <v>1034</v>
      </c>
      <c r="AO10" s="41">
        <f t="shared" ca="1" si="7"/>
        <v>9063</v>
      </c>
      <c r="AP10" s="41">
        <f t="shared" ref="AP10:BE25" ca="1" si="8">INDEX(INDIRECT("Import_"&amp;$B$1&amp;"!"&amp;"$"&amp;AP$2&amp;":$"&amp;AP$2,TRUE),MATCH($I10,INDIRECT("Import_"&amp;$B$1&amp;"!"&amp;"$a:$a",TRUE),0),1)</f>
        <v>3316</v>
      </c>
      <c r="AQ10" s="41">
        <f t="shared" ca="1" si="8"/>
        <v>32723</v>
      </c>
      <c r="AR10" s="41">
        <f t="shared" ca="1" si="8"/>
        <v>9845</v>
      </c>
      <c r="AS10" s="41">
        <f t="shared" ca="1" si="8"/>
        <v>1143</v>
      </c>
      <c r="AT10" s="41">
        <f t="shared" ca="1" si="8"/>
        <v>9529</v>
      </c>
      <c r="AU10" s="41">
        <f t="shared" ca="1" si="8"/>
        <v>4505</v>
      </c>
      <c r="AV10" s="41">
        <f t="shared" ca="1" si="8"/>
        <v>20219</v>
      </c>
      <c r="AW10" s="41">
        <f t="shared" ca="1" si="8"/>
        <v>12156</v>
      </c>
      <c r="AX10" s="41">
        <f t="shared" ca="1" si="8"/>
        <v>1446</v>
      </c>
      <c r="AY10" s="41">
        <f t="shared" ca="1" si="8"/>
        <v>4148</v>
      </c>
      <c r="AZ10" s="41">
        <f t="shared" ca="1" si="8"/>
        <v>2092</v>
      </c>
      <c r="BA10" s="41">
        <f t="shared" ca="1" si="8"/>
        <v>3405</v>
      </c>
      <c r="BB10" s="41">
        <f t="shared" ca="1" si="8"/>
        <v>33577</v>
      </c>
      <c r="BC10" s="41">
        <f t="shared" ca="1" si="8"/>
        <v>6111</v>
      </c>
      <c r="BD10" s="41">
        <f t="shared" ca="1" si="8"/>
        <v>778</v>
      </c>
      <c r="BE10" s="41">
        <f t="shared" ca="1" si="8"/>
        <v>16881</v>
      </c>
      <c r="BF10" s="41">
        <f t="shared" ca="1" si="5"/>
        <v>40456</v>
      </c>
      <c r="BG10" s="41">
        <f t="shared" ca="1" si="5"/>
        <v>707</v>
      </c>
      <c r="BH10" s="41">
        <f t="shared" ca="1" si="5"/>
        <v>6455</v>
      </c>
      <c r="BI10" s="41">
        <f t="shared" ca="1" si="5"/>
        <v>1338</v>
      </c>
      <c r="BJ10" s="41">
        <f t="shared" ca="1" si="5"/>
        <v>188700</v>
      </c>
      <c r="BK10" s="41">
        <f t="shared" ca="1" si="5"/>
        <v>968</v>
      </c>
      <c r="BL10" s="41">
        <f t="shared" ca="1" si="5"/>
        <v>1921</v>
      </c>
      <c r="BM10" s="41">
        <f t="shared" ca="1" si="5"/>
        <v>185811</v>
      </c>
    </row>
    <row r="11" spans="1:94" x14ac:dyDescent="0.2">
      <c r="A11" s="41" t="str">
        <f>Import_2018!A18</f>
        <v>Colorado</v>
      </c>
      <c r="B11" s="41">
        <f t="shared" ca="1" si="2"/>
        <v>5757628</v>
      </c>
      <c r="C11" s="41">
        <f t="shared" ca="1" si="3"/>
        <v>4794481</v>
      </c>
      <c r="D11" s="41">
        <f t="shared" ca="1" si="4"/>
        <v>686892</v>
      </c>
      <c r="E11" s="41"/>
      <c r="F11" s="41"/>
      <c r="G11" s="41"/>
      <c r="I11" s="41" t="str">
        <f>Import_2018!L18</f>
        <v>Colorado</v>
      </c>
      <c r="J11" s="41">
        <f t="shared" ca="1" si="0"/>
        <v>250031</v>
      </c>
      <c r="K11" s="41">
        <f t="shared" ca="1" si="0"/>
        <v>2192</v>
      </c>
      <c r="L11" s="41">
        <f t="shared" ca="1" si="0"/>
        <v>3692</v>
      </c>
      <c r="M11" s="41">
        <f t="shared" ca="1" si="6"/>
        <v>11880</v>
      </c>
      <c r="N11" s="41">
        <f t="shared" ca="1" si="6"/>
        <v>171</v>
      </c>
      <c r="O11" s="41">
        <f t="shared" ca="1" si="6"/>
        <v>33648</v>
      </c>
      <c r="P11" s="41" t="str">
        <f t="shared" ca="1" si="6"/>
        <v>N/A</v>
      </c>
      <c r="Q11" s="41">
        <f t="shared" ca="1" si="6"/>
        <v>1773</v>
      </c>
      <c r="R11" s="41">
        <f t="shared" ca="1" si="6"/>
        <v>643</v>
      </c>
      <c r="S11" s="41">
        <f t="shared" ca="1" si="6"/>
        <v>2406</v>
      </c>
      <c r="T11" s="41">
        <f t="shared" ca="1" si="6"/>
        <v>18661</v>
      </c>
      <c r="U11" s="41">
        <f t="shared" ca="1" si="6"/>
        <v>6419</v>
      </c>
      <c r="V11" s="41">
        <f t="shared" ca="1" si="6"/>
        <v>2679</v>
      </c>
      <c r="W11" s="41">
        <f t="shared" ca="1" si="6"/>
        <v>1128</v>
      </c>
      <c r="X11" s="41">
        <f t="shared" ca="1" si="6"/>
        <v>10241</v>
      </c>
      <c r="Y11" s="41">
        <f t="shared" ca="1" si="6"/>
        <v>1793</v>
      </c>
      <c r="Z11" s="41">
        <f t="shared" ca="1" si="7"/>
        <v>1136</v>
      </c>
      <c r="AA11" s="41">
        <f t="shared" ca="1" si="7"/>
        <v>3862</v>
      </c>
      <c r="AB11" s="41">
        <f t="shared" ca="1" si="7"/>
        <v>1940</v>
      </c>
      <c r="AC11" s="41">
        <f t="shared" ca="1" si="7"/>
        <v>4088</v>
      </c>
      <c r="AD11" s="41">
        <f t="shared" ca="1" si="7"/>
        <v>310</v>
      </c>
      <c r="AE11" s="41">
        <f t="shared" ca="1" si="7"/>
        <v>2261</v>
      </c>
      <c r="AF11" s="41">
        <f t="shared" ca="1" si="7"/>
        <v>6546</v>
      </c>
      <c r="AG11" s="41">
        <f t="shared" ca="1" si="7"/>
        <v>3947</v>
      </c>
      <c r="AH11" s="41">
        <f t="shared" ca="1" si="7"/>
        <v>4569</v>
      </c>
      <c r="AI11" s="41">
        <f t="shared" ca="1" si="7"/>
        <v>1191</v>
      </c>
      <c r="AJ11" s="41">
        <f t="shared" ca="1" si="7"/>
        <v>6225</v>
      </c>
      <c r="AK11" s="41">
        <f t="shared" ca="1" si="7"/>
        <v>741</v>
      </c>
      <c r="AL11" s="41">
        <f t="shared" ca="1" si="7"/>
        <v>2350</v>
      </c>
      <c r="AM11" s="41">
        <f t="shared" ca="1" si="7"/>
        <v>3440</v>
      </c>
      <c r="AN11" s="41">
        <f t="shared" ca="1" si="7"/>
        <v>480</v>
      </c>
      <c r="AO11" s="41">
        <f t="shared" ca="1" si="7"/>
        <v>2895</v>
      </c>
      <c r="AP11" s="41">
        <f t="shared" ca="1" si="8"/>
        <v>5966</v>
      </c>
      <c r="AQ11" s="41">
        <f t="shared" ca="1" si="8"/>
        <v>12611</v>
      </c>
      <c r="AR11" s="41">
        <f t="shared" ca="1" si="8"/>
        <v>7440</v>
      </c>
      <c r="AS11" s="41">
        <f t="shared" ca="1" si="8"/>
        <v>540</v>
      </c>
      <c r="AT11" s="41">
        <f t="shared" ca="1" si="8"/>
        <v>5514</v>
      </c>
      <c r="AU11" s="41">
        <f t="shared" ca="1" si="8"/>
        <v>3624</v>
      </c>
      <c r="AV11" s="41">
        <f t="shared" ca="1" si="8"/>
        <v>5642</v>
      </c>
      <c r="AW11" s="41">
        <f t="shared" ca="1" si="8"/>
        <v>3669</v>
      </c>
      <c r="AX11" s="41">
        <f t="shared" ca="1" si="8"/>
        <v>16</v>
      </c>
      <c r="AY11" s="41">
        <f t="shared" ca="1" si="8"/>
        <v>1848</v>
      </c>
      <c r="AZ11" s="41">
        <f t="shared" ca="1" si="8"/>
        <v>1509</v>
      </c>
      <c r="BA11" s="41">
        <f t="shared" ca="1" si="8"/>
        <v>3235</v>
      </c>
      <c r="BB11" s="41">
        <f t="shared" ca="1" si="8"/>
        <v>29754</v>
      </c>
      <c r="BC11" s="41">
        <f t="shared" ca="1" si="8"/>
        <v>5767</v>
      </c>
      <c r="BD11" s="41">
        <f t="shared" ca="1" si="8"/>
        <v>0</v>
      </c>
      <c r="BE11" s="41">
        <f t="shared" ca="1" si="8"/>
        <v>6432</v>
      </c>
      <c r="BF11" s="41">
        <f t="shared" ca="1" si="5"/>
        <v>6608</v>
      </c>
      <c r="BG11" s="41">
        <f t="shared" ca="1" si="5"/>
        <v>105</v>
      </c>
      <c r="BH11" s="41">
        <f t="shared" ca="1" si="5"/>
        <v>3031</v>
      </c>
      <c r="BI11" s="41">
        <f t="shared" ca="1" si="5"/>
        <v>3413</v>
      </c>
      <c r="BJ11" s="41">
        <f t="shared" ca="1" si="5"/>
        <v>26224</v>
      </c>
      <c r="BK11" s="41">
        <f t="shared" ca="1" si="5"/>
        <v>491</v>
      </c>
      <c r="BL11" s="41">
        <f t="shared" ca="1" si="5"/>
        <v>291</v>
      </c>
      <c r="BM11" s="41">
        <f t="shared" ca="1" si="5"/>
        <v>25442</v>
      </c>
    </row>
    <row r="12" spans="1:94" x14ac:dyDescent="0.2">
      <c r="A12" s="41" t="str">
        <f>Import_2018!A19</f>
        <v>Connecticut</v>
      </c>
      <c r="B12" s="41">
        <f t="shared" ca="1" si="2"/>
        <v>3571470</v>
      </c>
      <c r="C12" s="41">
        <f t="shared" ca="1" si="3"/>
        <v>3168509</v>
      </c>
      <c r="D12" s="41">
        <f t="shared" ca="1" si="4"/>
        <v>279328</v>
      </c>
      <c r="E12" s="41"/>
      <c r="F12" s="41"/>
      <c r="G12" s="41"/>
      <c r="I12" s="41" t="str">
        <f>Import_2018!L19</f>
        <v>Connecticut</v>
      </c>
      <c r="J12" s="41">
        <f t="shared" ca="1" si="0"/>
        <v>106618</v>
      </c>
      <c r="K12" s="41">
        <f t="shared" ca="1" si="0"/>
        <v>0</v>
      </c>
      <c r="L12" s="41">
        <f t="shared" ca="1" si="0"/>
        <v>0</v>
      </c>
      <c r="M12" s="41">
        <f t="shared" ca="1" si="6"/>
        <v>661</v>
      </c>
      <c r="N12" s="41">
        <f t="shared" ca="1" si="6"/>
        <v>38</v>
      </c>
      <c r="O12" s="41">
        <f t="shared" ca="1" si="6"/>
        <v>6645</v>
      </c>
      <c r="P12" s="41">
        <f t="shared" ca="1" si="6"/>
        <v>1181</v>
      </c>
      <c r="Q12" s="41" t="str">
        <f t="shared" ca="1" si="6"/>
        <v>N/A</v>
      </c>
      <c r="R12" s="41">
        <f t="shared" ca="1" si="6"/>
        <v>488</v>
      </c>
      <c r="S12" s="41">
        <f t="shared" ca="1" si="6"/>
        <v>393</v>
      </c>
      <c r="T12" s="41">
        <f t="shared" ca="1" si="6"/>
        <v>6534</v>
      </c>
      <c r="U12" s="41">
        <f t="shared" ca="1" si="6"/>
        <v>1255</v>
      </c>
      <c r="V12" s="41">
        <f t="shared" ca="1" si="6"/>
        <v>37</v>
      </c>
      <c r="W12" s="41">
        <f t="shared" ca="1" si="6"/>
        <v>353</v>
      </c>
      <c r="X12" s="41">
        <f t="shared" ca="1" si="6"/>
        <v>789</v>
      </c>
      <c r="Y12" s="41">
        <f t="shared" ca="1" si="6"/>
        <v>888</v>
      </c>
      <c r="Z12" s="41">
        <f t="shared" ca="1" si="7"/>
        <v>490</v>
      </c>
      <c r="AA12" s="41">
        <f t="shared" ca="1" si="7"/>
        <v>169</v>
      </c>
      <c r="AB12" s="41">
        <f t="shared" ca="1" si="7"/>
        <v>282</v>
      </c>
      <c r="AC12" s="41">
        <f t="shared" ca="1" si="7"/>
        <v>825</v>
      </c>
      <c r="AD12" s="41">
        <f t="shared" ca="1" si="7"/>
        <v>134</v>
      </c>
      <c r="AE12" s="41">
        <f t="shared" ca="1" si="7"/>
        <v>1419</v>
      </c>
      <c r="AF12" s="41">
        <f t="shared" ca="1" si="7"/>
        <v>14556</v>
      </c>
      <c r="AG12" s="41">
        <f t="shared" ca="1" si="7"/>
        <v>254</v>
      </c>
      <c r="AH12" s="41">
        <f t="shared" ca="1" si="7"/>
        <v>1361</v>
      </c>
      <c r="AI12" s="41">
        <f t="shared" ca="1" si="7"/>
        <v>0</v>
      </c>
      <c r="AJ12" s="41">
        <f t="shared" ca="1" si="7"/>
        <v>318</v>
      </c>
      <c r="AK12" s="41">
        <f t="shared" ca="1" si="7"/>
        <v>0</v>
      </c>
      <c r="AL12" s="41">
        <f t="shared" ca="1" si="7"/>
        <v>66</v>
      </c>
      <c r="AM12" s="41">
        <f t="shared" ca="1" si="7"/>
        <v>246</v>
      </c>
      <c r="AN12" s="41">
        <f t="shared" ca="1" si="7"/>
        <v>1947</v>
      </c>
      <c r="AO12" s="41">
        <f t="shared" ca="1" si="7"/>
        <v>6352</v>
      </c>
      <c r="AP12" s="41">
        <f t="shared" ca="1" si="8"/>
        <v>237</v>
      </c>
      <c r="AQ12" s="41">
        <f t="shared" ca="1" si="8"/>
        <v>40790</v>
      </c>
      <c r="AR12" s="41">
        <f t="shared" ca="1" si="8"/>
        <v>2366</v>
      </c>
      <c r="AS12" s="41">
        <f t="shared" ca="1" si="8"/>
        <v>0</v>
      </c>
      <c r="AT12" s="41">
        <f t="shared" ca="1" si="8"/>
        <v>1181</v>
      </c>
      <c r="AU12" s="41">
        <f t="shared" ca="1" si="8"/>
        <v>47</v>
      </c>
      <c r="AV12" s="41">
        <f t="shared" ca="1" si="8"/>
        <v>96</v>
      </c>
      <c r="AW12" s="41">
        <f t="shared" ca="1" si="8"/>
        <v>3119</v>
      </c>
      <c r="AX12" s="41">
        <f t="shared" ca="1" si="8"/>
        <v>3421</v>
      </c>
      <c r="AY12" s="41">
        <f t="shared" ca="1" si="8"/>
        <v>1771</v>
      </c>
      <c r="AZ12" s="41">
        <f t="shared" ca="1" si="8"/>
        <v>216</v>
      </c>
      <c r="BA12" s="41">
        <f t="shared" ca="1" si="8"/>
        <v>556</v>
      </c>
      <c r="BB12" s="41">
        <f t="shared" ca="1" si="8"/>
        <v>2073</v>
      </c>
      <c r="BC12" s="41">
        <f t="shared" ca="1" si="8"/>
        <v>451</v>
      </c>
      <c r="BD12" s="41">
        <f t="shared" ca="1" si="8"/>
        <v>393</v>
      </c>
      <c r="BE12" s="41">
        <f t="shared" ca="1" si="8"/>
        <v>1536</v>
      </c>
      <c r="BF12" s="41">
        <f t="shared" ca="1" si="5"/>
        <v>665</v>
      </c>
      <c r="BG12" s="41">
        <f t="shared" ca="1" si="5"/>
        <v>19</v>
      </c>
      <c r="BH12" s="41">
        <f t="shared" ca="1" si="5"/>
        <v>0</v>
      </c>
      <c r="BI12" s="41">
        <f t="shared" ca="1" si="5"/>
        <v>0</v>
      </c>
      <c r="BJ12" s="41">
        <f t="shared" ca="1" si="5"/>
        <v>17015</v>
      </c>
      <c r="BK12" s="41">
        <f t="shared" ca="1" si="5"/>
        <v>1664</v>
      </c>
      <c r="BL12" s="41">
        <f t="shared" ca="1" si="5"/>
        <v>165</v>
      </c>
      <c r="BM12" s="41">
        <f t="shared" ca="1" si="5"/>
        <v>15186</v>
      </c>
    </row>
    <row r="13" spans="1:94" x14ac:dyDescent="0.2">
      <c r="A13" s="41" t="str">
        <f>Import_2018!A20</f>
        <v>Delaware</v>
      </c>
      <c r="B13" s="41">
        <f t="shared" ca="1" si="2"/>
        <v>994669</v>
      </c>
      <c r="C13" s="41">
        <f t="shared" ca="1" si="3"/>
        <v>889174</v>
      </c>
      <c r="D13" s="41">
        <f t="shared" ca="1" si="4"/>
        <v>58180</v>
      </c>
      <c r="E13" s="41"/>
      <c r="F13" s="41"/>
      <c r="G13" s="41"/>
      <c r="I13" s="41" t="str">
        <f>Import_2018!L20</f>
        <v>Delaware</v>
      </c>
      <c r="J13" s="41">
        <f t="shared" ca="1" si="0"/>
        <v>42551</v>
      </c>
      <c r="K13" s="41">
        <f t="shared" ca="1" si="0"/>
        <v>0</v>
      </c>
      <c r="L13" s="41">
        <f t="shared" ca="1" si="0"/>
        <v>0</v>
      </c>
      <c r="M13" s="41">
        <f t="shared" ca="1" si="6"/>
        <v>708</v>
      </c>
      <c r="N13" s="41">
        <f t="shared" ca="1" si="6"/>
        <v>0</v>
      </c>
      <c r="O13" s="41">
        <f t="shared" ca="1" si="6"/>
        <v>116</v>
      </c>
      <c r="P13" s="41">
        <f t="shared" ca="1" si="6"/>
        <v>239</v>
      </c>
      <c r="Q13" s="41">
        <f t="shared" ca="1" si="6"/>
        <v>786</v>
      </c>
      <c r="R13" s="41" t="str">
        <f t="shared" ca="1" si="6"/>
        <v>N/A</v>
      </c>
      <c r="S13" s="41">
        <f t="shared" ca="1" si="6"/>
        <v>604</v>
      </c>
      <c r="T13" s="41">
        <f t="shared" ca="1" si="6"/>
        <v>1650</v>
      </c>
      <c r="U13" s="41">
        <f t="shared" ca="1" si="6"/>
        <v>130</v>
      </c>
      <c r="V13" s="41">
        <f t="shared" ca="1" si="6"/>
        <v>70</v>
      </c>
      <c r="W13" s="41">
        <f t="shared" ca="1" si="6"/>
        <v>0</v>
      </c>
      <c r="X13" s="41">
        <f t="shared" ca="1" si="6"/>
        <v>212</v>
      </c>
      <c r="Y13" s="41">
        <f t="shared" ca="1" si="6"/>
        <v>201</v>
      </c>
      <c r="Z13" s="41">
        <f t="shared" ca="1" si="7"/>
        <v>0</v>
      </c>
      <c r="AA13" s="41">
        <f t="shared" ca="1" si="7"/>
        <v>0</v>
      </c>
      <c r="AB13" s="41">
        <f t="shared" ca="1" si="7"/>
        <v>142</v>
      </c>
      <c r="AC13" s="41">
        <f t="shared" ca="1" si="7"/>
        <v>15</v>
      </c>
      <c r="AD13" s="41">
        <f t="shared" ca="1" si="7"/>
        <v>0</v>
      </c>
      <c r="AE13" s="41">
        <f t="shared" ca="1" si="7"/>
        <v>7767</v>
      </c>
      <c r="AF13" s="41">
        <f t="shared" ca="1" si="7"/>
        <v>1037</v>
      </c>
      <c r="AG13" s="41">
        <f t="shared" ca="1" si="7"/>
        <v>451</v>
      </c>
      <c r="AH13" s="41">
        <f t="shared" ca="1" si="7"/>
        <v>90</v>
      </c>
      <c r="AI13" s="41">
        <f t="shared" ca="1" si="7"/>
        <v>6</v>
      </c>
      <c r="AJ13" s="41">
        <f t="shared" ca="1" si="7"/>
        <v>424</v>
      </c>
      <c r="AK13" s="41">
        <f t="shared" ca="1" si="7"/>
        <v>0</v>
      </c>
      <c r="AL13" s="41">
        <f t="shared" ca="1" si="7"/>
        <v>6</v>
      </c>
      <c r="AM13" s="41">
        <f t="shared" ca="1" si="7"/>
        <v>96</v>
      </c>
      <c r="AN13" s="41">
        <f t="shared" ca="1" si="7"/>
        <v>29</v>
      </c>
      <c r="AO13" s="41">
        <f t="shared" ca="1" si="7"/>
        <v>4008</v>
      </c>
      <c r="AP13" s="41">
        <f t="shared" ca="1" si="8"/>
        <v>86</v>
      </c>
      <c r="AQ13" s="41">
        <f t="shared" ca="1" si="8"/>
        <v>5958</v>
      </c>
      <c r="AR13" s="41">
        <f t="shared" ca="1" si="8"/>
        <v>341</v>
      </c>
      <c r="AS13" s="41">
        <f t="shared" ca="1" si="8"/>
        <v>0</v>
      </c>
      <c r="AT13" s="41">
        <f t="shared" ca="1" si="8"/>
        <v>148</v>
      </c>
      <c r="AU13" s="41">
        <f t="shared" ca="1" si="8"/>
        <v>21</v>
      </c>
      <c r="AV13" s="41">
        <f t="shared" ca="1" si="8"/>
        <v>0</v>
      </c>
      <c r="AW13" s="41">
        <f t="shared" ca="1" si="8"/>
        <v>12349</v>
      </c>
      <c r="AX13" s="41">
        <f t="shared" ca="1" si="8"/>
        <v>6</v>
      </c>
      <c r="AY13" s="41">
        <f t="shared" ca="1" si="8"/>
        <v>572</v>
      </c>
      <c r="AZ13" s="41">
        <f t="shared" ca="1" si="8"/>
        <v>0</v>
      </c>
      <c r="BA13" s="41">
        <f t="shared" ca="1" si="8"/>
        <v>98</v>
      </c>
      <c r="BB13" s="41">
        <f t="shared" ca="1" si="8"/>
        <v>1300</v>
      </c>
      <c r="BC13" s="41">
        <f t="shared" ca="1" si="8"/>
        <v>0</v>
      </c>
      <c r="BD13" s="41">
        <f t="shared" ca="1" si="8"/>
        <v>0</v>
      </c>
      <c r="BE13" s="41">
        <f t="shared" ca="1" si="8"/>
        <v>2588</v>
      </c>
      <c r="BF13" s="41">
        <f t="shared" ca="1" si="5"/>
        <v>258</v>
      </c>
      <c r="BG13" s="41">
        <f t="shared" ca="1" si="5"/>
        <v>0</v>
      </c>
      <c r="BH13" s="41">
        <f t="shared" ca="1" si="5"/>
        <v>39</v>
      </c>
      <c r="BI13" s="41">
        <f t="shared" ca="1" si="5"/>
        <v>0</v>
      </c>
      <c r="BJ13" s="41">
        <f t="shared" ca="1" si="5"/>
        <v>4764</v>
      </c>
      <c r="BK13" s="41">
        <f t="shared" ca="1" si="5"/>
        <v>319</v>
      </c>
      <c r="BL13" s="41">
        <f t="shared" ca="1" si="5"/>
        <v>0</v>
      </c>
      <c r="BM13" s="41">
        <f t="shared" ca="1" si="5"/>
        <v>4445</v>
      </c>
    </row>
    <row r="14" spans="1:94" x14ac:dyDescent="0.2">
      <c r="A14" s="41" t="str">
        <f>Import_2018!A21</f>
        <v xml:space="preserve">District of Columbia </v>
      </c>
      <c r="B14" s="41">
        <f t="shared" ca="1" si="2"/>
        <v>661026</v>
      </c>
      <c r="C14" s="41">
        <f t="shared" ca="1" si="3"/>
        <v>527167</v>
      </c>
      <c r="D14" s="41">
        <f t="shared" ca="1" si="4"/>
        <v>68606</v>
      </c>
      <c r="E14" s="41"/>
      <c r="F14" s="41"/>
      <c r="G14" s="41"/>
      <c r="I14" s="41" t="str">
        <f>Import_2018!L21</f>
        <v xml:space="preserve">District of Columbia </v>
      </c>
      <c r="J14" s="41">
        <f t="shared" ca="1" si="0"/>
        <v>57746</v>
      </c>
      <c r="K14" s="41">
        <f t="shared" ca="1" si="0"/>
        <v>342</v>
      </c>
      <c r="L14" s="41">
        <f t="shared" ca="1" si="0"/>
        <v>196</v>
      </c>
      <c r="M14" s="41">
        <f t="shared" ca="1" si="6"/>
        <v>674</v>
      </c>
      <c r="N14" s="41">
        <f t="shared" ca="1" si="6"/>
        <v>37</v>
      </c>
      <c r="O14" s="41">
        <f t="shared" ca="1" si="6"/>
        <v>3945</v>
      </c>
      <c r="P14" s="41">
        <f t="shared" ca="1" si="6"/>
        <v>261</v>
      </c>
      <c r="Q14" s="41">
        <f t="shared" ca="1" si="6"/>
        <v>1102</v>
      </c>
      <c r="R14" s="41">
        <f t="shared" ca="1" si="6"/>
        <v>3560</v>
      </c>
      <c r="S14" s="41" t="str">
        <f t="shared" ca="1" si="6"/>
        <v>N/A</v>
      </c>
      <c r="T14" s="41">
        <f t="shared" ca="1" si="6"/>
        <v>2581</v>
      </c>
      <c r="U14" s="41">
        <f t="shared" ca="1" si="6"/>
        <v>1662</v>
      </c>
      <c r="V14" s="41">
        <f t="shared" ca="1" si="6"/>
        <v>0</v>
      </c>
      <c r="W14" s="41">
        <f t="shared" ca="1" si="6"/>
        <v>93</v>
      </c>
      <c r="X14" s="41">
        <f t="shared" ca="1" si="6"/>
        <v>1736</v>
      </c>
      <c r="Y14" s="41">
        <f t="shared" ca="1" si="6"/>
        <v>159</v>
      </c>
      <c r="Z14" s="41">
        <f t="shared" ca="1" si="7"/>
        <v>145</v>
      </c>
      <c r="AA14" s="41">
        <f t="shared" ca="1" si="7"/>
        <v>503</v>
      </c>
      <c r="AB14" s="41">
        <f t="shared" ca="1" si="7"/>
        <v>202</v>
      </c>
      <c r="AC14" s="41">
        <f t="shared" ca="1" si="7"/>
        <v>324</v>
      </c>
      <c r="AD14" s="41">
        <f t="shared" ca="1" si="7"/>
        <v>1028</v>
      </c>
      <c r="AE14" s="41">
        <f t="shared" ca="1" si="7"/>
        <v>7754</v>
      </c>
      <c r="AF14" s="41">
        <f t="shared" ca="1" si="7"/>
        <v>2389</v>
      </c>
      <c r="AG14" s="41">
        <f t="shared" ca="1" si="7"/>
        <v>607</v>
      </c>
      <c r="AH14" s="41">
        <f t="shared" ca="1" si="7"/>
        <v>726</v>
      </c>
      <c r="AI14" s="41">
        <f t="shared" ca="1" si="7"/>
        <v>29</v>
      </c>
      <c r="AJ14" s="41">
        <f t="shared" ca="1" si="7"/>
        <v>87</v>
      </c>
      <c r="AK14" s="41">
        <f t="shared" ca="1" si="7"/>
        <v>65</v>
      </c>
      <c r="AL14" s="41">
        <f t="shared" ca="1" si="7"/>
        <v>0</v>
      </c>
      <c r="AM14" s="41">
        <f t="shared" ca="1" si="7"/>
        <v>431</v>
      </c>
      <c r="AN14" s="41">
        <f t="shared" ca="1" si="7"/>
        <v>266</v>
      </c>
      <c r="AO14" s="41">
        <f t="shared" ca="1" si="7"/>
        <v>2709</v>
      </c>
      <c r="AP14" s="41">
        <f t="shared" ca="1" si="8"/>
        <v>0</v>
      </c>
      <c r="AQ14" s="41">
        <f t="shared" ca="1" si="8"/>
        <v>3658</v>
      </c>
      <c r="AR14" s="41">
        <f t="shared" ca="1" si="8"/>
        <v>1330</v>
      </c>
      <c r="AS14" s="41">
        <f t="shared" ca="1" si="8"/>
        <v>0</v>
      </c>
      <c r="AT14" s="41">
        <f t="shared" ca="1" si="8"/>
        <v>1610</v>
      </c>
      <c r="AU14" s="41">
        <f t="shared" ca="1" si="8"/>
        <v>374</v>
      </c>
      <c r="AV14" s="41">
        <f t="shared" ca="1" si="8"/>
        <v>426</v>
      </c>
      <c r="AW14" s="41">
        <f t="shared" ca="1" si="8"/>
        <v>2237</v>
      </c>
      <c r="AX14" s="41">
        <f t="shared" ca="1" si="8"/>
        <v>366</v>
      </c>
      <c r="AY14" s="41">
        <f t="shared" ca="1" si="8"/>
        <v>196</v>
      </c>
      <c r="AZ14" s="41">
        <f t="shared" ca="1" si="8"/>
        <v>0</v>
      </c>
      <c r="BA14" s="41">
        <f t="shared" ca="1" si="8"/>
        <v>663</v>
      </c>
      <c r="BB14" s="41">
        <f t="shared" ca="1" si="8"/>
        <v>1498</v>
      </c>
      <c r="BC14" s="41">
        <f t="shared" ca="1" si="8"/>
        <v>24</v>
      </c>
      <c r="BD14" s="41">
        <f t="shared" ca="1" si="8"/>
        <v>0</v>
      </c>
      <c r="BE14" s="41">
        <f t="shared" ca="1" si="8"/>
        <v>9003</v>
      </c>
      <c r="BF14" s="41">
        <f t="shared" ca="1" si="5"/>
        <v>1817</v>
      </c>
      <c r="BG14" s="41">
        <f t="shared" ca="1" si="5"/>
        <v>568</v>
      </c>
      <c r="BH14" s="41">
        <f t="shared" ca="1" si="5"/>
        <v>307</v>
      </c>
      <c r="BI14" s="41">
        <f t="shared" ca="1" si="5"/>
        <v>56</v>
      </c>
      <c r="BJ14" s="41">
        <f t="shared" ca="1" si="5"/>
        <v>7507</v>
      </c>
      <c r="BK14" s="41">
        <f t="shared" ca="1" si="5"/>
        <v>568</v>
      </c>
      <c r="BL14" s="41">
        <f t="shared" ca="1" si="5"/>
        <v>0</v>
      </c>
      <c r="BM14" s="41">
        <f t="shared" ca="1" si="5"/>
        <v>6939</v>
      </c>
    </row>
    <row r="15" spans="1:94" x14ac:dyDescent="0.2">
      <c r="A15" s="41" t="str">
        <f>Import_2018!A22</f>
        <v>Florida</v>
      </c>
      <c r="B15" s="41">
        <f t="shared" ca="1" si="2"/>
        <v>21590684</v>
      </c>
      <c r="C15" s="41">
        <f t="shared" ca="1" si="3"/>
        <v>18571567</v>
      </c>
      <c r="D15" s="41">
        <f t="shared" ca="1" si="4"/>
        <v>2206566</v>
      </c>
      <c r="E15" s="41"/>
      <c r="F15" s="41"/>
      <c r="G15" s="41"/>
      <c r="I15" s="41" t="str">
        <f>Import_2018!L22</f>
        <v>Florida</v>
      </c>
      <c r="J15" s="41">
        <f t="shared" ca="1" si="0"/>
        <v>674740</v>
      </c>
      <c r="K15" s="41">
        <f t="shared" ca="1" si="0"/>
        <v>15159</v>
      </c>
      <c r="L15" s="41">
        <f t="shared" ca="1" si="0"/>
        <v>2938</v>
      </c>
      <c r="M15" s="41">
        <f t="shared" ca="1" si="6"/>
        <v>6607</v>
      </c>
      <c r="N15" s="41">
        <f t="shared" ca="1" si="6"/>
        <v>4804</v>
      </c>
      <c r="O15" s="41">
        <f t="shared" ca="1" si="6"/>
        <v>37464</v>
      </c>
      <c r="P15" s="41">
        <f t="shared" ca="1" si="6"/>
        <v>18468</v>
      </c>
      <c r="Q15" s="41">
        <f t="shared" ca="1" si="6"/>
        <v>15801</v>
      </c>
      <c r="R15" s="41">
        <f t="shared" ca="1" si="6"/>
        <v>4732</v>
      </c>
      <c r="S15" s="41">
        <f t="shared" ca="1" si="6"/>
        <v>1917</v>
      </c>
      <c r="T15" s="41" t="str">
        <f t="shared" ca="1" si="6"/>
        <v>N/A</v>
      </c>
      <c r="U15" s="41">
        <f t="shared" ca="1" si="6"/>
        <v>44723</v>
      </c>
      <c r="V15" s="41">
        <f t="shared" ca="1" si="6"/>
        <v>4179</v>
      </c>
      <c r="W15" s="41">
        <f t="shared" ca="1" si="6"/>
        <v>1309</v>
      </c>
      <c r="X15" s="41">
        <f t="shared" ca="1" si="6"/>
        <v>34061</v>
      </c>
      <c r="Y15" s="41">
        <f t="shared" ca="1" si="6"/>
        <v>17980</v>
      </c>
      <c r="Z15" s="41">
        <f t="shared" ca="1" si="7"/>
        <v>3735</v>
      </c>
      <c r="AA15" s="41">
        <f t="shared" ca="1" si="7"/>
        <v>3099</v>
      </c>
      <c r="AB15" s="41">
        <f t="shared" ca="1" si="7"/>
        <v>8385</v>
      </c>
      <c r="AC15" s="41">
        <f t="shared" ca="1" si="7"/>
        <v>5914</v>
      </c>
      <c r="AD15" s="41">
        <f t="shared" ca="1" si="7"/>
        <v>1483</v>
      </c>
      <c r="AE15" s="41">
        <f t="shared" ca="1" si="7"/>
        <v>16166</v>
      </c>
      <c r="AF15" s="41">
        <f t="shared" ca="1" si="7"/>
        <v>20586</v>
      </c>
      <c r="AG15" s="41">
        <f t="shared" ca="1" si="7"/>
        <v>24506</v>
      </c>
      <c r="AH15" s="41">
        <f t="shared" ca="1" si="7"/>
        <v>10156</v>
      </c>
      <c r="AI15" s="41">
        <f t="shared" ca="1" si="7"/>
        <v>4522</v>
      </c>
      <c r="AJ15" s="41">
        <f t="shared" ca="1" si="7"/>
        <v>11010</v>
      </c>
      <c r="AK15" s="41">
        <f t="shared" ca="1" si="7"/>
        <v>1041</v>
      </c>
      <c r="AL15" s="41">
        <f t="shared" ca="1" si="7"/>
        <v>2009</v>
      </c>
      <c r="AM15" s="41">
        <f t="shared" ca="1" si="7"/>
        <v>9332</v>
      </c>
      <c r="AN15" s="41">
        <f t="shared" ca="1" si="7"/>
        <v>3079</v>
      </c>
      <c r="AO15" s="41">
        <f t="shared" ca="1" si="7"/>
        <v>36417</v>
      </c>
      <c r="AP15" s="41">
        <f t="shared" ca="1" si="8"/>
        <v>2765</v>
      </c>
      <c r="AQ15" s="41">
        <f t="shared" ca="1" si="8"/>
        <v>91758</v>
      </c>
      <c r="AR15" s="41">
        <f t="shared" ca="1" si="8"/>
        <v>21207</v>
      </c>
      <c r="AS15" s="41">
        <f t="shared" ca="1" si="8"/>
        <v>3610</v>
      </c>
      <c r="AT15" s="41">
        <f t="shared" ca="1" si="8"/>
        <v>22443</v>
      </c>
      <c r="AU15" s="41">
        <f t="shared" ca="1" si="8"/>
        <v>3768</v>
      </c>
      <c r="AV15" s="41">
        <f t="shared" ca="1" si="8"/>
        <v>5937</v>
      </c>
      <c r="AW15" s="41">
        <f t="shared" ca="1" si="8"/>
        <v>29817</v>
      </c>
      <c r="AX15" s="41">
        <f t="shared" ca="1" si="8"/>
        <v>2784</v>
      </c>
      <c r="AY15" s="41">
        <f t="shared" ca="1" si="8"/>
        <v>8393</v>
      </c>
      <c r="AZ15" s="41">
        <f t="shared" ca="1" si="8"/>
        <v>1282</v>
      </c>
      <c r="BA15" s="41">
        <f t="shared" ca="1" si="8"/>
        <v>18772</v>
      </c>
      <c r="BB15" s="41">
        <f t="shared" ca="1" si="8"/>
        <v>28243</v>
      </c>
      <c r="BC15" s="41">
        <f t="shared" ca="1" si="8"/>
        <v>7284</v>
      </c>
      <c r="BD15" s="41">
        <f t="shared" ca="1" si="8"/>
        <v>1499</v>
      </c>
      <c r="BE15" s="41">
        <f t="shared" ca="1" si="8"/>
        <v>29153</v>
      </c>
      <c r="BF15" s="41">
        <f t="shared" ca="1" si="5"/>
        <v>9611</v>
      </c>
      <c r="BG15" s="41">
        <f t="shared" ca="1" si="5"/>
        <v>3165</v>
      </c>
      <c r="BH15" s="41">
        <f t="shared" ca="1" si="5"/>
        <v>9909</v>
      </c>
      <c r="BI15" s="41">
        <f t="shared" ca="1" si="5"/>
        <v>1758</v>
      </c>
      <c r="BJ15" s="41">
        <f t="shared" ca="1" si="5"/>
        <v>137811</v>
      </c>
      <c r="BK15" s="41">
        <f t="shared" ca="1" si="5"/>
        <v>13795</v>
      </c>
      <c r="BL15" s="41">
        <f t="shared" ca="1" si="5"/>
        <v>2274</v>
      </c>
      <c r="BM15" s="41">
        <f t="shared" ca="1" si="5"/>
        <v>121742</v>
      </c>
    </row>
    <row r="16" spans="1:94" x14ac:dyDescent="0.2">
      <c r="A16" s="41" t="str">
        <f>Import_2018!A24</f>
        <v>Georgia</v>
      </c>
      <c r="B16" s="41">
        <f t="shared" ca="1" si="2"/>
        <v>10688429</v>
      </c>
      <c r="C16" s="41">
        <f t="shared" ca="1" si="3"/>
        <v>9243299</v>
      </c>
      <c r="D16" s="41">
        <f t="shared" ca="1" si="4"/>
        <v>1107180</v>
      </c>
      <c r="E16" s="41"/>
      <c r="F16" s="41"/>
      <c r="G16" s="41"/>
      <c r="I16" s="41" t="str">
        <f>Import_2018!L24</f>
        <v>Georgia</v>
      </c>
      <c r="J16" s="41">
        <f t="shared" ca="1" si="0"/>
        <v>302512</v>
      </c>
      <c r="K16" s="41">
        <f t="shared" ca="1" si="0"/>
        <v>22228</v>
      </c>
      <c r="L16" s="41">
        <f t="shared" ca="1" si="0"/>
        <v>2178</v>
      </c>
      <c r="M16" s="41">
        <f t="shared" ca="1" si="6"/>
        <v>3194</v>
      </c>
      <c r="N16" s="41">
        <f t="shared" ca="1" si="6"/>
        <v>1236</v>
      </c>
      <c r="O16" s="41">
        <f t="shared" ca="1" si="6"/>
        <v>28908</v>
      </c>
      <c r="P16" s="41">
        <f t="shared" ca="1" si="6"/>
        <v>5259</v>
      </c>
      <c r="Q16" s="41">
        <f t="shared" ca="1" si="6"/>
        <v>513</v>
      </c>
      <c r="R16" s="41">
        <f t="shared" ca="1" si="6"/>
        <v>779</v>
      </c>
      <c r="S16" s="41">
        <f t="shared" ca="1" si="6"/>
        <v>920</v>
      </c>
      <c r="T16" s="41">
        <f t="shared" ca="1" si="6"/>
        <v>49163</v>
      </c>
      <c r="U16" s="41" t="str">
        <f t="shared" ca="1" si="6"/>
        <v>N/A</v>
      </c>
      <c r="V16" s="41">
        <f t="shared" ca="1" si="6"/>
        <v>2321</v>
      </c>
      <c r="W16" s="41">
        <f t="shared" ca="1" si="6"/>
        <v>208</v>
      </c>
      <c r="X16" s="41">
        <f t="shared" ca="1" si="6"/>
        <v>5472</v>
      </c>
      <c r="Y16" s="41">
        <f t="shared" ca="1" si="6"/>
        <v>3897</v>
      </c>
      <c r="Z16" s="41">
        <f t="shared" ca="1" si="7"/>
        <v>1619</v>
      </c>
      <c r="AA16" s="41">
        <f t="shared" ca="1" si="7"/>
        <v>2588</v>
      </c>
      <c r="AB16" s="41">
        <f t="shared" ca="1" si="7"/>
        <v>7048</v>
      </c>
      <c r="AC16" s="41">
        <f t="shared" ca="1" si="7"/>
        <v>7437</v>
      </c>
      <c r="AD16" s="41">
        <f t="shared" ca="1" si="7"/>
        <v>721</v>
      </c>
      <c r="AE16" s="41">
        <f t="shared" ca="1" si="7"/>
        <v>5135</v>
      </c>
      <c r="AF16" s="41">
        <f t="shared" ca="1" si="7"/>
        <v>3151</v>
      </c>
      <c r="AG16" s="41">
        <f t="shared" ca="1" si="7"/>
        <v>4923</v>
      </c>
      <c r="AH16" s="41">
        <f t="shared" ca="1" si="7"/>
        <v>2038</v>
      </c>
      <c r="AI16" s="41">
        <f t="shared" ca="1" si="7"/>
        <v>4992</v>
      </c>
      <c r="AJ16" s="41">
        <f t="shared" ca="1" si="7"/>
        <v>2867</v>
      </c>
      <c r="AK16" s="41">
        <f t="shared" ca="1" si="7"/>
        <v>394</v>
      </c>
      <c r="AL16" s="41">
        <f t="shared" ca="1" si="7"/>
        <v>144</v>
      </c>
      <c r="AM16" s="41">
        <f t="shared" ca="1" si="7"/>
        <v>3464</v>
      </c>
      <c r="AN16" s="41">
        <f t="shared" ca="1" si="7"/>
        <v>1677</v>
      </c>
      <c r="AO16" s="41">
        <f t="shared" ca="1" si="7"/>
        <v>10793</v>
      </c>
      <c r="AP16" s="41">
        <f t="shared" ca="1" si="8"/>
        <v>1262</v>
      </c>
      <c r="AQ16" s="41">
        <f t="shared" ca="1" si="8"/>
        <v>14038</v>
      </c>
      <c r="AR16" s="41">
        <f t="shared" ca="1" si="8"/>
        <v>14739</v>
      </c>
      <c r="AS16" s="41">
        <f t="shared" ca="1" si="8"/>
        <v>85</v>
      </c>
      <c r="AT16" s="41">
        <f t="shared" ca="1" si="8"/>
        <v>7583</v>
      </c>
      <c r="AU16" s="41">
        <f t="shared" ca="1" si="8"/>
        <v>1672</v>
      </c>
      <c r="AV16" s="41">
        <f t="shared" ca="1" si="8"/>
        <v>3351</v>
      </c>
      <c r="AW16" s="41">
        <f t="shared" ca="1" si="8"/>
        <v>5915</v>
      </c>
      <c r="AX16" s="41">
        <f t="shared" ca="1" si="8"/>
        <v>129</v>
      </c>
      <c r="AY16" s="41">
        <f t="shared" ca="1" si="8"/>
        <v>14448</v>
      </c>
      <c r="AZ16" s="41">
        <f t="shared" ca="1" si="8"/>
        <v>0</v>
      </c>
      <c r="BA16" s="41">
        <f t="shared" ca="1" si="8"/>
        <v>14689</v>
      </c>
      <c r="BB16" s="41">
        <f t="shared" ca="1" si="8"/>
        <v>21413</v>
      </c>
      <c r="BC16" s="41">
        <f t="shared" ca="1" si="8"/>
        <v>656</v>
      </c>
      <c r="BD16" s="41">
        <f t="shared" ca="1" si="8"/>
        <v>192</v>
      </c>
      <c r="BE16" s="41">
        <f t="shared" ca="1" si="8"/>
        <v>10553</v>
      </c>
      <c r="BF16" s="41">
        <f t="shared" ca="1" si="5"/>
        <v>3852</v>
      </c>
      <c r="BG16" s="41">
        <f t="shared" ca="1" si="5"/>
        <v>1068</v>
      </c>
      <c r="BH16" s="41">
        <f t="shared" ca="1" si="5"/>
        <v>1580</v>
      </c>
      <c r="BI16" s="41">
        <f t="shared" ca="1" si="5"/>
        <v>20</v>
      </c>
      <c r="BJ16" s="41">
        <f t="shared" ca="1" si="5"/>
        <v>35438</v>
      </c>
      <c r="BK16" s="41">
        <f t="shared" ca="1" si="5"/>
        <v>1805</v>
      </c>
      <c r="BL16" s="41">
        <f t="shared" ca="1" si="5"/>
        <v>742</v>
      </c>
      <c r="BM16" s="41">
        <f t="shared" ca="1" si="5"/>
        <v>32891</v>
      </c>
    </row>
    <row r="17" spans="1:65" x14ac:dyDescent="0.2">
      <c r="A17" s="41" t="str">
        <f>Import_2018!A25</f>
        <v>Hawaii</v>
      </c>
      <c r="B17" s="41">
        <f t="shared" ca="1" si="2"/>
        <v>1426298</v>
      </c>
      <c r="C17" s="41">
        <f t="shared" ca="1" si="3"/>
        <v>1230761</v>
      </c>
      <c r="D17" s="41">
        <f t="shared" ca="1" si="4"/>
        <v>110790</v>
      </c>
      <c r="E17" s="41"/>
      <c r="F17" s="41"/>
      <c r="G17" s="41"/>
      <c r="I17" s="41" t="str">
        <f>Import_2018!L25</f>
        <v>Hawaii</v>
      </c>
      <c r="J17" s="41">
        <f t="shared" ca="1" si="0"/>
        <v>71626</v>
      </c>
      <c r="K17" s="41">
        <f t="shared" ca="1" si="0"/>
        <v>2192</v>
      </c>
      <c r="L17" s="41">
        <f t="shared" ca="1" si="0"/>
        <v>618</v>
      </c>
      <c r="M17" s="41">
        <f t="shared" ca="1" si="6"/>
        <v>1517</v>
      </c>
      <c r="N17" s="41">
        <f t="shared" ca="1" si="6"/>
        <v>0</v>
      </c>
      <c r="O17" s="41">
        <f t="shared" ca="1" si="6"/>
        <v>16116</v>
      </c>
      <c r="P17" s="41">
        <f t="shared" ca="1" si="6"/>
        <v>2544</v>
      </c>
      <c r="Q17" s="41">
        <f t="shared" ca="1" si="6"/>
        <v>434</v>
      </c>
      <c r="R17" s="41">
        <f t="shared" ca="1" si="6"/>
        <v>0</v>
      </c>
      <c r="S17" s="41">
        <f t="shared" ca="1" si="6"/>
        <v>433</v>
      </c>
      <c r="T17" s="41">
        <f t="shared" ca="1" si="6"/>
        <v>2527</v>
      </c>
      <c r="U17" s="41">
        <f t="shared" ca="1" si="6"/>
        <v>3835</v>
      </c>
      <c r="V17" s="41" t="str">
        <f t="shared" ca="1" si="6"/>
        <v>N/A</v>
      </c>
      <c r="W17" s="41">
        <f t="shared" ca="1" si="6"/>
        <v>1638</v>
      </c>
      <c r="X17" s="41">
        <f t="shared" ca="1" si="6"/>
        <v>496</v>
      </c>
      <c r="Y17" s="41">
        <f t="shared" ca="1" si="6"/>
        <v>1251</v>
      </c>
      <c r="Z17" s="41">
        <f t="shared" ca="1" si="7"/>
        <v>0</v>
      </c>
      <c r="AA17" s="41">
        <f t="shared" ca="1" si="7"/>
        <v>462</v>
      </c>
      <c r="AB17" s="41">
        <f t="shared" ca="1" si="7"/>
        <v>0</v>
      </c>
      <c r="AC17" s="41">
        <f t="shared" ca="1" si="7"/>
        <v>616</v>
      </c>
      <c r="AD17" s="41">
        <f t="shared" ca="1" si="7"/>
        <v>144</v>
      </c>
      <c r="AE17" s="41">
        <f t="shared" ca="1" si="7"/>
        <v>1710</v>
      </c>
      <c r="AF17" s="41">
        <f t="shared" ca="1" si="7"/>
        <v>868</v>
      </c>
      <c r="AG17" s="41">
        <f t="shared" ca="1" si="7"/>
        <v>891</v>
      </c>
      <c r="AH17" s="41">
        <f t="shared" ca="1" si="7"/>
        <v>695</v>
      </c>
      <c r="AI17" s="41">
        <f t="shared" ca="1" si="7"/>
        <v>1048</v>
      </c>
      <c r="AJ17" s="41">
        <f t="shared" ca="1" si="7"/>
        <v>605</v>
      </c>
      <c r="AK17" s="41">
        <f t="shared" ca="1" si="7"/>
        <v>681</v>
      </c>
      <c r="AL17" s="41">
        <f t="shared" ca="1" si="7"/>
        <v>44</v>
      </c>
      <c r="AM17" s="41">
        <f t="shared" ca="1" si="7"/>
        <v>1057</v>
      </c>
      <c r="AN17" s="41">
        <f t="shared" ca="1" si="7"/>
        <v>130</v>
      </c>
      <c r="AO17" s="41">
        <f t="shared" ca="1" si="7"/>
        <v>2046</v>
      </c>
      <c r="AP17" s="41">
        <f t="shared" ca="1" si="8"/>
        <v>134</v>
      </c>
      <c r="AQ17" s="41">
        <f t="shared" ca="1" si="8"/>
        <v>2696</v>
      </c>
      <c r="AR17" s="41">
        <f t="shared" ca="1" si="8"/>
        <v>541</v>
      </c>
      <c r="AS17" s="41">
        <f t="shared" ca="1" si="8"/>
        <v>11</v>
      </c>
      <c r="AT17" s="41">
        <f t="shared" ca="1" si="8"/>
        <v>268</v>
      </c>
      <c r="AU17" s="41">
        <f t="shared" ca="1" si="8"/>
        <v>151</v>
      </c>
      <c r="AV17" s="41">
        <f t="shared" ca="1" si="8"/>
        <v>1396</v>
      </c>
      <c r="AW17" s="41">
        <f t="shared" ca="1" si="8"/>
        <v>904</v>
      </c>
      <c r="AX17" s="41">
        <f t="shared" ca="1" si="8"/>
        <v>0</v>
      </c>
      <c r="AY17" s="41">
        <f t="shared" ca="1" si="8"/>
        <v>632</v>
      </c>
      <c r="AZ17" s="41">
        <f t="shared" ca="1" si="8"/>
        <v>8</v>
      </c>
      <c r="BA17" s="41">
        <f t="shared" ca="1" si="8"/>
        <v>415</v>
      </c>
      <c r="BB17" s="41">
        <f t="shared" ca="1" si="8"/>
        <v>6849</v>
      </c>
      <c r="BC17" s="41">
        <f t="shared" ca="1" si="8"/>
        <v>118</v>
      </c>
      <c r="BD17" s="41">
        <f t="shared" ca="1" si="8"/>
        <v>0</v>
      </c>
      <c r="BE17" s="41">
        <f t="shared" ca="1" si="8"/>
        <v>5691</v>
      </c>
      <c r="BF17" s="41">
        <f t="shared" ca="1" si="5"/>
        <v>6655</v>
      </c>
      <c r="BG17" s="41">
        <f t="shared" ca="1" si="5"/>
        <v>138</v>
      </c>
      <c r="BH17" s="41">
        <f t="shared" ca="1" si="5"/>
        <v>421</v>
      </c>
      <c r="BI17" s="41">
        <f t="shared" ca="1" si="5"/>
        <v>0</v>
      </c>
      <c r="BJ17" s="41">
        <f t="shared" ca="1" si="5"/>
        <v>13121</v>
      </c>
      <c r="BK17" s="41">
        <f t="shared" ca="1" si="5"/>
        <v>0</v>
      </c>
      <c r="BL17" s="41">
        <f t="shared" ca="1" si="5"/>
        <v>1626</v>
      </c>
      <c r="BM17" s="41">
        <f t="shared" ca="1" si="5"/>
        <v>11495</v>
      </c>
    </row>
    <row r="18" spans="1:65" x14ac:dyDescent="0.2">
      <c r="A18" s="41" t="str">
        <f>Import_2018!A26</f>
        <v>Idaho</v>
      </c>
      <c r="B18" s="41">
        <f t="shared" ca="1" si="2"/>
        <v>1879719</v>
      </c>
      <c r="C18" s="41">
        <f t="shared" ca="1" si="3"/>
        <v>1601568</v>
      </c>
      <c r="D18" s="41">
        <f t="shared" ca="1" si="4"/>
        <v>176458</v>
      </c>
      <c r="E18" s="41"/>
      <c r="F18" s="41"/>
      <c r="G18" s="41"/>
      <c r="I18" s="41" t="str">
        <f>Import_2018!L26</f>
        <v>Idaho</v>
      </c>
      <c r="J18" s="41">
        <f t="shared" ca="1" si="0"/>
        <v>96388</v>
      </c>
      <c r="K18" s="41">
        <f t="shared" ca="1" si="0"/>
        <v>350</v>
      </c>
      <c r="L18" s="41">
        <f t="shared" ca="1" si="0"/>
        <v>4427</v>
      </c>
      <c r="M18" s="41">
        <f t="shared" ca="1" si="6"/>
        <v>3020</v>
      </c>
      <c r="N18" s="41">
        <f t="shared" ca="1" si="6"/>
        <v>0</v>
      </c>
      <c r="O18" s="41">
        <f t="shared" ca="1" si="6"/>
        <v>27193</v>
      </c>
      <c r="P18" s="41">
        <f t="shared" ca="1" si="6"/>
        <v>6211</v>
      </c>
      <c r="Q18" s="41">
        <f t="shared" ca="1" si="6"/>
        <v>305</v>
      </c>
      <c r="R18" s="41">
        <f t="shared" ca="1" si="6"/>
        <v>0</v>
      </c>
      <c r="S18" s="41">
        <f t="shared" ca="1" si="6"/>
        <v>0</v>
      </c>
      <c r="T18" s="41">
        <f t="shared" ca="1" si="6"/>
        <v>1322</v>
      </c>
      <c r="U18" s="41">
        <f t="shared" ca="1" si="6"/>
        <v>421</v>
      </c>
      <c r="V18" s="41">
        <f t="shared" ca="1" si="6"/>
        <v>827</v>
      </c>
      <c r="W18" s="41" t="str">
        <f t="shared" ca="1" si="6"/>
        <v>N/A</v>
      </c>
      <c r="X18" s="41">
        <f t="shared" ca="1" si="6"/>
        <v>374</v>
      </c>
      <c r="Y18" s="41">
        <f t="shared" ca="1" si="6"/>
        <v>0</v>
      </c>
      <c r="Z18" s="41">
        <f t="shared" ca="1" si="7"/>
        <v>428</v>
      </c>
      <c r="AA18" s="41">
        <f t="shared" ca="1" si="7"/>
        <v>611</v>
      </c>
      <c r="AB18" s="41">
        <f t="shared" ca="1" si="7"/>
        <v>51</v>
      </c>
      <c r="AC18" s="41">
        <f t="shared" ca="1" si="7"/>
        <v>81</v>
      </c>
      <c r="AD18" s="41">
        <f t="shared" ca="1" si="7"/>
        <v>1610</v>
      </c>
      <c r="AE18" s="41">
        <f t="shared" ca="1" si="7"/>
        <v>467</v>
      </c>
      <c r="AF18" s="41">
        <f t="shared" ca="1" si="7"/>
        <v>0</v>
      </c>
      <c r="AG18" s="41">
        <f t="shared" ca="1" si="7"/>
        <v>548</v>
      </c>
      <c r="AH18" s="41">
        <f t="shared" ca="1" si="7"/>
        <v>706</v>
      </c>
      <c r="AI18" s="41">
        <f t="shared" ca="1" si="7"/>
        <v>20</v>
      </c>
      <c r="AJ18" s="41">
        <f t="shared" ca="1" si="7"/>
        <v>642</v>
      </c>
      <c r="AK18" s="41">
        <f t="shared" ca="1" si="7"/>
        <v>1051</v>
      </c>
      <c r="AL18" s="41">
        <f t="shared" ca="1" si="7"/>
        <v>960</v>
      </c>
      <c r="AM18" s="41">
        <f t="shared" ca="1" si="7"/>
        <v>1432</v>
      </c>
      <c r="AN18" s="41">
        <f t="shared" ca="1" si="7"/>
        <v>551</v>
      </c>
      <c r="AO18" s="41">
        <f t="shared" ca="1" si="7"/>
        <v>10</v>
      </c>
      <c r="AP18" s="41">
        <f t="shared" ca="1" si="8"/>
        <v>857</v>
      </c>
      <c r="AQ18" s="41">
        <f t="shared" ca="1" si="8"/>
        <v>90</v>
      </c>
      <c r="AR18" s="41">
        <f t="shared" ca="1" si="8"/>
        <v>371</v>
      </c>
      <c r="AS18" s="41">
        <f t="shared" ca="1" si="8"/>
        <v>782</v>
      </c>
      <c r="AT18" s="41">
        <f t="shared" ca="1" si="8"/>
        <v>958</v>
      </c>
      <c r="AU18" s="41">
        <f t="shared" ca="1" si="8"/>
        <v>184</v>
      </c>
      <c r="AV18" s="41">
        <f t="shared" ca="1" si="8"/>
        <v>5707</v>
      </c>
      <c r="AW18" s="41">
        <f t="shared" ca="1" si="8"/>
        <v>1436</v>
      </c>
      <c r="AX18" s="41">
        <f t="shared" ca="1" si="8"/>
        <v>0</v>
      </c>
      <c r="AY18" s="41">
        <f t="shared" ca="1" si="8"/>
        <v>285</v>
      </c>
      <c r="AZ18" s="41">
        <f t="shared" ca="1" si="8"/>
        <v>417</v>
      </c>
      <c r="BA18" s="41">
        <f t="shared" ca="1" si="8"/>
        <v>1206</v>
      </c>
      <c r="BB18" s="41">
        <f t="shared" ca="1" si="8"/>
        <v>3089</v>
      </c>
      <c r="BC18" s="41">
        <f t="shared" ca="1" si="8"/>
        <v>4470</v>
      </c>
      <c r="BD18" s="41">
        <f t="shared" ca="1" si="8"/>
        <v>0</v>
      </c>
      <c r="BE18" s="41">
        <f t="shared" ca="1" si="8"/>
        <v>539</v>
      </c>
      <c r="BF18" s="41">
        <f t="shared" ca="1" si="5"/>
        <v>20131</v>
      </c>
      <c r="BG18" s="41">
        <f t="shared" ca="1" si="5"/>
        <v>311</v>
      </c>
      <c r="BH18" s="41">
        <f t="shared" ca="1" si="5"/>
        <v>421</v>
      </c>
      <c r="BI18" s="41">
        <f t="shared" ca="1" si="5"/>
        <v>1516</v>
      </c>
      <c r="BJ18" s="41">
        <f t="shared" ca="1" si="5"/>
        <v>5305</v>
      </c>
      <c r="BK18" s="41">
        <f t="shared" ca="1" si="5"/>
        <v>115</v>
      </c>
      <c r="BL18" s="41">
        <f t="shared" ca="1" si="5"/>
        <v>140</v>
      </c>
      <c r="BM18" s="41">
        <f t="shared" ca="1" si="5"/>
        <v>5050</v>
      </c>
    </row>
    <row r="19" spans="1:65" x14ac:dyDescent="0.2">
      <c r="A19" s="41" t="str">
        <f>Import_2018!A27</f>
        <v>Illinois</v>
      </c>
      <c r="B19" s="41">
        <f t="shared" ca="1" si="2"/>
        <v>12544435</v>
      </c>
      <c r="C19" s="41">
        <f t="shared" ca="1" si="3"/>
        <v>11095785</v>
      </c>
      <c r="D19" s="41">
        <f t="shared" ca="1" si="4"/>
        <v>1200753</v>
      </c>
      <c r="E19" s="41"/>
      <c r="F19" s="41"/>
      <c r="G19" s="41"/>
      <c r="I19" s="41" t="str">
        <f>Import_2018!L27</f>
        <v>Illinois</v>
      </c>
      <c r="J19" s="41">
        <f t="shared" ca="1" si="0"/>
        <v>195177</v>
      </c>
      <c r="K19" s="41">
        <f t="shared" ca="1" si="0"/>
        <v>614</v>
      </c>
      <c r="L19" s="41">
        <f t="shared" ca="1" si="0"/>
        <v>618</v>
      </c>
      <c r="M19" s="41">
        <f t="shared" ca="1" si="6"/>
        <v>4126</v>
      </c>
      <c r="N19" s="41">
        <f t="shared" ca="1" si="6"/>
        <v>824</v>
      </c>
      <c r="O19" s="41">
        <f t="shared" ca="1" si="6"/>
        <v>20488</v>
      </c>
      <c r="P19" s="41">
        <f t="shared" ca="1" si="6"/>
        <v>6060</v>
      </c>
      <c r="Q19" s="41">
        <f t="shared" ca="1" si="6"/>
        <v>1778</v>
      </c>
      <c r="R19" s="41">
        <f t="shared" ca="1" si="6"/>
        <v>66</v>
      </c>
      <c r="S19" s="41">
        <f t="shared" ca="1" si="6"/>
        <v>1282</v>
      </c>
      <c r="T19" s="41">
        <f t="shared" ca="1" si="6"/>
        <v>10647</v>
      </c>
      <c r="U19" s="41">
        <f t="shared" ca="1" si="6"/>
        <v>4791</v>
      </c>
      <c r="V19" s="41">
        <f t="shared" ca="1" si="6"/>
        <v>576</v>
      </c>
      <c r="W19" s="41">
        <f t="shared" ca="1" si="6"/>
        <v>156</v>
      </c>
      <c r="X19" s="41" t="str">
        <f t="shared" ca="1" si="6"/>
        <v>N/A</v>
      </c>
      <c r="Y19" s="41">
        <f t="shared" ca="1" si="6"/>
        <v>18681</v>
      </c>
      <c r="Z19" s="41">
        <f t="shared" ca="1" si="7"/>
        <v>9580</v>
      </c>
      <c r="AA19" s="41">
        <f t="shared" ca="1" si="7"/>
        <v>1184</v>
      </c>
      <c r="AB19" s="41">
        <f t="shared" ca="1" si="7"/>
        <v>1886</v>
      </c>
      <c r="AC19" s="41">
        <f t="shared" ca="1" si="7"/>
        <v>1790</v>
      </c>
      <c r="AD19" s="41">
        <f t="shared" ca="1" si="7"/>
        <v>345</v>
      </c>
      <c r="AE19" s="41">
        <f t="shared" ca="1" si="7"/>
        <v>3682</v>
      </c>
      <c r="AF19" s="41">
        <f t="shared" ca="1" si="7"/>
        <v>2650</v>
      </c>
      <c r="AG19" s="41">
        <f t="shared" ca="1" si="7"/>
        <v>9866</v>
      </c>
      <c r="AH19" s="41">
        <f t="shared" ca="1" si="7"/>
        <v>2712</v>
      </c>
      <c r="AI19" s="41">
        <f t="shared" ca="1" si="7"/>
        <v>2520</v>
      </c>
      <c r="AJ19" s="41">
        <f t="shared" ca="1" si="7"/>
        <v>13596</v>
      </c>
      <c r="AK19" s="41">
        <f t="shared" ca="1" si="7"/>
        <v>431</v>
      </c>
      <c r="AL19" s="41">
        <f t="shared" ca="1" si="7"/>
        <v>499</v>
      </c>
      <c r="AM19" s="41">
        <f t="shared" ca="1" si="7"/>
        <v>2242</v>
      </c>
      <c r="AN19" s="41">
        <f t="shared" ca="1" si="7"/>
        <v>425</v>
      </c>
      <c r="AO19" s="41">
        <f t="shared" ca="1" si="7"/>
        <v>3016</v>
      </c>
      <c r="AP19" s="41">
        <f t="shared" ca="1" si="8"/>
        <v>160</v>
      </c>
      <c r="AQ19" s="41">
        <f t="shared" ca="1" si="8"/>
        <v>8092</v>
      </c>
      <c r="AR19" s="41">
        <f t="shared" ca="1" si="8"/>
        <v>3739</v>
      </c>
      <c r="AS19" s="41">
        <f t="shared" ca="1" si="8"/>
        <v>140</v>
      </c>
      <c r="AT19" s="41">
        <f t="shared" ca="1" si="8"/>
        <v>4772</v>
      </c>
      <c r="AU19" s="41">
        <f t="shared" ca="1" si="8"/>
        <v>1148</v>
      </c>
      <c r="AV19" s="41">
        <f t="shared" ca="1" si="8"/>
        <v>1113</v>
      </c>
      <c r="AW19" s="41">
        <f t="shared" ca="1" si="8"/>
        <v>3838</v>
      </c>
      <c r="AX19" s="41">
        <f t="shared" ca="1" si="8"/>
        <v>1268</v>
      </c>
      <c r="AY19" s="41">
        <f t="shared" ca="1" si="8"/>
        <v>1432</v>
      </c>
      <c r="AZ19" s="41">
        <f t="shared" ca="1" si="8"/>
        <v>560</v>
      </c>
      <c r="BA19" s="41">
        <f t="shared" ca="1" si="8"/>
        <v>2849</v>
      </c>
      <c r="BB19" s="41">
        <f t="shared" ca="1" si="8"/>
        <v>15480</v>
      </c>
      <c r="BC19" s="41">
        <f t="shared" ca="1" si="8"/>
        <v>1032</v>
      </c>
      <c r="BD19" s="41">
        <f t="shared" ca="1" si="8"/>
        <v>51</v>
      </c>
      <c r="BE19" s="41">
        <f t="shared" ca="1" si="8"/>
        <v>3858</v>
      </c>
      <c r="BF19" s="41">
        <f t="shared" ca="1" si="5"/>
        <v>4163</v>
      </c>
      <c r="BG19" s="41">
        <f t="shared" ca="1" si="5"/>
        <v>582</v>
      </c>
      <c r="BH19" s="41">
        <f t="shared" ca="1" si="5"/>
        <v>13130</v>
      </c>
      <c r="BI19" s="41">
        <f t="shared" ca="1" si="5"/>
        <v>639</v>
      </c>
      <c r="BJ19" s="41">
        <f t="shared" ca="1" si="5"/>
        <v>52720</v>
      </c>
      <c r="BK19" s="41">
        <f t="shared" ca="1" si="5"/>
        <v>879</v>
      </c>
      <c r="BL19" s="41">
        <f t="shared" ca="1" si="5"/>
        <v>233</v>
      </c>
      <c r="BM19" s="41">
        <f t="shared" ca="1" si="5"/>
        <v>51608</v>
      </c>
    </row>
    <row r="20" spans="1:65" x14ac:dyDescent="0.2">
      <c r="A20" s="41" t="str">
        <f>Import_2018!A28</f>
        <v>Indiana</v>
      </c>
      <c r="B20" s="41">
        <f t="shared" ca="1" si="2"/>
        <v>6729771</v>
      </c>
      <c r="C20" s="41">
        <f t="shared" ca="1" si="3"/>
        <v>5835956</v>
      </c>
      <c r="D20" s="41">
        <f t="shared" ca="1" si="4"/>
        <v>714384</v>
      </c>
      <c r="E20" s="41"/>
      <c r="F20" s="41"/>
      <c r="G20" s="41"/>
      <c r="I20" s="41" t="str">
        <f>Import_2018!L28</f>
        <v>Indiana</v>
      </c>
      <c r="J20" s="41">
        <f t="shared" ca="1" si="0"/>
        <v>156417</v>
      </c>
      <c r="K20" s="41">
        <f t="shared" ca="1" si="0"/>
        <v>1906</v>
      </c>
      <c r="L20" s="41">
        <f t="shared" ca="1" si="0"/>
        <v>145</v>
      </c>
      <c r="M20" s="41">
        <f t="shared" ca="1" si="6"/>
        <v>1433</v>
      </c>
      <c r="N20" s="41">
        <f t="shared" ca="1" si="6"/>
        <v>419</v>
      </c>
      <c r="O20" s="41">
        <f t="shared" ca="1" si="6"/>
        <v>5705</v>
      </c>
      <c r="P20" s="41">
        <f t="shared" ca="1" si="6"/>
        <v>1723</v>
      </c>
      <c r="Q20" s="41">
        <f t="shared" ca="1" si="6"/>
        <v>721</v>
      </c>
      <c r="R20" s="41">
        <f t="shared" ca="1" si="6"/>
        <v>66</v>
      </c>
      <c r="S20" s="41">
        <f t="shared" ca="1" si="6"/>
        <v>171</v>
      </c>
      <c r="T20" s="41">
        <f t="shared" ca="1" si="6"/>
        <v>10336</v>
      </c>
      <c r="U20" s="41">
        <f t="shared" ca="1" si="6"/>
        <v>2782</v>
      </c>
      <c r="V20" s="41">
        <f t="shared" ca="1" si="6"/>
        <v>622</v>
      </c>
      <c r="W20" s="41">
        <f t="shared" ca="1" si="6"/>
        <v>328</v>
      </c>
      <c r="X20" s="41">
        <f t="shared" ca="1" si="6"/>
        <v>37764</v>
      </c>
      <c r="Y20" s="41" t="str">
        <f t="shared" ca="1" si="6"/>
        <v>N/A</v>
      </c>
      <c r="Z20" s="41">
        <f t="shared" ref="Z20:AH20" ca="1" si="9">INDEX(INDIRECT("Import_"&amp;$B$1&amp;"!"&amp;"$"&amp;Z$2&amp;":$"&amp;Z$2,TRUE),MATCH($I20,INDIRECT("Import_"&amp;$B$1&amp;"!"&amp;"$a:$a",TRUE),0),1)</f>
        <v>271</v>
      </c>
      <c r="AA20" s="41">
        <f t="shared" ca="1" si="9"/>
        <v>1078</v>
      </c>
      <c r="AB20" s="41">
        <f t="shared" ca="1" si="9"/>
        <v>13369</v>
      </c>
      <c r="AC20" s="41">
        <f t="shared" ca="1" si="9"/>
        <v>258</v>
      </c>
      <c r="AD20" s="41">
        <f t="shared" ca="1" si="9"/>
        <v>55</v>
      </c>
      <c r="AE20" s="41">
        <f t="shared" ca="1" si="9"/>
        <v>4028</v>
      </c>
      <c r="AF20" s="41">
        <f t="shared" ca="1" si="9"/>
        <v>2949</v>
      </c>
      <c r="AG20" s="41">
        <f t="shared" ca="1" si="9"/>
        <v>10586</v>
      </c>
      <c r="AH20" s="41">
        <f t="shared" ca="1" si="9"/>
        <v>2362</v>
      </c>
      <c r="AI20" s="41">
        <f t="shared" ca="1" si="7"/>
        <v>621</v>
      </c>
      <c r="AJ20" s="41">
        <f t="shared" ca="1" si="7"/>
        <v>3180</v>
      </c>
      <c r="AK20" s="41">
        <f t="shared" ca="1" si="7"/>
        <v>184</v>
      </c>
      <c r="AL20" s="41">
        <f t="shared" ca="1" si="7"/>
        <v>738</v>
      </c>
      <c r="AM20" s="41">
        <f t="shared" ca="1" si="7"/>
        <v>1326</v>
      </c>
      <c r="AN20" s="41">
        <f t="shared" ca="1" si="7"/>
        <v>102</v>
      </c>
      <c r="AO20" s="41">
        <f t="shared" ca="1" si="7"/>
        <v>880</v>
      </c>
      <c r="AP20" s="41">
        <f t="shared" ca="1" si="8"/>
        <v>913</v>
      </c>
      <c r="AQ20" s="41">
        <f t="shared" ca="1" si="8"/>
        <v>4290</v>
      </c>
      <c r="AR20" s="41">
        <f t="shared" ca="1" si="8"/>
        <v>2832</v>
      </c>
      <c r="AS20" s="41">
        <f t="shared" ca="1" si="8"/>
        <v>153</v>
      </c>
      <c r="AT20" s="41">
        <f t="shared" ca="1" si="8"/>
        <v>12606</v>
      </c>
      <c r="AU20" s="41">
        <f t="shared" ca="1" si="8"/>
        <v>790</v>
      </c>
      <c r="AV20" s="41">
        <f t="shared" ca="1" si="8"/>
        <v>3271</v>
      </c>
      <c r="AW20" s="41">
        <f t="shared" ca="1" si="8"/>
        <v>3388</v>
      </c>
      <c r="AX20" s="41">
        <f t="shared" ca="1" si="8"/>
        <v>175</v>
      </c>
      <c r="AY20" s="41">
        <f t="shared" ca="1" si="8"/>
        <v>1276</v>
      </c>
      <c r="AZ20" s="41">
        <f t="shared" ca="1" si="8"/>
        <v>54</v>
      </c>
      <c r="BA20" s="41">
        <f t="shared" ca="1" si="8"/>
        <v>2684</v>
      </c>
      <c r="BB20" s="41">
        <f t="shared" ca="1" si="8"/>
        <v>6591</v>
      </c>
      <c r="BC20" s="41">
        <f t="shared" ca="1" si="8"/>
        <v>335</v>
      </c>
      <c r="BD20" s="41">
        <f t="shared" ca="1" si="8"/>
        <v>319</v>
      </c>
      <c r="BE20" s="41">
        <f t="shared" ca="1" si="8"/>
        <v>3575</v>
      </c>
      <c r="BF20" s="41">
        <f t="shared" ca="1" si="5"/>
        <v>1770</v>
      </c>
      <c r="BG20" s="41">
        <f t="shared" ca="1" si="5"/>
        <v>134</v>
      </c>
      <c r="BH20" s="41">
        <f t="shared" ca="1" si="5"/>
        <v>4411</v>
      </c>
      <c r="BI20" s="41">
        <f t="shared" ca="1" si="5"/>
        <v>742</v>
      </c>
      <c r="BJ20" s="41">
        <f t="shared" ca="1" si="5"/>
        <v>23014</v>
      </c>
      <c r="BK20" s="41">
        <f t="shared" ca="1" si="5"/>
        <v>1372</v>
      </c>
      <c r="BL20" s="41">
        <f t="shared" ca="1" si="5"/>
        <v>0</v>
      </c>
      <c r="BM20" s="41">
        <f t="shared" ca="1" si="5"/>
        <v>21642</v>
      </c>
    </row>
    <row r="21" spans="1:65" x14ac:dyDescent="0.2">
      <c r="A21" s="41" t="str">
        <f>Import_2018!A30</f>
        <v>Iowa</v>
      </c>
      <c r="B21" s="41">
        <f t="shared" ca="1" si="2"/>
        <v>3159672</v>
      </c>
      <c r="C21" s="41">
        <f t="shared" ca="1" si="3"/>
        <v>2725417</v>
      </c>
      <c r="D21" s="41">
        <f t="shared" ca="1" si="4"/>
        <v>347372</v>
      </c>
      <c r="E21" s="41"/>
      <c r="F21" s="41"/>
      <c r="G21" s="41"/>
      <c r="I21" s="41" t="str">
        <f>Import_2018!L30</f>
        <v>Iowa</v>
      </c>
      <c r="J21" s="41">
        <f t="shared" ref="J21:K40" ca="1" si="10">INDEX(INDIRECT("Import_"&amp;$B$1&amp;"!"&amp;"$"&amp;J$2&amp;":$"&amp;J$2,TRUE),MATCH($I21,INDIRECT("Import_"&amp;$B$1&amp;"!"&amp;"$a:$a",TRUE),0),1)</f>
        <v>77245</v>
      </c>
      <c r="K21" s="41">
        <f t="shared" ca="1" si="10"/>
        <v>478</v>
      </c>
      <c r="L21" s="41">
        <f t="shared" ref="L21:AA36" ca="1" si="11">INDEX(INDIRECT("Import_"&amp;$B$1&amp;"!"&amp;"$"&amp;L$2&amp;":$"&amp;L$2,TRUE),MATCH($I21,INDIRECT("Import_"&amp;$B$1&amp;"!"&amp;"$a:$a",TRUE),0),1)</f>
        <v>101</v>
      </c>
      <c r="M21" s="41">
        <f t="shared" ca="1" si="11"/>
        <v>1440</v>
      </c>
      <c r="N21" s="41">
        <f t="shared" ca="1" si="11"/>
        <v>358</v>
      </c>
      <c r="O21" s="41">
        <f t="shared" ca="1" si="11"/>
        <v>5558</v>
      </c>
      <c r="P21" s="41">
        <f t="shared" ca="1" si="11"/>
        <v>4328</v>
      </c>
      <c r="Q21" s="41">
        <f t="shared" ca="1" si="11"/>
        <v>14</v>
      </c>
      <c r="R21" s="41">
        <f t="shared" ca="1" si="11"/>
        <v>0</v>
      </c>
      <c r="S21" s="41">
        <f t="shared" ca="1" si="11"/>
        <v>0</v>
      </c>
      <c r="T21" s="41">
        <f t="shared" ca="1" si="11"/>
        <v>4548</v>
      </c>
      <c r="U21" s="41">
        <f t="shared" ca="1" si="11"/>
        <v>1306</v>
      </c>
      <c r="V21" s="41">
        <f t="shared" ca="1" si="11"/>
        <v>351</v>
      </c>
      <c r="W21" s="41">
        <f t="shared" ca="1" si="11"/>
        <v>592</v>
      </c>
      <c r="X21" s="41">
        <f t="shared" ca="1" si="11"/>
        <v>11475</v>
      </c>
      <c r="Y21" s="41">
        <f t="shared" ca="1" si="11"/>
        <v>1149</v>
      </c>
      <c r="Z21" s="41" t="str">
        <f t="shared" ca="1" si="11"/>
        <v>N/A</v>
      </c>
      <c r="AA21" s="41">
        <f t="shared" ca="1" si="11"/>
        <v>1188</v>
      </c>
      <c r="AB21" s="41">
        <f t="shared" ref="AB21:AH35" ca="1" si="12">INDEX(INDIRECT("Import_"&amp;$B$1&amp;"!"&amp;"$"&amp;AB$2&amp;":$"&amp;AB$2,TRUE),MATCH($I21,INDIRECT("Import_"&amp;$B$1&amp;"!"&amp;"$a:$a",TRUE),0),1)</f>
        <v>228</v>
      </c>
      <c r="AC21" s="41">
        <f t="shared" ca="1" si="12"/>
        <v>471</v>
      </c>
      <c r="AD21" s="41">
        <f t="shared" ca="1" si="12"/>
        <v>0</v>
      </c>
      <c r="AE21" s="41">
        <f t="shared" ca="1" si="12"/>
        <v>199</v>
      </c>
      <c r="AF21" s="41">
        <f t="shared" ca="1" si="12"/>
        <v>10</v>
      </c>
      <c r="AG21" s="41">
        <f t="shared" ca="1" si="12"/>
        <v>293</v>
      </c>
      <c r="AH21" s="41">
        <f t="shared" ca="1" si="12"/>
        <v>7893</v>
      </c>
      <c r="AI21" s="41">
        <f t="shared" ca="1" si="7"/>
        <v>246</v>
      </c>
      <c r="AJ21" s="41">
        <f t="shared" ca="1" si="7"/>
        <v>3912</v>
      </c>
      <c r="AK21" s="41">
        <f t="shared" ca="1" si="7"/>
        <v>293</v>
      </c>
      <c r="AL21" s="41">
        <f t="shared" ca="1" si="7"/>
        <v>8237</v>
      </c>
      <c r="AM21" s="41">
        <f t="shared" ca="1" si="7"/>
        <v>1546</v>
      </c>
      <c r="AN21" s="41">
        <f t="shared" ca="1" si="7"/>
        <v>123</v>
      </c>
      <c r="AO21" s="41">
        <f t="shared" ca="1" si="7"/>
        <v>524</v>
      </c>
      <c r="AP21" s="41">
        <f t="shared" ca="1" si="8"/>
        <v>121</v>
      </c>
      <c r="AQ21" s="41">
        <f t="shared" ca="1" si="8"/>
        <v>909</v>
      </c>
      <c r="AR21" s="41">
        <f t="shared" ca="1" si="8"/>
        <v>1039</v>
      </c>
      <c r="AS21" s="41">
        <f t="shared" ca="1" si="8"/>
        <v>412</v>
      </c>
      <c r="AT21" s="41">
        <f t="shared" ca="1" si="8"/>
        <v>1121</v>
      </c>
      <c r="AU21" s="41">
        <f t="shared" ca="1" si="8"/>
        <v>639</v>
      </c>
      <c r="AV21" s="41">
        <f t="shared" ca="1" si="8"/>
        <v>3244</v>
      </c>
      <c r="AW21" s="41">
        <f t="shared" ca="1" si="8"/>
        <v>148</v>
      </c>
      <c r="AX21" s="41">
        <f t="shared" ca="1" si="8"/>
        <v>0</v>
      </c>
      <c r="AY21" s="41">
        <f t="shared" ca="1" si="8"/>
        <v>426</v>
      </c>
      <c r="AZ21" s="41">
        <f t="shared" ca="1" si="8"/>
        <v>1909</v>
      </c>
      <c r="BA21" s="41">
        <f t="shared" ca="1" si="8"/>
        <v>939</v>
      </c>
      <c r="BB21" s="41">
        <f t="shared" ca="1" si="8"/>
        <v>3903</v>
      </c>
      <c r="BC21" s="41">
        <f t="shared" ca="1" si="8"/>
        <v>794</v>
      </c>
      <c r="BD21" s="41">
        <f t="shared" ca="1" si="8"/>
        <v>0</v>
      </c>
      <c r="BE21" s="41">
        <f t="shared" ca="1" si="8"/>
        <v>731</v>
      </c>
      <c r="BF21" s="41">
        <f t="shared" ca="1" si="5"/>
        <v>868</v>
      </c>
      <c r="BG21" s="41">
        <f t="shared" ca="1" si="5"/>
        <v>77</v>
      </c>
      <c r="BH21" s="41">
        <f t="shared" ca="1" si="5"/>
        <v>3098</v>
      </c>
      <c r="BI21" s="41">
        <f t="shared" ca="1" si="5"/>
        <v>6</v>
      </c>
      <c r="BJ21" s="41">
        <f t="shared" ca="1" si="5"/>
        <v>9638</v>
      </c>
      <c r="BK21" s="41">
        <f t="shared" ca="1" si="5"/>
        <v>615</v>
      </c>
      <c r="BL21" s="41">
        <f t="shared" ca="1" si="5"/>
        <v>345</v>
      </c>
      <c r="BM21" s="41">
        <f t="shared" ca="1" si="5"/>
        <v>8678</v>
      </c>
    </row>
    <row r="22" spans="1:65" x14ac:dyDescent="0.2">
      <c r="A22" s="41" t="str">
        <f>Import_2018!A31</f>
        <v>Kansas</v>
      </c>
      <c r="B22" s="41">
        <f t="shared" ca="1" si="2"/>
        <v>2900594</v>
      </c>
      <c r="C22" s="41">
        <f t="shared" ca="1" si="3"/>
        <v>2461533</v>
      </c>
      <c r="D22" s="41">
        <f t="shared" ca="1" si="4"/>
        <v>323036</v>
      </c>
      <c r="E22" s="41"/>
      <c r="F22" s="41"/>
      <c r="G22" s="41"/>
      <c r="I22" s="41" t="str">
        <f>Import_2018!L31</f>
        <v>Kansas</v>
      </c>
      <c r="J22" s="41">
        <f t="shared" ca="1" si="10"/>
        <v>102319</v>
      </c>
      <c r="K22" s="41">
        <f t="shared" ca="1" si="10"/>
        <v>967</v>
      </c>
      <c r="L22" s="41">
        <f t="shared" ca="1" si="11"/>
        <v>56</v>
      </c>
      <c r="M22" s="41">
        <f t="shared" ca="1" si="11"/>
        <v>1980</v>
      </c>
      <c r="N22" s="41">
        <f t="shared" ca="1" si="11"/>
        <v>606</v>
      </c>
      <c r="O22" s="41">
        <f t="shared" ca="1" si="11"/>
        <v>5779</v>
      </c>
      <c r="P22" s="41">
        <f t="shared" ca="1" si="11"/>
        <v>7949</v>
      </c>
      <c r="Q22" s="41">
        <f t="shared" ca="1" si="11"/>
        <v>294</v>
      </c>
      <c r="R22" s="41">
        <f t="shared" ca="1" si="11"/>
        <v>0</v>
      </c>
      <c r="S22" s="41">
        <f t="shared" ca="1" si="11"/>
        <v>0</v>
      </c>
      <c r="T22" s="41">
        <f t="shared" ca="1" si="11"/>
        <v>2926</v>
      </c>
      <c r="U22" s="41">
        <f t="shared" ca="1" si="11"/>
        <v>5167</v>
      </c>
      <c r="V22" s="41">
        <f t="shared" ca="1" si="11"/>
        <v>64</v>
      </c>
      <c r="W22" s="41">
        <f t="shared" ca="1" si="11"/>
        <v>345</v>
      </c>
      <c r="X22" s="41">
        <f t="shared" ca="1" si="11"/>
        <v>3429</v>
      </c>
      <c r="Y22" s="41">
        <f t="shared" ca="1" si="11"/>
        <v>1381</v>
      </c>
      <c r="Z22" s="41">
        <f t="shared" ca="1" si="11"/>
        <v>1637</v>
      </c>
      <c r="AA22" s="41" t="str">
        <f t="shared" ca="1" si="11"/>
        <v>N/A</v>
      </c>
      <c r="AB22" s="41">
        <f t="shared" ca="1" si="12"/>
        <v>1242</v>
      </c>
      <c r="AC22" s="41">
        <f t="shared" ca="1" si="12"/>
        <v>1850</v>
      </c>
      <c r="AD22" s="41">
        <f t="shared" ca="1" si="12"/>
        <v>0</v>
      </c>
      <c r="AE22" s="41">
        <f t="shared" ca="1" si="12"/>
        <v>402</v>
      </c>
      <c r="AF22" s="41">
        <f t="shared" ca="1" si="12"/>
        <v>125</v>
      </c>
      <c r="AG22" s="41">
        <f t="shared" ca="1" si="12"/>
        <v>1532</v>
      </c>
      <c r="AH22" s="41">
        <f t="shared" ca="1" si="12"/>
        <v>1962</v>
      </c>
      <c r="AI22" s="41">
        <f t="shared" ca="1" si="7"/>
        <v>980</v>
      </c>
      <c r="AJ22" s="41">
        <f t="shared" ca="1" si="7"/>
        <v>24292</v>
      </c>
      <c r="AK22" s="41">
        <f t="shared" ca="1" si="7"/>
        <v>256</v>
      </c>
      <c r="AL22" s="41">
        <f t="shared" ca="1" si="7"/>
        <v>3485</v>
      </c>
      <c r="AM22" s="41">
        <f t="shared" ca="1" si="7"/>
        <v>360</v>
      </c>
      <c r="AN22" s="41">
        <f t="shared" ca="1" si="7"/>
        <v>0</v>
      </c>
      <c r="AO22" s="41">
        <f t="shared" ca="1" si="7"/>
        <v>0</v>
      </c>
      <c r="AP22" s="41">
        <f t="shared" ca="1" si="8"/>
        <v>2005</v>
      </c>
      <c r="AQ22" s="41">
        <f t="shared" ca="1" si="8"/>
        <v>3064</v>
      </c>
      <c r="AR22" s="41">
        <f t="shared" ca="1" si="8"/>
        <v>2283</v>
      </c>
      <c r="AS22" s="41">
        <f t="shared" ca="1" si="8"/>
        <v>337</v>
      </c>
      <c r="AT22" s="41">
        <f t="shared" ca="1" si="8"/>
        <v>489</v>
      </c>
      <c r="AU22" s="41">
        <f t="shared" ca="1" si="8"/>
        <v>3251</v>
      </c>
      <c r="AV22" s="41">
        <f t="shared" ca="1" si="8"/>
        <v>906</v>
      </c>
      <c r="AW22" s="41">
        <f t="shared" ca="1" si="8"/>
        <v>2010</v>
      </c>
      <c r="AX22" s="41">
        <f t="shared" ca="1" si="8"/>
        <v>0</v>
      </c>
      <c r="AY22" s="41">
        <f t="shared" ca="1" si="8"/>
        <v>878</v>
      </c>
      <c r="AZ22" s="41">
        <f t="shared" ca="1" si="8"/>
        <v>339</v>
      </c>
      <c r="BA22" s="41">
        <f t="shared" ca="1" si="8"/>
        <v>3275</v>
      </c>
      <c r="BB22" s="41">
        <f t="shared" ca="1" si="8"/>
        <v>6016</v>
      </c>
      <c r="BC22" s="41">
        <f t="shared" ca="1" si="8"/>
        <v>713</v>
      </c>
      <c r="BD22" s="41">
        <f t="shared" ca="1" si="8"/>
        <v>0</v>
      </c>
      <c r="BE22" s="41">
        <f t="shared" ca="1" si="8"/>
        <v>2991</v>
      </c>
      <c r="BF22" s="41">
        <f t="shared" ca="1" si="5"/>
        <v>2625</v>
      </c>
      <c r="BG22" s="41">
        <f t="shared" ca="1" si="5"/>
        <v>10</v>
      </c>
      <c r="BH22" s="41">
        <f t="shared" ca="1" si="5"/>
        <v>1852</v>
      </c>
      <c r="BI22" s="41">
        <f t="shared" ca="1" si="5"/>
        <v>209</v>
      </c>
      <c r="BJ22" s="41">
        <f t="shared" ca="1" si="5"/>
        <v>13706</v>
      </c>
      <c r="BK22" s="41">
        <f t="shared" ca="1" si="5"/>
        <v>190</v>
      </c>
      <c r="BL22" s="41">
        <f t="shared" ca="1" si="5"/>
        <v>63</v>
      </c>
      <c r="BM22" s="41">
        <f t="shared" ca="1" si="5"/>
        <v>13453</v>
      </c>
    </row>
    <row r="23" spans="1:65" x14ac:dyDescent="0.2">
      <c r="A23" s="41" t="str">
        <f>Import_2018!A32</f>
        <v>Kentucky</v>
      </c>
      <c r="B23" s="41">
        <f t="shared" ca="1" si="2"/>
        <v>4460646</v>
      </c>
      <c r="C23" s="41">
        <f t="shared" ca="1" si="3"/>
        <v>3878219</v>
      </c>
      <c r="D23" s="41">
        <f t="shared" ca="1" si="4"/>
        <v>463451</v>
      </c>
      <c r="E23" s="41"/>
      <c r="F23" s="41"/>
      <c r="G23" s="41"/>
      <c r="I23" s="41" t="str">
        <f>Import_2018!L32</f>
        <v>Kentucky</v>
      </c>
      <c r="J23" s="41">
        <f t="shared" ca="1" si="10"/>
        <v>107693</v>
      </c>
      <c r="K23" s="41">
        <f t="shared" ca="1" si="10"/>
        <v>2407</v>
      </c>
      <c r="L23" s="41">
        <f t="shared" ca="1" si="11"/>
        <v>214</v>
      </c>
      <c r="M23" s="41">
        <f t="shared" ca="1" si="11"/>
        <v>924</v>
      </c>
      <c r="N23" s="41">
        <f t="shared" ca="1" si="11"/>
        <v>442</v>
      </c>
      <c r="O23" s="41">
        <f t="shared" ca="1" si="11"/>
        <v>2599</v>
      </c>
      <c r="P23" s="41">
        <f t="shared" ca="1" si="11"/>
        <v>3223</v>
      </c>
      <c r="Q23" s="41">
        <f t="shared" ca="1" si="11"/>
        <v>511</v>
      </c>
      <c r="R23" s="41">
        <f t="shared" ca="1" si="11"/>
        <v>66</v>
      </c>
      <c r="S23" s="41">
        <f t="shared" ca="1" si="11"/>
        <v>391</v>
      </c>
      <c r="T23" s="41">
        <f t="shared" ca="1" si="11"/>
        <v>8392</v>
      </c>
      <c r="U23" s="41">
        <f t="shared" ca="1" si="11"/>
        <v>3449</v>
      </c>
      <c r="V23" s="41">
        <f t="shared" ca="1" si="11"/>
        <v>807</v>
      </c>
      <c r="W23" s="41">
        <f t="shared" ca="1" si="11"/>
        <v>186</v>
      </c>
      <c r="X23" s="41">
        <f t="shared" ca="1" si="11"/>
        <v>4912</v>
      </c>
      <c r="Y23" s="41">
        <f t="shared" ca="1" si="11"/>
        <v>11437</v>
      </c>
      <c r="Z23" s="41">
        <f t="shared" ca="1" si="11"/>
        <v>756</v>
      </c>
      <c r="AA23" s="41">
        <f t="shared" ca="1" si="11"/>
        <v>1043</v>
      </c>
      <c r="AB23" s="41" t="str">
        <f t="shared" ca="1" si="12"/>
        <v>N/A</v>
      </c>
      <c r="AC23" s="41">
        <f t="shared" ca="1" si="12"/>
        <v>853</v>
      </c>
      <c r="AD23" s="41">
        <f t="shared" ca="1" si="12"/>
        <v>0</v>
      </c>
      <c r="AE23" s="41">
        <f t="shared" ca="1" si="12"/>
        <v>1499</v>
      </c>
      <c r="AF23" s="41">
        <f t="shared" ca="1" si="12"/>
        <v>301</v>
      </c>
      <c r="AG23" s="41">
        <f t="shared" ca="1" si="12"/>
        <v>2666</v>
      </c>
      <c r="AH23" s="41">
        <f t="shared" ca="1" si="12"/>
        <v>680</v>
      </c>
      <c r="AI23" s="41">
        <f t="shared" ca="1" si="7"/>
        <v>308</v>
      </c>
      <c r="AJ23" s="41">
        <f t="shared" ca="1" si="7"/>
        <v>2097</v>
      </c>
      <c r="AK23" s="41">
        <f t="shared" ca="1" si="7"/>
        <v>443</v>
      </c>
      <c r="AL23" s="41">
        <f t="shared" ca="1" si="7"/>
        <v>582</v>
      </c>
      <c r="AM23" s="41">
        <f t="shared" ca="1" si="7"/>
        <v>164</v>
      </c>
      <c r="AN23" s="41">
        <f t="shared" ca="1" si="7"/>
        <v>56</v>
      </c>
      <c r="AO23" s="41">
        <f t="shared" ca="1" si="7"/>
        <v>864</v>
      </c>
      <c r="AP23" s="41">
        <f t="shared" ca="1" si="8"/>
        <v>1028</v>
      </c>
      <c r="AQ23" s="41">
        <f t="shared" ca="1" si="8"/>
        <v>3115</v>
      </c>
      <c r="AR23" s="41">
        <f t="shared" ca="1" si="8"/>
        <v>5779</v>
      </c>
      <c r="AS23" s="41">
        <f t="shared" ca="1" si="8"/>
        <v>0</v>
      </c>
      <c r="AT23" s="41">
        <f t="shared" ca="1" si="8"/>
        <v>11730</v>
      </c>
      <c r="AU23" s="41">
        <f t="shared" ca="1" si="8"/>
        <v>1054</v>
      </c>
      <c r="AV23" s="41">
        <f t="shared" ca="1" si="8"/>
        <v>275</v>
      </c>
      <c r="AW23" s="41">
        <f t="shared" ca="1" si="8"/>
        <v>1254</v>
      </c>
      <c r="AX23" s="41">
        <f t="shared" ca="1" si="8"/>
        <v>248</v>
      </c>
      <c r="AY23" s="41">
        <f t="shared" ca="1" si="8"/>
        <v>777</v>
      </c>
      <c r="AZ23" s="41">
        <f t="shared" ca="1" si="8"/>
        <v>366</v>
      </c>
      <c r="BA23" s="41">
        <f t="shared" ca="1" si="8"/>
        <v>10552</v>
      </c>
      <c r="BB23" s="41">
        <f t="shared" ca="1" si="8"/>
        <v>6892</v>
      </c>
      <c r="BC23" s="41">
        <f t="shared" ca="1" si="8"/>
        <v>460</v>
      </c>
      <c r="BD23" s="41">
        <f t="shared" ca="1" si="8"/>
        <v>289</v>
      </c>
      <c r="BE23" s="41">
        <f t="shared" ca="1" si="8"/>
        <v>2953</v>
      </c>
      <c r="BF23" s="41">
        <f t="shared" ca="1" si="5"/>
        <v>4721</v>
      </c>
      <c r="BG23" s="41">
        <f t="shared" ca="1" si="5"/>
        <v>2619</v>
      </c>
      <c r="BH23" s="41">
        <f t="shared" ca="1" si="5"/>
        <v>1253</v>
      </c>
      <c r="BI23" s="41">
        <f t="shared" ca="1" si="5"/>
        <v>56</v>
      </c>
      <c r="BJ23" s="41">
        <f t="shared" ca="1" si="5"/>
        <v>11283</v>
      </c>
      <c r="BK23" s="41">
        <f t="shared" ca="1" si="5"/>
        <v>31</v>
      </c>
      <c r="BL23" s="41">
        <f t="shared" ca="1" si="5"/>
        <v>509</v>
      </c>
      <c r="BM23" s="41">
        <f t="shared" ca="1" si="5"/>
        <v>10743</v>
      </c>
    </row>
    <row r="24" spans="1:65" x14ac:dyDescent="0.2">
      <c r="A24" s="41" t="str">
        <f>Import_2018!A33</f>
        <v>Louisiana</v>
      </c>
      <c r="B24" s="41">
        <f t="shared" ca="1" si="2"/>
        <v>4571302</v>
      </c>
      <c r="C24" s="41">
        <f t="shared" ca="1" si="3"/>
        <v>3987402</v>
      </c>
      <c r="D24" s="41">
        <f t="shared" ca="1" si="4"/>
        <v>483769</v>
      </c>
      <c r="E24" s="41"/>
      <c r="F24" s="41"/>
      <c r="G24" s="41"/>
      <c r="I24" s="41" t="str">
        <f>Import_2018!L33</f>
        <v>Louisiana</v>
      </c>
      <c r="J24" s="41">
        <f t="shared" ca="1" si="10"/>
        <v>81944</v>
      </c>
      <c r="K24" s="41">
        <f t="shared" ca="1" si="10"/>
        <v>3717</v>
      </c>
      <c r="L24" s="41">
        <f t="shared" ca="1" si="11"/>
        <v>1249</v>
      </c>
      <c r="M24" s="41">
        <f t="shared" ca="1" si="11"/>
        <v>1691</v>
      </c>
      <c r="N24" s="41">
        <f t="shared" ca="1" si="11"/>
        <v>3313</v>
      </c>
      <c r="O24" s="41">
        <f t="shared" ca="1" si="11"/>
        <v>3430</v>
      </c>
      <c r="P24" s="41">
        <f t="shared" ca="1" si="11"/>
        <v>1844</v>
      </c>
      <c r="Q24" s="41">
        <f t="shared" ca="1" si="11"/>
        <v>1107</v>
      </c>
      <c r="R24" s="41">
        <f t="shared" ca="1" si="11"/>
        <v>0</v>
      </c>
      <c r="S24" s="41">
        <f t="shared" ca="1" si="11"/>
        <v>325</v>
      </c>
      <c r="T24" s="41">
        <f t="shared" ca="1" si="11"/>
        <v>6004</v>
      </c>
      <c r="U24" s="41">
        <f t="shared" ca="1" si="11"/>
        <v>1987</v>
      </c>
      <c r="V24" s="41">
        <f t="shared" ca="1" si="11"/>
        <v>710</v>
      </c>
      <c r="W24" s="41">
        <f t="shared" ca="1" si="11"/>
        <v>392</v>
      </c>
      <c r="X24" s="41">
        <f t="shared" ca="1" si="11"/>
        <v>2052</v>
      </c>
      <c r="Y24" s="41">
        <f t="shared" ca="1" si="11"/>
        <v>282</v>
      </c>
      <c r="Z24" s="41">
        <f t="shared" ca="1" si="11"/>
        <v>730</v>
      </c>
      <c r="AA24" s="41">
        <f t="shared" ca="1" si="11"/>
        <v>2268</v>
      </c>
      <c r="AB24" s="41">
        <f t="shared" ca="1" si="12"/>
        <v>928</v>
      </c>
      <c r="AC24" s="41" t="str">
        <f t="shared" ca="1" si="12"/>
        <v>N/A</v>
      </c>
      <c r="AD24" s="41">
        <f t="shared" ca="1" si="12"/>
        <v>67</v>
      </c>
      <c r="AE24" s="41">
        <f t="shared" ca="1" si="12"/>
        <v>1385</v>
      </c>
      <c r="AF24" s="41">
        <f t="shared" ca="1" si="12"/>
        <v>341</v>
      </c>
      <c r="AG24" s="41">
        <f t="shared" ca="1" si="12"/>
        <v>1423</v>
      </c>
      <c r="AH24" s="41">
        <f t="shared" ca="1" si="12"/>
        <v>815</v>
      </c>
      <c r="AI24" s="41">
        <f t="shared" ca="1" si="7"/>
        <v>7301</v>
      </c>
      <c r="AJ24" s="41">
        <f t="shared" ca="1" si="7"/>
        <v>801</v>
      </c>
      <c r="AK24" s="41">
        <f t="shared" ca="1" si="7"/>
        <v>0</v>
      </c>
      <c r="AL24" s="41">
        <f t="shared" ca="1" si="7"/>
        <v>2378</v>
      </c>
      <c r="AM24" s="41">
        <f t="shared" ca="1" si="7"/>
        <v>131</v>
      </c>
      <c r="AN24" s="41">
        <f t="shared" ca="1" si="7"/>
        <v>536</v>
      </c>
      <c r="AO24" s="41">
        <f t="shared" ca="1" si="7"/>
        <v>1357</v>
      </c>
      <c r="AP24" s="41">
        <f t="shared" ca="1" si="8"/>
        <v>0</v>
      </c>
      <c r="AQ24" s="41">
        <f t="shared" ca="1" si="8"/>
        <v>1357</v>
      </c>
      <c r="AR24" s="41">
        <f t="shared" ca="1" si="8"/>
        <v>834</v>
      </c>
      <c r="AS24" s="41">
        <f t="shared" ca="1" si="8"/>
        <v>77</v>
      </c>
      <c r="AT24" s="41">
        <f t="shared" ca="1" si="8"/>
        <v>738</v>
      </c>
      <c r="AU24" s="41">
        <f t="shared" ca="1" si="8"/>
        <v>738</v>
      </c>
      <c r="AV24" s="41">
        <f t="shared" ca="1" si="8"/>
        <v>421</v>
      </c>
      <c r="AW24" s="41">
        <f t="shared" ca="1" si="8"/>
        <v>122</v>
      </c>
      <c r="AX24" s="41">
        <f t="shared" ca="1" si="8"/>
        <v>1379</v>
      </c>
      <c r="AY24" s="41">
        <f t="shared" ca="1" si="8"/>
        <v>617</v>
      </c>
      <c r="AZ24" s="41">
        <f t="shared" ca="1" si="8"/>
        <v>64</v>
      </c>
      <c r="BA24" s="41">
        <f t="shared" ca="1" si="8"/>
        <v>2053</v>
      </c>
      <c r="BB24" s="41">
        <f t="shared" ca="1" si="8"/>
        <v>21290</v>
      </c>
      <c r="BC24" s="41">
        <f t="shared" ca="1" si="8"/>
        <v>305</v>
      </c>
      <c r="BD24" s="41">
        <f t="shared" ca="1" si="8"/>
        <v>243</v>
      </c>
      <c r="BE24" s="41">
        <f t="shared" ca="1" si="8"/>
        <v>995</v>
      </c>
      <c r="BF24" s="41">
        <f t="shared" ca="1" si="5"/>
        <v>1485</v>
      </c>
      <c r="BG24" s="41">
        <f t="shared" ca="1" si="5"/>
        <v>84</v>
      </c>
      <c r="BH24" s="41">
        <f t="shared" ca="1" si="5"/>
        <v>295</v>
      </c>
      <c r="BI24" s="41">
        <f t="shared" ca="1" si="5"/>
        <v>283</v>
      </c>
      <c r="BJ24" s="41">
        <f t="shared" ca="1" si="5"/>
        <v>18187</v>
      </c>
      <c r="BK24" s="41">
        <f t="shared" ca="1" si="5"/>
        <v>191</v>
      </c>
      <c r="BL24" s="41">
        <f t="shared" ca="1" si="5"/>
        <v>264</v>
      </c>
      <c r="BM24" s="41">
        <f t="shared" ca="1" si="5"/>
        <v>17732</v>
      </c>
    </row>
    <row r="25" spans="1:65" x14ac:dyDescent="0.2">
      <c r="A25" s="41" t="str">
        <f>Import_2018!A34</f>
        <v>Maine</v>
      </c>
      <c r="B25" s="41">
        <f t="shared" ca="1" si="2"/>
        <v>1360264</v>
      </c>
      <c r="C25" s="41">
        <f t="shared" ca="1" si="3"/>
        <v>1203199</v>
      </c>
      <c r="D25" s="41">
        <f t="shared" ca="1" si="4"/>
        <v>111418</v>
      </c>
      <c r="E25" s="41"/>
      <c r="F25" s="41"/>
      <c r="G25" s="41"/>
      <c r="I25" s="41" t="str">
        <f>Import_2018!L34</f>
        <v>Maine</v>
      </c>
      <c r="J25" s="41">
        <f t="shared" ca="1" si="10"/>
        <v>43492</v>
      </c>
      <c r="K25" s="41">
        <f t="shared" ca="1" si="10"/>
        <v>20</v>
      </c>
      <c r="L25" s="41">
        <f t="shared" ca="1" si="11"/>
        <v>127</v>
      </c>
      <c r="M25" s="41">
        <f t="shared" ca="1" si="11"/>
        <v>121</v>
      </c>
      <c r="N25" s="41">
        <f t="shared" ca="1" si="11"/>
        <v>90</v>
      </c>
      <c r="O25" s="41">
        <f t="shared" ca="1" si="11"/>
        <v>3349</v>
      </c>
      <c r="P25" s="41">
        <f t="shared" ca="1" si="11"/>
        <v>1229</v>
      </c>
      <c r="Q25" s="41">
        <f t="shared" ca="1" si="11"/>
        <v>2739</v>
      </c>
      <c r="R25" s="41">
        <f t="shared" ca="1" si="11"/>
        <v>35</v>
      </c>
      <c r="S25" s="41">
        <f t="shared" ca="1" si="11"/>
        <v>103</v>
      </c>
      <c r="T25" s="41">
        <f t="shared" ca="1" si="11"/>
        <v>4322</v>
      </c>
      <c r="U25" s="41">
        <f t="shared" ca="1" si="11"/>
        <v>1180</v>
      </c>
      <c r="V25" s="41">
        <f t="shared" ca="1" si="11"/>
        <v>245</v>
      </c>
      <c r="W25" s="41">
        <f t="shared" ca="1" si="11"/>
        <v>0</v>
      </c>
      <c r="X25" s="41">
        <f t="shared" ca="1" si="11"/>
        <v>485</v>
      </c>
      <c r="Y25" s="41">
        <f t="shared" ca="1" si="11"/>
        <v>144</v>
      </c>
      <c r="Z25" s="41">
        <f t="shared" ca="1" si="11"/>
        <v>376</v>
      </c>
      <c r="AA25" s="41">
        <f t="shared" ca="1" si="11"/>
        <v>0</v>
      </c>
      <c r="AB25" s="41">
        <f t="shared" ca="1" si="12"/>
        <v>623</v>
      </c>
      <c r="AC25" s="41">
        <f t="shared" ca="1" si="12"/>
        <v>83</v>
      </c>
      <c r="AD25" s="41" t="str">
        <f t="shared" ca="1" si="12"/>
        <v>N/A</v>
      </c>
      <c r="AE25" s="41">
        <f t="shared" ca="1" si="12"/>
        <v>1574</v>
      </c>
      <c r="AF25" s="41">
        <f t="shared" ca="1" si="12"/>
        <v>6753</v>
      </c>
      <c r="AG25" s="41">
        <f t="shared" ca="1" si="12"/>
        <v>519</v>
      </c>
      <c r="AH25" s="41">
        <f t="shared" ca="1" si="12"/>
        <v>298</v>
      </c>
      <c r="AI25" s="41">
        <f t="shared" ca="1" si="7"/>
        <v>0</v>
      </c>
      <c r="AJ25" s="41">
        <f t="shared" ca="1" si="7"/>
        <v>277</v>
      </c>
      <c r="AK25" s="41">
        <f t="shared" ca="1" si="7"/>
        <v>14</v>
      </c>
      <c r="AL25" s="41">
        <f t="shared" ca="1" si="7"/>
        <v>24</v>
      </c>
      <c r="AM25" s="41">
        <f t="shared" ca="1" si="7"/>
        <v>46</v>
      </c>
      <c r="AN25" s="41">
        <f t="shared" ca="1" si="7"/>
        <v>5696</v>
      </c>
      <c r="AO25" s="41">
        <f t="shared" ca="1" si="7"/>
        <v>1010</v>
      </c>
      <c r="AP25" s="41">
        <f t="shared" ca="1" si="8"/>
        <v>71</v>
      </c>
      <c r="AQ25" s="41">
        <f t="shared" ca="1" si="8"/>
        <v>3326</v>
      </c>
      <c r="AR25" s="41">
        <f t="shared" ca="1" si="8"/>
        <v>971</v>
      </c>
      <c r="AS25" s="41">
        <f t="shared" ca="1" si="8"/>
        <v>0</v>
      </c>
      <c r="AT25" s="41">
        <f t="shared" ca="1" si="8"/>
        <v>365</v>
      </c>
      <c r="AU25" s="41">
        <f t="shared" ca="1" si="8"/>
        <v>208</v>
      </c>
      <c r="AV25" s="41">
        <f t="shared" ca="1" si="8"/>
        <v>296</v>
      </c>
      <c r="AW25" s="41">
        <f t="shared" ca="1" si="8"/>
        <v>452</v>
      </c>
      <c r="AX25" s="41">
        <f t="shared" ca="1" si="8"/>
        <v>1270</v>
      </c>
      <c r="AY25" s="41">
        <f t="shared" ca="1" si="8"/>
        <v>246</v>
      </c>
      <c r="AZ25" s="41">
        <f t="shared" ca="1" si="8"/>
        <v>294</v>
      </c>
      <c r="BA25" s="41">
        <f t="shared" ca="1" si="8"/>
        <v>467</v>
      </c>
      <c r="BB25" s="41">
        <f t="shared" ca="1" si="8"/>
        <v>876</v>
      </c>
      <c r="BC25" s="41">
        <f t="shared" ca="1" si="8"/>
        <v>0</v>
      </c>
      <c r="BD25" s="41">
        <f t="shared" ca="1" si="8"/>
        <v>739</v>
      </c>
      <c r="BE25" s="41">
        <f t="shared" ref="BE25:BM56" ca="1" si="13">INDEX(INDIRECT("Import_"&amp;$B$1&amp;"!"&amp;"$"&amp;BE$2&amp;":$"&amp;BE$2,TRUE),MATCH($I25,INDIRECT("Import_"&amp;$B$1&amp;"!"&amp;"$a:$a",TRUE),0),1)</f>
        <v>989</v>
      </c>
      <c r="BF25" s="41">
        <f t="shared" ca="1" si="13"/>
        <v>522</v>
      </c>
      <c r="BG25" s="41">
        <f t="shared" ca="1" si="13"/>
        <v>197</v>
      </c>
      <c r="BH25" s="41">
        <f t="shared" ca="1" si="13"/>
        <v>384</v>
      </c>
      <c r="BI25" s="41">
        <f t="shared" ca="1" si="13"/>
        <v>337</v>
      </c>
      <c r="BJ25" s="41">
        <f t="shared" ca="1" si="13"/>
        <v>2155</v>
      </c>
      <c r="BK25" s="41">
        <f t="shared" ca="1" si="13"/>
        <v>0</v>
      </c>
      <c r="BL25" s="41">
        <f t="shared" ca="1" si="13"/>
        <v>0</v>
      </c>
      <c r="BM25" s="41">
        <f t="shared" ca="1" si="13"/>
        <v>2155</v>
      </c>
    </row>
    <row r="26" spans="1:65" x14ac:dyDescent="0.2">
      <c r="A26" s="41" t="str">
        <f>Import_2018!A36</f>
        <v>Maryland</v>
      </c>
      <c r="B26" s="41">
        <f t="shared" ca="1" si="2"/>
        <v>6099715</v>
      </c>
      <c r="C26" s="41">
        <f t="shared" ca="1" si="3"/>
        <v>5387234</v>
      </c>
      <c r="D26" s="41">
        <f t="shared" ca="1" si="4"/>
        <v>519574</v>
      </c>
      <c r="E26" s="41"/>
      <c r="F26" s="41"/>
      <c r="G26" s="41"/>
      <c r="I26" s="41" t="str">
        <f>Import_2018!L36</f>
        <v>Maryland</v>
      </c>
      <c r="J26" s="41">
        <f t="shared" ca="1" si="10"/>
        <v>160016</v>
      </c>
      <c r="K26" s="41">
        <f t="shared" ca="1" si="10"/>
        <v>906</v>
      </c>
      <c r="L26" s="41">
        <f t="shared" ca="1" si="11"/>
        <v>1201</v>
      </c>
      <c r="M26" s="41">
        <f t="shared" ca="1" si="11"/>
        <v>1744</v>
      </c>
      <c r="N26" s="41">
        <f t="shared" ca="1" si="11"/>
        <v>203</v>
      </c>
      <c r="O26" s="41">
        <f t="shared" ca="1" si="11"/>
        <v>8406</v>
      </c>
      <c r="P26" s="41">
        <f t="shared" ca="1" si="11"/>
        <v>2776</v>
      </c>
      <c r="Q26" s="41">
        <f t="shared" ca="1" si="11"/>
        <v>1999</v>
      </c>
      <c r="R26" s="41">
        <f t="shared" ca="1" si="11"/>
        <v>6322</v>
      </c>
      <c r="S26" s="41">
        <f t="shared" ca="1" si="11"/>
        <v>20950</v>
      </c>
      <c r="T26" s="41">
        <f t="shared" ca="1" si="11"/>
        <v>7927</v>
      </c>
      <c r="U26" s="41">
        <f t="shared" ca="1" si="11"/>
        <v>8937</v>
      </c>
      <c r="V26" s="41">
        <f t="shared" ca="1" si="11"/>
        <v>1110</v>
      </c>
      <c r="W26" s="41">
        <f t="shared" ca="1" si="11"/>
        <v>70</v>
      </c>
      <c r="X26" s="41">
        <f t="shared" ca="1" si="11"/>
        <v>3948</v>
      </c>
      <c r="Y26" s="41">
        <f t="shared" ca="1" si="11"/>
        <v>1971</v>
      </c>
      <c r="Z26" s="41">
        <f t="shared" ca="1" si="11"/>
        <v>21</v>
      </c>
      <c r="AA26" s="41">
        <f t="shared" ca="1" si="11"/>
        <v>788</v>
      </c>
      <c r="AB26" s="41">
        <f t="shared" ca="1" si="12"/>
        <v>523</v>
      </c>
      <c r="AC26" s="41">
        <f t="shared" ca="1" si="12"/>
        <v>638</v>
      </c>
      <c r="AD26" s="41">
        <f t="shared" ca="1" si="12"/>
        <v>175</v>
      </c>
      <c r="AE26" s="41" t="str">
        <f t="shared" ca="1" si="12"/>
        <v>N/A</v>
      </c>
      <c r="AF26" s="41">
        <f t="shared" ca="1" si="12"/>
        <v>2299</v>
      </c>
      <c r="AG26" s="41">
        <f t="shared" ca="1" si="12"/>
        <v>1861</v>
      </c>
      <c r="AH26" s="41">
        <f t="shared" ca="1" si="12"/>
        <v>866</v>
      </c>
      <c r="AI26" s="41">
        <f t="shared" ca="1" si="7"/>
        <v>846</v>
      </c>
      <c r="AJ26" s="41">
        <f t="shared" ca="1" si="7"/>
        <v>684</v>
      </c>
      <c r="AK26" s="41">
        <f t="shared" ca="1" si="7"/>
        <v>154</v>
      </c>
      <c r="AL26" s="41">
        <f t="shared" ca="1" si="7"/>
        <v>625</v>
      </c>
      <c r="AM26" s="41">
        <f t="shared" ca="1" si="7"/>
        <v>268</v>
      </c>
      <c r="AN26" s="41">
        <f t="shared" ca="1" si="7"/>
        <v>357</v>
      </c>
      <c r="AO26" s="41">
        <f t="shared" ca="1" si="7"/>
        <v>5513</v>
      </c>
      <c r="AP26" s="41">
        <f t="shared" ref="AP26:BE33" ca="1" si="14">INDEX(INDIRECT("Import_"&amp;$B$1&amp;"!"&amp;"$"&amp;AP$2&amp;":$"&amp;AP$2,TRUE),MATCH($I26,INDIRECT("Import_"&amp;$B$1&amp;"!"&amp;"$a:$a",TRUE),0),1)</f>
        <v>911</v>
      </c>
      <c r="AQ26" s="41">
        <f t="shared" ca="1" si="14"/>
        <v>11578</v>
      </c>
      <c r="AR26" s="41">
        <f t="shared" ca="1" si="14"/>
        <v>5139</v>
      </c>
      <c r="AS26" s="41">
        <f t="shared" ca="1" si="14"/>
        <v>0</v>
      </c>
      <c r="AT26" s="41">
        <f t="shared" ca="1" si="14"/>
        <v>2251</v>
      </c>
      <c r="AU26" s="41">
        <f t="shared" ca="1" si="14"/>
        <v>134</v>
      </c>
      <c r="AV26" s="41">
        <f t="shared" ca="1" si="14"/>
        <v>522</v>
      </c>
      <c r="AW26" s="41">
        <f t="shared" ca="1" si="14"/>
        <v>14139</v>
      </c>
      <c r="AX26" s="41">
        <f t="shared" ca="1" si="14"/>
        <v>216</v>
      </c>
      <c r="AY26" s="41">
        <f t="shared" ca="1" si="14"/>
        <v>2290</v>
      </c>
      <c r="AZ26" s="41">
        <f t="shared" ca="1" si="14"/>
        <v>203</v>
      </c>
      <c r="BA26" s="41">
        <f t="shared" ca="1" si="14"/>
        <v>1088</v>
      </c>
      <c r="BB26" s="41">
        <f t="shared" ca="1" si="14"/>
        <v>6974</v>
      </c>
      <c r="BC26" s="41">
        <f t="shared" ca="1" si="14"/>
        <v>829</v>
      </c>
      <c r="BD26" s="41">
        <f t="shared" ca="1" si="14"/>
        <v>49</v>
      </c>
      <c r="BE26" s="41">
        <f t="shared" ca="1" si="14"/>
        <v>25305</v>
      </c>
      <c r="BF26" s="41">
        <f t="shared" ca="1" si="13"/>
        <v>1621</v>
      </c>
      <c r="BG26" s="41">
        <f t="shared" ca="1" si="13"/>
        <v>1599</v>
      </c>
      <c r="BH26" s="41">
        <f t="shared" ca="1" si="13"/>
        <v>396</v>
      </c>
      <c r="BI26" s="41">
        <f t="shared" ca="1" si="13"/>
        <v>684</v>
      </c>
      <c r="BJ26" s="41">
        <f t="shared" ca="1" si="13"/>
        <v>32891</v>
      </c>
      <c r="BK26" s="41">
        <f t="shared" ca="1" si="13"/>
        <v>1000</v>
      </c>
      <c r="BL26" s="41">
        <f t="shared" ca="1" si="13"/>
        <v>193</v>
      </c>
      <c r="BM26" s="41">
        <f t="shared" ca="1" si="13"/>
        <v>31698</v>
      </c>
    </row>
    <row r="27" spans="1:65" x14ac:dyDescent="0.2">
      <c r="A27" s="41" t="str">
        <f>Import_2018!A37</f>
        <v>Massachusetts</v>
      </c>
      <c r="B27" s="41">
        <f t="shared" ca="1" si="2"/>
        <v>6916314</v>
      </c>
      <c r="C27" s="41">
        <f t="shared" ca="1" si="3"/>
        <v>6043959</v>
      </c>
      <c r="D27" s="41">
        <f t="shared" ca="1" si="4"/>
        <v>663154</v>
      </c>
      <c r="E27" s="41"/>
      <c r="F27" s="41"/>
      <c r="G27" s="41"/>
      <c r="I27" s="41" t="str">
        <f>Import_2018!L37</f>
        <v>Massachusetts</v>
      </c>
      <c r="J27" s="41">
        <f t="shared" ca="1" si="10"/>
        <v>158311</v>
      </c>
      <c r="K27" s="41">
        <f t="shared" ca="1" si="10"/>
        <v>1056</v>
      </c>
      <c r="L27" s="41">
        <f t="shared" ca="1" si="11"/>
        <v>161</v>
      </c>
      <c r="M27" s="41">
        <f t="shared" ca="1" si="11"/>
        <v>791</v>
      </c>
      <c r="N27" s="41">
        <f t="shared" ca="1" si="11"/>
        <v>0</v>
      </c>
      <c r="O27" s="41">
        <f t="shared" ca="1" si="11"/>
        <v>15040</v>
      </c>
      <c r="P27" s="41">
        <f t="shared" ca="1" si="11"/>
        <v>2756</v>
      </c>
      <c r="Q27" s="41">
        <f t="shared" ca="1" si="11"/>
        <v>12795</v>
      </c>
      <c r="R27" s="41">
        <f t="shared" ca="1" si="11"/>
        <v>210</v>
      </c>
      <c r="S27" s="41">
        <f t="shared" ca="1" si="11"/>
        <v>1328</v>
      </c>
      <c r="T27" s="41">
        <f t="shared" ca="1" si="11"/>
        <v>10894</v>
      </c>
      <c r="U27" s="41">
        <f t="shared" ca="1" si="11"/>
        <v>1625</v>
      </c>
      <c r="V27" s="41">
        <f t="shared" ca="1" si="11"/>
        <v>29</v>
      </c>
      <c r="W27" s="41">
        <f t="shared" ca="1" si="11"/>
        <v>522</v>
      </c>
      <c r="X27" s="41">
        <f t="shared" ca="1" si="11"/>
        <v>3962</v>
      </c>
      <c r="Y27" s="41">
        <f t="shared" ca="1" si="11"/>
        <v>1199</v>
      </c>
      <c r="Z27" s="41">
        <f t="shared" ca="1" si="11"/>
        <v>715</v>
      </c>
      <c r="AA27" s="41">
        <f t="shared" ca="1" si="11"/>
        <v>67</v>
      </c>
      <c r="AB27" s="41">
        <f t="shared" ca="1" si="12"/>
        <v>1275</v>
      </c>
      <c r="AC27" s="41">
        <f t="shared" ca="1" si="12"/>
        <v>799</v>
      </c>
      <c r="AD27" s="41">
        <f t="shared" ca="1" si="12"/>
        <v>1685</v>
      </c>
      <c r="AE27" s="41">
        <f t="shared" ca="1" si="12"/>
        <v>4156</v>
      </c>
      <c r="AF27" s="41" t="str">
        <f t="shared" ca="1" si="12"/>
        <v>N/A</v>
      </c>
      <c r="AG27" s="41">
        <f t="shared" ca="1" si="12"/>
        <v>1844</v>
      </c>
      <c r="AH27" s="41">
        <f t="shared" ca="1" si="12"/>
        <v>1836</v>
      </c>
      <c r="AI27" s="41">
        <f t="shared" ca="1" si="7"/>
        <v>42</v>
      </c>
      <c r="AJ27" s="41">
        <f t="shared" ca="1" si="7"/>
        <v>631</v>
      </c>
      <c r="AK27" s="41">
        <f t="shared" ca="1" si="7"/>
        <v>684</v>
      </c>
      <c r="AL27" s="41">
        <f t="shared" ca="1" si="7"/>
        <v>169</v>
      </c>
      <c r="AM27" s="41">
        <f t="shared" ca="1" si="7"/>
        <v>1440</v>
      </c>
      <c r="AN27" s="41">
        <f t="shared" ca="1" si="7"/>
        <v>11387</v>
      </c>
      <c r="AO27" s="41">
        <f t="shared" ca="1" si="7"/>
        <v>8539</v>
      </c>
      <c r="AP27" s="41">
        <f t="shared" ca="1" si="14"/>
        <v>498</v>
      </c>
      <c r="AQ27" s="41">
        <f t="shared" ca="1" si="14"/>
        <v>24489</v>
      </c>
      <c r="AR27" s="41">
        <f t="shared" ca="1" si="14"/>
        <v>5456</v>
      </c>
      <c r="AS27" s="41">
        <f t="shared" ca="1" si="14"/>
        <v>0</v>
      </c>
      <c r="AT27" s="41">
        <f t="shared" ca="1" si="14"/>
        <v>3128</v>
      </c>
      <c r="AU27" s="41">
        <f t="shared" ca="1" si="14"/>
        <v>610</v>
      </c>
      <c r="AV27" s="41">
        <f t="shared" ca="1" si="14"/>
        <v>1115</v>
      </c>
      <c r="AW27" s="41">
        <f t="shared" ca="1" si="14"/>
        <v>7052</v>
      </c>
      <c r="AX27" s="41">
        <f t="shared" ca="1" si="14"/>
        <v>6511</v>
      </c>
      <c r="AY27" s="41">
        <f t="shared" ca="1" si="14"/>
        <v>1455</v>
      </c>
      <c r="AZ27" s="41">
        <f t="shared" ca="1" si="14"/>
        <v>0</v>
      </c>
      <c r="BA27" s="41">
        <f t="shared" ca="1" si="14"/>
        <v>2758</v>
      </c>
      <c r="BB27" s="41">
        <f t="shared" ca="1" si="14"/>
        <v>5618</v>
      </c>
      <c r="BC27" s="41">
        <f t="shared" ca="1" si="14"/>
        <v>772</v>
      </c>
      <c r="BD27" s="41">
        <f t="shared" ca="1" si="14"/>
        <v>2901</v>
      </c>
      <c r="BE27" s="41">
        <f t="shared" ca="1" si="14"/>
        <v>3508</v>
      </c>
      <c r="BF27" s="41">
        <f t="shared" ca="1" si="13"/>
        <v>2753</v>
      </c>
      <c r="BG27" s="41">
        <f t="shared" ca="1" si="13"/>
        <v>0</v>
      </c>
      <c r="BH27" s="41">
        <f t="shared" ca="1" si="13"/>
        <v>2015</v>
      </c>
      <c r="BI27" s="41">
        <f t="shared" ca="1" si="13"/>
        <v>35</v>
      </c>
      <c r="BJ27" s="41">
        <f t="shared" ca="1" si="13"/>
        <v>50890</v>
      </c>
      <c r="BK27" s="41">
        <f t="shared" ca="1" si="13"/>
        <v>1791</v>
      </c>
      <c r="BL27" s="41">
        <f t="shared" ca="1" si="13"/>
        <v>176</v>
      </c>
      <c r="BM27" s="41">
        <f t="shared" ca="1" si="13"/>
        <v>48923</v>
      </c>
    </row>
    <row r="28" spans="1:65" x14ac:dyDescent="0.2">
      <c r="A28" s="41" t="str">
        <f>Import_2018!A38</f>
        <v>Michigan</v>
      </c>
      <c r="B28" s="41">
        <f t="shared" ca="1" si="2"/>
        <v>9950336</v>
      </c>
      <c r="C28" s="41">
        <f t="shared" ca="1" si="3"/>
        <v>8827083</v>
      </c>
      <c r="D28" s="41">
        <f t="shared" ca="1" si="4"/>
        <v>950370</v>
      </c>
      <c r="E28" s="41"/>
      <c r="F28" s="41"/>
      <c r="G28" s="41"/>
      <c r="I28" s="41" t="str">
        <f>Import_2018!L38</f>
        <v>Michigan</v>
      </c>
      <c r="J28" s="41">
        <f t="shared" ca="1" si="10"/>
        <v>143042</v>
      </c>
      <c r="K28" s="41">
        <f t="shared" ca="1" si="10"/>
        <v>2032</v>
      </c>
      <c r="L28" s="41">
        <f t="shared" ca="1" si="11"/>
        <v>711</v>
      </c>
      <c r="M28" s="41">
        <f t="shared" ca="1" si="11"/>
        <v>4251</v>
      </c>
      <c r="N28" s="41">
        <f t="shared" ca="1" si="11"/>
        <v>382</v>
      </c>
      <c r="O28" s="41">
        <f t="shared" ca="1" si="11"/>
        <v>11944</v>
      </c>
      <c r="P28" s="41">
        <f t="shared" ca="1" si="11"/>
        <v>4890</v>
      </c>
      <c r="Q28" s="41">
        <f t="shared" ca="1" si="11"/>
        <v>832</v>
      </c>
      <c r="R28" s="41">
        <f t="shared" ca="1" si="11"/>
        <v>1001</v>
      </c>
      <c r="S28" s="41">
        <f t="shared" ca="1" si="11"/>
        <v>593</v>
      </c>
      <c r="T28" s="41">
        <f t="shared" ca="1" si="11"/>
        <v>13202</v>
      </c>
      <c r="U28" s="41">
        <f t="shared" ca="1" si="11"/>
        <v>5340</v>
      </c>
      <c r="V28" s="41">
        <f t="shared" ca="1" si="11"/>
        <v>239</v>
      </c>
      <c r="W28" s="41">
        <f t="shared" ca="1" si="11"/>
        <v>498</v>
      </c>
      <c r="X28" s="41">
        <f t="shared" ca="1" si="11"/>
        <v>12453</v>
      </c>
      <c r="Y28" s="41">
        <f t="shared" ca="1" si="11"/>
        <v>11998</v>
      </c>
      <c r="Z28" s="41">
        <f t="shared" ca="1" si="11"/>
        <v>1011</v>
      </c>
      <c r="AA28" s="41">
        <f t="shared" ca="1" si="11"/>
        <v>595</v>
      </c>
      <c r="AB28" s="41">
        <f t="shared" ca="1" si="12"/>
        <v>1441</v>
      </c>
      <c r="AC28" s="41">
        <f t="shared" ca="1" si="12"/>
        <v>745</v>
      </c>
      <c r="AD28" s="41">
        <f t="shared" ca="1" si="12"/>
        <v>22</v>
      </c>
      <c r="AE28" s="41">
        <f t="shared" ca="1" si="12"/>
        <v>2755</v>
      </c>
      <c r="AF28" s="41">
        <f t="shared" ca="1" si="12"/>
        <v>1980</v>
      </c>
      <c r="AG28" s="41" t="str">
        <f t="shared" ca="1" si="12"/>
        <v>N/A</v>
      </c>
      <c r="AH28" s="41">
        <f t="shared" ca="1" si="12"/>
        <v>3258</v>
      </c>
      <c r="AI28" s="41">
        <f t="shared" ca="1" si="7"/>
        <v>253</v>
      </c>
      <c r="AJ28" s="41">
        <f t="shared" ca="1" si="7"/>
        <v>3862</v>
      </c>
      <c r="AK28" s="41">
        <f t="shared" ca="1" si="7"/>
        <v>474</v>
      </c>
      <c r="AL28" s="41">
        <f t="shared" ca="1" si="7"/>
        <v>222</v>
      </c>
      <c r="AM28" s="41">
        <f t="shared" ca="1" si="7"/>
        <v>1095</v>
      </c>
      <c r="AN28" s="41">
        <f t="shared" ca="1" si="7"/>
        <v>0</v>
      </c>
      <c r="AO28" s="41">
        <f t="shared" ca="1" si="7"/>
        <v>3231</v>
      </c>
      <c r="AP28" s="41">
        <f t="shared" ca="1" si="14"/>
        <v>289</v>
      </c>
      <c r="AQ28" s="41">
        <f t="shared" ca="1" si="14"/>
        <v>6385</v>
      </c>
      <c r="AR28" s="41">
        <f t="shared" ca="1" si="14"/>
        <v>3711</v>
      </c>
      <c r="AS28" s="41">
        <f t="shared" ca="1" si="14"/>
        <v>382</v>
      </c>
      <c r="AT28" s="41">
        <f t="shared" ca="1" si="14"/>
        <v>8252</v>
      </c>
      <c r="AU28" s="41">
        <f t="shared" ca="1" si="14"/>
        <v>1133</v>
      </c>
      <c r="AV28" s="41">
        <f t="shared" ca="1" si="14"/>
        <v>1308</v>
      </c>
      <c r="AW28" s="41">
        <f t="shared" ca="1" si="14"/>
        <v>4216</v>
      </c>
      <c r="AX28" s="41">
        <f t="shared" ca="1" si="14"/>
        <v>364</v>
      </c>
      <c r="AY28" s="41">
        <f t="shared" ca="1" si="14"/>
        <v>2117</v>
      </c>
      <c r="AZ28" s="41">
        <f t="shared" ca="1" si="14"/>
        <v>43</v>
      </c>
      <c r="BA28" s="41">
        <f t="shared" ca="1" si="14"/>
        <v>2859</v>
      </c>
      <c r="BB28" s="41">
        <f t="shared" ca="1" si="14"/>
        <v>6589</v>
      </c>
      <c r="BC28" s="41">
        <f t="shared" ca="1" si="14"/>
        <v>1483</v>
      </c>
      <c r="BD28" s="41">
        <f t="shared" ca="1" si="14"/>
        <v>152</v>
      </c>
      <c r="BE28" s="41">
        <f t="shared" ca="1" si="14"/>
        <v>3169</v>
      </c>
      <c r="BF28" s="41">
        <f t="shared" ca="1" si="13"/>
        <v>2192</v>
      </c>
      <c r="BG28" s="41">
        <f t="shared" ca="1" si="13"/>
        <v>464</v>
      </c>
      <c r="BH28" s="41">
        <f t="shared" ca="1" si="13"/>
        <v>6120</v>
      </c>
      <c r="BI28" s="41">
        <f t="shared" ca="1" si="13"/>
        <v>504</v>
      </c>
      <c r="BJ28" s="41">
        <f t="shared" ca="1" si="13"/>
        <v>29841</v>
      </c>
      <c r="BK28" s="41">
        <f t="shared" ca="1" si="13"/>
        <v>811</v>
      </c>
      <c r="BL28" s="41">
        <f t="shared" ca="1" si="13"/>
        <v>32</v>
      </c>
      <c r="BM28" s="41">
        <f t="shared" ca="1" si="13"/>
        <v>28998</v>
      </c>
    </row>
    <row r="29" spans="1:65" x14ac:dyDescent="0.2">
      <c r="A29" s="41" t="str">
        <f>Import_2018!A39</f>
        <v>Minnesota</v>
      </c>
      <c r="B29" s="41">
        <f t="shared" ca="1" si="2"/>
        <v>5645866</v>
      </c>
      <c r="C29" s="41">
        <f t="shared" ca="1" si="3"/>
        <v>4930664</v>
      </c>
      <c r="D29" s="41">
        <f t="shared" ca="1" si="4"/>
        <v>606582</v>
      </c>
      <c r="E29" s="41"/>
      <c r="F29" s="41"/>
      <c r="G29" s="41"/>
      <c r="I29" s="41" t="str">
        <f>Import_2018!L39</f>
        <v>Minnesota</v>
      </c>
      <c r="J29" s="41">
        <f t="shared" ca="1" si="10"/>
        <v>93286</v>
      </c>
      <c r="K29" s="41">
        <f t="shared" ca="1" si="10"/>
        <v>104</v>
      </c>
      <c r="L29" s="41">
        <f t="shared" ca="1" si="11"/>
        <v>69</v>
      </c>
      <c r="M29" s="41">
        <f t="shared" ca="1" si="11"/>
        <v>3152</v>
      </c>
      <c r="N29" s="41">
        <f t="shared" ca="1" si="11"/>
        <v>359</v>
      </c>
      <c r="O29" s="41">
        <f t="shared" ca="1" si="11"/>
        <v>5202</v>
      </c>
      <c r="P29" s="41">
        <f t="shared" ca="1" si="11"/>
        <v>5148</v>
      </c>
      <c r="Q29" s="41">
        <f t="shared" ca="1" si="11"/>
        <v>264</v>
      </c>
      <c r="R29" s="41">
        <f t="shared" ca="1" si="11"/>
        <v>41</v>
      </c>
      <c r="S29" s="41">
        <f t="shared" ca="1" si="11"/>
        <v>211</v>
      </c>
      <c r="T29" s="41">
        <f t="shared" ca="1" si="11"/>
        <v>2712</v>
      </c>
      <c r="U29" s="41">
        <f t="shared" ca="1" si="11"/>
        <v>928</v>
      </c>
      <c r="V29" s="41">
        <f t="shared" ca="1" si="11"/>
        <v>94</v>
      </c>
      <c r="W29" s="41">
        <f t="shared" ca="1" si="11"/>
        <v>495</v>
      </c>
      <c r="X29" s="41">
        <f t="shared" ca="1" si="11"/>
        <v>6163</v>
      </c>
      <c r="Y29" s="41">
        <f t="shared" ca="1" si="11"/>
        <v>1252</v>
      </c>
      <c r="Z29" s="41">
        <f t="shared" ca="1" si="11"/>
        <v>5523</v>
      </c>
      <c r="AA29" s="41">
        <f t="shared" ca="1" si="11"/>
        <v>1417</v>
      </c>
      <c r="AB29" s="41">
        <f t="shared" ca="1" si="12"/>
        <v>889</v>
      </c>
      <c r="AC29" s="41">
        <f t="shared" ca="1" si="12"/>
        <v>496</v>
      </c>
      <c r="AD29" s="41">
        <f t="shared" ca="1" si="12"/>
        <v>111</v>
      </c>
      <c r="AE29" s="41">
        <f t="shared" ca="1" si="12"/>
        <v>363</v>
      </c>
      <c r="AF29" s="41">
        <f t="shared" ca="1" si="12"/>
        <v>1308</v>
      </c>
      <c r="AG29" s="41">
        <f t="shared" ca="1" si="12"/>
        <v>1979</v>
      </c>
      <c r="AH29" s="41" t="str">
        <f t="shared" ca="1" si="12"/>
        <v>N/A</v>
      </c>
      <c r="AI29" s="41">
        <f t="shared" ca="1" si="7"/>
        <v>7</v>
      </c>
      <c r="AJ29" s="41">
        <f t="shared" ca="1" si="7"/>
        <v>3191</v>
      </c>
      <c r="AK29" s="41">
        <f t="shared" ca="1" si="7"/>
        <v>822</v>
      </c>
      <c r="AL29" s="41">
        <f t="shared" ca="1" si="7"/>
        <v>2219</v>
      </c>
      <c r="AM29" s="41">
        <f t="shared" ca="1" si="7"/>
        <v>345</v>
      </c>
      <c r="AN29" s="41">
        <f t="shared" ca="1" si="7"/>
        <v>99</v>
      </c>
      <c r="AO29" s="41">
        <f t="shared" ca="1" si="7"/>
        <v>156</v>
      </c>
      <c r="AP29" s="41">
        <f t="shared" ca="1" si="14"/>
        <v>631</v>
      </c>
      <c r="AQ29" s="41">
        <f t="shared" ca="1" si="14"/>
        <v>2047</v>
      </c>
      <c r="AR29" s="41">
        <f t="shared" ca="1" si="14"/>
        <v>1278</v>
      </c>
      <c r="AS29" s="41">
        <f t="shared" ca="1" si="14"/>
        <v>10092</v>
      </c>
      <c r="AT29" s="41">
        <f t="shared" ca="1" si="14"/>
        <v>2539</v>
      </c>
      <c r="AU29" s="41">
        <f t="shared" ca="1" si="14"/>
        <v>1026</v>
      </c>
      <c r="AV29" s="41">
        <f t="shared" ca="1" si="14"/>
        <v>1385</v>
      </c>
      <c r="AW29" s="41">
        <f t="shared" ca="1" si="14"/>
        <v>901</v>
      </c>
      <c r="AX29" s="41">
        <f t="shared" ca="1" si="14"/>
        <v>67</v>
      </c>
      <c r="AY29" s="41">
        <f t="shared" ca="1" si="14"/>
        <v>1145</v>
      </c>
      <c r="AZ29" s="41">
        <f t="shared" ca="1" si="14"/>
        <v>2649</v>
      </c>
      <c r="BA29" s="41">
        <f t="shared" ca="1" si="14"/>
        <v>814</v>
      </c>
      <c r="BB29" s="41">
        <f t="shared" ca="1" si="14"/>
        <v>4889</v>
      </c>
      <c r="BC29" s="41">
        <f t="shared" ca="1" si="14"/>
        <v>471</v>
      </c>
      <c r="BD29" s="41">
        <f t="shared" ca="1" si="14"/>
        <v>56</v>
      </c>
      <c r="BE29" s="41">
        <f t="shared" ca="1" si="14"/>
        <v>1464</v>
      </c>
      <c r="BF29" s="41">
        <f t="shared" ca="1" si="13"/>
        <v>1950</v>
      </c>
      <c r="BG29" s="41">
        <f t="shared" ca="1" si="13"/>
        <v>670</v>
      </c>
      <c r="BH29" s="41">
        <f t="shared" ca="1" si="13"/>
        <v>13688</v>
      </c>
      <c r="BI29" s="41">
        <f t="shared" ca="1" si="13"/>
        <v>405</v>
      </c>
      <c r="BJ29" s="41">
        <f t="shared" ca="1" si="13"/>
        <v>15334</v>
      </c>
      <c r="BK29" s="41">
        <f t="shared" ca="1" si="13"/>
        <v>116</v>
      </c>
      <c r="BL29" s="41">
        <f t="shared" ca="1" si="13"/>
        <v>205</v>
      </c>
      <c r="BM29" s="41">
        <f t="shared" ca="1" si="13"/>
        <v>15013</v>
      </c>
    </row>
    <row r="30" spans="1:65" x14ac:dyDescent="0.2">
      <c r="A30" s="41" t="str">
        <f>Import_2018!A40</f>
        <v>Mississippi</v>
      </c>
      <c r="B30" s="41">
        <f t="shared" ca="1" si="2"/>
        <v>2919574</v>
      </c>
      <c r="C30" s="41">
        <f t="shared" ca="1" si="3"/>
        <v>2608484</v>
      </c>
      <c r="D30" s="41">
        <f t="shared" ca="1" si="4"/>
        <v>241171</v>
      </c>
      <c r="E30" s="41"/>
      <c r="F30" s="41"/>
      <c r="G30" s="41"/>
      <c r="I30" s="41" t="str">
        <f>Import_2018!L40</f>
        <v>Mississippi</v>
      </c>
      <c r="J30" s="41">
        <f t="shared" ca="1" si="10"/>
        <v>59759</v>
      </c>
      <c r="K30" s="41">
        <f t="shared" ca="1" si="10"/>
        <v>3795</v>
      </c>
      <c r="L30" s="41">
        <f t="shared" ca="1" si="11"/>
        <v>1068</v>
      </c>
      <c r="M30" s="41">
        <f t="shared" ca="1" si="11"/>
        <v>676</v>
      </c>
      <c r="N30" s="41">
        <f t="shared" ca="1" si="11"/>
        <v>2693</v>
      </c>
      <c r="O30" s="41">
        <f t="shared" ca="1" si="11"/>
        <v>2259</v>
      </c>
      <c r="P30" s="41">
        <f t="shared" ca="1" si="11"/>
        <v>1143</v>
      </c>
      <c r="Q30" s="41">
        <f t="shared" ca="1" si="11"/>
        <v>0</v>
      </c>
      <c r="R30" s="41">
        <f t="shared" ca="1" si="11"/>
        <v>0</v>
      </c>
      <c r="S30" s="41">
        <f t="shared" ca="1" si="11"/>
        <v>0</v>
      </c>
      <c r="T30" s="41">
        <f t="shared" ca="1" si="11"/>
        <v>2512</v>
      </c>
      <c r="U30" s="41">
        <f t="shared" ca="1" si="11"/>
        <v>2978</v>
      </c>
      <c r="V30" s="41">
        <f t="shared" ca="1" si="11"/>
        <v>545</v>
      </c>
      <c r="W30" s="41">
        <f t="shared" ca="1" si="11"/>
        <v>0</v>
      </c>
      <c r="X30" s="41">
        <f t="shared" ca="1" si="11"/>
        <v>1835</v>
      </c>
      <c r="Y30" s="41">
        <f t="shared" ca="1" si="11"/>
        <v>378</v>
      </c>
      <c r="Z30" s="41">
        <f t="shared" ca="1" si="11"/>
        <v>110</v>
      </c>
      <c r="AA30" s="41">
        <f t="shared" ca="1" si="11"/>
        <v>637</v>
      </c>
      <c r="AB30" s="41">
        <f t="shared" ca="1" si="12"/>
        <v>1234</v>
      </c>
      <c r="AC30" s="41">
        <f t="shared" ca="1" si="12"/>
        <v>6704</v>
      </c>
      <c r="AD30" s="41">
        <f t="shared" ca="1" si="12"/>
        <v>117</v>
      </c>
      <c r="AE30" s="41">
        <f t="shared" ca="1" si="12"/>
        <v>81</v>
      </c>
      <c r="AF30" s="41">
        <f t="shared" ca="1" si="12"/>
        <v>581</v>
      </c>
      <c r="AG30" s="41">
        <f t="shared" ca="1" si="12"/>
        <v>783</v>
      </c>
      <c r="AH30" s="41">
        <f t="shared" ca="1" si="12"/>
        <v>268</v>
      </c>
      <c r="AI30" s="41" t="str">
        <f t="shared" ca="1" si="7"/>
        <v>N/A</v>
      </c>
      <c r="AJ30" s="41">
        <f t="shared" ca="1" si="7"/>
        <v>1750</v>
      </c>
      <c r="AK30" s="41">
        <f t="shared" ca="1" si="7"/>
        <v>38</v>
      </c>
      <c r="AL30" s="41">
        <f t="shared" ca="1" si="7"/>
        <v>329</v>
      </c>
      <c r="AM30" s="41">
        <f t="shared" ca="1" si="7"/>
        <v>341</v>
      </c>
      <c r="AN30" s="41">
        <f t="shared" ca="1" si="7"/>
        <v>0</v>
      </c>
      <c r="AO30" s="41">
        <f t="shared" ca="1" si="7"/>
        <v>239</v>
      </c>
      <c r="AP30" s="41">
        <f t="shared" ca="1" si="14"/>
        <v>173</v>
      </c>
      <c r="AQ30" s="41">
        <f t="shared" ca="1" si="14"/>
        <v>1804</v>
      </c>
      <c r="AR30" s="41">
        <f t="shared" ca="1" si="14"/>
        <v>830</v>
      </c>
      <c r="AS30" s="41">
        <f t="shared" ca="1" si="14"/>
        <v>156</v>
      </c>
      <c r="AT30" s="41">
        <f t="shared" ca="1" si="14"/>
        <v>746</v>
      </c>
      <c r="AU30" s="41">
        <f t="shared" ca="1" si="14"/>
        <v>204</v>
      </c>
      <c r="AV30" s="41">
        <f t="shared" ca="1" si="14"/>
        <v>264</v>
      </c>
      <c r="AW30" s="41">
        <f t="shared" ca="1" si="14"/>
        <v>459</v>
      </c>
      <c r="AX30" s="41">
        <f t="shared" ca="1" si="14"/>
        <v>0</v>
      </c>
      <c r="AY30" s="41">
        <f t="shared" ca="1" si="14"/>
        <v>1302</v>
      </c>
      <c r="AZ30" s="41">
        <f t="shared" ca="1" si="14"/>
        <v>0</v>
      </c>
      <c r="BA30" s="41">
        <f t="shared" ca="1" si="14"/>
        <v>7328</v>
      </c>
      <c r="BB30" s="41">
        <f t="shared" ca="1" si="14"/>
        <v>7027</v>
      </c>
      <c r="BC30" s="41">
        <f t="shared" ca="1" si="14"/>
        <v>518</v>
      </c>
      <c r="BD30" s="41">
        <f t="shared" ca="1" si="14"/>
        <v>32</v>
      </c>
      <c r="BE30" s="41">
        <f t="shared" ca="1" si="14"/>
        <v>3114</v>
      </c>
      <c r="BF30" s="41">
        <f t="shared" ca="1" si="13"/>
        <v>822</v>
      </c>
      <c r="BG30" s="41">
        <f t="shared" ca="1" si="13"/>
        <v>0</v>
      </c>
      <c r="BH30" s="41">
        <f t="shared" ca="1" si="13"/>
        <v>85</v>
      </c>
      <c r="BI30" s="41">
        <f t="shared" ca="1" si="13"/>
        <v>1801</v>
      </c>
      <c r="BJ30" s="41">
        <f t="shared" ca="1" si="13"/>
        <v>10160</v>
      </c>
      <c r="BK30" s="41">
        <f t="shared" ca="1" si="13"/>
        <v>413</v>
      </c>
      <c r="BL30" s="41">
        <f t="shared" ca="1" si="13"/>
        <v>145</v>
      </c>
      <c r="BM30" s="41">
        <f t="shared" ca="1" si="13"/>
        <v>9602</v>
      </c>
    </row>
    <row r="31" spans="1:65" x14ac:dyDescent="0.2">
      <c r="A31" s="41" t="str">
        <f>Import_2018!A42</f>
        <v>Missouri</v>
      </c>
      <c r="B31" s="41">
        <f t="shared" ca="1" si="2"/>
        <v>6102443</v>
      </c>
      <c r="C31" s="41">
        <f t="shared" ca="1" si="3"/>
        <v>5282198</v>
      </c>
      <c r="D31" s="41">
        <f t="shared" ca="1" si="4"/>
        <v>635797</v>
      </c>
      <c r="E31" s="41"/>
      <c r="F31" s="41"/>
      <c r="G31" s="41"/>
      <c r="I31" s="41" t="str">
        <f>Import_2018!L42</f>
        <v>Missouri</v>
      </c>
      <c r="J31" s="41">
        <f t="shared" ca="1" si="10"/>
        <v>165921</v>
      </c>
      <c r="K31" s="41">
        <f t="shared" ca="1" si="10"/>
        <v>1362</v>
      </c>
      <c r="L31" s="41">
        <f t="shared" ca="1" si="11"/>
        <v>414</v>
      </c>
      <c r="M31" s="41">
        <f t="shared" ca="1" si="11"/>
        <v>4226</v>
      </c>
      <c r="N31" s="41">
        <f t="shared" ca="1" si="11"/>
        <v>7506</v>
      </c>
      <c r="O31" s="41">
        <f t="shared" ca="1" si="11"/>
        <v>13726</v>
      </c>
      <c r="P31" s="41">
        <f t="shared" ca="1" si="11"/>
        <v>5441</v>
      </c>
      <c r="Q31" s="41">
        <f t="shared" ca="1" si="11"/>
        <v>151</v>
      </c>
      <c r="R31" s="41">
        <f t="shared" ca="1" si="11"/>
        <v>0</v>
      </c>
      <c r="S31" s="41">
        <f t="shared" ca="1" si="11"/>
        <v>553</v>
      </c>
      <c r="T31" s="41">
        <f t="shared" ca="1" si="11"/>
        <v>5622</v>
      </c>
      <c r="U31" s="41">
        <f t="shared" ca="1" si="11"/>
        <v>2356</v>
      </c>
      <c r="V31" s="41">
        <f t="shared" ca="1" si="11"/>
        <v>313</v>
      </c>
      <c r="W31" s="41">
        <f t="shared" ca="1" si="11"/>
        <v>566</v>
      </c>
      <c r="X31" s="41">
        <f t="shared" ca="1" si="11"/>
        <v>28457</v>
      </c>
      <c r="Y31" s="41">
        <f t="shared" ca="1" si="11"/>
        <v>2986</v>
      </c>
      <c r="Z31" s="41">
        <f t="shared" ca="1" si="11"/>
        <v>5661</v>
      </c>
      <c r="AA31" s="41">
        <f t="shared" ca="1" si="11"/>
        <v>21602</v>
      </c>
      <c r="AB31" s="41">
        <f t="shared" ca="1" si="12"/>
        <v>1565</v>
      </c>
      <c r="AC31" s="41">
        <f t="shared" ca="1" si="12"/>
        <v>1450</v>
      </c>
      <c r="AD31" s="41">
        <f t="shared" ca="1" si="12"/>
        <v>64</v>
      </c>
      <c r="AE31" s="41">
        <f t="shared" ca="1" si="12"/>
        <v>436</v>
      </c>
      <c r="AF31" s="41">
        <f t="shared" ca="1" si="12"/>
        <v>1435</v>
      </c>
      <c r="AG31" s="41">
        <f t="shared" ca="1" si="12"/>
        <v>1126</v>
      </c>
      <c r="AH31" s="41">
        <f t="shared" ca="1" si="12"/>
        <v>933</v>
      </c>
      <c r="AI31" s="41">
        <f t="shared" ca="1" si="7"/>
        <v>2718</v>
      </c>
      <c r="AJ31" s="41" t="str">
        <f t="shared" ca="1" si="7"/>
        <v>N/A</v>
      </c>
      <c r="AK31" s="41">
        <f t="shared" ca="1" si="7"/>
        <v>502</v>
      </c>
      <c r="AL31" s="41">
        <f t="shared" ca="1" si="7"/>
        <v>2652</v>
      </c>
      <c r="AM31" s="41">
        <f t="shared" ca="1" si="7"/>
        <v>1684</v>
      </c>
      <c r="AN31" s="41">
        <f t="shared" ca="1" si="7"/>
        <v>188</v>
      </c>
      <c r="AO31" s="41">
        <f t="shared" ca="1" si="7"/>
        <v>1918</v>
      </c>
      <c r="AP31" s="41">
        <f t="shared" ca="1" si="14"/>
        <v>657</v>
      </c>
      <c r="AQ31" s="41">
        <f t="shared" ca="1" si="14"/>
        <v>3608</v>
      </c>
      <c r="AR31" s="41">
        <f t="shared" ca="1" si="14"/>
        <v>4066</v>
      </c>
      <c r="AS31" s="41">
        <f t="shared" ca="1" si="14"/>
        <v>756</v>
      </c>
      <c r="AT31" s="41">
        <f t="shared" ca="1" si="14"/>
        <v>3664</v>
      </c>
      <c r="AU31" s="41">
        <f t="shared" ca="1" si="14"/>
        <v>3089</v>
      </c>
      <c r="AV31" s="41">
        <f t="shared" ca="1" si="14"/>
        <v>2222</v>
      </c>
      <c r="AW31" s="41">
        <f t="shared" ca="1" si="14"/>
        <v>1807</v>
      </c>
      <c r="AX31" s="41">
        <f t="shared" ca="1" si="14"/>
        <v>242</v>
      </c>
      <c r="AY31" s="41">
        <f t="shared" ca="1" si="14"/>
        <v>1645</v>
      </c>
      <c r="AZ31" s="41">
        <f t="shared" ca="1" si="14"/>
        <v>402</v>
      </c>
      <c r="BA31" s="41">
        <f t="shared" ca="1" si="14"/>
        <v>2107</v>
      </c>
      <c r="BB31" s="41">
        <f t="shared" ca="1" si="14"/>
        <v>12919</v>
      </c>
      <c r="BC31" s="41">
        <f t="shared" ca="1" si="14"/>
        <v>1651</v>
      </c>
      <c r="BD31" s="41">
        <f t="shared" ca="1" si="14"/>
        <v>111</v>
      </c>
      <c r="BE31" s="41">
        <f t="shared" ca="1" si="14"/>
        <v>3594</v>
      </c>
      <c r="BF31" s="41">
        <f t="shared" ca="1" si="13"/>
        <v>3489</v>
      </c>
      <c r="BG31" s="41">
        <f t="shared" ca="1" si="13"/>
        <v>60</v>
      </c>
      <c r="BH31" s="41">
        <f t="shared" ca="1" si="13"/>
        <v>1804</v>
      </c>
      <c r="BI31" s="41">
        <f t="shared" ca="1" si="13"/>
        <v>415</v>
      </c>
      <c r="BJ31" s="41">
        <f t="shared" ca="1" si="13"/>
        <v>18527</v>
      </c>
      <c r="BK31" s="41">
        <f t="shared" ca="1" si="13"/>
        <v>526</v>
      </c>
      <c r="BL31" s="41">
        <f t="shared" ca="1" si="13"/>
        <v>563</v>
      </c>
      <c r="BM31" s="41">
        <f t="shared" ca="1" si="13"/>
        <v>17438</v>
      </c>
    </row>
    <row r="32" spans="1:65" x14ac:dyDescent="0.2">
      <c r="A32" s="41" t="str">
        <f>Import_2018!A43</f>
        <v>Montana</v>
      </c>
      <c r="B32" s="41">
        <f t="shared" ca="1" si="2"/>
        <v>1093888</v>
      </c>
      <c r="C32" s="41">
        <f t="shared" ca="1" si="3"/>
        <v>944443</v>
      </c>
      <c r="D32" s="41">
        <f t="shared" ca="1" si="4"/>
        <v>100380</v>
      </c>
      <c r="E32" s="41"/>
      <c r="F32" s="41"/>
      <c r="G32" s="41"/>
      <c r="I32" s="41" t="str">
        <f>Import_2018!L43</f>
        <v>Montana</v>
      </c>
      <c r="J32" s="41">
        <f t="shared" ca="1" si="10"/>
        <v>44531</v>
      </c>
      <c r="K32" s="41">
        <f t="shared" ca="1" si="10"/>
        <v>370</v>
      </c>
      <c r="L32" s="41">
        <f t="shared" ca="1" si="11"/>
        <v>1101</v>
      </c>
      <c r="M32" s="41">
        <f t="shared" ca="1" si="11"/>
        <v>2012</v>
      </c>
      <c r="N32" s="41">
        <f t="shared" ca="1" si="11"/>
        <v>185</v>
      </c>
      <c r="O32" s="41">
        <f t="shared" ca="1" si="11"/>
        <v>6034</v>
      </c>
      <c r="P32" s="41">
        <f t="shared" ca="1" si="11"/>
        <v>4389</v>
      </c>
      <c r="Q32" s="41">
        <f t="shared" ca="1" si="11"/>
        <v>609</v>
      </c>
      <c r="R32" s="41">
        <f t="shared" ca="1" si="11"/>
        <v>0</v>
      </c>
      <c r="S32" s="41">
        <f t="shared" ca="1" si="11"/>
        <v>0</v>
      </c>
      <c r="T32" s="41">
        <f t="shared" ca="1" si="11"/>
        <v>1566</v>
      </c>
      <c r="U32" s="41">
        <f t="shared" ca="1" si="11"/>
        <v>547</v>
      </c>
      <c r="V32" s="41">
        <f t="shared" ca="1" si="11"/>
        <v>153</v>
      </c>
      <c r="W32" s="41">
        <f t="shared" ca="1" si="11"/>
        <v>2836</v>
      </c>
      <c r="X32" s="41">
        <f t="shared" ca="1" si="11"/>
        <v>466</v>
      </c>
      <c r="Y32" s="41">
        <f t="shared" ca="1" si="11"/>
        <v>167</v>
      </c>
      <c r="Z32" s="41">
        <f t="shared" ca="1" si="11"/>
        <v>20</v>
      </c>
      <c r="AA32" s="41">
        <f t="shared" ca="1" si="11"/>
        <v>78</v>
      </c>
      <c r="AB32" s="41">
        <f t="shared" ca="1" si="12"/>
        <v>0</v>
      </c>
      <c r="AC32" s="41">
        <f t="shared" ca="1" si="12"/>
        <v>568</v>
      </c>
      <c r="AD32" s="41">
        <f t="shared" ca="1" si="12"/>
        <v>96</v>
      </c>
      <c r="AE32" s="41">
        <f t="shared" ca="1" si="12"/>
        <v>40</v>
      </c>
      <c r="AF32" s="41">
        <f t="shared" ca="1" si="12"/>
        <v>243</v>
      </c>
      <c r="AG32" s="41">
        <f t="shared" ca="1" si="12"/>
        <v>419</v>
      </c>
      <c r="AH32" s="41">
        <f t="shared" ca="1" si="12"/>
        <v>1089</v>
      </c>
      <c r="AI32" s="41">
        <f t="shared" ca="1" si="7"/>
        <v>50</v>
      </c>
      <c r="AJ32" s="41">
        <f t="shared" ca="1" si="7"/>
        <v>262</v>
      </c>
      <c r="AK32" s="41" t="str">
        <f t="shared" ca="1" si="7"/>
        <v>N/A</v>
      </c>
      <c r="AL32" s="41">
        <f t="shared" ca="1" si="7"/>
        <v>257</v>
      </c>
      <c r="AM32" s="41">
        <f t="shared" ca="1" si="7"/>
        <v>2481</v>
      </c>
      <c r="AN32" s="41">
        <f t="shared" ca="1" si="7"/>
        <v>0</v>
      </c>
      <c r="AO32" s="41">
        <f t="shared" ca="1" si="7"/>
        <v>0</v>
      </c>
      <c r="AP32" s="41">
        <f t="shared" ca="1" si="14"/>
        <v>144</v>
      </c>
      <c r="AQ32" s="41">
        <f t="shared" ca="1" si="14"/>
        <v>325</v>
      </c>
      <c r="AR32" s="41">
        <f t="shared" ca="1" si="14"/>
        <v>530</v>
      </c>
      <c r="AS32" s="41">
        <f t="shared" ca="1" si="14"/>
        <v>472</v>
      </c>
      <c r="AT32" s="41">
        <f t="shared" ca="1" si="14"/>
        <v>236</v>
      </c>
      <c r="AU32" s="41">
        <f t="shared" ca="1" si="14"/>
        <v>76</v>
      </c>
      <c r="AV32" s="41">
        <f t="shared" ca="1" si="14"/>
        <v>1857</v>
      </c>
      <c r="AW32" s="41">
        <f t="shared" ca="1" si="14"/>
        <v>200</v>
      </c>
      <c r="AX32" s="41">
        <f t="shared" ca="1" si="14"/>
        <v>0</v>
      </c>
      <c r="AY32" s="41">
        <f t="shared" ca="1" si="14"/>
        <v>875</v>
      </c>
      <c r="AZ32" s="41">
        <f t="shared" ca="1" si="14"/>
        <v>308</v>
      </c>
      <c r="BA32" s="41">
        <f t="shared" ca="1" si="14"/>
        <v>27</v>
      </c>
      <c r="BB32" s="41">
        <f t="shared" ca="1" si="14"/>
        <v>2671</v>
      </c>
      <c r="BC32" s="41">
        <f t="shared" ca="1" si="14"/>
        <v>728</v>
      </c>
      <c r="BD32" s="41">
        <f t="shared" ca="1" si="14"/>
        <v>90</v>
      </c>
      <c r="BE32" s="41">
        <f t="shared" ca="1" si="14"/>
        <v>223</v>
      </c>
      <c r="BF32" s="41">
        <f t="shared" ca="1" si="13"/>
        <v>6758</v>
      </c>
      <c r="BG32" s="41">
        <f t="shared" ca="1" si="13"/>
        <v>0</v>
      </c>
      <c r="BH32" s="41">
        <f t="shared" ca="1" si="13"/>
        <v>1026</v>
      </c>
      <c r="BI32" s="41">
        <f t="shared" ca="1" si="13"/>
        <v>1947</v>
      </c>
      <c r="BJ32" s="41">
        <f t="shared" ca="1" si="13"/>
        <v>4534</v>
      </c>
      <c r="BK32" s="41">
        <f t="shared" ca="1" si="13"/>
        <v>0</v>
      </c>
      <c r="BL32" s="41">
        <f t="shared" ca="1" si="13"/>
        <v>0</v>
      </c>
      <c r="BM32" s="41">
        <f t="shared" ca="1" si="13"/>
        <v>4534</v>
      </c>
    </row>
    <row r="33" spans="1:65" x14ac:dyDescent="0.2">
      <c r="A33" s="41" t="str">
        <f>Import_2018!A49</f>
        <v>Nebraska</v>
      </c>
      <c r="B33" s="41">
        <f t="shared" ca="1" si="2"/>
        <v>1939700</v>
      </c>
      <c r="C33" s="41">
        <f t="shared" ca="1" si="3"/>
        <v>1677312</v>
      </c>
      <c r="D33" s="41">
        <f t="shared" ca="1" si="4"/>
        <v>208977</v>
      </c>
      <c r="E33" s="41"/>
      <c r="F33" s="41"/>
      <c r="G33" s="41"/>
      <c r="I33" s="41" t="str">
        <f>Import_2018!L49</f>
        <v>Nebraska</v>
      </c>
      <c r="J33" s="41">
        <f t="shared" ca="1" si="10"/>
        <v>43287</v>
      </c>
      <c r="K33" s="41">
        <f t="shared" ca="1" si="10"/>
        <v>134</v>
      </c>
      <c r="L33" s="41">
        <f t="shared" ca="1" si="11"/>
        <v>17</v>
      </c>
      <c r="M33" s="41">
        <f t="shared" ca="1" si="11"/>
        <v>1009</v>
      </c>
      <c r="N33" s="41">
        <f t="shared" ca="1" si="11"/>
        <v>7</v>
      </c>
      <c r="O33" s="41">
        <f t="shared" ca="1" si="11"/>
        <v>4798</v>
      </c>
      <c r="P33" s="41">
        <f t="shared" ca="1" si="11"/>
        <v>2940</v>
      </c>
      <c r="Q33" s="41">
        <f t="shared" ca="1" si="11"/>
        <v>0</v>
      </c>
      <c r="R33" s="41">
        <f t="shared" ca="1" si="11"/>
        <v>313</v>
      </c>
      <c r="S33" s="41">
        <f t="shared" ca="1" si="11"/>
        <v>0</v>
      </c>
      <c r="T33" s="41">
        <f t="shared" ca="1" si="11"/>
        <v>1806</v>
      </c>
      <c r="U33" s="41">
        <f t="shared" ca="1" si="11"/>
        <v>254</v>
      </c>
      <c r="V33" s="41">
        <f t="shared" ca="1" si="11"/>
        <v>248</v>
      </c>
      <c r="W33" s="41">
        <f t="shared" ca="1" si="11"/>
        <v>0</v>
      </c>
      <c r="X33" s="41">
        <f t="shared" ca="1" si="11"/>
        <v>1463</v>
      </c>
      <c r="Y33" s="41">
        <f t="shared" ca="1" si="11"/>
        <v>686</v>
      </c>
      <c r="Z33" s="41">
        <f t="shared" ca="1" si="11"/>
        <v>6235</v>
      </c>
      <c r="AA33" s="41">
        <f t="shared" ca="1" si="11"/>
        <v>1629</v>
      </c>
      <c r="AB33" s="41">
        <f t="shared" ca="1" si="12"/>
        <v>376</v>
      </c>
      <c r="AC33" s="41">
        <f t="shared" ca="1" si="12"/>
        <v>463</v>
      </c>
      <c r="AD33" s="41">
        <f t="shared" ca="1" si="12"/>
        <v>148</v>
      </c>
      <c r="AE33" s="41">
        <f t="shared" ca="1" si="12"/>
        <v>0</v>
      </c>
      <c r="AF33" s="41">
        <f t="shared" ca="1" si="12"/>
        <v>70</v>
      </c>
      <c r="AG33" s="41">
        <f t="shared" ca="1" si="12"/>
        <v>374</v>
      </c>
      <c r="AH33" s="41">
        <f t="shared" ca="1" si="12"/>
        <v>2695</v>
      </c>
      <c r="AI33" s="41">
        <f t="shared" ca="1" si="7"/>
        <v>83</v>
      </c>
      <c r="AJ33" s="41">
        <f t="shared" ca="1" si="7"/>
        <v>2097</v>
      </c>
      <c r="AK33" s="41">
        <f t="shared" ca="1" si="7"/>
        <v>375</v>
      </c>
      <c r="AL33" s="41" t="str">
        <f t="shared" ca="1" si="7"/>
        <v>N/A</v>
      </c>
      <c r="AM33" s="41">
        <f ca="1">INDEX(INDIRECT("Import_"&amp;$B$1&amp;"!"&amp;"$"&amp;AM$2&amp;":$"&amp;AM$2,TRUE),MATCH($I33,INDIRECT("Import_"&amp;$B$1&amp;"!"&amp;"$a:$a",TRUE),0),1)</f>
        <v>361</v>
      </c>
      <c r="AN33" s="41">
        <f ca="1">INDEX(INDIRECT("Import_"&amp;$B$1&amp;"!"&amp;"$"&amp;AN$2&amp;":$"&amp;AN$2,TRUE),MATCH($I33,INDIRECT("Import_"&amp;$B$1&amp;"!"&amp;"$a:$a",TRUE),0),1)</f>
        <v>0</v>
      </c>
      <c r="AO33" s="41">
        <f ca="1">INDEX(INDIRECT("Import_"&amp;$B$1&amp;"!"&amp;"$"&amp;AO$2&amp;":$"&amp;AO$2,TRUE),MATCH($I33,INDIRECT("Import_"&amp;$B$1&amp;"!"&amp;"$a:$a",TRUE),0),1)</f>
        <v>0</v>
      </c>
      <c r="AP33" s="41">
        <f t="shared" ca="1" si="14"/>
        <v>141</v>
      </c>
      <c r="AQ33" s="41">
        <f t="shared" ca="1" si="14"/>
        <v>930</v>
      </c>
      <c r="AR33" s="41">
        <f t="shared" ca="1" si="14"/>
        <v>444</v>
      </c>
      <c r="AS33" s="41">
        <f t="shared" ca="1" si="14"/>
        <v>159</v>
      </c>
      <c r="AT33" s="41">
        <f t="shared" ca="1" si="14"/>
        <v>551</v>
      </c>
      <c r="AU33" s="41">
        <f t="shared" ca="1" si="14"/>
        <v>1336</v>
      </c>
      <c r="AV33" s="41">
        <f t="shared" ca="1" si="14"/>
        <v>442</v>
      </c>
      <c r="AW33" s="41">
        <f t="shared" ca="1" si="14"/>
        <v>99</v>
      </c>
      <c r="AX33" s="41">
        <f t="shared" ca="1" si="14"/>
        <v>0</v>
      </c>
      <c r="AY33" s="41">
        <f t="shared" ca="1" si="14"/>
        <v>161</v>
      </c>
      <c r="AZ33" s="41">
        <f t="shared" ca="1" si="14"/>
        <v>2140</v>
      </c>
      <c r="BA33" s="41">
        <f t="shared" ca="1" si="14"/>
        <v>462</v>
      </c>
      <c r="BB33" s="41">
        <f t="shared" ca="1" si="14"/>
        <v>2619</v>
      </c>
      <c r="BC33" s="41">
        <f t="shared" ca="1" si="14"/>
        <v>1047</v>
      </c>
      <c r="BD33" s="41">
        <f t="shared" ca="1" si="14"/>
        <v>0</v>
      </c>
      <c r="BE33" s="41">
        <f t="shared" ca="1" si="14"/>
        <v>836</v>
      </c>
      <c r="BF33" s="41">
        <f t="shared" ca="1" si="13"/>
        <v>715</v>
      </c>
      <c r="BG33" s="41">
        <f t="shared" ca="1" si="13"/>
        <v>0</v>
      </c>
      <c r="BH33" s="41">
        <f t="shared" ca="1" si="13"/>
        <v>873</v>
      </c>
      <c r="BI33" s="41">
        <f t="shared" ca="1" si="13"/>
        <v>1751</v>
      </c>
      <c r="BJ33" s="41">
        <f t="shared" ca="1" si="13"/>
        <v>10124</v>
      </c>
      <c r="BK33" s="41">
        <f t="shared" ca="1" si="13"/>
        <v>629</v>
      </c>
      <c r="BL33" s="41">
        <f t="shared" ca="1" si="13"/>
        <v>0</v>
      </c>
      <c r="BM33" s="41">
        <f t="shared" ca="1" si="13"/>
        <v>9495</v>
      </c>
    </row>
    <row r="34" spans="1:65" x14ac:dyDescent="0.2">
      <c r="A34" s="41" t="str">
        <f>Import_2018!A50</f>
        <v>Nevada</v>
      </c>
      <c r="B34" s="41">
        <f t="shared" ca="1" si="2"/>
        <v>3111722</v>
      </c>
      <c r="C34" s="41">
        <f t="shared" ca="1" si="3"/>
        <v>2661617</v>
      </c>
      <c r="D34" s="41">
        <f t="shared" ca="1" si="4"/>
        <v>305571</v>
      </c>
      <c r="E34" s="41"/>
      <c r="F34" s="41"/>
      <c r="G34" s="41"/>
      <c r="I34" s="41" t="str">
        <f>Import_2018!L50</f>
        <v>Nevada</v>
      </c>
      <c r="J34" s="41">
        <f t="shared" ca="1" si="10"/>
        <v>132648</v>
      </c>
      <c r="K34" s="41">
        <f t="shared" ca="1" si="10"/>
        <v>492</v>
      </c>
      <c r="L34" s="41">
        <f t="shared" ca="1" si="11"/>
        <v>960</v>
      </c>
      <c r="M34" s="41">
        <f t="shared" ca="1" si="11"/>
        <v>5792</v>
      </c>
      <c r="N34" s="41">
        <f t="shared" ca="1" si="11"/>
        <v>226</v>
      </c>
      <c r="O34" s="41">
        <f t="shared" ca="1" si="11"/>
        <v>62437</v>
      </c>
      <c r="P34" s="41">
        <f t="shared" ca="1" si="11"/>
        <v>4875</v>
      </c>
      <c r="Q34" s="41">
        <f t="shared" ca="1" si="11"/>
        <v>141</v>
      </c>
      <c r="R34" s="41">
        <f t="shared" ca="1" si="11"/>
        <v>720</v>
      </c>
      <c r="S34" s="41">
        <f t="shared" ca="1" si="11"/>
        <v>49</v>
      </c>
      <c r="T34" s="41">
        <f t="shared" ca="1" si="11"/>
        <v>6372</v>
      </c>
      <c r="U34" s="41">
        <f t="shared" ca="1" si="11"/>
        <v>1603</v>
      </c>
      <c r="V34" s="41">
        <f t="shared" ca="1" si="11"/>
        <v>2894</v>
      </c>
      <c r="W34" s="41">
        <f t="shared" ca="1" si="11"/>
        <v>1601</v>
      </c>
      <c r="X34" s="41">
        <f t="shared" ca="1" si="11"/>
        <v>2577</v>
      </c>
      <c r="Y34" s="41">
        <f t="shared" ca="1" si="11"/>
        <v>1058</v>
      </c>
      <c r="Z34" s="41">
        <f t="shared" ca="1" si="11"/>
        <v>1574</v>
      </c>
      <c r="AA34" s="41">
        <f t="shared" ca="1" si="11"/>
        <v>354</v>
      </c>
      <c r="AB34" s="41">
        <f t="shared" ca="1" si="12"/>
        <v>218</v>
      </c>
      <c r="AC34" s="41">
        <f t="shared" ca="1" si="12"/>
        <v>244</v>
      </c>
      <c r="AD34" s="41">
        <f t="shared" ca="1" si="12"/>
        <v>0</v>
      </c>
      <c r="AE34" s="41">
        <f t="shared" ca="1" si="12"/>
        <v>494</v>
      </c>
      <c r="AF34" s="41">
        <f t="shared" ca="1" si="12"/>
        <v>580</v>
      </c>
      <c r="AG34" s="41">
        <f t="shared" ca="1" si="12"/>
        <v>3607</v>
      </c>
      <c r="AH34" s="41">
        <f t="shared" ca="1" si="12"/>
        <v>1530</v>
      </c>
      <c r="AI34" s="41">
        <f t="shared" ref="AI34:AX57" ca="1" si="15">INDEX(INDIRECT("Import_"&amp;$B$1&amp;"!"&amp;"$"&amp;AI$2&amp;":$"&amp;AI$2,TRUE),MATCH($I34,INDIRECT("Import_"&amp;$B$1&amp;"!"&amp;"$a:$a",TRUE),0),1)</f>
        <v>435</v>
      </c>
      <c r="AJ34" s="41">
        <f t="shared" ca="1" si="15"/>
        <v>2251</v>
      </c>
      <c r="AK34" s="41">
        <f t="shared" ca="1" si="15"/>
        <v>1178</v>
      </c>
      <c r="AL34" s="41">
        <f t="shared" ca="1" si="15"/>
        <v>108</v>
      </c>
      <c r="AM34" s="41" t="str">
        <f t="shared" ca="1" si="15"/>
        <v>N/A</v>
      </c>
      <c r="AN34" s="41">
        <f t="shared" ca="1" si="15"/>
        <v>41</v>
      </c>
      <c r="AO34" s="41">
        <f t="shared" ca="1" si="15"/>
        <v>787</v>
      </c>
      <c r="AP34" s="41">
        <f t="shared" ca="1" si="15"/>
        <v>1687</v>
      </c>
      <c r="AQ34" s="41">
        <f t="shared" ca="1" si="15"/>
        <v>1582</v>
      </c>
      <c r="AR34" s="41">
        <f t="shared" ca="1" si="15"/>
        <v>1328</v>
      </c>
      <c r="AS34" s="41">
        <f t="shared" ca="1" si="15"/>
        <v>85</v>
      </c>
      <c r="AT34" s="41">
        <f t="shared" ca="1" si="15"/>
        <v>924</v>
      </c>
      <c r="AU34" s="41">
        <f t="shared" ca="1" si="15"/>
        <v>263</v>
      </c>
      <c r="AV34" s="41">
        <f t="shared" ca="1" si="15"/>
        <v>2496</v>
      </c>
      <c r="AW34" s="41">
        <f t="shared" ca="1" si="15"/>
        <v>1588</v>
      </c>
      <c r="AX34" s="41">
        <f t="shared" ca="1" si="15"/>
        <v>212</v>
      </c>
      <c r="AY34" s="41">
        <f t="shared" ref="AY34:BE43" ca="1" si="16">INDEX(INDIRECT("Import_"&amp;$B$1&amp;"!"&amp;"$"&amp;AY$2&amp;":$"&amp;AY$2,TRUE),MATCH($I34,INDIRECT("Import_"&amp;$B$1&amp;"!"&amp;"$a:$a",TRUE),0),1)</f>
        <v>884</v>
      </c>
      <c r="AZ34" s="41">
        <f t="shared" ca="1" si="16"/>
        <v>343</v>
      </c>
      <c r="BA34" s="41">
        <f t="shared" ca="1" si="16"/>
        <v>719</v>
      </c>
      <c r="BB34" s="41">
        <f t="shared" ca="1" si="16"/>
        <v>4317</v>
      </c>
      <c r="BC34" s="41">
        <f t="shared" ca="1" si="16"/>
        <v>3461</v>
      </c>
      <c r="BD34" s="41">
        <f t="shared" ca="1" si="16"/>
        <v>0</v>
      </c>
      <c r="BE34" s="41">
        <f t="shared" ca="1" si="16"/>
        <v>1635</v>
      </c>
      <c r="BF34" s="41">
        <f t="shared" ca="1" si="13"/>
        <v>4071</v>
      </c>
      <c r="BG34" s="41">
        <f t="shared" ca="1" si="13"/>
        <v>0</v>
      </c>
      <c r="BH34" s="41">
        <f t="shared" ca="1" si="13"/>
        <v>795</v>
      </c>
      <c r="BI34" s="41">
        <f t="shared" ca="1" si="13"/>
        <v>1060</v>
      </c>
      <c r="BJ34" s="41">
        <f t="shared" ca="1" si="13"/>
        <v>11886</v>
      </c>
      <c r="BK34" s="41">
        <f t="shared" ca="1" si="13"/>
        <v>0</v>
      </c>
      <c r="BL34" s="41">
        <f t="shared" ca="1" si="13"/>
        <v>702</v>
      </c>
      <c r="BM34" s="41">
        <f t="shared" ca="1" si="13"/>
        <v>11184</v>
      </c>
    </row>
    <row r="35" spans="1:65" x14ac:dyDescent="0.2">
      <c r="A35" s="41" t="str">
        <f>Import_2018!A51</f>
        <v>New Hampshire</v>
      </c>
      <c r="B35" s="41">
        <f t="shared" ca="1" si="2"/>
        <v>1377638</v>
      </c>
      <c r="C35" s="41">
        <f t="shared" ca="1" si="3"/>
        <v>1223839</v>
      </c>
      <c r="D35" s="41">
        <f t="shared" ca="1" si="4"/>
        <v>97263</v>
      </c>
      <c r="E35" s="41"/>
      <c r="F35" s="41"/>
      <c r="G35" s="41"/>
      <c r="I35" s="41" t="str">
        <f>Import_2018!L51</f>
        <v>New Hampshire</v>
      </c>
      <c r="J35" s="41">
        <f t="shared" ca="1" si="10"/>
        <v>53245</v>
      </c>
      <c r="K35" s="41">
        <f t="shared" ca="1" si="10"/>
        <v>370</v>
      </c>
      <c r="L35" s="41">
        <f t="shared" ca="1" si="11"/>
        <v>127</v>
      </c>
      <c r="M35" s="41">
        <f t="shared" ca="1" si="11"/>
        <v>13</v>
      </c>
      <c r="N35" s="41">
        <f t="shared" ca="1" si="11"/>
        <v>0</v>
      </c>
      <c r="O35" s="41">
        <f t="shared" ca="1" si="11"/>
        <v>2984</v>
      </c>
      <c r="P35" s="41">
        <f t="shared" ca="1" si="11"/>
        <v>668</v>
      </c>
      <c r="Q35" s="41">
        <f t="shared" ca="1" si="11"/>
        <v>1726</v>
      </c>
      <c r="R35" s="41">
        <f t="shared" ca="1" si="11"/>
        <v>38</v>
      </c>
      <c r="S35" s="41">
        <f t="shared" ca="1" si="11"/>
        <v>357</v>
      </c>
      <c r="T35" s="41">
        <f t="shared" ca="1" si="11"/>
        <v>2758</v>
      </c>
      <c r="U35" s="41">
        <f t="shared" ca="1" si="11"/>
        <v>187</v>
      </c>
      <c r="V35" s="41">
        <f t="shared" ca="1" si="11"/>
        <v>37</v>
      </c>
      <c r="W35" s="41">
        <f t="shared" ca="1" si="11"/>
        <v>0</v>
      </c>
      <c r="X35" s="41">
        <f t="shared" ca="1" si="11"/>
        <v>542</v>
      </c>
      <c r="Y35" s="41">
        <f t="shared" ca="1" si="11"/>
        <v>158</v>
      </c>
      <c r="Z35" s="41">
        <f t="shared" ca="1" si="11"/>
        <v>96</v>
      </c>
      <c r="AA35" s="41">
        <f t="shared" ca="1" si="11"/>
        <v>0</v>
      </c>
      <c r="AB35" s="41">
        <f t="shared" ca="1" si="12"/>
        <v>0</v>
      </c>
      <c r="AC35" s="41">
        <f t="shared" ca="1" si="12"/>
        <v>0</v>
      </c>
      <c r="AD35" s="41">
        <f t="shared" ca="1" si="12"/>
        <v>2198</v>
      </c>
      <c r="AE35" s="41">
        <f t="shared" ca="1" si="12"/>
        <v>450</v>
      </c>
      <c r="AF35" s="41">
        <f t="shared" ca="1" si="12"/>
        <v>24752</v>
      </c>
      <c r="AG35" s="41">
        <f t="shared" ca="1" si="12"/>
        <v>0</v>
      </c>
      <c r="AH35" s="41">
        <f t="shared" ca="1" si="12"/>
        <v>300</v>
      </c>
      <c r="AI35" s="41">
        <f t="shared" ca="1" si="15"/>
        <v>388</v>
      </c>
      <c r="AJ35" s="41">
        <f t="shared" ca="1" si="15"/>
        <v>795</v>
      </c>
      <c r="AK35" s="41">
        <f t="shared" ca="1" si="15"/>
        <v>198</v>
      </c>
      <c r="AL35" s="41">
        <f t="shared" ca="1" si="15"/>
        <v>0</v>
      </c>
      <c r="AM35" s="41">
        <f t="shared" ca="1" si="15"/>
        <v>553</v>
      </c>
      <c r="AN35" s="41" t="str">
        <f t="shared" ca="1" si="15"/>
        <v>N/A</v>
      </c>
      <c r="AO35" s="41">
        <f t="shared" ca="1" si="15"/>
        <v>538</v>
      </c>
      <c r="AP35" s="41">
        <f t="shared" ca="1" si="15"/>
        <v>185</v>
      </c>
      <c r="AQ35" s="41">
        <f t="shared" ca="1" si="15"/>
        <v>4470</v>
      </c>
      <c r="AR35" s="41">
        <f t="shared" ca="1" si="15"/>
        <v>815</v>
      </c>
      <c r="AS35" s="41">
        <f t="shared" ca="1" si="15"/>
        <v>0</v>
      </c>
      <c r="AT35" s="41">
        <f t="shared" ca="1" si="15"/>
        <v>205</v>
      </c>
      <c r="AU35" s="41">
        <f t="shared" ca="1" si="15"/>
        <v>0</v>
      </c>
      <c r="AV35" s="41">
        <f t="shared" ca="1" si="15"/>
        <v>375</v>
      </c>
      <c r="AW35" s="41">
        <f t="shared" ca="1" si="15"/>
        <v>798</v>
      </c>
      <c r="AX35" s="41">
        <f t="shared" ca="1" si="15"/>
        <v>1314</v>
      </c>
      <c r="AY35" s="41">
        <f t="shared" ca="1" si="16"/>
        <v>119</v>
      </c>
      <c r="AZ35" s="41">
        <f t="shared" ca="1" si="16"/>
        <v>0</v>
      </c>
      <c r="BA35" s="41">
        <f t="shared" ca="1" si="16"/>
        <v>831</v>
      </c>
      <c r="BB35" s="41">
        <f t="shared" ca="1" si="16"/>
        <v>1647</v>
      </c>
      <c r="BC35" s="41">
        <f t="shared" ca="1" si="16"/>
        <v>0</v>
      </c>
      <c r="BD35" s="41">
        <f t="shared" ca="1" si="16"/>
        <v>1322</v>
      </c>
      <c r="BE35" s="41">
        <f t="shared" ca="1" si="16"/>
        <v>837</v>
      </c>
      <c r="BF35" s="41">
        <f t="shared" ca="1" si="13"/>
        <v>81</v>
      </c>
      <c r="BG35" s="41">
        <f t="shared" ca="1" si="13"/>
        <v>0</v>
      </c>
      <c r="BH35" s="41">
        <f t="shared" ca="1" si="13"/>
        <v>13</v>
      </c>
      <c r="BI35" s="41">
        <f t="shared" ca="1" si="13"/>
        <v>0</v>
      </c>
      <c r="BJ35" s="41">
        <f t="shared" ca="1" si="13"/>
        <v>3291</v>
      </c>
      <c r="BK35" s="41">
        <f t="shared" ca="1" si="13"/>
        <v>280</v>
      </c>
      <c r="BL35" s="41">
        <f t="shared" ca="1" si="13"/>
        <v>113</v>
      </c>
      <c r="BM35" s="41">
        <f t="shared" ca="1" si="13"/>
        <v>2898</v>
      </c>
    </row>
    <row r="36" spans="1:65" x14ac:dyDescent="0.2">
      <c r="A36" s="41" t="str">
        <f>Import_2018!A52</f>
        <v>New Jersey</v>
      </c>
      <c r="B36" s="41">
        <f t="shared" ca="1" si="2"/>
        <v>9174117</v>
      </c>
      <c r="C36" s="41">
        <f t="shared" ca="1" si="3"/>
        <v>8199595</v>
      </c>
      <c r="D36" s="41">
        <f t="shared" ca="1" si="4"/>
        <v>723937</v>
      </c>
      <c r="E36" s="41"/>
      <c r="F36" s="41"/>
      <c r="G36" s="41"/>
      <c r="I36" s="41" t="str">
        <f>Import_2018!L52</f>
        <v>New Jersey</v>
      </c>
      <c r="J36" s="41">
        <f t="shared" ca="1" si="10"/>
        <v>195828</v>
      </c>
      <c r="K36" s="41">
        <f t="shared" ca="1" si="10"/>
        <v>246</v>
      </c>
      <c r="L36" s="41">
        <f t="shared" ca="1" si="11"/>
        <v>0</v>
      </c>
      <c r="M36" s="41">
        <f t="shared" ca="1" si="11"/>
        <v>456</v>
      </c>
      <c r="N36" s="41">
        <f t="shared" ca="1" si="11"/>
        <v>0</v>
      </c>
      <c r="O36" s="41">
        <f t="shared" ca="1" si="11"/>
        <v>8629</v>
      </c>
      <c r="P36" s="41">
        <f t="shared" ca="1" si="11"/>
        <v>4712</v>
      </c>
      <c r="Q36" s="41">
        <f t="shared" ca="1" si="11"/>
        <v>2061</v>
      </c>
      <c r="R36" s="41">
        <f t="shared" ca="1" si="11"/>
        <v>2044</v>
      </c>
      <c r="S36" s="41">
        <f t="shared" ca="1" si="11"/>
        <v>926</v>
      </c>
      <c r="T36" s="41">
        <f t="shared" ca="1" si="11"/>
        <v>7930</v>
      </c>
      <c r="U36" s="41">
        <f t="shared" ca="1" si="11"/>
        <v>1472</v>
      </c>
      <c r="V36" s="41">
        <f t="shared" ca="1" si="11"/>
        <v>350</v>
      </c>
      <c r="W36" s="41">
        <f t="shared" ca="1" si="11"/>
        <v>283</v>
      </c>
      <c r="X36" s="41">
        <f t="shared" ca="1" si="11"/>
        <v>2083</v>
      </c>
      <c r="Y36" s="41">
        <f t="shared" ca="1" si="11"/>
        <v>4098</v>
      </c>
      <c r="Z36" s="41">
        <f t="shared" ca="1" si="11"/>
        <v>90</v>
      </c>
      <c r="AA36" s="41">
        <f t="shared" ref="AA36:AP51" ca="1" si="17">INDEX(INDIRECT("Import_"&amp;$B$1&amp;"!"&amp;"$"&amp;AA$2&amp;":$"&amp;AA$2,TRUE),MATCH($I36,INDIRECT("Import_"&amp;$B$1&amp;"!"&amp;"$a:$a",TRUE),0),1)</f>
        <v>206</v>
      </c>
      <c r="AB36" s="41">
        <f t="shared" ca="1" si="17"/>
        <v>1860</v>
      </c>
      <c r="AC36" s="41">
        <f t="shared" ca="1" si="17"/>
        <v>1495</v>
      </c>
      <c r="AD36" s="41">
        <f t="shared" ca="1" si="17"/>
        <v>654</v>
      </c>
      <c r="AE36" s="41">
        <f t="shared" ca="1" si="17"/>
        <v>3042</v>
      </c>
      <c r="AF36" s="41">
        <f t="shared" ca="1" si="17"/>
        <v>2749</v>
      </c>
      <c r="AG36" s="41">
        <f t="shared" ca="1" si="17"/>
        <v>2119</v>
      </c>
      <c r="AH36" s="41">
        <f t="shared" ca="1" si="17"/>
        <v>385</v>
      </c>
      <c r="AI36" s="41">
        <f t="shared" ca="1" si="17"/>
        <v>0</v>
      </c>
      <c r="AJ36" s="41">
        <f t="shared" ca="1" si="17"/>
        <v>1601</v>
      </c>
      <c r="AK36" s="41">
        <f t="shared" ca="1" si="17"/>
        <v>0</v>
      </c>
      <c r="AL36" s="41">
        <f t="shared" ca="1" si="17"/>
        <v>207</v>
      </c>
      <c r="AM36" s="41">
        <f t="shared" ca="1" si="17"/>
        <v>165</v>
      </c>
      <c r="AN36" s="41">
        <f t="shared" ca="1" si="17"/>
        <v>540</v>
      </c>
      <c r="AO36" s="41" t="str">
        <f t="shared" ca="1" si="17"/>
        <v>N/A</v>
      </c>
      <c r="AP36" s="41">
        <f t="shared" ca="1" si="17"/>
        <v>717</v>
      </c>
      <c r="AQ36" s="41">
        <f t="shared" ca="1" si="15"/>
        <v>91421</v>
      </c>
      <c r="AR36" s="41">
        <f t="shared" ca="1" si="15"/>
        <v>8587</v>
      </c>
      <c r="AS36" s="41">
        <f t="shared" ca="1" si="15"/>
        <v>274</v>
      </c>
      <c r="AT36" s="41">
        <f t="shared" ca="1" si="15"/>
        <v>713</v>
      </c>
      <c r="AU36" s="41">
        <f t="shared" ca="1" si="15"/>
        <v>527</v>
      </c>
      <c r="AV36" s="41">
        <f t="shared" ca="1" si="15"/>
        <v>354</v>
      </c>
      <c r="AW36" s="41">
        <f t="shared" ca="1" si="15"/>
        <v>29573</v>
      </c>
      <c r="AX36" s="41">
        <f t="shared" ca="1" si="15"/>
        <v>736</v>
      </c>
      <c r="AY36" s="41">
        <f t="shared" ca="1" si="16"/>
        <v>2491</v>
      </c>
      <c r="AZ36" s="41">
        <f t="shared" ca="1" si="16"/>
        <v>290</v>
      </c>
      <c r="BA36" s="41">
        <f t="shared" ca="1" si="16"/>
        <v>1083</v>
      </c>
      <c r="BB36" s="41">
        <f t="shared" ca="1" si="16"/>
        <v>2402</v>
      </c>
      <c r="BC36" s="41">
        <f t="shared" ca="1" si="16"/>
        <v>154</v>
      </c>
      <c r="BD36" s="41">
        <f t="shared" ca="1" si="16"/>
        <v>88</v>
      </c>
      <c r="BE36" s="41">
        <f t="shared" ca="1" si="16"/>
        <v>2854</v>
      </c>
      <c r="BF36" s="41">
        <f t="shared" ca="1" si="13"/>
        <v>1498</v>
      </c>
      <c r="BG36" s="41">
        <f t="shared" ca="1" si="13"/>
        <v>636</v>
      </c>
      <c r="BH36" s="41">
        <f t="shared" ca="1" si="13"/>
        <v>988</v>
      </c>
      <c r="BI36" s="41">
        <f t="shared" ca="1" si="13"/>
        <v>39</v>
      </c>
      <c r="BJ36" s="41">
        <f t="shared" ca="1" si="13"/>
        <v>54757</v>
      </c>
      <c r="BK36" s="41">
        <f t="shared" ca="1" si="13"/>
        <v>2264</v>
      </c>
      <c r="BL36" s="41">
        <f t="shared" ca="1" si="13"/>
        <v>0</v>
      </c>
      <c r="BM36" s="41">
        <f t="shared" ca="1" si="13"/>
        <v>52493</v>
      </c>
    </row>
    <row r="37" spans="1:65" x14ac:dyDescent="0.2">
      <c r="A37" s="41" t="str">
        <f>Import_2018!A53</f>
        <v>New Mexico</v>
      </c>
      <c r="B37" s="41">
        <f t="shared" ca="1" si="2"/>
        <v>2092251</v>
      </c>
      <c r="C37" s="41">
        <f t="shared" ca="1" si="3"/>
        <v>1828971</v>
      </c>
      <c r="D37" s="41">
        <f t="shared" ca="1" si="4"/>
        <v>188495</v>
      </c>
      <c r="E37" s="41"/>
      <c r="F37" s="41"/>
      <c r="G37" s="41"/>
      <c r="I37" s="41" t="str">
        <f>Import_2018!L53</f>
        <v>New Mexico</v>
      </c>
      <c r="J37" s="41">
        <f t="shared" ca="1" si="10"/>
        <v>68019</v>
      </c>
      <c r="K37" s="41">
        <f t="shared" ca="1" si="10"/>
        <v>484</v>
      </c>
      <c r="L37" s="41">
        <f t="shared" ref="L37:AA52" ca="1" si="18">INDEX(INDIRECT("Import_"&amp;$B$1&amp;"!"&amp;"$"&amp;L$2&amp;":$"&amp;L$2,TRUE),MATCH($I37,INDIRECT("Import_"&amp;$B$1&amp;"!"&amp;"$a:$a",TRUE),0),1)</f>
        <v>254</v>
      </c>
      <c r="M37" s="41">
        <f t="shared" ca="1" si="18"/>
        <v>3738</v>
      </c>
      <c r="N37" s="41">
        <f t="shared" ca="1" si="18"/>
        <v>526</v>
      </c>
      <c r="O37" s="41">
        <f t="shared" ca="1" si="18"/>
        <v>9947</v>
      </c>
      <c r="P37" s="41">
        <f t="shared" ca="1" si="18"/>
        <v>8806</v>
      </c>
      <c r="Q37" s="41">
        <f t="shared" ca="1" si="18"/>
        <v>131</v>
      </c>
      <c r="R37" s="41">
        <f t="shared" ca="1" si="18"/>
        <v>0</v>
      </c>
      <c r="S37" s="41">
        <f t="shared" ca="1" si="18"/>
        <v>344</v>
      </c>
      <c r="T37" s="41">
        <f t="shared" ca="1" si="18"/>
        <v>4563</v>
      </c>
      <c r="U37" s="41">
        <f t="shared" ca="1" si="18"/>
        <v>713</v>
      </c>
      <c r="V37" s="41">
        <f t="shared" ca="1" si="18"/>
        <v>82</v>
      </c>
      <c r="W37" s="41">
        <f t="shared" ca="1" si="18"/>
        <v>598</v>
      </c>
      <c r="X37" s="41">
        <f t="shared" ca="1" si="18"/>
        <v>1229</v>
      </c>
      <c r="Y37" s="41">
        <f t="shared" ca="1" si="18"/>
        <v>1508</v>
      </c>
      <c r="Z37" s="41">
        <f t="shared" ca="1" si="18"/>
        <v>0</v>
      </c>
      <c r="AA37" s="41">
        <f t="shared" ca="1" si="18"/>
        <v>244</v>
      </c>
      <c r="AB37" s="41">
        <f t="shared" ca="1" si="17"/>
        <v>340</v>
      </c>
      <c r="AC37" s="41">
        <f t="shared" ca="1" si="17"/>
        <v>1042</v>
      </c>
      <c r="AD37" s="41">
        <f t="shared" ca="1" si="17"/>
        <v>0</v>
      </c>
      <c r="AE37" s="41">
        <f t="shared" ca="1" si="17"/>
        <v>731</v>
      </c>
      <c r="AF37" s="41">
        <f t="shared" ca="1" si="17"/>
        <v>643</v>
      </c>
      <c r="AG37" s="41">
        <f t="shared" ca="1" si="17"/>
        <v>912</v>
      </c>
      <c r="AH37" s="41">
        <f t="shared" ca="1" si="17"/>
        <v>906</v>
      </c>
      <c r="AI37" s="41">
        <f t="shared" ca="1" si="17"/>
        <v>244</v>
      </c>
      <c r="AJ37" s="41">
        <f t="shared" ca="1" si="17"/>
        <v>454</v>
      </c>
      <c r="AK37" s="41">
        <f t="shared" ca="1" si="17"/>
        <v>153</v>
      </c>
      <c r="AL37" s="41">
        <f t="shared" ca="1" si="17"/>
        <v>309</v>
      </c>
      <c r="AM37" s="41">
        <f t="shared" ca="1" si="17"/>
        <v>1244</v>
      </c>
      <c r="AN37" s="41">
        <f t="shared" ca="1" si="17"/>
        <v>100</v>
      </c>
      <c r="AO37" s="41">
        <f t="shared" ca="1" si="17"/>
        <v>856</v>
      </c>
      <c r="AP37" s="41" t="str">
        <f t="shared" ca="1" si="17"/>
        <v>N/A</v>
      </c>
      <c r="AQ37" s="41">
        <f t="shared" ca="1" si="15"/>
        <v>2249</v>
      </c>
      <c r="AR37" s="41">
        <f t="shared" ca="1" si="15"/>
        <v>338</v>
      </c>
      <c r="AS37" s="41">
        <f t="shared" ca="1" si="15"/>
        <v>390</v>
      </c>
      <c r="AT37" s="41">
        <f t="shared" ca="1" si="15"/>
        <v>850</v>
      </c>
      <c r="AU37" s="41">
        <f t="shared" ca="1" si="15"/>
        <v>161</v>
      </c>
      <c r="AV37" s="41">
        <f t="shared" ca="1" si="15"/>
        <v>1486</v>
      </c>
      <c r="AW37" s="41">
        <f t="shared" ca="1" si="15"/>
        <v>516</v>
      </c>
      <c r="AX37" s="41">
        <f t="shared" ca="1" si="15"/>
        <v>42</v>
      </c>
      <c r="AY37" s="41">
        <f t="shared" ca="1" si="16"/>
        <v>264</v>
      </c>
      <c r="AZ37" s="41">
        <f t="shared" ca="1" si="16"/>
        <v>0</v>
      </c>
      <c r="BA37" s="41">
        <f t="shared" ca="1" si="16"/>
        <v>518</v>
      </c>
      <c r="BB37" s="41">
        <f t="shared" ca="1" si="16"/>
        <v>10712</v>
      </c>
      <c r="BC37" s="41">
        <f t="shared" ca="1" si="16"/>
        <v>198</v>
      </c>
      <c r="BD37" s="41">
        <f t="shared" ca="1" si="16"/>
        <v>0</v>
      </c>
      <c r="BE37" s="41">
        <f t="shared" ca="1" si="16"/>
        <v>1321</v>
      </c>
      <c r="BF37" s="41">
        <f t="shared" ca="1" si="13"/>
        <v>6064</v>
      </c>
      <c r="BG37" s="41">
        <f t="shared" ca="1" si="13"/>
        <v>492</v>
      </c>
      <c r="BH37" s="41">
        <f t="shared" ca="1" si="13"/>
        <v>433</v>
      </c>
      <c r="BI37" s="41">
        <f t="shared" ca="1" si="13"/>
        <v>884</v>
      </c>
      <c r="BJ37" s="41">
        <f t="shared" ca="1" si="13"/>
        <v>6766</v>
      </c>
      <c r="BK37" s="41">
        <f t="shared" ca="1" si="13"/>
        <v>90</v>
      </c>
      <c r="BL37" s="41">
        <f t="shared" ca="1" si="13"/>
        <v>26</v>
      </c>
      <c r="BM37" s="41">
        <f t="shared" ca="1" si="13"/>
        <v>6650</v>
      </c>
    </row>
    <row r="38" spans="1:65" x14ac:dyDescent="0.2">
      <c r="A38" s="41" t="str">
        <f>Import_2018!A55</f>
        <v>New York</v>
      </c>
      <c r="B38" s="41">
        <f t="shared" ca="1" si="2"/>
        <v>19626300</v>
      </c>
      <c r="C38" s="41">
        <f t="shared" ca="1" si="3"/>
        <v>17583476</v>
      </c>
      <c r="D38" s="41">
        <f t="shared" ca="1" si="4"/>
        <v>1666707</v>
      </c>
      <c r="E38" s="41"/>
      <c r="F38" s="41"/>
      <c r="G38" s="41"/>
      <c r="I38" s="41" t="str">
        <f>Import_2018!L55</f>
        <v>New York</v>
      </c>
      <c r="J38" s="41">
        <f t="shared" ca="1" si="10"/>
        <v>287249</v>
      </c>
      <c r="K38" s="41">
        <f t="shared" ca="1" si="10"/>
        <v>1930</v>
      </c>
      <c r="L38" s="41">
        <f t="shared" ca="1" si="18"/>
        <v>1036</v>
      </c>
      <c r="M38" s="41">
        <f t="shared" ca="1" si="18"/>
        <v>2472</v>
      </c>
      <c r="N38" s="41">
        <f t="shared" ca="1" si="18"/>
        <v>1935</v>
      </c>
      <c r="O38" s="41">
        <f t="shared" ca="1" si="18"/>
        <v>31335</v>
      </c>
      <c r="P38" s="41">
        <f t="shared" ca="1" si="18"/>
        <v>6112</v>
      </c>
      <c r="Q38" s="41">
        <f t="shared" ca="1" si="18"/>
        <v>12538</v>
      </c>
      <c r="R38" s="41">
        <f t="shared" ca="1" si="18"/>
        <v>1521</v>
      </c>
      <c r="S38" s="41">
        <f t="shared" ca="1" si="18"/>
        <v>3010</v>
      </c>
      <c r="T38" s="41">
        <f t="shared" ca="1" si="18"/>
        <v>24444</v>
      </c>
      <c r="U38" s="41">
        <f t="shared" ca="1" si="18"/>
        <v>7342</v>
      </c>
      <c r="V38" s="41">
        <f t="shared" ca="1" si="18"/>
        <v>962</v>
      </c>
      <c r="W38" s="41">
        <f t="shared" ca="1" si="18"/>
        <v>1007</v>
      </c>
      <c r="X38" s="41">
        <f t="shared" ca="1" si="18"/>
        <v>8093</v>
      </c>
      <c r="Y38" s="41">
        <f t="shared" ca="1" si="18"/>
        <v>1334</v>
      </c>
      <c r="Z38" s="41">
        <f t="shared" ca="1" si="18"/>
        <v>1552</v>
      </c>
      <c r="AA38" s="41">
        <f t="shared" ca="1" si="18"/>
        <v>2595</v>
      </c>
      <c r="AB38" s="41">
        <f t="shared" ca="1" si="17"/>
        <v>2365</v>
      </c>
      <c r="AC38" s="41">
        <f t="shared" ca="1" si="17"/>
        <v>2486</v>
      </c>
      <c r="AD38" s="41">
        <f t="shared" ca="1" si="17"/>
        <v>1742</v>
      </c>
      <c r="AE38" s="41">
        <f t="shared" ca="1" si="17"/>
        <v>7749</v>
      </c>
      <c r="AF38" s="41">
        <f t="shared" ca="1" si="17"/>
        <v>21608</v>
      </c>
      <c r="AG38" s="41">
        <f t="shared" ca="1" si="17"/>
        <v>3351</v>
      </c>
      <c r="AH38" s="41">
        <f t="shared" ca="1" si="17"/>
        <v>2538</v>
      </c>
      <c r="AI38" s="41">
        <f t="shared" ca="1" si="17"/>
        <v>151</v>
      </c>
      <c r="AJ38" s="41">
        <f t="shared" ca="1" si="17"/>
        <v>2875</v>
      </c>
      <c r="AK38" s="41">
        <f t="shared" ca="1" si="17"/>
        <v>558</v>
      </c>
      <c r="AL38" s="41">
        <f t="shared" ca="1" si="17"/>
        <v>598</v>
      </c>
      <c r="AM38" s="41">
        <f t="shared" ca="1" si="17"/>
        <v>1926</v>
      </c>
      <c r="AN38" s="41">
        <f t="shared" ca="1" si="17"/>
        <v>2045</v>
      </c>
      <c r="AO38" s="41">
        <f t="shared" ca="1" si="17"/>
        <v>38222</v>
      </c>
      <c r="AP38" s="41">
        <f t="shared" ca="1" si="17"/>
        <v>805</v>
      </c>
      <c r="AQ38" s="41" t="str">
        <f t="shared" ca="1" si="15"/>
        <v>N/A</v>
      </c>
      <c r="AR38" s="41">
        <f t="shared" ca="1" si="15"/>
        <v>7361</v>
      </c>
      <c r="AS38" s="41">
        <f t="shared" ca="1" si="15"/>
        <v>0</v>
      </c>
      <c r="AT38" s="41">
        <f t="shared" ca="1" si="15"/>
        <v>4962</v>
      </c>
      <c r="AU38" s="41">
        <f t="shared" ca="1" si="15"/>
        <v>2134</v>
      </c>
      <c r="AV38" s="41">
        <f t="shared" ca="1" si="15"/>
        <v>1990</v>
      </c>
      <c r="AW38" s="41">
        <f t="shared" ca="1" si="15"/>
        <v>21804</v>
      </c>
      <c r="AX38" s="41">
        <f t="shared" ca="1" si="15"/>
        <v>2118</v>
      </c>
      <c r="AY38" s="41">
        <f t="shared" ca="1" si="16"/>
        <v>4591</v>
      </c>
      <c r="AZ38" s="41">
        <f t="shared" ca="1" si="16"/>
        <v>292</v>
      </c>
      <c r="BA38" s="41">
        <f t="shared" ca="1" si="16"/>
        <v>3946</v>
      </c>
      <c r="BB38" s="41">
        <f t="shared" ca="1" si="16"/>
        <v>16818</v>
      </c>
      <c r="BC38" s="41">
        <f t="shared" ca="1" si="16"/>
        <v>1633</v>
      </c>
      <c r="BD38" s="41">
        <f t="shared" ca="1" si="16"/>
        <v>1366</v>
      </c>
      <c r="BE38" s="41">
        <f t="shared" ca="1" si="16"/>
        <v>9132</v>
      </c>
      <c r="BF38" s="41">
        <f t="shared" ca="1" si="13"/>
        <v>8080</v>
      </c>
      <c r="BG38" s="41">
        <f t="shared" ca="1" si="13"/>
        <v>643</v>
      </c>
      <c r="BH38" s="41">
        <f t="shared" ca="1" si="13"/>
        <v>2142</v>
      </c>
      <c r="BI38" s="41">
        <f t="shared" ca="1" si="13"/>
        <v>0</v>
      </c>
      <c r="BJ38" s="41">
        <f t="shared" ca="1" si="13"/>
        <v>88868</v>
      </c>
      <c r="BK38" s="41">
        <f t="shared" ca="1" si="13"/>
        <v>2189</v>
      </c>
      <c r="BL38" s="41">
        <f t="shared" ca="1" si="13"/>
        <v>95</v>
      </c>
      <c r="BM38" s="41">
        <f t="shared" ca="1" si="13"/>
        <v>86584</v>
      </c>
    </row>
    <row r="39" spans="1:65" x14ac:dyDescent="0.2">
      <c r="A39" s="41" t="str">
        <f>Import_2018!A56</f>
        <v>North Carolina</v>
      </c>
      <c r="B39" s="41">
        <f t="shared" ca="1" si="2"/>
        <v>10446881</v>
      </c>
      <c r="C39" s="41">
        <f t="shared" ca="1" si="3"/>
        <v>9034306</v>
      </c>
      <c r="D39" s="41">
        <f t="shared" ca="1" si="4"/>
        <v>1032016</v>
      </c>
      <c r="E39" s="41"/>
      <c r="F39" s="41"/>
      <c r="G39" s="41"/>
      <c r="I39" s="41" t="str">
        <f>Import_2018!L56</f>
        <v>North Carolina</v>
      </c>
      <c r="J39" s="41">
        <f t="shared" ca="1" si="10"/>
        <v>336681</v>
      </c>
      <c r="K39" s="41">
        <f t="shared" ca="1" si="10"/>
        <v>3276</v>
      </c>
      <c r="L39" s="41">
        <f t="shared" ca="1" si="18"/>
        <v>1730</v>
      </c>
      <c r="M39" s="41">
        <f t="shared" ca="1" si="18"/>
        <v>5929</v>
      </c>
      <c r="N39" s="41">
        <f t="shared" ca="1" si="18"/>
        <v>3063</v>
      </c>
      <c r="O39" s="41">
        <f t="shared" ca="1" si="18"/>
        <v>22507</v>
      </c>
      <c r="P39" s="41">
        <f t="shared" ca="1" si="18"/>
        <v>6549</v>
      </c>
      <c r="Q39" s="41">
        <f t="shared" ca="1" si="18"/>
        <v>4741</v>
      </c>
      <c r="R39" s="41">
        <f t="shared" ca="1" si="18"/>
        <v>762</v>
      </c>
      <c r="S39" s="41">
        <f t="shared" ca="1" si="18"/>
        <v>653</v>
      </c>
      <c r="T39" s="41">
        <f t="shared" ca="1" si="18"/>
        <v>37071</v>
      </c>
      <c r="U39" s="41">
        <f t="shared" ca="1" si="18"/>
        <v>17698</v>
      </c>
      <c r="V39" s="41">
        <f t="shared" ca="1" si="18"/>
        <v>1591</v>
      </c>
      <c r="W39" s="41">
        <f t="shared" ca="1" si="18"/>
        <v>1520</v>
      </c>
      <c r="X39" s="41">
        <f t="shared" ca="1" si="18"/>
        <v>8920</v>
      </c>
      <c r="Y39" s="41">
        <f t="shared" ca="1" si="18"/>
        <v>3678</v>
      </c>
      <c r="Z39" s="41">
        <f t="shared" ca="1" si="18"/>
        <v>1260</v>
      </c>
      <c r="AA39" s="41">
        <f t="shared" ca="1" si="18"/>
        <v>1105</v>
      </c>
      <c r="AB39" s="41">
        <f t="shared" ca="1" si="17"/>
        <v>2410</v>
      </c>
      <c r="AC39" s="41">
        <f t="shared" ca="1" si="17"/>
        <v>4005</v>
      </c>
      <c r="AD39" s="41">
        <f t="shared" ca="1" si="17"/>
        <v>1002</v>
      </c>
      <c r="AE39" s="41">
        <f t="shared" ca="1" si="17"/>
        <v>15645</v>
      </c>
      <c r="AF39" s="41">
        <f t="shared" ca="1" si="17"/>
        <v>9378</v>
      </c>
      <c r="AG39" s="41">
        <f t="shared" ca="1" si="17"/>
        <v>8406</v>
      </c>
      <c r="AH39" s="41">
        <f t="shared" ca="1" si="17"/>
        <v>2360</v>
      </c>
      <c r="AI39" s="41">
        <f t="shared" ca="1" si="17"/>
        <v>695</v>
      </c>
      <c r="AJ39" s="41">
        <f t="shared" ca="1" si="17"/>
        <v>2263</v>
      </c>
      <c r="AK39" s="41">
        <f t="shared" ca="1" si="17"/>
        <v>233</v>
      </c>
      <c r="AL39" s="41">
        <f t="shared" ca="1" si="17"/>
        <v>44</v>
      </c>
      <c r="AM39" s="41">
        <f t="shared" ca="1" si="17"/>
        <v>2153</v>
      </c>
      <c r="AN39" s="41">
        <f t="shared" ca="1" si="17"/>
        <v>948</v>
      </c>
      <c r="AO39" s="41">
        <f t="shared" ca="1" si="17"/>
        <v>14884</v>
      </c>
      <c r="AP39" s="41">
        <f t="shared" ca="1" si="17"/>
        <v>631</v>
      </c>
      <c r="AQ39" s="41">
        <f t="shared" ca="1" si="15"/>
        <v>32759</v>
      </c>
      <c r="AR39" s="41" t="str">
        <f t="shared" ca="1" si="15"/>
        <v>N/A</v>
      </c>
      <c r="AS39" s="41">
        <f t="shared" ca="1" si="15"/>
        <v>224</v>
      </c>
      <c r="AT39" s="41">
        <f t="shared" ca="1" si="15"/>
        <v>11355</v>
      </c>
      <c r="AU39" s="41">
        <f t="shared" ca="1" si="15"/>
        <v>1502</v>
      </c>
      <c r="AV39" s="41">
        <f t="shared" ca="1" si="15"/>
        <v>2443</v>
      </c>
      <c r="AW39" s="41">
        <f t="shared" ca="1" si="15"/>
        <v>12408</v>
      </c>
      <c r="AX39" s="41">
        <f t="shared" ca="1" si="15"/>
        <v>679</v>
      </c>
      <c r="AY39" s="41">
        <f t="shared" ca="1" si="16"/>
        <v>23541</v>
      </c>
      <c r="AZ39" s="41">
        <f t="shared" ca="1" si="16"/>
        <v>299</v>
      </c>
      <c r="BA39" s="41">
        <f t="shared" ca="1" si="16"/>
        <v>7365</v>
      </c>
      <c r="BB39" s="41">
        <f t="shared" ca="1" si="16"/>
        <v>14240</v>
      </c>
      <c r="BC39" s="41">
        <f t="shared" ca="1" si="16"/>
        <v>1821</v>
      </c>
      <c r="BD39" s="41">
        <f t="shared" ca="1" si="16"/>
        <v>2117</v>
      </c>
      <c r="BE39" s="41">
        <f t="shared" ca="1" si="16"/>
        <v>29092</v>
      </c>
      <c r="BF39" s="41">
        <f t="shared" ca="1" si="13"/>
        <v>6676</v>
      </c>
      <c r="BG39" s="41">
        <f t="shared" ca="1" si="13"/>
        <v>497</v>
      </c>
      <c r="BH39" s="41">
        <f t="shared" ca="1" si="13"/>
        <v>2443</v>
      </c>
      <c r="BI39" s="41">
        <f t="shared" ca="1" si="13"/>
        <v>110</v>
      </c>
      <c r="BJ39" s="41">
        <f t="shared" ca="1" si="13"/>
        <v>43878</v>
      </c>
      <c r="BK39" s="41">
        <f t="shared" ca="1" si="13"/>
        <v>941</v>
      </c>
      <c r="BL39" s="41">
        <f t="shared" ca="1" si="13"/>
        <v>781</v>
      </c>
      <c r="BM39" s="41">
        <f t="shared" ca="1" si="13"/>
        <v>42156</v>
      </c>
    </row>
    <row r="40" spans="1:65" x14ac:dyDescent="0.2">
      <c r="A40" s="41" t="str">
        <f>Import_2018!A57</f>
        <v>North Dakota</v>
      </c>
      <c r="B40" s="41">
        <f t="shared" ca="1" si="2"/>
        <v>764638</v>
      </c>
      <c r="C40" s="41">
        <f t="shared" ca="1" si="3"/>
        <v>641023</v>
      </c>
      <c r="D40" s="41">
        <f t="shared" ca="1" si="4"/>
        <v>83572</v>
      </c>
      <c r="E40" s="41"/>
      <c r="F40" s="41"/>
      <c r="G40" s="41"/>
      <c r="I40" s="41" t="str">
        <f>Import_2018!L57</f>
        <v>North Dakota</v>
      </c>
      <c r="J40" s="41">
        <f t="shared" ca="1" si="10"/>
        <v>37844</v>
      </c>
      <c r="K40" s="41">
        <f t="shared" ca="1" si="10"/>
        <v>377</v>
      </c>
      <c r="L40" s="41">
        <f t="shared" ca="1" si="18"/>
        <v>445</v>
      </c>
      <c r="M40" s="41">
        <f t="shared" ca="1" si="18"/>
        <v>1419</v>
      </c>
      <c r="N40" s="41">
        <f t="shared" ca="1" si="18"/>
        <v>0</v>
      </c>
      <c r="O40" s="41">
        <f t="shared" ca="1" si="18"/>
        <v>1525</v>
      </c>
      <c r="P40" s="41">
        <f t="shared" ca="1" si="18"/>
        <v>922</v>
      </c>
      <c r="Q40" s="41">
        <f t="shared" ca="1" si="18"/>
        <v>47</v>
      </c>
      <c r="R40" s="41">
        <f t="shared" ca="1" si="18"/>
        <v>0</v>
      </c>
      <c r="S40" s="41">
        <f t="shared" ca="1" si="18"/>
        <v>0</v>
      </c>
      <c r="T40" s="41">
        <f t="shared" ca="1" si="18"/>
        <v>1272</v>
      </c>
      <c r="U40" s="41">
        <f t="shared" ca="1" si="18"/>
        <v>0</v>
      </c>
      <c r="V40" s="41">
        <f t="shared" ca="1" si="18"/>
        <v>102</v>
      </c>
      <c r="W40" s="41">
        <f t="shared" ca="1" si="18"/>
        <v>0</v>
      </c>
      <c r="X40" s="41">
        <f t="shared" ca="1" si="18"/>
        <v>559</v>
      </c>
      <c r="Y40" s="41">
        <f t="shared" ca="1" si="18"/>
        <v>152</v>
      </c>
      <c r="Z40" s="41">
        <f t="shared" ca="1" si="18"/>
        <v>755</v>
      </c>
      <c r="AA40" s="41">
        <f t="shared" ca="1" si="18"/>
        <v>237</v>
      </c>
      <c r="AB40" s="41">
        <f t="shared" ca="1" si="17"/>
        <v>28</v>
      </c>
      <c r="AC40" s="41">
        <f t="shared" ca="1" si="17"/>
        <v>1405</v>
      </c>
      <c r="AD40" s="41">
        <f t="shared" ca="1" si="17"/>
        <v>66</v>
      </c>
      <c r="AE40" s="41">
        <f t="shared" ca="1" si="17"/>
        <v>36</v>
      </c>
      <c r="AF40" s="41">
        <f t="shared" ca="1" si="17"/>
        <v>246</v>
      </c>
      <c r="AG40" s="41">
        <f t="shared" ca="1" si="17"/>
        <v>675</v>
      </c>
      <c r="AH40" s="41">
        <f t="shared" ca="1" si="17"/>
        <v>15897</v>
      </c>
      <c r="AI40" s="41">
        <f t="shared" ca="1" si="17"/>
        <v>223</v>
      </c>
      <c r="AJ40" s="41">
        <f t="shared" ca="1" si="17"/>
        <v>732</v>
      </c>
      <c r="AK40" s="41">
        <f t="shared" ca="1" si="17"/>
        <v>1020</v>
      </c>
      <c r="AL40" s="41">
        <f t="shared" ca="1" si="17"/>
        <v>1056</v>
      </c>
      <c r="AM40" s="41">
        <f t="shared" ca="1" si="17"/>
        <v>6</v>
      </c>
      <c r="AN40" s="41">
        <f t="shared" ca="1" si="17"/>
        <v>28</v>
      </c>
      <c r="AO40" s="41">
        <f t="shared" ca="1" si="17"/>
        <v>73</v>
      </c>
      <c r="AP40" s="41">
        <f t="shared" ca="1" si="17"/>
        <v>611</v>
      </c>
      <c r="AQ40" s="41">
        <f t="shared" ca="1" si="15"/>
        <v>149</v>
      </c>
      <c r="AR40" s="41">
        <f t="shared" ca="1" si="15"/>
        <v>73</v>
      </c>
      <c r="AS40" s="41" t="str">
        <f t="shared" ca="1" si="15"/>
        <v>N/A</v>
      </c>
      <c r="AT40" s="41">
        <f t="shared" ca="1" si="15"/>
        <v>222</v>
      </c>
      <c r="AU40" s="41">
        <f t="shared" ca="1" si="15"/>
        <v>347</v>
      </c>
      <c r="AV40" s="41">
        <f t="shared" ca="1" si="15"/>
        <v>639</v>
      </c>
      <c r="AW40" s="41">
        <f t="shared" ca="1" si="15"/>
        <v>189</v>
      </c>
      <c r="AX40" s="41">
        <f t="shared" ca="1" si="15"/>
        <v>0</v>
      </c>
      <c r="AY40" s="41">
        <f t="shared" ca="1" si="16"/>
        <v>244</v>
      </c>
      <c r="AZ40" s="41">
        <f t="shared" ca="1" si="16"/>
        <v>1423</v>
      </c>
      <c r="BA40" s="41">
        <f t="shared" ca="1" si="16"/>
        <v>5</v>
      </c>
      <c r="BB40" s="41">
        <f t="shared" ca="1" si="16"/>
        <v>2127</v>
      </c>
      <c r="BC40" s="41">
        <f t="shared" ca="1" si="16"/>
        <v>141</v>
      </c>
      <c r="BD40" s="41">
        <f t="shared" ca="1" si="16"/>
        <v>0</v>
      </c>
      <c r="BE40" s="41">
        <f t="shared" ca="1" si="16"/>
        <v>736</v>
      </c>
      <c r="BF40" s="41">
        <f t="shared" ca="1" si="13"/>
        <v>572</v>
      </c>
      <c r="BG40" s="41">
        <f t="shared" ca="1" si="13"/>
        <v>0</v>
      </c>
      <c r="BH40" s="41">
        <f t="shared" ca="1" si="13"/>
        <v>569</v>
      </c>
      <c r="BI40" s="41">
        <f t="shared" ca="1" si="13"/>
        <v>494</v>
      </c>
      <c r="BJ40" s="41">
        <f t="shared" ca="1" si="13"/>
        <v>2199</v>
      </c>
      <c r="BK40" s="41">
        <f t="shared" ca="1" si="13"/>
        <v>373</v>
      </c>
      <c r="BL40" s="41">
        <f t="shared" ca="1" si="13"/>
        <v>0</v>
      </c>
      <c r="BM40" s="41">
        <f t="shared" ca="1" si="13"/>
        <v>1826</v>
      </c>
    </row>
    <row r="41" spans="1:65" x14ac:dyDescent="0.2">
      <c r="A41" s="41" t="str">
        <f>Import_2018!A58</f>
        <v>Ohio</v>
      </c>
      <c r="B41" s="41">
        <f t="shared" ca="1" si="2"/>
        <v>11660200</v>
      </c>
      <c r="C41" s="41">
        <f t="shared" ca="1" si="3"/>
        <v>10209047</v>
      </c>
      <c r="D41" s="41">
        <f t="shared" ca="1" si="4"/>
        <v>1228277</v>
      </c>
      <c r="E41" s="41"/>
      <c r="F41" s="41"/>
      <c r="G41" s="41"/>
      <c r="I41" s="41" t="str">
        <f>Import_2018!L58</f>
        <v>Ohio</v>
      </c>
      <c r="J41" s="41">
        <f t="shared" ref="J41:K57" ca="1" si="19">INDEX(INDIRECT("Import_"&amp;$B$1&amp;"!"&amp;"$"&amp;J$2&amp;":$"&amp;J$2,TRUE),MATCH($I41,INDIRECT("Import_"&amp;$B$1&amp;"!"&amp;"$a:$a",TRUE),0),1)</f>
        <v>184477</v>
      </c>
      <c r="K41" s="41">
        <f t="shared" ca="1" si="19"/>
        <v>2258</v>
      </c>
      <c r="L41" s="41">
        <f t="shared" ca="1" si="18"/>
        <v>197</v>
      </c>
      <c r="M41" s="41">
        <f t="shared" ca="1" si="18"/>
        <v>2770</v>
      </c>
      <c r="N41" s="41">
        <f t="shared" ca="1" si="18"/>
        <v>1252</v>
      </c>
      <c r="O41" s="41">
        <f t="shared" ca="1" si="18"/>
        <v>12849</v>
      </c>
      <c r="P41" s="41">
        <f t="shared" ca="1" si="18"/>
        <v>2726</v>
      </c>
      <c r="Q41" s="41">
        <f t="shared" ca="1" si="18"/>
        <v>1166</v>
      </c>
      <c r="R41" s="41">
        <f t="shared" ca="1" si="18"/>
        <v>238</v>
      </c>
      <c r="S41" s="41">
        <f t="shared" ca="1" si="18"/>
        <v>363</v>
      </c>
      <c r="T41" s="41">
        <f t="shared" ca="1" si="18"/>
        <v>14785</v>
      </c>
      <c r="U41" s="41">
        <f t="shared" ca="1" si="18"/>
        <v>3769</v>
      </c>
      <c r="V41" s="41">
        <f t="shared" ca="1" si="18"/>
        <v>715</v>
      </c>
      <c r="W41" s="41">
        <f t="shared" ca="1" si="18"/>
        <v>584</v>
      </c>
      <c r="X41" s="41">
        <f t="shared" ca="1" si="18"/>
        <v>11845</v>
      </c>
      <c r="Y41" s="41">
        <f t="shared" ca="1" si="18"/>
        <v>8028</v>
      </c>
      <c r="Z41" s="41">
        <f t="shared" ca="1" si="18"/>
        <v>1995</v>
      </c>
      <c r="AA41" s="41">
        <f t="shared" ca="1" si="18"/>
        <v>861</v>
      </c>
      <c r="AB41" s="41">
        <f t="shared" ca="1" si="17"/>
        <v>12704</v>
      </c>
      <c r="AC41" s="41">
        <f t="shared" ca="1" si="17"/>
        <v>1579</v>
      </c>
      <c r="AD41" s="41">
        <f t="shared" ca="1" si="17"/>
        <v>66</v>
      </c>
      <c r="AE41" s="41">
        <f t="shared" ca="1" si="17"/>
        <v>3329</v>
      </c>
      <c r="AF41" s="41">
        <f t="shared" ca="1" si="17"/>
        <v>2512</v>
      </c>
      <c r="AG41" s="41">
        <f t="shared" ca="1" si="17"/>
        <v>11524</v>
      </c>
      <c r="AH41" s="41">
        <f t="shared" ca="1" si="17"/>
        <v>2060</v>
      </c>
      <c r="AI41" s="41">
        <f t="shared" ca="1" si="17"/>
        <v>1048</v>
      </c>
      <c r="AJ41" s="41">
        <f t="shared" ca="1" si="17"/>
        <v>2773</v>
      </c>
      <c r="AK41" s="41">
        <f t="shared" ca="1" si="17"/>
        <v>100</v>
      </c>
      <c r="AL41" s="41">
        <f t="shared" ca="1" si="17"/>
        <v>0</v>
      </c>
      <c r="AM41" s="41">
        <f t="shared" ca="1" si="17"/>
        <v>2415</v>
      </c>
      <c r="AN41" s="41">
        <f t="shared" ca="1" si="17"/>
        <v>1037</v>
      </c>
      <c r="AO41" s="41">
        <f t="shared" ca="1" si="17"/>
        <v>3192</v>
      </c>
      <c r="AP41" s="41">
        <f t="shared" ca="1" si="17"/>
        <v>620</v>
      </c>
      <c r="AQ41" s="41">
        <f t="shared" ca="1" si="15"/>
        <v>11752</v>
      </c>
      <c r="AR41" s="41">
        <f t="shared" ca="1" si="15"/>
        <v>6084</v>
      </c>
      <c r="AS41" s="41">
        <f t="shared" ca="1" si="15"/>
        <v>935</v>
      </c>
      <c r="AT41" s="41" t="str">
        <f t="shared" ca="1" si="15"/>
        <v>N/A</v>
      </c>
      <c r="AU41" s="41">
        <f t="shared" ca="1" si="15"/>
        <v>1800</v>
      </c>
      <c r="AV41" s="41">
        <f t="shared" ca="1" si="15"/>
        <v>1631</v>
      </c>
      <c r="AW41" s="41">
        <f t="shared" ca="1" si="15"/>
        <v>14181</v>
      </c>
      <c r="AX41" s="41">
        <f t="shared" ca="1" si="15"/>
        <v>301</v>
      </c>
      <c r="AY41" s="41">
        <f t="shared" ca="1" si="16"/>
        <v>1894</v>
      </c>
      <c r="AZ41" s="41">
        <f t="shared" ca="1" si="16"/>
        <v>603</v>
      </c>
      <c r="BA41" s="41">
        <f t="shared" ca="1" si="16"/>
        <v>5221</v>
      </c>
      <c r="BB41" s="41">
        <f t="shared" ca="1" si="16"/>
        <v>7248</v>
      </c>
      <c r="BC41" s="41">
        <f t="shared" ca="1" si="16"/>
        <v>1435</v>
      </c>
      <c r="BD41" s="41">
        <f t="shared" ca="1" si="16"/>
        <v>32</v>
      </c>
      <c r="BE41" s="41">
        <f t="shared" ca="1" si="16"/>
        <v>6125</v>
      </c>
      <c r="BF41" s="41">
        <f t="shared" ca="1" si="13"/>
        <v>3987</v>
      </c>
      <c r="BG41" s="41">
        <f t="shared" ca="1" si="13"/>
        <v>7629</v>
      </c>
      <c r="BH41" s="41">
        <f t="shared" ca="1" si="13"/>
        <v>2243</v>
      </c>
      <c r="BI41" s="41">
        <f t="shared" ca="1" si="13"/>
        <v>16</v>
      </c>
      <c r="BJ41" s="41">
        <f t="shared" ca="1" si="13"/>
        <v>38399</v>
      </c>
      <c r="BK41" s="41">
        <f t="shared" ca="1" si="13"/>
        <v>645</v>
      </c>
      <c r="BL41" s="41">
        <f t="shared" ca="1" si="13"/>
        <v>70</v>
      </c>
      <c r="BM41" s="41">
        <f t="shared" ca="1" si="13"/>
        <v>37684</v>
      </c>
    </row>
    <row r="42" spans="1:65" x14ac:dyDescent="0.2">
      <c r="A42" s="41" t="str">
        <f>Import_2018!A59</f>
        <v>Oklahoma</v>
      </c>
      <c r="B42" s="41">
        <f t="shared" ca="1" si="2"/>
        <v>3943443</v>
      </c>
      <c r="C42" s="41">
        <f t="shared" ca="1" si="3"/>
        <v>3347420</v>
      </c>
      <c r="D42" s="41">
        <f t="shared" ca="1" si="4"/>
        <v>475441</v>
      </c>
      <c r="E42" s="41"/>
      <c r="F42" s="41"/>
      <c r="G42" s="41"/>
      <c r="I42" s="41" t="str">
        <f>Import_2018!L59</f>
        <v>Oklahoma</v>
      </c>
      <c r="J42" s="41">
        <f t="shared" ca="1" si="19"/>
        <v>108288</v>
      </c>
      <c r="K42" s="41">
        <f t="shared" ca="1" si="19"/>
        <v>914</v>
      </c>
      <c r="L42" s="41">
        <f t="shared" ca="1" si="18"/>
        <v>264</v>
      </c>
      <c r="M42" s="41">
        <f t="shared" ca="1" si="18"/>
        <v>961</v>
      </c>
      <c r="N42" s="41">
        <f t="shared" ca="1" si="18"/>
        <v>7390</v>
      </c>
      <c r="O42" s="41">
        <f t="shared" ca="1" si="18"/>
        <v>12613</v>
      </c>
      <c r="P42" s="41">
        <f t="shared" ca="1" si="18"/>
        <v>5189</v>
      </c>
      <c r="Q42" s="41">
        <f t="shared" ca="1" si="18"/>
        <v>19</v>
      </c>
      <c r="R42" s="41">
        <f t="shared" ca="1" si="18"/>
        <v>85</v>
      </c>
      <c r="S42" s="41">
        <f t="shared" ca="1" si="18"/>
        <v>670</v>
      </c>
      <c r="T42" s="41">
        <f t="shared" ca="1" si="18"/>
        <v>4484</v>
      </c>
      <c r="U42" s="41">
        <f t="shared" ca="1" si="18"/>
        <v>1293</v>
      </c>
      <c r="V42" s="41">
        <f t="shared" ca="1" si="18"/>
        <v>1386</v>
      </c>
      <c r="W42" s="41">
        <f t="shared" ca="1" si="18"/>
        <v>853</v>
      </c>
      <c r="X42" s="41">
        <f t="shared" ca="1" si="18"/>
        <v>3251</v>
      </c>
      <c r="Y42" s="41">
        <f t="shared" ca="1" si="18"/>
        <v>674</v>
      </c>
      <c r="Z42" s="41">
        <f t="shared" ca="1" si="18"/>
        <v>1109</v>
      </c>
      <c r="AA42" s="41">
        <f t="shared" ca="1" si="18"/>
        <v>5899</v>
      </c>
      <c r="AB42" s="41">
        <f t="shared" ca="1" si="17"/>
        <v>873</v>
      </c>
      <c r="AC42" s="41">
        <f t="shared" ca="1" si="17"/>
        <v>1915</v>
      </c>
      <c r="AD42" s="41">
        <f t="shared" ca="1" si="17"/>
        <v>0</v>
      </c>
      <c r="AE42" s="41">
        <f t="shared" ca="1" si="17"/>
        <v>914</v>
      </c>
      <c r="AF42" s="41">
        <f t="shared" ca="1" si="17"/>
        <v>747</v>
      </c>
      <c r="AG42" s="41">
        <f t="shared" ca="1" si="17"/>
        <v>1336</v>
      </c>
      <c r="AH42" s="41">
        <f t="shared" ca="1" si="17"/>
        <v>1054</v>
      </c>
      <c r="AI42" s="41">
        <f t="shared" ca="1" si="17"/>
        <v>178</v>
      </c>
      <c r="AJ42" s="41">
        <f t="shared" ca="1" si="17"/>
        <v>3106</v>
      </c>
      <c r="AK42" s="41">
        <f t="shared" ca="1" si="17"/>
        <v>539</v>
      </c>
      <c r="AL42" s="41">
        <f t="shared" ca="1" si="17"/>
        <v>592</v>
      </c>
      <c r="AM42" s="41">
        <f t="shared" ca="1" si="17"/>
        <v>1734</v>
      </c>
      <c r="AN42" s="41">
        <f t="shared" ca="1" si="17"/>
        <v>81</v>
      </c>
      <c r="AO42" s="41">
        <f t="shared" ca="1" si="17"/>
        <v>310</v>
      </c>
      <c r="AP42" s="41">
        <f t="shared" ca="1" si="17"/>
        <v>1262</v>
      </c>
      <c r="AQ42" s="41">
        <f t="shared" ca="1" si="15"/>
        <v>1332</v>
      </c>
      <c r="AR42" s="41">
        <f t="shared" ca="1" si="15"/>
        <v>1256</v>
      </c>
      <c r="AS42" s="41">
        <f t="shared" ca="1" si="15"/>
        <v>485</v>
      </c>
      <c r="AT42" s="41">
        <f t="shared" ca="1" si="15"/>
        <v>672</v>
      </c>
      <c r="AU42" s="41" t="str">
        <f t="shared" ca="1" si="15"/>
        <v>N/A</v>
      </c>
      <c r="AV42" s="41">
        <f t="shared" ca="1" si="15"/>
        <v>1322</v>
      </c>
      <c r="AW42" s="41">
        <f t="shared" ca="1" si="15"/>
        <v>805</v>
      </c>
      <c r="AX42" s="41">
        <f t="shared" ca="1" si="15"/>
        <v>0</v>
      </c>
      <c r="AY42" s="41">
        <f t="shared" ca="1" si="16"/>
        <v>1009</v>
      </c>
      <c r="AZ42" s="41">
        <f t="shared" ca="1" si="16"/>
        <v>0</v>
      </c>
      <c r="BA42" s="41">
        <f t="shared" ca="1" si="16"/>
        <v>1498</v>
      </c>
      <c r="BB42" s="41">
        <f t="shared" ca="1" si="16"/>
        <v>27223</v>
      </c>
      <c r="BC42" s="41">
        <f t="shared" ca="1" si="16"/>
        <v>1043</v>
      </c>
      <c r="BD42" s="41">
        <f t="shared" ca="1" si="16"/>
        <v>38</v>
      </c>
      <c r="BE42" s="41">
        <f t="shared" ca="1" si="16"/>
        <v>1971</v>
      </c>
      <c r="BF42" s="41">
        <f t="shared" ca="1" si="13"/>
        <v>5754</v>
      </c>
      <c r="BG42" s="41">
        <f t="shared" ca="1" si="13"/>
        <v>71</v>
      </c>
      <c r="BH42" s="41">
        <f t="shared" ca="1" si="13"/>
        <v>2097</v>
      </c>
      <c r="BI42" s="41">
        <f t="shared" ca="1" si="13"/>
        <v>17</v>
      </c>
      <c r="BJ42" s="41">
        <f t="shared" ca="1" si="13"/>
        <v>12294</v>
      </c>
      <c r="BK42" s="41">
        <f t="shared" ca="1" si="13"/>
        <v>705</v>
      </c>
      <c r="BL42" s="41">
        <f t="shared" ca="1" si="13"/>
        <v>46</v>
      </c>
      <c r="BM42" s="41">
        <f t="shared" ca="1" si="13"/>
        <v>11543</v>
      </c>
    </row>
    <row r="43" spans="1:65" x14ac:dyDescent="0.2">
      <c r="A43" s="41" t="str">
        <f>Import_2018!A61</f>
        <v>Oregon</v>
      </c>
      <c r="B43" s="41">
        <f t="shared" ca="1" si="2"/>
        <v>4207387</v>
      </c>
      <c r="C43" s="41">
        <f t="shared" ca="1" si="3"/>
        <v>3600937</v>
      </c>
      <c r="D43" s="41">
        <f t="shared" ca="1" si="4"/>
        <v>458434</v>
      </c>
      <c r="E43" s="41"/>
      <c r="F43" s="41"/>
      <c r="G43" s="41"/>
      <c r="I43" s="41" t="str">
        <f>Import_2018!L61</f>
        <v>Oregon</v>
      </c>
      <c r="J43" s="41">
        <f t="shared" ca="1" si="19"/>
        <v>133935</v>
      </c>
      <c r="K43" s="41">
        <f t="shared" ca="1" si="19"/>
        <v>487</v>
      </c>
      <c r="L43" s="41">
        <f t="shared" ca="1" si="18"/>
        <v>318</v>
      </c>
      <c r="M43" s="41">
        <f t="shared" ca="1" si="18"/>
        <v>6545</v>
      </c>
      <c r="N43" s="41">
        <f t="shared" ca="1" si="18"/>
        <v>327</v>
      </c>
      <c r="O43" s="41">
        <f t="shared" ca="1" si="18"/>
        <v>51623</v>
      </c>
      <c r="P43" s="41">
        <f t="shared" ca="1" si="18"/>
        <v>3850</v>
      </c>
      <c r="Q43" s="41">
        <f t="shared" ca="1" si="18"/>
        <v>249</v>
      </c>
      <c r="R43" s="41">
        <f t="shared" ca="1" si="18"/>
        <v>94</v>
      </c>
      <c r="S43" s="41">
        <f t="shared" ca="1" si="18"/>
        <v>351</v>
      </c>
      <c r="T43" s="41">
        <f t="shared" ca="1" si="18"/>
        <v>2683</v>
      </c>
      <c r="U43" s="41">
        <f t="shared" ca="1" si="18"/>
        <v>1291</v>
      </c>
      <c r="V43" s="41">
        <f t="shared" ca="1" si="18"/>
        <v>1794</v>
      </c>
      <c r="W43" s="41">
        <f t="shared" ca="1" si="18"/>
        <v>6445</v>
      </c>
      <c r="X43" s="41">
        <f t="shared" ca="1" si="18"/>
        <v>1551</v>
      </c>
      <c r="Y43" s="41">
        <f t="shared" ca="1" si="18"/>
        <v>801</v>
      </c>
      <c r="Z43" s="41">
        <f t="shared" ca="1" si="18"/>
        <v>235</v>
      </c>
      <c r="AA43" s="41">
        <f t="shared" ca="1" si="18"/>
        <v>416</v>
      </c>
      <c r="AB43" s="41">
        <f t="shared" ca="1" si="17"/>
        <v>164</v>
      </c>
      <c r="AC43" s="41">
        <f t="shared" ca="1" si="17"/>
        <v>1234</v>
      </c>
      <c r="AD43" s="41">
        <f t="shared" ca="1" si="17"/>
        <v>223</v>
      </c>
      <c r="AE43" s="41">
        <f t="shared" ca="1" si="17"/>
        <v>288</v>
      </c>
      <c r="AF43" s="41">
        <f t="shared" ca="1" si="17"/>
        <v>802</v>
      </c>
      <c r="AG43" s="41">
        <f t="shared" ca="1" si="17"/>
        <v>1839</v>
      </c>
      <c r="AH43" s="41">
        <f t="shared" ca="1" si="17"/>
        <v>1335</v>
      </c>
      <c r="AI43" s="41">
        <f t="shared" ca="1" si="17"/>
        <v>781</v>
      </c>
      <c r="AJ43" s="41">
        <f t="shared" ca="1" si="17"/>
        <v>739</v>
      </c>
      <c r="AK43" s="41">
        <f t="shared" ca="1" si="17"/>
        <v>1062</v>
      </c>
      <c r="AL43" s="41">
        <f t="shared" ca="1" si="17"/>
        <v>371</v>
      </c>
      <c r="AM43" s="41">
        <f t="shared" ca="1" si="17"/>
        <v>1602</v>
      </c>
      <c r="AN43" s="41">
        <f t="shared" ca="1" si="17"/>
        <v>425</v>
      </c>
      <c r="AO43" s="41">
        <f t="shared" ca="1" si="17"/>
        <v>159</v>
      </c>
      <c r="AP43" s="41">
        <f t="shared" ca="1" si="17"/>
        <v>1351</v>
      </c>
      <c r="AQ43" s="41">
        <f t="shared" ca="1" si="15"/>
        <v>4407</v>
      </c>
      <c r="AR43" s="41">
        <f t="shared" ca="1" si="15"/>
        <v>1079</v>
      </c>
      <c r="AS43" s="41">
        <f t="shared" ca="1" si="15"/>
        <v>184</v>
      </c>
      <c r="AT43" s="41">
        <f t="shared" ca="1" si="15"/>
        <v>1975</v>
      </c>
      <c r="AU43" s="41">
        <f t="shared" ca="1" si="15"/>
        <v>457</v>
      </c>
      <c r="AV43" s="41" t="str">
        <f t="shared" ca="1" si="15"/>
        <v>N/A</v>
      </c>
      <c r="AW43" s="41">
        <f t="shared" ca="1" si="15"/>
        <v>1381</v>
      </c>
      <c r="AX43" s="41">
        <f t="shared" ca="1" si="15"/>
        <v>0</v>
      </c>
      <c r="AY43" s="41">
        <f t="shared" ca="1" si="16"/>
        <v>591</v>
      </c>
      <c r="AZ43" s="41">
        <f t="shared" ca="1" si="16"/>
        <v>178</v>
      </c>
      <c r="BA43" s="41">
        <f t="shared" ca="1" si="16"/>
        <v>781</v>
      </c>
      <c r="BB43" s="41">
        <f t="shared" ca="1" si="16"/>
        <v>6469</v>
      </c>
      <c r="BC43" s="41">
        <f t="shared" ca="1" si="16"/>
        <v>3590</v>
      </c>
      <c r="BD43" s="41">
        <f t="shared" ca="1" si="16"/>
        <v>108</v>
      </c>
      <c r="BE43" s="41">
        <f t="shared" ca="1" si="16"/>
        <v>824</v>
      </c>
      <c r="BF43" s="41">
        <f t="shared" ca="1" si="13"/>
        <v>18648</v>
      </c>
      <c r="BG43" s="41">
        <f t="shared" ca="1" si="13"/>
        <v>0</v>
      </c>
      <c r="BH43" s="41">
        <f t="shared" ca="1" si="13"/>
        <v>808</v>
      </c>
      <c r="BI43" s="41">
        <f t="shared" ca="1" si="13"/>
        <v>1020</v>
      </c>
      <c r="BJ43" s="41">
        <f t="shared" ca="1" si="13"/>
        <v>14081</v>
      </c>
      <c r="BK43" s="41">
        <f t="shared" ca="1" si="13"/>
        <v>33</v>
      </c>
      <c r="BL43" s="41">
        <f t="shared" ca="1" si="13"/>
        <v>582</v>
      </c>
      <c r="BM43" s="41">
        <f t="shared" ca="1" si="13"/>
        <v>13466</v>
      </c>
    </row>
    <row r="44" spans="1:65" x14ac:dyDescent="0.2">
      <c r="A44" s="41" t="str">
        <f>Import_2018!A62</f>
        <v>Pennsylvania</v>
      </c>
      <c r="B44" s="41">
        <f t="shared" ca="1" si="2"/>
        <v>12842522</v>
      </c>
      <c r="C44" s="41">
        <f t="shared" ca="1" si="3"/>
        <v>11452320</v>
      </c>
      <c r="D44" s="41">
        <f t="shared" ca="1" si="4"/>
        <v>1078336</v>
      </c>
      <c r="E44" s="41"/>
      <c r="F44" s="41"/>
      <c r="G44" s="41"/>
      <c r="I44" s="41" t="str">
        <f>Import_2018!L62</f>
        <v>Pennsylvania</v>
      </c>
      <c r="J44" s="41">
        <f t="shared" ca="1" si="19"/>
        <v>261831</v>
      </c>
      <c r="K44" s="41">
        <f t="shared" ca="1" si="19"/>
        <v>585</v>
      </c>
      <c r="L44" s="41">
        <f t="shared" ca="1" si="18"/>
        <v>917</v>
      </c>
      <c r="M44" s="41">
        <f t="shared" ca="1" si="18"/>
        <v>2626</v>
      </c>
      <c r="N44" s="41">
        <f t="shared" ca="1" si="18"/>
        <v>737</v>
      </c>
      <c r="O44" s="41">
        <f t="shared" ca="1" si="18"/>
        <v>14867</v>
      </c>
      <c r="P44" s="41">
        <f t="shared" ca="1" si="18"/>
        <v>4692</v>
      </c>
      <c r="Q44" s="41">
        <f t="shared" ca="1" si="18"/>
        <v>3973</v>
      </c>
      <c r="R44" s="41">
        <f t="shared" ca="1" si="18"/>
        <v>6699</v>
      </c>
      <c r="S44" s="41">
        <f t="shared" ca="1" si="18"/>
        <v>1825</v>
      </c>
      <c r="T44" s="41">
        <f t="shared" ca="1" si="18"/>
        <v>15020</v>
      </c>
      <c r="U44" s="41">
        <f t="shared" ca="1" si="18"/>
        <v>3622</v>
      </c>
      <c r="V44" s="41">
        <f t="shared" ca="1" si="18"/>
        <v>1001</v>
      </c>
      <c r="W44" s="41">
        <f t="shared" ca="1" si="18"/>
        <v>502</v>
      </c>
      <c r="X44" s="41">
        <f t="shared" ca="1" si="18"/>
        <v>6000</v>
      </c>
      <c r="Y44" s="41">
        <f t="shared" ca="1" si="18"/>
        <v>2614</v>
      </c>
      <c r="Z44" s="41">
        <f t="shared" ca="1" si="18"/>
        <v>904</v>
      </c>
      <c r="AA44" s="41">
        <f t="shared" ca="1" si="18"/>
        <v>2590</v>
      </c>
      <c r="AB44" s="41">
        <f t="shared" ca="1" si="17"/>
        <v>1493</v>
      </c>
      <c r="AC44" s="41">
        <f t="shared" ca="1" si="17"/>
        <v>689</v>
      </c>
      <c r="AD44" s="41">
        <f t="shared" ca="1" si="17"/>
        <v>363</v>
      </c>
      <c r="AE44" s="41">
        <f t="shared" ca="1" si="17"/>
        <v>22793</v>
      </c>
      <c r="AF44" s="41">
        <f t="shared" ca="1" si="17"/>
        <v>5682</v>
      </c>
      <c r="AG44" s="41">
        <f t="shared" ca="1" si="17"/>
        <v>2737</v>
      </c>
      <c r="AH44" s="41">
        <f t="shared" ca="1" si="17"/>
        <v>890</v>
      </c>
      <c r="AI44" s="41">
        <f t="shared" ca="1" si="17"/>
        <v>373</v>
      </c>
      <c r="AJ44" s="41">
        <f t="shared" ca="1" si="17"/>
        <v>2269</v>
      </c>
      <c r="AK44" s="41">
        <f t="shared" ca="1" si="17"/>
        <v>74</v>
      </c>
      <c r="AL44" s="41">
        <f t="shared" ca="1" si="17"/>
        <v>0</v>
      </c>
      <c r="AM44" s="41">
        <f t="shared" ca="1" si="17"/>
        <v>943</v>
      </c>
      <c r="AN44" s="41">
        <f t="shared" ca="1" si="17"/>
        <v>819</v>
      </c>
      <c r="AO44" s="41">
        <f t="shared" ca="1" si="17"/>
        <v>41402</v>
      </c>
      <c r="AP44" s="41">
        <f t="shared" ca="1" si="17"/>
        <v>591</v>
      </c>
      <c r="AQ44" s="41">
        <f t="shared" ca="1" si="15"/>
        <v>49702</v>
      </c>
      <c r="AR44" s="41">
        <f t="shared" ca="1" si="15"/>
        <v>6008</v>
      </c>
      <c r="AS44" s="41">
        <f t="shared" ca="1" si="15"/>
        <v>187</v>
      </c>
      <c r="AT44" s="41">
        <f t="shared" ca="1" si="15"/>
        <v>10774</v>
      </c>
      <c r="AU44" s="41">
        <f t="shared" ca="1" si="15"/>
        <v>796</v>
      </c>
      <c r="AV44" s="41">
        <f t="shared" ca="1" si="15"/>
        <v>1377</v>
      </c>
      <c r="AW44" s="41" t="str">
        <f t="shared" ca="1" si="15"/>
        <v>N/A</v>
      </c>
      <c r="AX44" s="41">
        <f t="shared" ca="1" si="15"/>
        <v>971</v>
      </c>
      <c r="AY44" s="41">
        <f t="shared" ref="AY44:BE57" ca="1" si="20">INDEX(INDIRECT("Import_"&amp;$B$1&amp;"!"&amp;"$"&amp;AY$2&amp;":$"&amp;AY$2,TRUE),MATCH($I44,INDIRECT("Import_"&amp;$B$1&amp;"!"&amp;"$a:$a",TRUE),0),1)</f>
        <v>2347</v>
      </c>
      <c r="AZ44" s="41">
        <f t="shared" ca="1" si="20"/>
        <v>122</v>
      </c>
      <c r="BA44" s="41">
        <f t="shared" ca="1" si="20"/>
        <v>2354</v>
      </c>
      <c r="BB44" s="41">
        <f t="shared" ca="1" si="20"/>
        <v>9271</v>
      </c>
      <c r="BC44" s="41">
        <f t="shared" ca="1" si="20"/>
        <v>2876</v>
      </c>
      <c r="BD44" s="41">
        <f t="shared" ca="1" si="20"/>
        <v>1112</v>
      </c>
      <c r="BE44" s="41">
        <f t="shared" ca="1" si="20"/>
        <v>11637</v>
      </c>
      <c r="BF44" s="41">
        <f t="shared" ca="1" si="13"/>
        <v>6888</v>
      </c>
      <c r="BG44" s="41">
        <f t="shared" ca="1" si="13"/>
        <v>2650</v>
      </c>
      <c r="BH44" s="41">
        <f t="shared" ca="1" si="13"/>
        <v>2238</v>
      </c>
      <c r="BI44" s="41">
        <f t="shared" ca="1" si="13"/>
        <v>229</v>
      </c>
      <c r="BJ44" s="41">
        <f t="shared" ca="1" si="13"/>
        <v>50035</v>
      </c>
      <c r="BK44" s="41">
        <f t="shared" ca="1" si="13"/>
        <v>6249</v>
      </c>
      <c r="BL44" s="41">
        <f t="shared" ca="1" si="13"/>
        <v>232</v>
      </c>
      <c r="BM44" s="41">
        <f t="shared" ca="1" si="13"/>
        <v>43554</v>
      </c>
    </row>
    <row r="45" spans="1:65" x14ac:dyDescent="0.2">
      <c r="A45" s="41" t="str">
        <f>Import_2018!A63</f>
        <v>Rhode Island</v>
      </c>
      <c r="B45" s="41">
        <f t="shared" ca="1" si="2"/>
        <v>1085539</v>
      </c>
      <c r="C45" s="41">
        <f t="shared" ca="1" si="3"/>
        <v>959140</v>
      </c>
      <c r="D45" s="41">
        <f t="shared" ca="1" si="4"/>
        <v>77691</v>
      </c>
      <c r="E45" s="41"/>
      <c r="F45" s="41"/>
      <c r="G45" s="41"/>
      <c r="I45" s="41" t="str">
        <f>Import_2018!L63</f>
        <v>Rhode Island</v>
      </c>
      <c r="J45" s="41">
        <f t="shared" ca="1" si="19"/>
        <v>43266</v>
      </c>
      <c r="K45" s="41">
        <f t="shared" ca="1" si="19"/>
        <v>0</v>
      </c>
      <c r="L45" s="41">
        <f t="shared" ca="1" si="18"/>
        <v>241</v>
      </c>
      <c r="M45" s="41">
        <f t="shared" ca="1" si="18"/>
        <v>247</v>
      </c>
      <c r="N45" s="41">
        <f t="shared" ca="1" si="18"/>
        <v>0</v>
      </c>
      <c r="O45" s="41">
        <f t="shared" ca="1" si="18"/>
        <v>2857</v>
      </c>
      <c r="P45" s="41">
        <f t="shared" ca="1" si="18"/>
        <v>610</v>
      </c>
      <c r="Q45" s="41">
        <f t="shared" ca="1" si="18"/>
        <v>2753</v>
      </c>
      <c r="R45" s="41">
        <f t="shared" ca="1" si="18"/>
        <v>5</v>
      </c>
      <c r="S45" s="41">
        <f t="shared" ca="1" si="18"/>
        <v>76</v>
      </c>
      <c r="T45" s="41">
        <f t="shared" ca="1" si="18"/>
        <v>2176</v>
      </c>
      <c r="U45" s="41">
        <f t="shared" ca="1" si="18"/>
        <v>196</v>
      </c>
      <c r="V45" s="41">
        <f t="shared" ca="1" si="18"/>
        <v>0</v>
      </c>
      <c r="W45" s="41">
        <f t="shared" ca="1" si="18"/>
        <v>0</v>
      </c>
      <c r="X45" s="41">
        <f t="shared" ca="1" si="18"/>
        <v>949</v>
      </c>
      <c r="Y45" s="41">
        <f t="shared" ca="1" si="18"/>
        <v>677</v>
      </c>
      <c r="Z45" s="41">
        <f t="shared" ca="1" si="18"/>
        <v>248</v>
      </c>
      <c r="AA45" s="41">
        <f t="shared" ca="1" si="18"/>
        <v>0</v>
      </c>
      <c r="AB45" s="41">
        <f t="shared" ca="1" si="17"/>
        <v>100</v>
      </c>
      <c r="AC45" s="41">
        <f t="shared" ca="1" si="17"/>
        <v>0</v>
      </c>
      <c r="AD45" s="41">
        <f t="shared" ca="1" si="17"/>
        <v>81</v>
      </c>
      <c r="AE45" s="41">
        <f t="shared" ca="1" si="17"/>
        <v>334</v>
      </c>
      <c r="AF45" s="41">
        <f t="shared" ca="1" si="17"/>
        <v>12826</v>
      </c>
      <c r="AG45" s="41">
        <f t="shared" ca="1" si="17"/>
        <v>407</v>
      </c>
      <c r="AH45" s="41">
        <f t="shared" ca="1" si="17"/>
        <v>160</v>
      </c>
      <c r="AI45" s="41">
        <f t="shared" ca="1" si="17"/>
        <v>0</v>
      </c>
      <c r="AJ45" s="41">
        <f t="shared" ca="1" si="17"/>
        <v>29</v>
      </c>
      <c r="AK45" s="41">
        <f t="shared" ca="1" si="17"/>
        <v>79</v>
      </c>
      <c r="AL45" s="41">
        <f t="shared" ca="1" si="17"/>
        <v>0</v>
      </c>
      <c r="AM45" s="41">
        <f t="shared" ca="1" si="17"/>
        <v>282</v>
      </c>
      <c r="AN45" s="41">
        <f t="shared" ca="1" si="17"/>
        <v>1775</v>
      </c>
      <c r="AO45" s="41">
        <f t="shared" ca="1" si="17"/>
        <v>974</v>
      </c>
      <c r="AP45" s="41">
        <f t="shared" ca="1" si="17"/>
        <v>0</v>
      </c>
      <c r="AQ45" s="41">
        <f t="shared" ca="1" si="15"/>
        <v>7321</v>
      </c>
      <c r="AR45" s="41">
        <f t="shared" ca="1" si="15"/>
        <v>474</v>
      </c>
      <c r="AS45" s="41">
        <f t="shared" ca="1" si="15"/>
        <v>575</v>
      </c>
      <c r="AT45" s="41">
        <f t="shared" ca="1" si="15"/>
        <v>281</v>
      </c>
      <c r="AU45" s="41">
        <f t="shared" ca="1" si="15"/>
        <v>298</v>
      </c>
      <c r="AV45" s="41">
        <f t="shared" ca="1" si="15"/>
        <v>171</v>
      </c>
      <c r="AW45" s="41">
        <f t="shared" ca="1" si="15"/>
        <v>1592</v>
      </c>
      <c r="AX45" s="41" t="str">
        <f t="shared" ca="1" si="15"/>
        <v>N/A</v>
      </c>
      <c r="AY45" s="41">
        <f t="shared" ca="1" si="20"/>
        <v>572</v>
      </c>
      <c r="AZ45" s="41">
        <f t="shared" ca="1" si="20"/>
        <v>0</v>
      </c>
      <c r="BA45" s="41">
        <f t="shared" ca="1" si="20"/>
        <v>49</v>
      </c>
      <c r="BB45" s="41">
        <f t="shared" ca="1" si="20"/>
        <v>762</v>
      </c>
      <c r="BC45" s="41">
        <f t="shared" ca="1" si="20"/>
        <v>0</v>
      </c>
      <c r="BD45" s="41">
        <f t="shared" ca="1" si="20"/>
        <v>665</v>
      </c>
      <c r="BE45" s="41">
        <f t="shared" ca="1" si="20"/>
        <v>1935</v>
      </c>
      <c r="BF45" s="41">
        <f t="shared" ca="1" si="13"/>
        <v>311</v>
      </c>
      <c r="BG45" s="41">
        <f t="shared" ca="1" si="13"/>
        <v>160</v>
      </c>
      <c r="BH45" s="41">
        <f t="shared" ca="1" si="13"/>
        <v>18</v>
      </c>
      <c r="BI45" s="41">
        <f t="shared" ca="1" si="13"/>
        <v>0</v>
      </c>
      <c r="BJ45" s="41">
        <f t="shared" ca="1" si="13"/>
        <v>5442</v>
      </c>
      <c r="BK45" s="41">
        <f t="shared" ca="1" si="13"/>
        <v>275</v>
      </c>
      <c r="BL45" s="41">
        <f t="shared" ca="1" si="13"/>
        <v>44</v>
      </c>
      <c r="BM45" s="41">
        <f t="shared" ca="1" si="13"/>
        <v>5123</v>
      </c>
    </row>
    <row r="46" spans="1:65" x14ac:dyDescent="0.2">
      <c r="A46" s="41" t="str">
        <f>Import_2018!A64</f>
        <v>South Carolina</v>
      </c>
      <c r="B46" s="41">
        <f t="shared" ca="1" si="2"/>
        <v>5142137</v>
      </c>
      <c r="C46" s="41">
        <f t="shared" ca="1" si="3"/>
        <v>4444195</v>
      </c>
      <c r="D46" s="41">
        <f t="shared" ca="1" si="4"/>
        <v>484535</v>
      </c>
      <c r="E46" s="41"/>
      <c r="F46" s="41"/>
      <c r="G46" s="41"/>
      <c r="I46" s="41" t="str">
        <f>Import_2018!L64</f>
        <v>South Carolina</v>
      </c>
      <c r="J46" s="41">
        <f t="shared" ca="1" si="19"/>
        <v>196200</v>
      </c>
      <c r="K46" s="41">
        <f t="shared" ca="1" si="19"/>
        <v>1472</v>
      </c>
      <c r="L46" s="41">
        <f t="shared" ca="1" si="18"/>
        <v>222</v>
      </c>
      <c r="M46" s="41">
        <f t="shared" ca="1" si="18"/>
        <v>4696</v>
      </c>
      <c r="N46" s="41">
        <f t="shared" ca="1" si="18"/>
        <v>134</v>
      </c>
      <c r="O46" s="41">
        <f t="shared" ca="1" si="18"/>
        <v>11884</v>
      </c>
      <c r="P46" s="41">
        <f t="shared" ca="1" si="18"/>
        <v>3873</v>
      </c>
      <c r="Q46" s="41">
        <f t="shared" ca="1" si="18"/>
        <v>2836</v>
      </c>
      <c r="R46" s="41">
        <f t="shared" ca="1" si="18"/>
        <v>71</v>
      </c>
      <c r="S46" s="41">
        <f t="shared" ca="1" si="18"/>
        <v>798</v>
      </c>
      <c r="T46" s="41">
        <f t="shared" ca="1" si="18"/>
        <v>14905</v>
      </c>
      <c r="U46" s="41">
        <f t="shared" ca="1" si="18"/>
        <v>14963</v>
      </c>
      <c r="V46" s="41">
        <f t="shared" ca="1" si="18"/>
        <v>211</v>
      </c>
      <c r="W46" s="41">
        <f t="shared" ca="1" si="18"/>
        <v>193</v>
      </c>
      <c r="X46" s="41">
        <f t="shared" ca="1" si="18"/>
        <v>4040</v>
      </c>
      <c r="Y46" s="41">
        <f t="shared" ca="1" si="18"/>
        <v>1667</v>
      </c>
      <c r="Z46" s="41">
        <f t="shared" ca="1" si="18"/>
        <v>1253</v>
      </c>
      <c r="AA46" s="41">
        <f t="shared" ca="1" si="18"/>
        <v>341</v>
      </c>
      <c r="AB46" s="41">
        <f t="shared" ca="1" si="17"/>
        <v>2627</v>
      </c>
      <c r="AC46" s="41">
        <f t="shared" ca="1" si="17"/>
        <v>2269</v>
      </c>
      <c r="AD46" s="41">
        <f t="shared" ca="1" si="17"/>
        <v>0</v>
      </c>
      <c r="AE46" s="41">
        <f t="shared" ca="1" si="17"/>
        <v>7231</v>
      </c>
      <c r="AF46" s="41">
        <f t="shared" ca="1" si="17"/>
        <v>3619</v>
      </c>
      <c r="AG46" s="41">
        <f t="shared" ca="1" si="17"/>
        <v>1830</v>
      </c>
      <c r="AH46" s="41">
        <f t="shared" ca="1" si="17"/>
        <v>1816</v>
      </c>
      <c r="AI46" s="41">
        <f t="shared" ca="1" si="17"/>
        <v>611</v>
      </c>
      <c r="AJ46" s="41">
        <f t="shared" ca="1" si="17"/>
        <v>1736</v>
      </c>
      <c r="AK46" s="41">
        <f t="shared" ca="1" si="17"/>
        <v>90</v>
      </c>
      <c r="AL46" s="41">
        <f t="shared" ca="1" si="17"/>
        <v>963</v>
      </c>
      <c r="AM46" s="41">
        <f t="shared" ca="1" si="17"/>
        <v>904</v>
      </c>
      <c r="AN46" s="41">
        <f t="shared" ca="1" si="17"/>
        <v>440</v>
      </c>
      <c r="AO46" s="41">
        <f t="shared" ca="1" si="17"/>
        <v>8294</v>
      </c>
      <c r="AP46" s="41">
        <f t="shared" ca="1" si="17"/>
        <v>1334</v>
      </c>
      <c r="AQ46" s="41">
        <f t="shared" ca="1" si="15"/>
        <v>11615</v>
      </c>
      <c r="AR46" s="41">
        <f t="shared" ca="1" si="15"/>
        <v>34327</v>
      </c>
      <c r="AS46" s="41">
        <f t="shared" ca="1" si="15"/>
        <v>38</v>
      </c>
      <c r="AT46" s="41">
        <f t="shared" ca="1" si="15"/>
        <v>7865</v>
      </c>
      <c r="AU46" s="41">
        <f t="shared" ca="1" si="15"/>
        <v>913</v>
      </c>
      <c r="AV46" s="41">
        <f t="shared" ca="1" si="15"/>
        <v>1029</v>
      </c>
      <c r="AW46" s="41">
        <f t="shared" ca="1" si="15"/>
        <v>10492</v>
      </c>
      <c r="AX46" s="41">
        <f t="shared" ca="1" si="15"/>
        <v>155</v>
      </c>
      <c r="AY46" s="41" t="str">
        <f t="shared" ca="1" si="20"/>
        <v>N/A</v>
      </c>
      <c r="AZ46" s="41">
        <f t="shared" ca="1" si="20"/>
        <v>76</v>
      </c>
      <c r="BA46" s="41">
        <f t="shared" ca="1" si="20"/>
        <v>5937</v>
      </c>
      <c r="BB46" s="41">
        <f t="shared" ca="1" si="20"/>
        <v>5464</v>
      </c>
      <c r="BC46" s="41">
        <f t="shared" ca="1" si="20"/>
        <v>652</v>
      </c>
      <c r="BD46" s="41">
        <f t="shared" ca="1" si="20"/>
        <v>221</v>
      </c>
      <c r="BE46" s="41">
        <f t="shared" ca="1" si="20"/>
        <v>12978</v>
      </c>
      <c r="BF46" s="41">
        <f t="shared" ca="1" si="13"/>
        <v>3147</v>
      </c>
      <c r="BG46" s="41">
        <f t="shared" ca="1" si="13"/>
        <v>1606</v>
      </c>
      <c r="BH46" s="41">
        <f t="shared" ca="1" si="13"/>
        <v>2362</v>
      </c>
      <c r="BI46" s="41">
        <f t="shared" ca="1" si="13"/>
        <v>0</v>
      </c>
      <c r="BJ46" s="41">
        <f t="shared" ca="1" si="13"/>
        <v>17207</v>
      </c>
      <c r="BK46" s="41">
        <f t="shared" ca="1" si="13"/>
        <v>648</v>
      </c>
      <c r="BL46" s="41">
        <f t="shared" ca="1" si="13"/>
        <v>1321</v>
      </c>
      <c r="BM46" s="41">
        <f t="shared" ca="1" si="13"/>
        <v>15238</v>
      </c>
    </row>
    <row r="47" spans="1:65" x14ac:dyDescent="0.2">
      <c r="A47" s="41" t="str">
        <f>Import_2018!A65</f>
        <v>South Dakota</v>
      </c>
      <c r="B47" s="41">
        <f t="shared" ca="1" si="2"/>
        <v>884616</v>
      </c>
      <c r="C47" s="41">
        <f t="shared" ca="1" si="3"/>
        <v>759943</v>
      </c>
      <c r="D47" s="41">
        <f t="shared" ca="1" si="4"/>
        <v>95407</v>
      </c>
      <c r="E47" s="41"/>
      <c r="F47" s="41"/>
      <c r="G47" s="41"/>
      <c r="I47" s="41" t="str">
        <f>Import_2018!L65</f>
        <v>South Dakota</v>
      </c>
      <c r="J47" s="41">
        <f t="shared" ca="1" si="19"/>
        <v>27528</v>
      </c>
      <c r="K47" s="41">
        <f t="shared" ca="1" si="19"/>
        <v>30</v>
      </c>
      <c r="L47" s="41">
        <f t="shared" ca="1" si="18"/>
        <v>0</v>
      </c>
      <c r="M47" s="41">
        <f t="shared" ca="1" si="18"/>
        <v>529</v>
      </c>
      <c r="N47" s="41">
        <f t="shared" ca="1" si="18"/>
        <v>0</v>
      </c>
      <c r="O47" s="41">
        <f t="shared" ca="1" si="18"/>
        <v>1670</v>
      </c>
      <c r="P47" s="41">
        <f t="shared" ca="1" si="18"/>
        <v>1977</v>
      </c>
      <c r="Q47" s="41">
        <f t="shared" ca="1" si="18"/>
        <v>0</v>
      </c>
      <c r="R47" s="41">
        <f t="shared" ca="1" si="18"/>
        <v>0</v>
      </c>
      <c r="S47" s="41">
        <f t="shared" ca="1" si="18"/>
        <v>0</v>
      </c>
      <c r="T47" s="41">
        <f t="shared" ca="1" si="18"/>
        <v>659</v>
      </c>
      <c r="U47" s="41">
        <f t="shared" ca="1" si="18"/>
        <v>0</v>
      </c>
      <c r="V47" s="41">
        <f t="shared" ca="1" si="18"/>
        <v>0</v>
      </c>
      <c r="W47" s="41">
        <f t="shared" ca="1" si="18"/>
        <v>0</v>
      </c>
      <c r="X47" s="41">
        <f t="shared" ca="1" si="18"/>
        <v>487</v>
      </c>
      <c r="Y47" s="41">
        <f t="shared" ca="1" si="18"/>
        <v>471</v>
      </c>
      <c r="Z47" s="41">
        <f t="shared" ca="1" si="18"/>
        <v>3399</v>
      </c>
      <c r="AA47" s="41">
        <f t="shared" ca="1" si="18"/>
        <v>322</v>
      </c>
      <c r="AB47" s="41">
        <f t="shared" ca="1" si="17"/>
        <v>103</v>
      </c>
      <c r="AC47" s="41">
        <f t="shared" ca="1" si="17"/>
        <v>408</v>
      </c>
      <c r="AD47" s="41">
        <f t="shared" ca="1" si="17"/>
        <v>0</v>
      </c>
      <c r="AE47" s="41">
        <f t="shared" ca="1" si="17"/>
        <v>42</v>
      </c>
      <c r="AF47" s="41">
        <f t="shared" ca="1" si="17"/>
        <v>0</v>
      </c>
      <c r="AG47" s="41">
        <f t="shared" ca="1" si="17"/>
        <v>488</v>
      </c>
      <c r="AH47" s="41">
        <f t="shared" ca="1" si="17"/>
        <v>4390</v>
      </c>
      <c r="AI47" s="41">
        <f t="shared" ca="1" si="17"/>
        <v>0</v>
      </c>
      <c r="AJ47" s="41">
        <f t="shared" ca="1" si="17"/>
        <v>354</v>
      </c>
      <c r="AK47" s="41">
        <f t="shared" ca="1" si="17"/>
        <v>290</v>
      </c>
      <c r="AL47" s="41">
        <f t="shared" ca="1" si="17"/>
        <v>2566</v>
      </c>
      <c r="AM47" s="41">
        <f t="shared" ca="1" si="17"/>
        <v>325</v>
      </c>
      <c r="AN47" s="41">
        <f t="shared" ca="1" si="17"/>
        <v>0</v>
      </c>
      <c r="AO47" s="41">
        <f t="shared" ca="1" si="17"/>
        <v>336</v>
      </c>
      <c r="AP47" s="41">
        <f t="shared" ca="1" si="17"/>
        <v>4</v>
      </c>
      <c r="AQ47" s="41">
        <f t="shared" ca="1" si="15"/>
        <v>230</v>
      </c>
      <c r="AR47" s="41">
        <f t="shared" ca="1" si="15"/>
        <v>272</v>
      </c>
      <c r="AS47" s="41">
        <f t="shared" ca="1" si="15"/>
        <v>716</v>
      </c>
      <c r="AT47" s="41">
        <f t="shared" ca="1" si="15"/>
        <v>268</v>
      </c>
      <c r="AU47" s="41">
        <f t="shared" ca="1" si="15"/>
        <v>0</v>
      </c>
      <c r="AV47" s="41">
        <f t="shared" ca="1" si="15"/>
        <v>388</v>
      </c>
      <c r="AW47" s="41">
        <f t="shared" ca="1" si="15"/>
        <v>956</v>
      </c>
      <c r="AX47" s="41">
        <f t="shared" ca="1" si="15"/>
        <v>148</v>
      </c>
      <c r="AY47" s="41">
        <f t="shared" ca="1" si="20"/>
        <v>54</v>
      </c>
      <c r="AZ47" s="41" t="str">
        <f t="shared" ca="1" si="20"/>
        <v>N/A</v>
      </c>
      <c r="BA47" s="41">
        <f t="shared" ca="1" si="20"/>
        <v>138</v>
      </c>
      <c r="BB47" s="41">
        <f t="shared" ca="1" si="20"/>
        <v>2229</v>
      </c>
      <c r="BC47" s="41">
        <f t="shared" ca="1" si="20"/>
        <v>166</v>
      </c>
      <c r="BD47" s="41">
        <f t="shared" ca="1" si="20"/>
        <v>0</v>
      </c>
      <c r="BE47" s="41">
        <f t="shared" ca="1" si="20"/>
        <v>682</v>
      </c>
      <c r="BF47" s="41">
        <f t="shared" ca="1" si="13"/>
        <v>820</v>
      </c>
      <c r="BG47" s="41">
        <f t="shared" ca="1" si="13"/>
        <v>0</v>
      </c>
      <c r="BH47" s="41">
        <f t="shared" ca="1" si="13"/>
        <v>216</v>
      </c>
      <c r="BI47" s="41">
        <f t="shared" ca="1" si="13"/>
        <v>1395</v>
      </c>
      <c r="BJ47" s="41">
        <f t="shared" ca="1" si="13"/>
        <v>1738</v>
      </c>
      <c r="BK47" s="41">
        <f t="shared" ca="1" si="13"/>
        <v>255</v>
      </c>
      <c r="BL47" s="41">
        <f t="shared" ca="1" si="13"/>
        <v>0</v>
      </c>
      <c r="BM47" s="41">
        <f t="shared" ca="1" si="13"/>
        <v>1483</v>
      </c>
    </row>
    <row r="48" spans="1:65" x14ac:dyDescent="0.2">
      <c r="A48" s="41" t="str">
        <f>Import_2018!A67</f>
        <v>Tennessee</v>
      </c>
      <c r="B48" s="41">
        <f t="shared" ca="1" si="2"/>
        <v>6899165</v>
      </c>
      <c r="C48" s="41">
        <f t="shared" ca="1" si="3"/>
        <v>5955858</v>
      </c>
      <c r="D48" s="41">
        <f t="shared" ca="1" si="4"/>
        <v>701333</v>
      </c>
      <c r="E48" s="41"/>
      <c r="F48" s="41"/>
      <c r="G48" s="41"/>
      <c r="I48" s="41" t="str">
        <f>Import_2018!L67</f>
        <v>Tennessee</v>
      </c>
      <c r="J48" s="41">
        <f t="shared" ca="1" si="19"/>
        <v>220591</v>
      </c>
      <c r="K48" s="41">
        <f t="shared" ca="1" si="19"/>
        <v>9869</v>
      </c>
      <c r="L48" s="41">
        <f t="shared" ca="1" si="18"/>
        <v>456</v>
      </c>
      <c r="M48" s="41">
        <f t="shared" ca="1" si="18"/>
        <v>3625</v>
      </c>
      <c r="N48" s="41">
        <f t="shared" ca="1" si="18"/>
        <v>3161</v>
      </c>
      <c r="O48" s="41">
        <f t="shared" ca="1" si="18"/>
        <v>22901</v>
      </c>
      <c r="P48" s="41">
        <f t="shared" ca="1" si="18"/>
        <v>5383</v>
      </c>
      <c r="Q48" s="41">
        <f t="shared" ca="1" si="18"/>
        <v>1462</v>
      </c>
      <c r="R48" s="41">
        <f t="shared" ca="1" si="18"/>
        <v>249</v>
      </c>
      <c r="S48" s="41">
        <f t="shared" ca="1" si="18"/>
        <v>281</v>
      </c>
      <c r="T48" s="41">
        <f t="shared" ca="1" si="18"/>
        <v>20809</v>
      </c>
      <c r="U48" s="41">
        <f t="shared" ca="1" si="18"/>
        <v>14723</v>
      </c>
      <c r="V48" s="41">
        <f t="shared" ca="1" si="18"/>
        <v>2939</v>
      </c>
      <c r="W48" s="41">
        <f t="shared" ca="1" si="18"/>
        <v>119</v>
      </c>
      <c r="X48" s="41">
        <f t="shared" ca="1" si="18"/>
        <v>12722</v>
      </c>
      <c r="Y48" s="41">
        <f t="shared" ca="1" si="18"/>
        <v>6012</v>
      </c>
      <c r="Z48" s="41">
        <f t="shared" ca="1" si="18"/>
        <v>210</v>
      </c>
      <c r="AA48" s="41">
        <f t="shared" ca="1" si="18"/>
        <v>1661</v>
      </c>
      <c r="AB48" s="41">
        <f t="shared" ca="1" si="17"/>
        <v>7612</v>
      </c>
      <c r="AC48" s="41">
        <f t="shared" ca="1" si="17"/>
        <v>4785</v>
      </c>
      <c r="AD48" s="41">
        <f t="shared" ca="1" si="17"/>
        <v>763</v>
      </c>
      <c r="AE48" s="41">
        <f t="shared" ca="1" si="17"/>
        <v>2528</v>
      </c>
      <c r="AF48" s="41">
        <f t="shared" ca="1" si="17"/>
        <v>2782</v>
      </c>
      <c r="AG48" s="41">
        <f t="shared" ca="1" si="17"/>
        <v>3550</v>
      </c>
      <c r="AH48" s="41">
        <f t="shared" ca="1" si="17"/>
        <v>1634</v>
      </c>
      <c r="AI48" s="41">
        <f t="shared" ca="1" si="17"/>
        <v>6132</v>
      </c>
      <c r="AJ48" s="41">
        <f t="shared" ca="1" si="17"/>
        <v>3595</v>
      </c>
      <c r="AK48" s="41">
        <f t="shared" ca="1" si="17"/>
        <v>1061</v>
      </c>
      <c r="AL48" s="41">
        <f t="shared" ca="1" si="17"/>
        <v>1201</v>
      </c>
      <c r="AM48" s="41">
        <f t="shared" ca="1" si="17"/>
        <v>1662</v>
      </c>
      <c r="AN48" s="41">
        <f t="shared" ca="1" si="17"/>
        <v>142</v>
      </c>
      <c r="AO48" s="41">
        <f t="shared" ca="1" si="17"/>
        <v>2353</v>
      </c>
      <c r="AP48" s="41">
        <f t="shared" ca="1" si="17"/>
        <v>38</v>
      </c>
      <c r="AQ48" s="41">
        <f t="shared" ca="1" si="15"/>
        <v>5676</v>
      </c>
      <c r="AR48" s="41">
        <f t="shared" ca="1" si="15"/>
        <v>7468</v>
      </c>
      <c r="AS48" s="41">
        <f t="shared" ca="1" si="15"/>
        <v>91</v>
      </c>
      <c r="AT48" s="41">
        <f t="shared" ca="1" si="15"/>
        <v>8220</v>
      </c>
      <c r="AU48" s="41">
        <f t="shared" ca="1" si="15"/>
        <v>2263</v>
      </c>
      <c r="AV48" s="41">
        <f t="shared" ca="1" si="15"/>
        <v>1973</v>
      </c>
      <c r="AW48" s="41">
        <f t="shared" ca="1" si="15"/>
        <v>4222</v>
      </c>
      <c r="AX48" s="41">
        <f t="shared" ca="1" si="15"/>
        <v>1195</v>
      </c>
      <c r="AY48" s="41">
        <f t="shared" ca="1" si="20"/>
        <v>3621</v>
      </c>
      <c r="AZ48" s="41">
        <f t="shared" ca="1" si="20"/>
        <v>1397</v>
      </c>
      <c r="BA48" s="41" t="str">
        <f t="shared" ca="1" si="20"/>
        <v>N/A</v>
      </c>
      <c r="BB48" s="41">
        <f t="shared" ca="1" si="20"/>
        <v>15300</v>
      </c>
      <c r="BC48" s="41">
        <f t="shared" ca="1" si="20"/>
        <v>934</v>
      </c>
      <c r="BD48" s="41">
        <f t="shared" ca="1" si="20"/>
        <v>207</v>
      </c>
      <c r="BE48" s="41">
        <f t="shared" ca="1" si="20"/>
        <v>9806</v>
      </c>
      <c r="BF48" s="41">
        <f t="shared" ca="1" si="13"/>
        <v>5955</v>
      </c>
      <c r="BG48" s="41">
        <f t="shared" ca="1" si="13"/>
        <v>2244</v>
      </c>
      <c r="BH48" s="41">
        <f t="shared" ca="1" si="13"/>
        <v>3049</v>
      </c>
      <c r="BI48" s="41">
        <f t="shared" ca="1" si="13"/>
        <v>550</v>
      </c>
      <c r="BJ48" s="41">
        <f t="shared" ca="1" si="13"/>
        <v>21383</v>
      </c>
      <c r="BK48" s="41">
        <f t="shared" ca="1" si="13"/>
        <v>899</v>
      </c>
      <c r="BL48" s="41">
        <f t="shared" ca="1" si="13"/>
        <v>382</v>
      </c>
      <c r="BM48" s="41">
        <f t="shared" ca="1" si="13"/>
        <v>20102</v>
      </c>
    </row>
    <row r="49" spans="1:65" x14ac:dyDescent="0.2">
      <c r="A49" s="41" t="str">
        <f>Import_2018!A68</f>
        <v>Texas</v>
      </c>
      <c r="B49" s="41">
        <f t="shared" ca="1" si="2"/>
        <v>29170380</v>
      </c>
      <c r="C49" s="41">
        <f t="shared" ca="1" si="3"/>
        <v>25086829</v>
      </c>
      <c r="D49" s="41">
        <f t="shared" ca="1" si="4"/>
        <v>3315313</v>
      </c>
      <c r="E49" s="41"/>
      <c r="F49" s="41"/>
      <c r="G49" s="41"/>
      <c r="I49" s="41" t="str">
        <f>Import_2018!L68</f>
        <v>Texas</v>
      </c>
      <c r="J49" s="41">
        <f t="shared" ca="1" si="19"/>
        <v>591395</v>
      </c>
      <c r="K49" s="41">
        <f t="shared" ca="1" si="19"/>
        <v>9389</v>
      </c>
      <c r="L49" s="41">
        <f t="shared" ca="1" si="18"/>
        <v>2587</v>
      </c>
      <c r="M49" s="41">
        <f t="shared" ca="1" si="18"/>
        <v>17609</v>
      </c>
      <c r="N49" s="41">
        <f t="shared" ca="1" si="18"/>
        <v>13613</v>
      </c>
      <c r="O49" s="41">
        <f t="shared" ca="1" si="18"/>
        <v>107546</v>
      </c>
      <c r="P49" s="41">
        <f t="shared" ca="1" si="18"/>
        <v>30262</v>
      </c>
      <c r="Q49" s="41">
        <f t="shared" ca="1" si="18"/>
        <v>2506</v>
      </c>
      <c r="R49" s="41">
        <f t="shared" ca="1" si="18"/>
        <v>756</v>
      </c>
      <c r="S49" s="41">
        <f t="shared" ca="1" si="18"/>
        <v>1198</v>
      </c>
      <c r="T49" s="41">
        <f t="shared" ca="1" si="18"/>
        <v>31023</v>
      </c>
      <c r="U49" s="41">
        <f t="shared" ca="1" si="18"/>
        <v>16781</v>
      </c>
      <c r="V49" s="41">
        <f t="shared" ca="1" si="18"/>
        <v>7668</v>
      </c>
      <c r="W49" s="41">
        <f t="shared" ca="1" si="18"/>
        <v>2551</v>
      </c>
      <c r="X49" s="41">
        <f t="shared" ca="1" si="18"/>
        <v>20819</v>
      </c>
      <c r="Y49" s="41">
        <f t="shared" ca="1" si="18"/>
        <v>10573</v>
      </c>
      <c r="Z49" s="41">
        <f t="shared" ca="1" si="18"/>
        <v>7124</v>
      </c>
      <c r="AA49" s="41">
        <f t="shared" ca="1" si="18"/>
        <v>11039</v>
      </c>
      <c r="AB49" s="41">
        <f t="shared" ca="1" si="17"/>
        <v>4865</v>
      </c>
      <c r="AC49" s="41">
        <f t="shared" ca="1" si="17"/>
        <v>28130</v>
      </c>
      <c r="AD49" s="41">
        <f t="shared" ca="1" si="17"/>
        <v>786</v>
      </c>
      <c r="AE49" s="41">
        <f t="shared" ca="1" si="17"/>
        <v>8673</v>
      </c>
      <c r="AF49" s="41">
        <f t="shared" ca="1" si="17"/>
        <v>8639</v>
      </c>
      <c r="AG49" s="41">
        <f t="shared" ca="1" si="17"/>
        <v>10009</v>
      </c>
      <c r="AH49" s="41">
        <f t="shared" ca="1" si="17"/>
        <v>9977</v>
      </c>
      <c r="AI49" s="41">
        <f t="shared" ca="1" si="17"/>
        <v>6079</v>
      </c>
      <c r="AJ49" s="41">
        <f t="shared" ca="1" si="17"/>
        <v>11369</v>
      </c>
      <c r="AK49" s="41">
        <f t="shared" ca="1" si="17"/>
        <v>1627</v>
      </c>
      <c r="AL49" s="41">
        <f t="shared" ca="1" si="17"/>
        <v>8782</v>
      </c>
      <c r="AM49" s="41">
        <f t="shared" ca="1" si="17"/>
        <v>7896</v>
      </c>
      <c r="AN49" s="41">
        <f t="shared" ca="1" si="17"/>
        <v>2012</v>
      </c>
      <c r="AO49" s="41">
        <f t="shared" ca="1" si="17"/>
        <v>10916</v>
      </c>
      <c r="AP49" s="41">
        <f t="shared" ca="1" si="17"/>
        <v>13456</v>
      </c>
      <c r="AQ49" s="41">
        <f t="shared" ca="1" si="15"/>
        <v>24951</v>
      </c>
      <c r="AR49" s="41">
        <f t="shared" ca="1" si="15"/>
        <v>20142</v>
      </c>
      <c r="AS49" s="41">
        <f t="shared" ca="1" si="15"/>
        <v>904</v>
      </c>
      <c r="AT49" s="41">
        <f t="shared" ca="1" si="15"/>
        <v>11942</v>
      </c>
      <c r="AU49" s="41">
        <f t="shared" ca="1" si="15"/>
        <v>16116</v>
      </c>
      <c r="AV49" s="41">
        <f t="shared" ca="1" si="15"/>
        <v>5287</v>
      </c>
      <c r="AW49" s="41">
        <f t="shared" ca="1" si="15"/>
        <v>9920</v>
      </c>
      <c r="AX49" s="41">
        <f t="shared" ca="1" si="15"/>
        <v>14</v>
      </c>
      <c r="AY49" s="41">
        <f t="shared" ca="1" si="20"/>
        <v>8097</v>
      </c>
      <c r="AZ49" s="41">
        <f t="shared" ca="1" si="20"/>
        <v>1526</v>
      </c>
      <c r="BA49" s="41">
        <f t="shared" ca="1" si="20"/>
        <v>10446</v>
      </c>
      <c r="BB49" s="41" t="str">
        <f t="shared" ca="1" si="20"/>
        <v>N/A</v>
      </c>
      <c r="BC49" s="41">
        <f t="shared" ca="1" si="20"/>
        <v>6136</v>
      </c>
      <c r="BD49" s="41">
        <f t="shared" ca="1" si="20"/>
        <v>178</v>
      </c>
      <c r="BE49" s="41">
        <f t="shared" ca="1" si="20"/>
        <v>15079</v>
      </c>
      <c r="BF49" s="41">
        <f t="shared" ca="1" si="13"/>
        <v>23438</v>
      </c>
      <c r="BG49" s="41">
        <f t="shared" ca="1" si="13"/>
        <v>348</v>
      </c>
      <c r="BH49" s="41">
        <f t="shared" ca="1" si="13"/>
        <v>6187</v>
      </c>
      <c r="BI49" s="41">
        <f t="shared" ca="1" si="13"/>
        <v>4424</v>
      </c>
      <c r="BJ49" s="41">
        <f t="shared" ca="1" si="13"/>
        <v>176843</v>
      </c>
      <c r="BK49" s="41">
        <f t="shared" ca="1" si="13"/>
        <v>4180</v>
      </c>
      <c r="BL49" s="41">
        <f t="shared" ca="1" si="13"/>
        <v>1618</v>
      </c>
      <c r="BM49" s="41">
        <f t="shared" ca="1" si="13"/>
        <v>171045</v>
      </c>
    </row>
    <row r="50" spans="1:65" x14ac:dyDescent="0.2">
      <c r="A50" s="41" t="str">
        <f>Import_2018!A69</f>
        <v>Utah</v>
      </c>
      <c r="B50" s="41">
        <f t="shared" ca="1" si="2"/>
        <v>3295561</v>
      </c>
      <c r="C50" s="41">
        <f t="shared" ca="1" si="3"/>
        <v>2817208</v>
      </c>
      <c r="D50" s="41">
        <f t="shared" ca="1" si="4"/>
        <v>359628</v>
      </c>
      <c r="E50" s="41"/>
      <c r="F50" s="41"/>
      <c r="G50" s="41"/>
      <c r="I50" s="41" t="str">
        <f>Import_2018!L69</f>
        <v>Utah</v>
      </c>
      <c r="J50" s="41">
        <f t="shared" ca="1" si="19"/>
        <v>101051</v>
      </c>
      <c r="K50" s="41">
        <f t="shared" ca="1" si="19"/>
        <v>436</v>
      </c>
      <c r="L50" s="41">
        <f t="shared" ca="1" si="18"/>
        <v>320</v>
      </c>
      <c r="M50" s="41">
        <f t="shared" ca="1" si="18"/>
        <v>8279</v>
      </c>
      <c r="N50" s="41">
        <f t="shared" ca="1" si="18"/>
        <v>146</v>
      </c>
      <c r="O50" s="41">
        <f t="shared" ca="1" si="18"/>
        <v>23219</v>
      </c>
      <c r="P50" s="41">
        <f t="shared" ca="1" si="18"/>
        <v>3712</v>
      </c>
      <c r="Q50" s="41">
        <f t="shared" ca="1" si="18"/>
        <v>171</v>
      </c>
      <c r="R50" s="41">
        <f t="shared" ca="1" si="18"/>
        <v>498</v>
      </c>
      <c r="S50" s="41">
        <f t="shared" ca="1" si="18"/>
        <v>175</v>
      </c>
      <c r="T50" s="41">
        <f t="shared" ca="1" si="18"/>
        <v>3093</v>
      </c>
      <c r="U50" s="41">
        <f t="shared" ca="1" si="18"/>
        <v>1261</v>
      </c>
      <c r="V50" s="41">
        <f t="shared" ca="1" si="18"/>
        <v>995</v>
      </c>
      <c r="W50" s="41">
        <f t="shared" ca="1" si="18"/>
        <v>7411</v>
      </c>
      <c r="X50" s="41">
        <f t="shared" ca="1" si="18"/>
        <v>1438</v>
      </c>
      <c r="Y50" s="41">
        <f t="shared" ca="1" si="18"/>
        <v>798</v>
      </c>
      <c r="Z50" s="41">
        <f t="shared" ca="1" si="18"/>
        <v>10</v>
      </c>
      <c r="AA50" s="41">
        <f t="shared" ca="1" si="18"/>
        <v>664</v>
      </c>
      <c r="AB50" s="41">
        <f t="shared" ca="1" si="17"/>
        <v>282</v>
      </c>
      <c r="AC50" s="41">
        <f t="shared" ca="1" si="17"/>
        <v>506</v>
      </c>
      <c r="AD50" s="41">
        <f t="shared" ca="1" si="17"/>
        <v>37</v>
      </c>
      <c r="AE50" s="41">
        <f t="shared" ca="1" si="17"/>
        <v>932</v>
      </c>
      <c r="AF50" s="41">
        <f t="shared" ca="1" si="17"/>
        <v>550</v>
      </c>
      <c r="AG50" s="41">
        <f t="shared" ca="1" si="17"/>
        <v>1233</v>
      </c>
      <c r="AH50" s="41">
        <f t="shared" ca="1" si="17"/>
        <v>1183</v>
      </c>
      <c r="AI50" s="41">
        <f t="shared" ca="1" si="17"/>
        <v>217</v>
      </c>
      <c r="AJ50" s="41">
        <f t="shared" ca="1" si="17"/>
        <v>952</v>
      </c>
      <c r="AK50" s="41">
        <f t="shared" ca="1" si="17"/>
        <v>229</v>
      </c>
      <c r="AL50" s="41">
        <f t="shared" ca="1" si="17"/>
        <v>378</v>
      </c>
      <c r="AM50" s="41">
        <f t="shared" ca="1" si="17"/>
        <v>3748</v>
      </c>
      <c r="AN50" s="41">
        <f t="shared" ca="1" si="17"/>
        <v>0</v>
      </c>
      <c r="AO50" s="41">
        <f t="shared" ca="1" si="17"/>
        <v>559</v>
      </c>
      <c r="AP50" s="41">
        <f t="shared" ca="1" si="17"/>
        <v>2211</v>
      </c>
      <c r="AQ50" s="41">
        <f t="shared" ca="1" si="15"/>
        <v>2918</v>
      </c>
      <c r="AR50" s="41">
        <f t="shared" ca="1" si="15"/>
        <v>1659</v>
      </c>
      <c r="AS50" s="41">
        <f t="shared" ca="1" si="15"/>
        <v>0</v>
      </c>
      <c r="AT50" s="41">
        <f t="shared" ca="1" si="15"/>
        <v>557</v>
      </c>
      <c r="AU50" s="41">
        <f t="shared" ca="1" si="15"/>
        <v>2041</v>
      </c>
      <c r="AV50" s="41">
        <f t="shared" ca="1" si="15"/>
        <v>2758</v>
      </c>
      <c r="AW50" s="41">
        <f t="shared" ca="1" si="15"/>
        <v>1159</v>
      </c>
      <c r="AX50" s="41">
        <f t="shared" ca="1" si="15"/>
        <v>865</v>
      </c>
      <c r="AY50" s="41">
        <f t="shared" ca="1" si="20"/>
        <v>725</v>
      </c>
      <c r="AZ50" s="41">
        <f t="shared" ca="1" si="20"/>
        <v>271</v>
      </c>
      <c r="BA50" s="41">
        <f t="shared" ca="1" si="20"/>
        <v>2646</v>
      </c>
      <c r="BB50" s="41">
        <f t="shared" ca="1" si="20"/>
        <v>6078</v>
      </c>
      <c r="BC50" s="41" t="str">
        <f t="shared" ca="1" si="20"/>
        <v>N/A</v>
      </c>
      <c r="BD50" s="41">
        <f t="shared" ca="1" si="20"/>
        <v>683</v>
      </c>
      <c r="BE50" s="41">
        <f t="shared" ca="1" si="20"/>
        <v>2775</v>
      </c>
      <c r="BF50" s="41">
        <f t="shared" ca="1" si="13"/>
        <v>6294</v>
      </c>
      <c r="BG50" s="41">
        <f t="shared" ca="1" si="13"/>
        <v>0</v>
      </c>
      <c r="BH50" s="41">
        <f t="shared" ca="1" si="13"/>
        <v>1988</v>
      </c>
      <c r="BI50" s="41">
        <f t="shared" ca="1" si="13"/>
        <v>1991</v>
      </c>
      <c r="BJ50" s="41">
        <f t="shared" ca="1" si="13"/>
        <v>17674</v>
      </c>
      <c r="BK50" s="41">
        <f t="shared" ca="1" si="13"/>
        <v>63</v>
      </c>
      <c r="BL50" s="41">
        <f t="shared" ca="1" si="13"/>
        <v>1325</v>
      </c>
      <c r="BM50" s="41">
        <f t="shared" ca="1" si="13"/>
        <v>16286</v>
      </c>
    </row>
    <row r="51" spans="1:65" x14ac:dyDescent="0.2">
      <c r="A51" s="41" t="str">
        <f>Import_2018!A70</f>
        <v>Vermont</v>
      </c>
      <c r="B51" s="41">
        <f t="shared" ca="1" si="2"/>
        <v>641007</v>
      </c>
      <c r="C51" s="41">
        <f t="shared" ca="1" si="3"/>
        <v>564684</v>
      </c>
      <c r="D51" s="41">
        <f t="shared" ca="1" si="4"/>
        <v>42454</v>
      </c>
      <c r="E51" s="41"/>
      <c r="F51" s="41"/>
      <c r="G51" s="41"/>
      <c r="I51" s="41" t="str">
        <f>Import_2018!L70</f>
        <v>Vermont</v>
      </c>
      <c r="J51" s="41">
        <f t="shared" ca="1" si="19"/>
        <v>31809</v>
      </c>
      <c r="K51" s="41">
        <f t="shared" ca="1" si="19"/>
        <v>94</v>
      </c>
      <c r="L51" s="41">
        <f t="shared" ca="1" si="18"/>
        <v>0</v>
      </c>
      <c r="M51" s="41">
        <f t="shared" ca="1" si="18"/>
        <v>101</v>
      </c>
      <c r="N51" s="41">
        <f t="shared" ca="1" si="18"/>
        <v>0</v>
      </c>
      <c r="O51" s="41">
        <f t="shared" ca="1" si="18"/>
        <v>1043</v>
      </c>
      <c r="P51" s="41">
        <f t="shared" ca="1" si="18"/>
        <v>587</v>
      </c>
      <c r="Q51" s="41">
        <f t="shared" ca="1" si="18"/>
        <v>1221</v>
      </c>
      <c r="R51" s="41">
        <f t="shared" ca="1" si="18"/>
        <v>41</v>
      </c>
      <c r="S51" s="41">
        <f t="shared" ca="1" si="18"/>
        <v>195</v>
      </c>
      <c r="T51" s="41">
        <f t="shared" ca="1" si="18"/>
        <v>1172</v>
      </c>
      <c r="U51" s="41">
        <f t="shared" ca="1" si="18"/>
        <v>284</v>
      </c>
      <c r="V51" s="41">
        <f t="shared" ca="1" si="18"/>
        <v>266</v>
      </c>
      <c r="W51" s="41">
        <f t="shared" ca="1" si="18"/>
        <v>0</v>
      </c>
      <c r="X51" s="41">
        <f t="shared" ca="1" si="18"/>
        <v>108</v>
      </c>
      <c r="Y51" s="41">
        <f t="shared" ca="1" si="18"/>
        <v>136</v>
      </c>
      <c r="Z51" s="41">
        <f t="shared" ca="1" si="18"/>
        <v>292</v>
      </c>
      <c r="AA51" s="41">
        <f t="shared" ca="1" si="18"/>
        <v>172</v>
      </c>
      <c r="AB51" s="41">
        <f t="shared" ca="1" si="17"/>
        <v>191</v>
      </c>
      <c r="AC51" s="41">
        <f t="shared" ca="1" si="17"/>
        <v>98</v>
      </c>
      <c r="AD51" s="41">
        <f t="shared" ca="1" si="17"/>
        <v>743</v>
      </c>
      <c r="AE51" s="41">
        <f t="shared" ca="1" si="17"/>
        <v>712</v>
      </c>
      <c r="AF51" s="41">
        <f t="shared" ca="1" si="17"/>
        <v>6890</v>
      </c>
      <c r="AG51" s="41">
        <f t="shared" ca="1" si="17"/>
        <v>650</v>
      </c>
      <c r="AH51" s="41">
        <f t="shared" ca="1" si="17"/>
        <v>48</v>
      </c>
      <c r="AI51" s="41">
        <f t="shared" ca="1" si="17"/>
        <v>0</v>
      </c>
      <c r="AJ51" s="41">
        <f t="shared" ca="1" si="17"/>
        <v>113</v>
      </c>
      <c r="AK51" s="41">
        <f t="shared" ca="1" si="17"/>
        <v>70</v>
      </c>
      <c r="AL51" s="41">
        <f t="shared" ca="1" si="17"/>
        <v>0</v>
      </c>
      <c r="AM51" s="41">
        <f t="shared" ca="1" si="17"/>
        <v>143</v>
      </c>
      <c r="AN51" s="41">
        <f t="shared" ca="1" si="17"/>
        <v>2140</v>
      </c>
      <c r="AO51" s="41">
        <f t="shared" ca="1" si="17"/>
        <v>2182</v>
      </c>
      <c r="AP51" s="41">
        <f t="shared" ca="1" si="17"/>
        <v>106</v>
      </c>
      <c r="AQ51" s="41">
        <f t="shared" ca="1" si="15"/>
        <v>5816</v>
      </c>
      <c r="AR51" s="41">
        <f t="shared" ca="1" si="15"/>
        <v>349</v>
      </c>
      <c r="AS51" s="41">
        <f t="shared" ca="1" si="15"/>
        <v>0</v>
      </c>
      <c r="AT51" s="41">
        <f t="shared" ca="1" si="15"/>
        <v>546</v>
      </c>
      <c r="AU51" s="41">
        <f t="shared" ca="1" si="15"/>
        <v>90</v>
      </c>
      <c r="AV51" s="41">
        <f t="shared" ca="1" si="15"/>
        <v>300</v>
      </c>
      <c r="AW51" s="41">
        <f t="shared" ca="1" si="15"/>
        <v>1242</v>
      </c>
      <c r="AX51" s="41">
        <f t="shared" ca="1" si="15"/>
        <v>687</v>
      </c>
      <c r="AY51" s="41">
        <f t="shared" ca="1" si="20"/>
        <v>209</v>
      </c>
      <c r="AZ51" s="41">
        <f t="shared" ca="1" si="20"/>
        <v>22</v>
      </c>
      <c r="BA51" s="41">
        <f t="shared" ca="1" si="20"/>
        <v>336</v>
      </c>
      <c r="BB51" s="41">
        <f t="shared" ca="1" si="20"/>
        <v>576</v>
      </c>
      <c r="BC51" s="41">
        <f t="shared" ca="1" si="20"/>
        <v>229</v>
      </c>
      <c r="BD51" s="41" t="str">
        <f t="shared" ca="1" si="20"/>
        <v>N/A</v>
      </c>
      <c r="BE51" s="41">
        <f t="shared" ca="1" si="20"/>
        <v>0</v>
      </c>
      <c r="BF51" s="41">
        <f t="shared" ca="1" si="13"/>
        <v>1166</v>
      </c>
      <c r="BG51" s="41">
        <f t="shared" ca="1" si="13"/>
        <v>53</v>
      </c>
      <c r="BH51" s="41">
        <f t="shared" ca="1" si="13"/>
        <v>351</v>
      </c>
      <c r="BI51" s="41">
        <f t="shared" ca="1" si="13"/>
        <v>39</v>
      </c>
      <c r="BJ51" s="41">
        <f t="shared" ca="1" si="13"/>
        <v>2060</v>
      </c>
      <c r="BK51" s="41">
        <f t="shared" ca="1" si="13"/>
        <v>45</v>
      </c>
      <c r="BL51" s="41">
        <f t="shared" ca="1" si="13"/>
        <v>0</v>
      </c>
      <c r="BM51" s="41">
        <f t="shared" ca="1" si="13"/>
        <v>2015</v>
      </c>
    </row>
    <row r="52" spans="1:65" x14ac:dyDescent="0.2">
      <c r="A52" s="41" t="str">
        <f>Import_2018!A71</f>
        <v>Virginia</v>
      </c>
      <c r="B52" s="41">
        <f t="shared" ca="1" si="2"/>
        <v>8557020</v>
      </c>
      <c r="C52" s="41">
        <f t="shared" ca="1" si="3"/>
        <v>7384723</v>
      </c>
      <c r="D52" s="41">
        <f t="shared" ca="1" si="4"/>
        <v>855269</v>
      </c>
      <c r="E52" s="41"/>
      <c r="F52" s="41"/>
      <c r="G52" s="41"/>
      <c r="I52" s="41" t="str">
        <f>Import_2018!L71</f>
        <v>Virginia</v>
      </c>
      <c r="J52" s="41">
        <f t="shared" ca="1" si="19"/>
        <v>272693</v>
      </c>
      <c r="K52" s="41">
        <f t="shared" ca="1" si="19"/>
        <v>1878</v>
      </c>
      <c r="L52" s="41">
        <f t="shared" ca="1" si="18"/>
        <v>1532</v>
      </c>
      <c r="M52" s="41">
        <f t="shared" ca="1" si="18"/>
        <v>5698</v>
      </c>
      <c r="N52" s="41">
        <f t="shared" ca="1" si="18"/>
        <v>742</v>
      </c>
      <c r="O52" s="41">
        <f t="shared" ca="1" si="18"/>
        <v>21052</v>
      </c>
      <c r="P52" s="41">
        <f t="shared" ca="1" si="18"/>
        <v>5002</v>
      </c>
      <c r="Q52" s="41">
        <f t="shared" ca="1" si="18"/>
        <v>3396</v>
      </c>
      <c r="R52" s="41">
        <f t="shared" ca="1" si="18"/>
        <v>1270</v>
      </c>
      <c r="S52" s="41">
        <f t="shared" ca="1" si="18"/>
        <v>13211</v>
      </c>
      <c r="T52" s="41">
        <f t="shared" ca="1" si="18"/>
        <v>20603</v>
      </c>
      <c r="U52" s="41">
        <f t="shared" ca="1" si="18"/>
        <v>10750</v>
      </c>
      <c r="V52" s="41">
        <f t="shared" ca="1" si="18"/>
        <v>2193</v>
      </c>
      <c r="W52" s="41">
        <f t="shared" ca="1" si="18"/>
        <v>607</v>
      </c>
      <c r="X52" s="41">
        <f t="shared" ca="1" si="18"/>
        <v>4833</v>
      </c>
      <c r="Y52" s="41">
        <f t="shared" ca="1" si="18"/>
        <v>3159</v>
      </c>
      <c r="Z52" s="41">
        <f t="shared" ca="1" si="18"/>
        <v>645</v>
      </c>
      <c r="AA52" s="41">
        <f t="shared" ref="AA52:AP57" ca="1" si="21">INDEX(INDIRECT("Import_"&amp;$B$1&amp;"!"&amp;"$"&amp;AA$2&amp;":$"&amp;AA$2,TRUE),MATCH($I52,INDIRECT("Import_"&amp;$B$1&amp;"!"&amp;"$a:$a",TRUE),0),1)</f>
        <v>711</v>
      </c>
      <c r="AB52" s="41">
        <f t="shared" ca="1" si="21"/>
        <v>1926</v>
      </c>
      <c r="AC52" s="41">
        <f t="shared" ca="1" si="21"/>
        <v>2372</v>
      </c>
      <c r="AD52" s="41">
        <f t="shared" ca="1" si="21"/>
        <v>247</v>
      </c>
      <c r="AE52" s="41">
        <f t="shared" ca="1" si="21"/>
        <v>27855</v>
      </c>
      <c r="AF52" s="41">
        <f t="shared" ca="1" si="21"/>
        <v>9553</v>
      </c>
      <c r="AG52" s="41">
        <f t="shared" ca="1" si="21"/>
        <v>3005</v>
      </c>
      <c r="AH52" s="41">
        <f t="shared" ca="1" si="21"/>
        <v>1612</v>
      </c>
      <c r="AI52" s="41">
        <f t="shared" ca="1" si="21"/>
        <v>1051</v>
      </c>
      <c r="AJ52" s="41">
        <f t="shared" ca="1" si="21"/>
        <v>2607</v>
      </c>
      <c r="AK52" s="41">
        <f t="shared" ca="1" si="21"/>
        <v>771</v>
      </c>
      <c r="AL52" s="41">
        <f t="shared" ca="1" si="21"/>
        <v>567</v>
      </c>
      <c r="AM52" s="41">
        <f t="shared" ca="1" si="21"/>
        <v>2193</v>
      </c>
      <c r="AN52" s="41">
        <f t="shared" ca="1" si="21"/>
        <v>1164</v>
      </c>
      <c r="AO52" s="41">
        <f t="shared" ca="1" si="21"/>
        <v>8963</v>
      </c>
      <c r="AP52" s="41">
        <f t="shared" ca="1" si="21"/>
        <v>969</v>
      </c>
      <c r="AQ52" s="41">
        <f t="shared" ca="1" si="15"/>
        <v>13416</v>
      </c>
      <c r="AR52" s="41">
        <f t="shared" ca="1" si="15"/>
        <v>27640</v>
      </c>
      <c r="AS52" s="41">
        <f t="shared" ca="1" si="15"/>
        <v>442</v>
      </c>
      <c r="AT52" s="41">
        <f t="shared" ca="1" si="15"/>
        <v>5882</v>
      </c>
      <c r="AU52" s="41">
        <f t="shared" ca="1" si="15"/>
        <v>1311</v>
      </c>
      <c r="AV52" s="41">
        <f t="shared" ca="1" si="15"/>
        <v>870</v>
      </c>
      <c r="AW52" s="41">
        <f t="shared" ca="1" si="15"/>
        <v>14436</v>
      </c>
      <c r="AX52" s="41">
        <f t="shared" ca="1" si="15"/>
        <v>1604</v>
      </c>
      <c r="AY52" s="41">
        <f t="shared" ca="1" si="20"/>
        <v>9212</v>
      </c>
      <c r="AZ52" s="41">
        <f t="shared" ca="1" si="20"/>
        <v>211</v>
      </c>
      <c r="BA52" s="41">
        <f t="shared" ca="1" si="20"/>
        <v>6574</v>
      </c>
      <c r="BB52" s="41">
        <f t="shared" ca="1" si="20"/>
        <v>13305</v>
      </c>
      <c r="BC52" s="41">
        <f t="shared" ca="1" si="20"/>
        <v>1261</v>
      </c>
      <c r="BD52" s="41">
        <f t="shared" ca="1" si="20"/>
        <v>483</v>
      </c>
      <c r="BE52" s="41" t="str">
        <f t="shared" ca="1" si="20"/>
        <v>N/A</v>
      </c>
      <c r="BF52" s="41">
        <f t="shared" ca="1" si="13"/>
        <v>6749</v>
      </c>
      <c r="BG52" s="41">
        <f t="shared" ca="1" si="13"/>
        <v>5564</v>
      </c>
      <c r="BH52" s="41">
        <f t="shared" ca="1" si="13"/>
        <v>1152</v>
      </c>
      <c r="BI52" s="41">
        <f t="shared" ca="1" si="13"/>
        <v>444</v>
      </c>
      <c r="BJ52" s="41">
        <f t="shared" ca="1" si="13"/>
        <v>44335</v>
      </c>
      <c r="BK52" s="41">
        <f t="shared" ca="1" si="13"/>
        <v>2912</v>
      </c>
      <c r="BL52" s="41">
        <f t="shared" ca="1" si="13"/>
        <v>279</v>
      </c>
      <c r="BM52" s="41">
        <f t="shared" ca="1" si="13"/>
        <v>41144</v>
      </c>
    </row>
    <row r="53" spans="1:65" x14ac:dyDescent="0.2">
      <c r="A53" s="41" t="str">
        <f>Import_2018!A73</f>
        <v>Washington</v>
      </c>
      <c r="B53" s="41">
        <f t="shared" ca="1" si="2"/>
        <v>7657350</v>
      </c>
      <c r="C53" s="41">
        <f t="shared" ca="1" si="3"/>
        <v>6474967</v>
      </c>
      <c r="D53" s="41">
        <f t="shared" ca="1" si="4"/>
        <v>909338</v>
      </c>
      <c r="E53" s="41"/>
      <c r="F53" s="41"/>
      <c r="G53" s="41"/>
      <c r="I53" s="41" t="str">
        <f>Import_2018!L73</f>
        <v>Washington</v>
      </c>
      <c r="J53" s="41">
        <f t="shared" ca="1" si="19"/>
        <v>225306</v>
      </c>
      <c r="K53" s="41">
        <f t="shared" ca="1" si="19"/>
        <v>1064</v>
      </c>
      <c r="L53" s="41">
        <f t="shared" ref="L53:AA57" ca="1" si="22">INDEX(INDIRECT("Import_"&amp;$B$1&amp;"!"&amp;"$"&amp;L$2&amp;":$"&amp;L$2,TRUE),MATCH($I53,INDIRECT("Import_"&amp;$B$1&amp;"!"&amp;"$a:$a",TRUE),0),1)</f>
        <v>2242</v>
      </c>
      <c r="M53" s="41">
        <f t="shared" ca="1" si="22"/>
        <v>10300</v>
      </c>
      <c r="N53" s="41">
        <f t="shared" ca="1" si="22"/>
        <v>782</v>
      </c>
      <c r="O53" s="41">
        <f t="shared" ca="1" si="22"/>
        <v>57576</v>
      </c>
      <c r="P53" s="41">
        <f t="shared" ca="1" si="22"/>
        <v>7452</v>
      </c>
      <c r="Q53" s="41">
        <f t="shared" ca="1" si="22"/>
        <v>1536</v>
      </c>
      <c r="R53" s="41">
        <f t="shared" ca="1" si="22"/>
        <v>0</v>
      </c>
      <c r="S53" s="41">
        <f t="shared" ca="1" si="22"/>
        <v>203</v>
      </c>
      <c r="T53" s="41">
        <f t="shared" ca="1" si="22"/>
        <v>9637</v>
      </c>
      <c r="U53" s="41">
        <f t="shared" ca="1" si="22"/>
        <v>4838</v>
      </c>
      <c r="V53" s="41">
        <f t="shared" ca="1" si="22"/>
        <v>3770</v>
      </c>
      <c r="W53" s="41">
        <f t="shared" ca="1" si="22"/>
        <v>9856</v>
      </c>
      <c r="X53" s="41">
        <f t="shared" ca="1" si="22"/>
        <v>3956</v>
      </c>
      <c r="Y53" s="41">
        <f t="shared" ca="1" si="22"/>
        <v>679</v>
      </c>
      <c r="Z53" s="41">
        <f t="shared" ca="1" si="22"/>
        <v>394</v>
      </c>
      <c r="AA53" s="41">
        <f t="shared" ca="1" si="22"/>
        <v>2923</v>
      </c>
      <c r="AB53" s="41">
        <f t="shared" ca="1" si="21"/>
        <v>823</v>
      </c>
      <c r="AC53" s="41">
        <f t="shared" ca="1" si="21"/>
        <v>994</v>
      </c>
      <c r="AD53" s="41">
        <f t="shared" ca="1" si="21"/>
        <v>489</v>
      </c>
      <c r="AE53" s="41">
        <f t="shared" ca="1" si="21"/>
        <v>1723</v>
      </c>
      <c r="AF53" s="41">
        <f t="shared" ca="1" si="21"/>
        <v>4402</v>
      </c>
      <c r="AG53" s="41">
        <f t="shared" ca="1" si="21"/>
        <v>2139</v>
      </c>
      <c r="AH53" s="41">
        <f t="shared" ca="1" si="21"/>
        <v>2252</v>
      </c>
      <c r="AI53" s="41">
        <f t="shared" ca="1" si="21"/>
        <v>1051</v>
      </c>
      <c r="AJ53" s="41">
        <f t="shared" ca="1" si="21"/>
        <v>4271</v>
      </c>
      <c r="AK53" s="41">
        <f t="shared" ca="1" si="21"/>
        <v>3740</v>
      </c>
      <c r="AL53" s="41">
        <f t="shared" ca="1" si="21"/>
        <v>853</v>
      </c>
      <c r="AM53" s="41">
        <f t="shared" ca="1" si="21"/>
        <v>4324</v>
      </c>
      <c r="AN53" s="41">
        <f t="shared" ca="1" si="21"/>
        <v>905</v>
      </c>
      <c r="AO53" s="41">
        <f t="shared" ca="1" si="21"/>
        <v>1709</v>
      </c>
      <c r="AP53" s="41">
        <f t="shared" ca="1" si="21"/>
        <v>950</v>
      </c>
      <c r="AQ53" s="41">
        <f t="shared" ca="1" si="15"/>
        <v>5682</v>
      </c>
      <c r="AR53" s="41">
        <f t="shared" ca="1" si="15"/>
        <v>2499</v>
      </c>
      <c r="AS53" s="41">
        <f t="shared" ca="1" si="15"/>
        <v>1285</v>
      </c>
      <c r="AT53" s="41">
        <f t="shared" ca="1" si="15"/>
        <v>4138</v>
      </c>
      <c r="AU53" s="41">
        <f t="shared" ca="1" si="15"/>
        <v>2410</v>
      </c>
      <c r="AV53" s="41">
        <f t="shared" ca="1" si="15"/>
        <v>27282</v>
      </c>
      <c r="AW53" s="41">
        <f t="shared" ca="1" si="15"/>
        <v>4958</v>
      </c>
      <c r="AX53" s="41">
        <f t="shared" ca="1" si="15"/>
        <v>374</v>
      </c>
      <c r="AY53" s="41">
        <f t="shared" ca="1" si="20"/>
        <v>2444</v>
      </c>
      <c r="AZ53" s="41">
        <f t="shared" ca="1" si="20"/>
        <v>417</v>
      </c>
      <c r="BA53" s="41">
        <f t="shared" ca="1" si="20"/>
        <v>1820</v>
      </c>
      <c r="BB53" s="41">
        <f t="shared" ca="1" si="20"/>
        <v>10737</v>
      </c>
      <c r="BC53" s="41">
        <f t="shared" ca="1" si="20"/>
        <v>4061</v>
      </c>
      <c r="BD53" s="41">
        <f t="shared" ca="1" si="20"/>
        <v>611</v>
      </c>
      <c r="BE53" s="41">
        <f t="shared" ca="1" si="20"/>
        <v>4452</v>
      </c>
      <c r="BF53" s="41" t="str">
        <f t="shared" ca="1" si="13"/>
        <v>N/A</v>
      </c>
      <c r="BG53" s="41">
        <f t="shared" ca="1" si="13"/>
        <v>299</v>
      </c>
      <c r="BH53" s="41">
        <f t="shared" ca="1" si="13"/>
        <v>2009</v>
      </c>
      <c r="BI53" s="41">
        <f t="shared" ca="1" si="13"/>
        <v>1995</v>
      </c>
      <c r="BJ53" s="41">
        <f t="shared" ca="1" si="13"/>
        <v>47739</v>
      </c>
      <c r="BK53" s="41">
        <f t="shared" ca="1" si="13"/>
        <v>1205</v>
      </c>
      <c r="BL53" s="41">
        <f t="shared" ca="1" si="13"/>
        <v>1932</v>
      </c>
      <c r="BM53" s="41">
        <f t="shared" ca="1" si="13"/>
        <v>44602</v>
      </c>
    </row>
    <row r="54" spans="1:65" x14ac:dyDescent="0.2">
      <c r="A54" s="41" t="str">
        <f>Import_2018!A74</f>
        <v>West Virginia</v>
      </c>
      <c r="B54" s="41">
        <f t="shared" ca="1" si="2"/>
        <v>1767792</v>
      </c>
      <c r="C54" s="41">
        <f t="shared" ca="1" si="3"/>
        <v>1584041</v>
      </c>
      <c r="D54" s="41">
        <f t="shared" ca="1" si="4"/>
        <v>137757</v>
      </c>
      <c r="E54" s="41"/>
      <c r="F54" s="41"/>
      <c r="G54" s="41"/>
      <c r="I54" s="41" t="str">
        <f>Import_2018!L74</f>
        <v>West Virginia</v>
      </c>
      <c r="J54" s="41">
        <f t="shared" ca="1" si="19"/>
        <v>43801</v>
      </c>
      <c r="K54" s="41">
        <f t="shared" ca="1" si="19"/>
        <v>506</v>
      </c>
      <c r="L54" s="41">
        <f t="shared" ca="1" si="22"/>
        <v>0</v>
      </c>
      <c r="M54" s="41">
        <f t="shared" ca="1" si="22"/>
        <v>1221</v>
      </c>
      <c r="N54" s="41">
        <f t="shared" ca="1" si="22"/>
        <v>0</v>
      </c>
      <c r="O54" s="41">
        <f t="shared" ca="1" si="22"/>
        <v>368</v>
      </c>
      <c r="P54" s="41">
        <f t="shared" ca="1" si="22"/>
        <v>49</v>
      </c>
      <c r="Q54" s="41">
        <f t="shared" ca="1" si="22"/>
        <v>568</v>
      </c>
      <c r="R54" s="41">
        <f t="shared" ca="1" si="22"/>
        <v>42</v>
      </c>
      <c r="S54" s="41">
        <f t="shared" ca="1" si="22"/>
        <v>0</v>
      </c>
      <c r="T54" s="41">
        <f t="shared" ca="1" si="22"/>
        <v>3835</v>
      </c>
      <c r="U54" s="41">
        <f t="shared" ca="1" si="22"/>
        <v>558</v>
      </c>
      <c r="V54" s="41">
        <f t="shared" ca="1" si="22"/>
        <v>0</v>
      </c>
      <c r="W54" s="41">
        <f t="shared" ca="1" si="22"/>
        <v>0</v>
      </c>
      <c r="X54" s="41">
        <f t="shared" ca="1" si="22"/>
        <v>0</v>
      </c>
      <c r="Y54" s="41">
        <f t="shared" ca="1" si="22"/>
        <v>468</v>
      </c>
      <c r="Z54" s="41">
        <f t="shared" ca="1" si="22"/>
        <v>0</v>
      </c>
      <c r="AA54" s="41">
        <f t="shared" ca="1" si="22"/>
        <v>0</v>
      </c>
      <c r="AB54" s="41">
        <f t="shared" ca="1" si="21"/>
        <v>491</v>
      </c>
      <c r="AC54" s="41">
        <f t="shared" ca="1" si="21"/>
        <v>493</v>
      </c>
      <c r="AD54" s="41">
        <f t="shared" ca="1" si="21"/>
        <v>217</v>
      </c>
      <c r="AE54" s="41">
        <f t="shared" ca="1" si="21"/>
        <v>6792</v>
      </c>
      <c r="AF54" s="41">
        <f t="shared" ca="1" si="21"/>
        <v>116</v>
      </c>
      <c r="AG54" s="41">
        <f t="shared" ca="1" si="21"/>
        <v>121</v>
      </c>
      <c r="AH54" s="41">
        <f t="shared" ca="1" si="21"/>
        <v>127</v>
      </c>
      <c r="AI54" s="41">
        <f t="shared" ca="1" si="21"/>
        <v>0</v>
      </c>
      <c r="AJ54" s="41">
        <f t="shared" ca="1" si="21"/>
        <v>0</v>
      </c>
      <c r="AK54" s="41">
        <f t="shared" ca="1" si="21"/>
        <v>0</v>
      </c>
      <c r="AL54" s="41">
        <f t="shared" ca="1" si="21"/>
        <v>0</v>
      </c>
      <c r="AM54" s="41">
        <f t="shared" ca="1" si="21"/>
        <v>630</v>
      </c>
      <c r="AN54" s="41">
        <f t="shared" ca="1" si="21"/>
        <v>0</v>
      </c>
      <c r="AO54" s="41">
        <f t="shared" ca="1" si="21"/>
        <v>1601</v>
      </c>
      <c r="AP54" s="41">
        <f t="shared" ca="1" si="21"/>
        <v>0</v>
      </c>
      <c r="AQ54" s="41">
        <f t="shared" ca="1" si="15"/>
        <v>596</v>
      </c>
      <c r="AR54" s="41">
        <f t="shared" ca="1" si="15"/>
        <v>1308</v>
      </c>
      <c r="AS54" s="41">
        <f t="shared" ca="1" si="15"/>
        <v>82</v>
      </c>
      <c r="AT54" s="41">
        <f t="shared" ca="1" si="15"/>
        <v>4448</v>
      </c>
      <c r="AU54" s="41">
        <f t="shared" ca="1" si="15"/>
        <v>86</v>
      </c>
      <c r="AV54" s="41">
        <f t="shared" ca="1" si="15"/>
        <v>0</v>
      </c>
      <c r="AW54" s="41">
        <f t="shared" ca="1" si="15"/>
        <v>5452</v>
      </c>
      <c r="AX54" s="41">
        <f t="shared" ca="1" si="15"/>
        <v>70</v>
      </c>
      <c r="AY54" s="41">
        <f t="shared" ca="1" si="20"/>
        <v>893</v>
      </c>
      <c r="AZ54" s="41">
        <f t="shared" ca="1" si="20"/>
        <v>94</v>
      </c>
      <c r="BA54" s="41">
        <f t="shared" ca="1" si="20"/>
        <v>214</v>
      </c>
      <c r="BB54" s="41">
        <f t="shared" ca="1" si="20"/>
        <v>920</v>
      </c>
      <c r="BC54" s="41">
        <f t="shared" ca="1" si="20"/>
        <v>647</v>
      </c>
      <c r="BD54" s="41">
        <f t="shared" ca="1" si="20"/>
        <v>36</v>
      </c>
      <c r="BE54" s="41">
        <f t="shared" ca="1" si="20"/>
        <v>10202</v>
      </c>
      <c r="BF54" s="41">
        <f t="shared" ca="1" si="13"/>
        <v>279</v>
      </c>
      <c r="BG54" s="41" t="str">
        <f t="shared" ca="1" si="13"/>
        <v>N/A</v>
      </c>
      <c r="BH54" s="41">
        <f t="shared" ca="1" si="13"/>
        <v>271</v>
      </c>
      <c r="BI54" s="41">
        <f t="shared" ca="1" si="13"/>
        <v>0</v>
      </c>
      <c r="BJ54" s="41">
        <f t="shared" ca="1" si="13"/>
        <v>2193</v>
      </c>
      <c r="BK54" s="41">
        <f t="shared" ca="1" si="13"/>
        <v>0</v>
      </c>
      <c r="BL54" s="41">
        <f t="shared" ca="1" si="13"/>
        <v>0</v>
      </c>
      <c r="BM54" s="41">
        <f t="shared" ca="1" si="13"/>
        <v>2193</v>
      </c>
    </row>
    <row r="55" spans="1:65" x14ac:dyDescent="0.2">
      <c r="A55" s="41" t="str">
        <f>Import_2018!A75</f>
        <v>Wisconsin</v>
      </c>
      <c r="B55" s="41">
        <f t="shared" ca="1" si="2"/>
        <v>5838954</v>
      </c>
      <c r="C55" s="41">
        <f t="shared" ca="1" si="3"/>
        <v>5123397</v>
      </c>
      <c r="D55" s="41">
        <f t="shared" ca="1" si="4"/>
        <v>578787</v>
      </c>
      <c r="E55" s="41"/>
      <c r="F55" s="41"/>
      <c r="G55" s="41"/>
      <c r="I55" s="41" t="str">
        <f>Import_2018!L75</f>
        <v>Wisconsin</v>
      </c>
      <c r="J55" s="41">
        <f t="shared" ca="1" si="19"/>
        <v>122742</v>
      </c>
      <c r="K55" s="41">
        <f t="shared" ca="1" si="19"/>
        <v>331</v>
      </c>
      <c r="L55" s="41">
        <f t="shared" ca="1" si="22"/>
        <v>237</v>
      </c>
      <c r="M55" s="41">
        <f t="shared" ca="1" si="22"/>
        <v>2859</v>
      </c>
      <c r="N55" s="41">
        <f t="shared" ca="1" si="22"/>
        <v>595</v>
      </c>
      <c r="O55" s="41">
        <f t="shared" ca="1" si="22"/>
        <v>6467</v>
      </c>
      <c r="P55" s="41">
        <f t="shared" ca="1" si="22"/>
        <v>4412</v>
      </c>
      <c r="Q55" s="41">
        <f t="shared" ca="1" si="22"/>
        <v>346</v>
      </c>
      <c r="R55" s="41">
        <f t="shared" ca="1" si="22"/>
        <v>0</v>
      </c>
      <c r="S55" s="41">
        <f t="shared" ca="1" si="22"/>
        <v>280</v>
      </c>
      <c r="T55" s="41">
        <f t="shared" ca="1" si="22"/>
        <v>5123</v>
      </c>
      <c r="U55" s="41">
        <f t="shared" ca="1" si="22"/>
        <v>1797</v>
      </c>
      <c r="V55" s="41">
        <f t="shared" ca="1" si="22"/>
        <v>338</v>
      </c>
      <c r="W55" s="41">
        <f t="shared" ca="1" si="22"/>
        <v>305</v>
      </c>
      <c r="X55" s="41">
        <f t="shared" ca="1" si="22"/>
        <v>29975</v>
      </c>
      <c r="Y55" s="41">
        <f t="shared" ca="1" si="22"/>
        <v>1447</v>
      </c>
      <c r="Z55" s="41">
        <f t="shared" ca="1" si="22"/>
        <v>2272</v>
      </c>
      <c r="AA55" s="41">
        <f t="shared" ca="1" si="22"/>
        <v>538</v>
      </c>
      <c r="AB55" s="41">
        <f t="shared" ca="1" si="21"/>
        <v>703</v>
      </c>
      <c r="AC55" s="41">
        <f t="shared" ca="1" si="21"/>
        <v>537</v>
      </c>
      <c r="AD55" s="41">
        <f t="shared" ca="1" si="21"/>
        <v>129</v>
      </c>
      <c r="AE55" s="41">
        <f t="shared" ca="1" si="21"/>
        <v>1358</v>
      </c>
      <c r="AF55" s="41">
        <f t="shared" ca="1" si="21"/>
        <v>1235</v>
      </c>
      <c r="AG55" s="41">
        <f t="shared" ca="1" si="21"/>
        <v>5756</v>
      </c>
      <c r="AH55" s="41">
        <f t="shared" ca="1" si="21"/>
        <v>20941</v>
      </c>
      <c r="AI55" s="41">
        <f t="shared" ca="1" si="21"/>
        <v>205</v>
      </c>
      <c r="AJ55" s="41">
        <f t="shared" ca="1" si="21"/>
        <v>2631</v>
      </c>
      <c r="AK55" s="41">
        <f t="shared" ca="1" si="21"/>
        <v>191</v>
      </c>
      <c r="AL55" s="41">
        <f t="shared" ca="1" si="21"/>
        <v>933</v>
      </c>
      <c r="AM55" s="41">
        <f t="shared" ca="1" si="21"/>
        <v>432</v>
      </c>
      <c r="AN55" s="41">
        <f t="shared" ca="1" si="21"/>
        <v>519</v>
      </c>
      <c r="AO55" s="41">
        <f t="shared" ca="1" si="21"/>
        <v>942</v>
      </c>
      <c r="AP55" s="41">
        <f t="shared" ca="1" si="21"/>
        <v>350</v>
      </c>
      <c r="AQ55" s="41">
        <f t="shared" ca="1" si="15"/>
        <v>2219</v>
      </c>
      <c r="AR55" s="41">
        <f t="shared" ca="1" si="15"/>
        <v>3296</v>
      </c>
      <c r="AS55" s="41">
        <f t="shared" ca="1" si="15"/>
        <v>1087</v>
      </c>
      <c r="AT55" s="41">
        <f t="shared" ca="1" si="15"/>
        <v>2637</v>
      </c>
      <c r="AU55" s="41">
        <f t="shared" ca="1" si="15"/>
        <v>572</v>
      </c>
      <c r="AV55" s="41">
        <f t="shared" ca="1" si="15"/>
        <v>824</v>
      </c>
      <c r="AW55" s="41">
        <f t="shared" ca="1" si="15"/>
        <v>1683</v>
      </c>
      <c r="AX55" s="41">
        <f t="shared" ca="1" si="15"/>
        <v>71</v>
      </c>
      <c r="AY55" s="41">
        <f t="shared" ca="1" si="20"/>
        <v>737</v>
      </c>
      <c r="AZ55" s="41">
        <f t="shared" ca="1" si="20"/>
        <v>374</v>
      </c>
      <c r="BA55" s="41">
        <f t="shared" ca="1" si="20"/>
        <v>962</v>
      </c>
      <c r="BB55" s="41">
        <f t="shared" ca="1" si="20"/>
        <v>6893</v>
      </c>
      <c r="BC55" s="41">
        <f t="shared" ca="1" si="20"/>
        <v>618</v>
      </c>
      <c r="BD55" s="41">
        <f t="shared" ca="1" si="20"/>
        <v>79</v>
      </c>
      <c r="BE55" s="41">
        <f t="shared" ca="1" si="20"/>
        <v>2483</v>
      </c>
      <c r="BF55" s="41">
        <f t="shared" ca="1" si="13"/>
        <v>3749</v>
      </c>
      <c r="BG55" s="41">
        <f t="shared" ca="1" si="13"/>
        <v>44</v>
      </c>
      <c r="BH55" s="41" t="str">
        <f t="shared" ca="1" si="13"/>
        <v>N/A</v>
      </c>
      <c r="BI55" s="41">
        <f t="shared" ca="1" si="13"/>
        <v>230</v>
      </c>
      <c r="BJ55" s="41">
        <f t="shared" ca="1" si="13"/>
        <v>14028</v>
      </c>
      <c r="BK55" s="41">
        <f t="shared" ca="1" si="13"/>
        <v>533</v>
      </c>
      <c r="BL55" s="41">
        <f t="shared" ca="1" si="13"/>
        <v>66</v>
      </c>
      <c r="BM55" s="41">
        <f t="shared" ca="1" si="13"/>
        <v>13429</v>
      </c>
    </row>
    <row r="56" spans="1:65" x14ac:dyDescent="0.2">
      <c r="A56" s="41" t="str">
        <f>Import_2018!A76</f>
        <v>Wyoming</v>
      </c>
      <c r="B56" s="41">
        <f t="shared" ca="1" si="2"/>
        <v>573476</v>
      </c>
      <c r="C56" s="41">
        <f t="shared" ca="1" si="3"/>
        <v>481018</v>
      </c>
      <c r="D56" s="41">
        <f t="shared" ca="1" si="4"/>
        <v>63128</v>
      </c>
      <c r="E56" s="41"/>
      <c r="F56" s="41"/>
      <c r="G56" s="41"/>
      <c r="I56" s="41" t="str">
        <f>Import_2018!L76</f>
        <v>Wyoming</v>
      </c>
      <c r="J56" s="41">
        <f t="shared" ca="1" si="19"/>
        <v>27281</v>
      </c>
      <c r="K56" s="41">
        <f t="shared" ca="1" si="19"/>
        <v>0</v>
      </c>
      <c r="L56" s="41">
        <f t="shared" ca="1" si="22"/>
        <v>113</v>
      </c>
      <c r="M56" s="41">
        <f t="shared" ca="1" si="22"/>
        <v>357</v>
      </c>
      <c r="N56" s="41">
        <f t="shared" ca="1" si="22"/>
        <v>11</v>
      </c>
      <c r="O56" s="41">
        <f t="shared" ca="1" si="22"/>
        <v>2605</v>
      </c>
      <c r="P56" s="41">
        <f t="shared" ca="1" si="22"/>
        <v>6022</v>
      </c>
      <c r="Q56" s="41">
        <f t="shared" ca="1" si="22"/>
        <v>6</v>
      </c>
      <c r="R56" s="41">
        <f t="shared" ca="1" si="22"/>
        <v>0</v>
      </c>
      <c r="S56" s="41">
        <f t="shared" ca="1" si="22"/>
        <v>114</v>
      </c>
      <c r="T56" s="41">
        <f t="shared" ca="1" si="22"/>
        <v>1541</v>
      </c>
      <c r="U56" s="41">
        <f t="shared" ca="1" si="22"/>
        <v>515</v>
      </c>
      <c r="V56" s="41">
        <f t="shared" ca="1" si="22"/>
        <v>15</v>
      </c>
      <c r="W56" s="41">
        <f t="shared" ca="1" si="22"/>
        <v>705</v>
      </c>
      <c r="X56" s="41">
        <f t="shared" ca="1" si="22"/>
        <v>1275</v>
      </c>
      <c r="Y56" s="41">
        <f t="shared" ca="1" si="22"/>
        <v>32</v>
      </c>
      <c r="Z56" s="41">
        <f t="shared" ca="1" si="22"/>
        <v>16</v>
      </c>
      <c r="AA56" s="41">
        <f t="shared" ca="1" si="22"/>
        <v>610</v>
      </c>
      <c r="AB56" s="41">
        <f t="shared" ca="1" si="21"/>
        <v>138</v>
      </c>
      <c r="AC56" s="41">
        <f t="shared" ca="1" si="21"/>
        <v>148</v>
      </c>
      <c r="AD56" s="41">
        <f t="shared" ca="1" si="21"/>
        <v>98</v>
      </c>
      <c r="AE56" s="41">
        <f t="shared" ca="1" si="21"/>
        <v>34</v>
      </c>
      <c r="AF56" s="41">
        <f t="shared" ca="1" si="21"/>
        <v>54</v>
      </c>
      <c r="AG56" s="41">
        <f t="shared" ca="1" si="21"/>
        <v>121</v>
      </c>
      <c r="AH56" s="41">
        <f t="shared" ca="1" si="21"/>
        <v>236</v>
      </c>
      <c r="AI56" s="41">
        <f t="shared" ca="1" si="21"/>
        <v>36</v>
      </c>
      <c r="AJ56" s="41">
        <f t="shared" ca="1" si="21"/>
        <v>348</v>
      </c>
      <c r="AK56" s="41">
        <f t="shared" ca="1" si="21"/>
        <v>810</v>
      </c>
      <c r="AL56" s="41">
        <f t="shared" ca="1" si="21"/>
        <v>593</v>
      </c>
      <c r="AM56" s="41">
        <f t="shared" ca="1" si="21"/>
        <v>1128</v>
      </c>
      <c r="AN56" s="41">
        <f t="shared" ca="1" si="21"/>
        <v>43</v>
      </c>
      <c r="AO56" s="41">
        <f t="shared" ca="1" si="21"/>
        <v>10</v>
      </c>
      <c r="AP56" s="41">
        <f t="shared" ca="1" si="21"/>
        <v>22</v>
      </c>
      <c r="AQ56" s="41">
        <f t="shared" ca="1" si="15"/>
        <v>956</v>
      </c>
      <c r="AR56" s="41">
        <f t="shared" ca="1" si="15"/>
        <v>212</v>
      </c>
      <c r="AS56" s="41">
        <f t="shared" ca="1" si="15"/>
        <v>24</v>
      </c>
      <c r="AT56" s="41">
        <f t="shared" ca="1" si="15"/>
        <v>509</v>
      </c>
      <c r="AU56" s="41">
        <f t="shared" ca="1" si="15"/>
        <v>0</v>
      </c>
      <c r="AV56" s="41">
        <f t="shared" ca="1" si="15"/>
        <v>739</v>
      </c>
      <c r="AW56" s="41">
        <f t="shared" ca="1" si="15"/>
        <v>260</v>
      </c>
      <c r="AX56" s="41">
        <f t="shared" ca="1" si="15"/>
        <v>0</v>
      </c>
      <c r="AY56" s="41">
        <f t="shared" ca="1" si="20"/>
        <v>24</v>
      </c>
      <c r="AZ56" s="41">
        <f t="shared" ca="1" si="20"/>
        <v>1124</v>
      </c>
      <c r="BA56" s="41">
        <f t="shared" ca="1" si="20"/>
        <v>15</v>
      </c>
      <c r="BB56" s="41">
        <f t="shared" ca="1" si="20"/>
        <v>610</v>
      </c>
      <c r="BC56" s="41">
        <f t="shared" ca="1" si="20"/>
        <v>2739</v>
      </c>
      <c r="BD56" s="41">
        <f t="shared" ca="1" si="20"/>
        <v>0</v>
      </c>
      <c r="BE56" s="41">
        <f t="shared" ca="1" si="20"/>
        <v>459</v>
      </c>
      <c r="BF56" s="41">
        <f t="shared" ca="1" si="13"/>
        <v>1581</v>
      </c>
      <c r="BG56" s="41">
        <f t="shared" ca="1" si="13"/>
        <v>0</v>
      </c>
      <c r="BH56" s="41">
        <f t="shared" ca="1" si="13"/>
        <v>273</v>
      </c>
      <c r="BI56" s="41" t="str">
        <f t="shared" ca="1" si="13"/>
        <v>N/A</v>
      </c>
      <c r="BJ56" s="41">
        <f t="shared" ca="1" si="13"/>
        <v>2049</v>
      </c>
      <c r="BK56" s="41">
        <f t="shared" ca="1" si="13"/>
        <v>0</v>
      </c>
      <c r="BL56" s="41">
        <f ca="1">INDEX(INDIRECT("Import_"&amp;$B$1&amp;"!"&amp;"$"&amp;BL$2&amp;":$"&amp;BL$2,TRUE),MATCH($I56,INDIRECT("Import_"&amp;$B$1&amp;"!"&amp;"$a:$a",TRUE),0),1)</f>
        <v>0</v>
      </c>
      <c r="BM56" s="41">
        <f ca="1">INDEX(INDIRECT("Import_"&amp;$B$1&amp;"!"&amp;"$"&amp;BM$2&amp;":$"&amp;BM$2,TRUE),MATCH($I56,INDIRECT("Import_"&amp;$B$1&amp;"!"&amp;"$a:$a",TRUE),0),1)</f>
        <v>2049</v>
      </c>
    </row>
    <row r="57" spans="1:65" x14ac:dyDescent="0.2">
      <c r="A57" s="41" t="str">
        <f>Import_2018!A78</f>
        <v>Puerto Rico</v>
      </c>
      <c r="B57" s="41">
        <f t="shared" ca="1" si="2"/>
        <v>3248011</v>
      </c>
      <c r="C57" s="41">
        <f t="shared" ca="1" si="3"/>
        <v>3040178</v>
      </c>
      <c r="D57" s="41">
        <f t="shared" ca="1" si="4"/>
        <v>177594</v>
      </c>
      <c r="E57" s="41"/>
      <c r="G57" s="41"/>
      <c r="I57" s="41" t="str">
        <f>Import_2018!L78</f>
        <v>Puerto Rico</v>
      </c>
      <c r="J57" s="41">
        <f t="shared" ca="1" si="19"/>
        <v>27380</v>
      </c>
      <c r="K57" s="41">
        <f t="shared" ca="1" si="19"/>
        <v>47</v>
      </c>
      <c r="L57" s="41">
        <f t="shared" ca="1" si="22"/>
        <v>0</v>
      </c>
      <c r="M57" s="41">
        <f t="shared" ca="1" si="22"/>
        <v>0</v>
      </c>
      <c r="N57" s="41">
        <f t="shared" ca="1" si="22"/>
        <v>0</v>
      </c>
      <c r="O57" s="41">
        <f t="shared" ca="1" si="22"/>
        <v>305</v>
      </c>
      <c r="P57" s="41">
        <f t="shared" ca="1" si="22"/>
        <v>0</v>
      </c>
      <c r="Q57" s="41">
        <f t="shared" ca="1" si="22"/>
        <v>551</v>
      </c>
      <c r="R57" s="41">
        <f t="shared" ca="1" si="22"/>
        <v>220</v>
      </c>
      <c r="S57" s="41">
        <f t="shared" ca="1" si="22"/>
        <v>103</v>
      </c>
      <c r="T57" s="41">
        <f t="shared" ca="1" si="22"/>
        <v>8215</v>
      </c>
      <c r="U57" s="41">
        <f t="shared" ca="1" si="22"/>
        <v>326</v>
      </c>
      <c r="V57" s="41">
        <f t="shared" ca="1" si="22"/>
        <v>0</v>
      </c>
      <c r="W57" s="41">
        <f t="shared" ca="1" si="22"/>
        <v>0</v>
      </c>
      <c r="X57" s="41">
        <f t="shared" ca="1" si="22"/>
        <v>1688</v>
      </c>
      <c r="Y57" s="41">
        <f t="shared" ca="1" si="22"/>
        <v>0</v>
      </c>
      <c r="Z57" s="41">
        <f t="shared" ca="1" si="22"/>
        <v>36</v>
      </c>
      <c r="AA57" s="41">
        <f t="shared" ca="1" si="22"/>
        <v>0</v>
      </c>
      <c r="AB57" s="41">
        <f t="shared" ca="1" si="21"/>
        <v>0</v>
      </c>
      <c r="AC57" s="41">
        <f t="shared" ca="1" si="21"/>
        <v>167</v>
      </c>
      <c r="AD57" s="41">
        <f t="shared" ca="1" si="21"/>
        <v>375</v>
      </c>
      <c r="AE57" s="41">
        <f t="shared" ca="1" si="21"/>
        <v>0</v>
      </c>
      <c r="AF57" s="41">
        <f t="shared" ca="1" si="21"/>
        <v>768</v>
      </c>
      <c r="AG57" s="41">
        <f t="shared" ca="1" si="21"/>
        <v>0</v>
      </c>
      <c r="AH57" s="41">
        <f t="shared" ca="1" si="21"/>
        <v>0</v>
      </c>
      <c r="AI57" s="41">
        <f t="shared" ca="1" si="21"/>
        <v>0</v>
      </c>
      <c r="AJ57" s="41">
        <f t="shared" ca="1" si="21"/>
        <v>118</v>
      </c>
      <c r="AK57" s="41">
        <f t="shared" ca="1" si="21"/>
        <v>0</v>
      </c>
      <c r="AL57" s="41">
        <f t="shared" ca="1" si="21"/>
        <v>0</v>
      </c>
      <c r="AM57" s="41">
        <f t="shared" ca="1" si="21"/>
        <v>78</v>
      </c>
      <c r="AN57" s="41">
        <f t="shared" ca="1" si="21"/>
        <v>0</v>
      </c>
      <c r="AO57" s="41">
        <f t="shared" ca="1" si="21"/>
        <v>1771</v>
      </c>
      <c r="AP57" s="41">
        <f t="shared" ca="1" si="21"/>
        <v>0</v>
      </c>
      <c r="AQ57" s="41">
        <f t="shared" ca="1" si="15"/>
        <v>2047</v>
      </c>
      <c r="AR57" s="41">
        <f t="shared" ca="1" si="15"/>
        <v>511</v>
      </c>
      <c r="AS57" s="41">
        <f t="shared" ca="1" si="15"/>
        <v>0</v>
      </c>
      <c r="AT57" s="41">
        <f t="shared" ca="1" si="15"/>
        <v>241</v>
      </c>
      <c r="AU57" s="41">
        <f t="shared" ca="1" si="15"/>
        <v>0</v>
      </c>
      <c r="AV57" s="41">
        <f t="shared" ca="1" si="15"/>
        <v>0</v>
      </c>
      <c r="AW57" s="41">
        <f t="shared" ca="1" si="15"/>
        <v>5030</v>
      </c>
      <c r="AX57" s="41">
        <f t="shared" ca="1" si="15"/>
        <v>0</v>
      </c>
      <c r="AY57" s="41">
        <f t="shared" ca="1" si="20"/>
        <v>227</v>
      </c>
      <c r="AZ57" s="41">
        <f t="shared" ca="1" si="20"/>
        <v>0</v>
      </c>
      <c r="BA57" s="41">
        <f t="shared" ca="1" si="20"/>
        <v>928</v>
      </c>
      <c r="BB57" s="41">
        <f t="shared" ca="1" si="20"/>
        <v>1310</v>
      </c>
      <c r="BC57" s="41">
        <f t="shared" ca="1" si="20"/>
        <v>0</v>
      </c>
      <c r="BD57" s="41">
        <f t="shared" ca="1" si="20"/>
        <v>0</v>
      </c>
      <c r="BE57" s="41">
        <f t="shared" ca="1" si="20"/>
        <v>1113</v>
      </c>
      <c r="BF57" s="41">
        <f t="shared" ref="BF57:BM57" ca="1" si="23">INDEX(INDIRECT("Import_"&amp;$B$1&amp;"!"&amp;"$"&amp;BF$2&amp;":$"&amp;BF$2,TRUE),MATCH($I57,INDIRECT("Import_"&amp;$B$1&amp;"!"&amp;"$a:$a",TRUE),0),1)</f>
        <v>112</v>
      </c>
      <c r="BG57" s="41">
        <f t="shared" ca="1" si="23"/>
        <v>0</v>
      </c>
      <c r="BH57" s="41">
        <f t="shared" ca="1" si="23"/>
        <v>946</v>
      </c>
      <c r="BI57" s="41">
        <f t="shared" ca="1" si="23"/>
        <v>147</v>
      </c>
      <c r="BJ57" s="41">
        <f t="shared" ca="1" si="23"/>
        <v>2859</v>
      </c>
      <c r="BK57" s="41" t="str">
        <f t="shared" ca="1" si="23"/>
        <v>N/A</v>
      </c>
      <c r="BL57" s="41">
        <f t="shared" ca="1" si="23"/>
        <v>0</v>
      </c>
      <c r="BM57" s="41">
        <f t="shared" ca="1" si="23"/>
        <v>2859</v>
      </c>
    </row>
    <row r="58" spans="1:65" x14ac:dyDescent="0.2">
      <c r="A58" s="41"/>
      <c r="B58" s="41"/>
      <c r="C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</row>
    <row r="59" spans="1:65" x14ac:dyDescent="0.2">
      <c r="A59" s="41"/>
      <c r="B59" s="41"/>
      <c r="C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</row>
    <row r="60" spans="1:65" x14ac:dyDescent="0.2">
      <c r="A60" s="41"/>
      <c r="B60" s="41"/>
      <c r="C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</row>
    <row r="61" spans="1:65" x14ac:dyDescent="0.2">
      <c r="A61" s="41"/>
      <c r="B61" s="41"/>
      <c r="C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</row>
    <row r="62" spans="1:65" x14ac:dyDescent="0.2">
      <c r="A62" s="41"/>
      <c r="B62" s="41"/>
      <c r="C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</row>
    <row r="63" spans="1:65" x14ac:dyDescent="0.2">
      <c r="A63" s="41"/>
      <c r="B63" s="41"/>
      <c r="C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</row>
    <row r="64" spans="1:65" x14ac:dyDescent="0.2">
      <c r="A64" s="41"/>
      <c r="B64" s="41"/>
      <c r="C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</row>
    <row r="65" spans="1:65" x14ac:dyDescent="0.2">
      <c r="A65" s="41"/>
      <c r="B65" s="41"/>
      <c r="C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</row>
    <row r="66" spans="1:65" x14ac:dyDescent="0.2">
      <c r="A66" s="41"/>
      <c r="B66" s="41"/>
      <c r="C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</row>
    <row r="67" spans="1:65" x14ac:dyDescent="0.2">
      <c r="A67" s="41"/>
      <c r="B67" s="41"/>
      <c r="C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</row>
    <row r="68" spans="1:65" x14ac:dyDescent="0.2">
      <c r="A68" s="41"/>
      <c r="B68" s="41"/>
      <c r="C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</row>
    <row r="69" spans="1:65" x14ac:dyDescent="0.2">
      <c r="A69" s="41"/>
      <c r="B69" s="41"/>
      <c r="C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B1:J54"/>
  <sheetViews>
    <sheetView workbookViewId="0">
      <selection activeCell="I6" sqref="I6"/>
    </sheetView>
  </sheetViews>
  <sheetFormatPr defaultRowHeight="12.75" x14ac:dyDescent="0.2"/>
  <sheetData>
    <row r="1" spans="2:10" x14ac:dyDescent="0.2">
      <c r="C1" t="s">
        <v>256</v>
      </c>
      <c r="J1" s="62" t="s">
        <v>257</v>
      </c>
    </row>
    <row r="2" spans="2:10" x14ac:dyDescent="0.2">
      <c r="B2">
        <v>1</v>
      </c>
      <c r="C2" t="s">
        <v>76</v>
      </c>
      <c r="I2">
        <v>1</v>
      </c>
      <c r="J2">
        <v>2019</v>
      </c>
    </row>
    <row r="3" spans="2:10" x14ac:dyDescent="0.2">
      <c r="B3">
        <f>B2+1</f>
        <v>2</v>
      </c>
      <c r="C3" t="s">
        <v>0</v>
      </c>
      <c r="I3">
        <f>I2+1</f>
        <v>2</v>
      </c>
      <c r="J3">
        <f>J2-1</f>
        <v>2018</v>
      </c>
    </row>
    <row r="4" spans="2:10" x14ac:dyDescent="0.2">
      <c r="B4">
        <f t="shared" ref="B4:B54" si="0">B3+1</f>
        <v>3</v>
      </c>
      <c r="C4" t="s">
        <v>1</v>
      </c>
      <c r="I4">
        <f t="shared" ref="I4:I16" si="1">I3+1</f>
        <v>3</v>
      </c>
      <c r="J4">
        <f t="shared" ref="J4:J16" si="2">J3-1</f>
        <v>2017</v>
      </c>
    </row>
    <row r="5" spans="2:10" x14ac:dyDescent="0.2">
      <c r="B5">
        <f t="shared" si="0"/>
        <v>4</v>
      </c>
      <c r="C5" t="s">
        <v>2</v>
      </c>
      <c r="I5">
        <f t="shared" si="1"/>
        <v>4</v>
      </c>
      <c r="J5">
        <f t="shared" si="2"/>
        <v>2016</v>
      </c>
    </row>
    <row r="6" spans="2:10" x14ac:dyDescent="0.2">
      <c r="B6">
        <f t="shared" si="0"/>
        <v>5</v>
      </c>
      <c r="C6" t="s">
        <v>3</v>
      </c>
      <c r="G6">
        <v>14</v>
      </c>
      <c r="H6" t="str">
        <f>INDEX(State_List,State_Selection,1)</f>
        <v>Idaho</v>
      </c>
      <c r="I6">
        <f t="shared" si="1"/>
        <v>5</v>
      </c>
      <c r="J6">
        <f t="shared" si="2"/>
        <v>2015</v>
      </c>
    </row>
    <row r="7" spans="2:10" x14ac:dyDescent="0.2">
      <c r="B7">
        <f t="shared" si="0"/>
        <v>6</v>
      </c>
      <c r="C7" t="s">
        <v>4</v>
      </c>
      <c r="I7">
        <f t="shared" si="1"/>
        <v>6</v>
      </c>
      <c r="J7">
        <f t="shared" si="2"/>
        <v>2014</v>
      </c>
    </row>
    <row r="8" spans="2:10" x14ac:dyDescent="0.2">
      <c r="B8">
        <f t="shared" si="0"/>
        <v>7</v>
      </c>
      <c r="C8" t="s">
        <v>5</v>
      </c>
      <c r="I8">
        <f t="shared" si="1"/>
        <v>7</v>
      </c>
      <c r="J8">
        <f t="shared" si="2"/>
        <v>2013</v>
      </c>
    </row>
    <row r="9" spans="2:10" x14ac:dyDescent="0.2">
      <c r="B9">
        <f t="shared" si="0"/>
        <v>8</v>
      </c>
      <c r="C9" t="s">
        <v>6</v>
      </c>
      <c r="I9">
        <f t="shared" si="1"/>
        <v>8</v>
      </c>
      <c r="J9">
        <f t="shared" si="2"/>
        <v>2012</v>
      </c>
    </row>
    <row r="10" spans="2:10" x14ac:dyDescent="0.2">
      <c r="B10">
        <f t="shared" si="0"/>
        <v>9</v>
      </c>
      <c r="C10" t="s">
        <v>7</v>
      </c>
      <c r="I10">
        <f t="shared" si="1"/>
        <v>9</v>
      </c>
      <c r="J10">
        <f t="shared" si="2"/>
        <v>2011</v>
      </c>
    </row>
    <row r="11" spans="2:10" x14ac:dyDescent="0.2">
      <c r="B11">
        <f t="shared" si="0"/>
        <v>10</v>
      </c>
      <c r="C11" t="s">
        <v>8</v>
      </c>
      <c r="I11">
        <f t="shared" si="1"/>
        <v>10</v>
      </c>
      <c r="J11">
        <f t="shared" si="2"/>
        <v>2010</v>
      </c>
    </row>
    <row r="12" spans="2:10" x14ac:dyDescent="0.2">
      <c r="B12">
        <f t="shared" si="0"/>
        <v>11</v>
      </c>
      <c r="C12" t="s">
        <v>9</v>
      </c>
      <c r="I12">
        <f t="shared" si="1"/>
        <v>11</v>
      </c>
      <c r="J12">
        <f t="shared" si="2"/>
        <v>2009</v>
      </c>
    </row>
    <row r="13" spans="2:10" x14ac:dyDescent="0.2">
      <c r="B13">
        <f t="shared" si="0"/>
        <v>12</v>
      </c>
      <c r="C13" t="s">
        <v>10</v>
      </c>
      <c r="I13">
        <f t="shared" si="1"/>
        <v>12</v>
      </c>
      <c r="J13">
        <f t="shared" si="2"/>
        <v>2008</v>
      </c>
    </row>
    <row r="14" spans="2:10" x14ac:dyDescent="0.2">
      <c r="B14">
        <f t="shared" si="0"/>
        <v>13</v>
      </c>
      <c r="C14" t="s">
        <v>11</v>
      </c>
      <c r="I14">
        <f t="shared" si="1"/>
        <v>13</v>
      </c>
      <c r="J14">
        <f t="shared" si="2"/>
        <v>2007</v>
      </c>
    </row>
    <row r="15" spans="2:10" x14ac:dyDescent="0.2">
      <c r="B15">
        <f t="shared" si="0"/>
        <v>14</v>
      </c>
      <c r="C15" t="s">
        <v>12</v>
      </c>
      <c r="I15">
        <f t="shared" si="1"/>
        <v>14</v>
      </c>
      <c r="J15">
        <f t="shared" si="2"/>
        <v>2006</v>
      </c>
    </row>
    <row r="16" spans="2:10" x14ac:dyDescent="0.2">
      <c r="B16">
        <f t="shared" si="0"/>
        <v>15</v>
      </c>
      <c r="C16" t="s">
        <v>13</v>
      </c>
      <c r="I16">
        <f t="shared" si="1"/>
        <v>15</v>
      </c>
      <c r="J16">
        <f t="shared" si="2"/>
        <v>2005</v>
      </c>
    </row>
    <row r="17" spans="2:3" x14ac:dyDescent="0.2">
      <c r="B17">
        <f t="shared" si="0"/>
        <v>16</v>
      </c>
      <c r="C17" t="s">
        <v>14</v>
      </c>
    </row>
    <row r="18" spans="2:3" x14ac:dyDescent="0.2">
      <c r="B18">
        <f t="shared" si="0"/>
        <v>17</v>
      </c>
      <c r="C18" t="s">
        <v>15</v>
      </c>
    </row>
    <row r="19" spans="2:3" x14ac:dyDescent="0.2">
      <c r="B19">
        <f t="shared" si="0"/>
        <v>18</v>
      </c>
      <c r="C19" t="s">
        <v>16</v>
      </c>
    </row>
    <row r="20" spans="2:3" x14ac:dyDescent="0.2">
      <c r="B20">
        <f t="shared" si="0"/>
        <v>19</v>
      </c>
      <c r="C20" t="s">
        <v>17</v>
      </c>
    </row>
    <row r="21" spans="2:3" x14ac:dyDescent="0.2">
      <c r="B21">
        <f t="shared" si="0"/>
        <v>20</v>
      </c>
      <c r="C21" t="s">
        <v>18</v>
      </c>
    </row>
    <row r="22" spans="2:3" x14ac:dyDescent="0.2">
      <c r="B22">
        <f t="shared" si="0"/>
        <v>21</v>
      </c>
      <c r="C22" t="s">
        <v>19</v>
      </c>
    </row>
    <row r="23" spans="2:3" x14ac:dyDescent="0.2">
      <c r="B23">
        <f t="shared" si="0"/>
        <v>22</v>
      </c>
      <c r="C23" t="s">
        <v>20</v>
      </c>
    </row>
    <row r="24" spans="2:3" x14ac:dyDescent="0.2">
      <c r="B24">
        <f t="shared" si="0"/>
        <v>23</v>
      </c>
      <c r="C24" t="s">
        <v>21</v>
      </c>
    </row>
    <row r="25" spans="2:3" x14ac:dyDescent="0.2">
      <c r="B25">
        <f t="shared" si="0"/>
        <v>24</v>
      </c>
      <c r="C25" t="s">
        <v>22</v>
      </c>
    </row>
    <row r="26" spans="2:3" x14ac:dyDescent="0.2">
      <c r="B26">
        <f t="shared" si="0"/>
        <v>25</v>
      </c>
      <c r="C26" t="s">
        <v>23</v>
      </c>
    </row>
    <row r="27" spans="2:3" x14ac:dyDescent="0.2">
      <c r="B27">
        <f t="shared" si="0"/>
        <v>26</v>
      </c>
      <c r="C27" t="s">
        <v>24</v>
      </c>
    </row>
    <row r="28" spans="2:3" x14ac:dyDescent="0.2">
      <c r="B28">
        <f t="shared" si="0"/>
        <v>27</v>
      </c>
      <c r="C28" t="s">
        <v>25</v>
      </c>
    </row>
    <row r="29" spans="2:3" x14ac:dyDescent="0.2">
      <c r="B29">
        <f t="shared" si="0"/>
        <v>28</v>
      </c>
      <c r="C29" t="s">
        <v>26</v>
      </c>
    </row>
    <row r="30" spans="2:3" x14ac:dyDescent="0.2">
      <c r="B30">
        <f t="shared" si="0"/>
        <v>29</v>
      </c>
      <c r="C30" t="s">
        <v>27</v>
      </c>
    </row>
    <row r="31" spans="2:3" x14ac:dyDescent="0.2">
      <c r="B31">
        <f t="shared" si="0"/>
        <v>30</v>
      </c>
      <c r="C31" t="s">
        <v>28</v>
      </c>
    </row>
    <row r="32" spans="2:3" x14ac:dyDescent="0.2">
      <c r="B32">
        <f t="shared" si="0"/>
        <v>31</v>
      </c>
      <c r="C32" t="s">
        <v>29</v>
      </c>
    </row>
    <row r="33" spans="2:3" x14ac:dyDescent="0.2">
      <c r="B33">
        <f t="shared" si="0"/>
        <v>32</v>
      </c>
      <c r="C33" t="s">
        <v>30</v>
      </c>
    </row>
    <row r="34" spans="2:3" x14ac:dyDescent="0.2">
      <c r="B34">
        <f t="shared" si="0"/>
        <v>33</v>
      </c>
      <c r="C34" t="s">
        <v>31</v>
      </c>
    </row>
    <row r="35" spans="2:3" x14ac:dyDescent="0.2">
      <c r="B35">
        <f t="shared" si="0"/>
        <v>34</v>
      </c>
      <c r="C35" t="s">
        <v>32</v>
      </c>
    </row>
    <row r="36" spans="2:3" x14ac:dyDescent="0.2">
      <c r="B36">
        <f t="shared" si="0"/>
        <v>35</v>
      </c>
      <c r="C36" t="s">
        <v>33</v>
      </c>
    </row>
    <row r="37" spans="2:3" x14ac:dyDescent="0.2">
      <c r="B37">
        <f t="shared" si="0"/>
        <v>36</v>
      </c>
      <c r="C37" t="s">
        <v>34</v>
      </c>
    </row>
    <row r="38" spans="2:3" x14ac:dyDescent="0.2">
      <c r="B38">
        <f t="shared" si="0"/>
        <v>37</v>
      </c>
      <c r="C38" t="s">
        <v>35</v>
      </c>
    </row>
    <row r="39" spans="2:3" x14ac:dyDescent="0.2">
      <c r="B39">
        <f t="shared" si="0"/>
        <v>38</v>
      </c>
      <c r="C39" t="s">
        <v>36</v>
      </c>
    </row>
    <row r="40" spans="2:3" x14ac:dyDescent="0.2">
      <c r="B40">
        <f t="shared" si="0"/>
        <v>39</v>
      </c>
      <c r="C40" t="s">
        <v>37</v>
      </c>
    </row>
    <row r="41" spans="2:3" x14ac:dyDescent="0.2">
      <c r="B41">
        <f t="shared" si="0"/>
        <v>40</v>
      </c>
      <c r="C41" t="s">
        <v>38</v>
      </c>
    </row>
    <row r="42" spans="2:3" x14ac:dyDescent="0.2">
      <c r="B42">
        <f t="shared" si="0"/>
        <v>41</v>
      </c>
      <c r="C42" t="s">
        <v>40</v>
      </c>
    </row>
    <row r="43" spans="2:3" x14ac:dyDescent="0.2">
      <c r="B43">
        <f t="shared" si="0"/>
        <v>42</v>
      </c>
      <c r="C43" t="s">
        <v>41</v>
      </c>
    </row>
    <row r="44" spans="2:3" x14ac:dyDescent="0.2">
      <c r="B44">
        <f t="shared" si="0"/>
        <v>43</v>
      </c>
      <c r="C44" t="s">
        <v>42</v>
      </c>
    </row>
    <row r="45" spans="2:3" x14ac:dyDescent="0.2">
      <c r="B45">
        <f t="shared" si="0"/>
        <v>44</v>
      </c>
      <c r="C45" t="s">
        <v>43</v>
      </c>
    </row>
    <row r="46" spans="2:3" x14ac:dyDescent="0.2">
      <c r="B46">
        <f t="shared" si="0"/>
        <v>45</v>
      </c>
      <c r="C46" t="s">
        <v>44</v>
      </c>
    </row>
    <row r="47" spans="2:3" x14ac:dyDescent="0.2">
      <c r="B47">
        <f t="shared" si="0"/>
        <v>46</v>
      </c>
      <c r="C47" t="s">
        <v>45</v>
      </c>
    </row>
    <row r="48" spans="2:3" x14ac:dyDescent="0.2">
      <c r="B48">
        <f t="shared" si="0"/>
        <v>47</v>
      </c>
      <c r="C48" t="s">
        <v>46</v>
      </c>
    </row>
    <row r="49" spans="2:3" x14ac:dyDescent="0.2">
      <c r="B49">
        <f t="shared" si="0"/>
        <v>48</v>
      </c>
      <c r="C49" t="s">
        <v>47</v>
      </c>
    </row>
    <row r="50" spans="2:3" x14ac:dyDescent="0.2">
      <c r="B50">
        <f t="shared" si="0"/>
        <v>49</v>
      </c>
      <c r="C50" t="s">
        <v>48</v>
      </c>
    </row>
    <row r="51" spans="2:3" x14ac:dyDescent="0.2">
      <c r="B51">
        <f t="shared" si="0"/>
        <v>50</v>
      </c>
      <c r="C51" t="s">
        <v>49</v>
      </c>
    </row>
    <row r="52" spans="2:3" x14ac:dyDescent="0.2">
      <c r="B52">
        <f t="shared" si="0"/>
        <v>51</v>
      </c>
      <c r="C52" t="s">
        <v>50</v>
      </c>
    </row>
    <row r="53" spans="2:3" x14ac:dyDescent="0.2">
      <c r="B53">
        <f t="shared" si="0"/>
        <v>52</v>
      </c>
      <c r="C53" t="s">
        <v>51</v>
      </c>
    </row>
    <row r="54" spans="2:3" x14ac:dyDescent="0.2">
      <c r="B54">
        <f t="shared" si="0"/>
        <v>53</v>
      </c>
      <c r="C54" t="s">
        <v>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15092-AC64-4312-8DF2-712F2F034694}">
  <dimension ref="A1:EB87"/>
  <sheetViews>
    <sheetView zoomScaleNormal="100" workbookViewId="0">
      <selection activeCell="F22" sqref="F22"/>
    </sheetView>
  </sheetViews>
  <sheetFormatPr defaultRowHeight="12.75" x14ac:dyDescent="0.2"/>
  <cols>
    <col min="1" max="1" width="19.85546875" style="46" customWidth="1"/>
    <col min="2" max="2" width="11.42578125" style="46" customWidth="1"/>
    <col min="3" max="3" width="10" style="46" customWidth="1"/>
    <col min="4" max="4" width="11.42578125" style="46" customWidth="1"/>
    <col min="5" max="5" width="10.28515625" style="46" customWidth="1"/>
    <col min="6" max="6" width="10" style="46" customWidth="1"/>
    <col min="7" max="7" width="10.7109375" style="46" customWidth="1"/>
    <col min="8" max="10" width="10" style="46" customWidth="1"/>
    <col min="11" max="11" width="10" style="47" customWidth="1"/>
    <col min="12" max="12" width="19.85546875" style="46" customWidth="1"/>
    <col min="13" max="13" width="10.28515625" style="46" customWidth="1"/>
    <col min="14" max="14" width="10" style="47" customWidth="1"/>
    <col min="15" max="15" width="10.28515625" style="46" customWidth="1"/>
    <col min="16" max="16" width="10" style="47" customWidth="1"/>
    <col min="17" max="17" width="10.28515625" style="46" customWidth="1"/>
    <col min="18" max="18" width="10" style="47" customWidth="1"/>
    <col min="19" max="19" width="10.28515625" style="46" customWidth="1"/>
    <col min="20" max="20" width="10" style="47" customWidth="1"/>
    <col min="21" max="21" width="10.28515625" style="46" customWidth="1"/>
    <col min="22" max="22" width="10" style="46" customWidth="1"/>
    <col min="23" max="23" width="19.85546875" style="46" customWidth="1"/>
    <col min="24" max="24" width="10.28515625" style="46" customWidth="1"/>
    <col min="25" max="25" width="10" style="46" customWidth="1"/>
    <col min="26" max="26" width="10.28515625" style="46" customWidth="1"/>
    <col min="27" max="27" width="10" style="46" customWidth="1"/>
    <col min="28" max="28" width="10.28515625" style="46" customWidth="1"/>
    <col min="29" max="29" width="10" style="46" customWidth="1"/>
    <col min="30" max="30" width="10.28515625" style="46" customWidth="1"/>
    <col min="31" max="31" width="10" style="46" customWidth="1"/>
    <col min="32" max="32" width="10.28515625" style="46" customWidth="1"/>
    <col min="33" max="33" width="10" style="46" customWidth="1"/>
    <col min="34" max="34" width="19.85546875" style="46" customWidth="1"/>
    <col min="35" max="35" width="10.28515625" style="46" customWidth="1"/>
    <col min="36" max="36" width="10" style="46" customWidth="1"/>
    <col min="37" max="37" width="10.28515625" style="46" customWidth="1"/>
    <col min="38" max="38" width="10" style="46" customWidth="1"/>
    <col min="39" max="39" width="10.28515625" style="46" customWidth="1"/>
    <col min="40" max="40" width="10" style="46" customWidth="1"/>
    <col min="41" max="41" width="10.28515625" style="46" customWidth="1"/>
    <col min="42" max="42" width="10" style="46" customWidth="1"/>
    <col min="43" max="43" width="10.28515625" style="46" customWidth="1"/>
    <col min="44" max="44" width="10" style="46" customWidth="1"/>
    <col min="45" max="45" width="19.85546875" style="46" customWidth="1"/>
    <col min="46" max="46" width="10.28515625" style="46" customWidth="1"/>
    <col min="47" max="47" width="10" style="46" customWidth="1"/>
    <col min="48" max="48" width="10.28515625" style="46" customWidth="1"/>
    <col min="49" max="49" width="10" style="46" customWidth="1"/>
    <col min="50" max="50" width="10.28515625" style="46" customWidth="1"/>
    <col min="51" max="51" width="10" style="46" customWidth="1"/>
    <col min="52" max="52" width="10.28515625" style="46" customWidth="1"/>
    <col min="53" max="53" width="10" style="46" customWidth="1"/>
    <col min="54" max="54" width="10.28515625" style="46" customWidth="1"/>
    <col min="55" max="55" width="10" style="46" customWidth="1"/>
    <col min="56" max="56" width="19.85546875" style="46" customWidth="1"/>
    <col min="57" max="57" width="10.28515625" style="46" customWidth="1"/>
    <col min="58" max="58" width="10" style="46" customWidth="1"/>
    <col min="59" max="59" width="10.28515625" style="46" customWidth="1"/>
    <col min="60" max="60" width="10" style="46" customWidth="1"/>
    <col min="61" max="61" width="10.28515625" style="46" customWidth="1"/>
    <col min="62" max="62" width="10" style="46" customWidth="1"/>
    <col min="63" max="63" width="10.28515625" style="46" customWidth="1"/>
    <col min="64" max="64" width="10" style="46" customWidth="1"/>
    <col min="65" max="65" width="10.28515625" style="46" customWidth="1"/>
    <col min="66" max="66" width="10" style="46" customWidth="1"/>
    <col min="67" max="67" width="19.85546875" style="46" customWidth="1"/>
    <col min="68" max="68" width="10.28515625" style="46" customWidth="1"/>
    <col min="69" max="69" width="10" style="46" customWidth="1"/>
    <col min="70" max="70" width="10.28515625" style="46" customWidth="1"/>
    <col min="71" max="71" width="10" style="46" customWidth="1"/>
    <col min="72" max="72" width="10.28515625" style="46" customWidth="1"/>
    <col min="73" max="73" width="10" style="46" customWidth="1"/>
    <col min="74" max="74" width="10.28515625" style="46" customWidth="1"/>
    <col min="75" max="75" width="10" style="46" customWidth="1"/>
    <col min="76" max="76" width="10.28515625" style="46" customWidth="1"/>
    <col min="77" max="77" width="10" style="46" customWidth="1"/>
    <col min="78" max="78" width="19.85546875" style="46" customWidth="1"/>
    <col min="79" max="79" width="10.28515625" style="46" customWidth="1"/>
    <col min="80" max="80" width="10" style="46" customWidth="1"/>
    <col min="81" max="81" width="10.28515625" style="46" customWidth="1"/>
    <col min="82" max="82" width="10" style="46" customWidth="1"/>
    <col min="83" max="83" width="10.28515625" style="46" customWidth="1"/>
    <col min="84" max="84" width="10" style="46" customWidth="1"/>
    <col min="85" max="85" width="10.28515625" style="46" customWidth="1"/>
    <col min="86" max="86" width="10" style="46" customWidth="1"/>
    <col min="87" max="87" width="10.28515625" style="46" customWidth="1"/>
    <col min="88" max="88" width="10" style="46" customWidth="1"/>
    <col min="89" max="89" width="19.85546875" style="46" customWidth="1"/>
    <col min="90" max="90" width="10.28515625" style="46" customWidth="1"/>
    <col min="91" max="91" width="10" style="46" customWidth="1"/>
    <col min="92" max="92" width="10.28515625" style="46" customWidth="1"/>
    <col min="93" max="93" width="10" style="46" customWidth="1"/>
    <col min="94" max="94" width="10.28515625" style="46" customWidth="1"/>
    <col min="95" max="95" width="10" style="46" customWidth="1"/>
    <col min="96" max="96" width="10.28515625" style="46" customWidth="1"/>
    <col min="97" max="97" width="10" style="46" customWidth="1"/>
    <col min="98" max="98" width="10.28515625" style="46" customWidth="1"/>
    <col min="99" max="99" width="10" style="46" customWidth="1"/>
    <col min="100" max="100" width="19.85546875" style="46" customWidth="1"/>
    <col min="101" max="101" width="10.28515625" style="46" customWidth="1"/>
    <col min="102" max="102" width="10" style="46" customWidth="1"/>
    <col min="103" max="103" width="10.28515625" style="46" customWidth="1"/>
    <col min="104" max="104" width="10" style="46" customWidth="1"/>
    <col min="105" max="105" width="10.28515625" style="46" customWidth="1"/>
    <col min="106" max="106" width="10" style="46" customWidth="1"/>
    <col min="107" max="107" width="10.28515625" style="46" customWidth="1"/>
    <col min="108" max="108" width="10" style="46" customWidth="1"/>
    <col min="109" max="109" width="10.28515625" style="46" customWidth="1"/>
    <col min="110" max="110" width="10" style="46" customWidth="1"/>
    <col min="111" max="111" width="19.85546875" style="46" customWidth="1"/>
    <col min="112" max="112" width="10.28515625" style="46" customWidth="1"/>
    <col min="113" max="113" width="10" style="46" customWidth="1"/>
    <col min="114" max="114" width="10.28515625" style="46" customWidth="1"/>
    <col min="115" max="115" width="10" style="46" customWidth="1"/>
    <col min="116" max="116" width="10.28515625" style="46" customWidth="1"/>
    <col min="117" max="117" width="10" style="46" customWidth="1"/>
    <col min="118" max="118" width="10.28515625" style="46" customWidth="1"/>
    <col min="119" max="119" width="10" style="46" customWidth="1"/>
    <col min="120" max="120" width="10.28515625" style="46" customWidth="1"/>
    <col min="121" max="121" width="10" style="46" customWidth="1"/>
    <col min="122" max="122" width="19.85546875" style="46" customWidth="1"/>
    <col min="123" max="123" width="10.28515625" style="46" customWidth="1"/>
    <col min="124" max="124" width="10" style="46" customWidth="1"/>
    <col min="125" max="125" width="10.28515625" style="46" customWidth="1"/>
    <col min="126" max="126" width="10" style="46" customWidth="1"/>
    <col min="127" max="127" width="10.28515625" style="46" customWidth="1"/>
    <col min="128" max="128" width="9.140625" style="46"/>
    <col min="129" max="129" width="10.28515625" style="46" customWidth="1"/>
    <col min="130" max="130" width="9.42578125" style="46" customWidth="1"/>
    <col min="131" max="256" width="9.140625" style="46"/>
    <col min="257" max="257" width="19.85546875" style="46" customWidth="1"/>
    <col min="258" max="258" width="11.42578125" style="46" customWidth="1"/>
    <col min="259" max="259" width="10" style="46" customWidth="1"/>
    <col min="260" max="260" width="11.42578125" style="46" customWidth="1"/>
    <col min="261" max="261" width="10.28515625" style="46" customWidth="1"/>
    <col min="262" max="262" width="10" style="46" customWidth="1"/>
    <col min="263" max="263" width="10.7109375" style="46" customWidth="1"/>
    <col min="264" max="267" width="10" style="46" customWidth="1"/>
    <col min="268" max="268" width="19.85546875" style="46" customWidth="1"/>
    <col min="269" max="269" width="10.28515625" style="46" customWidth="1"/>
    <col min="270" max="270" width="10" style="46" customWidth="1"/>
    <col min="271" max="271" width="10.28515625" style="46" customWidth="1"/>
    <col min="272" max="272" width="10" style="46" customWidth="1"/>
    <col min="273" max="273" width="10.28515625" style="46" customWidth="1"/>
    <col min="274" max="274" width="10" style="46" customWidth="1"/>
    <col min="275" max="275" width="10.28515625" style="46" customWidth="1"/>
    <col min="276" max="276" width="10" style="46" customWidth="1"/>
    <col min="277" max="277" width="10.28515625" style="46" customWidth="1"/>
    <col min="278" max="278" width="10" style="46" customWidth="1"/>
    <col min="279" max="279" width="19.85546875" style="46" customWidth="1"/>
    <col min="280" max="280" width="10.28515625" style="46" customWidth="1"/>
    <col min="281" max="281" width="10" style="46" customWidth="1"/>
    <col min="282" max="282" width="10.28515625" style="46" customWidth="1"/>
    <col min="283" max="283" width="10" style="46" customWidth="1"/>
    <col min="284" max="284" width="10.28515625" style="46" customWidth="1"/>
    <col min="285" max="285" width="10" style="46" customWidth="1"/>
    <col min="286" max="286" width="10.28515625" style="46" customWidth="1"/>
    <col min="287" max="287" width="10" style="46" customWidth="1"/>
    <col min="288" max="288" width="10.28515625" style="46" customWidth="1"/>
    <col min="289" max="289" width="10" style="46" customWidth="1"/>
    <col min="290" max="290" width="19.85546875" style="46" customWidth="1"/>
    <col min="291" max="291" width="10.28515625" style="46" customWidth="1"/>
    <col min="292" max="292" width="10" style="46" customWidth="1"/>
    <col min="293" max="293" width="10.28515625" style="46" customWidth="1"/>
    <col min="294" max="294" width="10" style="46" customWidth="1"/>
    <col min="295" max="295" width="10.28515625" style="46" customWidth="1"/>
    <col min="296" max="296" width="10" style="46" customWidth="1"/>
    <col min="297" max="297" width="10.28515625" style="46" customWidth="1"/>
    <col min="298" max="298" width="10" style="46" customWidth="1"/>
    <col min="299" max="299" width="10.28515625" style="46" customWidth="1"/>
    <col min="300" max="300" width="10" style="46" customWidth="1"/>
    <col min="301" max="301" width="19.85546875" style="46" customWidth="1"/>
    <col min="302" max="302" width="10.28515625" style="46" customWidth="1"/>
    <col min="303" max="303" width="10" style="46" customWidth="1"/>
    <col min="304" max="304" width="10.28515625" style="46" customWidth="1"/>
    <col min="305" max="305" width="10" style="46" customWidth="1"/>
    <col min="306" max="306" width="10.28515625" style="46" customWidth="1"/>
    <col min="307" max="307" width="10" style="46" customWidth="1"/>
    <col min="308" max="308" width="10.28515625" style="46" customWidth="1"/>
    <col min="309" max="309" width="10" style="46" customWidth="1"/>
    <col min="310" max="310" width="10.28515625" style="46" customWidth="1"/>
    <col min="311" max="311" width="10" style="46" customWidth="1"/>
    <col min="312" max="312" width="19.85546875" style="46" customWidth="1"/>
    <col min="313" max="313" width="10.28515625" style="46" customWidth="1"/>
    <col min="314" max="314" width="10" style="46" customWidth="1"/>
    <col min="315" max="315" width="10.28515625" style="46" customWidth="1"/>
    <col min="316" max="316" width="10" style="46" customWidth="1"/>
    <col min="317" max="317" width="10.28515625" style="46" customWidth="1"/>
    <col min="318" max="318" width="10" style="46" customWidth="1"/>
    <col min="319" max="319" width="10.28515625" style="46" customWidth="1"/>
    <col min="320" max="320" width="10" style="46" customWidth="1"/>
    <col min="321" max="321" width="10.28515625" style="46" customWidth="1"/>
    <col min="322" max="322" width="10" style="46" customWidth="1"/>
    <col min="323" max="323" width="19.85546875" style="46" customWidth="1"/>
    <col min="324" max="324" width="10.28515625" style="46" customWidth="1"/>
    <col min="325" max="325" width="10" style="46" customWidth="1"/>
    <col min="326" max="326" width="10.28515625" style="46" customWidth="1"/>
    <col min="327" max="327" width="10" style="46" customWidth="1"/>
    <col min="328" max="328" width="10.28515625" style="46" customWidth="1"/>
    <col min="329" max="329" width="10" style="46" customWidth="1"/>
    <col min="330" max="330" width="10.28515625" style="46" customWidth="1"/>
    <col min="331" max="331" width="10" style="46" customWidth="1"/>
    <col min="332" max="332" width="10.28515625" style="46" customWidth="1"/>
    <col min="333" max="333" width="10" style="46" customWidth="1"/>
    <col min="334" max="334" width="19.85546875" style="46" customWidth="1"/>
    <col min="335" max="335" width="10.28515625" style="46" customWidth="1"/>
    <col min="336" max="336" width="10" style="46" customWidth="1"/>
    <col min="337" max="337" width="10.28515625" style="46" customWidth="1"/>
    <col min="338" max="338" width="10" style="46" customWidth="1"/>
    <col min="339" max="339" width="10.28515625" style="46" customWidth="1"/>
    <col min="340" max="340" width="10" style="46" customWidth="1"/>
    <col min="341" max="341" width="10.28515625" style="46" customWidth="1"/>
    <col min="342" max="342" width="10" style="46" customWidth="1"/>
    <col min="343" max="343" width="10.28515625" style="46" customWidth="1"/>
    <col min="344" max="344" width="10" style="46" customWidth="1"/>
    <col min="345" max="345" width="19.85546875" style="46" customWidth="1"/>
    <col min="346" max="346" width="10.28515625" style="46" customWidth="1"/>
    <col min="347" max="347" width="10" style="46" customWidth="1"/>
    <col min="348" max="348" width="10.28515625" style="46" customWidth="1"/>
    <col min="349" max="349" width="10" style="46" customWidth="1"/>
    <col min="350" max="350" width="10.28515625" style="46" customWidth="1"/>
    <col min="351" max="351" width="10" style="46" customWidth="1"/>
    <col min="352" max="352" width="10.28515625" style="46" customWidth="1"/>
    <col min="353" max="353" width="10" style="46" customWidth="1"/>
    <col min="354" max="354" width="10.28515625" style="46" customWidth="1"/>
    <col min="355" max="355" width="10" style="46" customWidth="1"/>
    <col min="356" max="356" width="19.85546875" style="46" customWidth="1"/>
    <col min="357" max="357" width="10.28515625" style="46" customWidth="1"/>
    <col min="358" max="358" width="10" style="46" customWidth="1"/>
    <col min="359" max="359" width="10.28515625" style="46" customWidth="1"/>
    <col min="360" max="360" width="10" style="46" customWidth="1"/>
    <col min="361" max="361" width="10.28515625" style="46" customWidth="1"/>
    <col min="362" max="362" width="10" style="46" customWidth="1"/>
    <col min="363" max="363" width="10.28515625" style="46" customWidth="1"/>
    <col min="364" max="364" width="10" style="46" customWidth="1"/>
    <col min="365" max="365" width="10.28515625" style="46" customWidth="1"/>
    <col min="366" max="366" width="10" style="46" customWidth="1"/>
    <col min="367" max="367" width="19.85546875" style="46" customWidth="1"/>
    <col min="368" max="368" width="10.28515625" style="46" customWidth="1"/>
    <col min="369" max="369" width="10" style="46" customWidth="1"/>
    <col min="370" max="370" width="10.28515625" style="46" customWidth="1"/>
    <col min="371" max="371" width="10" style="46" customWidth="1"/>
    <col min="372" max="372" width="10.28515625" style="46" customWidth="1"/>
    <col min="373" max="373" width="10" style="46" customWidth="1"/>
    <col min="374" max="374" width="10.28515625" style="46" customWidth="1"/>
    <col min="375" max="375" width="10" style="46" customWidth="1"/>
    <col min="376" max="376" width="10.28515625" style="46" customWidth="1"/>
    <col min="377" max="377" width="10" style="46" customWidth="1"/>
    <col min="378" max="378" width="19.85546875" style="46" customWidth="1"/>
    <col min="379" max="379" width="10.28515625" style="46" customWidth="1"/>
    <col min="380" max="380" width="10" style="46" customWidth="1"/>
    <col min="381" max="381" width="10.28515625" style="46" customWidth="1"/>
    <col min="382" max="382" width="10" style="46" customWidth="1"/>
    <col min="383" max="383" width="10.28515625" style="46" customWidth="1"/>
    <col min="384" max="384" width="9.140625" style="46"/>
    <col min="385" max="385" width="10.28515625" style="46" customWidth="1"/>
    <col min="386" max="386" width="9.42578125" style="46" customWidth="1"/>
    <col min="387" max="512" width="9.140625" style="46"/>
    <col min="513" max="513" width="19.85546875" style="46" customWidth="1"/>
    <col min="514" max="514" width="11.42578125" style="46" customWidth="1"/>
    <col min="515" max="515" width="10" style="46" customWidth="1"/>
    <col min="516" max="516" width="11.42578125" style="46" customWidth="1"/>
    <col min="517" max="517" width="10.28515625" style="46" customWidth="1"/>
    <col min="518" max="518" width="10" style="46" customWidth="1"/>
    <col min="519" max="519" width="10.7109375" style="46" customWidth="1"/>
    <col min="520" max="523" width="10" style="46" customWidth="1"/>
    <col min="524" max="524" width="19.85546875" style="46" customWidth="1"/>
    <col min="525" max="525" width="10.28515625" style="46" customWidth="1"/>
    <col min="526" max="526" width="10" style="46" customWidth="1"/>
    <col min="527" max="527" width="10.28515625" style="46" customWidth="1"/>
    <col min="528" max="528" width="10" style="46" customWidth="1"/>
    <col min="529" max="529" width="10.28515625" style="46" customWidth="1"/>
    <col min="530" max="530" width="10" style="46" customWidth="1"/>
    <col min="531" max="531" width="10.28515625" style="46" customWidth="1"/>
    <col min="532" max="532" width="10" style="46" customWidth="1"/>
    <col min="533" max="533" width="10.28515625" style="46" customWidth="1"/>
    <col min="534" max="534" width="10" style="46" customWidth="1"/>
    <col min="535" max="535" width="19.85546875" style="46" customWidth="1"/>
    <col min="536" max="536" width="10.28515625" style="46" customWidth="1"/>
    <col min="537" max="537" width="10" style="46" customWidth="1"/>
    <col min="538" max="538" width="10.28515625" style="46" customWidth="1"/>
    <col min="539" max="539" width="10" style="46" customWidth="1"/>
    <col min="540" max="540" width="10.28515625" style="46" customWidth="1"/>
    <col min="541" max="541" width="10" style="46" customWidth="1"/>
    <col min="542" max="542" width="10.28515625" style="46" customWidth="1"/>
    <col min="543" max="543" width="10" style="46" customWidth="1"/>
    <col min="544" max="544" width="10.28515625" style="46" customWidth="1"/>
    <col min="545" max="545" width="10" style="46" customWidth="1"/>
    <col min="546" max="546" width="19.85546875" style="46" customWidth="1"/>
    <col min="547" max="547" width="10.28515625" style="46" customWidth="1"/>
    <col min="548" max="548" width="10" style="46" customWidth="1"/>
    <col min="549" max="549" width="10.28515625" style="46" customWidth="1"/>
    <col min="550" max="550" width="10" style="46" customWidth="1"/>
    <col min="551" max="551" width="10.28515625" style="46" customWidth="1"/>
    <col min="552" max="552" width="10" style="46" customWidth="1"/>
    <col min="553" max="553" width="10.28515625" style="46" customWidth="1"/>
    <col min="554" max="554" width="10" style="46" customWidth="1"/>
    <col min="555" max="555" width="10.28515625" style="46" customWidth="1"/>
    <col min="556" max="556" width="10" style="46" customWidth="1"/>
    <col min="557" max="557" width="19.85546875" style="46" customWidth="1"/>
    <col min="558" max="558" width="10.28515625" style="46" customWidth="1"/>
    <col min="559" max="559" width="10" style="46" customWidth="1"/>
    <col min="560" max="560" width="10.28515625" style="46" customWidth="1"/>
    <col min="561" max="561" width="10" style="46" customWidth="1"/>
    <col min="562" max="562" width="10.28515625" style="46" customWidth="1"/>
    <col min="563" max="563" width="10" style="46" customWidth="1"/>
    <col min="564" max="564" width="10.28515625" style="46" customWidth="1"/>
    <col min="565" max="565" width="10" style="46" customWidth="1"/>
    <col min="566" max="566" width="10.28515625" style="46" customWidth="1"/>
    <col min="567" max="567" width="10" style="46" customWidth="1"/>
    <col min="568" max="568" width="19.85546875" style="46" customWidth="1"/>
    <col min="569" max="569" width="10.28515625" style="46" customWidth="1"/>
    <col min="570" max="570" width="10" style="46" customWidth="1"/>
    <col min="571" max="571" width="10.28515625" style="46" customWidth="1"/>
    <col min="572" max="572" width="10" style="46" customWidth="1"/>
    <col min="573" max="573" width="10.28515625" style="46" customWidth="1"/>
    <col min="574" max="574" width="10" style="46" customWidth="1"/>
    <col min="575" max="575" width="10.28515625" style="46" customWidth="1"/>
    <col min="576" max="576" width="10" style="46" customWidth="1"/>
    <col min="577" max="577" width="10.28515625" style="46" customWidth="1"/>
    <col min="578" max="578" width="10" style="46" customWidth="1"/>
    <col min="579" max="579" width="19.85546875" style="46" customWidth="1"/>
    <col min="580" max="580" width="10.28515625" style="46" customWidth="1"/>
    <col min="581" max="581" width="10" style="46" customWidth="1"/>
    <col min="582" max="582" width="10.28515625" style="46" customWidth="1"/>
    <col min="583" max="583" width="10" style="46" customWidth="1"/>
    <col min="584" max="584" width="10.28515625" style="46" customWidth="1"/>
    <col min="585" max="585" width="10" style="46" customWidth="1"/>
    <col min="586" max="586" width="10.28515625" style="46" customWidth="1"/>
    <col min="587" max="587" width="10" style="46" customWidth="1"/>
    <col min="588" max="588" width="10.28515625" style="46" customWidth="1"/>
    <col min="589" max="589" width="10" style="46" customWidth="1"/>
    <col min="590" max="590" width="19.85546875" style="46" customWidth="1"/>
    <col min="591" max="591" width="10.28515625" style="46" customWidth="1"/>
    <col min="592" max="592" width="10" style="46" customWidth="1"/>
    <col min="593" max="593" width="10.28515625" style="46" customWidth="1"/>
    <col min="594" max="594" width="10" style="46" customWidth="1"/>
    <col min="595" max="595" width="10.28515625" style="46" customWidth="1"/>
    <col min="596" max="596" width="10" style="46" customWidth="1"/>
    <col min="597" max="597" width="10.28515625" style="46" customWidth="1"/>
    <col min="598" max="598" width="10" style="46" customWidth="1"/>
    <col min="599" max="599" width="10.28515625" style="46" customWidth="1"/>
    <col min="600" max="600" width="10" style="46" customWidth="1"/>
    <col min="601" max="601" width="19.85546875" style="46" customWidth="1"/>
    <col min="602" max="602" width="10.28515625" style="46" customWidth="1"/>
    <col min="603" max="603" width="10" style="46" customWidth="1"/>
    <col min="604" max="604" width="10.28515625" style="46" customWidth="1"/>
    <col min="605" max="605" width="10" style="46" customWidth="1"/>
    <col min="606" max="606" width="10.28515625" style="46" customWidth="1"/>
    <col min="607" max="607" width="10" style="46" customWidth="1"/>
    <col min="608" max="608" width="10.28515625" style="46" customWidth="1"/>
    <col min="609" max="609" width="10" style="46" customWidth="1"/>
    <col min="610" max="610" width="10.28515625" style="46" customWidth="1"/>
    <col min="611" max="611" width="10" style="46" customWidth="1"/>
    <col min="612" max="612" width="19.85546875" style="46" customWidth="1"/>
    <col min="613" max="613" width="10.28515625" style="46" customWidth="1"/>
    <col min="614" max="614" width="10" style="46" customWidth="1"/>
    <col min="615" max="615" width="10.28515625" style="46" customWidth="1"/>
    <col min="616" max="616" width="10" style="46" customWidth="1"/>
    <col min="617" max="617" width="10.28515625" style="46" customWidth="1"/>
    <col min="618" max="618" width="10" style="46" customWidth="1"/>
    <col min="619" max="619" width="10.28515625" style="46" customWidth="1"/>
    <col min="620" max="620" width="10" style="46" customWidth="1"/>
    <col min="621" max="621" width="10.28515625" style="46" customWidth="1"/>
    <col min="622" max="622" width="10" style="46" customWidth="1"/>
    <col min="623" max="623" width="19.85546875" style="46" customWidth="1"/>
    <col min="624" max="624" width="10.28515625" style="46" customWidth="1"/>
    <col min="625" max="625" width="10" style="46" customWidth="1"/>
    <col min="626" max="626" width="10.28515625" style="46" customWidth="1"/>
    <col min="627" max="627" width="10" style="46" customWidth="1"/>
    <col min="628" max="628" width="10.28515625" style="46" customWidth="1"/>
    <col min="629" max="629" width="10" style="46" customWidth="1"/>
    <col min="630" max="630" width="10.28515625" style="46" customWidth="1"/>
    <col min="631" max="631" width="10" style="46" customWidth="1"/>
    <col min="632" max="632" width="10.28515625" style="46" customWidth="1"/>
    <col min="633" max="633" width="10" style="46" customWidth="1"/>
    <col min="634" max="634" width="19.85546875" style="46" customWidth="1"/>
    <col min="635" max="635" width="10.28515625" style="46" customWidth="1"/>
    <col min="636" max="636" width="10" style="46" customWidth="1"/>
    <col min="637" max="637" width="10.28515625" style="46" customWidth="1"/>
    <col min="638" max="638" width="10" style="46" customWidth="1"/>
    <col min="639" max="639" width="10.28515625" style="46" customWidth="1"/>
    <col min="640" max="640" width="9.140625" style="46"/>
    <col min="641" max="641" width="10.28515625" style="46" customWidth="1"/>
    <col min="642" max="642" width="9.42578125" style="46" customWidth="1"/>
    <col min="643" max="768" width="9.140625" style="46"/>
    <col min="769" max="769" width="19.85546875" style="46" customWidth="1"/>
    <col min="770" max="770" width="11.42578125" style="46" customWidth="1"/>
    <col min="771" max="771" width="10" style="46" customWidth="1"/>
    <col min="772" max="772" width="11.42578125" style="46" customWidth="1"/>
    <col min="773" max="773" width="10.28515625" style="46" customWidth="1"/>
    <col min="774" max="774" width="10" style="46" customWidth="1"/>
    <col min="775" max="775" width="10.7109375" style="46" customWidth="1"/>
    <col min="776" max="779" width="10" style="46" customWidth="1"/>
    <col min="780" max="780" width="19.85546875" style="46" customWidth="1"/>
    <col min="781" max="781" width="10.28515625" style="46" customWidth="1"/>
    <col min="782" max="782" width="10" style="46" customWidth="1"/>
    <col min="783" max="783" width="10.28515625" style="46" customWidth="1"/>
    <col min="784" max="784" width="10" style="46" customWidth="1"/>
    <col min="785" max="785" width="10.28515625" style="46" customWidth="1"/>
    <col min="786" max="786" width="10" style="46" customWidth="1"/>
    <col min="787" max="787" width="10.28515625" style="46" customWidth="1"/>
    <col min="788" max="788" width="10" style="46" customWidth="1"/>
    <col min="789" max="789" width="10.28515625" style="46" customWidth="1"/>
    <col min="790" max="790" width="10" style="46" customWidth="1"/>
    <col min="791" max="791" width="19.85546875" style="46" customWidth="1"/>
    <col min="792" max="792" width="10.28515625" style="46" customWidth="1"/>
    <col min="793" max="793" width="10" style="46" customWidth="1"/>
    <col min="794" max="794" width="10.28515625" style="46" customWidth="1"/>
    <col min="795" max="795" width="10" style="46" customWidth="1"/>
    <col min="796" max="796" width="10.28515625" style="46" customWidth="1"/>
    <col min="797" max="797" width="10" style="46" customWidth="1"/>
    <col min="798" max="798" width="10.28515625" style="46" customWidth="1"/>
    <col min="799" max="799" width="10" style="46" customWidth="1"/>
    <col min="800" max="800" width="10.28515625" style="46" customWidth="1"/>
    <col min="801" max="801" width="10" style="46" customWidth="1"/>
    <col min="802" max="802" width="19.85546875" style="46" customWidth="1"/>
    <col min="803" max="803" width="10.28515625" style="46" customWidth="1"/>
    <col min="804" max="804" width="10" style="46" customWidth="1"/>
    <col min="805" max="805" width="10.28515625" style="46" customWidth="1"/>
    <col min="806" max="806" width="10" style="46" customWidth="1"/>
    <col min="807" max="807" width="10.28515625" style="46" customWidth="1"/>
    <col min="808" max="808" width="10" style="46" customWidth="1"/>
    <col min="809" max="809" width="10.28515625" style="46" customWidth="1"/>
    <col min="810" max="810" width="10" style="46" customWidth="1"/>
    <col min="811" max="811" width="10.28515625" style="46" customWidth="1"/>
    <col min="812" max="812" width="10" style="46" customWidth="1"/>
    <col min="813" max="813" width="19.85546875" style="46" customWidth="1"/>
    <col min="814" max="814" width="10.28515625" style="46" customWidth="1"/>
    <col min="815" max="815" width="10" style="46" customWidth="1"/>
    <col min="816" max="816" width="10.28515625" style="46" customWidth="1"/>
    <col min="817" max="817" width="10" style="46" customWidth="1"/>
    <col min="818" max="818" width="10.28515625" style="46" customWidth="1"/>
    <col min="819" max="819" width="10" style="46" customWidth="1"/>
    <col min="820" max="820" width="10.28515625" style="46" customWidth="1"/>
    <col min="821" max="821" width="10" style="46" customWidth="1"/>
    <col min="822" max="822" width="10.28515625" style="46" customWidth="1"/>
    <col min="823" max="823" width="10" style="46" customWidth="1"/>
    <col min="824" max="824" width="19.85546875" style="46" customWidth="1"/>
    <col min="825" max="825" width="10.28515625" style="46" customWidth="1"/>
    <col min="826" max="826" width="10" style="46" customWidth="1"/>
    <col min="827" max="827" width="10.28515625" style="46" customWidth="1"/>
    <col min="828" max="828" width="10" style="46" customWidth="1"/>
    <col min="829" max="829" width="10.28515625" style="46" customWidth="1"/>
    <col min="830" max="830" width="10" style="46" customWidth="1"/>
    <col min="831" max="831" width="10.28515625" style="46" customWidth="1"/>
    <col min="832" max="832" width="10" style="46" customWidth="1"/>
    <col min="833" max="833" width="10.28515625" style="46" customWidth="1"/>
    <col min="834" max="834" width="10" style="46" customWidth="1"/>
    <col min="835" max="835" width="19.85546875" style="46" customWidth="1"/>
    <col min="836" max="836" width="10.28515625" style="46" customWidth="1"/>
    <col min="837" max="837" width="10" style="46" customWidth="1"/>
    <col min="838" max="838" width="10.28515625" style="46" customWidth="1"/>
    <col min="839" max="839" width="10" style="46" customWidth="1"/>
    <col min="840" max="840" width="10.28515625" style="46" customWidth="1"/>
    <col min="841" max="841" width="10" style="46" customWidth="1"/>
    <col min="842" max="842" width="10.28515625" style="46" customWidth="1"/>
    <col min="843" max="843" width="10" style="46" customWidth="1"/>
    <col min="844" max="844" width="10.28515625" style="46" customWidth="1"/>
    <col min="845" max="845" width="10" style="46" customWidth="1"/>
    <col min="846" max="846" width="19.85546875" style="46" customWidth="1"/>
    <col min="847" max="847" width="10.28515625" style="46" customWidth="1"/>
    <col min="848" max="848" width="10" style="46" customWidth="1"/>
    <col min="849" max="849" width="10.28515625" style="46" customWidth="1"/>
    <col min="850" max="850" width="10" style="46" customWidth="1"/>
    <col min="851" max="851" width="10.28515625" style="46" customWidth="1"/>
    <col min="852" max="852" width="10" style="46" customWidth="1"/>
    <col min="853" max="853" width="10.28515625" style="46" customWidth="1"/>
    <col min="854" max="854" width="10" style="46" customWidth="1"/>
    <col min="855" max="855" width="10.28515625" style="46" customWidth="1"/>
    <col min="856" max="856" width="10" style="46" customWidth="1"/>
    <col min="857" max="857" width="19.85546875" style="46" customWidth="1"/>
    <col min="858" max="858" width="10.28515625" style="46" customWidth="1"/>
    <col min="859" max="859" width="10" style="46" customWidth="1"/>
    <col min="860" max="860" width="10.28515625" style="46" customWidth="1"/>
    <col min="861" max="861" width="10" style="46" customWidth="1"/>
    <col min="862" max="862" width="10.28515625" style="46" customWidth="1"/>
    <col min="863" max="863" width="10" style="46" customWidth="1"/>
    <col min="864" max="864" width="10.28515625" style="46" customWidth="1"/>
    <col min="865" max="865" width="10" style="46" customWidth="1"/>
    <col min="866" max="866" width="10.28515625" style="46" customWidth="1"/>
    <col min="867" max="867" width="10" style="46" customWidth="1"/>
    <col min="868" max="868" width="19.85546875" style="46" customWidth="1"/>
    <col min="869" max="869" width="10.28515625" style="46" customWidth="1"/>
    <col min="870" max="870" width="10" style="46" customWidth="1"/>
    <col min="871" max="871" width="10.28515625" style="46" customWidth="1"/>
    <col min="872" max="872" width="10" style="46" customWidth="1"/>
    <col min="873" max="873" width="10.28515625" style="46" customWidth="1"/>
    <col min="874" max="874" width="10" style="46" customWidth="1"/>
    <col min="875" max="875" width="10.28515625" style="46" customWidth="1"/>
    <col min="876" max="876" width="10" style="46" customWidth="1"/>
    <col min="877" max="877" width="10.28515625" style="46" customWidth="1"/>
    <col min="878" max="878" width="10" style="46" customWidth="1"/>
    <col min="879" max="879" width="19.85546875" style="46" customWidth="1"/>
    <col min="880" max="880" width="10.28515625" style="46" customWidth="1"/>
    <col min="881" max="881" width="10" style="46" customWidth="1"/>
    <col min="882" max="882" width="10.28515625" style="46" customWidth="1"/>
    <col min="883" max="883" width="10" style="46" customWidth="1"/>
    <col min="884" max="884" width="10.28515625" style="46" customWidth="1"/>
    <col min="885" max="885" width="10" style="46" customWidth="1"/>
    <col min="886" max="886" width="10.28515625" style="46" customWidth="1"/>
    <col min="887" max="887" width="10" style="46" customWidth="1"/>
    <col min="888" max="888" width="10.28515625" style="46" customWidth="1"/>
    <col min="889" max="889" width="10" style="46" customWidth="1"/>
    <col min="890" max="890" width="19.85546875" style="46" customWidth="1"/>
    <col min="891" max="891" width="10.28515625" style="46" customWidth="1"/>
    <col min="892" max="892" width="10" style="46" customWidth="1"/>
    <col min="893" max="893" width="10.28515625" style="46" customWidth="1"/>
    <col min="894" max="894" width="10" style="46" customWidth="1"/>
    <col min="895" max="895" width="10.28515625" style="46" customWidth="1"/>
    <col min="896" max="896" width="9.140625" style="46"/>
    <col min="897" max="897" width="10.28515625" style="46" customWidth="1"/>
    <col min="898" max="898" width="9.42578125" style="46" customWidth="1"/>
    <col min="899" max="1024" width="9.140625" style="46"/>
    <col min="1025" max="1025" width="19.85546875" style="46" customWidth="1"/>
    <col min="1026" max="1026" width="11.42578125" style="46" customWidth="1"/>
    <col min="1027" max="1027" width="10" style="46" customWidth="1"/>
    <col min="1028" max="1028" width="11.42578125" style="46" customWidth="1"/>
    <col min="1029" max="1029" width="10.28515625" style="46" customWidth="1"/>
    <col min="1030" max="1030" width="10" style="46" customWidth="1"/>
    <col min="1031" max="1031" width="10.7109375" style="46" customWidth="1"/>
    <col min="1032" max="1035" width="10" style="46" customWidth="1"/>
    <col min="1036" max="1036" width="19.85546875" style="46" customWidth="1"/>
    <col min="1037" max="1037" width="10.28515625" style="46" customWidth="1"/>
    <col min="1038" max="1038" width="10" style="46" customWidth="1"/>
    <col min="1039" max="1039" width="10.28515625" style="46" customWidth="1"/>
    <col min="1040" max="1040" width="10" style="46" customWidth="1"/>
    <col min="1041" max="1041" width="10.28515625" style="46" customWidth="1"/>
    <col min="1042" max="1042" width="10" style="46" customWidth="1"/>
    <col min="1043" max="1043" width="10.28515625" style="46" customWidth="1"/>
    <col min="1044" max="1044" width="10" style="46" customWidth="1"/>
    <col min="1045" max="1045" width="10.28515625" style="46" customWidth="1"/>
    <col min="1046" max="1046" width="10" style="46" customWidth="1"/>
    <col min="1047" max="1047" width="19.85546875" style="46" customWidth="1"/>
    <col min="1048" max="1048" width="10.28515625" style="46" customWidth="1"/>
    <col min="1049" max="1049" width="10" style="46" customWidth="1"/>
    <col min="1050" max="1050" width="10.28515625" style="46" customWidth="1"/>
    <col min="1051" max="1051" width="10" style="46" customWidth="1"/>
    <col min="1052" max="1052" width="10.28515625" style="46" customWidth="1"/>
    <col min="1053" max="1053" width="10" style="46" customWidth="1"/>
    <col min="1054" max="1054" width="10.28515625" style="46" customWidth="1"/>
    <col min="1055" max="1055" width="10" style="46" customWidth="1"/>
    <col min="1056" max="1056" width="10.28515625" style="46" customWidth="1"/>
    <col min="1057" max="1057" width="10" style="46" customWidth="1"/>
    <col min="1058" max="1058" width="19.85546875" style="46" customWidth="1"/>
    <col min="1059" max="1059" width="10.28515625" style="46" customWidth="1"/>
    <col min="1060" max="1060" width="10" style="46" customWidth="1"/>
    <col min="1061" max="1061" width="10.28515625" style="46" customWidth="1"/>
    <col min="1062" max="1062" width="10" style="46" customWidth="1"/>
    <col min="1063" max="1063" width="10.28515625" style="46" customWidth="1"/>
    <col min="1064" max="1064" width="10" style="46" customWidth="1"/>
    <col min="1065" max="1065" width="10.28515625" style="46" customWidth="1"/>
    <col min="1066" max="1066" width="10" style="46" customWidth="1"/>
    <col min="1067" max="1067" width="10.28515625" style="46" customWidth="1"/>
    <col min="1068" max="1068" width="10" style="46" customWidth="1"/>
    <col min="1069" max="1069" width="19.85546875" style="46" customWidth="1"/>
    <col min="1070" max="1070" width="10.28515625" style="46" customWidth="1"/>
    <col min="1071" max="1071" width="10" style="46" customWidth="1"/>
    <col min="1072" max="1072" width="10.28515625" style="46" customWidth="1"/>
    <col min="1073" max="1073" width="10" style="46" customWidth="1"/>
    <col min="1074" max="1074" width="10.28515625" style="46" customWidth="1"/>
    <col min="1075" max="1075" width="10" style="46" customWidth="1"/>
    <col min="1076" max="1076" width="10.28515625" style="46" customWidth="1"/>
    <col min="1077" max="1077" width="10" style="46" customWidth="1"/>
    <col min="1078" max="1078" width="10.28515625" style="46" customWidth="1"/>
    <col min="1079" max="1079" width="10" style="46" customWidth="1"/>
    <col min="1080" max="1080" width="19.85546875" style="46" customWidth="1"/>
    <col min="1081" max="1081" width="10.28515625" style="46" customWidth="1"/>
    <col min="1082" max="1082" width="10" style="46" customWidth="1"/>
    <col min="1083" max="1083" width="10.28515625" style="46" customWidth="1"/>
    <col min="1084" max="1084" width="10" style="46" customWidth="1"/>
    <col min="1085" max="1085" width="10.28515625" style="46" customWidth="1"/>
    <col min="1086" max="1086" width="10" style="46" customWidth="1"/>
    <col min="1087" max="1087" width="10.28515625" style="46" customWidth="1"/>
    <col min="1088" max="1088" width="10" style="46" customWidth="1"/>
    <col min="1089" max="1089" width="10.28515625" style="46" customWidth="1"/>
    <col min="1090" max="1090" width="10" style="46" customWidth="1"/>
    <col min="1091" max="1091" width="19.85546875" style="46" customWidth="1"/>
    <col min="1092" max="1092" width="10.28515625" style="46" customWidth="1"/>
    <col min="1093" max="1093" width="10" style="46" customWidth="1"/>
    <col min="1094" max="1094" width="10.28515625" style="46" customWidth="1"/>
    <col min="1095" max="1095" width="10" style="46" customWidth="1"/>
    <col min="1096" max="1096" width="10.28515625" style="46" customWidth="1"/>
    <col min="1097" max="1097" width="10" style="46" customWidth="1"/>
    <col min="1098" max="1098" width="10.28515625" style="46" customWidth="1"/>
    <col min="1099" max="1099" width="10" style="46" customWidth="1"/>
    <col min="1100" max="1100" width="10.28515625" style="46" customWidth="1"/>
    <col min="1101" max="1101" width="10" style="46" customWidth="1"/>
    <col min="1102" max="1102" width="19.85546875" style="46" customWidth="1"/>
    <col min="1103" max="1103" width="10.28515625" style="46" customWidth="1"/>
    <col min="1104" max="1104" width="10" style="46" customWidth="1"/>
    <col min="1105" max="1105" width="10.28515625" style="46" customWidth="1"/>
    <col min="1106" max="1106" width="10" style="46" customWidth="1"/>
    <col min="1107" max="1107" width="10.28515625" style="46" customWidth="1"/>
    <col min="1108" max="1108" width="10" style="46" customWidth="1"/>
    <col min="1109" max="1109" width="10.28515625" style="46" customWidth="1"/>
    <col min="1110" max="1110" width="10" style="46" customWidth="1"/>
    <col min="1111" max="1111" width="10.28515625" style="46" customWidth="1"/>
    <col min="1112" max="1112" width="10" style="46" customWidth="1"/>
    <col min="1113" max="1113" width="19.85546875" style="46" customWidth="1"/>
    <col min="1114" max="1114" width="10.28515625" style="46" customWidth="1"/>
    <col min="1115" max="1115" width="10" style="46" customWidth="1"/>
    <col min="1116" max="1116" width="10.28515625" style="46" customWidth="1"/>
    <col min="1117" max="1117" width="10" style="46" customWidth="1"/>
    <col min="1118" max="1118" width="10.28515625" style="46" customWidth="1"/>
    <col min="1119" max="1119" width="10" style="46" customWidth="1"/>
    <col min="1120" max="1120" width="10.28515625" style="46" customWidth="1"/>
    <col min="1121" max="1121" width="10" style="46" customWidth="1"/>
    <col min="1122" max="1122" width="10.28515625" style="46" customWidth="1"/>
    <col min="1123" max="1123" width="10" style="46" customWidth="1"/>
    <col min="1124" max="1124" width="19.85546875" style="46" customWidth="1"/>
    <col min="1125" max="1125" width="10.28515625" style="46" customWidth="1"/>
    <col min="1126" max="1126" width="10" style="46" customWidth="1"/>
    <col min="1127" max="1127" width="10.28515625" style="46" customWidth="1"/>
    <col min="1128" max="1128" width="10" style="46" customWidth="1"/>
    <col min="1129" max="1129" width="10.28515625" style="46" customWidth="1"/>
    <col min="1130" max="1130" width="10" style="46" customWidth="1"/>
    <col min="1131" max="1131" width="10.28515625" style="46" customWidth="1"/>
    <col min="1132" max="1132" width="10" style="46" customWidth="1"/>
    <col min="1133" max="1133" width="10.28515625" style="46" customWidth="1"/>
    <col min="1134" max="1134" width="10" style="46" customWidth="1"/>
    <col min="1135" max="1135" width="19.85546875" style="46" customWidth="1"/>
    <col min="1136" max="1136" width="10.28515625" style="46" customWidth="1"/>
    <col min="1137" max="1137" width="10" style="46" customWidth="1"/>
    <col min="1138" max="1138" width="10.28515625" style="46" customWidth="1"/>
    <col min="1139" max="1139" width="10" style="46" customWidth="1"/>
    <col min="1140" max="1140" width="10.28515625" style="46" customWidth="1"/>
    <col min="1141" max="1141" width="10" style="46" customWidth="1"/>
    <col min="1142" max="1142" width="10.28515625" style="46" customWidth="1"/>
    <col min="1143" max="1143" width="10" style="46" customWidth="1"/>
    <col min="1144" max="1144" width="10.28515625" style="46" customWidth="1"/>
    <col min="1145" max="1145" width="10" style="46" customWidth="1"/>
    <col min="1146" max="1146" width="19.85546875" style="46" customWidth="1"/>
    <col min="1147" max="1147" width="10.28515625" style="46" customWidth="1"/>
    <col min="1148" max="1148" width="10" style="46" customWidth="1"/>
    <col min="1149" max="1149" width="10.28515625" style="46" customWidth="1"/>
    <col min="1150" max="1150" width="10" style="46" customWidth="1"/>
    <col min="1151" max="1151" width="10.28515625" style="46" customWidth="1"/>
    <col min="1152" max="1152" width="9.140625" style="46"/>
    <col min="1153" max="1153" width="10.28515625" style="46" customWidth="1"/>
    <col min="1154" max="1154" width="9.42578125" style="46" customWidth="1"/>
    <col min="1155" max="1280" width="9.140625" style="46"/>
    <col min="1281" max="1281" width="19.85546875" style="46" customWidth="1"/>
    <col min="1282" max="1282" width="11.42578125" style="46" customWidth="1"/>
    <col min="1283" max="1283" width="10" style="46" customWidth="1"/>
    <col min="1284" max="1284" width="11.42578125" style="46" customWidth="1"/>
    <col min="1285" max="1285" width="10.28515625" style="46" customWidth="1"/>
    <col min="1286" max="1286" width="10" style="46" customWidth="1"/>
    <col min="1287" max="1287" width="10.7109375" style="46" customWidth="1"/>
    <col min="1288" max="1291" width="10" style="46" customWidth="1"/>
    <col min="1292" max="1292" width="19.85546875" style="46" customWidth="1"/>
    <col min="1293" max="1293" width="10.28515625" style="46" customWidth="1"/>
    <col min="1294" max="1294" width="10" style="46" customWidth="1"/>
    <col min="1295" max="1295" width="10.28515625" style="46" customWidth="1"/>
    <col min="1296" max="1296" width="10" style="46" customWidth="1"/>
    <col min="1297" max="1297" width="10.28515625" style="46" customWidth="1"/>
    <col min="1298" max="1298" width="10" style="46" customWidth="1"/>
    <col min="1299" max="1299" width="10.28515625" style="46" customWidth="1"/>
    <col min="1300" max="1300" width="10" style="46" customWidth="1"/>
    <col min="1301" max="1301" width="10.28515625" style="46" customWidth="1"/>
    <col min="1302" max="1302" width="10" style="46" customWidth="1"/>
    <col min="1303" max="1303" width="19.85546875" style="46" customWidth="1"/>
    <col min="1304" max="1304" width="10.28515625" style="46" customWidth="1"/>
    <col min="1305" max="1305" width="10" style="46" customWidth="1"/>
    <col min="1306" max="1306" width="10.28515625" style="46" customWidth="1"/>
    <col min="1307" max="1307" width="10" style="46" customWidth="1"/>
    <col min="1308" max="1308" width="10.28515625" style="46" customWidth="1"/>
    <col min="1309" max="1309" width="10" style="46" customWidth="1"/>
    <col min="1310" max="1310" width="10.28515625" style="46" customWidth="1"/>
    <col min="1311" max="1311" width="10" style="46" customWidth="1"/>
    <col min="1312" max="1312" width="10.28515625" style="46" customWidth="1"/>
    <col min="1313" max="1313" width="10" style="46" customWidth="1"/>
    <col min="1314" max="1314" width="19.85546875" style="46" customWidth="1"/>
    <col min="1315" max="1315" width="10.28515625" style="46" customWidth="1"/>
    <col min="1316" max="1316" width="10" style="46" customWidth="1"/>
    <col min="1317" max="1317" width="10.28515625" style="46" customWidth="1"/>
    <col min="1318" max="1318" width="10" style="46" customWidth="1"/>
    <col min="1319" max="1319" width="10.28515625" style="46" customWidth="1"/>
    <col min="1320" max="1320" width="10" style="46" customWidth="1"/>
    <col min="1321" max="1321" width="10.28515625" style="46" customWidth="1"/>
    <col min="1322" max="1322" width="10" style="46" customWidth="1"/>
    <col min="1323" max="1323" width="10.28515625" style="46" customWidth="1"/>
    <col min="1324" max="1324" width="10" style="46" customWidth="1"/>
    <col min="1325" max="1325" width="19.85546875" style="46" customWidth="1"/>
    <col min="1326" max="1326" width="10.28515625" style="46" customWidth="1"/>
    <col min="1327" max="1327" width="10" style="46" customWidth="1"/>
    <col min="1328" max="1328" width="10.28515625" style="46" customWidth="1"/>
    <col min="1329" max="1329" width="10" style="46" customWidth="1"/>
    <col min="1330" max="1330" width="10.28515625" style="46" customWidth="1"/>
    <col min="1331" max="1331" width="10" style="46" customWidth="1"/>
    <col min="1332" max="1332" width="10.28515625" style="46" customWidth="1"/>
    <col min="1333" max="1333" width="10" style="46" customWidth="1"/>
    <col min="1334" max="1334" width="10.28515625" style="46" customWidth="1"/>
    <col min="1335" max="1335" width="10" style="46" customWidth="1"/>
    <col min="1336" max="1336" width="19.85546875" style="46" customWidth="1"/>
    <col min="1337" max="1337" width="10.28515625" style="46" customWidth="1"/>
    <col min="1338" max="1338" width="10" style="46" customWidth="1"/>
    <col min="1339" max="1339" width="10.28515625" style="46" customWidth="1"/>
    <col min="1340" max="1340" width="10" style="46" customWidth="1"/>
    <col min="1341" max="1341" width="10.28515625" style="46" customWidth="1"/>
    <col min="1342" max="1342" width="10" style="46" customWidth="1"/>
    <col min="1343" max="1343" width="10.28515625" style="46" customWidth="1"/>
    <col min="1344" max="1344" width="10" style="46" customWidth="1"/>
    <col min="1345" max="1345" width="10.28515625" style="46" customWidth="1"/>
    <col min="1346" max="1346" width="10" style="46" customWidth="1"/>
    <col min="1347" max="1347" width="19.85546875" style="46" customWidth="1"/>
    <col min="1348" max="1348" width="10.28515625" style="46" customWidth="1"/>
    <col min="1349" max="1349" width="10" style="46" customWidth="1"/>
    <col min="1350" max="1350" width="10.28515625" style="46" customWidth="1"/>
    <col min="1351" max="1351" width="10" style="46" customWidth="1"/>
    <col min="1352" max="1352" width="10.28515625" style="46" customWidth="1"/>
    <col min="1353" max="1353" width="10" style="46" customWidth="1"/>
    <col min="1354" max="1354" width="10.28515625" style="46" customWidth="1"/>
    <col min="1355" max="1355" width="10" style="46" customWidth="1"/>
    <col min="1356" max="1356" width="10.28515625" style="46" customWidth="1"/>
    <col min="1357" max="1357" width="10" style="46" customWidth="1"/>
    <col min="1358" max="1358" width="19.85546875" style="46" customWidth="1"/>
    <col min="1359" max="1359" width="10.28515625" style="46" customWidth="1"/>
    <col min="1360" max="1360" width="10" style="46" customWidth="1"/>
    <col min="1361" max="1361" width="10.28515625" style="46" customWidth="1"/>
    <col min="1362" max="1362" width="10" style="46" customWidth="1"/>
    <col min="1363" max="1363" width="10.28515625" style="46" customWidth="1"/>
    <col min="1364" max="1364" width="10" style="46" customWidth="1"/>
    <col min="1365" max="1365" width="10.28515625" style="46" customWidth="1"/>
    <col min="1366" max="1366" width="10" style="46" customWidth="1"/>
    <col min="1367" max="1367" width="10.28515625" style="46" customWidth="1"/>
    <col min="1368" max="1368" width="10" style="46" customWidth="1"/>
    <col min="1369" max="1369" width="19.85546875" style="46" customWidth="1"/>
    <col min="1370" max="1370" width="10.28515625" style="46" customWidth="1"/>
    <col min="1371" max="1371" width="10" style="46" customWidth="1"/>
    <col min="1372" max="1372" width="10.28515625" style="46" customWidth="1"/>
    <col min="1373" max="1373" width="10" style="46" customWidth="1"/>
    <col min="1374" max="1374" width="10.28515625" style="46" customWidth="1"/>
    <col min="1375" max="1375" width="10" style="46" customWidth="1"/>
    <col min="1376" max="1376" width="10.28515625" style="46" customWidth="1"/>
    <col min="1377" max="1377" width="10" style="46" customWidth="1"/>
    <col min="1378" max="1378" width="10.28515625" style="46" customWidth="1"/>
    <col min="1379" max="1379" width="10" style="46" customWidth="1"/>
    <col min="1380" max="1380" width="19.85546875" style="46" customWidth="1"/>
    <col min="1381" max="1381" width="10.28515625" style="46" customWidth="1"/>
    <col min="1382" max="1382" width="10" style="46" customWidth="1"/>
    <col min="1383" max="1383" width="10.28515625" style="46" customWidth="1"/>
    <col min="1384" max="1384" width="10" style="46" customWidth="1"/>
    <col min="1385" max="1385" width="10.28515625" style="46" customWidth="1"/>
    <col min="1386" max="1386" width="10" style="46" customWidth="1"/>
    <col min="1387" max="1387" width="10.28515625" style="46" customWidth="1"/>
    <col min="1388" max="1388" width="10" style="46" customWidth="1"/>
    <col min="1389" max="1389" width="10.28515625" style="46" customWidth="1"/>
    <col min="1390" max="1390" width="10" style="46" customWidth="1"/>
    <col min="1391" max="1391" width="19.85546875" style="46" customWidth="1"/>
    <col min="1392" max="1392" width="10.28515625" style="46" customWidth="1"/>
    <col min="1393" max="1393" width="10" style="46" customWidth="1"/>
    <col min="1394" max="1394" width="10.28515625" style="46" customWidth="1"/>
    <col min="1395" max="1395" width="10" style="46" customWidth="1"/>
    <col min="1396" max="1396" width="10.28515625" style="46" customWidth="1"/>
    <col min="1397" max="1397" width="10" style="46" customWidth="1"/>
    <col min="1398" max="1398" width="10.28515625" style="46" customWidth="1"/>
    <col min="1399" max="1399" width="10" style="46" customWidth="1"/>
    <col min="1400" max="1400" width="10.28515625" style="46" customWidth="1"/>
    <col min="1401" max="1401" width="10" style="46" customWidth="1"/>
    <col min="1402" max="1402" width="19.85546875" style="46" customWidth="1"/>
    <col min="1403" max="1403" width="10.28515625" style="46" customWidth="1"/>
    <col min="1404" max="1404" width="10" style="46" customWidth="1"/>
    <col min="1405" max="1405" width="10.28515625" style="46" customWidth="1"/>
    <col min="1406" max="1406" width="10" style="46" customWidth="1"/>
    <col min="1407" max="1407" width="10.28515625" style="46" customWidth="1"/>
    <col min="1408" max="1408" width="9.140625" style="46"/>
    <col min="1409" max="1409" width="10.28515625" style="46" customWidth="1"/>
    <col min="1410" max="1410" width="9.42578125" style="46" customWidth="1"/>
    <col min="1411" max="1536" width="9.140625" style="46"/>
    <col min="1537" max="1537" width="19.85546875" style="46" customWidth="1"/>
    <col min="1538" max="1538" width="11.42578125" style="46" customWidth="1"/>
    <col min="1539" max="1539" width="10" style="46" customWidth="1"/>
    <col min="1540" max="1540" width="11.42578125" style="46" customWidth="1"/>
    <col min="1541" max="1541" width="10.28515625" style="46" customWidth="1"/>
    <col min="1542" max="1542" width="10" style="46" customWidth="1"/>
    <col min="1543" max="1543" width="10.7109375" style="46" customWidth="1"/>
    <col min="1544" max="1547" width="10" style="46" customWidth="1"/>
    <col min="1548" max="1548" width="19.85546875" style="46" customWidth="1"/>
    <col min="1549" max="1549" width="10.28515625" style="46" customWidth="1"/>
    <col min="1550" max="1550" width="10" style="46" customWidth="1"/>
    <col min="1551" max="1551" width="10.28515625" style="46" customWidth="1"/>
    <col min="1552" max="1552" width="10" style="46" customWidth="1"/>
    <col min="1553" max="1553" width="10.28515625" style="46" customWidth="1"/>
    <col min="1554" max="1554" width="10" style="46" customWidth="1"/>
    <col min="1555" max="1555" width="10.28515625" style="46" customWidth="1"/>
    <col min="1556" max="1556" width="10" style="46" customWidth="1"/>
    <col min="1557" max="1557" width="10.28515625" style="46" customWidth="1"/>
    <col min="1558" max="1558" width="10" style="46" customWidth="1"/>
    <col min="1559" max="1559" width="19.85546875" style="46" customWidth="1"/>
    <col min="1560" max="1560" width="10.28515625" style="46" customWidth="1"/>
    <col min="1561" max="1561" width="10" style="46" customWidth="1"/>
    <col min="1562" max="1562" width="10.28515625" style="46" customWidth="1"/>
    <col min="1563" max="1563" width="10" style="46" customWidth="1"/>
    <col min="1564" max="1564" width="10.28515625" style="46" customWidth="1"/>
    <col min="1565" max="1565" width="10" style="46" customWidth="1"/>
    <col min="1566" max="1566" width="10.28515625" style="46" customWidth="1"/>
    <col min="1567" max="1567" width="10" style="46" customWidth="1"/>
    <col min="1568" max="1568" width="10.28515625" style="46" customWidth="1"/>
    <col min="1569" max="1569" width="10" style="46" customWidth="1"/>
    <col min="1570" max="1570" width="19.85546875" style="46" customWidth="1"/>
    <col min="1571" max="1571" width="10.28515625" style="46" customWidth="1"/>
    <col min="1572" max="1572" width="10" style="46" customWidth="1"/>
    <col min="1573" max="1573" width="10.28515625" style="46" customWidth="1"/>
    <col min="1574" max="1574" width="10" style="46" customWidth="1"/>
    <col min="1575" max="1575" width="10.28515625" style="46" customWidth="1"/>
    <col min="1576" max="1576" width="10" style="46" customWidth="1"/>
    <col min="1577" max="1577" width="10.28515625" style="46" customWidth="1"/>
    <col min="1578" max="1578" width="10" style="46" customWidth="1"/>
    <col min="1579" max="1579" width="10.28515625" style="46" customWidth="1"/>
    <col min="1580" max="1580" width="10" style="46" customWidth="1"/>
    <col min="1581" max="1581" width="19.85546875" style="46" customWidth="1"/>
    <col min="1582" max="1582" width="10.28515625" style="46" customWidth="1"/>
    <col min="1583" max="1583" width="10" style="46" customWidth="1"/>
    <col min="1584" max="1584" width="10.28515625" style="46" customWidth="1"/>
    <col min="1585" max="1585" width="10" style="46" customWidth="1"/>
    <col min="1586" max="1586" width="10.28515625" style="46" customWidth="1"/>
    <col min="1587" max="1587" width="10" style="46" customWidth="1"/>
    <col min="1588" max="1588" width="10.28515625" style="46" customWidth="1"/>
    <col min="1589" max="1589" width="10" style="46" customWidth="1"/>
    <col min="1590" max="1590" width="10.28515625" style="46" customWidth="1"/>
    <col min="1591" max="1591" width="10" style="46" customWidth="1"/>
    <col min="1592" max="1592" width="19.85546875" style="46" customWidth="1"/>
    <col min="1593" max="1593" width="10.28515625" style="46" customWidth="1"/>
    <col min="1594" max="1594" width="10" style="46" customWidth="1"/>
    <col min="1595" max="1595" width="10.28515625" style="46" customWidth="1"/>
    <col min="1596" max="1596" width="10" style="46" customWidth="1"/>
    <col min="1597" max="1597" width="10.28515625" style="46" customWidth="1"/>
    <col min="1598" max="1598" width="10" style="46" customWidth="1"/>
    <col min="1599" max="1599" width="10.28515625" style="46" customWidth="1"/>
    <col min="1600" max="1600" width="10" style="46" customWidth="1"/>
    <col min="1601" max="1601" width="10.28515625" style="46" customWidth="1"/>
    <col min="1602" max="1602" width="10" style="46" customWidth="1"/>
    <col min="1603" max="1603" width="19.85546875" style="46" customWidth="1"/>
    <col min="1604" max="1604" width="10.28515625" style="46" customWidth="1"/>
    <col min="1605" max="1605" width="10" style="46" customWidth="1"/>
    <col min="1606" max="1606" width="10.28515625" style="46" customWidth="1"/>
    <col min="1607" max="1607" width="10" style="46" customWidth="1"/>
    <col min="1608" max="1608" width="10.28515625" style="46" customWidth="1"/>
    <col min="1609" max="1609" width="10" style="46" customWidth="1"/>
    <col min="1610" max="1610" width="10.28515625" style="46" customWidth="1"/>
    <col min="1611" max="1611" width="10" style="46" customWidth="1"/>
    <col min="1612" max="1612" width="10.28515625" style="46" customWidth="1"/>
    <col min="1613" max="1613" width="10" style="46" customWidth="1"/>
    <col min="1614" max="1614" width="19.85546875" style="46" customWidth="1"/>
    <col min="1615" max="1615" width="10.28515625" style="46" customWidth="1"/>
    <col min="1616" max="1616" width="10" style="46" customWidth="1"/>
    <col min="1617" max="1617" width="10.28515625" style="46" customWidth="1"/>
    <col min="1618" max="1618" width="10" style="46" customWidth="1"/>
    <col min="1619" max="1619" width="10.28515625" style="46" customWidth="1"/>
    <col min="1620" max="1620" width="10" style="46" customWidth="1"/>
    <col min="1621" max="1621" width="10.28515625" style="46" customWidth="1"/>
    <col min="1622" max="1622" width="10" style="46" customWidth="1"/>
    <col min="1623" max="1623" width="10.28515625" style="46" customWidth="1"/>
    <col min="1624" max="1624" width="10" style="46" customWidth="1"/>
    <col min="1625" max="1625" width="19.85546875" style="46" customWidth="1"/>
    <col min="1626" max="1626" width="10.28515625" style="46" customWidth="1"/>
    <col min="1627" max="1627" width="10" style="46" customWidth="1"/>
    <col min="1628" max="1628" width="10.28515625" style="46" customWidth="1"/>
    <col min="1629" max="1629" width="10" style="46" customWidth="1"/>
    <col min="1630" max="1630" width="10.28515625" style="46" customWidth="1"/>
    <col min="1631" max="1631" width="10" style="46" customWidth="1"/>
    <col min="1632" max="1632" width="10.28515625" style="46" customWidth="1"/>
    <col min="1633" max="1633" width="10" style="46" customWidth="1"/>
    <col min="1634" max="1634" width="10.28515625" style="46" customWidth="1"/>
    <col min="1635" max="1635" width="10" style="46" customWidth="1"/>
    <col min="1636" max="1636" width="19.85546875" style="46" customWidth="1"/>
    <col min="1637" max="1637" width="10.28515625" style="46" customWidth="1"/>
    <col min="1638" max="1638" width="10" style="46" customWidth="1"/>
    <col min="1639" max="1639" width="10.28515625" style="46" customWidth="1"/>
    <col min="1640" max="1640" width="10" style="46" customWidth="1"/>
    <col min="1641" max="1641" width="10.28515625" style="46" customWidth="1"/>
    <col min="1642" max="1642" width="10" style="46" customWidth="1"/>
    <col min="1643" max="1643" width="10.28515625" style="46" customWidth="1"/>
    <col min="1644" max="1644" width="10" style="46" customWidth="1"/>
    <col min="1645" max="1645" width="10.28515625" style="46" customWidth="1"/>
    <col min="1646" max="1646" width="10" style="46" customWidth="1"/>
    <col min="1647" max="1647" width="19.85546875" style="46" customWidth="1"/>
    <col min="1648" max="1648" width="10.28515625" style="46" customWidth="1"/>
    <col min="1649" max="1649" width="10" style="46" customWidth="1"/>
    <col min="1650" max="1650" width="10.28515625" style="46" customWidth="1"/>
    <col min="1651" max="1651" width="10" style="46" customWidth="1"/>
    <col min="1652" max="1652" width="10.28515625" style="46" customWidth="1"/>
    <col min="1653" max="1653" width="10" style="46" customWidth="1"/>
    <col min="1654" max="1654" width="10.28515625" style="46" customWidth="1"/>
    <col min="1655" max="1655" width="10" style="46" customWidth="1"/>
    <col min="1656" max="1656" width="10.28515625" style="46" customWidth="1"/>
    <col min="1657" max="1657" width="10" style="46" customWidth="1"/>
    <col min="1658" max="1658" width="19.85546875" style="46" customWidth="1"/>
    <col min="1659" max="1659" width="10.28515625" style="46" customWidth="1"/>
    <col min="1660" max="1660" width="10" style="46" customWidth="1"/>
    <col min="1661" max="1661" width="10.28515625" style="46" customWidth="1"/>
    <col min="1662" max="1662" width="10" style="46" customWidth="1"/>
    <col min="1663" max="1663" width="10.28515625" style="46" customWidth="1"/>
    <col min="1664" max="1664" width="9.140625" style="46"/>
    <col min="1665" max="1665" width="10.28515625" style="46" customWidth="1"/>
    <col min="1666" max="1666" width="9.42578125" style="46" customWidth="1"/>
    <col min="1667" max="1792" width="9.140625" style="46"/>
    <col min="1793" max="1793" width="19.85546875" style="46" customWidth="1"/>
    <col min="1794" max="1794" width="11.42578125" style="46" customWidth="1"/>
    <col min="1795" max="1795" width="10" style="46" customWidth="1"/>
    <col min="1796" max="1796" width="11.42578125" style="46" customWidth="1"/>
    <col min="1797" max="1797" width="10.28515625" style="46" customWidth="1"/>
    <col min="1798" max="1798" width="10" style="46" customWidth="1"/>
    <col min="1799" max="1799" width="10.7109375" style="46" customWidth="1"/>
    <col min="1800" max="1803" width="10" style="46" customWidth="1"/>
    <col min="1804" max="1804" width="19.85546875" style="46" customWidth="1"/>
    <col min="1805" max="1805" width="10.28515625" style="46" customWidth="1"/>
    <col min="1806" max="1806" width="10" style="46" customWidth="1"/>
    <col min="1807" max="1807" width="10.28515625" style="46" customWidth="1"/>
    <col min="1808" max="1808" width="10" style="46" customWidth="1"/>
    <col min="1809" max="1809" width="10.28515625" style="46" customWidth="1"/>
    <col min="1810" max="1810" width="10" style="46" customWidth="1"/>
    <col min="1811" max="1811" width="10.28515625" style="46" customWidth="1"/>
    <col min="1812" max="1812" width="10" style="46" customWidth="1"/>
    <col min="1813" max="1813" width="10.28515625" style="46" customWidth="1"/>
    <col min="1814" max="1814" width="10" style="46" customWidth="1"/>
    <col min="1815" max="1815" width="19.85546875" style="46" customWidth="1"/>
    <col min="1816" max="1816" width="10.28515625" style="46" customWidth="1"/>
    <col min="1817" max="1817" width="10" style="46" customWidth="1"/>
    <col min="1818" max="1818" width="10.28515625" style="46" customWidth="1"/>
    <col min="1819" max="1819" width="10" style="46" customWidth="1"/>
    <col min="1820" max="1820" width="10.28515625" style="46" customWidth="1"/>
    <col min="1821" max="1821" width="10" style="46" customWidth="1"/>
    <col min="1822" max="1822" width="10.28515625" style="46" customWidth="1"/>
    <col min="1823" max="1823" width="10" style="46" customWidth="1"/>
    <col min="1824" max="1824" width="10.28515625" style="46" customWidth="1"/>
    <col min="1825" max="1825" width="10" style="46" customWidth="1"/>
    <col min="1826" max="1826" width="19.85546875" style="46" customWidth="1"/>
    <col min="1827" max="1827" width="10.28515625" style="46" customWidth="1"/>
    <col min="1828" max="1828" width="10" style="46" customWidth="1"/>
    <col min="1829" max="1829" width="10.28515625" style="46" customWidth="1"/>
    <col min="1830" max="1830" width="10" style="46" customWidth="1"/>
    <col min="1831" max="1831" width="10.28515625" style="46" customWidth="1"/>
    <col min="1832" max="1832" width="10" style="46" customWidth="1"/>
    <col min="1833" max="1833" width="10.28515625" style="46" customWidth="1"/>
    <col min="1834" max="1834" width="10" style="46" customWidth="1"/>
    <col min="1835" max="1835" width="10.28515625" style="46" customWidth="1"/>
    <col min="1836" max="1836" width="10" style="46" customWidth="1"/>
    <col min="1837" max="1837" width="19.85546875" style="46" customWidth="1"/>
    <col min="1838" max="1838" width="10.28515625" style="46" customWidth="1"/>
    <col min="1839" max="1839" width="10" style="46" customWidth="1"/>
    <col min="1840" max="1840" width="10.28515625" style="46" customWidth="1"/>
    <col min="1841" max="1841" width="10" style="46" customWidth="1"/>
    <col min="1842" max="1842" width="10.28515625" style="46" customWidth="1"/>
    <col min="1843" max="1843" width="10" style="46" customWidth="1"/>
    <col min="1844" max="1844" width="10.28515625" style="46" customWidth="1"/>
    <col min="1845" max="1845" width="10" style="46" customWidth="1"/>
    <col min="1846" max="1846" width="10.28515625" style="46" customWidth="1"/>
    <col min="1847" max="1847" width="10" style="46" customWidth="1"/>
    <col min="1848" max="1848" width="19.85546875" style="46" customWidth="1"/>
    <col min="1849" max="1849" width="10.28515625" style="46" customWidth="1"/>
    <col min="1850" max="1850" width="10" style="46" customWidth="1"/>
    <col min="1851" max="1851" width="10.28515625" style="46" customWidth="1"/>
    <col min="1852" max="1852" width="10" style="46" customWidth="1"/>
    <col min="1853" max="1853" width="10.28515625" style="46" customWidth="1"/>
    <col min="1854" max="1854" width="10" style="46" customWidth="1"/>
    <col min="1855" max="1855" width="10.28515625" style="46" customWidth="1"/>
    <col min="1856" max="1856" width="10" style="46" customWidth="1"/>
    <col min="1857" max="1857" width="10.28515625" style="46" customWidth="1"/>
    <col min="1858" max="1858" width="10" style="46" customWidth="1"/>
    <col min="1859" max="1859" width="19.85546875" style="46" customWidth="1"/>
    <col min="1860" max="1860" width="10.28515625" style="46" customWidth="1"/>
    <col min="1861" max="1861" width="10" style="46" customWidth="1"/>
    <col min="1862" max="1862" width="10.28515625" style="46" customWidth="1"/>
    <col min="1863" max="1863" width="10" style="46" customWidth="1"/>
    <col min="1864" max="1864" width="10.28515625" style="46" customWidth="1"/>
    <col min="1865" max="1865" width="10" style="46" customWidth="1"/>
    <col min="1866" max="1866" width="10.28515625" style="46" customWidth="1"/>
    <col min="1867" max="1867" width="10" style="46" customWidth="1"/>
    <col min="1868" max="1868" width="10.28515625" style="46" customWidth="1"/>
    <col min="1869" max="1869" width="10" style="46" customWidth="1"/>
    <col min="1870" max="1870" width="19.85546875" style="46" customWidth="1"/>
    <col min="1871" max="1871" width="10.28515625" style="46" customWidth="1"/>
    <col min="1872" max="1872" width="10" style="46" customWidth="1"/>
    <col min="1873" max="1873" width="10.28515625" style="46" customWidth="1"/>
    <col min="1874" max="1874" width="10" style="46" customWidth="1"/>
    <col min="1875" max="1875" width="10.28515625" style="46" customWidth="1"/>
    <col min="1876" max="1876" width="10" style="46" customWidth="1"/>
    <col min="1877" max="1877" width="10.28515625" style="46" customWidth="1"/>
    <col min="1878" max="1878" width="10" style="46" customWidth="1"/>
    <col min="1879" max="1879" width="10.28515625" style="46" customWidth="1"/>
    <col min="1880" max="1880" width="10" style="46" customWidth="1"/>
    <col min="1881" max="1881" width="19.85546875" style="46" customWidth="1"/>
    <col min="1882" max="1882" width="10.28515625" style="46" customWidth="1"/>
    <col min="1883" max="1883" width="10" style="46" customWidth="1"/>
    <col min="1884" max="1884" width="10.28515625" style="46" customWidth="1"/>
    <col min="1885" max="1885" width="10" style="46" customWidth="1"/>
    <col min="1886" max="1886" width="10.28515625" style="46" customWidth="1"/>
    <col min="1887" max="1887" width="10" style="46" customWidth="1"/>
    <col min="1888" max="1888" width="10.28515625" style="46" customWidth="1"/>
    <col min="1889" max="1889" width="10" style="46" customWidth="1"/>
    <col min="1890" max="1890" width="10.28515625" style="46" customWidth="1"/>
    <col min="1891" max="1891" width="10" style="46" customWidth="1"/>
    <col min="1892" max="1892" width="19.85546875" style="46" customWidth="1"/>
    <col min="1893" max="1893" width="10.28515625" style="46" customWidth="1"/>
    <col min="1894" max="1894" width="10" style="46" customWidth="1"/>
    <col min="1895" max="1895" width="10.28515625" style="46" customWidth="1"/>
    <col min="1896" max="1896" width="10" style="46" customWidth="1"/>
    <col min="1897" max="1897" width="10.28515625" style="46" customWidth="1"/>
    <col min="1898" max="1898" width="10" style="46" customWidth="1"/>
    <col min="1899" max="1899" width="10.28515625" style="46" customWidth="1"/>
    <col min="1900" max="1900" width="10" style="46" customWidth="1"/>
    <col min="1901" max="1901" width="10.28515625" style="46" customWidth="1"/>
    <col min="1902" max="1902" width="10" style="46" customWidth="1"/>
    <col min="1903" max="1903" width="19.85546875" style="46" customWidth="1"/>
    <col min="1904" max="1904" width="10.28515625" style="46" customWidth="1"/>
    <col min="1905" max="1905" width="10" style="46" customWidth="1"/>
    <col min="1906" max="1906" width="10.28515625" style="46" customWidth="1"/>
    <col min="1907" max="1907" width="10" style="46" customWidth="1"/>
    <col min="1908" max="1908" width="10.28515625" style="46" customWidth="1"/>
    <col min="1909" max="1909" width="10" style="46" customWidth="1"/>
    <col min="1910" max="1910" width="10.28515625" style="46" customWidth="1"/>
    <col min="1911" max="1911" width="10" style="46" customWidth="1"/>
    <col min="1912" max="1912" width="10.28515625" style="46" customWidth="1"/>
    <col min="1913" max="1913" width="10" style="46" customWidth="1"/>
    <col min="1914" max="1914" width="19.85546875" style="46" customWidth="1"/>
    <col min="1915" max="1915" width="10.28515625" style="46" customWidth="1"/>
    <col min="1916" max="1916" width="10" style="46" customWidth="1"/>
    <col min="1917" max="1917" width="10.28515625" style="46" customWidth="1"/>
    <col min="1918" max="1918" width="10" style="46" customWidth="1"/>
    <col min="1919" max="1919" width="10.28515625" style="46" customWidth="1"/>
    <col min="1920" max="1920" width="9.140625" style="46"/>
    <col min="1921" max="1921" width="10.28515625" style="46" customWidth="1"/>
    <col min="1922" max="1922" width="9.42578125" style="46" customWidth="1"/>
    <col min="1923" max="2048" width="9.140625" style="46"/>
    <col min="2049" max="2049" width="19.85546875" style="46" customWidth="1"/>
    <col min="2050" max="2050" width="11.42578125" style="46" customWidth="1"/>
    <col min="2051" max="2051" width="10" style="46" customWidth="1"/>
    <col min="2052" max="2052" width="11.42578125" style="46" customWidth="1"/>
    <col min="2053" max="2053" width="10.28515625" style="46" customWidth="1"/>
    <col min="2054" max="2054" width="10" style="46" customWidth="1"/>
    <col min="2055" max="2055" width="10.7109375" style="46" customWidth="1"/>
    <col min="2056" max="2059" width="10" style="46" customWidth="1"/>
    <col min="2060" max="2060" width="19.85546875" style="46" customWidth="1"/>
    <col min="2061" max="2061" width="10.28515625" style="46" customWidth="1"/>
    <col min="2062" max="2062" width="10" style="46" customWidth="1"/>
    <col min="2063" max="2063" width="10.28515625" style="46" customWidth="1"/>
    <col min="2064" max="2064" width="10" style="46" customWidth="1"/>
    <col min="2065" max="2065" width="10.28515625" style="46" customWidth="1"/>
    <col min="2066" max="2066" width="10" style="46" customWidth="1"/>
    <col min="2067" max="2067" width="10.28515625" style="46" customWidth="1"/>
    <col min="2068" max="2068" width="10" style="46" customWidth="1"/>
    <col min="2069" max="2069" width="10.28515625" style="46" customWidth="1"/>
    <col min="2070" max="2070" width="10" style="46" customWidth="1"/>
    <col min="2071" max="2071" width="19.85546875" style="46" customWidth="1"/>
    <col min="2072" max="2072" width="10.28515625" style="46" customWidth="1"/>
    <col min="2073" max="2073" width="10" style="46" customWidth="1"/>
    <col min="2074" max="2074" width="10.28515625" style="46" customWidth="1"/>
    <col min="2075" max="2075" width="10" style="46" customWidth="1"/>
    <col min="2076" max="2076" width="10.28515625" style="46" customWidth="1"/>
    <col min="2077" max="2077" width="10" style="46" customWidth="1"/>
    <col min="2078" max="2078" width="10.28515625" style="46" customWidth="1"/>
    <col min="2079" max="2079" width="10" style="46" customWidth="1"/>
    <col min="2080" max="2080" width="10.28515625" style="46" customWidth="1"/>
    <col min="2081" max="2081" width="10" style="46" customWidth="1"/>
    <col min="2082" max="2082" width="19.85546875" style="46" customWidth="1"/>
    <col min="2083" max="2083" width="10.28515625" style="46" customWidth="1"/>
    <col min="2084" max="2084" width="10" style="46" customWidth="1"/>
    <col min="2085" max="2085" width="10.28515625" style="46" customWidth="1"/>
    <col min="2086" max="2086" width="10" style="46" customWidth="1"/>
    <col min="2087" max="2087" width="10.28515625" style="46" customWidth="1"/>
    <col min="2088" max="2088" width="10" style="46" customWidth="1"/>
    <col min="2089" max="2089" width="10.28515625" style="46" customWidth="1"/>
    <col min="2090" max="2090" width="10" style="46" customWidth="1"/>
    <col min="2091" max="2091" width="10.28515625" style="46" customWidth="1"/>
    <col min="2092" max="2092" width="10" style="46" customWidth="1"/>
    <col min="2093" max="2093" width="19.85546875" style="46" customWidth="1"/>
    <col min="2094" max="2094" width="10.28515625" style="46" customWidth="1"/>
    <col min="2095" max="2095" width="10" style="46" customWidth="1"/>
    <col min="2096" max="2096" width="10.28515625" style="46" customWidth="1"/>
    <col min="2097" max="2097" width="10" style="46" customWidth="1"/>
    <col min="2098" max="2098" width="10.28515625" style="46" customWidth="1"/>
    <col min="2099" max="2099" width="10" style="46" customWidth="1"/>
    <col min="2100" max="2100" width="10.28515625" style="46" customWidth="1"/>
    <col min="2101" max="2101" width="10" style="46" customWidth="1"/>
    <col min="2102" max="2102" width="10.28515625" style="46" customWidth="1"/>
    <col min="2103" max="2103" width="10" style="46" customWidth="1"/>
    <col min="2104" max="2104" width="19.85546875" style="46" customWidth="1"/>
    <col min="2105" max="2105" width="10.28515625" style="46" customWidth="1"/>
    <col min="2106" max="2106" width="10" style="46" customWidth="1"/>
    <col min="2107" max="2107" width="10.28515625" style="46" customWidth="1"/>
    <col min="2108" max="2108" width="10" style="46" customWidth="1"/>
    <col min="2109" max="2109" width="10.28515625" style="46" customWidth="1"/>
    <col min="2110" max="2110" width="10" style="46" customWidth="1"/>
    <col min="2111" max="2111" width="10.28515625" style="46" customWidth="1"/>
    <col min="2112" max="2112" width="10" style="46" customWidth="1"/>
    <col min="2113" max="2113" width="10.28515625" style="46" customWidth="1"/>
    <col min="2114" max="2114" width="10" style="46" customWidth="1"/>
    <col min="2115" max="2115" width="19.85546875" style="46" customWidth="1"/>
    <col min="2116" max="2116" width="10.28515625" style="46" customWidth="1"/>
    <col min="2117" max="2117" width="10" style="46" customWidth="1"/>
    <col min="2118" max="2118" width="10.28515625" style="46" customWidth="1"/>
    <col min="2119" max="2119" width="10" style="46" customWidth="1"/>
    <col min="2120" max="2120" width="10.28515625" style="46" customWidth="1"/>
    <col min="2121" max="2121" width="10" style="46" customWidth="1"/>
    <col min="2122" max="2122" width="10.28515625" style="46" customWidth="1"/>
    <col min="2123" max="2123" width="10" style="46" customWidth="1"/>
    <col min="2124" max="2124" width="10.28515625" style="46" customWidth="1"/>
    <col min="2125" max="2125" width="10" style="46" customWidth="1"/>
    <col min="2126" max="2126" width="19.85546875" style="46" customWidth="1"/>
    <col min="2127" max="2127" width="10.28515625" style="46" customWidth="1"/>
    <col min="2128" max="2128" width="10" style="46" customWidth="1"/>
    <col min="2129" max="2129" width="10.28515625" style="46" customWidth="1"/>
    <col min="2130" max="2130" width="10" style="46" customWidth="1"/>
    <col min="2131" max="2131" width="10.28515625" style="46" customWidth="1"/>
    <col min="2132" max="2132" width="10" style="46" customWidth="1"/>
    <col min="2133" max="2133" width="10.28515625" style="46" customWidth="1"/>
    <col min="2134" max="2134" width="10" style="46" customWidth="1"/>
    <col min="2135" max="2135" width="10.28515625" style="46" customWidth="1"/>
    <col min="2136" max="2136" width="10" style="46" customWidth="1"/>
    <col min="2137" max="2137" width="19.85546875" style="46" customWidth="1"/>
    <col min="2138" max="2138" width="10.28515625" style="46" customWidth="1"/>
    <col min="2139" max="2139" width="10" style="46" customWidth="1"/>
    <col min="2140" max="2140" width="10.28515625" style="46" customWidth="1"/>
    <col min="2141" max="2141" width="10" style="46" customWidth="1"/>
    <col min="2142" max="2142" width="10.28515625" style="46" customWidth="1"/>
    <col min="2143" max="2143" width="10" style="46" customWidth="1"/>
    <col min="2144" max="2144" width="10.28515625" style="46" customWidth="1"/>
    <col min="2145" max="2145" width="10" style="46" customWidth="1"/>
    <col min="2146" max="2146" width="10.28515625" style="46" customWidth="1"/>
    <col min="2147" max="2147" width="10" style="46" customWidth="1"/>
    <col min="2148" max="2148" width="19.85546875" style="46" customWidth="1"/>
    <col min="2149" max="2149" width="10.28515625" style="46" customWidth="1"/>
    <col min="2150" max="2150" width="10" style="46" customWidth="1"/>
    <col min="2151" max="2151" width="10.28515625" style="46" customWidth="1"/>
    <col min="2152" max="2152" width="10" style="46" customWidth="1"/>
    <col min="2153" max="2153" width="10.28515625" style="46" customWidth="1"/>
    <col min="2154" max="2154" width="10" style="46" customWidth="1"/>
    <col min="2155" max="2155" width="10.28515625" style="46" customWidth="1"/>
    <col min="2156" max="2156" width="10" style="46" customWidth="1"/>
    <col min="2157" max="2157" width="10.28515625" style="46" customWidth="1"/>
    <col min="2158" max="2158" width="10" style="46" customWidth="1"/>
    <col min="2159" max="2159" width="19.85546875" style="46" customWidth="1"/>
    <col min="2160" max="2160" width="10.28515625" style="46" customWidth="1"/>
    <col min="2161" max="2161" width="10" style="46" customWidth="1"/>
    <col min="2162" max="2162" width="10.28515625" style="46" customWidth="1"/>
    <col min="2163" max="2163" width="10" style="46" customWidth="1"/>
    <col min="2164" max="2164" width="10.28515625" style="46" customWidth="1"/>
    <col min="2165" max="2165" width="10" style="46" customWidth="1"/>
    <col min="2166" max="2166" width="10.28515625" style="46" customWidth="1"/>
    <col min="2167" max="2167" width="10" style="46" customWidth="1"/>
    <col min="2168" max="2168" width="10.28515625" style="46" customWidth="1"/>
    <col min="2169" max="2169" width="10" style="46" customWidth="1"/>
    <col min="2170" max="2170" width="19.85546875" style="46" customWidth="1"/>
    <col min="2171" max="2171" width="10.28515625" style="46" customWidth="1"/>
    <col min="2172" max="2172" width="10" style="46" customWidth="1"/>
    <col min="2173" max="2173" width="10.28515625" style="46" customWidth="1"/>
    <col min="2174" max="2174" width="10" style="46" customWidth="1"/>
    <col min="2175" max="2175" width="10.28515625" style="46" customWidth="1"/>
    <col min="2176" max="2176" width="9.140625" style="46"/>
    <col min="2177" max="2177" width="10.28515625" style="46" customWidth="1"/>
    <col min="2178" max="2178" width="9.42578125" style="46" customWidth="1"/>
    <col min="2179" max="2304" width="9.140625" style="46"/>
    <col min="2305" max="2305" width="19.85546875" style="46" customWidth="1"/>
    <col min="2306" max="2306" width="11.42578125" style="46" customWidth="1"/>
    <col min="2307" max="2307" width="10" style="46" customWidth="1"/>
    <col min="2308" max="2308" width="11.42578125" style="46" customWidth="1"/>
    <col min="2309" max="2309" width="10.28515625" style="46" customWidth="1"/>
    <col min="2310" max="2310" width="10" style="46" customWidth="1"/>
    <col min="2311" max="2311" width="10.7109375" style="46" customWidth="1"/>
    <col min="2312" max="2315" width="10" style="46" customWidth="1"/>
    <col min="2316" max="2316" width="19.85546875" style="46" customWidth="1"/>
    <col min="2317" max="2317" width="10.28515625" style="46" customWidth="1"/>
    <col min="2318" max="2318" width="10" style="46" customWidth="1"/>
    <col min="2319" max="2319" width="10.28515625" style="46" customWidth="1"/>
    <col min="2320" max="2320" width="10" style="46" customWidth="1"/>
    <col min="2321" max="2321" width="10.28515625" style="46" customWidth="1"/>
    <col min="2322" max="2322" width="10" style="46" customWidth="1"/>
    <col min="2323" max="2323" width="10.28515625" style="46" customWidth="1"/>
    <col min="2324" max="2324" width="10" style="46" customWidth="1"/>
    <col min="2325" max="2325" width="10.28515625" style="46" customWidth="1"/>
    <col min="2326" max="2326" width="10" style="46" customWidth="1"/>
    <col min="2327" max="2327" width="19.85546875" style="46" customWidth="1"/>
    <col min="2328" max="2328" width="10.28515625" style="46" customWidth="1"/>
    <col min="2329" max="2329" width="10" style="46" customWidth="1"/>
    <col min="2330" max="2330" width="10.28515625" style="46" customWidth="1"/>
    <col min="2331" max="2331" width="10" style="46" customWidth="1"/>
    <col min="2332" max="2332" width="10.28515625" style="46" customWidth="1"/>
    <col min="2333" max="2333" width="10" style="46" customWidth="1"/>
    <col min="2334" max="2334" width="10.28515625" style="46" customWidth="1"/>
    <col min="2335" max="2335" width="10" style="46" customWidth="1"/>
    <col min="2336" max="2336" width="10.28515625" style="46" customWidth="1"/>
    <col min="2337" max="2337" width="10" style="46" customWidth="1"/>
    <col min="2338" max="2338" width="19.85546875" style="46" customWidth="1"/>
    <col min="2339" max="2339" width="10.28515625" style="46" customWidth="1"/>
    <col min="2340" max="2340" width="10" style="46" customWidth="1"/>
    <col min="2341" max="2341" width="10.28515625" style="46" customWidth="1"/>
    <col min="2342" max="2342" width="10" style="46" customWidth="1"/>
    <col min="2343" max="2343" width="10.28515625" style="46" customWidth="1"/>
    <col min="2344" max="2344" width="10" style="46" customWidth="1"/>
    <col min="2345" max="2345" width="10.28515625" style="46" customWidth="1"/>
    <col min="2346" max="2346" width="10" style="46" customWidth="1"/>
    <col min="2347" max="2347" width="10.28515625" style="46" customWidth="1"/>
    <col min="2348" max="2348" width="10" style="46" customWidth="1"/>
    <col min="2349" max="2349" width="19.85546875" style="46" customWidth="1"/>
    <col min="2350" max="2350" width="10.28515625" style="46" customWidth="1"/>
    <col min="2351" max="2351" width="10" style="46" customWidth="1"/>
    <col min="2352" max="2352" width="10.28515625" style="46" customWidth="1"/>
    <col min="2353" max="2353" width="10" style="46" customWidth="1"/>
    <col min="2354" max="2354" width="10.28515625" style="46" customWidth="1"/>
    <col min="2355" max="2355" width="10" style="46" customWidth="1"/>
    <col min="2356" max="2356" width="10.28515625" style="46" customWidth="1"/>
    <col min="2357" max="2357" width="10" style="46" customWidth="1"/>
    <col min="2358" max="2358" width="10.28515625" style="46" customWidth="1"/>
    <col min="2359" max="2359" width="10" style="46" customWidth="1"/>
    <col min="2360" max="2360" width="19.85546875" style="46" customWidth="1"/>
    <col min="2361" max="2361" width="10.28515625" style="46" customWidth="1"/>
    <col min="2362" max="2362" width="10" style="46" customWidth="1"/>
    <col min="2363" max="2363" width="10.28515625" style="46" customWidth="1"/>
    <col min="2364" max="2364" width="10" style="46" customWidth="1"/>
    <col min="2365" max="2365" width="10.28515625" style="46" customWidth="1"/>
    <col min="2366" max="2366" width="10" style="46" customWidth="1"/>
    <col min="2367" max="2367" width="10.28515625" style="46" customWidth="1"/>
    <col min="2368" max="2368" width="10" style="46" customWidth="1"/>
    <col min="2369" max="2369" width="10.28515625" style="46" customWidth="1"/>
    <col min="2370" max="2370" width="10" style="46" customWidth="1"/>
    <col min="2371" max="2371" width="19.85546875" style="46" customWidth="1"/>
    <col min="2372" max="2372" width="10.28515625" style="46" customWidth="1"/>
    <col min="2373" max="2373" width="10" style="46" customWidth="1"/>
    <col min="2374" max="2374" width="10.28515625" style="46" customWidth="1"/>
    <col min="2375" max="2375" width="10" style="46" customWidth="1"/>
    <col min="2376" max="2376" width="10.28515625" style="46" customWidth="1"/>
    <col min="2377" max="2377" width="10" style="46" customWidth="1"/>
    <col min="2378" max="2378" width="10.28515625" style="46" customWidth="1"/>
    <col min="2379" max="2379" width="10" style="46" customWidth="1"/>
    <col min="2380" max="2380" width="10.28515625" style="46" customWidth="1"/>
    <col min="2381" max="2381" width="10" style="46" customWidth="1"/>
    <col min="2382" max="2382" width="19.85546875" style="46" customWidth="1"/>
    <col min="2383" max="2383" width="10.28515625" style="46" customWidth="1"/>
    <col min="2384" max="2384" width="10" style="46" customWidth="1"/>
    <col min="2385" max="2385" width="10.28515625" style="46" customWidth="1"/>
    <col min="2386" max="2386" width="10" style="46" customWidth="1"/>
    <col min="2387" max="2387" width="10.28515625" style="46" customWidth="1"/>
    <col min="2388" max="2388" width="10" style="46" customWidth="1"/>
    <col min="2389" max="2389" width="10.28515625" style="46" customWidth="1"/>
    <col min="2390" max="2390" width="10" style="46" customWidth="1"/>
    <col min="2391" max="2391" width="10.28515625" style="46" customWidth="1"/>
    <col min="2392" max="2392" width="10" style="46" customWidth="1"/>
    <col min="2393" max="2393" width="19.85546875" style="46" customWidth="1"/>
    <col min="2394" max="2394" width="10.28515625" style="46" customWidth="1"/>
    <col min="2395" max="2395" width="10" style="46" customWidth="1"/>
    <col min="2396" max="2396" width="10.28515625" style="46" customWidth="1"/>
    <col min="2397" max="2397" width="10" style="46" customWidth="1"/>
    <col min="2398" max="2398" width="10.28515625" style="46" customWidth="1"/>
    <col min="2399" max="2399" width="10" style="46" customWidth="1"/>
    <col min="2400" max="2400" width="10.28515625" style="46" customWidth="1"/>
    <col min="2401" max="2401" width="10" style="46" customWidth="1"/>
    <col min="2402" max="2402" width="10.28515625" style="46" customWidth="1"/>
    <col min="2403" max="2403" width="10" style="46" customWidth="1"/>
    <col min="2404" max="2404" width="19.85546875" style="46" customWidth="1"/>
    <col min="2405" max="2405" width="10.28515625" style="46" customWidth="1"/>
    <col min="2406" max="2406" width="10" style="46" customWidth="1"/>
    <col min="2407" max="2407" width="10.28515625" style="46" customWidth="1"/>
    <col min="2408" max="2408" width="10" style="46" customWidth="1"/>
    <col min="2409" max="2409" width="10.28515625" style="46" customWidth="1"/>
    <col min="2410" max="2410" width="10" style="46" customWidth="1"/>
    <col min="2411" max="2411" width="10.28515625" style="46" customWidth="1"/>
    <col min="2412" max="2412" width="10" style="46" customWidth="1"/>
    <col min="2413" max="2413" width="10.28515625" style="46" customWidth="1"/>
    <col min="2414" max="2414" width="10" style="46" customWidth="1"/>
    <col min="2415" max="2415" width="19.85546875" style="46" customWidth="1"/>
    <col min="2416" max="2416" width="10.28515625" style="46" customWidth="1"/>
    <col min="2417" max="2417" width="10" style="46" customWidth="1"/>
    <col min="2418" max="2418" width="10.28515625" style="46" customWidth="1"/>
    <col min="2419" max="2419" width="10" style="46" customWidth="1"/>
    <col min="2420" max="2420" width="10.28515625" style="46" customWidth="1"/>
    <col min="2421" max="2421" width="10" style="46" customWidth="1"/>
    <col min="2422" max="2422" width="10.28515625" style="46" customWidth="1"/>
    <col min="2423" max="2423" width="10" style="46" customWidth="1"/>
    <col min="2424" max="2424" width="10.28515625" style="46" customWidth="1"/>
    <col min="2425" max="2425" width="10" style="46" customWidth="1"/>
    <col min="2426" max="2426" width="19.85546875" style="46" customWidth="1"/>
    <col min="2427" max="2427" width="10.28515625" style="46" customWidth="1"/>
    <col min="2428" max="2428" width="10" style="46" customWidth="1"/>
    <col min="2429" max="2429" width="10.28515625" style="46" customWidth="1"/>
    <col min="2430" max="2430" width="10" style="46" customWidth="1"/>
    <col min="2431" max="2431" width="10.28515625" style="46" customWidth="1"/>
    <col min="2432" max="2432" width="9.140625" style="46"/>
    <col min="2433" max="2433" width="10.28515625" style="46" customWidth="1"/>
    <col min="2434" max="2434" width="9.42578125" style="46" customWidth="1"/>
    <col min="2435" max="2560" width="9.140625" style="46"/>
    <col min="2561" max="2561" width="19.85546875" style="46" customWidth="1"/>
    <col min="2562" max="2562" width="11.42578125" style="46" customWidth="1"/>
    <col min="2563" max="2563" width="10" style="46" customWidth="1"/>
    <col min="2564" max="2564" width="11.42578125" style="46" customWidth="1"/>
    <col min="2565" max="2565" width="10.28515625" style="46" customWidth="1"/>
    <col min="2566" max="2566" width="10" style="46" customWidth="1"/>
    <col min="2567" max="2567" width="10.7109375" style="46" customWidth="1"/>
    <col min="2568" max="2571" width="10" style="46" customWidth="1"/>
    <col min="2572" max="2572" width="19.85546875" style="46" customWidth="1"/>
    <col min="2573" max="2573" width="10.28515625" style="46" customWidth="1"/>
    <col min="2574" max="2574" width="10" style="46" customWidth="1"/>
    <col min="2575" max="2575" width="10.28515625" style="46" customWidth="1"/>
    <col min="2576" max="2576" width="10" style="46" customWidth="1"/>
    <col min="2577" max="2577" width="10.28515625" style="46" customWidth="1"/>
    <col min="2578" max="2578" width="10" style="46" customWidth="1"/>
    <col min="2579" max="2579" width="10.28515625" style="46" customWidth="1"/>
    <col min="2580" max="2580" width="10" style="46" customWidth="1"/>
    <col min="2581" max="2581" width="10.28515625" style="46" customWidth="1"/>
    <col min="2582" max="2582" width="10" style="46" customWidth="1"/>
    <col min="2583" max="2583" width="19.85546875" style="46" customWidth="1"/>
    <col min="2584" max="2584" width="10.28515625" style="46" customWidth="1"/>
    <col min="2585" max="2585" width="10" style="46" customWidth="1"/>
    <col min="2586" max="2586" width="10.28515625" style="46" customWidth="1"/>
    <col min="2587" max="2587" width="10" style="46" customWidth="1"/>
    <col min="2588" max="2588" width="10.28515625" style="46" customWidth="1"/>
    <col min="2589" max="2589" width="10" style="46" customWidth="1"/>
    <col min="2590" max="2590" width="10.28515625" style="46" customWidth="1"/>
    <col min="2591" max="2591" width="10" style="46" customWidth="1"/>
    <col min="2592" max="2592" width="10.28515625" style="46" customWidth="1"/>
    <col min="2593" max="2593" width="10" style="46" customWidth="1"/>
    <col min="2594" max="2594" width="19.85546875" style="46" customWidth="1"/>
    <col min="2595" max="2595" width="10.28515625" style="46" customWidth="1"/>
    <col min="2596" max="2596" width="10" style="46" customWidth="1"/>
    <col min="2597" max="2597" width="10.28515625" style="46" customWidth="1"/>
    <col min="2598" max="2598" width="10" style="46" customWidth="1"/>
    <col min="2599" max="2599" width="10.28515625" style="46" customWidth="1"/>
    <col min="2600" max="2600" width="10" style="46" customWidth="1"/>
    <col min="2601" max="2601" width="10.28515625" style="46" customWidth="1"/>
    <col min="2602" max="2602" width="10" style="46" customWidth="1"/>
    <col min="2603" max="2603" width="10.28515625" style="46" customWidth="1"/>
    <col min="2604" max="2604" width="10" style="46" customWidth="1"/>
    <col min="2605" max="2605" width="19.85546875" style="46" customWidth="1"/>
    <col min="2606" max="2606" width="10.28515625" style="46" customWidth="1"/>
    <col min="2607" max="2607" width="10" style="46" customWidth="1"/>
    <col min="2608" max="2608" width="10.28515625" style="46" customWidth="1"/>
    <col min="2609" max="2609" width="10" style="46" customWidth="1"/>
    <col min="2610" max="2610" width="10.28515625" style="46" customWidth="1"/>
    <col min="2611" max="2611" width="10" style="46" customWidth="1"/>
    <col min="2612" max="2612" width="10.28515625" style="46" customWidth="1"/>
    <col min="2613" max="2613" width="10" style="46" customWidth="1"/>
    <col min="2614" max="2614" width="10.28515625" style="46" customWidth="1"/>
    <col min="2615" max="2615" width="10" style="46" customWidth="1"/>
    <col min="2616" max="2616" width="19.85546875" style="46" customWidth="1"/>
    <col min="2617" max="2617" width="10.28515625" style="46" customWidth="1"/>
    <col min="2618" max="2618" width="10" style="46" customWidth="1"/>
    <col min="2619" max="2619" width="10.28515625" style="46" customWidth="1"/>
    <col min="2620" max="2620" width="10" style="46" customWidth="1"/>
    <col min="2621" max="2621" width="10.28515625" style="46" customWidth="1"/>
    <col min="2622" max="2622" width="10" style="46" customWidth="1"/>
    <col min="2623" max="2623" width="10.28515625" style="46" customWidth="1"/>
    <col min="2624" max="2624" width="10" style="46" customWidth="1"/>
    <col min="2625" max="2625" width="10.28515625" style="46" customWidth="1"/>
    <col min="2626" max="2626" width="10" style="46" customWidth="1"/>
    <col min="2627" max="2627" width="19.85546875" style="46" customWidth="1"/>
    <col min="2628" max="2628" width="10.28515625" style="46" customWidth="1"/>
    <col min="2629" max="2629" width="10" style="46" customWidth="1"/>
    <col min="2630" max="2630" width="10.28515625" style="46" customWidth="1"/>
    <col min="2631" max="2631" width="10" style="46" customWidth="1"/>
    <col min="2632" max="2632" width="10.28515625" style="46" customWidth="1"/>
    <col min="2633" max="2633" width="10" style="46" customWidth="1"/>
    <col min="2634" max="2634" width="10.28515625" style="46" customWidth="1"/>
    <col min="2635" max="2635" width="10" style="46" customWidth="1"/>
    <col min="2636" max="2636" width="10.28515625" style="46" customWidth="1"/>
    <col min="2637" max="2637" width="10" style="46" customWidth="1"/>
    <col min="2638" max="2638" width="19.85546875" style="46" customWidth="1"/>
    <col min="2639" max="2639" width="10.28515625" style="46" customWidth="1"/>
    <col min="2640" max="2640" width="10" style="46" customWidth="1"/>
    <col min="2641" max="2641" width="10.28515625" style="46" customWidth="1"/>
    <col min="2642" max="2642" width="10" style="46" customWidth="1"/>
    <col min="2643" max="2643" width="10.28515625" style="46" customWidth="1"/>
    <col min="2644" max="2644" width="10" style="46" customWidth="1"/>
    <col min="2645" max="2645" width="10.28515625" style="46" customWidth="1"/>
    <col min="2646" max="2646" width="10" style="46" customWidth="1"/>
    <col min="2647" max="2647" width="10.28515625" style="46" customWidth="1"/>
    <col min="2648" max="2648" width="10" style="46" customWidth="1"/>
    <col min="2649" max="2649" width="19.85546875" style="46" customWidth="1"/>
    <col min="2650" max="2650" width="10.28515625" style="46" customWidth="1"/>
    <col min="2651" max="2651" width="10" style="46" customWidth="1"/>
    <col min="2652" max="2652" width="10.28515625" style="46" customWidth="1"/>
    <col min="2653" max="2653" width="10" style="46" customWidth="1"/>
    <col min="2654" max="2654" width="10.28515625" style="46" customWidth="1"/>
    <col min="2655" max="2655" width="10" style="46" customWidth="1"/>
    <col min="2656" max="2656" width="10.28515625" style="46" customWidth="1"/>
    <col min="2657" max="2657" width="10" style="46" customWidth="1"/>
    <col min="2658" max="2658" width="10.28515625" style="46" customWidth="1"/>
    <col min="2659" max="2659" width="10" style="46" customWidth="1"/>
    <col min="2660" max="2660" width="19.85546875" style="46" customWidth="1"/>
    <col min="2661" max="2661" width="10.28515625" style="46" customWidth="1"/>
    <col min="2662" max="2662" width="10" style="46" customWidth="1"/>
    <col min="2663" max="2663" width="10.28515625" style="46" customWidth="1"/>
    <col min="2664" max="2664" width="10" style="46" customWidth="1"/>
    <col min="2665" max="2665" width="10.28515625" style="46" customWidth="1"/>
    <col min="2666" max="2666" width="10" style="46" customWidth="1"/>
    <col min="2667" max="2667" width="10.28515625" style="46" customWidth="1"/>
    <col min="2668" max="2668" width="10" style="46" customWidth="1"/>
    <col min="2669" max="2669" width="10.28515625" style="46" customWidth="1"/>
    <col min="2670" max="2670" width="10" style="46" customWidth="1"/>
    <col min="2671" max="2671" width="19.85546875" style="46" customWidth="1"/>
    <col min="2672" max="2672" width="10.28515625" style="46" customWidth="1"/>
    <col min="2673" max="2673" width="10" style="46" customWidth="1"/>
    <col min="2674" max="2674" width="10.28515625" style="46" customWidth="1"/>
    <col min="2675" max="2675" width="10" style="46" customWidth="1"/>
    <col min="2676" max="2676" width="10.28515625" style="46" customWidth="1"/>
    <col min="2677" max="2677" width="10" style="46" customWidth="1"/>
    <col min="2678" max="2678" width="10.28515625" style="46" customWidth="1"/>
    <col min="2679" max="2679" width="10" style="46" customWidth="1"/>
    <col min="2680" max="2680" width="10.28515625" style="46" customWidth="1"/>
    <col min="2681" max="2681" width="10" style="46" customWidth="1"/>
    <col min="2682" max="2682" width="19.85546875" style="46" customWidth="1"/>
    <col min="2683" max="2683" width="10.28515625" style="46" customWidth="1"/>
    <col min="2684" max="2684" width="10" style="46" customWidth="1"/>
    <col min="2685" max="2685" width="10.28515625" style="46" customWidth="1"/>
    <col min="2686" max="2686" width="10" style="46" customWidth="1"/>
    <col min="2687" max="2687" width="10.28515625" style="46" customWidth="1"/>
    <col min="2688" max="2688" width="9.140625" style="46"/>
    <col min="2689" max="2689" width="10.28515625" style="46" customWidth="1"/>
    <col min="2690" max="2690" width="9.42578125" style="46" customWidth="1"/>
    <col min="2691" max="2816" width="9.140625" style="46"/>
    <col min="2817" max="2817" width="19.85546875" style="46" customWidth="1"/>
    <col min="2818" max="2818" width="11.42578125" style="46" customWidth="1"/>
    <col min="2819" max="2819" width="10" style="46" customWidth="1"/>
    <col min="2820" max="2820" width="11.42578125" style="46" customWidth="1"/>
    <col min="2821" max="2821" width="10.28515625" style="46" customWidth="1"/>
    <col min="2822" max="2822" width="10" style="46" customWidth="1"/>
    <col min="2823" max="2823" width="10.7109375" style="46" customWidth="1"/>
    <col min="2824" max="2827" width="10" style="46" customWidth="1"/>
    <col min="2828" max="2828" width="19.85546875" style="46" customWidth="1"/>
    <col min="2829" max="2829" width="10.28515625" style="46" customWidth="1"/>
    <col min="2830" max="2830" width="10" style="46" customWidth="1"/>
    <col min="2831" max="2831" width="10.28515625" style="46" customWidth="1"/>
    <col min="2832" max="2832" width="10" style="46" customWidth="1"/>
    <col min="2833" max="2833" width="10.28515625" style="46" customWidth="1"/>
    <col min="2834" max="2834" width="10" style="46" customWidth="1"/>
    <col min="2835" max="2835" width="10.28515625" style="46" customWidth="1"/>
    <col min="2836" max="2836" width="10" style="46" customWidth="1"/>
    <col min="2837" max="2837" width="10.28515625" style="46" customWidth="1"/>
    <col min="2838" max="2838" width="10" style="46" customWidth="1"/>
    <col min="2839" max="2839" width="19.85546875" style="46" customWidth="1"/>
    <col min="2840" max="2840" width="10.28515625" style="46" customWidth="1"/>
    <col min="2841" max="2841" width="10" style="46" customWidth="1"/>
    <col min="2842" max="2842" width="10.28515625" style="46" customWidth="1"/>
    <col min="2843" max="2843" width="10" style="46" customWidth="1"/>
    <col min="2844" max="2844" width="10.28515625" style="46" customWidth="1"/>
    <col min="2845" max="2845" width="10" style="46" customWidth="1"/>
    <col min="2846" max="2846" width="10.28515625" style="46" customWidth="1"/>
    <col min="2847" max="2847" width="10" style="46" customWidth="1"/>
    <col min="2848" max="2848" width="10.28515625" style="46" customWidth="1"/>
    <col min="2849" max="2849" width="10" style="46" customWidth="1"/>
    <col min="2850" max="2850" width="19.85546875" style="46" customWidth="1"/>
    <col min="2851" max="2851" width="10.28515625" style="46" customWidth="1"/>
    <col min="2852" max="2852" width="10" style="46" customWidth="1"/>
    <col min="2853" max="2853" width="10.28515625" style="46" customWidth="1"/>
    <col min="2854" max="2854" width="10" style="46" customWidth="1"/>
    <col min="2855" max="2855" width="10.28515625" style="46" customWidth="1"/>
    <col min="2856" max="2856" width="10" style="46" customWidth="1"/>
    <col min="2857" max="2857" width="10.28515625" style="46" customWidth="1"/>
    <col min="2858" max="2858" width="10" style="46" customWidth="1"/>
    <col min="2859" max="2859" width="10.28515625" style="46" customWidth="1"/>
    <col min="2860" max="2860" width="10" style="46" customWidth="1"/>
    <col min="2861" max="2861" width="19.85546875" style="46" customWidth="1"/>
    <col min="2862" max="2862" width="10.28515625" style="46" customWidth="1"/>
    <col min="2863" max="2863" width="10" style="46" customWidth="1"/>
    <col min="2864" max="2864" width="10.28515625" style="46" customWidth="1"/>
    <col min="2865" max="2865" width="10" style="46" customWidth="1"/>
    <col min="2866" max="2866" width="10.28515625" style="46" customWidth="1"/>
    <col min="2867" max="2867" width="10" style="46" customWidth="1"/>
    <col min="2868" max="2868" width="10.28515625" style="46" customWidth="1"/>
    <col min="2869" max="2869" width="10" style="46" customWidth="1"/>
    <col min="2870" max="2870" width="10.28515625" style="46" customWidth="1"/>
    <col min="2871" max="2871" width="10" style="46" customWidth="1"/>
    <col min="2872" max="2872" width="19.85546875" style="46" customWidth="1"/>
    <col min="2873" max="2873" width="10.28515625" style="46" customWidth="1"/>
    <col min="2874" max="2874" width="10" style="46" customWidth="1"/>
    <col min="2875" max="2875" width="10.28515625" style="46" customWidth="1"/>
    <col min="2876" max="2876" width="10" style="46" customWidth="1"/>
    <col min="2877" max="2877" width="10.28515625" style="46" customWidth="1"/>
    <col min="2878" max="2878" width="10" style="46" customWidth="1"/>
    <col min="2879" max="2879" width="10.28515625" style="46" customWidth="1"/>
    <col min="2880" max="2880" width="10" style="46" customWidth="1"/>
    <col min="2881" max="2881" width="10.28515625" style="46" customWidth="1"/>
    <col min="2882" max="2882" width="10" style="46" customWidth="1"/>
    <col min="2883" max="2883" width="19.85546875" style="46" customWidth="1"/>
    <col min="2884" max="2884" width="10.28515625" style="46" customWidth="1"/>
    <col min="2885" max="2885" width="10" style="46" customWidth="1"/>
    <col min="2886" max="2886" width="10.28515625" style="46" customWidth="1"/>
    <col min="2887" max="2887" width="10" style="46" customWidth="1"/>
    <col min="2888" max="2888" width="10.28515625" style="46" customWidth="1"/>
    <col min="2889" max="2889" width="10" style="46" customWidth="1"/>
    <col min="2890" max="2890" width="10.28515625" style="46" customWidth="1"/>
    <col min="2891" max="2891" width="10" style="46" customWidth="1"/>
    <col min="2892" max="2892" width="10.28515625" style="46" customWidth="1"/>
    <col min="2893" max="2893" width="10" style="46" customWidth="1"/>
    <col min="2894" max="2894" width="19.85546875" style="46" customWidth="1"/>
    <col min="2895" max="2895" width="10.28515625" style="46" customWidth="1"/>
    <col min="2896" max="2896" width="10" style="46" customWidth="1"/>
    <col min="2897" max="2897" width="10.28515625" style="46" customWidth="1"/>
    <col min="2898" max="2898" width="10" style="46" customWidth="1"/>
    <col min="2899" max="2899" width="10.28515625" style="46" customWidth="1"/>
    <col min="2900" max="2900" width="10" style="46" customWidth="1"/>
    <col min="2901" max="2901" width="10.28515625" style="46" customWidth="1"/>
    <col min="2902" max="2902" width="10" style="46" customWidth="1"/>
    <col min="2903" max="2903" width="10.28515625" style="46" customWidth="1"/>
    <col min="2904" max="2904" width="10" style="46" customWidth="1"/>
    <col min="2905" max="2905" width="19.85546875" style="46" customWidth="1"/>
    <col min="2906" max="2906" width="10.28515625" style="46" customWidth="1"/>
    <col min="2907" max="2907" width="10" style="46" customWidth="1"/>
    <col min="2908" max="2908" width="10.28515625" style="46" customWidth="1"/>
    <col min="2909" max="2909" width="10" style="46" customWidth="1"/>
    <col min="2910" max="2910" width="10.28515625" style="46" customWidth="1"/>
    <col min="2911" max="2911" width="10" style="46" customWidth="1"/>
    <col min="2912" max="2912" width="10.28515625" style="46" customWidth="1"/>
    <col min="2913" max="2913" width="10" style="46" customWidth="1"/>
    <col min="2914" max="2914" width="10.28515625" style="46" customWidth="1"/>
    <col min="2915" max="2915" width="10" style="46" customWidth="1"/>
    <col min="2916" max="2916" width="19.85546875" style="46" customWidth="1"/>
    <col min="2917" max="2917" width="10.28515625" style="46" customWidth="1"/>
    <col min="2918" max="2918" width="10" style="46" customWidth="1"/>
    <col min="2919" max="2919" width="10.28515625" style="46" customWidth="1"/>
    <col min="2920" max="2920" width="10" style="46" customWidth="1"/>
    <col min="2921" max="2921" width="10.28515625" style="46" customWidth="1"/>
    <col min="2922" max="2922" width="10" style="46" customWidth="1"/>
    <col min="2923" max="2923" width="10.28515625" style="46" customWidth="1"/>
    <col min="2924" max="2924" width="10" style="46" customWidth="1"/>
    <col min="2925" max="2925" width="10.28515625" style="46" customWidth="1"/>
    <col min="2926" max="2926" width="10" style="46" customWidth="1"/>
    <col min="2927" max="2927" width="19.85546875" style="46" customWidth="1"/>
    <col min="2928" max="2928" width="10.28515625" style="46" customWidth="1"/>
    <col min="2929" max="2929" width="10" style="46" customWidth="1"/>
    <col min="2930" max="2930" width="10.28515625" style="46" customWidth="1"/>
    <col min="2931" max="2931" width="10" style="46" customWidth="1"/>
    <col min="2932" max="2932" width="10.28515625" style="46" customWidth="1"/>
    <col min="2933" max="2933" width="10" style="46" customWidth="1"/>
    <col min="2934" max="2934" width="10.28515625" style="46" customWidth="1"/>
    <col min="2935" max="2935" width="10" style="46" customWidth="1"/>
    <col min="2936" max="2936" width="10.28515625" style="46" customWidth="1"/>
    <col min="2937" max="2937" width="10" style="46" customWidth="1"/>
    <col min="2938" max="2938" width="19.85546875" style="46" customWidth="1"/>
    <col min="2939" max="2939" width="10.28515625" style="46" customWidth="1"/>
    <col min="2940" max="2940" width="10" style="46" customWidth="1"/>
    <col min="2941" max="2941" width="10.28515625" style="46" customWidth="1"/>
    <col min="2942" max="2942" width="10" style="46" customWidth="1"/>
    <col min="2943" max="2943" width="10.28515625" style="46" customWidth="1"/>
    <col min="2944" max="2944" width="9.140625" style="46"/>
    <col min="2945" max="2945" width="10.28515625" style="46" customWidth="1"/>
    <col min="2946" max="2946" width="9.42578125" style="46" customWidth="1"/>
    <col min="2947" max="3072" width="9.140625" style="46"/>
    <col min="3073" max="3073" width="19.85546875" style="46" customWidth="1"/>
    <col min="3074" max="3074" width="11.42578125" style="46" customWidth="1"/>
    <col min="3075" max="3075" width="10" style="46" customWidth="1"/>
    <col min="3076" max="3076" width="11.42578125" style="46" customWidth="1"/>
    <col min="3077" max="3077" width="10.28515625" style="46" customWidth="1"/>
    <col min="3078" max="3078" width="10" style="46" customWidth="1"/>
    <col min="3079" max="3079" width="10.7109375" style="46" customWidth="1"/>
    <col min="3080" max="3083" width="10" style="46" customWidth="1"/>
    <col min="3084" max="3084" width="19.85546875" style="46" customWidth="1"/>
    <col min="3085" max="3085" width="10.28515625" style="46" customWidth="1"/>
    <col min="3086" max="3086" width="10" style="46" customWidth="1"/>
    <col min="3087" max="3087" width="10.28515625" style="46" customWidth="1"/>
    <col min="3088" max="3088" width="10" style="46" customWidth="1"/>
    <col min="3089" max="3089" width="10.28515625" style="46" customWidth="1"/>
    <col min="3090" max="3090" width="10" style="46" customWidth="1"/>
    <col min="3091" max="3091" width="10.28515625" style="46" customWidth="1"/>
    <col min="3092" max="3092" width="10" style="46" customWidth="1"/>
    <col min="3093" max="3093" width="10.28515625" style="46" customWidth="1"/>
    <col min="3094" max="3094" width="10" style="46" customWidth="1"/>
    <col min="3095" max="3095" width="19.85546875" style="46" customWidth="1"/>
    <col min="3096" max="3096" width="10.28515625" style="46" customWidth="1"/>
    <col min="3097" max="3097" width="10" style="46" customWidth="1"/>
    <col min="3098" max="3098" width="10.28515625" style="46" customWidth="1"/>
    <col min="3099" max="3099" width="10" style="46" customWidth="1"/>
    <col min="3100" max="3100" width="10.28515625" style="46" customWidth="1"/>
    <col min="3101" max="3101" width="10" style="46" customWidth="1"/>
    <col min="3102" max="3102" width="10.28515625" style="46" customWidth="1"/>
    <col min="3103" max="3103" width="10" style="46" customWidth="1"/>
    <col min="3104" max="3104" width="10.28515625" style="46" customWidth="1"/>
    <col min="3105" max="3105" width="10" style="46" customWidth="1"/>
    <col min="3106" max="3106" width="19.85546875" style="46" customWidth="1"/>
    <col min="3107" max="3107" width="10.28515625" style="46" customWidth="1"/>
    <col min="3108" max="3108" width="10" style="46" customWidth="1"/>
    <col min="3109" max="3109" width="10.28515625" style="46" customWidth="1"/>
    <col min="3110" max="3110" width="10" style="46" customWidth="1"/>
    <col min="3111" max="3111" width="10.28515625" style="46" customWidth="1"/>
    <col min="3112" max="3112" width="10" style="46" customWidth="1"/>
    <col min="3113" max="3113" width="10.28515625" style="46" customWidth="1"/>
    <col min="3114" max="3114" width="10" style="46" customWidth="1"/>
    <col min="3115" max="3115" width="10.28515625" style="46" customWidth="1"/>
    <col min="3116" max="3116" width="10" style="46" customWidth="1"/>
    <col min="3117" max="3117" width="19.85546875" style="46" customWidth="1"/>
    <col min="3118" max="3118" width="10.28515625" style="46" customWidth="1"/>
    <col min="3119" max="3119" width="10" style="46" customWidth="1"/>
    <col min="3120" max="3120" width="10.28515625" style="46" customWidth="1"/>
    <col min="3121" max="3121" width="10" style="46" customWidth="1"/>
    <col min="3122" max="3122" width="10.28515625" style="46" customWidth="1"/>
    <col min="3123" max="3123" width="10" style="46" customWidth="1"/>
    <col min="3124" max="3124" width="10.28515625" style="46" customWidth="1"/>
    <col min="3125" max="3125" width="10" style="46" customWidth="1"/>
    <col min="3126" max="3126" width="10.28515625" style="46" customWidth="1"/>
    <col min="3127" max="3127" width="10" style="46" customWidth="1"/>
    <col min="3128" max="3128" width="19.85546875" style="46" customWidth="1"/>
    <col min="3129" max="3129" width="10.28515625" style="46" customWidth="1"/>
    <col min="3130" max="3130" width="10" style="46" customWidth="1"/>
    <col min="3131" max="3131" width="10.28515625" style="46" customWidth="1"/>
    <col min="3132" max="3132" width="10" style="46" customWidth="1"/>
    <col min="3133" max="3133" width="10.28515625" style="46" customWidth="1"/>
    <col min="3134" max="3134" width="10" style="46" customWidth="1"/>
    <col min="3135" max="3135" width="10.28515625" style="46" customWidth="1"/>
    <col min="3136" max="3136" width="10" style="46" customWidth="1"/>
    <col min="3137" max="3137" width="10.28515625" style="46" customWidth="1"/>
    <col min="3138" max="3138" width="10" style="46" customWidth="1"/>
    <col min="3139" max="3139" width="19.85546875" style="46" customWidth="1"/>
    <col min="3140" max="3140" width="10.28515625" style="46" customWidth="1"/>
    <col min="3141" max="3141" width="10" style="46" customWidth="1"/>
    <col min="3142" max="3142" width="10.28515625" style="46" customWidth="1"/>
    <col min="3143" max="3143" width="10" style="46" customWidth="1"/>
    <col min="3144" max="3144" width="10.28515625" style="46" customWidth="1"/>
    <col min="3145" max="3145" width="10" style="46" customWidth="1"/>
    <col min="3146" max="3146" width="10.28515625" style="46" customWidth="1"/>
    <col min="3147" max="3147" width="10" style="46" customWidth="1"/>
    <col min="3148" max="3148" width="10.28515625" style="46" customWidth="1"/>
    <col min="3149" max="3149" width="10" style="46" customWidth="1"/>
    <col min="3150" max="3150" width="19.85546875" style="46" customWidth="1"/>
    <col min="3151" max="3151" width="10.28515625" style="46" customWidth="1"/>
    <col min="3152" max="3152" width="10" style="46" customWidth="1"/>
    <col min="3153" max="3153" width="10.28515625" style="46" customWidth="1"/>
    <col min="3154" max="3154" width="10" style="46" customWidth="1"/>
    <col min="3155" max="3155" width="10.28515625" style="46" customWidth="1"/>
    <col min="3156" max="3156" width="10" style="46" customWidth="1"/>
    <col min="3157" max="3157" width="10.28515625" style="46" customWidth="1"/>
    <col min="3158" max="3158" width="10" style="46" customWidth="1"/>
    <col min="3159" max="3159" width="10.28515625" style="46" customWidth="1"/>
    <col min="3160" max="3160" width="10" style="46" customWidth="1"/>
    <col min="3161" max="3161" width="19.85546875" style="46" customWidth="1"/>
    <col min="3162" max="3162" width="10.28515625" style="46" customWidth="1"/>
    <col min="3163" max="3163" width="10" style="46" customWidth="1"/>
    <col min="3164" max="3164" width="10.28515625" style="46" customWidth="1"/>
    <col min="3165" max="3165" width="10" style="46" customWidth="1"/>
    <col min="3166" max="3166" width="10.28515625" style="46" customWidth="1"/>
    <col min="3167" max="3167" width="10" style="46" customWidth="1"/>
    <col min="3168" max="3168" width="10.28515625" style="46" customWidth="1"/>
    <col min="3169" max="3169" width="10" style="46" customWidth="1"/>
    <col min="3170" max="3170" width="10.28515625" style="46" customWidth="1"/>
    <col min="3171" max="3171" width="10" style="46" customWidth="1"/>
    <col min="3172" max="3172" width="19.85546875" style="46" customWidth="1"/>
    <col min="3173" max="3173" width="10.28515625" style="46" customWidth="1"/>
    <col min="3174" max="3174" width="10" style="46" customWidth="1"/>
    <col min="3175" max="3175" width="10.28515625" style="46" customWidth="1"/>
    <col min="3176" max="3176" width="10" style="46" customWidth="1"/>
    <col min="3177" max="3177" width="10.28515625" style="46" customWidth="1"/>
    <col min="3178" max="3178" width="10" style="46" customWidth="1"/>
    <col min="3179" max="3179" width="10.28515625" style="46" customWidth="1"/>
    <col min="3180" max="3180" width="10" style="46" customWidth="1"/>
    <col min="3181" max="3181" width="10.28515625" style="46" customWidth="1"/>
    <col min="3182" max="3182" width="10" style="46" customWidth="1"/>
    <col min="3183" max="3183" width="19.85546875" style="46" customWidth="1"/>
    <col min="3184" max="3184" width="10.28515625" style="46" customWidth="1"/>
    <col min="3185" max="3185" width="10" style="46" customWidth="1"/>
    <col min="3186" max="3186" width="10.28515625" style="46" customWidth="1"/>
    <col min="3187" max="3187" width="10" style="46" customWidth="1"/>
    <col min="3188" max="3188" width="10.28515625" style="46" customWidth="1"/>
    <col min="3189" max="3189" width="10" style="46" customWidth="1"/>
    <col min="3190" max="3190" width="10.28515625" style="46" customWidth="1"/>
    <col min="3191" max="3191" width="10" style="46" customWidth="1"/>
    <col min="3192" max="3192" width="10.28515625" style="46" customWidth="1"/>
    <col min="3193" max="3193" width="10" style="46" customWidth="1"/>
    <col min="3194" max="3194" width="19.85546875" style="46" customWidth="1"/>
    <col min="3195" max="3195" width="10.28515625" style="46" customWidth="1"/>
    <col min="3196" max="3196" width="10" style="46" customWidth="1"/>
    <col min="3197" max="3197" width="10.28515625" style="46" customWidth="1"/>
    <col min="3198" max="3198" width="10" style="46" customWidth="1"/>
    <col min="3199" max="3199" width="10.28515625" style="46" customWidth="1"/>
    <col min="3200" max="3200" width="9.140625" style="46"/>
    <col min="3201" max="3201" width="10.28515625" style="46" customWidth="1"/>
    <col min="3202" max="3202" width="9.42578125" style="46" customWidth="1"/>
    <col min="3203" max="3328" width="9.140625" style="46"/>
    <col min="3329" max="3329" width="19.85546875" style="46" customWidth="1"/>
    <col min="3330" max="3330" width="11.42578125" style="46" customWidth="1"/>
    <col min="3331" max="3331" width="10" style="46" customWidth="1"/>
    <col min="3332" max="3332" width="11.42578125" style="46" customWidth="1"/>
    <col min="3333" max="3333" width="10.28515625" style="46" customWidth="1"/>
    <col min="3334" max="3334" width="10" style="46" customWidth="1"/>
    <col min="3335" max="3335" width="10.7109375" style="46" customWidth="1"/>
    <col min="3336" max="3339" width="10" style="46" customWidth="1"/>
    <col min="3340" max="3340" width="19.85546875" style="46" customWidth="1"/>
    <col min="3341" max="3341" width="10.28515625" style="46" customWidth="1"/>
    <col min="3342" max="3342" width="10" style="46" customWidth="1"/>
    <col min="3343" max="3343" width="10.28515625" style="46" customWidth="1"/>
    <col min="3344" max="3344" width="10" style="46" customWidth="1"/>
    <col min="3345" max="3345" width="10.28515625" style="46" customWidth="1"/>
    <col min="3346" max="3346" width="10" style="46" customWidth="1"/>
    <col min="3347" max="3347" width="10.28515625" style="46" customWidth="1"/>
    <col min="3348" max="3348" width="10" style="46" customWidth="1"/>
    <col min="3349" max="3349" width="10.28515625" style="46" customWidth="1"/>
    <col min="3350" max="3350" width="10" style="46" customWidth="1"/>
    <col min="3351" max="3351" width="19.85546875" style="46" customWidth="1"/>
    <col min="3352" max="3352" width="10.28515625" style="46" customWidth="1"/>
    <col min="3353" max="3353" width="10" style="46" customWidth="1"/>
    <col min="3354" max="3354" width="10.28515625" style="46" customWidth="1"/>
    <col min="3355" max="3355" width="10" style="46" customWidth="1"/>
    <col min="3356" max="3356" width="10.28515625" style="46" customWidth="1"/>
    <col min="3357" max="3357" width="10" style="46" customWidth="1"/>
    <col min="3358" max="3358" width="10.28515625" style="46" customWidth="1"/>
    <col min="3359" max="3359" width="10" style="46" customWidth="1"/>
    <col min="3360" max="3360" width="10.28515625" style="46" customWidth="1"/>
    <col min="3361" max="3361" width="10" style="46" customWidth="1"/>
    <col min="3362" max="3362" width="19.85546875" style="46" customWidth="1"/>
    <col min="3363" max="3363" width="10.28515625" style="46" customWidth="1"/>
    <col min="3364" max="3364" width="10" style="46" customWidth="1"/>
    <col min="3365" max="3365" width="10.28515625" style="46" customWidth="1"/>
    <col min="3366" max="3366" width="10" style="46" customWidth="1"/>
    <col min="3367" max="3367" width="10.28515625" style="46" customWidth="1"/>
    <col min="3368" max="3368" width="10" style="46" customWidth="1"/>
    <col min="3369" max="3369" width="10.28515625" style="46" customWidth="1"/>
    <col min="3370" max="3370" width="10" style="46" customWidth="1"/>
    <col min="3371" max="3371" width="10.28515625" style="46" customWidth="1"/>
    <col min="3372" max="3372" width="10" style="46" customWidth="1"/>
    <col min="3373" max="3373" width="19.85546875" style="46" customWidth="1"/>
    <col min="3374" max="3374" width="10.28515625" style="46" customWidth="1"/>
    <col min="3375" max="3375" width="10" style="46" customWidth="1"/>
    <col min="3376" max="3376" width="10.28515625" style="46" customWidth="1"/>
    <col min="3377" max="3377" width="10" style="46" customWidth="1"/>
    <col min="3378" max="3378" width="10.28515625" style="46" customWidth="1"/>
    <col min="3379" max="3379" width="10" style="46" customWidth="1"/>
    <col min="3380" max="3380" width="10.28515625" style="46" customWidth="1"/>
    <col min="3381" max="3381" width="10" style="46" customWidth="1"/>
    <col min="3382" max="3382" width="10.28515625" style="46" customWidth="1"/>
    <col min="3383" max="3383" width="10" style="46" customWidth="1"/>
    <col min="3384" max="3384" width="19.85546875" style="46" customWidth="1"/>
    <col min="3385" max="3385" width="10.28515625" style="46" customWidth="1"/>
    <col min="3386" max="3386" width="10" style="46" customWidth="1"/>
    <col min="3387" max="3387" width="10.28515625" style="46" customWidth="1"/>
    <col min="3388" max="3388" width="10" style="46" customWidth="1"/>
    <col min="3389" max="3389" width="10.28515625" style="46" customWidth="1"/>
    <col min="3390" max="3390" width="10" style="46" customWidth="1"/>
    <col min="3391" max="3391" width="10.28515625" style="46" customWidth="1"/>
    <col min="3392" max="3392" width="10" style="46" customWidth="1"/>
    <col min="3393" max="3393" width="10.28515625" style="46" customWidth="1"/>
    <col min="3394" max="3394" width="10" style="46" customWidth="1"/>
    <col min="3395" max="3395" width="19.85546875" style="46" customWidth="1"/>
    <col min="3396" max="3396" width="10.28515625" style="46" customWidth="1"/>
    <col min="3397" max="3397" width="10" style="46" customWidth="1"/>
    <col min="3398" max="3398" width="10.28515625" style="46" customWidth="1"/>
    <col min="3399" max="3399" width="10" style="46" customWidth="1"/>
    <col min="3400" max="3400" width="10.28515625" style="46" customWidth="1"/>
    <col min="3401" max="3401" width="10" style="46" customWidth="1"/>
    <col min="3402" max="3402" width="10.28515625" style="46" customWidth="1"/>
    <col min="3403" max="3403" width="10" style="46" customWidth="1"/>
    <col min="3404" max="3404" width="10.28515625" style="46" customWidth="1"/>
    <col min="3405" max="3405" width="10" style="46" customWidth="1"/>
    <col min="3406" max="3406" width="19.85546875" style="46" customWidth="1"/>
    <col min="3407" max="3407" width="10.28515625" style="46" customWidth="1"/>
    <col min="3408" max="3408" width="10" style="46" customWidth="1"/>
    <col min="3409" max="3409" width="10.28515625" style="46" customWidth="1"/>
    <col min="3410" max="3410" width="10" style="46" customWidth="1"/>
    <col min="3411" max="3411" width="10.28515625" style="46" customWidth="1"/>
    <col min="3412" max="3412" width="10" style="46" customWidth="1"/>
    <col min="3413" max="3413" width="10.28515625" style="46" customWidth="1"/>
    <col min="3414" max="3414" width="10" style="46" customWidth="1"/>
    <col min="3415" max="3415" width="10.28515625" style="46" customWidth="1"/>
    <col min="3416" max="3416" width="10" style="46" customWidth="1"/>
    <col min="3417" max="3417" width="19.85546875" style="46" customWidth="1"/>
    <col min="3418" max="3418" width="10.28515625" style="46" customWidth="1"/>
    <col min="3419" max="3419" width="10" style="46" customWidth="1"/>
    <col min="3420" max="3420" width="10.28515625" style="46" customWidth="1"/>
    <col min="3421" max="3421" width="10" style="46" customWidth="1"/>
    <col min="3422" max="3422" width="10.28515625" style="46" customWidth="1"/>
    <col min="3423" max="3423" width="10" style="46" customWidth="1"/>
    <col min="3424" max="3424" width="10.28515625" style="46" customWidth="1"/>
    <col min="3425" max="3425" width="10" style="46" customWidth="1"/>
    <col min="3426" max="3426" width="10.28515625" style="46" customWidth="1"/>
    <col min="3427" max="3427" width="10" style="46" customWidth="1"/>
    <col min="3428" max="3428" width="19.85546875" style="46" customWidth="1"/>
    <col min="3429" max="3429" width="10.28515625" style="46" customWidth="1"/>
    <col min="3430" max="3430" width="10" style="46" customWidth="1"/>
    <col min="3431" max="3431" width="10.28515625" style="46" customWidth="1"/>
    <col min="3432" max="3432" width="10" style="46" customWidth="1"/>
    <col min="3433" max="3433" width="10.28515625" style="46" customWidth="1"/>
    <col min="3434" max="3434" width="10" style="46" customWidth="1"/>
    <col min="3435" max="3435" width="10.28515625" style="46" customWidth="1"/>
    <col min="3436" max="3436" width="10" style="46" customWidth="1"/>
    <col min="3437" max="3437" width="10.28515625" style="46" customWidth="1"/>
    <col min="3438" max="3438" width="10" style="46" customWidth="1"/>
    <col min="3439" max="3439" width="19.85546875" style="46" customWidth="1"/>
    <col min="3440" max="3440" width="10.28515625" style="46" customWidth="1"/>
    <col min="3441" max="3441" width="10" style="46" customWidth="1"/>
    <col min="3442" max="3442" width="10.28515625" style="46" customWidth="1"/>
    <col min="3443" max="3443" width="10" style="46" customWidth="1"/>
    <col min="3444" max="3444" width="10.28515625" style="46" customWidth="1"/>
    <col min="3445" max="3445" width="10" style="46" customWidth="1"/>
    <col min="3446" max="3446" width="10.28515625" style="46" customWidth="1"/>
    <col min="3447" max="3447" width="10" style="46" customWidth="1"/>
    <col min="3448" max="3448" width="10.28515625" style="46" customWidth="1"/>
    <col min="3449" max="3449" width="10" style="46" customWidth="1"/>
    <col min="3450" max="3450" width="19.85546875" style="46" customWidth="1"/>
    <col min="3451" max="3451" width="10.28515625" style="46" customWidth="1"/>
    <col min="3452" max="3452" width="10" style="46" customWidth="1"/>
    <col min="3453" max="3453" width="10.28515625" style="46" customWidth="1"/>
    <col min="3454" max="3454" width="10" style="46" customWidth="1"/>
    <col min="3455" max="3455" width="10.28515625" style="46" customWidth="1"/>
    <col min="3456" max="3456" width="9.140625" style="46"/>
    <col min="3457" max="3457" width="10.28515625" style="46" customWidth="1"/>
    <col min="3458" max="3458" width="9.42578125" style="46" customWidth="1"/>
    <col min="3459" max="3584" width="9.140625" style="46"/>
    <col min="3585" max="3585" width="19.85546875" style="46" customWidth="1"/>
    <col min="3586" max="3586" width="11.42578125" style="46" customWidth="1"/>
    <col min="3587" max="3587" width="10" style="46" customWidth="1"/>
    <col min="3588" max="3588" width="11.42578125" style="46" customWidth="1"/>
    <col min="3589" max="3589" width="10.28515625" style="46" customWidth="1"/>
    <col min="3590" max="3590" width="10" style="46" customWidth="1"/>
    <col min="3591" max="3591" width="10.7109375" style="46" customWidth="1"/>
    <col min="3592" max="3595" width="10" style="46" customWidth="1"/>
    <col min="3596" max="3596" width="19.85546875" style="46" customWidth="1"/>
    <col min="3597" max="3597" width="10.28515625" style="46" customWidth="1"/>
    <col min="3598" max="3598" width="10" style="46" customWidth="1"/>
    <col min="3599" max="3599" width="10.28515625" style="46" customWidth="1"/>
    <col min="3600" max="3600" width="10" style="46" customWidth="1"/>
    <col min="3601" max="3601" width="10.28515625" style="46" customWidth="1"/>
    <col min="3602" max="3602" width="10" style="46" customWidth="1"/>
    <col min="3603" max="3603" width="10.28515625" style="46" customWidth="1"/>
    <col min="3604" max="3604" width="10" style="46" customWidth="1"/>
    <col min="3605" max="3605" width="10.28515625" style="46" customWidth="1"/>
    <col min="3606" max="3606" width="10" style="46" customWidth="1"/>
    <col min="3607" max="3607" width="19.85546875" style="46" customWidth="1"/>
    <col min="3608" max="3608" width="10.28515625" style="46" customWidth="1"/>
    <col min="3609" max="3609" width="10" style="46" customWidth="1"/>
    <col min="3610" max="3610" width="10.28515625" style="46" customWidth="1"/>
    <col min="3611" max="3611" width="10" style="46" customWidth="1"/>
    <col min="3612" max="3612" width="10.28515625" style="46" customWidth="1"/>
    <col min="3613" max="3613" width="10" style="46" customWidth="1"/>
    <col min="3614" max="3614" width="10.28515625" style="46" customWidth="1"/>
    <col min="3615" max="3615" width="10" style="46" customWidth="1"/>
    <col min="3616" max="3616" width="10.28515625" style="46" customWidth="1"/>
    <col min="3617" max="3617" width="10" style="46" customWidth="1"/>
    <col min="3618" max="3618" width="19.85546875" style="46" customWidth="1"/>
    <col min="3619" max="3619" width="10.28515625" style="46" customWidth="1"/>
    <col min="3620" max="3620" width="10" style="46" customWidth="1"/>
    <col min="3621" max="3621" width="10.28515625" style="46" customWidth="1"/>
    <col min="3622" max="3622" width="10" style="46" customWidth="1"/>
    <col min="3623" max="3623" width="10.28515625" style="46" customWidth="1"/>
    <col min="3624" max="3624" width="10" style="46" customWidth="1"/>
    <col min="3625" max="3625" width="10.28515625" style="46" customWidth="1"/>
    <col min="3626" max="3626" width="10" style="46" customWidth="1"/>
    <col min="3627" max="3627" width="10.28515625" style="46" customWidth="1"/>
    <col min="3628" max="3628" width="10" style="46" customWidth="1"/>
    <col min="3629" max="3629" width="19.85546875" style="46" customWidth="1"/>
    <col min="3630" max="3630" width="10.28515625" style="46" customWidth="1"/>
    <col min="3631" max="3631" width="10" style="46" customWidth="1"/>
    <col min="3632" max="3632" width="10.28515625" style="46" customWidth="1"/>
    <col min="3633" max="3633" width="10" style="46" customWidth="1"/>
    <col min="3634" max="3634" width="10.28515625" style="46" customWidth="1"/>
    <col min="3635" max="3635" width="10" style="46" customWidth="1"/>
    <col min="3636" max="3636" width="10.28515625" style="46" customWidth="1"/>
    <col min="3637" max="3637" width="10" style="46" customWidth="1"/>
    <col min="3638" max="3638" width="10.28515625" style="46" customWidth="1"/>
    <col min="3639" max="3639" width="10" style="46" customWidth="1"/>
    <col min="3640" max="3640" width="19.85546875" style="46" customWidth="1"/>
    <col min="3641" max="3641" width="10.28515625" style="46" customWidth="1"/>
    <col min="3642" max="3642" width="10" style="46" customWidth="1"/>
    <col min="3643" max="3643" width="10.28515625" style="46" customWidth="1"/>
    <col min="3644" max="3644" width="10" style="46" customWidth="1"/>
    <col min="3645" max="3645" width="10.28515625" style="46" customWidth="1"/>
    <col min="3646" max="3646" width="10" style="46" customWidth="1"/>
    <col min="3647" max="3647" width="10.28515625" style="46" customWidth="1"/>
    <col min="3648" max="3648" width="10" style="46" customWidth="1"/>
    <col min="3649" max="3649" width="10.28515625" style="46" customWidth="1"/>
    <col min="3650" max="3650" width="10" style="46" customWidth="1"/>
    <col min="3651" max="3651" width="19.85546875" style="46" customWidth="1"/>
    <col min="3652" max="3652" width="10.28515625" style="46" customWidth="1"/>
    <col min="3653" max="3653" width="10" style="46" customWidth="1"/>
    <col min="3654" max="3654" width="10.28515625" style="46" customWidth="1"/>
    <col min="3655" max="3655" width="10" style="46" customWidth="1"/>
    <col min="3656" max="3656" width="10.28515625" style="46" customWidth="1"/>
    <col min="3657" max="3657" width="10" style="46" customWidth="1"/>
    <col min="3658" max="3658" width="10.28515625" style="46" customWidth="1"/>
    <col min="3659" max="3659" width="10" style="46" customWidth="1"/>
    <col min="3660" max="3660" width="10.28515625" style="46" customWidth="1"/>
    <col min="3661" max="3661" width="10" style="46" customWidth="1"/>
    <col min="3662" max="3662" width="19.85546875" style="46" customWidth="1"/>
    <col min="3663" max="3663" width="10.28515625" style="46" customWidth="1"/>
    <col min="3664" max="3664" width="10" style="46" customWidth="1"/>
    <col min="3665" max="3665" width="10.28515625" style="46" customWidth="1"/>
    <col min="3666" max="3666" width="10" style="46" customWidth="1"/>
    <col min="3667" max="3667" width="10.28515625" style="46" customWidth="1"/>
    <col min="3668" max="3668" width="10" style="46" customWidth="1"/>
    <col min="3669" max="3669" width="10.28515625" style="46" customWidth="1"/>
    <col min="3670" max="3670" width="10" style="46" customWidth="1"/>
    <col min="3671" max="3671" width="10.28515625" style="46" customWidth="1"/>
    <col min="3672" max="3672" width="10" style="46" customWidth="1"/>
    <col min="3673" max="3673" width="19.85546875" style="46" customWidth="1"/>
    <col min="3674" max="3674" width="10.28515625" style="46" customWidth="1"/>
    <col min="3675" max="3675" width="10" style="46" customWidth="1"/>
    <col min="3676" max="3676" width="10.28515625" style="46" customWidth="1"/>
    <col min="3677" max="3677" width="10" style="46" customWidth="1"/>
    <col min="3678" max="3678" width="10.28515625" style="46" customWidth="1"/>
    <col min="3679" max="3679" width="10" style="46" customWidth="1"/>
    <col min="3680" max="3680" width="10.28515625" style="46" customWidth="1"/>
    <col min="3681" max="3681" width="10" style="46" customWidth="1"/>
    <col min="3682" max="3682" width="10.28515625" style="46" customWidth="1"/>
    <col min="3683" max="3683" width="10" style="46" customWidth="1"/>
    <col min="3684" max="3684" width="19.85546875" style="46" customWidth="1"/>
    <col min="3685" max="3685" width="10.28515625" style="46" customWidth="1"/>
    <col min="3686" max="3686" width="10" style="46" customWidth="1"/>
    <col min="3687" max="3687" width="10.28515625" style="46" customWidth="1"/>
    <col min="3688" max="3688" width="10" style="46" customWidth="1"/>
    <col min="3689" max="3689" width="10.28515625" style="46" customWidth="1"/>
    <col min="3690" max="3690" width="10" style="46" customWidth="1"/>
    <col min="3691" max="3691" width="10.28515625" style="46" customWidth="1"/>
    <col min="3692" max="3692" width="10" style="46" customWidth="1"/>
    <col min="3693" max="3693" width="10.28515625" style="46" customWidth="1"/>
    <col min="3694" max="3694" width="10" style="46" customWidth="1"/>
    <col min="3695" max="3695" width="19.85546875" style="46" customWidth="1"/>
    <col min="3696" max="3696" width="10.28515625" style="46" customWidth="1"/>
    <col min="3697" max="3697" width="10" style="46" customWidth="1"/>
    <col min="3698" max="3698" width="10.28515625" style="46" customWidth="1"/>
    <col min="3699" max="3699" width="10" style="46" customWidth="1"/>
    <col min="3700" max="3700" width="10.28515625" style="46" customWidth="1"/>
    <col min="3701" max="3701" width="10" style="46" customWidth="1"/>
    <col min="3702" max="3702" width="10.28515625" style="46" customWidth="1"/>
    <col min="3703" max="3703" width="10" style="46" customWidth="1"/>
    <col min="3704" max="3704" width="10.28515625" style="46" customWidth="1"/>
    <col min="3705" max="3705" width="10" style="46" customWidth="1"/>
    <col min="3706" max="3706" width="19.85546875" style="46" customWidth="1"/>
    <col min="3707" max="3707" width="10.28515625" style="46" customWidth="1"/>
    <col min="3708" max="3708" width="10" style="46" customWidth="1"/>
    <col min="3709" max="3709" width="10.28515625" style="46" customWidth="1"/>
    <col min="3710" max="3710" width="10" style="46" customWidth="1"/>
    <col min="3711" max="3711" width="10.28515625" style="46" customWidth="1"/>
    <col min="3712" max="3712" width="9.140625" style="46"/>
    <col min="3713" max="3713" width="10.28515625" style="46" customWidth="1"/>
    <col min="3714" max="3714" width="9.42578125" style="46" customWidth="1"/>
    <col min="3715" max="3840" width="9.140625" style="46"/>
    <col min="3841" max="3841" width="19.85546875" style="46" customWidth="1"/>
    <col min="3842" max="3842" width="11.42578125" style="46" customWidth="1"/>
    <col min="3843" max="3843" width="10" style="46" customWidth="1"/>
    <col min="3844" max="3844" width="11.42578125" style="46" customWidth="1"/>
    <col min="3845" max="3845" width="10.28515625" style="46" customWidth="1"/>
    <col min="3846" max="3846" width="10" style="46" customWidth="1"/>
    <col min="3847" max="3847" width="10.7109375" style="46" customWidth="1"/>
    <col min="3848" max="3851" width="10" style="46" customWidth="1"/>
    <col min="3852" max="3852" width="19.85546875" style="46" customWidth="1"/>
    <col min="3853" max="3853" width="10.28515625" style="46" customWidth="1"/>
    <col min="3854" max="3854" width="10" style="46" customWidth="1"/>
    <col min="3855" max="3855" width="10.28515625" style="46" customWidth="1"/>
    <col min="3856" max="3856" width="10" style="46" customWidth="1"/>
    <col min="3857" max="3857" width="10.28515625" style="46" customWidth="1"/>
    <col min="3858" max="3858" width="10" style="46" customWidth="1"/>
    <col min="3859" max="3859" width="10.28515625" style="46" customWidth="1"/>
    <col min="3860" max="3860" width="10" style="46" customWidth="1"/>
    <col min="3861" max="3861" width="10.28515625" style="46" customWidth="1"/>
    <col min="3862" max="3862" width="10" style="46" customWidth="1"/>
    <col min="3863" max="3863" width="19.85546875" style="46" customWidth="1"/>
    <col min="3864" max="3864" width="10.28515625" style="46" customWidth="1"/>
    <col min="3865" max="3865" width="10" style="46" customWidth="1"/>
    <col min="3866" max="3866" width="10.28515625" style="46" customWidth="1"/>
    <col min="3867" max="3867" width="10" style="46" customWidth="1"/>
    <col min="3868" max="3868" width="10.28515625" style="46" customWidth="1"/>
    <col min="3869" max="3869" width="10" style="46" customWidth="1"/>
    <col min="3870" max="3870" width="10.28515625" style="46" customWidth="1"/>
    <col min="3871" max="3871" width="10" style="46" customWidth="1"/>
    <col min="3872" max="3872" width="10.28515625" style="46" customWidth="1"/>
    <col min="3873" max="3873" width="10" style="46" customWidth="1"/>
    <col min="3874" max="3874" width="19.85546875" style="46" customWidth="1"/>
    <col min="3875" max="3875" width="10.28515625" style="46" customWidth="1"/>
    <col min="3876" max="3876" width="10" style="46" customWidth="1"/>
    <col min="3877" max="3877" width="10.28515625" style="46" customWidth="1"/>
    <col min="3878" max="3878" width="10" style="46" customWidth="1"/>
    <col min="3879" max="3879" width="10.28515625" style="46" customWidth="1"/>
    <col min="3880" max="3880" width="10" style="46" customWidth="1"/>
    <col min="3881" max="3881" width="10.28515625" style="46" customWidth="1"/>
    <col min="3882" max="3882" width="10" style="46" customWidth="1"/>
    <col min="3883" max="3883" width="10.28515625" style="46" customWidth="1"/>
    <col min="3884" max="3884" width="10" style="46" customWidth="1"/>
    <col min="3885" max="3885" width="19.85546875" style="46" customWidth="1"/>
    <col min="3886" max="3886" width="10.28515625" style="46" customWidth="1"/>
    <col min="3887" max="3887" width="10" style="46" customWidth="1"/>
    <col min="3888" max="3888" width="10.28515625" style="46" customWidth="1"/>
    <col min="3889" max="3889" width="10" style="46" customWidth="1"/>
    <col min="3890" max="3890" width="10.28515625" style="46" customWidth="1"/>
    <col min="3891" max="3891" width="10" style="46" customWidth="1"/>
    <col min="3892" max="3892" width="10.28515625" style="46" customWidth="1"/>
    <col min="3893" max="3893" width="10" style="46" customWidth="1"/>
    <col min="3894" max="3894" width="10.28515625" style="46" customWidth="1"/>
    <col min="3895" max="3895" width="10" style="46" customWidth="1"/>
    <col min="3896" max="3896" width="19.85546875" style="46" customWidth="1"/>
    <col min="3897" max="3897" width="10.28515625" style="46" customWidth="1"/>
    <col min="3898" max="3898" width="10" style="46" customWidth="1"/>
    <col min="3899" max="3899" width="10.28515625" style="46" customWidth="1"/>
    <col min="3900" max="3900" width="10" style="46" customWidth="1"/>
    <col min="3901" max="3901" width="10.28515625" style="46" customWidth="1"/>
    <col min="3902" max="3902" width="10" style="46" customWidth="1"/>
    <col min="3903" max="3903" width="10.28515625" style="46" customWidth="1"/>
    <col min="3904" max="3904" width="10" style="46" customWidth="1"/>
    <col min="3905" max="3905" width="10.28515625" style="46" customWidth="1"/>
    <col min="3906" max="3906" width="10" style="46" customWidth="1"/>
    <col min="3907" max="3907" width="19.85546875" style="46" customWidth="1"/>
    <col min="3908" max="3908" width="10.28515625" style="46" customWidth="1"/>
    <col min="3909" max="3909" width="10" style="46" customWidth="1"/>
    <col min="3910" max="3910" width="10.28515625" style="46" customWidth="1"/>
    <col min="3911" max="3911" width="10" style="46" customWidth="1"/>
    <col min="3912" max="3912" width="10.28515625" style="46" customWidth="1"/>
    <col min="3913" max="3913" width="10" style="46" customWidth="1"/>
    <col min="3914" max="3914" width="10.28515625" style="46" customWidth="1"/>
    <col min="3915" max="3915" width="10" style="46" customWidth="1"/>
    <col min="3916" max="3916" width="10.28515625" style="46" customWidth="1"/>
    <col min="3917" max="3917" width="10" style="46" customWidth="1"/>
    <col min="3918" max="3918" width="19.85546875" style="46" customWidth="1"/>
    <col min="3919" max="3919" width="10.28515625" style="46" customWidth="1"/>
    <col min="3920" max="3920" width="10" style="46" customWidth="1"/>
    <col min="3921" max="3921" width="10.28515625" style="46" customWidth="1"/>
    <col min="3922" max="3922" width="10" style="46" customWidth="1"/>
    <col min="3923" max="3923" width="10.28515625" style="46" customWidth="1"/>
    <col min="3924" max="3924" width="10" style="46" customWidth="1"/>
    <col min="3925" max="3925" width="10.28515625" style="46" customWidth="1"/>
    <col min="3926" max="3926" width="10" style="46" customWidth="1"/>
    <col min="3927" max="3927" width="10.28515625" style="46" customWidth="1"/>
    <col min="3928" max="3928" width="10" style="46" customWidth="1"/>
    <col min="3929" max="3929" width="19.85546875" style="46" customWidth="1"/>
    <col min="3930" max="3930" width="10.28515625" style="46" customWidth="1"/>
    <col min="3931" max="3931" width="10" style="46" customWidth="1"/>
    <col min="3932" max="3932" width="10.28515625" style="46" customWidth="1"/>
    <col min="3933" max="3933" width="10" style="46" customWidth="1"/>
    <col min="3934" max="3934" width="10.28515625" style="46" customWidth="1"/>
    <col min="3935" max="3935" width="10" style="46" customWidth="1"/>
    <col min="3936" max="3936" width="10.28515625" style="46" customWidth="1"/>
    <col min="3937" max="3937" width="10" style="46" customWidth="1"/>
    <col min="3938" max="3938" width="10.28515625" style="46" customWidth="1"/>
    <col min="3939" max="3939" width="10" style="46" customWidth="1"/>
    <col min="3940" max="3940" width="19.85546875" style="46" customWidth="1"/>
    <col min="3941" max="3941" width="10.28515625" style="46" customWidth="1"/>
    <col min="3942" max="3942" width="10" style="46" customWidth="1"/>
    <col min="3943" max="3943" width="10.28515625" style="46" customWidth="1"/>
    <col min="3944" max="3944" width="10" style="46" customWidth="1"/>
    <col min="3945" max="3945" width="10.28515625" style="46" customWidth="1"/>
    <col min="3946" max="3946" width="10" style="46" customWidth="1"/>
    <col min="3947" max="3947" width="10.28515625" style="46" customWidth="1"/>
    <col min="3948" max="3948" width="10" style="46" customWidth="1"/>
    <col min="3949" max="3949" width="10.28515625" style="46" customWidth="1"/>
    <col min="3950" max="3950" width="10" style="46" customWidth="1"/>
    <col min="3951" max="3951" width="19.85546875" style="46" customWidth="1"/>
    <col min="3952" max="3952" width="10.28515625" style="46" customWidth="1"/>
    <col min="3953" max="3953" width="10" style="46" customWidth="1"/>
    <col min="3954" max="3954" width="10.28515625" style="46" customWidth="1"/>
    <col min="3955" max="3955" width="10" style="46" customWidth="1"/>
    <col min="3956" max="3956" width="10.28515625" style="46" customWidth="1"/>
    <col min="3957" max="3957" width="10" style="46" customWidth="1"/>
    <col min="3958" max="3958" width="10.28515625" style="46" customWidth="1"/>
    <col min="3959" max="3959" width="10" style="46" customWidth="1"/>
    <col min="3960" max="3960" width="10.28515625" style="46" customWidth="1"/>
    <col min="3961" max="3961" width="10" style="46" customWidth="1"/>
    <col min="3962" max="3962" width="19.85546875" style="46" customWidth="1"/>
    <col min="3963" max="3963" width="10.28515625" style="46" customWidth="1"/>
    <col min="3964" max="3964" width="10" style="46" customWidth="1"/>
    <col min="3965" max="3965" width="10.28515625" style="46" customWidth="1"/>
    <col min="3966" max="3966" width="10" style="46" customWidth="1"/>
    <col min="3967" max="3967" width="10.28515625" style="46" customWidth="1"/>
    <col min="3968" max="3968" width="9.140625" style="46"/>
    <col min="3969" max="3969" width="10.28515625" style="46" customWidth="1"/>
    <col min="3970" max="3970" width="9.42578125" style="46" customWidth="1"/>
    <col min="3971" max="4096" width="9.140625" style="46"/>
    <col min="4097" max="4097" width="19.85546875" style="46" customWidth="1"/>
    <col min="4098" max="4098" width="11.42578125" style="46" customWidth="1"/>
    <col min="4099" max="4099" width="10" style="46" customWidth="1"/>
    <col min="4100" max="4100" width="11.42578125" style="46" customWidth="1"/>
    <col min="4101" max="4101" width="10.28515625" style="46" customWidth="1"/>
    <col min="4102" max="4102" width="10" style="46" customWidth="1"/>
    <col min="4103" max="4103" width="10.7109375" style="46" customWidth="1"/>
    <col min="4104" max="4107" width="10" style="46" customWidth="1"/>
    <col min="4108" max="4108" width="19.85546875" style="46" customWidth="1"/>
    <col min="4109" max="4109" width="10.28515625" style="46" customWidth="1"/>
    <col min="4110" max="4110" width="10" style="46" customWidth="1"/>
    <col min="4111" max="4111" width="10.28515625" style="46" customWidth="1"/>
    <col min="4112" max="4112" width="10" style="46" customWidth="1"/>
    <col min="4113" max="4113" width="10.28515625" style="46" customWidth="1"/>
    <col min="4114" max="4114" width="10" style="46" customWidth="1"/>
    <col min="4115" max="4115" width="10.28515625" style="46" customWidth="1"/>
    <col min="4116" max="4116" width="10" style="46" customWidth="1"/>
    <col min="4117" max="4117" width="10.28515625" style="46" customWidth="1"/>
    <col min="4118" max="4118" width="10" style="46" customWidth="1"/>
    <col min="4119" max="4119" width="19.85546875" style="46" customWidth="1"/>
    <col min="4120" max="4120" width="10.28515625" style="46" customWidth="1"/>
    <col min="4121" max="4121" width="10" style="46" customWidth="1"/>
    <col min="4122" max="4122" width="10.28515625" style="46" customWidth="1"/>
    <col min="4123" max="4123" width="10" style="46" customWidth="1"/>
    <col min="4124" max="4124" width="10.28515625" style="46" customWidth="1"/>
    <col min="4125" max="4125" width="10" style="46" customWidth="1"/>
    <col min="4126" max="4126" width="10.28515625" style="46" customWidth="1"/>
    <col min="4127" max="4127" width="10" style="46" customWidth="1"/>
    <col min="4128" max="4128" width="10.28515625" style="46" customWidth="1"/>
    <col min="4129" max="4129" width="10" style="46" customWidth="1"/>
    <col min="4130" max="4130" width="19.85546875" style="46" customWidth="1"/>
    <col min="4131" max="4131" width="10.28515625" style="46" customWidth="1"/>
    <col min="4132" max="4132" width="10" style="46" customWidth="1"/>
    <col min="4133" max="4133" width="10.28515625" style="46" customWidth="1"/>
    <col min="4134" max="4134" width="10" style="46" customWidth="1"/>
    <col min="4135" max="4135" width="10.28515625" style="46" customWidth="1"/>
    <col min="4136" max="4136" width="10" style="46" customWidth="1"/>
    <col min="4137" max="4137" width="10.28515625" style="46" customWidth="1"/>
    <col min="4138" max="4138" width="10" style="46" customWidth="1"/>
    <col min="4139" max="4139" width="10.28515625" style="46" customWidth="1"/>
    <col min="4140" max="4140" width="10" style="46" customWidth="1"/>
    <col min="4141" max="4141" width="19.85546875" style="46" customWidth="1"/>
    <col min="4142" max="4142" width="10.28515625" style="46" customWidth="1"/>
    <col min="4143" max="4143" width="10" style="46" customWidth="1"/>
    <col min="4144" max="4144" width="10.28515625" style="46" customWidth="1"/>
    <col min="4145" max="4145" width="10" style="46" customWidth="1"/>
    <col min="4146" max="4146" width="10.28515625" style="46" customWidth="1"/>
    <col min="4147" max="4147" width="10" style="46" customWidth="1"/>
    <col min="4148" max="4148" width="10.28515625" style="46" customWidth="1"/>
    <col min="4149" max="4149" width="10" style="46" customWidth="1"/>
    <col min="4150" max="4150" width="10.28515625" style="46" customWidth="1"/>
    <col min="4151" max="4151" width="10" style="46" customWidth="1"/>
    <col min="4152" max="4152" width="19.85546875" style="46" customWidth="1"/>
    <col min="4153" max="4153" width="10.28515625" style="46" customWidth="1"/>
    <col min="4154" max="4154" width="10" style="46" customWidth="1"/>
    <col min="4155" max="4155" width="10.28515625" style="46" customWidth="1"/>
    <col min="4156" max="4156" width="10" style="46" customWidth="1"/>
    <col min="4157" max="4157" width="10.28515625" style="46" customWidth="1"/>
    <col min="4158" max="4158" width="10" style="46" customWidth="1"/>
    <col min="4159" max="4159" width="10.28515625" style="46" customWidth="1"/>
    <col min="4160" max="4160" width="10" style="46" customWidth="1"/>
    <col min="4161" max="4161" width="10.28515625" style="46" customWidth="1"/>
    <col min="4162" max="4162" width="10" style="46" customWidth="1"/>
    <col min="4163" max="4163" width="19.85546875" style="46" customWidth="1"/>
    <col min="4164" max="4164" width="10.28515625" style="46" customWidth="1"/>
    <col min="4165" max="4165" width="10" style="46" customWidth="1"/>
    <col min="4166" max="4166" width="10.28515625" style="46" customWidth="1"/>
    <col min="4167" max="4167" width="10" style="46" customWidth="1"/>
    <col min="4168" max="4168" width="10.28515625" style="46" customWidth="1"/>
    <col min="4169" max="4169" width="10" style="46" customWidth="1"/>
    <col min="4170" max="4170" width="10.28515625" style="46" customWidth="1"/>
    <col min="4171" max="4171" width="10" style="46" customWidth="1"/>
    <col min="4172" max="4172" width="10.28515625" style="46" customWidth="1"/>
    <col min="4173" max="4173" width="10" style="46" customWidth="1"/>
    <col min="4174" max="4174" width="19.85546875" style="46" customWidth="1"/>
    <col min="4175" max="4175" width="10.28515625" style="46" customWidth="1"/>
    <col min="4176" max="4176" width="10" style="46" customWidth="1"/>
    <col min="4177" max="4177" width="10.28515625" style="46" customWidth="1"/>
    <col min="4178" max="4178" width="10" style="46" customWidth="1"/>
    <col min="4179" max="4179" width="10.28515625" style="46" customWidth="1"/>
    <col min="4180" max="4180" width="10" style="46" customWidth="1"/>
    <col min="4181" max="4181" width="10.28515625" style="46" customWidth="1"/>
    <col min="4182" max="4182" width="10" style="46" customWidth="1"/>
    <col min="4183" max="4183" width="10.28515625" style="46" customWidth="1"/>
    <col min="4184" max="4184" width="10" style="46" customWidth="1"/>
    <col min="4185" max="4185" width="19.85546875" style="46" customWidth="1"/>
    <col min="4186" max="4186" width="10.28515625" style="46" customWidth="1"/>
    <col min="4187" max="4187" width="10" style="46" customWidth="1"/>
    <col min="4188" max="4188" width="10.28515625" style="46" customWidth="1"/>
    <col min="4189" max="4189" width="10" style="46" customWidth="1"/>
    <col min="4190" max="4190" width="10.28515625" style="46" customWidth="1"/>
    <col min="4191" max="4191" width="10" style="46" customWidth="1"/>
    <col min="4192" max="4192" width="10.28515625" style="46" customWidth="1"/>
    <col min="4193" max="4193" width="10" style="46" customWidth="1"/>
    <col min="4194" max="4194" width="10.28515625" style="46" customWidth="1"/>
    <col min="4195" max="4195" width="10" style="46" customWidth="1"/>
    <col min="4196" max="4196" width="19.85546875" style="46" customWidth="1"/>
    <col min="4197" max="4197" width="10.28515625" style="46" customWidth="1"/>
    <col min="4198" max="4198" width="10" style="46" customWidth="1"/>
    <col min="4199" max="4199" width="10.28515625" style="46" customWidth="1"/>
    <col min="4200" max="4200" width="10" style="46" customWidth="1"/>
    <col min="4201" max="4201" width="10.28515625" style="46" customWidth="1"/>
    <col min="4202" max="4202" width="10" style="46" customWidth="1"/>
    <col min="4203" max="4203" width="10.28515625" style="46" customWidth="1"/>
    <col min="4204" max="4204" width="10" style="46" customWidth="1"/>
    <col min="4205" max="4205" width="10.28515625" style="46" customWidth="1"/>
    <col min="4206" max="4206" width="10" style="46" customWidth="1"/>
    <col min="4207" max="4207" width="19.85546875" style="46" customWidth="1"/>
    <col min="4208" max="4208" width="10.28515625" style="46" customWidth="1"/>
    <col min="4209" max="4209" width="10" style="46" customWidth="1"/>
    <col min="4210" max="4210" width="10.28515625" style="46" customWidth="1"/>
    <col min="4211" max="4211" width="10" style="46" customWidth="1"/>
    <col min="4212" max="4212" width="10.28515625" style="46" customWidth="1"/>
    <col min="4213" max="4213" width="10" style="46" customWidth="1"/>
    <col min="4214" max="4214" width="10.28515625" style="46" customWidth="1"/>
    <col min="4215" max="4215" width="10" style="46" customWidth="1"/>
    <col min="4216" max="4216" width="10.28515625" style="46" customWidth="1"/>
    <col min="4217" max="4217" width="10" style="46" customWidth="1"/>
    <col min="4218" max="4218" width="19.85546875" style="46" customWidth="1"/>
    <col min="4219" max="4219" width="10.28515625" style="46" customWidth="1"/>
    <col min="4220" max="4220" width="10" style="46" customWidth="1"/>
    <col min="4221" max="4221" width="10.28515625" style="46" customWidth="1"/>
    <col min="4222" max="4222" width="10" style="46" customWidth="1"/>
    <col min="4223" max="4223" width="10.28515625" style="46" customWidth="1"/>
    <col min="4224" max="4224" width="9.140625" style="46"/>
    <col min="4225" max="4225" width="10.28515625" style="46" customWidth="1"/>
    <col min="4226" max="4226" width="9.42578125" style="46" customWidth="1"/>
    <col min="4227" max="4352" width="9.140625" style="46"/>
    <col min="4353" max="4353" width="19.85546875" style="46" customWidth="1"/>
    <col min="4354" max="4354" width="11.42578125" style="46" customWidth="1"/>
    <col min="4355" max="4355" width="10" style="46" customWidth="1"/>
    <col min="4356" max="4356" width="11.42578125" style="46" customWidth="1"/>
    <col min="4357" max="4357" width="10.28515625" style="46" customWidth="1"/>
    <col min="4358" max="4358" width="10" style="46" customWidth="1"/>
    <col min="4359" max="4359" width="10.7109375" style="46" customWidth="1"/>
    <col min="4360" max="4363" width="10" style="46" customWidth="1"/>
    <col min="4364" max="4364" width="19.85546875" style="46" customWidth="1"/>
    <col min="4365" max="4365" width="10.28515625" style="46" customWidth="1"/>
    <col min="4366" max="4366" width="10" style="46" customWidth="1"/>
    <col min="4367" max="4367" width="10.28515625" style="46" customWidth="1"/>
    <col min="4368" max="4368" width="10" style="46" customWidth="1"/>
    <col min="4369" max="4369" width="10.28515625" style="46" customWidth="1"/>
    <col min="4370" max="4370" width="10" style="46" customWidth="1"/>
    <col min="4371" max="4371" width="10.28515625" style="46" customWidth="1"/>
    <col min="4372" max="4372" width="10" style="46" customWidth="1"/>
    <col min="4373" max="4373" width="10.28515625" style="46" customWidth="1"/>
    <col min="4374" max="4374" width="10" style="46" customWidth="1"/>
    <col min="4375" max="4375" width="19.85546875" style="46" customWidth="1"/>
    <col min="4376" max="4376" width="10.28515625" style="46" customWidth="1"/>
    <col min="4377" max="4377" width="10" style="46" customWidth="1"/>
    <col min="4378" max="4378" width="10.28515625" style="46" customWidth="1"/>
    <col min="4379" max="4379" width="10" style="46" customWidth="1"/>
    <col min="4380" max="4380" width="10.28515625" style="46" customWidth="1"/>
    <col min="4381" max="4381" width="10" style="46" customWidth="1"/>
    <col min="4382" max="4382" width="10.28515625" style="46" customWidth="1"/>
    <col min="4383" max="4383" width="10" style="46" customWidth="1"/>
    <col min="4384" max="4384" width="10.28515625" style="46" customWidth="1"/>
    <col min="4385" max="4385" width="10" style="46" customWidth="1"/>
    <col min="4386" max="4386" width="19.85546875" style="46" customWidth="1"/>
    <col min="4387" max="4387" width="10.28515625" style="46" customWidth="1"/>
    <col min="4388" max="4388" width="10" style="46" customWidth="1"/>
    <col min="4389" max="4389" width="10.28515625" style="46" customWidth="1"/>
    <col min="4390" max="4390" width="10" style="46" customWidth="1"/>
    <col min="4391" max="4391" width="10.28515625" style="46" customWidth="1"/>
    <col min="4392" max="4392" width="10" style="46" customWidth="1"/>
    <col min="4393" max="4393" width="10.28515625" style="46" customWidth="1"/>
    <col min="4394" max="4394" width="10" style="46" customWidth="1"/>
    <col min="4395" max="4395" width="10.28515625" style="46" customWidth="1"/>
    <col min="4396" max="4396" width="10" style="46" customWidth="1"/>
    <col min="4397" max="4397" width="19.85546875" style="46" customWidth="1"/>
    <col min="4398" max="4398" width="10.28515625" style="46" customWidth="1"/>
    <col min="4399" max="4399" width="10" style="46" customWidth="1"/>
    <col min="4400" max="4400" width="10.28515625" style="46" customWidth="1"/>
    <col min="4401" max="4401" width="10" style="46" customWidth="1"/>
    <col min="4402" max="4402" width="10.28515625" style="46" customWidth="1"/>
    <col min="4403" max="4403" width="10" style="46" customWidth="1"/>
    <col min="4404" max="4404" width="10.28515625" style="46" customWidth="1"/>
    <col min="4405" max="4405" width="10" style="46" customWidth="1"/>
    <col min="4406" max="4406" width="10.28515625" style="46" customWidth="1"/>
    <col min="4407" max="4407" width="10" style="46" customWidth="1"/>
    <col min="4408" max="4408" width="19.85546875" style="46" customWidth="1"/>
    <col min="4409" max="4409" width="10.28515625" style="46" customWidth="1"/>
    <col min="4410" max="4410" width="10" style="46" customWidth="1"/>
    <col min="4411" max="4411" width="10.28515625" style="46" customWidth="1"/>
    <col min="4412" max="4412" width="10" style="46" customWidth="1"/>
    <col min="4413" max="4413" width="10.28515625" style="46" customWidth="1"/>
    <col min="4414" max="4414" width="10" style="46" customWidth="1"/>
    <col min="4415" max="4415" width="10.28515625" style="46" customWidth="1"/>
    <col min="4416" max="4416" width="10" style="46" customWidth="1"/>
    <col min="4417" max="4417" width="10.28515625" style="46" customWidth="1"/>
    <col min="4418" max="4418" width="10" style="46" customWidth="1"/>
    <col min="4419" max="4419" width="19.85546875" style="46" customWidth="1"/>
    <col min="4420" max="4420" width="10.28515625" style="46" customWidth="1"/>
    <col min="4421" max="4421" width="10" style="46" customWidth="1"/>
    <col min="4422" max="4422" width="10.28515625" style="46" customWidth="1"/>
    <col min="4423" max="4423" width="10" style="46" customWidth="1"/>
    <col min="4424" max="4424" width="10.28515625" style="46" customWidth="1"/>
    <col min="4425" max="4425" width="10" style="46" customWidth="1"/>
    <col min="4426" max="4426" width="10.28515625" style="46" customWidth="1"/>
    <col min="4427" max="4427" width="10" style="46" customWidth="1"/>
    <col min="4428" max="4428" width="10.28515625" style="46" customWidth="1"/>
    <col min="4429" max="4429" width="10" style="46" customWidth="1"/>
    <col min="4430" max="4430" width="19.85546875" style="46" customWidth="1"/>
    <col min="4431" max="4431" width="10.28515625" style="46" customWidth="1"/>
    <col min="4432" max="4432" width="10" style="46" customWidth="1"/>
    <col min="4433" max="4433" width="10.28515625" style="46" customWidth="1"/>
    <col min="4434" max="4434" width="10" style="46" customWidth="1"/>
    <col min="4435" max="4435" width="10.28515625" style="46" customWidth="1"/>
    <col min="4436" max="4436" width="10" style="46" customWidth="1"/>
    <col min="4437" max="4437" width="10.28515625" style="46" customWidth="1"/>
    <col min="4438" max="4438" width="10" style="46" customWidth="1"/>
    <col min="4439" max="4439" width="10.28515625" style="46" customWidth="1"/>
    <col min="4440" max="4440" width="10" style="46" customWidth="1"/>
    <col min="4441" max="4441" width="19.85546875" style="46" customWidth="1"/>
    <col min="4442" max="4442" width="10.28515625" style="46" customWidth="1"/>
    <col min="4443" max="4443" width="10" style="46" customWidth="1"/>
    <col min="4444" max="4444" width="10.28515625" style="46" customWidth="1"/>
    <col min="4445" max="4445" width="10" style="46" customWidth="1"/>
    <col min="4446" max="4446" width="10.28515625" style="46" customWidth="1"/>
    <col min="4447" max="4447" width="10" style="46" customWidth="1"/>
    <col min="4448" max="4448" width="10.28515625" style="46" customWidth="1"/>
    <col min="4449" max="4449" width="10" style="46" customWidth="1"/>
    <col min="4450" max="4450" width="10.28515625" style="46" customWidth="1"/>
    <col min="4451" max="4451" width="10" style="46" customWidth="1"/>
    <col min="4452" max="4452" width="19.85546875" style="46" customWidth="1"/>
    <col min="4453" max="4453" width="10.28515625" style="46" customWidth="1"/>
    <col min="4454" max="4454" width="10" style="46" customWidth="1"/>
    <col min="4455" max="4455" width="10.28515625" style="46" customWidth="1"/>
    <col min="4456" max="4456" width="10" style="46" customWidth="1"/>
    <col min="4457" max="4457" width="10.28515625" style="46" customWidth="1"/>
    <col min="4458" max="4458" width="10" style="46" customWidth="1"/>
    <col min="4459" max="4459" width="10.28515625" style="46" customWidth="1"/>
    <col min="4460" max="4460" width="10" style="46" customWidth="1"/>
    <col min="4461" max="4461" width="10.28515625" style="46" customWidth="1"/>
    <col min="4462" max="4462" width="10" style="46" customWidth="1"/>
    <col min="4463" max="4463" width="19.85546875" style="46" customWidth="1"/>
    <col min="4464" max="4464" width="10.28515625" style="46" customWidth="1"/>
    <col min="4465" max="4465" width="10" style="46" customWidth="1"/>
    <col min="4466" max="4466" width="10.28515625" style="46" customWidth="1"/>
    <col min="4467" max="4467" width="10" style="46" customWidth="1"/>
    <col min="4468" max="4468" width="10.28515625" style="46" customWidth="1"/>
    <col min="4469" max="4469" width="10" style="46" customWidth="1"/>
    <col min="4470" max="4470" width="10.28515625" style="46" customWidth="1"/>
    <col min="4471" max="4471" width="10" style="46" customWidth="1"/>
    <col min="4472" max="4472" width="10.28515625" style="46" customWidth="1"/>
    <col min="4473" max="4473" width="10" style="46" customWidth="1"/>
    <col min="4474" max="4474" width="19.85546875" style="46" customWidth="1"/>
    <col min="4475" max="4475" width="10.28515625" style="46" customWidth="1"/>
    <col min="4476" max="4476" width="10" style="46" customWidth="1"/>
    <col min="4477" max="4477" width="10.28515625" style="46" customWidth="1"/>
    <col min="4478" max="4478" width="10" style="46" customWidth="1"/>
    <col min="4479" max="4479" width="10.28515625" style="46" customWidth="1"/>
    <col min="4480" max="4480" width="9.140625" style="46"/>
    <col min="4481" max="4481" width="10.28515625" style="46" customWidth="1"/>
    <col min="4482" max="4482" width="9.42578125" style="46" customWidth="1"/>
    <col min="4483" max="4608" width="9.140625" style="46"/>
    <col min="4609" max="4609" width="19.85546875" style="46" customWidth="1"/>
    <col min="4610" max="4610" width="11.42578125" style="46" customWidth="1"/>
    <col min="4611" max="4611" width="10" style="46" customWidth="1"/>
    <col min="4612" max="4612" width="11.42578125" style="46" customWidth="1"/>
    <col min="4613" max="4613" width="10.28515625" style="46" customWidth="1"/>
    <col min="4614" max="4614" width="10" style="46" customWidth="1"/>
    <col min="4615" max="4615" width="10.7109375" style="46" customWidth="1"/>
    <col min="4616" max="4619" width="10" style="46" customWidth="1"/>
    <col min="4620" max="4620" width="19.85546875" style="46" customWidth="1"/>
    <col min="4621" max="4621" width="10.28515625" style="46" customWidth="1"/>
    <col min="4622" max="4622" width="10" style="46" customWidth="1"/>
    <col min="4623" max="4623" width="10.28515625" style="46" customWidth="1"/>
    <col min="4624" max="4624" width="10" style="46" customWidth="1"/>
    <col min="4625" max="4625" width="10.28515625" style="46" customWidth="1"/>
    <col min="4626" max="4626" width="10" style="46" customWidth="1"/>
    <col min="4627" max="4627" width="10.28515625" style="46" customWidth="1"/>
    <col min="4628" max="4628" width="10" style="46" customWidth="1"/>
    <col min="4629" max="4629" width="10.28515625" style="46" customWidth="1"/>
    <col min="4630" max="4630" width="10" style="46" customWidth="1"/>
    <col min="4631" max="4631" width="19.85546875" style="46" customWidth="1"/>
    <col min="4632" max="4632" width="10.28515625" style="46" customWidth="1"/>
    <col min="4633" max="4633" width="10" style="46" customWidth="1"/>
    <col min="4634" max="4634" width="10.28515625" style="46" customWidth="1"/>
    <col min="4635" max="4635" width="10" style="46" customWidth="1"/>
    <col min="4636" max="4636" width="10.28515625" style="46" customWidth="1"/>
    <col min="4637" max="4637" width="10" style="46" customWidth="1"/>
    <col min="4638" max="4638" width="10.28515625" style="46" customWidth="1"/>
    <col min="4639" max="4639" width="10" style="46" customWidth="1"/>
    <col min="4640" max="4640" width="10.28515625" style="46" customWidth="1"/>
    <col min="4641" max="4641" width="10" style="46" customWidth="1"/>
    <col min="4642" max="4642" width="19.85546875" style="46" customWidth="1"/>
    <col min="4643" max="4643" width="10.28515625" style="46" customWidth="1"/>
    <col min="4644" max="4644" width="10" style="46" customWidth="1"/>
    <col min="4645" max="4645" width="10.28515625" style="46" customWidth="1"/>
    <col min="4646" max="4646" width="10" style="46" customWidth="1"/>
    <col min="4647" max="4647" width="10.28515625" style="46" customWidth="1"/>
    <col min="4648" max="4648" width="10" style="46" customWidth="1"/>
    <col min="4649" max="4649" width="10.28515625" style="46" customWidth="1"/>
    <col min="4650" max="4650" width="10" style="46" customWidth="1"/>
    <col min="4651" max="4651" width="10.28515625" style="46" customWidth="1"/>
    <col min="4652" max="4652" width="10" style="46" customWidth="1"/>
    <col min="4653" max="4653" width="19.85546875" style="46" customWidth="1"/>
    <col min="4654" max="4654" width="10.28515625" style="46" customWidth="1"/>
    <col min="4655" max="4655" width="10" style="46" customWidth="1"/>
    <col min="4656" max="4656" width="10.28515625" style="46" customWidth="1"/>
    <col min="4657" max="4657" width="10" style="46" customWidth="1"/>
    <col min="4658" max="4658" width="10.28515625" style="46" customWidth="1"/>
    <col min="4659" max="4659" width="10" style="46" customWidth="1"/>
    <col min="4660" max="4660" width="10.28515625" style="46" customWidth="1"/>
    <col min="4661" max="4661" width="10" style="46" customWidth="1"/>
    <col min="4662" max="4662" width="10.28515625" style="46" customWidth="1"/>
    <col min="4663" max="4663" width="10" style="46" customWidth="1"/>
    <col min="4664" max="4664" width="19.85546875" style="46" customWidth="1"/>
    <col min="4665" max="4665" width="10.28515625" style="46" customWidth="1"/>
    <col min="4666" max="4666" width="10" style="46" customWidth="1"/>
    <col min="4667" max="4667" width="10.28515625" style="46" customWidth="1"/>
    <col min="4668" max="4668" width="10" style="46" customWidth="1"/>
    <col min="4669" max="4669" width="10.28515625" style="46" customWidth="1"/>
    <col min="4670" max="4670" width="10" style="46" customWidth="1"/>
    <col min="4671" max="4671" width="10.28515625" style="46" customWidth="1"/>
    <col min="4672" max="4672" width="10" style="46" customWidth="1"/>
    <col min="4673" max="4673" width="10.28515625" style="46" customWidth="1"/>
    <col min="4674" max="4674" width="10" style="46" customWidth="1"/>
    <col min="4675" max="4675" width="19.85546875" style="46" customWidth="1"/>
    <col min="4676" max="4676" width="10.28515625" style="46" customWidth="1"/>
    <col min="4677" max="4677" width="10" style="46" customWidth="1"/>
    <col min="4678" max="4678" width="10.28515625" style="46" customWidth="1"/>
    <col min="4679" max="4679" width="10" style="46" customWidth="1"/>
    <col min="4680" max="4680" width="10.28515625" style="46" customWidth="1"/>
    <col min="4681" max="4681" width="10" style="46" customWidth="1"/>
    <col min="4682" max="4682" width="10.28515625" style="46" customWidth="1"/>
    <col min="4683" max="4683" width="10" style="46" customWidth="1"/>
    <col min="4684" max="4684" width="10.28515625" style="46" customWidth="1"/>
    <col min="4685" max="4685" width="10" style="46" customWidth="1"/>
    <col min="4686" max="4686" width="19.85546875" style="46" customWidth="1"/>
    <col min="4687" max="4687" width="10.28515625" style="46" customWidth="1"/>
    <col min="4688" max="4688" width="10" style="46" customWidth="1"/>
    <col min="4689" max="4689" width="10.28515625" style="46" customWidth="1"/>
    <col min="4690" max="4690" width="10" style="46" customWidth="1"/>
    <col min="4691" max="4691" width="10.28515625" style="46" customWidth="1"/>
    <col min="4692" max="4692" width="10" style="46" customWidth="1"/>
    <col min="4693" max="4693" width="10.28515625" style="46" customWidth="1"/>
    <col min="4694" max="4694" width="10" style="46" customWidth="1"/>
    <col min="4695" max="4695" width="10.28515625" style="46" customWidth="1"/>
    <col min="4696" max="4696" width="10" style="46" customWidth="1"/>
    <col min="4697" max="4697" width="19.85546875" style="46" customWidth="1"/>
    <col min="4698" max="4698" width="10.28515625" style="46" customWidth="1"/>
    <col min="4699" max="4699" width="10" style="46" customWidth="1"/>
    <col min="4700" max="4700" width="10.28515625" style="46" customWidth="1"/>
    <col min="4701" max="4701" width="10" style="46" customWidth="1"/>
    <col min="4702" max="4702" width="10.28515625" style="46" customWidth="1"/>
    <col min="4703" max="4703" width="10" style="46" customWidth="1"/>
    <col min="4704" max="4704" width="10.28515625" style="46" customWidth="1"/>
    <col min="4705" max="4705" width="10" style="46" customWidth="1"/>
    <col min="4706" max="4706" width="10.28515625" style="46" customWidth="1"/>
    <col min="4707" max="4707" width="10" style="46" customWidth="1"/>
    <col min="4708" max="4708" width="19.85546875" style="46" customWidth="1"/>
    <col min="4709" max="4709" width="10.28515625" style="46" customWidth="1"/>
    <col min="4710" max="4710" width="10" style="46" customWidth="1"/>
    <col min="4711" max="4711" width="10.28515625" style="46" customWidth="1"/>
    <col min="4712" max="4712" width="10" style="46" customWidth="1"/>
    <col min="4713" max="4713" width="10.28515625" style="46" customWidth="1"/>
    <col min="4714" max="4714" width="10" style="46" customWidth="1"/>
    <col min="4715" max="4715" width="10.28515625" style="46" customWidth="1"/>
    <col min="4716" max="4716" width="10" style="46" customWidth="1"/>
    <col min="4717" max="4717" width="10.28515625" style="46" customWidth="1"/>
    <col min="4718" max="4718" width="10" style="46" customWidth="1"/>
    <col min="4719" max="4719" width="19.85546875" style="46" customWidth="1"/>
    <col min="4720" max="4720" width="10.28515625" style="46" customWidth="1"/>
    <col min="4721" max="4721" width="10" style="46" customWidth="1"/>
    <col min="4722" max="4722" width="10.28515625" style="46" customWidth="1"/>
    <col min="4723" max="4723" width="10" style="46" customWidth="1"/>
    <col min="4724" max="4724" width="10.28515625" style="46" customWidth="1"/>
    <col min="4725" max="4725" width="10" style="46" customWidth="1"/>
    <col min="4726" max="4726" width="10.28515625" style="46" customWidth="1"/>
    <col min="4727" max="4727" width="10" style="46" customWidth="1"/>
    <col min="4728" max="4728" width="10.28515625" style="46" customWidth="1"/>
    <col min="4729" max="4729" width="10" style="46" customWidth="1"/>
    <col min="4730" max="4730" width="19.85546875" style="46" customWidth="1"/>
    <col min="4731" max="4731" width="10.28515625" style="46" customWidth="1"/>
    <col min="4732" max="4732" width="10" style="46" customWidth="1"/>
    <col min="4733" max="4733" width="10.28515625" style="46" customWidth="1"/>
    <col min="4734" max="4734" width="10" style="46" customWidth="1"/>
    <col min="4735" max="4735" width="10.28515625" style="46" customWidth="1"/>
    <col min="4736" max="4736" width="9.140625" style="46"/>
    <col min="4737" max="4737" width="10.28515625" style="46" customWidth="1"/>
    <col min="4738" max="4738" width="9.42578125" style="46" customWidth="1"/>
    <col min="4739" max="4864" width="9.140625" style="46"/>
    <col min="4865" max="4865" width="19.85546875" style="46" customWidth="1"/>
    <col min="4866" max="4866" width="11.42578125" style="46" customWidth="1"/>
    <col min="4867" max="4867" width="10" style="46" customWidth="1"/>
    <col min="4868" max="4868" width="11.42578125" style="46" customWidth="1"/>
    <col min="4869" max="4869" width="10.28515625" style="46" customWidth="1"/>
    <col min="4870" max="4870" width="10" style="46" customWidth="1"/>
    <col min="4871" max="4871" width="10.7109375" style="46" customWidth="1"/>
    <col min="4872" max="4875" width="10" style="46" customWidth="1"/>
    <col min="4876" max="4876" width="19.85546875" style="46" customWidth="1"/>
    <col min="4877" max="4877" width="10.28515625" style="46" customWidth="1"/>
    <col min="4878" max="4878" width="10" style="46" customWidth="1"/>
    <col min="4879" max="4879" width="10.28515625" style="46" customWidth="1"/>
    <col min="4880" max="4880" width="10" style="46" customWidth="1"/>
    <col min="4881" max="4881" width="10.28515625" style="46" customWidth="1"/>
    <col min="4882" max="4882" width="10" style="46" customWidth="1"/>
    <col min="4883" max="4883" width="10.28515625" style="46" customWidth="1"/>
    <col min="4884" max="4884" width="10" style="46" customWidth="1"/>
    <col min="4885" max="4885" width="10.28515625" style="46" customWidth="1"/>
    <col min="4886" max="4886" width="10" style="46" customWidth="1"/>
    <col min="4887" max="4887" width="19.85546875" style="46" customWidth="1"/>
    <col min="4888" max="4888" width="10.28515625" style="46" customWidth="1"/>
    <col min="4889" max="4889" width="10" style="46" customWidth="1"/>
    <col min="4890" max="4890" width="10.28515625" style="46" customWidth="1"/>
    <col min="4891" max="4891" width="10" style="46" customWidth="1"/>
    <col min="4892" max="4892" width="10.28515625" style="46" customWidth="1"/>
    <col min="4893" max="4893" width="10" style="46" customWidth="1"/>
    <col min="4894" max="4894" width="10.28515625" style="46" customWidth="1"/>
    <col min="4895" max="4895" width="10" style="46" customWidth="1"/>
    <col min="4896" max="4896" width="10.28515625" style="46" customWidth="1"/>
    <col min="4897" max="4897" width="10" style="46" customWidth="1"/>
    <col min="4898" max="4898" width="19.85546875" style="46" customWidth="1"/>
    <col min="4899" max="4899" width="10.28515625" style="46" customWidth="1"/>
    <col min="4900" max="4900" width="10" style="46" customWidth="1"/>
    <col min="4901" max="4901" width="10.28515625" style="46" customWidth="1"/>
    <col min="4902" max="4902" width="10" style="46" customWidth="1"/>
    <col min="4903" max="4903" width="10.28515625" style="46" customWidth="1"/>
    <col min="4904" max="4904" width="10" style="46" customWidth="1"/>
    <col min="4905" max="4905" width="10.28515625" style="46" customWidth="1"/>
    <col min="4906" max="4906" width="10" style="46" customWidth="1"/>
    <col min="4907" max="4907" width="10.28515625" style="46" customWidth="1"/>
    <col min="4908" max="4908" width="10" style="46" customWidth="1"/>
    <col min="4909" max="4909" width="19.85546875" style="46" customWidth="1"/>
    <col min="4910" max="4910" width="10.28515625" style="46" customWidth="1"/>
    <col min="4911" max="4911" width="10" style="46" customWidth="1"/>
    <col min="4912" max="4912" width="10.28515625" style="46" customWidth="1"/>
    <col min="4913" max="4913" width="10" style="46" customWidth="1"/>
    <col min="4914" max="4914" width="10.28515625" style="46" customWidth="1"/>
    <col min="4915" max="4915" width="10" style="46" customWidth="1"/>
    <col min="4916" max="4916" width="10.28515625" style="46" customWidth="1"/>
    <col min="4917" max="4917" width="10" style="46" customWidth="1"/>
    <col min="4918" max="4918" width="10.28515625" style="46" customWidth="1"/>
    <col min="4919" max="4919" width="10" style="46" customWidth="1"/>
    <col min="4920" max="4920" width="19.85546875" style="46" customWidth="1"/>
    <col min="4921" max="4921" width="10.28515625" style="46" customWidth="1"/>
    <col min="4922" max="4922" width="10" style="46" customWidth="1"/>
    <col min="4923" max="4923" width="10.28515625" style="46" customWidth="1"/>
    <col min="4924" max="4924" width="10" style="46" customWidth="1"/>
    <col min="4925" max="4925" width="10.28515625" style="46" customWidth="1"/>
    <col min="4926" max="4926" width="10" style="46" customWidth="1"/>
    <col min="4927" max="4927" width="10.28515625" style="46" customWidth="1"/>
    <col min="4928" max="4928" width="10" style="46" customWidth="1"/>
    <col min="4929" max="4929" width="10.28515625" style="46" customWidth="1"/>
    <col min="4930" max="4930" width="10" style="46" customWidth="1"/>
    <col min="4931" max="4931" width="19.85546875" style="46" customWidth="1"/>
    <col min="4932" max="4932" width="10.28515625" style="46" customWidth="1"/>
    <col min="4933" max="4933" width="10" style="46" customWidth="1"/>
    <col min="4934" max="4934" width="10.28515625" style="46" customWidth="1"/>
    <col min="4935" max="4935" width="10" style="46" customWidth="1"/>
    <col min="4936" max="4936" width="10.28515625" style="46" customWidth="1"/>
    <col min="4937" max="4937" width="10" style="46" customWidth="1"/>
    <col min="4938" max="4938" width="10.28515625" style="46" customWidth="1"/>
    <col min="4939" max="4939" width="10" style="46" customWidth="1"/>
    <col min="4940" max="4940" width="10.28515625" style="46" customWidth="1"/>
    <col min="4941" max="4941" width="10" style="46" customWidth="1"/>
    <col min="4942" max="4942" width="19.85546875" style="46" customWidth="1"/>
    <col min="4943" max="4943" width="10.28515625" style="46" customWidth="1"/>
    <col min="4944" max="4944" width="10" style="46" customWidth="1"/>
    <col min="4945" max="4945" width="10.28515625" style="46" customWidth="1"/>
    <col min="4946" max="4946" width="10" style="46" customWidth="1"/>
    <col min="4947" max="4947" width="10.28515625" style="46" customWidth="1"/>
    <col min="4948" max="4948" width="10" style="46" customWidth="1"/>
    <col min="4949" max="4949" width="10.28515625" style="46" customWidth="1"/>
    <col min="4950" max="4950" width="10" style="46" customWidth="1"/>
    <col min="4951" max="4951" width="10.28515625" style="46" customWidth="1"/>
    <col min="4952" max="4952" width="10" style="46" customWidth="1"/>
    <col min="4953" max="4953" width="19.85546875" style="46" customWidth="1"/>
    <col min="4954" max="4954" width="10.28515625" style="46" customWidth="1"/>
    <col min="4955" max="4955" width="10" style="46" customWidth="1"/>
    <col min="4956" max="4956" width="10.28515625" style="46" customWidth="1"/>
    <col min="4957" max="4957" width="10" style="46" customWidth="1"/>
    <col min="4958" max="4958" width="10.28515625" style="46" customWidth="1"/>
    <col min="4959" max="4959" width="10" style="46" customWidth="1"/>
    <col min="4960" max="4960" width="10.28515625" style="46" customWidth="1"/>
    <col min="4961" max="4961" width="10" style="46" customWidth="1"/>
    <col min="4962" max="4962" width="10.28515625" style="46" customWidth="1"/>
    <col min="4963" max="4963" width="10" style="46" customWidth="1"/>
    <col min="4964" max="4964" width="19.85546875" style="46" customWidth="1"/>
    <col min="4965" max="4965" width="10.28515625" style="46" customWidth="1"/>
    <col min="4966" max="4966" width="10" style="46" customWidth="1"/>
    <col min="4967" max="4967" width="10.28515625" style="46" customWidth="1"/>
    <col min="4968" max="4968" width="10" style="46" customWidth="1"/>
    <col min="4969" max="4969" width="10.28515625" style="46" customWidth="1"/>
    <col min="4970" max="4970" width="10" style="46" customWidth="1"/>
    <col min="4971" max="4971" width="10.28515625" style="46" customWidth="1"/>
    <col min="4972" max="4972" width="10" style="46" customWidth="1"/>
    <col min="4973" max="4973" width="10.28515625" style="46" customWidth="1"/>
    <col min="4974" max="4974" width="10" style="46" customWidth="1"/>
    <col min="4975" max="4975" width="19.85546875" style="46" customWidth="1"/>
    <col min="4976" max="4976" width="10.28515625" style="46" customWidth="1"/>
    <col min="4977" max="4977" width="10" style="46" customWidth="1"/>
    <col min="4978" max="4978" width="10.28515625" style="46" customWidth="1"/>
    <col min="4979" max="4979" width="10" style="46" customWidth="1"/>
    <col min="4980" max="4980" width="10.28515625" style="46" customWidth="1"/>
    <col min="4981" max="4981" width="10" style="46" customWidth="1"/>
    <col min="4982" max="4982" width="10.28515625" style="46" customWidth="1"/>
    <col min="4983" max="4983" width="10" style="46" customWidth="1"/>
    <col min="4984" max="4984" width="10.28515625" style="46" customWidth="1"/>
    <col min="4985" max="4985" width="10" style="46" customWidth="1"/>
    <col min="4986" max="4986" width="19.85546875" style="46" customWidth="1"/>
    <col min="4987" max="4987" width="10.28515625" style="46" customWidth="1"/>
    <col min="4988" max="4988" width="10" style="46" customWidth="1"/>
    <col min="4989" max="4989" width="10.28515625" style="46" customWidth="1"/>
    <col min="4990" max="4990" width="10" style="46" customWidth="1"/>
    <col min="4991" max="4991" width="10.28515625" style="46" customWidth="1"/>
    <col min="4992" max="4992" width="9.140625" style="46"/>
    <col min="4993" max="4993" width="10.28515625" style="46" customWidth="1"/>
    <col min="4994" max="4994" width="9.42578125" style="46" customWidth="1"/>
    <col min="4995" max="5120" width="9.140625" style="46"/>
    <col min="5121" max="5121" width="19.85546875" style="46" customWidth="1"/>
    <col min="5122" max="5122" width="11.42578125" style="46" customWidth="1"/>
    <col min="5123" max="5123" width="10" style="46" customWidth="1"/>
    <col min="5124" max="5124" width="11.42578125" style="46" customWidth="1"/>
    <col min="5125" max="5125" width="10.28515625" style="46" customWidth="1"/>
    <col min="5126" max="5126" width="10" style="46" customWidth="1"/>
    <col min="5127" max="5127" width="10.7109375" style="46" customWidth="1"/>
    <col min="5128" max="5131" width="10" style="46" customWidth="1"/>
    <col min="5132" max="5132" width="19.85546875" style="46" customWidth="1"/>
    <col min="5133" max="5133" width="10.28515625" style="46" customWidth="1"/>
    <col min="5134" max="5134" width="10" style="46" customWidth="1"/>
    <col min="5135" max="5135" width="10.28515625" style="46" customWidth="1"/>
    <col min="5136" max="5136" width="10" style="46" customWidth="1"/>
    <col min="5137" max="5137" width="10.28515625" style="46" customWidth="1"/>
    <col min="5138" max="5138" width="10" style="46" customWidth="1"/>
    <col min="5139" max="5139" width="10.28515625" style="46" customWidth="1"/>
    <col min="5140" max="5140" width="10" style="46" customWidth="1"/>
    <col min="5141" max="5141" width="10.28515625" style="46" customWidth="1"/>
    <col min="5142" max="5142" width="10" style="46" customWidth="1"/>
    <col min="5143" max="5143" width="19.85546875" style="46" customWidth="1"/>
    <col min="5144" max="5144" width="10.28515625" style="46" customWidth="1"/>
    <col min="5145" max="5145" width="10" style="46" customWidth="1"/>
    <col min="5146" max="5146" width="10.28515625" style="46" customWidth="1"/>
    <col min="5147" max="5147" width="10" style="46" customWidth="1"/>
    <col min="5148" max="5148" width="10.28515625" style="46" customWidth="1"/>
    <col min="5149" max="5149" width="10" style="46" customWidth="1"/>
    <col min="5150" max="5150" width="10.28515625" style="46" customWidth="1"/>
    <col min="5151" max="5151" width="10" style="46" customWidth="1"/>
    <col min="5152" max="5152" width="10.28515625" style="46" customWidth="1"/>
    <col min="5153" max="5153" width="10" style="46" customWidth="1"/>
    <col min="5154" max="5154" width="19.85546875" style="46" customWidth="1"/>
    <col min="5155" max="5155" width="10.28515625" style="46" customWidth="1"/>
    <col min="5156" max="5156" width="10" style="46" customWidth="1"/>
    <col min="5157" max="5157" width="10.28515625" style="46" customWidth="1"/>
    <col min="5158" max="5158" width="10" style="46" customWidth="1"/>
    <col min="5159" max="5159" width="10.28515625" style="46" customWidth="1"/>
    <col min="5160" max="5160" width="10" style="46" customWidth="1"/>
    <col min="5161" max="5161" width="10.28515625" style="46" customWidth="1"/>
    <col min="5162" max="5162" width="10" style="46" customWidth="1"/>
    <col min="5163" max="5163" width="10.28515625" style="46" customWidth="1"/>
    <col min="5164" max="5164" width="10" style="46" customWidth="1"/>
    <col min="5165" max="5165" width="19.85546875" style="46" customWidth="1"/>
    <col min="5166" max="5166" width="10.28515625" style="46" customWidth="1"/>
    <col min="5167" max="5167" width="10" style="46" customWidth="1"/>
    <col min="5168" max="5168" width="10.28515625" style="46" customWidth="1"/>
    <col min="5169" max="5169" width="10" style="46" customWidth="1"/>
    <col min="5170" max="5170" width="10.28515625" style="46" customWidth="1"/>
    <col min="5171" max="5171" width="10" style="46" customWidth="1"/>
    <col min="5172" max="5172" width="10.28515625" style="46" customWidth="1"/>
    <col min="5173" max="5173" width="10" style="46" customWidth="1"/>
    <col min="5174" max="5174" width="10.28515625" style="46" customWidth="1"/>
    <col min="5175" max="5175" width="10" style="46" customWidth="1"/>
    <col min="5176" max="5176" width="19.85546875" style="46" customWidth="1"/>
    <col min="5177" max="5177" width="10.28515625" style="46" customWidth="1"/>
    <col min="5178" max="5178" width="10" style="46" customWidth="1"/>
    <col min="5179" max="5179" width="10.28515625" style="46" customWidth="1"/>
    <col min="5180" max="5180" width="10" style="46" customWidth="1"/>
    <col min="5181" max="5181" width="10.28515625" style="46" customWidth="1"/>
    <col min="5182" max="5182" width="10" style="46" customWidth="1"/>
    <col min="5183" max="5183" width="10.28515625" style="46" customWidth="1"/>
    <col min="5184" max="5184" width="10" style="46" customWidth="1"/>
    <col min="5185" max="5185" width="10.28515625" style="46" customWidth="1"/>
    <col min="5186" max="5186" width="10" style="46" customWidth="1"/>
    <col min="5187" max="5187" width="19.85546875" style="46" customWidth="1"/>
    <col min="5188" max="5188" width="10.28515625" style="46" customWidth="1"/>
    <col min="5189" max="5189" width="10" style="46" customWidth="1"/>
    <col min="5190" max="5190" width="10.28515625" style="46" customWidth="1"/>
    <col min="5191" max="5191" width="10" style="46" customWidth="1"/>
    <col min="5192" max="5192" width="10.28515625" style="46" customWidth="1"/>
    <col min="5193" max="5193" width="10" style="46" customWidth="1"/>
    <col min="5194" max="5194" width="10.28515625" style="46" customWidth="1"/>
    <col min="5195" max="5195" width="10" style="46" customWidth="1"/>
    <col min="5196" max="5196" width="10.28515625" style="46" customWidth="1"/>
    <col min="5197" max="5197" width="10" style="46" customWidth="1"/>
    <col min="5198" max="5198" width="19.85546875" style="46" customWidth="1"/>
    <col min="5199" max="5199" width="10.28515625" style="46" customWidth="1"/>
    <col min="5200" max="5200" width="10" style="46" customWidth="1"/>
    <col min="5201" max="5201" width="10.28515625" style="46" customWidth="1"/>
    <col min="5202" max="5202" width="10" style="46" customWidth="1"/>
    <col min="5203" max="5203" width="10.28515625" style="46" customWidth="1"/>
    <col min="5204" max="5204" width="10" style="46" customWidth="1"/>
    <col min="5205" max="5205" width="10.28515625" style="46" customWidth="1"/>
    <col min="5206" max="5206" width="10" style="46" customWidth="1"/>
    <col min="5207" max="5207" width="10.28515625" style="46" customWidth="1"/>
    <col min="5208" max="5208" width="10" style="46" customWidth="1"/>
    <col min="5209" max="5209" width="19.85546875" style="46" customWidth="1"/>
    <col min="5210" max="5210" width="10.28515625" style="46" customWidth="1"/>
    <col min="5211" max="5211" width="10" style="46" customWidth="1"/>
    <col min="5212" max="5212" width="10.28515625" style="46" customWidth="1"/>
    <col min="5213" max="5213" width="10" style="46" customWidth="1"/>
    <col min="5214" max="5214" width="10.28515625" style="46" customWidth="1"/>
    <col min="5215" max="5215" width="10" style="46" customWidth="1"/>
    <col min="5216" max="5216" width="10.28515625" style="46" customWidth="1"/>
    <col min="5217" max="5217" width="10" style="46" customWidth="1"/>
    <col min="5218" max="5218" width="10.28515625" style="46" customWidth="1"/>
    <col min="5219" max="5219" width="10" style="46" customWidth="1"/>
    <col min="5220" max="5220" width="19.85546875" style="46" customWidth="1"/>
    <col min="5221" max="5221" width="10.28515625" style="46" customWidth="1"/>
    <col min="5222" max="5222" width="10" style="46" customWidth="1"/>
    <col min="5223" max="5223" width="10.28515625" style="46" customWidth="1"/>
    <col min="5224" max="5224" width="10" style="46" customWidth="1"/>
    <col min="5225" max="5225" width="10.28515625" style="46" customWidth="1"/>
    <col min="5226" max="5226" width="10" style="46" customWidth="1"/>
    <col min="5227" max="5227" width="10.28515625" style="46" customWidth="1"/>
    <col min="5228" max="5228" width="10" style="46" customWidth="1"/>
    <col min="5229" max="5229" width="10.28515625" style="46" customWidth="1"/>
    <col min="5230" max="5230" width="10" style="46" customWidth="1"/>
    <col min="5231" max="5231" width="19.85546875" style="46" customWidth="1"/>
    <col min="5232" max="5232" width="10.28515625" style="46" customWidth="1"/>
    <col min="5233" max="5233" width="10" style="46" customWidth="1"/>
    <col min="5234" max="5234" width="10.28515625" style="46" customWidth="1"/>
    <col min="5235" max="5235" width="10" style="46" customWidth="1"/>
    <col min="5236" max="5236" width="10.28515625" style="46" customWidth="1"/>
    <col min="5237" max="5237" width="10" style="46" customWidth="1"/>
    <col min="5238" max="5238" width="10.28515625" style="46" customWidth="1"/>
    <col min="5239" max="5239" width="10" style="46" customWidth="1"/>
    <col min="5240" max="5240" width="10.28515625" style="46" customWidth="1"/>
    <col min="5241" max="5241" width="10" style="46" customWidth="1"/>
    <col min="5242" max="5242" width="19.85546875" style="46" customWidth="1"/>
    <col min="5243" max="5243" width="10.28515625" style="46" customWidth="1"/>
    <col min="5244" max="5244" width="10" style="46" customWidth="1"/>
    <col min="5245" max="5245" width="10.28515625" style="46" customWidth="1"/>
    <col min="5246" max="5246" width="10" style="46" customWidth="1"/>
    <col min="5247" max="5247" width="10.28515625" style="46" customWidth="1"/>
    <col min="5248" max="5248" width="9.140625" style="46"/>
    <col min="5249" max="5249" width="10.28515625" style="46" customWidth="1"/>
    <col min="5250" max="5250" width="9.42578125" style="46" customWidth="1"/>
    <col min="5251" max="5376" width="9.140625" style="46"/>
    <col min="5377" max="5377" width="19.85546875" style="46" customWidth="1"/>
    <col min="5378" max="5378" width="11.42578125" style="46" customWidth="1"/>
    <col min="5379" max="5379" width="10" style="46" customWidth="1"/>
    <col min="5380" max="5380" width="11.42578125" style="46" customWidth="1"/>
    <col min="5381" max="5381" width="10.28515625" style="46" customWidth="1"/>
    <col min="5382" max="5382" width="10" style="46" customWidth="1"/>
    <col min="5383" max="5383" width="10.7109375" style="46" customWidth="1"/>
    <col min="5384" max="5387" width="10" style="46" customWidth="1"/>
    <col min="5388" max="5388" width="19.85546875" style="46" customWidth="1"/>
    <col min="5389" max="5389" width="10.28515625" style="46" customWidth="1"/>
    <col min="5390" max="5390" width="10" style="46" customWidth="1"/>
    <col min="5391" max="5391" width="10.28515625" style="46" customWidth="1"/>
    <col min="5392" max="5392" width="10" style="46" customWidth="1"/>
    <col min="5393" max="5393" width="10.28515625" style="46" customWidth="1"/>
    <col min="5394" max="5394" width="10" style="46" customWidth="1"/>
    <col min="5395" max="5395" width="10.28515625" style="46" customWidth="1"/>
    <col min="5396" max="5396" width="10" style="46" customWidth="1"/>
    <col min="5397" max="5397" width="10.28515625" style="46" customWidth="1"/>
    <col min="5398" max="5398" width="10" style="46" customWidth="1"/>
    <col min="5399" max="5399" width="19.85546875" style="46" customWidth="1"/>
    <col min="5400" max="5400" width="10.28515625" style="46" customWidth="1"/>
    <col min="5401" max="5401" width="10" style="46" customWidth="1"/>
    <col min="5402" max="5402" width="10.28515625" style="46" customWidth="1"/>
    <col min="5403" max="5403" width="10" style="46" customWidth="1"/>
    <col min="5404" max="5404" width="10.28515625" style="46" customWidth="1"/>
    <col min="5405" max="5405" width="10" style="46" customWidth="1"/>
    <col min="5406" max="5406" width="10.28515625" style="46" customWidth="1"/>
    <col min="5407" max="5407" width="10" style="46" customWidth="1"/>
    <col min="5408" max="5408" width="10.28515625" style="46" customWidth="1"/>
    <col min="5409" max="5409" width="10" style="46" customWidth="1"/>
    <col min="5410" max="5410" width="19.85546875" style="46" customWidth="1"/>
    <col min="5411" max="5411" width="10.28515625" style="46" customWidth="1"/>
    <col min="5412" max="5412" width="10" style="46" customWidth="1"/>
    <col min="5413" max="5413" width="10.28515625" style="46" customWidth="1"/>
    <col min="5414" max="5414" width="10" style="46" customWidth="1"/>
    <col min="5415" max="5415" width="10.28515625" style="46" customWidth="1"/>
    <col min="5416" max="5416" width="10" style="46" customWidth="1"/>
    <col min="5417" max="5417" width="10.28515625" style="46" customWidth="1"/>
    <col min="5418" max="5418" width="10" style="46" customWidth="1"/>
    <col min="5419" max="5419" width="10.28515625" style="46" customWidth="1"/>
    <col min="5420" max="5420" width="10" style="46" customWidth="1"/>
    <col min="5421" max="5421" width="19.85546875" style="46" customWidth="1"/>
    <col min="5422" max="5422" width="10.28515625" style="46" customWidth="1"/>
    <col min="5423" max="5423" width="10" style="46" customWidth="1"/>
    <col min="5424" max="5424" width="10.28515625" style="46" customWidth="1"/>
    <col min="5425" max="5425" width="10" style="46" customWidth="1"/>
    <col min="5426" max="5426" width="10.28515625" style="46" customWidth="1"/>
    <col min="5427" max="5427" width="10" style="46" customWidth="1"/>
    <col min="5428" max="5428" width="10.28515625" style="46" customWidth="1"/>
    <col min="5429" max="5429" width="10" style="46" customWidth="1"/>
    <col min="5430" max="5430" width="10.28515625" style="46" customWidth="1"/>
    <col min="5431" max="5431" width="10" style="46" customWidth="1"/>
    <col min="5432" max="5432" width="19.85546875" style="46" customWidth="1"/>
    <col min="5433" max="5433" width="10.28515625" style="46" customWidth="1"/>
    <col min="5434" max="5434" width="10" style="46" customWidth="1"/>
    <col min="5435" max="5435" width="10.28515625" style="46" customWidth="1"/>
    <col min="5436" max="5436" width="10" style="46" customWidth="1"/>
    <col min="5437" max="5437" width="10.28515625" style="46" customWidth="1"/>
    <col min="5438" max="5438" width="10" style="46" customWidth="1"/>
    <col min="5439" max="5439" width="10.28515625" style="46" customWidth="1"/>
    <col min="5440" max="5440" width="10" style="46" customWidth="1"/>
    <col min="5441" max="5441" width="10.28515625" style="46" customWidth="1"/>
    <col min="5442" max="5442" width="10" style="46" customWidth="1"/>
    <col min="5443" max="5443" width="19.85546875" style="46" customWidth="1"/>
    <col min="5444" max="5444" width="10.28515625" style="46" customWidth="1"/>
    <col min="5445" max="5445" width="10" style="46" customWidth="1"/>
    <col min="5446" max="5446" width="10.28515625" style="46" customWidth="1"/>
    <col min="5447" max="5447" width="10" style="46" customWidth="1"/>
    <col min="5448" max="5448" width="10.28515625" style="46" customWidth="1"/>
    <col min="5449" max="5449" width="10" style="46" customWidth="1"/>
    <col min="5450" max="5450" width="10.28515625" style="46" customWidth="1"/>
    <col min="5451" max="5451" width="10" style="46" customWidth="1"/>
    <col min="5452" max="5452" width="10.28515625" style="46" customWidth="1"/>
    <col min="5453" max="5453" width="10" style="46" customWidth="1"/>
    <col min="5454" max="5454" width="19.85546875" style="46" customWidth="1"/>
    <col min="5455" max="5455" width="10.28515625" style="46" customWidth="1"/>
    <col min="5456" max="5456" width="10" style="46" customWidth="1"/>
    <col min="5457" max="5457" width="10.28515625" style="46" customWidth="1"/>
    <col min="5458" max="5458" width="10" style="46" customWidth="1"/>
    <col min="5459" max="5459" width="10.28515625" style="46" customWidth="1"/>
    <col min="5460" max="5460" width="10" style="46" customWidth="1"/>
    <col min="5461" max="5461" width="10.28515625" style="46" customWidth="1"/>
    <col min="5462" max="5462" width="10" style="46" customWidth="1"/>
    <col min="5463" max="5463" width="10.28515625" style="46" customWidth="1"/>
    <col min="5464" max="5464" width="10" style="46" customWidth="1"/>
    <col min="5465" max="5465" width="19.85546875" style="46" customWidth="1"/>
    <col min="5466" max="5466" width="10.28515625" style="46" customWidth="1"/>
    <col min="5467" max="5467" width="10" style="46" customWidth="1"/>
    <col min="5468" max="5468" width="10.28515625" style="46" customWidth="1"/>
    <col min="5469" max="5469" width="10" style="46" customWidth="1"/>
    <col min="5470" max="5470" width="10.28515625" style="46" customWidth="1"/>
    <col min="5471" max="5471" width="10" style="46" customWidth="1"/>
    <col min="5472" max="5472" width="10.28515625" style="46" customWidth="1"/>
    <col min="5473" max="5473" width="10" style="46" customWidth="1"/>
    <col min="5474" max="5474" width="10.28515625" style="46" customWidth="1"/>
    <col min="5475" max="5475" width="10" style="46" customWidth="1"/>
    <col min="5476" max="5476" width="19.85546875" style="46" customWidth="1"/>
    <col min="5477" max="5477" width="10.28515625" style="46" customWidth="1"/>
    <col min="5478" max="5478" width="10" style="46" customWidth="1"/>
    <col min="5479" max="5479" width="10.28515625" style="46" customWidth="1"/>
    <col min="5480" max="5480" width="10" style="46" customWidth="1"/>
    <col min="5481" max="5481" width="10.28515625" style="46" customWidth="1"/>
    <col min="5482" max="5482" width="10" style="46" customWidth="1"/>
    <col min="5483" max="5483" width="10.28515625" style="46" customWidth="1"/>
    <col min="5484" max="5484" width="10" style="46" customWidth="1"/>
    <col min="5485" max="5485" width="10.28515625" style="46" customWidth="1"/>
    <col min="5486" max="5486" width="10" style="46" customWidth="1"/>
    <col min="5487" max="5487" width="19.85546875" style="46" customWidth="1"/>
    <col min="5488" max="5488" width="10.28515625" style="46" customWidth="1"/>
    <col min="5489" max="5489" width="10" style="46" customWidth="1"/>
    <col min="5490" max="5490" width="10.28515625" style="46" customWidth="1"/>
    <col min="5491" max="5491" width="10" style="46" customWidth="1"/>
    <col min="5492" max="5492" width="10.28515625" style="46" customWidth="1"/>
    <col min="5493" max="5493" width="10" style="46" customWidth="1"/>
    <col min="5494" max="5494" width="10.28515625" style="46" customWidth="1"/>
    <col min="5495" max="5495" width="10" style="46" customWidth="1"/>
    <col min="5496" max="5496" width="10.28515625" style="46" customWidth="1"/>
    <col min="5497" max="5497" width="10" style="46" customWidth="1"/>
    <col min="5498" max="5498" width="19.85546875" style="46" customWidth="1"/>
    <col min="5499" max="5499" width="10.28515625" style="46" customWidth="1"/>
    <col min="5500" max="5500" width="10" style="46" customWidth="1"/>
    <col min="5501" max="5501" width="10.28515625" style="46" customWidth="1"/>
    <col min="5502" max="5502" width="10" style="46" customWidth="1"/>
    <col min="5503" max="5503" width="10.28515625" style="46" customWidth="1"/>
    <col min="5504" max="5504" width="9.140625" style="46"/>
    <col min="5505" max="5505" width="10.28515625" style="46" customWidth="1"/>
    <col min="5506" max="5506" width="9.42578125" style="46" customWidth="1"/>
    <col min="5507" max="5632" width="9.140625" style="46"/>
    <col min="5633" max="5633" width="19.85546875" style="46" customWidth="1"/>
    <col min="5634" max="5634" width="11.42578125" style="46" customWidth="1"/>
    <col min="5635" max="5635" width="10" style="46" customWidth="1"/>
    <col min="5636" max="5636" width="11.42578125" style="46" customWidth="1"/>
    <col min="5637" max="5637" width="10.28515625" style="46" customWidth="1"/>
    <col min="5638" max="5638" width="10" style="46" customWidth="1"/>
    <col min="5639" max="5639" width="10.7109375" style="46" customWidth="1"/>
    <col min="5640" max="5643" width="10" style="46" customWidth="1"/>
    <col min="5644" max="5644" width="19.85546875" style="46" customWidth="1"/>
    <col min="5645" max="5645" width="10.28515625" style="46" customWidth="1"/>
    <col min="5646" max="5646" width="10" style="46" customWidth="1"/>
    <col min="5647" max="5647" width="10.28515625" style="46" customWidth="1"/>
    <col min="5648" max="5648" width="10" style="46" customWidth="1"/>
    <col min="5649" max="5649" width="10.28515625" style="46" customWidth="1"/>
    <col min="5650" max="5650" width="10" style="46" customWidth="1"/>
    <col min="5651" max="5651" width="10.28515625" style="46" customWidth="1"/>
    <col min="5652" max="5652" width="10" style="46" customWidth="1"/>
    <col min="5653" max="5653" width="10.28515625" style="46" customWidth="1"/>
    <col min="5654" max="5654" width="10" style="46" customWidth="1"/>
    <col min="5655" max="5655" width="19.85546875" style="46" customWidth="1"/>
    <col min="5656" max="5656" width="10.28515625" style="46" customWidth="1"/>
    <col min="5657" max="5657" width="10" style="46" customWidth="1"/>
    <col min="5658" max="5658" width="10.28515625" style="46" customWidth="1"/>
    <col min="5659" max="5659" width="10" style="46" customWidth="1"/>
    <col min="5660" max="5660" width="10.28515625" style="46" customWidth="1"/>
    <col min="5661" max="5661" width="10" style="46" customWidth="1"/>
    <col min="5662" max="5662" width="10.28515625" style="46" customWidth="1"/>
    <col min="5663" max="5663" width="10" style="46" customWidth="1"/>
    <col min="5664" max="5664" width="10.28515625" style="46" customWidth="1"/>
    <col min="5665" max="5665" width="10" style="46" customWidth="1"/>
    <col min="5666" max="5666" width="19.85546875" style="46" customWidth="1"/>
    <col min="5667" max="5667" width="10.28515625" style="46" customWidth="1"/>
    <col min="5668" max="5668" width="10" style="46" customWidth="1"/>
    <col min="5669" max="5669" width="10.28515625" style="46" customWidth="1"/>
    <col min="5670" max="5670" width="10" style="46" customWidth="1"/>
    <col min="5671" max="5671" width="10.28515625" style="46" customWidth="1"/>
    <col min="5672" max="5672" width="10" style="46" customWidth="1"/>
    <col min="5673" max="5673" width="10.28515625" style="46" customWidth="1"/>
    <col min="5674" max="5674" width="10" style="46" customWidth="1"/>
    <col min="5675" max="5675" width="10.28515625" style="46" customWidth="1"/>
    <col min="5676" max="5676" width="10" style="46" customWidth="1"/>
    <col min="5677" max="5677" width="19.85546875" style="46" customWidth="1"/>
    <col min="5678" max="5678" width="10.28515625" style="46" customWidth="1"/>
    <col min="5679" max="5679" width="10" style="46" customWidth="1"/>
    <col min="5680" max="5680" width="10.28515625" style="46" customWidth="1"/>
    <col min="5681" max="5681" width="10" style="46" customWidth="1"/>
    <col min="5682" max="5682" width="10.28515625" style="46" customWidth="1"/>
    <col min="5683" max="5683" width="10" style="46" customWidth="1"/>
    <col min="5684" max="5684" width="10.28515625" style="46" customWidth="1"/>
    <col min="5685" max="5685" width="10" style="46" customWidth="1"/>
    <col min="5686" max="5686" width="10.28515625" style="46" customWidth="1"/>
    <col min="5687" max="5687" width="10" style="46" customWidth="1"/>
    <col min="5688" max="5688" width="19.85546875" style="46" customWidth="1"/>
    <col min="5689" max="5689" width="10.28515625" style="46" customWidth="1"/>
    <col min="5690" max="5690" width="10" style="46" customWidth="1"/>
    <col min="5691" max="5691" width="10.28515625" style="46" customWidth="1"/>
    <col min="5692" max="5692" width="10" style="46" customWidth="1"/>
    <col min="5693" max="5693" width="10.28515625" style="46" customWidth="1"/>
    <col min="5694" max="5694" width="10" style="46" customWidth="1"/>
    <col min="5695" max="5695" width="10.28515625" style="46" customWidth="1"/>
    <col min="5696" max="5696" width="10" style="46" customWidth="1"/>
    <col min="5697" max="5697" width="10.28515625" style="46" customWidth="1"/>
    <col min="5698" max="5698" width="10" style="46" customWidth="1"/>
    <col min="5699" max="5699" width="19.85546875" style="46" customWidth="1"/>
    <col min="5700" max="5700" width="10.28515625" style="46" customWidth="1"/>
    <col min="5701" max="5701" width="10" style="46" customWidth="1"/>
    <col min="5702" max="5702" width="10.28515625" style="46" customWidth="1"/>
    <col min="5703" max="5703" width="10" style="46" customWidth="1"/>
    <col min="5704" max="5704" width="10.28515625" style="46" customWidth="1"/>
    <col min="5705" max="5705" width="10" style="46" customWidth="1"/>
    <col min="5706" max="5706" width="10.28515625" style="46" customWidth="1"/>
    <col min="5707" max="5707" width="10" style="46" customWidth="1"/>
    <col min="5708" max="5708" width="10.28515625" style="46" customWidth="1"/>
    <col min="5709" max="5709" width="10" style="46" customWidth="1"/>
    <col min="5710" max="5710" width="19.85546875" style="46" customWidth="1"/>
    <col min="5711" max="5711" width="10.28515625" style="46" customWidth="1"/>
    <col min="5712" max="5712" width="10" style="46" customWidth="1"/>
    <col min="5713" max="5713" width="10.28515625" style="46" customWidth="1"/>
    <col min="5714" max="5714" width="10" style="46" customWidth="1"/>
    <col min="5715" max="5715" width="10.28515625" style="46" customWidth="1"/>
    <col min="5716" max="5716" width="10" style="46" customWidth="1"/>
    <col min="5717" max="5717" width="10.28515625" style="46" customWidth="1"/>
    <col min="5718" max="5718" width="10" style="46" customWidth="1"/>
    <col min="5719" max="5719" width="10.28515625" style="46" customWidth="1"/>
    <col min="5720" max="5720" width="10" style="46" customWidth="1"/>
    <col min="5721" max="5721" width="19.85546875" style="46" customWidth="1"/>
    <col min="5722" max="5722" width="10.28515625" style="46" customWidth="1"/>
    <col min="5723" max="5723" width="10" style="46" customWidth="1"/>
    <col min="5724" max="5724" width="10.28515625" style="46" customWidth="1"/>
    <col min="5725" max="5725" width="10" style="46" customWidth="1"/>
    <col min="5726" max="5726" width="10.28515625" style="46" customWidth="1"/>
    <col min="5727" max="5727" width="10" style="46" customWidth="1"/>
    <col min="5728" max="5728" width="10.28515625" style="46" customWidth="1"/>
    <col min="5729" max="5729" width="10" style="46" customWidth="1"/>
    <col min="5730" max="5730" width="10.28515625" style="46" customWidth="1"/>
    <col min="5731" max="5731" width="10" style="46" customWidth="1"/>
    <col min="5732" max="5732" width="19.85546875" style="46" customWidth="1"/>
    <col min="5733" max="5733" width="10.28515625" style="46" customWidth="1"/>
    <col min="5734" max="5734" width="10" style="46" customWidth="1"/>
    <col min="5735" max="5735" width="10.28515625" style="46" customWidth="1"/>
    <col min="5736" max="5736" width="10" style="46" customWidth="1"/>
    <col min="5737" max="5737" width="10.28515625" style="46" customWidth="1"/>
    <col min="5738" max="5738" width="10" style="46" customWidth="1"/>
    <col min="5739" max="5739" width="10.28515625" style="46" customWidth="1"/>
    <col min="5740" max="5740" width="10" style="46" customWidth="1"/>
    <col min="5741" max="5741" width="10.28515625" style="46" customWidth="1"/>
    <col min="5742" max="5742" width="10" style="46" customWidth="1"/>
    <col min="5743" max="5743" width="19.85546875" style="46" customWidth="1"/>
    <col min="5744" max="5744" width="10.28515625" style="46" customWidth="1"/>
    <col min="5745" max="5745" width="10" style="46" customWidth="1"/>
    <col min="5746" max="5746" width="10.28515625" style="46" customWidth="1"/>
    <col min="5747" max="5747" width="10" style="46" customWidth="1"/>
    <col min="5748" max="5748" width="10.28515625" style="46" customWidth="1"/>
    <col min="5749" max="5749" width="10" style="46" customWidth="1"/>
    <col min="5750" max="5750" width="10.28515625" style="46" customWidth="1"/>
    <col min="5751" max="5751" width="10" style="46" customWidth="1"/>
    <col min="5752" max="5752" width="10.28515625" style="46" customWidth="1"/>
    <col min="5753" max="5753" width="10" style="46" customWidth="1"/>
    <col min="5754" max="5754" width="19.85546875" style="46" customWidth="1"/>
    <col min="5755" max="5755" width="10.28515625" style="46" customWidth="1"/>
    <col min="5756" max="5756" width="10" style="46" customWidth="1"/>
    <col min="5757" max="5757" width="10.28515625" style="46" customWidth="1"/>
    <col min="5758" max="5758" width="10" style="46" customWidth="1"/>
    <col min="5759" max="5759" width="10.28515625" style="46" customWidth="1"/>
    <col min="5760" max="5760" width="9.140625" style="46"/>
    <col min="5761" max="5761" width="10.28515625" style="46" customWidth="1"/>
    <col min="5762" max="5762" width="9.42578125" style="46" customWidth="1"/>
    <col min="5763" max="5888" width="9.140625" style="46"/>
    <col min="5889" max="5889" width="19.85546875" style="46" customWidth="1"/>
    <col min="5890" max="5890" width="11.42578125" style="46" customWidth="1"/>
    <col min="5891" max="5891" width="10" style="46" customWidth="1"/>
    <col min="5892" max="5892" width="11.42578125" style="46" customWidth="1"/>
    <col min="5893" max="5893" width="10.28515625" style="46" customWidth="1"/>
    <col min="5894" max="5894" width="10" style="46" customWidth="1"/>
    <col min="5895" max="5895" width="10.7109375" style="46" customWidth="1"/>
    <col min="5896" max="5899" width="10" style="46" customWidth="1"/>
    <col min="5900" max="5900" width="19.85546875" style="46" customWidth="1"/>
    <col min="5901" max="5901" width="10.28515625" style="46" customWidth="1"/>
    <col min="5902" max="5902" width="10" style="46" customWidth="1"/>
    <col min="5903" max="5903" width="10.28515625" style="46" customWidth="1"/>
    <col min="5904" max="5904" width="10" style="46" customWidth="1"/>
    <col min="5905" max="5905" width="10.28515625" style="46" customWidth="1"/>
    <col min="5906" max="5906" width="10" style="46" customWidth="1"/>
    <col min="5907" max="5907" width="10.28515625" style="46" customWidth="1"/>
    <col min="5908" max="5908" width="10" style="46" customWidth="1"/>
    <col min="5909" max="5909" width="10.28515625" style="46" customWidth="1"/>
    <col min="5910" max="5910" width="10" style="46" customWidth="1"/>
    <col min="5911" max="5911" width="19.85546875" style="46" customWidth="1"/>
    <col min="5912" max="5912" width="10.28515625" style="46" customWidth="1"/>
    <col min="5913" max="5913" width="10" style="46" customWidth="1"/>
    <col min="5914" max="5914" width="10.28515625" style="46" customWidth="1"/>
    <col min="5915" max="5915" width="10" style="46" customWidth="1"/>
    <col min="5916" max="5916" width="10.28515625" style="46" customWidth="1"/>
    <col min="5917" max="5917" width="10" style="46" customWidth="1"/>
    <col min="5918" max="5918" width="10.28515625" style="46" customWidth="1"/>
    <col min="5919" max="5919" width="10" style="46" customWidth="1"/>
    <col min="5920" max="5920" width="10.28515625" style="46" customWidth="1"/>
    <col min="5921" max="5921" width="10" style="46" customWidth="1"/>
    <col min="5922" max="5922" width="19.85546875" style="46" customWidth="1"/>
    <col min="5923" max="5923" width="10.28515625" style="46" customWidth="1"/>
    <col min="5924" max="5924" width="10" style="46" customWidth="1"/>
    <col min="5925" max="5925" width="10.28515625" style="46" customWidth="1"/>
    <col min="5926" max="5926" width="10" style="46" customWidth="1"/>
    <col min="5927" max="5927" width="10.28515625" style="46" customWidth="1"/>
    <col min="5928" max="5928" width="10" style="46" customWidth="1"/>
    <col min="5929" max="5929" width="10.28515625" style="46" customWidth="1"/>
    <col min="5930" max="5930" width="10" style="46" customWidth="1"/>
    <col min="5931" max="5931" width="10.28515625" style="46" customWidth="1"/>
    <col min="5932" max="5932" width="10" style="46" customWidth="1"/>
    <col min="5933" max="5933" width="19.85546875" style="46" customWidth="1"/>
    <col min="5934" max="5934" width="10.28515625" style="46" customWidth="1"/>
    <col min="5935" max="5935" width="10" style="46" customWidth="1"/>
    <col min="5936" max="5936" width="10.28515625" style="46" customWidth="1"/>
    <col min="5937" max="5937" width="10" style="46" customWidth="1"/>
    <col min="5938" max="5938" width="10.28515625" style="46" customWidth="1"/>
    <col min="5939" max="5939" width="10" style="46" customWidth="1"/>
    <col min="5940" max="5940" width="10.28515625" style="46" customWidth="1"/>
    <col min="5941" max="5941" width="10" style="46" customWidth="1"/>
    <col min="5942" max="5942" width="10.28515625" style="46" customWidth="1"/>
    <col min="5943" max="5943" width="10" style="46" customWidth="1"/>
    <col min="5944" max="5944" width="19.85546875" style="46" customWidth="1"/>
    <col min="5945" max="5945" width="10.28515625" style="46" customWidth="1"/>
    <col min="5946" max="5946" width="10" style="46" customWidth="1"/>
    <col min="5947" max="5947" width="10.28515625" style="46" customWidth="1"/>
    <col min="5948" max="5948" width="10" style="46" customWidth="1"/>
    <col min="5949" max="5949" width="10.28515625" style="46" customWidth="1"/>
    <col min="5950" max="5950" width="10" style="46" customWidth="1"/>
    <col min="5951" max="5951" width="10.28515625" style="46" customWidth="1"/>
    <col min="5952" max="5952" width="10" style="46" customWidth="1"/>
    <col min="5953" max="5953" width="10.28515625" style="46" customWidth="1"/>
    <col min="5954" max="5954" width="10" style="46" customWidth="1"/>
    <col min="5955" max="5955" width="19.85546875" style="46" customWidth="1"/>
    <col min="5956" max="5956" width="10.28515625" style="46" customWidth="1"/>
    <col min="5957" max="5957" width="10" style="46" customWidth="1"/>
    <col min="5958" max="5958" width="10.28515625" style="46" customWidth="1"/>
    <col min="5959" max="5959" width="10" style="46" customWidth="1"/>
    <col min="5960" max="5960" width="10.28515625" style="46" customWidth="1"/>
    <col min="5961" max="5961" width="10" style="46" customWidth="1"/>
    <col min="5962" max="5962" width="10.28515625" style="46" customWidth="1"/>
    <col min="5963" max="5963" width="10" style="46" customWidth="1"/>
    <col min="5964" max="5964" width="10.28515625" style="46" customWidth="1"/>
    <col min="5965" max="5965" width="10" style="46" customWidth="1"/>
    <col min="5966" max="5966" width="19.85546875" style="46" customWidth="1"/>
    <col min="5967" max="5967" width="10.28515625" style="46" customWidth="1"/>
    <col min="5968" max="5968" width="10" style="46" customWidth="1"/>
    <col min="5969" max="5969" width="10.28515625" style="46" customWidth="1"/>
    <col min="5970" max="5970" width="10" style="46" customWidth="1"/>
    <col min="5971" max="5971" width="10.28515625" style="46" customWidth="1"/>
    <col min="5972" max="5972" width="10" style="46" customWidth="1"/>
    <col min="5973" max="5973" width="10.28515625" style="46" customWidth="1"/>
    <col min="5974" max="5974" width="10" style="46" customWidth="1"/>
    <col min="5975" max="5975" width="10.28515625" style="46" customWidth="1"/>
    <col min="5976" max="5976" width="10" style="46" customWidth="1"/>
    <col min="5977" max="5977" width="19.85546875" style="46" customWidth="1"/>
    <col min="5978" max="5978" width="10.28515625" style="46" customWidth="1"/>
    <col min="5979" max="5979" width="10" style="46" customWidth="1"/>
    <col min="5980" max="5980" width="10.28515625" style="46" customWidth="1"/>
    <col min="5981" max="5981" width="10" style="46" customWidth="1"/>
    <col min="5982" max="5982" width="10.28515625" style="46" customWidth="1"/>
    <col min="5983" max="5983" width="10" style="46" customWidth="1"/>
    <col min="5984" max="5984" width="10.28515625" style="46" customWidth="1"/>
    <col min="5985" max="5985" width="10" style="46" customWidth="1"/>
    <col min="5986" max="5986" width="10.28515625" style="46" customWidth="1"/>
    <col min="5987" max="5987" width="10" style="46" customWidth="1"/>
    <col min="5988" max="5988" width="19.85546875" style="46" customWidth="1"/>
    <col min="5989" max="5989" width="10.28515625" style="46" customWidth="1"/>
    <col min="5990" max="5990" width="10" style="46" customWidth="1"/>
    <col min="5991" max="5991" width="10.28515625" style="46" customWidth="1"/>
    <col min="5992" max="5992" width="10" style="46" customWidth="1"/>
    <col min="5993" max="5993" width="10.28515625" style="46" customWidth="1"/>
    <col min="5994" max="5994" width="10" style="46" customWidth="1"/>
    <col min="5995" max="5995" width="10.28515625" style="46" customWidth="1"/>
    <col min="5996" max="5996" width="10" style="46" customWidth="1"/>
    <col min="5997" max="5997" width="10.28515625" style="46" customWidth="1"/>
    <col min="5998" max="5998" width="10" style="46" customWidth="1"/>
    <col min="5999" max="5999" width="19.85546875" style="46" customWidth="1"/>
    <col min="6000" max="6000" width="10.28515625" style="46" customWidth="1"/>
    <col min="6001" max="6001" width="10" style="46" customWidth="1"/>
    <col min="6002" max="6002" width="10.28515625" style="46" customWidth="1"/>
    <col min="6003" max="6003" width="10" style="46" customWidth="1"/>
    <col min="6004" max="6004" width="10.28515625" style="46" customWidth="1"/>
    <col min="6005" max="6005" width="10" style="46" customWidth="1"/>
    <col min="6006" max="6006" width="10.28515625" style="46" customWidth="1"/>
    <col min="6007" max="6007" width="10" style="46" customWidth="1"/>
    <col min="6008" max="6008" width="10.28515625" style="46" customWidth="1"/>
    <col min="6009" max="6009" width="10" style="46" customWidth="1"/>
    <col min="6010" max="6010" width="19.85546875" style="46" customWidth="1"/>
    <col min="6011" max="6011" width="10.28515625" style="46" customWidth="1"/>
    <col min="6012" max="6012" width="10" style="46" customWidth="1"/>
    <col min="6013" max="6013" width="10.28515625" style="46" customWidth="1"/>
    <col min="6014" max="6014" width="10" style="46" customWidth="1"/>
    <col min="6015" max="6015" width="10.28515625" style="46" customWidth="1"/>
    <col min="6016" max="6016" width="9.140625" style="46"/>
    <col min="6017" max="6017" width="10.28515625" style="46" customWidth="1"/>
    <col min="6018" max="6018" width="9.42578125" style="46" customWidth="1"/>
    <col min="6019" max="6144" width="9.140625" style="46"/>
    <col min="6145" max="6145" width="19.85546875" style="46" customWidth="1"/>
    <col min="6146" max="6146" width="11.42578125" style="46" customWidth="1"/>
    <col min="6147" max="6147" width="10" style="46" customWidth="1"/>
    <col min="6148" max="6148" width="11.42578125" style="46" customWidth="1"/>
    <col min="6149" max="6149" width="10.28515625" style="46" customWidth="1"/>
    <col min="6150" max="6150" width="10" style="46" customWidth="1"/>
    <col min="6151" max="6151" width="10.7109375" style="46" customWidth="1"/>
    <col min="6152" max="6155" width="10" style="46" customWidth="1"/>
    <col min="6156" max="6156" width="19.85546875" style="46" customWidth="1"/>
    <col min="6157" max="6157" width="10.28515625" style="46" customWidth="1"/>
    <col min="6158" max="6158" width="10" style="46" customWidth="1"/>
    <col min="6159" max="6159" width="10.28515625" style="46" customWidth="1"/>
    <col min="6160" max="6160" width="10" style="46" customWidth="1"/>
    <col min="6161" max="6161" width="10.28515625" style="46" customWidth="1"/>
    <col min="6162" max="6162" width="10" style="46" customWidth="1"/>
    <col min="6163" max="6163" width="10.28515625" style="46" customWidth="1"/>
    <col min="6164" max="6164" width="10" style="46" customWidth="1"/>
    <col min="6165" max="6165" width="10.28515625" style="46" customWidth="1"/>
    <col min="6166" max="6166" width="10" style="46" customWidth="1"/>
    <col min="6167" max="6167" width="19.85546875" style="46" customWidth="1"/>
    <col min="6168" max="6168" width="10.28515625" style="46" customWidth="1"/>
    <col min="6169" max="6169" width="10" style="46" customWidth="1"/>
    <col min="6170" max="6170" width="10.28515625" style="46" customWidth="1"/>
    <col min="6171" max="6171" width="10" style="46" customWidth="1"/>
    <col min="6172" max="6172" width="10.28515625" style="46" customWidth="1"/>
    <col min="6173" max="6173" width="10" style="46" customWidth="1"/>
    <col min="6174" max="6174" width="10.28515625" style="46" customWidth="1"/>
    <col min="6175" max="6175" width="10" style="46" customWidth="1"/>
    <col min="6176" max="6176" width="10.28515625" style="46" customWidth="1"/>
    <col min="6177" max="6177" width="10" style="46" customWidth="1"/>
    <col min="6178" max="6178" width="19.85546875" style="46" customWidth="1"/>
    <col min="6179" max="6179" width="10.28515625" style="46" customWidth="1"/>
    <col min="6180" max="6180" width="10" style="46" customWidth="1"/>
    <col min="6181" max="6181" width="10.28515625" style="46" customWidth="1"/>
    <col min="6182" max="6182" width="10" style="46" customWidth="1"/>
    <col min="6183" max="6183" width="10.28515625" style="46" customWidth="1"/>
    <col min="6184" max="6184" width="10" style="46" customWidth="1"/>
    <col min="6185" max="6185" width="10.28515625" style="46" customWidth="1"/>
    <col min="6186" max="6186" width="10" style="46" customWidth="1"/>
    <col min="6187" max="6187" width="10.28515625" style="46" customWidth="1"/>
    <col min="6188" max="6188" width="10" style="46" customWidth="1"/>
    <col min="6189" max="6189" width="19.85546875" style="46" customWidth="1"/>
    <col min="6190" max="6190" width="10.28515625" style="46" customWidth="1"/>
    <col min="6191" max="6191" width="10" style="46" customWidth="1"/>
    <col min="6192" max="6192" width="10.28515625" style="46" customWidth="1"/>
    <col min="6193" max="6193" width="10" style="46" customWidth="1"/>
    <col min="6194" max="6194" width="10.28515625" style="46" customWidth="1"/>
    <col min="6195" max="6195" width="10" style="46" customWidth="1"/>
    <col min="6196" max="6196" width="10.28515625" style="46" customWidth="1"/>
    <col min="6197" max="6197" width="10" style="46" customWidth="1"/>
    <col min="6198" max="6198" width="10.28515625" style="46" customWidth="1"/>
    <col min="6199" max="6199" width="10" style="46" customWidth="1"/>
    <col min="6200" max="6200" width="19.85546875" style="46" customWidth="1"/>
    <col min="6201" max="6201" width="10.28515625" style="46" customWidth="1"/>
    <col min="6202" max="6202" width="10" style="46" customWidth="1"/>
    <col min="6203" max="6203" width="10.28515625" style="46" customWidth="1"/>
    <col min="6204" max="6204" width="10" style="46" customWidth="1"/>
    <col min="6205" max="6205" width="10.28515625" style="46" customWidth="1"/>
    <col min="6206" max="6206" width="10" style="46" customWidth="1"/>
    <col min="6207" max="6207" width="10.28515625" style="46" customWidth="1"/>
    <col min="6208" max="6208" width="10" style="46" customWidth="1"/>
    <col min="6209" max="6209" width="10.28515625" style="46" customWidth="1"/>
    <col min="6210" max="6210" width="10" style="46" customWidth="1"/>
    <col min="6211" max="6211" width="19.85546875" style="46" customWidth="1"/>
    <col min="6212" max="6212" width="10.28515625" style="46" customWidth="1"/>
    <col min="6213" max="6213" width="10" style="46" customWidth="1"/>
    <col min="6214" max="6214" width="10.28515625" style="46" customWidth="1"/>
    <col min="6215" max="6215" width="10" style="46" customWidth="1"/>
    <col min="6216" max="6216" width="10.28515625" style="46" customWidth="1"/>
    <col min="6217" max="6217" width="10" style="46" customWidth="1"/>
    <col min="6218" max="6218" width="10.28515625" style="46" customWidth="1"/>
    <col min="6219" max="6219" width="10" style="46" customWidth="1"/>
    <col min="6220" max="6220" width="10.28515625" style="46" customWidth="1"/>
    <col min="6221" max="6221" width="10" style="46" customWidth="1"/>
    <col min="6222" max="6222" width="19.85546875" style="46" customWidth="1"/>
    <col min="6223" max="6223" width="10.28515625" style="46" customWidth="1"/>
    <col min="6224" max="6224" width="10" style="46" customWidth="1"/>
    <col min="6225" max="6225" width="10.28515625" style="46" customWidth="1"/>
    <col min="6226" max="6226" width="10" style="46" customWidth="1"/>
    <col min="6227" max="6227" width="10.28515625" style="46" customWidth="1"/>
    <col min="6228" max="6228" width="10" style="46" customWidth="1"/>
    <col min="6229" max="6229" width="10.28515625" style="46" customWidth="1"/>
    <col min="6230" max="6230" width="10" style="46" customWidth="1"/>
    <col min="6231" max="6231" width="10.28515625" style="46" customWidth="1"/>
    <col min="6232" max="6232" width="10" style="46" customWidth="1"/>
    <col min="6233" max="6233" width="19.85546875" style="46" customWidth="1"/>
    <col min="6234" max="6234" width="10.28515625" style="46" customWidth="1"/>
    <col min="6235" max="6235" width="10" style="46" customWidth="1"/>
    <col min="6236" max="6236" width="10.28515625" style="46" customWidth="1"/>
    <col min="6237" max="6237" width="10" style="46" customWidth="1"/>
    <col min="6238" max="6238" width="10.28515625" style="46" customWidth="1"/>
    <col min="6239" max="6239" width="10" style="46" customWidth="1"/>
    <col min="6240" max="6240" width="10.28515625" style="46" customWidth="1"/>
    <col min="6241" max="6241" width="10" style="46" customWidth="1"/>
    <col min="6242" max="6242" width="10.28515625" style="46" customWidth="1"/>
    <col min="6243" max="6243" width="10" style="46" customWidth="1"/>
    <col min="6244" max="6244" width="19.85546875" style="46" customWidth="1"/>
    <col min="6245" max="6245" width="10.28515625" style="46" customWidth="1"/>
    <col min="6246" max="6246" width="10" style="46" customWidth="1"/>
    <col min="6247" max="6247" width="10.28515625" style="46" customWidth="1"/>
    <col min="6248" max="6248" width="10" style="46" customWidth="1"/>
    <col min="6249" max="6249" width="10.28515625" style="46" customWidth="1"/>
    <col min="6250" max="6250" width="10" style="46" customWidth="1"/>
    <col min="6251" max="6251" width="10.28515625" style="46" customWidth="1"/>
    <col min="6252" max="6252" width="10" style="46" customWidth="1"/>
    <col min="6253" max="6253" width="10.28515625" style="46" customWidth="1"/>
    <col min="6254" max="6254" width="10" style="46" customWidth="1"/>
    <col min="6255" max="6255" width="19.85546875" style="46" customWidth="1"/>
    <col min="6256" max="6256" width="10.28515625" style="46" customWidth="1"/>
    <col min="6257" max="6257" width="10" style="46" customWidth="1"/>
    <col min="6258" max="6258" width="10.28515625" style="46" customWidth="1"/>
    <col min="6259" max="6259" width="10" style="46" customWidth="1"/>
    <col min="6260" max="6260" width="10.28515625" style="46" customWidth="1"/>
    <col min="6261" max="6261" width="10" style="46" customWidth="1"/>
    <col min="6262" max="6262" width="10.28515625" style="46" customWidth="1"/>
    <col min="6263" max="6263" width="10" style="46" customWidth="1"/>
    <col min="6264" max="6264" width="10.28515625" style="46" customWidth="1"/>
    <col min="6265" max="6265" width="10" style="46" customWidth="1"/>
    <col min="6266" max="6266" width="19.85546875" style="46" customWidth="1"/>
    <col min="6267" max="6267" width="10.28515625" style="46" customWidth="1"/>
    <col min="6268" max="6268" width="10" style="46" customWidth="1"/>
    <col min="6269" max="6269" width="10.28515625" style="46" customWidth="1"/>
    <col min="6270" max="6270" width="10" style="46" customWidth="1"/>
    <col min="6271" max="6271" width="10.28515625" style="46" customWidth="1"/>
    <col min="6272" max="6272" width="9.140625" style="46"/>
    <col min="6273" max="6273" width="10.28515625" style="46" customWidth="1"/>
    <col min="6274" max="6274" width="9.42578125" style="46" customWidth="1"/>
    <col min="6275" max="6400" width="9.140625" style="46"/>
    <col min="6401" max="6401" width="19.85546875" style="46" customWidth="1"/>
    <col min="6402" max="6402" width="11.42578125" style="46" customWidth="1"/>
    <col min="6403" max="6403" width="10" style="46" customWidth="1"/>
    <col min="6404" max="6404" width="11.42578125" style="46" customWidth="1"/>
    <col min="6405" max="6405" width="10.28515625" style="46" customWidth="1"/>
    <col min="6406" max="6406" width="10" style="46" customWidth="1"/>
    <col min="6407" max="6407" width="10.7109375" style="46" customWidth="1"/>
    <col min="6408" max="6411" width="10" style="46" customWidth="1"/>
    <col min="6412" max="6412" width="19.85546875" style="46" customWidth="1"/>
    <col min="6413" max="6413" width="10.28515625" style="46" customWidth="1"/>
    <col min="6414" max="6414" width="10" style="46" customWidth="1"/>
    <col min="6415" max="6415" width="10.28515625" style="46" customWidth="1"/>
    <col min="6416" max="6416" width="10" style="46" customWidth="1"/>
    <col min="6417" max="6417" width="10.28515625" style="46" customWidth="1"/>
    <col min="6418" max="6418" width="10" style="46" customWidth="1"/>
    <col min="6419" max="6419" width="10.28515625" style="46" customWidth="1"/>
    <col min="6420" max="6420" width="10" style="46" customWidth="1"/>
    <col min="6421" max="6421" width="10.28515625" style="46" customWidth="1"/>
    <col min="6422" max="6422" width="10" style="46" customWidth="1"/>
    <col min="6423" max="6423" width="19.85546875" style="46" customWidth="1"/>
    <col min="6424" max="6424" width="10.28515625" style="46" customWidth="1"/>
    <col min="6425" max="6425" width="10" style="46" customWidth="1"/>
    <col min="6426" max="6426" width="10.28515625" style="46" customWidth="1"/>
    <col min="6427" max="6427" width="10" style="46" customWidth="1"/>
    <col min="6428" max="6428" width="10.28515625" style="46" customWidth="1"/>
    <col min="6429" max="6429" width="10" style="46" customWidth="1"/>
    <col min="6430" max="6430" width="10.28515625" style="46" customWidth="1"/>
    <col min="6431" max="6431" width="10" style="46" customWidth="1"/>
    <col min="6432" max="6432" width="10.28515625" style="46" customWidth="1"/>
    <col min="6433" max="6433" width="10" style="46" customWidth="1"/>
    <col min="6434" max="6434" width="19.85546875" style="46" customWidth="1"/>
    <col min="6435" max="6435" width="10.28515625" style="46" customWidth="1"/>
    <col min="6436" max="6436" width="10" style="46" customWidth="1"/>
    <col min="6437" max="6437" width="10.28515625" style="46" customWidth="1"/>
    <col min="6438" max="6438" width="10" style="46" customWidth="1"/>
    <col min="6439" max="6439" width="10.28515625" style="46" customWidth="1"/>
    <col min="6440" max="6440" width="10" style="46" customWidth="1"/>
    <col min="6441" max="6441" width="10.28515625" style="46" customWidth="1"/>
    <col min="6442" max="6442" width="10" style="46" customWidth="1"/>
    <col min="6443" max="6443" width="10.28515625" style="46" customWidth="1"/>
    <col min="6444" max="6444" width="10" style="46" customWidth="1"/>
    <col min="6445" max="6445" width="19.85546875" style="46" customWidth="1"/>
    <col min="6446" max="6446" width="10.28515625" style="46" customWidth="1"/>
    <col min="6447" max="6447" width="10" style="46" customWidth="1"/>
    <col min="6448" max="6448" width="10.28515625" style="46" customWidth="1"/>
    <col min="6449" max="6449" width="10" style="46" customWidth="1"/>
    <col min="6450" max="6450" width="10.28515625" style="46" customWidth="1"/>
    <col min="6451" max="6451" width="10" style="46" customWidth="1"/>
    <col min="6452" max="6452" width="10.28515625" style="46" customWidth="1"/>
    <col min="6453" max="6453" width="10" style="46" customWidth="1"/>
    <col min="6454" max="6454" width="10.28515625" style="46" customWidth="1"/>
    <col min="6455" max="6455" width="10" style="46" customWidth="1"/>
    <col min="6456" max="6456" width="19.85546875" style="46" customWidth="1"/>
    <col min="6457" max="6457" width="10.28515625" style="46" customWidth="1"/>
    <col min="6458" max="6458" width="10" style="46" customWidth="1"/>
    <col min="6459" max="6459" width="10.28515625" style="46" customWidth="1"/>
    <col min="6460" max="6460" width="10" style="46" customWidth="1"/>
    <col min="6461" max="6461" width="10.28515625" style="46" customWidth="1"/>
    <col min="6462" max="6462" width="10" style="46" customWidth="1"/>
    <col min="6463" max="6463" width="10.28515625" style="46" customWidth="1"/>
    <col min="6464" max="6464" width="10" style="46" customWidth="1"/>
    <col min="6465" max="6465" width="10.28515625" style="46" customWidth="1"/>
    <col min="6466" max="6466" width="10" style="46" customWidth="1"/>
    <col min="6467" max="6467" width="19.85546875" style="46" customWidth="1"/>
    <col min="6468" max="6468" width="10.28515625" style="46" customWidth="1"/>
    <col min="6469" max="6469" width="10" style="46" customWidth="1"/>
    <col min="6470" max="6470" width="10.28515625" style="46" customWidth="1"/>
    <col min="6471" max="6471" width="10" style="46" customWidth="1"/>
    <col min="6472" max="6472" width="10.28515625" style="46" customWidth="1"/>
    <col min="6473" max="6473" width="10" style="46" customWidth="1"/>
    <col min="6474" max="6474" width="10.28515625" style="46" customWidth="1"/>
    <col min="6475" max="6475" width="10" style="46" customWidth="1"/>
    <col min="6476" max="6476" width="10.28515625" style="46" customWidth="1"/>
    <col min="6477" max="6477" width="10" style="46" customWidth="1"/>
    <col min="6478" max="6478" width="19.85546875" style="46" customWidth="1"/>
    <col min="6479" max="6479" width="10.28515625" style="46" customWidth="1"/>
    <col min="6480" max="6480" width="10" style="46" customWidth="1"/>
    <col min="6481" max="6481" width="10.28515625" style="46" customWidth="1"/>
    <col min="6482" max="6482" width="10" style="46" customWidth="1"/>
    <col min="6483" max="6483" width="10.28515625" style="46" customWidth="1"/>
    <col min="6484" max="6484" width="10" style="46" customWidth="1"/>
    <col min="6485" max="6485" width="10.28515625" style="46" customWidth="1"/>
    <col min="6486" max="6486" width="10" style="46" customWidth="1"/>
    <col min="6487" max="6487" width="10.28515625" style="46" customWidth="1"/>
    <col min="6488" max="6488" width="10" style="46" customWidth="1"/>
    <col min="6489" max="6489" width="19.85546875" style="46" customWidth="1"/>
    <col min="6490" max="6490" width="10.28515625" style="46" customWidth="1"/>
    <col min="6491" max="6491" width="10" style="46" customWidth="1"/>
    <col min="6492" max="6492" width="10.28515625" style="46" customWidth="1"/>
    <col min="6493" max="6493" width="10" style="46" customWidth="1"/>
    <col min="6494" max="6494" width="10.28515625" style="46" customWidth="1"/>
    <col min="6495" max="6495" width="10" style="46" customWidth="1"/>
    <col min="6496" max="6496" width="10.28515625" style="46" customWidth="1"/>
    <col min="6497" max="6497" width="10" style="46" customWidth="1"/>
    <col min="6498" max="6498" width="10.28515625" style="46" customWidth="1"/>
    <col min="6499" max="6499" width="10" style="46" customWidth="1"/>
    <col min="6500" max="6500" width="19.85546875" style="46" customWidth="1"/>
    <col min="6501" max="6501" width="10.28515625" style="46" customWidth="1"/>
    <col min="6502" max="6502" width="10" style="46" customWidth="1"/>
    <col min="6503" max="6503" width="10.28515625" style="46" customWidth="1"/>
    <col min="6504" max="6504" width="10" style="46" customWidth="1"/>
    <col min="6505" max="6505" width="10.28515625" style="46" customWidth="1"/>
    <col min="6506" max="6506" width="10" style="46" customWidth="1"/>
    <col min="6507" max="6507" width="10.28515625" style="46" customWidth="1"/>
    <col min="6508" max="6508" width="10" style="46" customWidth="1"/>
    <col min="6509" max="6509" width="10.28515625" style="46" customWidth="1"/>
    <col min="6510" max="6510" width="10" style="46" customWidth="1"/>
    <col min="6511" max="6511" width="19.85546875" style="46" customWidth="1"/>
    <col min="6512" max="6512" width="10.28515625" style="46" customWidth="1"/>
    <col min="6513" max="6513" width="10" style="46" customWidth="1"/>
    <col min="6514" max="6514" width="10.28515625" style="46" customWidth="1"/>
    <col min="6515" max="6515" width="10" style="46" customWidth="1"/>
    <col min="6516" max="6516" width="10.28515625" style="46" customWidth="1"/>
    <col min="6517" max="6517" width="10" style="46" customWidth="1"/>
    <col min="6518" max="6518" width="10.28515625" style="46" customWidth="1"/>
    <col min="6519" max="6519" width="10" style="46" customWidth="1"/>
    <col min="6520" max="6520" width="10.28515625" style="46" customWidth="1"/>
    <col min="6521" max="6521" width="10" style="46" customWidth="1"/>
    <col min="6522" max="6522" width="19.85546875" style="46" customWidth="1"/>
    <col min="6523" max="6523" width="10.28515625" style="46" customWidth="1"/>
    <col min="6524" max="6524" width="10" style="46" customWidth="1"/>
    <col min="6525" max="6525" width="10.28515625" style="46" customWidth="1"/>
    <col min="6526" max="6526" width="10" style="46" customWidth="1"/>
    <col min="6527" max="6527" width="10.28515625" style="46" customWidth="1"/>
    <col min="6528" max="6528" width="9.140625" style="46"/>
    <col min="6529" max="6529" width="10.28515625" style="46" customWidth="1"/>
    <col min="6530" max="6530" width="9.42578125" style="46" customWidth="1"/>
    <col min="6531" max="6656" width="9.140625" style="46"/>
    <col min="6657" max="6657" width="19.85546875" style="46" customWidth="1"/>
    <col min="6658" max="6658" width="11.42578125" style="46" customWidth="1"/>
    <col min="6659" max="6659" width="10" style="46" customWidth="1"/>
    <col min="6660" max="6660" width="11.42578125" style="46" customWidth="1"/>
    <col min="6661" max="6661" width="10.28515625" style="46" customWidth="1"/>
    <col min="6662" max="6662" width="10" style="46" customWidth="1"/>
    <col min="6663" max="6663" width="10.7109375" style="46" customWidth="1"/>
    <col min="6664" max="6667" width="10" style="46" customWidth="1"/>
    <col min="6668" max="6668" width="19.85546875" style="46" customWidth="1"/>
    <col min="6669" max="6669" width="10.28515625" style="46" customWidth="1"/>
    <col min="6670" max="6670" width="10" style="46" customWidth="1"/>
    <col min="6671" max="6671" width="10.28515625" style="46" customWidth="1"/>
    <col min="6672" max="6672" width="10" style="46" customWidth="1"/>
    <col min="6673" max="6673" width="10.28515625" style="46" customWidth="1"/>
    <col min="6674" max="6674" width="10" style="46" customWidth="1"/>
    <col min="6675" max="6675" width="10.28515625" style="46" customWidth="1"/>
    <col min="6676" max="6676" width="10" style="46" customWidth="1"/>
    <col min="6677" max="6677" width="10.28515625" style="46" customWidth="1"/>
    <col min="6678" max="6678" width="10" style="46" customWidth="1"/>
    <col min="6679" max="6679" width="19.85546875" style="46" customWidth="1"/>
    <col min="6680" max="6680" width="10.28515625" style="46" customWidth="1"/>
    <col min="6681" max="6681" width="10" style="46" customWidth="1"/>
    <col min="6682" max="6682" width="10.28515625" style="46" customWidth="1"/>
    <col min="6683" max="6683" width="10" style="46" customWidth="1"/>
    <col min="6684" max="6684" width="10.28515625" style="46" customWidth="1"/>
    <col min="6685" max="6685" width="10" style="46" customWidth="1"/>
    <col min="6686" max="6686" width="10.28515625" style="46" customWidth="1"/>
    <col min="6687" max="6687" width="10" style="46" customWidth="1"/>
    <col min="6688" max="6688" width="10.28515625" style="46" customWidth="1"/>
    <col min="6689" max="6689" width="10" style="46" customWidth="1"/>
    <col min="6690" max="6690" width="19.85546875" style="46" customWidth="1"/>
    <col min="6691" max="6691" width="10.28515625" style="46" customWidth="1"/>
    <col min="6692" max="6692" width="10" style="46" customWidth="1"/>
    <col min="6693" max="6693" width="10.28515625" style="46" customWidth="1"/>
    <col min="6694" max="6694" width="10" style="46" customWidth="1"/>
    <col min="6695" max="6695" width="10.28515625" style="46" customWidth="1"/>
    <col min="6696" max="6696" width="10" style="46" customWidth="1"/>
    <col min="6697" max="6697" width="10.28515625" style="46" customWidth="1"/>
    <col min="6698" max="6698" width="10" style="46" customWidth="1"/>
    <col min="6699" max="6699" width="10.28515625" style="46" customWidth="1"/>
    <col min="6700" max="6700" width="10" style="46" customWidth="1"/>
    <col min="6701" max="6701" width="19.85546875" style="46" customWidth="1"/>
    <col min="6702" max="6702" width="10.28515625" style="46" customWidth="1"/>
    <col min="6703" max="6703" width="10" style="46" customWidth="1"/>
    <col min="6704" max="6704" width="10.28515625" style="46" customWidth="1"/>
    <col min="6705" max="6705" width="10" style="46" customWidth="1"/>
    <col min="6706" max="6706" width="10.28515625" style="46" customWidth="1"/>
    <col min="6707" max="6707" width="10" style="46" customWidth="1"/>
    <col min="6708" max="6708" width="10.28515625" style="46" customWidth="1"/>
    <col min="6709" max="6709" width="10" style="46" customWidth="1"/>
    <col min="6710" max="6710" width="10.28515625" style="46" customWidth="1"/>
    <col min="6711" max="6711" width="10" style="46" customWidth="1"/>
    <col min="6712" max="6712" width="19.85546875" style="46" customWidth="1"/>
    <col min="6713" max="6713" width="10.28515625" style="46" customWidth="1"/>
    <col min="6714" max="6714" width="10" style="46" customWidth="1"/>
    <col min="6715" max="6715" width="10.28515625" style="46" customWidth="1"/>
    <col min="6716" max="6716" width="10" style="46" customWidth="1"/>
    <col min="6717" max="6717" width="10.28515625" style="46" customWidth="1"/>
    <col min="6718" max="6718" width="10" style="46" customWidth="1"/>
    <col min="6719" max="6719" width="10.28515625" style="46" customWidth="1"/>
    <col min="6720" max="6720" width="10" style="46" customWidth="1"/>
    <col min="6721" max="6721" width="10.28515625" style="46" customWidth="1"/>
    <col min="6722" max="6722" width="10" style="46" customWidth="1"/>
    <col min="6723" max="6723" width="19.85546875" style="46" customWidth="1"/>
    <col min="6724" max="6724" width="10.28515625" style="46" customWidth="1"/>
    <col min="6725" max="6725" width="10" style="46" customWidth="1"/>
    <col min="6726" max="6726" width="10.28515625" style="46" customWidth="1"/>
    <col min="6727" max="6727" width="10" style="46" customWidth="1"/>
    <col min="6728" max="6728" width="10.28515625" style="46" customWidth="1"/>
    <col min="6729" max="6729" width="10" style="46" customWidth="1"/>
    <col min="6730" max="6730" width="10.28515625" style="46" customWidth="1"/>
    <col min="6731" max="6731" width="10" style="46" customWidth="1"/>
    <col min="6732" max="6732" width="10.28515625" style="46" customWidth="1"/>
    <col min="6733" max="6733" width="10" style="46" customWidth="1"/>
    <col min="6734" max="6734" width="19.85546875" style="46" customWidth="1"/>
    <col min="6735" max="6735" width="10.28515625" style="46" customWidth="1"/>
    <col min="6736" max="6736" width="10" style="46" customWidth="1"/>
    <col min="6737" max="6737" width="10.28515625" style="46" customWidth="1"/>
    <col min="6738" max="6738" width="10" style="46" customWidth="1"/>
    <col min="6739" max="6739" width="10.28515625" style="46" customWidth="1"/>
    <col min="6740" max="6740" width="10" style="46" customWidth="1"/>
    <col min="6741" max="6741" width="10.28515625" style="46" customWidth="1"/>
    <col min="6742" max="6742" width="10" style="46" customWidth="1"/>
    <col min="6743" max="6743" width="10.28515625" style="46" customWidth="1"/>
    <col min="6744" max="6744" width="10" style="46" customWidth="1"/>
    <col min="6745" max="6745" width="19.85546875" style="46" customWidth="1"/>
    <col min="6746" max="6746" width="10.28515625" style="46" customWidth="1"/>
    <col min="6747" max="6747" width="10" style="46" customWidth="1"/>
    <col min="6748" max="6748" width="10.28515625" style="46" customWidth="1"/>
    <col min="6749" max="6749" width="10" style="46" customWidth="1"/>
    <col min="6750" max="6750" width="10.28515625" style="46" customWidth="1"/>
    <col min="6751" max="6751" width="10" style="46" customWidth="1"/>
    <col min="6752" max="6752" width="10.28515625" style="46" customWidth="1"/>
    <col min="6753" max="6753" width="10" style="46" customWidth="1"/>
    <col min="6754" max="6754" width="10.28515625" style="46" customWidth="1"/>
    <col min="6755" max="6755" width="10" style="46" customWidth="1"/>
    <col min="6756" max="6756" width="19.85546875" style="46" customWidth="1"/>
    <col min="6757" max="6757" width="10.28515625" style="46" customWidth="1"/>
    <col min="6758" max="6758" width="10" style="46" customWidth="1"/>
    <col min="6759" max="6759" width="10.28515625" style="46" customWidth="1"/>
    <col min="6760" max="6760" width="10" style="46" customWidth="1"/>
    <col min="6761" max="6761" width="10.28515625" style="46" customWidth="1"/>
    <col min="6762" max="6762" width="10" style="46" customWidth="1"/>
    <col min="6763" max="6763" width="10.28515625" style="46" customWidth="1"/>
    <col min="6764" max="6764" width="10" style="46" customWidth="1"/>
    <col min="6765" max="6765" width="10.28515625" style="46" customWidth="1"/>
    <col min="6766" max="6766" width="10" style="46" customWidth="1"/>
    <col min="6767" max="6767" width="19.85546875" style="46" customWidth="1"/>
    <col min="6768" max="6768" width="10.28515625" style="46" customWidth="1"/>
    <col min="6769" max="6769" width="10" style="46" customWidth="1"/>
    <col min="6770" max="6770" width="10.28515625" style="46" customWidth="1"/>
    <col min="6771" max="6771" width="10" style="46" customWidth="1"/>
    <col min="6772" max="6772" width="10.28515625" style="46" customWidth="1"/>
    <col min="6773" max="6773" width="10" style="46" customWidth="1"/>
    <col min="6774" max="6774" width="10.28515625" style="46" customWidth="1"/>
    <col min="6775" max="6775" width="10" style="46" customWidth="1"/>
    <col min="6776" max="6776" width="10.28515625" style="46" customWidth="1"/>
    <col min="6777" max="6777" width="10" style="46" customWidth="1"/>
    <col min="6778" max="6778" width="19.85546875" style="46" customWidth="1"/>
    <col min="6779" max="6779" width="10.28515625" style="46" customWidth="1"/>
    <col min="6780" max="6780" width="10" style="46" customWidth="1"/>
    <col min="6781" max="6781" width="10.28515625" style="46" customWidth="1"/>
    <col min="6782" max="6782" width="10" style="46" customWidth="1"/>
    <col min="6783" max="6783" width="10.28515625" style="46" customWidth="1"/>
    <col min="6784" max="6784" width="9.140625" style="46"/>
    <col min="6785" max="6785" width="10.28515625" style="46" customWidth="1"/>
    <col min="6786" max="6786" width="9.42578125" style="46" customWidth="1"/>
    <col min="6787" max="6912" width="9.140625" style="46"/>
    <col min="6913" max="6913" width="19.85546875" style="46" customWidth="1"/>
    <col min="6914" max="6914" width="11.42578125" style="46" customWidth="1"/>
    <col min="6915" max="6915" width="10" style="46" customWidth="1"/>
    <col min="6916" max="6916" width="11.42578125" style="46" customWidth="1"/>
    <col min="6917" max="6917" width="10.28515625" style="46" customWidth="1"/>
    <col min="6918" max="6918" width="10" style="46" customWidth="1"/>
    <col min="6919" max="6919" width="10.7109375" style="46" customWidth="1"/>
    <col min="6920" max="6923" width="10" style="46" customWidth="1"/>
    <col min="6924" max="6924" width="19.85546875" style="46" customWidth="1"/>
    <col min="6925" max="6925" width="10.28515625" style="46" customWidth="1"/>
    <col min="6926" max="6926" width="10" style="46" customWidth="1"/>
    <col min="6927" max="6927" width="10.28515625" style="46" customWidth="1"/>
    <col min="6928" max="6928" width="10" style="46" customWidth="1"/>
    <col min="6929" max="6929" width="10.28515625" style="46" customWidth="1"/>
    <col min="6930" max="6930" width="10" style="46" customWidth="1"/>
    <col min="6931" max="6931" width="10.28515625" style="46" customWidth="1"/>
    <col min="6932" max="6932" width="10" style="46" customWidth="1"/>
    <col min="6933" max="6933" width="10.28515625" style="46" customWidth="1"/>
    <col min="6934" max="6934" width="10" style="46" customWidth="1"/>
    <col min="6935" max="6935" width="19.85546875" style="46" customWidth="1"/>
    <col min="6936" max="6936" width="10.28515625" style="46" customWidth="1"/>
    <col min="6937" max="6937" width="10" style="46" customWidth="1"/>
    <col min="6938" max="6938" width="10.28515625" style="46" customWidth="1"/>
    <col min="6939" max="6939" width="10" style="46" customWidth="1"/>
    <col min="6940" max="6940" width="10.28515625" style="46" customWidth="1"/>
    <col min="6941" max="6941" width="10" style="46" customWidth="1"/>
    <col min="6942" max="6942" width="10.28515625" style="46" customWidth="1"/>
    <col min="6943" max="6943" width="10" style="46" customWidth="1"/>
    <col min="6944" max="6944" width="10.28515625" style="46" customWidth="1"/>
    <col min="6945" max="6945" width="10" style="46" customWidth="1"/>
    <col min="6946" max="6946" width="19.85546875" style="46" customWidth="1"/>
    <col min="6947" max="6947" width="10.28515625" style="46" customWidth="1"/>
    <col min="6948" max="6948" width="10" style="46" customWidth="1"/>
    <col min="6949" max="6949" width="10.28515625" style="46" customWidth="1"/>
    <col min="6950" max="6950" width="10" style="46" customWidth="1"/>
    <col min="6951" max="6951" width="10.28515625" style="46" customWidth="1"/>
    <col min="6952" max="6952" width="10" style="46" customWidth="1"/>
    <col min="6953" max="6953" width="10.28515625" style="46" customWidth="1"/>
    <col min="6954" max="6954" width="10" style="46" customWidth="1"/>
    <col min="6955" max="6955" width="10.28515625" style="46" customWidth="1"/>
    <col min="6956" max="6956" width="10" style="46" customWidth="1"/>
    <col min="6957" max="6957" width="19.85546875" style="46" customWidth="1"/>
    <col min="6958" max="6958" width="10.28515625" style="46" customWidth="1"/>
    <col min="6959" max="6959" width="10" style="46" customWidth="1"/>
    <col min="6960" max="6960" width="10.28515625" style="46" customWidth="1"/>
    <col min="6961" max="6961" width="10" style="46" customWidth="1"/>
    <col min="6962" max="6962" width="10.28515625" style="46" customWidth="1"/>
    <col min="6963" max="6963" width="10" style="46" customWidth="1"/>
    <col min="6964" max="6964" width="10.28515625" style="46" customWidth="1"/>
    <col min="6965" max="6965" width="10" style="46" customWidth="1"/>
    <col min="6966" max="6966" width="10.28515625" style="46" customWidth="1"/>
    <col min="6967" max="6967" width="10" style="46" customWidth="1"/>
    <col min="6968" max="6968" width="19.85546875" style="46" customWidth="1"/>
    <col min="6969" max="6969" width="10.28515625" style="46" customWidth="1"/>
    <col min="6970" max="6970" width="10" style="46" customWidth="1"/>
    <col min="6971" max="6971" width="10.28515625" style="46" customWidth="1"/>
    <col min="6972" max="6972" width="10" style="46" customWidth="1"/>
    <col min="6973" max="6973" width="10.28515625" style="46" customWidth="1"/>
    <col min="6974" max="6974" width="10" style="46" customWidth="1"/>
    <col min="6975" max="6975" width="10.28515625" style="46" customWidth="1"/>
    <col min="6976" max="6976" width="10" style="46" customWidth="1"/>
    <col min="6977" max="6977" width="10.28515625" style="46" customWidth="1"/>
    <col min="6978" max="6978" width="10" style="46" customWidth="1"/>
    <col min="6979" max="6979" width="19.85546875" style="46" customWidth="1"/>
    <col min="6980" max="6980" width="10.28515625" style="46" customWidth="1"/>
    <col min="6981" max="6981" width="10" style="46" customWidth="1"/>
    <col min="6982" max="6982" width="10.28515625" style="46" customWidth="1"/>
    <col min="6983" max="6983" width="10" style="46" customWidth="1"/>
    <col min="6984" max="6984" width="10.28515625" style="46" customWidth="1"/>
    <col min="6985" max="6985" width="10" style="46" customWidth="1"/>
    <col min="6986" max="6986" width="10.28515625" style="46" customWidth="1"/>
    <col min="6987" max="6987" width="10" style="46" customWidth="1"/>
    <col min="6988" max="6988" width="10.28515625" style="46" customWidth="1"/>
    <col min="6989" max="6989" width="10" style="46" customWidth="1"/>
    <col min="6990" max="6990" width="19.85546875" style="46" customWidth="1"/>
    <col min="6991" max="6991" width="10.28515625" style="46" customWidth="1"/>
    <col min="6992" max="6992" width="10" style="46" customWidth="1"/>
    <col min="6993" max="6993" width="10.28515625" style="46" customWidth="1"/>
    <col min="6994" max="6994" width="10" style="46" customWidth="1"/>
    <col min="6995" max="6995" width="10.28515625" style="46" customWidth="1"/>
    <col min="6996" max="6996" width="10" style="46" customWidth="1"/>
    <col min="6997" max="6997" width="10.28515625" style="46" customWidth="1"/>
    <col min="6998" max="6998" width="10" style="46" customWidth="1"/>
    <col min="6999" max="6999" width="10.28515625" style="46" customWidth="1"/>
    <col min="7000" max="7000" width="10" style="46" customWidth="1"/>
    <col min="7001" max="7001" width="19.85546875" style="46" customWidth="1"/>
    <col min="7002" max="7002" width="10.28515625" style="46" customWidth="1"/>
    <col min="7003" max="7003" width="10" style="46" customWidth="1"/>
    <col min="7004" max="7004" width="10.28515625" style="46" customWidth="1"/>
    <col min="7005" max="7005" width="10" style="46" customWidth="1"/>
    <col min="7006" max="7006" width="10.28515625" style="46" customWidth="1"/>
    <col min="7007" max="7007" width="10" style="46" customWidth="1"/>
    <col min="7008" max="7008" width="10.28515625" style="46" customWidth="1"/>
    <col min="7009" max="7009" width="10" style="46" customWidth="1"/>
    <col min="7010" max="7010" width="10.28515625" style="46" customWidth="1"/>
    <col min="7011" max="7011" width="10" style="46" customWidth="1"/>
    <col min="7012" max="7012" width="19.85546875" style="46" customWidth="1"/>
    <col min="7013" max="7013" width="10.28515625" style="46" customWidth="1"/>
    <col min="7014" max="7014" width="10" style="46" customWidth="1"/>
    <col min="7015" max="7015" width="10.28515625" style="46" customWidth="1"/>
    <col min="7016" max="7016" width="10" style="46" customWidth="1"/>
    <col min="7017" max="7017" width="10.28515625" style="46" customWidth="1"/>
    <col min="7018" max="7018" width="10" style="46" customWidth="1"/>
    <col min="7019" max="7019" width="10.28515625" style="46" customWidth="1"/>
    <col min="7020" max="7020" width="10" style="46" customWidth="1"/>
    <col min="7021" max="7021" width="10.28515625" style="46" customWidth="1"/>
    <col min="7022" max="7022" width="10" style="46" customWidth="1"/>
    <col min="7023" max="7023" width="19.85546875" style="46" customWidth="1"/>
    <col min="7024" max="7024" width="10.28515625" style="46" customWidth="1"/>
    <col min="7025" max="7025" width="10" style="46" customWidth="1"/>
    <col min="7026" max="7026" width="10.28515625" style="46" customWidth="1"/>
    <col min="7027" max="7027" width="10" style="46" customWidth="1"/>
    <col min="7028" max="7028" width="10.28515625" style="46" customWidth="1"/>
    <col min="7029" max="7029" width="10" style="46" customWidth="1"/>
    <col min="7030" max="7030" width="10.28515625" style="46" customWidth="1"/>
    <col min="7031" max="7031" width="10" style="46" customWidth="1"/>
    <col min="7032" max="7032" width="10.28515625" style="46" customWidth="1"/>
    <col min="7033" max="7033" width="10" style="46" customWidth="1"/>
    <col min="7034" max="7034" width="19.85546875" style="46" customWidth="1"/>
    <col min="7035" max="7035" width="10.28515625" style="46" customWidth="1"/>
    <col min="7036" max="7036" width="10" style="46" customWidth="1"/>
    <col min="7037" max="7037" width="10.28515625" style="46" customWidth="1"/>
    <col min="7038" max="7038" width="10" style="46" customWidth="1"/>
    <col min="7039" max="7039" width="10.28515625" style="46" customWidth="1"/>
    <col min="7040" max="7040" width="9.140625" style="46"/>
    <col min="7041" max="7041" width="10.28515625" style="46" customWidth="1"/>
    <col min="7042" max="7042" width="9.42578125" style="46" customWidth="1"/>
    <col min="7043" max="7168" width="9.140625" style="46"/>
    <col min="7169" max="7169" width="19.85546875" style="46" customWidth="1"/>
    <col min="7170" max="7170" width="11.42578125" style="46" customWidth="1"/>
    <col min="7171" max="7171" width="10" style="46" customWidth="1"/>
    <col min="7172" max="7172" width="11.42578125" style="46" customWidth="1"/>
    <col min="7173" max="7173" width="10.28515625" style="46" customWidth="1"/>
    <col min="7174" max="7174" width="10" style="46" customWidth="1"/>
    <col min="7175" max="7175" width="10.7109375" style="46" customWidth="1"/>
    <col min="7176" max="7179" width="10" style="46" customWidth="1"/>
    <col min="7180" max="7180" width="19.85546875" style="46" customWidth="1"/>
    <col min="7181" max="7181" width="10.28515625" style="46" customWidth="1"/>
    <col min="7182" max="7182" width="10" style="46" customWidth="1"/>
    <col min="7183" max="7183" width="10.28515625" style="46" customWidth="1"/>
    <col min="7184" max="7184" width="10" style="46" customWidth="1"/>
    <col min="7185" max="7185" width="10.28515625" style="46" customWidth="1"/>
    <col min="7186" max="7186" width="10" style="46" customWidth="1"/>
    <col min="7187" max="7187" width="10.28515625" style="46" customWidth="1"/>
    <col min="7188" max="7188" width="10" style="46" customWidth="1"/>
    <col min="7189" max="7189" width="10.28515625" style="46" customWidth="1"/>
    <col min="7190" max="7190" width="10" style="46" customWidth="1"/>
    <col min="7191" max="7191" width="19.85546875" style="46" customWidth="1"/>
    <col min="7192" max="7192" width="10.28515625" style="46" customWidth="1"/>
    <col min="7193" max="7193" width="10" style="46" customWidth="1"/>
    <col min="7194" max="7194" width="10.28515625" style="46" customWidth="1"/>
    <col min="7195" max="7195" width="10" style="46" customWidth="1"/>
    <col min="7196" max="7196" width="10.28515625" style="46" customWidth="1"/>
    <col min="7197" max="7197" width="10" style="46" customWidth="1"/>
    <col min="7198" max="7198" width="10.28515625" style="46" customWidth="1"/>
    <col min="7199" max="7199" width="10" style="46" customWidth="1"/>
    <col min="7200" max="7200" width="10.28515625" style="46" customWidth="1"/>
    <col min="7201" max="7201" width="10" style="46" customWidth="1"/>
    <col min="7202" max="7202" width="19.85546875" style="46" customWidth="1"/>
    <col min="7203" max="7203" width="10.28515625" style="46" customWidth="1"/>
    <col min="7204" max="7204" width="10" style="46" customWidth="1"/>
    <col min="7205" max="7205" width="10.28515625" style="46" customWidth="1"/>
    <col min="7206" max="7206" width="10" style="46" customWidth="1"/>
    <col min="7207" max="7207" width="10.28515625" style="46" customWidth="1"/>
    <col min="7208" max="7208" width="10" style="46" customWidth="1"/>
    <col min="7209" max="7209" width="10.28515625" style="46" customWidth="1"/>
    <col min="7210" max="7210" width="10" style="46" customWidth="1"/>
    <col min="7211" max="7211" width="10.28515625" style="46" customWidth="1"/>
    <col min="7212" max="7212" width="10" style="46" customWidth="1"/>
    <col min="7213" max="7213" width="19.85546875" style="46" customWidth="1"/>
    <col min="7214" max="7214" width="10.28515625" style="46" customWidth="1"/>
    <col min="7215" max="7215" width="10" style="46" customWidth="1"/>
    <col min="7216" max="7216" width="10.28515625" style="46" customWidth="1"/>
    <col min="7217" max="7217" width="10" style="46" customWidth="1"/>
    <col min="7218" max="7218" width="10.28515625" style="46" customWidth="1"/>
    <col min="7219" max="7219" width="10" style="46" customWidth="1"/>
    <col min="7220" max="7220" width="10.28515625" style="46" customWidth="1"/>
    <col min="7221" max="7221" width="10" style="46" customWidth="1"/>
    <col min="7222" max="7222" width="10.28515625" style="46" customWidth="1"/>
    <col min="7223" max="7223" width="10" style="46" customWidth="1"/>
    <col min="7224" max="7224" width="19.85546875" style="46" customWidth="1"/>
    <col min="7225" max="7225" width="10.28515625" style="46" customWidth="1"/>
    <col min="7226" max="7226" width="10" style="46" customWidth="1"/>
    <col min="7227" max="7227" width="10.28515625" style="46" customWidth="1"/>
    <col min="7228" max="7228" width="10" style="46" customWidth="1"/>
    <col min="7229" max="7229" width="10.28515625" style="46" customWidth="1"/>
    <col min="7230" max="7230" width="10" style="46" customWidth="1"/>
    <col min="7231" max="7231" width="10.28515625" style="46" customWidth="1"/>
    <col min="7232" max="7232" width="10" style="46" customWidth="1"/>
    <col min="7233" max="7233" width="10.28515625" style="46" customWidth="1"/>
    <col min="7234" max="7234" width="10" style="46" customWidth="1"/>
    <col min="7235" max="7235" width="19.85546875" style="46" customWidth="1"/>
    <col min="7236" max="7236" width="10.28515625" style="46" customWidth="1"/>
    <col min="7237" max="7237" width="10" style="46" customWidth="1"/>
    <col min="7238" max="7238" width="10.28515625" style="46" customWidth="1"/>
    <col min="7239" max="7239" width="10" style="46" customWidth="1"/>
    <col min="7240" max="7240" width="10.28515625" style="46" customWidth="1"/>
    <col min="7241" max="7241" width="10" style="46" customWidth="1"/>
    <col min="7242" max="7242" width="10.28515625" style="46" customWidth="1"/>
    <col min="7243" max="7243" width="10" style="46" customWidth="1"/>
    <col min="7244" max="7244" width="10.28515625" style="46" customWidth="1"/>
    <col min="7245" max="7245" width="10" style="46" customWidth="1"/>
    <col min="7246" max="7246" width="19.85546875" style="46" customWidth="1"/>
    <col min="7247" max="7247" width="10.28515625" style="46" customWidth="1"/>
    <col min="7248" max="7248" width="10" style="46" customWidth="1"/>
    <col min="7249" max="7249" width="10.28515625" style="46" customWidth="1"/>
    <col min="7250" max="7250" width="10" style="46" customWidth="1"/>
    <col min="7251" max="7251" width="10.28515625" style="46" customWidth="1"/>
    <col min="7252" max="7252" width="10" style="46" customWidth="1"/>
    <col min="7253" max="7253" width="10.28515625" style="46" customWidth="1"/>
    <col min="7254" max="7254" width="10" style="46" customWidth="1"/>
    <col min="7255" max="7255" width="10.28515625" style="46" customWidth="1"/>
    <col min="7256" max="7256" width="10" style="46" customWidth="1"/>
    <col min="7257" max="7257" width="19.85546875" style="46" customWidth="1"/>
    <col min="7258" max="7258" width="10.28515625" style="46" customWidth="1"/>
    <col min="7259" max="7259" width="10" style="46" customWidth="1"/>
    <col min="7260" max="7260" width="10.28515625" style="46" customWidth="1"/>
    <col min="7261" max="7261" width="10" style="46" customWidth="1"/>
    <col min="7262" max="7262" width="10.28515625" style="46" customWidth="1"/>
    <col min="7263" max="7263" width="10" style="46" customWidth="1"/>
    <col min="7264" max="7264" width="10.28515625" style="46" customWidth="1"/>
    <col min="7265" max="7265" width="10" style="46" customWidth="1"/>
    <col min="7266" max="7266" width="10.28515625" style="46" customWidth="1"/>
    <col min="7267" max="7267" width="10" style="46" customWidth="1"/>
    <col min="7268" max="7268" width="19.85546875" style="46" customWidth="1"/>
    <col min="7269" max="7269" width="10.28515625" style="46" customWidth="1"/>
    <col min="7270" max="7270" width="10" style="46" customWidth="1"/>
    <col min="7271" max="7271" width="10.28515625" style="46" customWidth="1"/>
    <col min="7272" max="7272" width="10" style="46" customWidth="1"/>
    <col min="7273" max="7273" width="10.28515625" style="46" customWidth="1"/>
    <col min="7274" max="7274" width="10" style="46" customWidth="1"/>
    <col min="7275" max="7275" width="10.28515625" style="46" customWidth="1"/>
    <col min="7276" max="7276" width="10" style="46" customWidth="1"/>
    <col min="7277" max="7277" width="10.28515625" style="46" customWidth="1"/>
    <col min="7278" max="7278" width="10" style="46" customWidth="1"/>
    <col min="7279" max="7279" width="19.85546875" style="46" customWidth="1"/>
    <col min="7280" max="7280" width="10.28515625" style="46" customWidth="1"/>
    <col min="7281" max="7281" width="10" style="46" customWidth="1"/>
    <col min="7282" max="7282" width="10.28515625" style="46" customWidth="1"/>
    <col min="7283" max="7283" width="10" style="46" customWidth="1"/>
    <col min="7284" max="7284" width="10.28515625" style="46" customWidth="1"/>
    <col min="7285" max="7285" width="10" style="46" customWidth="1"/>
    <col min="7286" max="7286" width="10.28515625" style="46" customWidth="1"/>
    <col min="7287" max="7287" width="10" style="46" customWidth="1"/>
    <col min="7288" max="7288" width="10.28515625" style="46" customWidth="1"/>
    <col min="7289" max="7289" width="10" style="46" customWidth="1"/>
    <col min="7290" max="7290" width="19.85546875" style="46" customWidth="1"/>
    <col min="7291" max="7291" width="10.28515625" style="46" customWidth="1"/>
    <col min="7292" max="7292" width="10" style="46" customWidth="1"/>
    <col min="7293" max="7293" width="10.28515625" style="46" customWidth="1"/>
    <col min="7294" max="7294" width="10" style="46" customWidth="1"/>
    <col min="7295" max="7295" width="10.28515625" style="46" customWidth="1"/>
    <col min="7296" max="7296" width="9.140625" style="46"/>
    <col min="7297" max="7297" width="10.28515625" style="46" customWidth="1"/>
    <col min="7298" max="7298" width="9.42578125" style="46" customWidth="1"/>
    <col min="7299" max="7424" width="9.140625" style="46"/>
    <col min="7425" max="7425" width="19.85546875" style="46" customWidth="1"/>
    <col min="7426" max="7426" width="11.42578125" style="46" customWidth="1"/>
    <col min="7427" max="7427" width="10" style="46" customWidth="1"/>
    <col min="7428" max="7428" width="11.42578125" style="46" customWidth="1"/>
    <col min="7429" max="7429" width="10.28515625" style="46" customWidth="1"/>
    <col min="7430" max="7430" width="10" style="46" customWidth="1"/>
    <col min="7431" max="7431" width="10.7109375" style="46" customWidth="1"/>
    <col min="7432" max="7435" width="10" style="46" customWidth="1"/>
    <col min="7436" max="7436" width="19.85546875" style="46" customWidth="1"/>
    <col min="7437" max="7437" width="10.28515625" style="46" customWidth="1"/>
    <col min="7438" max="7438" width="10" style="46" customWidth="1"/>
    <col min="7439" max="7439" width="10.28515625" style="46" customWidth="1"/>
    <col min="7440" max="7440" width="10" style="46" customWidth="1"/>
    <col min="7441" max="7441" width="10.28515625" style="46" customWidth="1"/>
    <col min="7442" max="7442" width="10" style="46" customWidth="1"/>
    <col min="7443" max="7443" width="10.28515625" style="46" customWidth="1"/>
    <col min="7444" max="7444" width="10" style="46" customWidth="1"/>
    <col min="7445" max="7445" width="10.28515625" style="46" customWidth="1"/>
    <col min="7446" max="7446" width="10" style="46" customWidth="1"/>
    <col min="7447" max="7447" width="19.85546875" style="46" customWidth="1"/>
    <col min="7448" max="7448" width="10.28515625" style="46" customWidth="1"/>
    <col min="7449" max="7449" width="10" style="46" customWidth="1"/>
    <col min="7450" max="7450" width="10.28515625" style="46" customWidth="1"/>
    <col min="7451" max="7451" width="10" style="46" customWidth="1"/>
    <col min="7452" max="7452" width="10.28515625" style="46" customWidth="1"/>
    <col min="7453" max="7453" width="10" style="46" customWidth="1"/>
    <col min="7454" max="7454" width="10.28515625" style="46" customWidth="1"/>
    <col min="7455" max="7455" width="10" style="46" customWidth="1"/>
    <col min="7456" max="7456" width="10.28515625" style="46" customWidth="1"/>
    <col min="7457" max="7457" width="10" style="46" customWidth="1"/>
    <col min="7458" max="7458" width="19.85546875" style="46" customWidth="1"/>
    <col min="7459" max="7459" width="10.28515625" style="46" customWidth="1"/>
    <col min="7460" max="7460" width="10" style="46" customWidth="1"/>
    <col min="7461" max="7461" width="10.28515625" style="46" customWidth="1"/>
    <col min="7462" max="7462" width="10" style="46" customWidth="1"/>
    <col min="7463" max="7463" width="10.28515625" style="46" customWidth="1"/>
    <col min="7464" max="7464" width="10" style="46" customWidth="1"/>
    <col min="7465" max="7465" width="10.28515625" style="46" customWidth="1"/>
    <col min="7466" max="7466" width="10" style="46" customWidth="1"/>
    <col min="7467" max="7467" width="10.28515625" style="46" customWidth="1"/>
    <col min="7468" max="7468" width="10" style="46" customWidth="1"/>
    <col min="7469" max="7469" width="19.85546875" style="46" customWidth="1"/>
    <col min="7470" max="7470" width="10.28515625" style="46" customWidth="1"/>
    <col min="7471" max="7471" width="10" style="46" customWidth="1"/>
    <col min="7472" max="7472" width="10.28515625" style="46" customWidth="1"/>
    <col min="7473" max="7473" width="10" style="46" customWidth="1"/>
    <col min="7474" max="7474" width="10.28515625" style="46" customWidth="1"/>
    <col min="7475" max="7475" width="10" style="46" customWidth="1"/>
    <col min="7476" max="7476" width="10.28515625" style="46" customWidth="1"/>
    <col min="7477" max="7477" width="10" style="46" customWidth="1"/>
    <col min="7478" max="7478" width="10.28515625" style="46" customWidth="1"/>
    <col min="7479" max="7479" width="10" style="46" customWidth="1"/>
    <col min="7480" max="7480" width="19.85546875" style="46" customWidth="1"/>
    <col min="7481" max="7481" width="10.28515625" style="46" customWidth="1"/>
    <col min="7482" max="7482" width="10" style="46" customWidth="1"/>
    <col min="7483" max="7483" width="10.28515625" style="46" customWidth="1"/>
    <col min="7484" max="7484" width="10" style="46" customWidth="1"/>
    <col min="7485" max="7485" width="10.28515625" style="46" customWidth="1"/>
    <col min="7486" max="7486" width="10" style="46" customWidth="1"/>
    <col min="7487" max="7487" width="10.28515625" style="46" customWidth="1"/>
    <col min="7488" max="7488" width="10" style="46" customWidth="1"/>
    <col min="7489" max="7489" width="10.28515625" style="46" customWidth="1"/>
    <col min="7490" max="7490" width="10" style="46" customWidth="1"/>
    <col min="7491" max="7491" width="19.85546875" style="46" customWidth="1"/>
    <col min="7492" max="7492" width="10.28515625" style="46" customWidth="1"/>
    <col min="7493" max="7493" width="10" style="46" customWidth="1"/>
    <col min="7494" max="7494" width="10.28515625" style="46" customWidth="1"/>
    <col min="7495" max="7495" width="10" style="46" customWidth="1"/>
    <col min="7496" max="7496" width="10.28515625" style="46" customWidth="1"/>
    <col min="7497" max="7497" width="10" style="46" customWidth="1"/>
    <col min="7498" max="7498" width="10.28515625" style="46" customWidth="1"/>
    <col min="7499" max="7499" width="10" style="46" customWidth="1"/>
    <col min="7500" max="7500" width="10.28515625" style="46" customWidth="1"/>
    <col min="7501" max="7501" width="10" style="46" customWidth="1"/>
    <col min="7502" max="7502" width="19.85546875" style="46" customWidth="1"/>
    <col min="7503" max="7503" width="10.28515625" style="46" customWidth="1"/>
    <col min="7504" max="7504" width="10" style="46" customWidth="1"/>
    <col min="7505" max="7505" width="10.28515625" style="46" customWidth="1"/>
    <col min="7506" max="7506" width="10" style="46" customWidth="1"/>
    <col min="7507" max="7507" width="10.28515625" style="46" customWidth="1"/>
    <col min="7508" max="7508" width="10" style="46" customWidth="1"/>
    <col min="7509" max="7509" width="10.28515625" style="46" customWidth="1"/>
    <col min="7510" max="7510" width="10" style="46" customWidth="1"/>
    <col min="7511" max="7511" width="10.28515625" style="46" customWidth="1"/>
    <col min="7512" max="7512" width="10" style="46" customWidth="1"/>
    <col min="7513" max="7513" width="19.85546875" style="46" customWidth="1"/>
    <col min="7514" max="7514" width="10.28515625" style="46" customWidth="1"/>
    <col min="7515" max="7515" width="10" style="46" customWidth="1"/>
    <col min="7516" max="7516" width="10.28515625" style="46" customWidth="1"/>
    <col min="7517" max="7517" width="10" style="46" customWidth="1"/>
    <col min="7518" max="7518" width="10.28515625" style="46" customWidth="1"/>
    <col min="7519" max="7519" width="10" style="46" customWidth="1"/>
    <col min="7520" max="7520" width="10.28515625" style="46" customWidth="1"/>
    <col min="7521" max="7521" width="10" style="46" customWidth="1"/>
    <col min="7522" max="7522" width="10.28515625" style="46" customWidth="1"/>
    <col min="7523" max="7523" width="10" style="46" customWidth="1"/>
    <col min="7524" max="7524" width="19.85546875" style="46" customWidth="1"/>
    <col min="7525" max="7525" width="10.28515625" style="46" customWidth="1"/>
    <col min="7526" max="7526" width="10" style="46" customWidth="1"/>
    <col min="7527" max="7527" width="10.28515625" style="46" customWidth="1"/>
    <col min="7528" max="7528" width="10" style="46" customWidth="1"/>
    <col min="7529" max="7529" width="10.28515625" style="46" customWidth="1"/>
    <col min="7530" max="7530" width="10" style="46" customWidth="1"/>
    <col min="7531" max="7531" width="10.28515625" style="46" customWidth="1"/>
    <col min="7532" max="7532" width="10" style="46" customWidth="1"/>
    <col min="7533" max="7533" width="10.28515625" style="46" customWidth="1"/>
    <col min="7534" max="7534" width="10" style="46" customWidth="1"/>
    <col min="7535" max="7535" width="19.85546875" style="46" customWidth="1"/>
    <col min="7536" max="7536" width="10.28515625" style="46" customWidth="1"/>
    <col min="7537" max="7537" width="10" style="46" customWidth="1"/>
    <col min="7538" max="7538" width="10.28515625" style="46" customWidth="1"/>
    <col min="7539" max="7539" width="10" style="46" customWidth="1"/>
    <col min="7540" max="7540" width="10.28515625" style="46" customWidth="1"/>
    <col min="7541" max="7541" width="10" style="46" customWidth="1"/>
    <col min="7542" max="7542" width="10.28515625" style="46" customWidth="1"/>
    <col min="7543" max="7543" width="10" style="46" customWidth="1"/>
    <col min="7544" max="7544" width="10.28515625" style="46" customWidth="1"/>
    <col min="7545" max="7545" width="10" style="46" customWidth="1"/>
    <col min="7546" max="7546" width="19.85546875" style="46" customWidth="1"/>
    <col min="7547" max="7547" width="10.28515625" style="46" customWidth="1"/>
    <col min="7548" max="7548" width="10" style="46" customWidth="1"/>
    <col min="7549" max="7549" width="10.28515625" style="46" customWidth="1"/>
    <col min="7550" max="7550" width="10" style="46" customWidth="1"/>
    <col min="7551" max="7551" width="10.28515625" style="46" customWidth="1"/>
    <col min="7552" max="7552" width="9.140625" style="46"/>
    <col min="7553" max="7553" width="10.28515625" style="46" customWidth="1"/>
    <col min="7554" max="7554" width="9.42578125" style="46" customWidth="1"/>
    <col min="7555" max="7680" width="9.140625" style="46"/>
    <col min="7681" max="7681" width="19.85546875" style="46" customWidth="1"/>
    <col min="7682" max="7682" width="11.42578125" style="46" customWidth="1"/>
    <col min="7683" max="7683" width="10" style="46" customWidth="1"/>
    <col min="7684" max="7684" width="11.42578125" style="46" customWidth="1"/>
    <col min="7685" max="7685" width="10.28515625" style="46" customWidth="1"/>
    <col min="7686" max="7686" width="10" style="46" customWidth="1"/>
    <col min="7687" max="7687" width="10.7109375" style="46" customWidth="1"/>
    <col min="7688" max="7691" width="10" style="46" customWidth="1"/>
    <col min="7692" max="7692" width="19.85546875" style="46" customWidth="1"/>
    <col min="7693" max="7693" width="10.28515625" style="46" customWidth="1"/>
    <col min="7694" max="7694" width="10" style="46" customWidth="1"/>
    <col min="7695" max="7695" width="10.28515625" style="46" customWidth="1"/>
    <col min="7696" max="7696" width="10" style="46" customWidth="1"/>
    <col min="7697" max="7697" width="10.28515625" style="46" customWidth="1"/>
    <col min="7698" max="7698" width="10" style="46" customWidth="1"/>
    <col min="7699" max="7699" width="10.28515625" style="46" customWidth="1"/>
    <col min="7700" max="7700" width="10" style="46" customWidth="1"/>
    <col min="7701" max="7701" width="10.28515625" style="46" customWidth="1"/>
    <col min="7702" max="7702" width="10" style="46" customWidth="1"/>
    <col min="7703" max="7703" width="19.85546875" style="46" customWidth="1"/>
    <col min="7704" max="7704" width="10.28515625" style="46" customWidth="1"/>
    <col min="7705" max="7705" width="10" style="46" customWidth="1"/>
    <col min="7706" max="7706" width="10.28515625" style="46" customWidth="1"/>
    <col min="7707" max="7707" width="10" style="46" customWidth="1"/>
    <col min="7708" max="7708" width="10.28515625" style="46" customWidth="1"/>
    <col min="7709" max="7709" width="10" style="46" customWidth="1"/>
    <col min="7710" max="7710" width="10.28515625" style="46" customWidth="1"/>
    <col min="7711" max="7711" width="10" style="46" customWidth="1"/>
    <col min="7712" max="7712" width="10.28515625" style="46" customWidth="1"/>
    <col min="7713" max="7713" width="10" style="46" customWidth="1"/>
    <col min="7714" max="7714" width="19.85546875" style="46" customWidth="1"/>
    <col min="7715" max="7715" width="10.28515625" style="46" customWidth="1"/>
    <col min="7716" max="7716" width="10" style="46" customWidth="1"/>
    <col min="7717" max="7717" width="10.28515625" style="46" customWidth="1"/>
    <col min="7718" max="7718" width="10" style="46" customWidth="1"/>
    <col min="7719" max="7719" width="10.28515625" style="46" customWidth="1"/>
    <col min="7720" max="7720" width="10" style="46" customWidth="1"/>
    <col min="7721" max="7721" width="10.28515625" style="46" customWidth="1"/>
    <col min="7722" max="7722" width="10" style="46" customWidth="1"/>
    <col min="7723" max="7723" width="10.28515625" style="46" customWidth="1"/>
    <col min="7724" max="7724" width="10" style="46" customWidth="1"/>
    <col min="7725" max="7725" width="19.85546875" style="46" customWidth="1"/>
    <col min="7726" max="7726" width="10.28515625" style="46" customWidth="1"/>
    <col min="7727" max="7727" width="10" style="46" customWidth="1"/>
    <col min="7728" max="7728" width="10.28515625" style="46" customWidth="1"/>
    <col min="7729" max="7729" width="10" style="46" customWidth="1"/>
    <col min="7730" max="7730" width="10.28515625" style="46" customWidth="1"/>
    <col min="7731" max="7731" width="10" style="46" customWidth="1"/>
    <col min="7732" max="7732" width="10.28515625" style="46" customWidth="1"/>
    <col min="7733" max="7733" width="10" style="46" customWidth="1"/>
    <col min="7734" max="7734" width="10.28515625" style="46" customWidth="1"/>
    <col min="7735" max="7735" width="10" style="46" customWidth="1"/>
    <col min="7736" max="7736" width="19.85546875" style="46" customWidth="1"/>
    <col min="7737" max="7737" width="10.28515625" style="46" customWidth="1"/>
    <col min="7738" max="7738" width="10" style="46" customWidth="1"/>
    <col min="7739" max="7739" width="10.28515625" style="46" customWidth="1"/>
    <col min="7740" max="7740" width="10" style="46" customWidth="1"/>
    <col min="7741" max="7741" width="10.28515625" style="46" customWidth="1"/>
    <col min="7742" max="7742" width="10" style="46" customWidth="1"/>
    <col min="7743" max="7743" width="10.28515625" style="46" customWidth="1"/>
    <col min="7744" max="7744" width="10" style="46" customWidth="1"/>
    <col min="7745" max="7745" width="10.28515625" style="46" customWidth="1"/>
    <col min="7746" max="7746" width="10" style="46" customWidth="1"/>
    <col min="7747" max="7747" width="19.85546875" style="46" customWidth="1"/>
    <col min="7748" max="7748" width="10.28515625" style="46" customWidth="1"/>
    <col min="7749" max="7749" width="10" style="46" customWidth="1"/>
    <col min="7750" max="7750" width="10.28515625" style="46" customWidth="1"/>
    <col min="7751" max="7751" width="10" style="46" customWidth="1"/>
    <col min="7752" max="7752" width="10.28515625" style="46" customWidth="1"/>
    <col min="7753" max="7753" width="10" style="46" customWidth="1"/>
    <col min="7754" max="7754" width="10.28515625" style="46" customWidth="1"/>
    <col min="7755" max="7755" width="10" style="46" customWidth="1"/>
    <col min="7756" max="7756" width="10.28515625" style="46" customWidth="1"/>
    <col min="7757" max="7757" width="10" style="46" customWidth="1"/>
    <col min="7758" max="7758" width="19.85546875" style="46" customWidth="1"/>
    <col min="7759" max="7759" width="10.28515625" style="46" customWidth="1"/>
    <col min="7760" max="7760" width="10" style="46" customWidth="1"/>
    <col min="7761" max="7761" width="10.28515625" style="46" customWidth="1"/>
    <col min="7762" max="7762" width="10" style="46" customWidth="1"/>
    <col min="7763" max="7763" width="10.28515625" style="46" customWidth="1"/>
    <col min="7764" max="7764" width="10" style="46" customWidth="1"/>
    <col min="7765" max="7765" width="10.28515625" style="46" customWidth="1"/>
    <col min="7766" max="7766" width="10" style="46" customWidth="1"/>
    <col min="7767" max="7767" width="10.28515625" style="46" customWidth="1"/>
    <col min="7768" max="7768" width="10" style="46" customWidth="1"/>
    <col min="7769" max="7769" width="19.85546875" style="46" customWidth="1"/>
    <col min="7770" max="7770" width="10.28515625" style="46" customWidth="1"/>
    <col min="7771" max="7771" width="10" style="46" customWidth="1"/>
    <col min="7772" max="7772" width="10.28515625" style="46" customWidth="1"/>
    <col min="7773" max="7773" width="10" style="46" customWidth="1"/>
    <col min="7774" max="7774" width="10.28515625" style="46" customWidth="1"/>
    <col min="7775" max="7775" width="10" style="46" customWidth="1"/>
    <col min="7776" max="7776" width="10.28515625" style="46" customWidth="1"/>
    <col min="7777" max="7777" width="10" style="46" customWidth="1"/>
    <col min="7778" max="7778" width="10.28515625" style="46" customWidth="1"/>
    <col min="7779" max="7779" width="10" style="46" customWidth="1"/>
    <col min="7780" max="7780" width="19.85546875" style="46" customWidth="1"/>
    <col min="7781" max="7781" width="10.28515625" style="46" customWidth="1"/>
    <col min="7782" max="7782" width="10" style="46" customWidth="1"/>
    <col min="7783" max="7783" width="10.28515625" style="46" customWidth="1"/>
    <col min="7784" max="7784" width="10" style="46" customWidth="1"/>
    <col min="7785" max="7785" width="10.28515625" style="46" customWidth="1"/>
    <col min="7786" max="7786" width="10" style="46" customWidth="1"/>
    <col min="7787" max="7787" width="10.28515625" style="46" customWidth="1"/>
    <col min="7788" max="7788" width="10" style="46" customWidth="1"/>
    <col min="7789" max="7789" width="10.28515625" style="46" customWidth="1"/>
    <col min="7790" max="7790" width="10" style="46" customWidth="1"/>
    <col min="7791" max="7791" width="19.85546875" style="46" customWidth="1"/>
    <col min="7792" max="7792" width="10.28515625" style="46" customWidth="1"/>
    <col min="7793" max="7793" width="10" style="46" customWidth="1"/>
    <col min="7794" max="7794" width="10.28515625" style="46" customWidth="1"/>
    <col min="7795" max="7795" width="10" style="46" customWidth="1"/>
    <col min="7796" max="7796" width="10.28515625" style="46" customWidth="1"/>
    <col min="7797" max="7797" width="10" style="46" customWidth="1"/>
    <col min="7798" max="7798" width="10.28515625" style="46" customWidth="1"/>
    <col min="7799" max="7799" width="10" style="46" customWidth="1"/>
    <col min="7800" max="7800" width="10.28515625" style="46" customWidth="1"/>
    <col min="7801" max="7801" width="10" style="46" customWidth="1"/>
    <col min="7802" max="7802" width="19.85546875" style="46" customWidth="1"/>
    <col min="7803" max="7803" width="10.28515625" style="46" customWidth="1"/>
    <col min="7804" max="7804" width="10" style="46" customWidth="1"/>
    <col min="7805" max="7805" width="10.28515625" style="46" customWidth="1"/>
    <col min="7806" max="7806" width="10" style="46" customWidth="1"/>
    <col min="7807" max="7807" width="10.28515625" style="46" customWidth="1"/>
    <col min="7808" max="7808" width="9.140625" style="46"/>
    <col min="7809" max="7809" width="10.28515625" style="46" customWidth="1"/>
    <col min="7810" max="7810" width="9.42578125" style="46" customWidth="1"/>
    <col min="7811" max="7936" width="9.140625" style="46"/>
    <col min="7937" max="7937" width="19.85546875" style="46" customWidth="1"/>
    <col min="7938" max="7938" width="11.42578125" style="46" customWidth="1"/>
    <col min="7939" max="7939" width="10" style="46" customWidth="1"/>
    <col min="7940" max="7940" width="11.42578125" style="46" customWidth="1"/>
    <col min="7941" max="7941" width="10.28515625" style="46" customWidth="1"/>
    <col min="7942" max="7942" width="10" style="46" customWidth="1"/>
    <col min="7943" max="7943" width="10.7109375" style="46" customWidth="1"/>
    <col min="7944" max="7947" width="10" style="46" customWidth="1"/>
    <col min="7948" max="7948" width="19.85546875" style="46" customWidth="1"/>
    <col min="7949" max="7949" width="10.28515625" style="46" customWidth="1"/>
    <col min="7950" max="7950" width="10" style="46" customWidth="1"/>
    <col min="7951" max="7951" width="10.28515625" style="46" customWidth="1"/>
    <col min="7952" max="7952" width="10" style="46" customWidth="1"/>
    <col min="7953" max="7953" width="10.28515625" style="46" customWidth="1"/>
    <col min="7954" max="7954" width="10" style="46" customWidth="1"/>
    <col min="7955" max="7955" width="10.28515625" style="46" customWidth="1"/>
    <col min="7956" max="7956" width="10" style="46" customWidth="1"/>
    <col min="7957" max="7957" width="10.28515625" style="46" customWidth="1"/>
    <col min="7958" max="7958" width="10" style="46" customWidth="1"/>
    <col min="7959" max="7959" width="19.85546875" style="46" customWidth="1"/>
    <col min="7960" max="7960" width="10.28515625" style="46" customWidth="1"/>
    <col min="7961" max="7961" width="10" style="46" customWidth="1"/>
    <col min="7962" max="7962" width="10.28515625" style="46" customWidth="1"/>
    <col min="7963" max="7963" width="10" style="46" customWidth="1"/>
    <col min="7964" max="7964" width="10.28515625" style="46" customWidth="1"/>
    <col min="7965" max="7965" width="10" style="46" customWidth="1"/>
    <col min="7966" max="7966" width="10.28515625" style="46" customWidth="1"/>
    <col min="7967" max="7967" width="10" style="46" customWidth="1"/>
    <col min="7968" max="7968" width="10.28515625" style="46" customWidth="1"/>
    <col min="7969" max="7969" width="10" style="46" customWidth="1"/>
    <col min="7970" max="7970" width="19.85546875" style="46" customWidth="1"/>
    <col min="7971" max="7971" width="10.28515625" style="46" customWidth="1"/>
    <col min="7972" max="7972" width="10" style="46" customWidth="1"/>
    <col min="7973" max="7973" width="10.28515625" style="46" customWidth="1"/>
    <col min="7974" max="7974" width="10" style="46" customWidth="1"/>
    <col min="7975" max="7975" width="10.28515625" style="46" customWidth="1"/>
    <col min="7976" max="7976" width="10" style="46" customWidth="1"/>
    <col min="7977" max="7977" width="10.28515625" style="46" customWidth="1"/>
    <col min="7978" max="7978" width="10" style="46" customWidth="1"/>
    <col min="7979" max="7979" width="10.28515625" style="46" customWidth="1"/>
    <col min="7980" max="7980" width="10" style="46" customWidth="1"/>
    <col min="7981" max="7981" width="19.85546875" style="46" customWidth="1"/>
    <col min="7982" max="7982" width="10.28515625" style="46" customWidth="1"/>
    <col min="7983" max="7983" width="10" style="46" customWidth="1"/>
    <col min="7984" max="7984" width="10.28515625" style="46" customWidth="1"/>
    <col min="7985" max="7985" width="10" style="46" customWidth="1"/>
    <col min="7986" max="7986" width="10.28515625" style="46" customWidth="1"/>
    <col min="7987" max="7987" width="10" style="46" customWidth="1"/>
    <col min="7988" max="7988" width="10.28515625" style="46" customWidth="1"/>
    <col min="7989" max="7989" width="10" style="46" customWidth="1"/>
    <col min="7990" max="7990" width="10.28515625" style="46" customWidth="1"/>
    <col min="7991" max="7991" width="10" style="46" customWidth="1"/>
    <col min="7992" max="7992" width="19.85546875" style="46" customWidth="1"/>
    <col min="7993" max="7993" width="10.28515625" style="46" customWidth="1"/>
    <col min="7994" max="7994" width="10" style="46" customWidth="1"/>
    <col min="7995" max="7995" width="10.28515625" style="46" customWidth="1"/>
    <col min="7996" max="7996" width="10" style="46" customWidth="1"/>
    <col min="7997" max="7997" width="10.28515625" style="46" customWidth="1"/>
    <col min="7998" max="7998" width="10" style="46" customWidth="1"/>
    <col min="7999" max="7999" width="10.28515625" style="46" customWidth="1"/>
    <col min="8000" max="8000" width="10" style="46" customWidth="1"/>
    <col min="8001" max="8001" width="10.28515625" style="46" customWidth="1"/>
    <col min="8002" max="8002" width="10" style="46" customWidth="1"/>
    <col min="8003" max="8003" width="19.85546875" style="46" customWidth="1"/>
    <col min="8004" max="8004" width="10.28515625" style="46" customWidth="1"/>
    <col min="8005" max="8005" width="10" style="46" customWidth="1"/>
    <col min="8006" max="8006" width="10.28515625" style="46" customWidth="1"/>
    <col min="8007" max="8007" width="10" style="46" customWidth="1"/>
    <col min="8008" max="8008" width="10.28515625" style="46" customWidth="1"/>
    <col min="8009" max="8009" width="10" style="46" customWidth="1"/>
    <col min="8010" max="8010" width="10.28515625" style="46" customWidth="1"/>
    <col min="8011" max="8011" width="10" style="46" customWidth="1"/>
    <col min="8012" max="8012" width="10.28515625" style="46" customWidth="1"/>
    <col min="8013" max="8013" width="10" style="46" customWidth="1"/>
    <col min="8014" max="8014" width="19.85546875" style="46" customWidth="1"/>
    <col min="8015" max="8015" width="10.28515625" style="46" customWidth="1"/>
    <col min="8016" max="8016" width="10" style="46" customWidth="1"/>
    <col min="8017" max="8017" width="10.28515625" style="46" customWidth="1"/>
    <col min="8018" max="8018" width="10" style="46" customWidth="1"/>
    <col min="8019" max="8019" width="10.28515625" style="46" customWidth="1"/>
    <col min="8020" max="8020" width="10" style="46" customWidth="1"/>
    <col min="8021" max="8021" width="10.28515625" style="46" customWidth="1"/>
    <col min="8022" max="8022" width="10" style="46" customWidth="1"/>
    <col min="8023" max="8023" width="10.28515625" style="46" customWidth="1"/>
    <col min="8024" max="8024" width="10" style="46" customWidth="1"/>
    <col min="8025" max="8025" width="19.85546875" style="46" customWidth="1"/>
    <col min="8026" max="8026" width="10.28515625" style="46" customWidth="1"/>
    <col min="8027" max="8027" width="10" style="46" customWidth="1"/>
    <col min="8028" max="8028" width="10.28515625" style="46" customWidth="1"/>
    <col min="8029" max="8029" width="10" style="46" customWidth="1"/>
    <col min="8030" max="8030" width="10.28515625" style="46" customWidth="1"/>
    <col min="8031" max="8031" width="10" style="46" customWidth="1"/>
    <col min="8032" max="8032" width="10.28515625" style="46" customWidth="1"/>
    <col min="8033" max="8033" width="10" style="46" customWidth="1"/>
    <col min="8034" max="8034" width="10.28515625" style="46" customWidth="1"/>
    <col min="8035" max="8035" width="10" style="46" customWidth="1"/>
    <col min="8036" max="8036" width="19.85546875" style="46" customWidth="1"/>
    <col min="8037" max="8037" width="10.28515625" style="46" customWidth="1"/>
    <col min="8038" max="8038" width="10" style="46" customWidth="1"/>
    <col min="8039" max="8039" width="10.28515625" style="46" customWidth="1"/>
    <col min="8040" max="8040" width="10" style="46" customWidth="1"/>
    <col min="8041" max="8041" width="10.28515625" style="46" customWidth="1"/>
    <col min="8042" max="8042" width="10" style="46" customWidth="1"/>
    <col min="8043" max="8043" width="10.28515625" style="46" customWidth="1"/>
    <col min="8044" max="8044" width="10" style="46" customWidth="1"/>
    <col min="8045" max="8045" width="10.28515625" style="46" customWidth="1"/>
    <col min="8046" max="8046" width="10" style="46" customWidth="1"/>
    <col min="8047" max="8047" width="19.85546875" style="46" customWidth="1"/>
    <col min="8048" max="8048" width="10.28515625" style="46" customWidth="1"/>
    <col min="8049" max="8049" width="10" style="46" customWidth="1"/>
    <col min="8050" max="8050" width="10.28515625" style="46" customWidth="1"/>
    <col min="8051" max="8051" width="10" style="46" customWidth="1"/>
    <col min="8052" max="8052" width="10.28515625" style="46" customWidth="1"/>
    <col min="8053" max="8053" width="10" style="46" customWidth="1"/>
    <col min="8054" max="8054" width="10.28515625" style="46" customWidth="1"/>
    <col min="8055" max="8055" width="10" style="46" customWidth="1"/>
    <col min="8056" max="8056" width="10.28515625" style="46" customWidth="1"/>
    <col min="8057" max="8057" width="10" style="46" customWidth="1"/>
    <col min="8058" max="8058" width="19.85546875" style="46" customWidth="1"/>
    <col min="8059" max="8059" width="10.28515625" style="46" customWidth="1"/>
    <col min="8060" max="8060" width="10" style="46" customWidth="1"/>
    <col min="8061" max="8061" width="10.28515625" style="46" customWidth="1"/>
    <col min="8062" max="8062" width="10" style="46" customWidth="1"/>
    <col min="8063" max="8063" width="10.28515625" style="46" customWidth="1"/>
    <col min="8064" max="8064" width="9.140625" style="46"/>
    <col min="8065" max="8065" width="10.28515625" style="46" customWidth="1"/>
    <col min="8066" max="8066" width="9.42578125" style="46" customWidth="1"/>
    <col min="8067" max="8192" width="9.140625" style="46"/>
    <col min="8193" max="8193" width="19.85546875" style="46" customWidth="1"/>
    <col min="8194" max="8194" width="11.42578125" style="46" customWidth="1"/>
    <col min="8195" max="8195" width="10" style="46" customWidth="1"/>
    <col min="8196" max="8196" width="11.42578125" style="46" customWidth="1"/>
    <col min="8197" max="8197" width="10.28515625" style="46" customWidth="1"/>
    <col min="8198" max="8198" width="10" style="46" customWidth="1"/>
    <col min="8199" max="8199" width="10.7109375" style="46" customWidth="1"/>
    <col min="8200" max="8203" width="10" style="46" customWidth="1"/>
    <col min="8204" max="8204" width="19.85546875" style="46" customWidth="1"/>
    <col min="8205" max="8205" width="10.28515625" style="46" customWidth="1"/>
    <col min="8206" max="8206" width="10" style="46" customWidth="1"/>
    <col min="8207" max="8207" width="10.28515625" style="46" customWidth="1"/>
    <col min="8208" max="8208" width="10" style="46" customWidth="1"/>
    <col min="8209" max="8209" width="10.28515625" style="46" customWidth="1"/>
    <col min="8210" max="8210" width="10" style="46" customWidth="1"/>
    <col min="8211" max="8211" width="10.28515625" style="46" customWidth="1"/>
    <col min="8212" max="8212" width="10" style="46" customWidth="1"/>
    <col min="8213" max="8213" width="10.28515625" style="46" customWidth="1"/>
    <col min="8214" max="8214" width="10" style="46" customWidth="1"/>
    <col min="8215" max="8215" width="19.85546875" style="46" customWidth="1"/>
    <col min="8216" max="8216" width="10.28515625" style="46" customWidth="1"/>
    <col min="8217" max="8217" width="10" style="46" customWidth="1"/>
    <col min="8218" max="8218" width="10.28515625" style="46" customWidth="1"/>
    <col min="8219" max="8219" width="10" style="46" customWidth="1"/>
    <col min="8220" max="8220" width="10.28515625" style="46" customWidth="1"/>
    <col min="8221" max="8221" width="10" style="46" customWidth="1"/>
    <col min="8222" max="8222" width="10.28515625" style="46" customWidth="1"/>
    <col min="8223" max="8223" width="10" style="46" customWidth="1"/>
    <col min="8224" max="8224" width="10.28515625" style="46" customWidth="1"/>
    <col min="8225" max="8225" width="10" style="46" customWidth="1"/>
    <col min="8226" max="8226" width="19.85546875" style="46" customWidth="1"/>
    <col min="8227" max="8227" width="10.28515625" style="46" customWidth="1"/>
    <col min="8228" max="8228" width="10" style="46" customWidth="1"/>
    <col min="8229" max="8229" width="10.28515625" style="46" customWidth="1"/>
    <col min="8230" max="8230" width="10" style="46" customWidth="1"/>
    <col min="8231" max="8231" width="10.28515625" style="46" customWidth="1"/>
    <col min="8232" max="8232" width="10" style="46" customWidth="1"/>
    <col min="8233" max="8233" width="10.28515625" style="46" customWidth="1"/>
    <col min="8234" max="8234" width="10" style="46" customWidth="1"/>
    <col min="8235" max="8235" width="10.28515625" style="46" customWidth="1"/>
    <col min="8236" max="8236" width="10" style="46" customWidth="1"/>
    <col min="8237" max="8237" width="19.85546875" style="46" customWidth="1"/>
    <col min="8238" max="8238" width="10.28515625" style="46" customWidth="1"/>
    <col min="8239" max="8239" width="10" style="46" customWidth="1"/>
    <col min="8240" max="8240" width="10.28515625" style="46" customWidth="1"/>
    <col min="8241" max="8241" width="10" style="46" customWidth="1"/>
    <col min="8242" max="8242" width="10.28515625" style="46" customWidth="1"/>
    <col min="8243" max="8243" width="10" style="46" customWidth="1"/>
    <col min="8244" max="8244" width="10.28515625" style="46" customWidth="1"/>
    <col min="8245" max="8245" width="10" style="46" customWidth="1"/>
    <col min="8246" max="8246" width="10.28515625" style="46" customWidth="1"/>
    <col min="8247" max="8247" width="10" style="46" customWidth="1"/>
    <col min="8248" max="8248" width="19.85546875" style="46" customWidth="1"/>
    <col min="8249" max="8249" width="10.28515625" style="46" customWidth="1"/>
    <col min="8250" max="8250" width="10" style="46" customWidth="1"/>
    <col min="8251" max="8251" width="10.28515625" style="46" customWidth="1"/>
    <col min="8252" max="8252" width="10" style="46" customWidth="1"/>
    <col min="8253" max="8253" width="10.28515625" style="46" customWidth="1"/>
    <col min="8254" max="8254" width="10" style="46" customWidth="1"/>
    <col min="8255" max="8255" width="10.28515625" style="46" customWidth="1"/>
    <col min="8256" max="8256" width="10" style="46" customWidth="1"/>
    <col min="8257" max="8257" width="10.28515625" style="46" customWidth="1"/>
    <col min="8258" max="8258" width="10" style="46" customWidth="1"/>
    <col min="8259" max="8259" width="19.85546875" style="46" customWidth="1"/>
    <col min="8260" max="8260" width="10.28515625" style="46" customWidth="1"/>
    <col min="8261" max="8261" width="10" style="46" customWidth="1"/>
    <col min="8262" max="8262" width="10.28515625" style="46" customWidth="1"/>
    <col min="8263" max="8263" width="10" style="46" customWidth="1"/>
    <col min="8264" max="8264" width="10.28515625" style="46" customWidth="1"/>
    <col min="8265" max="8265" width="10" style="46" customWidth="1"/>
    <col min="8266" max="8266" width="10.28515625" style="46" customWidth="1"/>
    <col min="8267" max="8267" width="10" style="46" customWidth="1"/>
    <col min="8268" max="8268" width="10.28515625" style="46" customWidth="1"/>
    <col min="8269" max="8269" width="10" style="46" customWidth="1"/>
    <col min="8270" max="8270" width="19.85546875" style="46" customWidth="1"/>
    <col min="8271" max="8271" width="10.28515625" style="46" customWidth="1"/>
    <col min="8272" max="8272" width="10" style="46" customWidth="1"/>
    <col min="8273" max="8273" width="10.28515625" style="46" customWidth="1"/>
    <col min="8274" max="8274" width="10" style="46" customWidth="1"/>
    <col min="8275" max="8275" width="10.28515625" style="46" customWidth="1"/>
    <col min="8276" max="8276" width="10" style="46" customWidth="1"/>
    <col min="8277" max="8277" width="10.28515625" style="46" customWidth="1"/>
    <col min="8278" max="8278" width="10" style="46" customWidth="1"/>
    <col min="8279" max="8279" width="10.28515625" style="46" customWidth="1"/>
    <col min="8280" max="8280" width="10" style="46" customWidth="1"/>
    <col min="8281" max="8281" width="19.85546875" style="46" customWidth="1"/>
    <col min="8282" max="8282" width="10.28515625" style="46" customWidth="1"/>
    <col min="8283" max="8283" width="10" style="46" customWidth="1"/>
    <col min="8284" max="8284" width="10.28515625" style="46" customWidth="1"/>
    <col min="8285" max="8285" width="10" style="46" customWidth="1"/>
    <col min="8286" max="8286" width="10.28515625" style="46" customWidth="1"/>
    <col min="8287" max="8287" width="10" style="46" customWidth="1"/>
    <col min="8288" max="8288" width="10.28515625" style="46" customWidth="1"/>
    <col min="8289" max="8289" width="10" style="46" customWidth="1"/>
    <col min="8290" max="8290" width="10.28515625" style="46" customWidth="1"/>
    <col min="8291" max="8291" width="10" style="46" customWidth="1"/>
    <col min="8292" max="8292" width="19.85546875" style="46" customWidth="1"/>
    <col min="8293" max="8293" width="10.28515625" style="46" customWidth="1"/>
    <col min="8294" max="8294" width="10" style="46" customWidth="1"/>
    <col min="8295" max="8295" width="10.28515625" style="46" customWidth="1"/>
    <col min="8296" max="8296" width="10" style="46" customWidth="1"/>
    <col min="8297" max="8297" width="10.28515625" style="46" customWidth="1"/>
    <col min="8298" max="8298" width="10" style="46" customWidth="1"/>
    <col min="8299" max="8299" width="10.28515625" style="46" customWidth="1"/>
    <col min="8300" max="8300" width="10" style="46" customWidth="1"/>
    <col min="8301" max="8301" width="10.28515625" style="46" customWidth="1"/>
    <col min="8302" max="8302" width="10" style="46" customWidth="1"/>
    <col min="8303" max="8303" width="19.85546875" style="46" customWidth="1"/>
    <col min="8304" max="8304" width="10.28515625" style="46" customWidth="1"/>
    <col min="8305" max="8305" width="10" style="46" customWidth="1"/>
    <col min="8306" max="8306" width="10.28515625" style="46" customWidth="1"/>
    <col min="8307" max="8307" width="10" style="46" customWidth="1"/>
    <col min="8308" max="8308" width="10.28515625" style="46" customWidth="1"/>
    <col min="8309" max="8309" width="10" style="46" customWidth="1"/>
    <col min="8310" max="8310" width="10.28515625" style="46" customWidth="1"/>
    <col min="8311" max="8311" width="10" style="46" customWidth="1"/>
    <col min="8312" max="8312" width="10.28515625" style="46" customWidth="1"/>
    <col min="8313" max="8313" width="10" style="46" customWidth="1"/>
    <col min="8314" max="8314" width="19.85546875" style="46" customWidth="1"/>
    <col min="8315" max="8315" width="10.28515625" style="46" customWidth="1"/>
    <col min="8316" max="8316" width="10" style="46" customWidth="1"/>
    <col min="8317" max="8317" width="10.28515625" style="46" customWidth="1"/>
    <col min="8318" max="8318" width="10" style="46" customWidth="1"/>
    <col min="8319" max="8319" width="10.28515625" style="46" customWidth="1"/>
    <col min="8320" max="8320" width="9.140625" style="46"/>
    <col min="8321" max="8321" width="10.28515625" style="46" customWidth="1"/>
    <col min="8322" max="8322" width="9.42578125" style="46" customWidth="1"/>
    <col min="8323" max="8448" width="9.140625" style="46"/>
    <col min="8449" max="8449" width="19.85546875" style="46" customWidth="1"/>
    <col min="8450" max="8450" width="11.42578125" style="46" customWidth="1"/>
    <col min="8451" max="8451" width="10" style="46" customWidth="1"/>
    <col min="8452" max="8452" width="11.42578125" style="46" customWidth="1"/>
    <col min="8453" max="8453" width="10.28515625" style="46" customWidth="1"/>
    <col min="8454" max="8454" width="10" style="46" customWidth="1"/>
    <col min="8455" max="8455" width="10.7109375" style="46" customWidth="1"/>
    <col min="8456" max="8459" width="10" style="46" customWidth="1"/>
    <col min="8460" max="8460" width="19.85546875" style="46" customWidth="1"/>
    <col min="8461" max="8461" width="10.28515625" style="46" customWidth="1"/>
    <col min="8462" max="8462" width="10" style="46" customWidth="1"/>
    <col min="8463" max="8463" width="10.28515625" style="46" customWidth="1"/>
    <col min="8464" max="8464" width="10" style="46" customWidth="1"/>
    <col min="8465" max="8465" width="10.28515625" style="46" customWidth="1"/>
    <col min="8466" max="8466" width="10" style="46" customWidth="1"/>
    <col min="8467" max="8467" width="10.28515625" style="46" customWidth="1"/>
    <col min="8468" max="8468" width="10" style="46" customWidth="1"/>
    <col min="8469" max="8469" width="10.28515625" style="46" customWidth="1"/>
    <col min="8470" max="8470" width="10" style="46" customWidth="1"/>
    <col min="8471" max="8471" width="19.85546875" style="46" customWidth="1"/>
    <col min="8472" max="8472" width="10.28515625" style="46" customWidth="1"/>
    <col min="8473" max="8473" width="10" style="46" customWidth="1"/>
    <col min="8474" max="8474" width="10.28515625" style="46" customWidth="1"/>
    <col min="8475" max="8475" width="10" style="46" customWidth="1"/>
    <col min="8476" max="8476" width="10.28515625" style="46" customWidth="1"/>
    <col min="8477" max="8477" width="10" style="46" customWidth="1"/>
    <col min="8478" max="8478" width="10.28515625" style="46" customWidth="1"/>
    <col min="8479" max="8479" width="10" style="46" customWidth="1"/>
    <col min="8480" max="8480" width="10.28515625" style="46" customWidth="1"/>
    <col min="8481" max="8481" width="10" style="46" customWidth="1"/>
    <col min="8482" max="8482" width="19.85546875" style="46" customWidth="1"/>
    <col min="8483" max="8483" width="10.28515625" style="46" customWidth="1"/>
    <col min="8484" max="8484" width="10" style="46" customWidth="1"/>
    <col min="8485" max="8485" width="10.28515625" style="46" customWidth="1"/>
    <col min="8486" max="8486" width="10" style="46" customWidth="1"/>
    <col min="8487" max="8487" width="10.28515625" style="46" customWidth="1"/>
    <col min="8488" max="8488" width="10" style="46" customWidth="1"/>
    <col min="8489" max="8489" width="10.28515625" style="46" customWidth="1"/>
    <col min="8490" max="8490" width="10" style="46" customWidth="1"/>
    <col min="8491" max="8491" width="10.28515625" style="46" customWidth="1"/>
    <col min="8492" max="8492" width="10" style="46" customWidth="1"/>
    <col min="8493" max="8493" width="19.85546875" style="46" customWidth="1"/>
    <col min="8494" max="8494" width="10.28515625" style="46" customWidth="1"/>
    <col min="8495" max="8495" width="10" style="46" customWidth="1"/>
    <col min="8496" max="8496" width="10.28515625" style="46" customWidth="1"/>
    <col min="8497" max="8497" width="10" style="46" customWidth="1"/>
    <col min="8498" max="8498" width="10.28515625" style="46" customWidth="1"/>
    <col min="8499" max="8499" width="10" style="46" customWidth="1"/>
    <col min="8500" max="8500" width="10.28515625" style="46" customWidth="1"/>
    <col min="8501" max="8501" width="10" style="46" customWidth="1"/>
    <col min="8502" max="8502" width="10.28515625" style="46" customWidth="1"/>
    <col min="8503" max="8503" width="10" style="46" customWidth="1"/>
    <col min="8504" max="8504" width="19.85546875" style="46" customWidth="1"/>
    <col min="8505" max="8505" width="10.28515625" style="46" customWidth="1"/>
    <col min="8506" max="8506" width="10" style="46" customWidth="1"/>
    <col min="8507" max="8507" width="10.28515625" style="46" customWidth="1"/>
    <col min="8508" max="8508" width="10" style="46" customWidth="1"/>
    <col min="8509" max="8509" width="10.28515625" style="46" customWidth="1"/>
    <col min="8510" max="8510" width="10" style="46" customWidth="1"/>
    <col min="8511" max="8511" width="10.28515625" style="46" customWidth="1"/>
    <col min="8512" max="8512" width="10" style="46" customWidth="1"/>
    <col min="8513" max="8513" width="10.28515625" style="46" customWidth="1"/>
    <col min="8514" max="8514" width="10" style="46" customWidth="1"/>
    <col min="8515" max="8515" width="19.85546875" style="46" customWidth="1"/>
    <col min="8516" max="8516" width="10.28515625" style="46" customWidth="1"/>
    <col min="8517" max="8517" width="10" style="46" customWidth="1"/>
    <col min="8518" max="8518" width="10.28515625" style="46" customWidth="1"/>
    <col min="8519" max="8519" width="10" style="46" customWidth="1"/>
    <col min="8520" max="8520" width="10.28515625" style="46" customWidth="1"/>
    <col min="8521" max="8521" width="10" style="46" customWidth="1"/>
    <col min="8522" max="8522" width="10.28515625" style="46" customWidth="1"/>
    <col min="8523" max="8523" width="10" style="46" customWidth="1"/>
    <col min="8524" max="8524" width="10.28515625" style="46" customWidth="1"/>
    <col min="8525" max="8525" width="10" style="46" customWidth="1"/>
    <col min="8526" max="8526" width="19.85546875" style="46" customWidth="1"/>
    <col min="8527" max="8527" width="10.28515625" style="46" customWidth="1"/>
    <col min="8528" max="8528" width="10" style="46" customWidth="1"/>
    <col min="8529" max="8529" width="10.28515625" style="46" customWidth="1"/>
    <col min="8530" max="8530" width="10" style="46" customWidth="1"/>
    <col min="8531" max="8531" width="10.28515625" style="46" customWidth="1"/>
    <col min="8532" max="8532" width="10" style="46" customWidth="1"/>
    <col min="8533" max="8533" width="10.28515625" style="46" customWidth="1"/>
    <col min="8534" max="8534" width="10" style="46" customWidth="1"/>
    <col min="8535" max="8535" width="10.28515625" style="46" customWidth="1"/>
    <col min="8536" max="8536" width="10" style="46" customWidth="1"/>
    <col min="8537" max="8537" width="19.85546875" style="46" customWidth="1"/>
    <col min="8538" max="8538" width="10.28515625" style="46" customWidth="1"/>
    <col min="8539" max="8539" width="10" style="46" customWidth="1"/>
    <col min="8540" max="8540" width="10.28515625" style="46" customWidth="1"/>
    <col min="8541" max="8541" width="10" style="46" customWidth="1"/>
    <col min="8542" max="8542" width="10.28515625" style="46" customWidth="1"/>
    <col min="8543" max="8543" width="10" style="46" customWidth="1"/>
    <col min="8544" max="8544" width="10.28515625" style="46" customWidth="1"/>
    <col min="8545" max="8545" width="10" style="46" customWidth="1"/>
    <col min="8546" max="8546" width="10.28515625" style="46" customWidth="1"/>
    <col min="8547" max="8547" width="10" style="46" customWidth="1"/>
    <col min="8548" max="8548" width="19.85546875" style="46" customWidth="1"/>
    <col min="8549" max="8549" width="10.28515625" style="46" customWidth="1"/>
    <col min="8550" max="8550" width="10" style="46" customWidth="1"/>
    <col min="8551" max="8551" width="10.28515625" style="46" customWidth="1"/>
    <col min="8552" max="8552" width="10" style="46" customWidth="1"/>
    <col min="8553" max="8553" width="10.28515625" style="46" customWidth="1"/>
    <col min="8554" max="8554" width="10" style="46" customWidth="1"/>
    <col min="8555" max="8555" width="10.28515625" style="46" customWidth="1"/>
    <col min="8556" max="8556" width="10" style="46" customWidth="1"/>
    <col min="8557" max="8557" width="10.28515625" style="46" customWidth="1"/>
    <col min="8558" max="8558" width="10" style="46" customWidth="1"/>
    <col min="8559" max="8559" width="19.85546875" style="46" customWidth="1"/>
    <col min="8560" max="8560" width="10.28515625" style="46" customWidth="1"/>
    <col min="8561" max="8561" width="10" style="46" customWidth="1"/>
    <col min="8562" max="8562" width="10.28515625" style="46" customWidth="1"/>
    <col min="8563" max="8563" width="10" style="46" customWidth="1"/>
    <col min="8564" max="8564" width="10.28515625" style="46" customWidth="1"/>
    <col min="8565" max="8565" width="10" style="46" customWidth="1"/>
    <col min="8566" max="8566" width="10.28515625" style="46" customWidth="1"/>
    <col min="8567" max="8567" width="10" style="46" customWidth="1"/>
    <col min="8568" max="8568" width="10.28515625" style="46" customWidth="1"/>
    <col min="8569" max="8569" width="10" style="46" customWidth="1"/>
    <col min="8570" max="8570" width="19.85546875" style="46" customWidth="1"/>
    <col min="8571" max="8571" width="10.28515625" style="46" customWidth="1"/>
    <col min="8572" max="8572" width="10" style="46" customWidth="1"/>
    <col min="8573" max="8573" width="10.28515625" style="46" customWidth="1"/>
    <col min="8574" max="8574" width="10" style="46" customWidth="1"/>
    <col min="8575" max="8575" width="10.28515625" style="46" customWidth="1"/>
    <col min="8576" max="8576" width="9.140625" style="46"/>
    <col min="8577" max="8577" width="10.28515625" style="46" customWidth="1"/>
    <col min="8578" max="8578" width="9.42578125" style="46" customWidth="1"/>
    <col min="8579" max="8704" width="9.140625" style="46"/>
    <col min="8705" max="8705" width="19.85546875" style="46" customWidth="1"/>
    <col min="8706" max="8706" width="11.42578125" style="46" customWidth="1"/>
    <col min="8707" max="8707" width="10" style="46" customWidth="1"/>
    <col min="8708" max="8708" width="11.42578125" style="46" customWidth="1"/>
    <col min="8709" max="8709" width="10.28515625" style="46" customWidth="1"/>
    <col min="8710" max="8710" width="10" style="46" customWidth="1"/>
    <col min="8711" max="8711" width="10.7109375" style="46" customWidth="1"/>
    <col min="8712" max="8715" width="10" style="46" customWidth="1"/>
    <col min="8716" max="8716" width="19.85546875" style="46" customWidth="1"/>
    <col min="8717" max="8717" width="10.28515625" style="46" customWidth="1"/>
    <col min="8718" max="8718" width="10" style="46" customWidth="1"/>
    <col min="8719" max="8719" width="10.28515625" style="46" customWidth="1"/>
    <col min="8720" max="8720" width="10" style="46" customWidth="1"/>
    <col min="8721" max="8721" width="10.28515625" style="46" customWidth="1"/>
    <col min="8722" max="8722" width="10" style="46" customWidth="1"/>
    <col min="8723" max="8723" width="10.28515625" style="46" customWidth="1"/>
    <col min="8724" max="8724" width="10" style="46" customWidth="1"/>
    <col min="8725" max="8725" width="10.28515625" style="46" customWidth="1"/>
    <col min="8726" max="8726" width="10" style="46" customWidth="1"/>
    <col min="8727" max="8727" width="19.85546875" style="46" customWidth="1"/>
    <col min="8728" max="8728" width="10.28515625" style="46" customWidth="1"/>
    <col min="8729" max="8729" width="10" style="46" customWidth="1"/>
    <col min="8730" max="8730" width="10.28515625" style="46" customWidth="1"/>
    <col min="8731" max="8731" width="10" style="46" customWidth="1"/>
    <col min="8732" max="8732" width="10.28515625" style="46" customWidth="1"/>
    <col min="8733" max="8733" width="10" style="46" customWidth="1"/>
    <col min="8734" max="8734" width="10.28515625" style="46" customWidth="1"/>
    <col min="8735" max="8735" width="10" style="46" customWidth="1"/>
    <col min="8736" max="8736" width="10.28515625" style="46" customWidth="1"/>
    <col min="8737" max="8737" width="10" style="46" customWidth="1"/>
    <col min="8738" max="8738" width="19.85546875" style="46" customWidth="1"/>
    <col min="8739" max="8739" width="10.28515625" style="46" customWidth="1"/>
    <col min="8740" max="8740" width="10" style="46" customWidth="1"/>
    <col min="8741" max="8741" width="10.28515625" style="46" customWidth="1"/>
    <col min="8742" max="8742" width="10" style="46" customWidth="1"/>
    <col min="8743" max="8743" width="10.28515625" style="46" customWidth="1"/>
    <col min="8744" max="8744" width="10" style="46" customWidth="1"/>
    <col min="8745" max="8745" width="10.28515625" style="46" customWidth="1"/>
    <col min="8746" max="8746" width="10" style="46" customWidth="1"/>
    <col min="8747" max="8747" width="10.28515625" style="46" customWidth="1"/>
    <col min="8748" max="8748" width="10" style="46" customWidth="1"/>
    <col min="8749" max="8749" width="19.85546875" style="46" customWidth="1"/>
    <col min="8750" max="8750" width="10.28515625" style="46" customWidth="1"/>
    <col min="8751" max="8751" width="10" style="46" customWidth="1"/>
    <col min="8752" max="8752" width="10.28515625" style="46" customWidth="1"/>
    <col min="8753" max="8753" width="10" style="46" customWidth="1"/>
    <col min="8754" max="8754" width="10.28515625" style="46" customWidth="1"/>
    <col min="8755" max="8755" width="10" style="46" customWidth="1"/>
    <col min="8756" max="8756" width="10.28515625" style="46" customWidth="1"/>
    <col min="8757" max="8757" width="10" style="46" customWidth="1"/>
    <col min="8758" max="8758" width="10.28515625" style="46" customWidth="1"/>
    <col min="8759" max="8759" width="10" style="46" customWidth="1"/>
    <col min="8760" max="8760" width="19.85546875" style="46" customWidth="1"/>
    <col min="8761" max="8761" width="10.28515625" style="46" customWidth="1"/>
    <col min="8762" max="8762" width="10" style="46" customWidth="1"/>
    <col min="8763" max="8763" width="10.28515625" style="46" customWidth="1"/>
    <col min="8764" max="8764" width="10" style="46" customWidth="1"/>
    <col min="8765" max="8765" width="10.28515625" style="46" customWidth="1"/>
    <col min="8766" max="8766" width="10" style="46" customWidth="1"/>
    <col min="8767" max="8767" width="10.28515625" style="46" customWidth="1"/>
    <col min="8768" max="8768" width="10" style="46" customWidth="1"/>
    <col min="8769" max="8769" width="10.28515625" style="46" customWidth="1"/>
    <col min="8770" max="8770" width="10" style="46" customWidth="1"/>
    <col min="8771" max="8771" width="19.85546875" style="46" customWidth="1"/>
    <col min="8772" max="8772" width="10.28515625" style="46" customWidth="1"/>
    <col min="8773" max="8773" width="10" style="46" customWidth="1"/>
    <col min="8774" max="8774" width="10.28515625" style="46" customWidth="1"/>
    <col min="8775" max="8775" width="10" style="46" customWidth="1"/>
    <col min="8776" max="8776" width="10.28515625" style="46" customWidth="1"/>
    <col min="8777" max="8777" width="10" style="46" customWidth="1"/>
    <col min="8778" max="8778" width="10.28515625" style="46" customWidth="1"/>
    <col min="8779" max="8779" width="10" style="46" customWidth="1"/>
    <col min="8780" max="8780" width="10.28515625" style="46" customWidth="1"/>
    <col min="8781" max="8781" width="10" style="46" customWidth="1"/>
    <col min="8782" max="8782" width="19.85546875" style="46" customWidth="1"/>
    <col min="8783" max="8783" width="10.28515625" style="46" customWidth="1"/>
    <col min="8784" max="8784" width="10" style="46" customWidth="1"/>
    <col min="8785" max="8785" width="10.28515625" style="46" customWidth="1"/>
    <col min="8786" max="8786" width="10" style="46" customWidth="1"/>
    <col min="8787" max="8787" width="10.28515625" style="46" customWidth="1"/>
    <col min="8788" max="8788" width="10" style="46" customWidth="1"/>
    <col min="8789" max="8789" width="10.28515625" style="46" customWidth="1"/>
    <col min="8790" max="8790" width="10" style="46" customWidth="1"/>
    <col min="8791" max="8791" width="10.28515625" style="46" customWidth="1"/>
    <col min="8792" max="8792" width="10" style="46" customWidth="1"/>
    <col min="8793" max="8793" width="19.85546875" style="46" customWidth="1"/>
    <col min="8794" max="8794" width="10.28515625" style="46" customWidth="1"/>
    <col min="8795" max="8795" width="10" style="46" customWidth="1"/>
    <col min="8796" max="8796" width="10.28515625" style="46" customWidth="1"/>
    <col min="8797" max="8797" width="10" style="46" customWidth="1"/>
    <col min="8798" max="8798" width="10.28515625" style="46" customWidth="1"/>
    <col min="8799" max="8799" width="10" style="46" customWidth="1"/>
    <col min="8800" max="8800" width="10.28515625" style="46" customWidth="1"/>
    <col min="8801" max="8801" width="10" style="46" customWidth="1"/>
    <col min="8802" max="8802" width="10.28515625" style="46" customWidth="1"/>
    <col min="8803" max="8803" width="10" style="46" customWidth="1"/>
    <col min="8804" max="8804" width="19.85546875" style="46" customWidth="1"/>
    <col min="8805" max="8805" width="10.28515625" style="46" customWidth="1"/>
    <col min="8806" max="8806" width="10" style="46" customWidth="1"/>
    <col min="8807" max="8807" width="10.28515625" style="46" customWidth="1"/>
    <col min="8808" max="8808" width="10" style="46" customWidth="1"/>
    <col min="8809" max="8809" width="10.28515625" style="46" customWidth="1"/>
    <col min="8810" max="8810" width="10" style="46" customWidth="1"/>
    <col min="8811" max="8811" width="10.28515625" style="46" customWidth="1"/>
    <col min="8812" max="8812" width="10" style="46" customWidth="1"/>
    <col min="8813" max="8813" width="10.28515625" style="46" customWidth="1"/>
    <col min="8814" max="8814" width="10" style="46" customWidth="1"/>
    <col min="8815" max="8815" width="19.85546875" style="46" customWidth="1"/>
    <col min="8816" max="8816" width="10.28515625" style="46" customWidth="1"/>
    <col min="8817" max="8817" width="10" style="46" customWidth="1"/>
    <col min="8818" max="8818" width="10.28515625" style="46" customWidth="1"/>
    <col min="8819" max="8819" width="10" style="46" customWidth="1"/>
    <col min="8820" max="8820" width="10.28515625" style="46" customWidth="1"/>
    <col min="8821" max="8821" width="10" style="46" customWidth="1"/>
    <col min="8822" max="8822" width="10.28515625" style="46" customWidth="1"/>
    <col min="8823" max="8823" width="10" style="46" customWidth="1"/>
    <col min="8824" max="8824" width="10.28515625" style="46" customWidth="1"/>
    <col min="8825" max="8825" width="10" style="46" customWidth="1"/>
    <col min="8826" max="8826" width="19.85546875" style="46" customWidth="1"/>
    <col min="8827" max="8827" width="10.28515625" style="46" customWidth="1"/>
    <col min="8828" max="8828" width="10" style="46" customWidth="1"/>
    <col min="8829" max="8829" width="10.28515625" style="46" customWidth="1"/>
    <col min="8830" max="8830" width="10" style="46" customWidth="1"/>
    <col min="8831" max="8831" width="10.28515625" style="46" customWidth="1"/>
    <col min="8832" max="8832" width="9.140625" style="46"/>
    <col min="8833" max="8833" width="10.28515625" style="46" customWidth="1"/>
    <col min="8834" max="8834" width="9.42578125" style="46" customWidth="1"/>
    <col min="8835" max="8960" width="9.140625" style="46"/>
    <col min="8961" max="8961" width="19.85546875" style="46" customWidth="1"/>
    <col min="8962" max="8962" width="11.42578125" style="46" customWidth="1"/>
    <col min="8963" max="8963" width="10" style="46" customWidth="1"/>
    <col min="8964" max="8964" width="11.42578125" style="46" customWidth="1"/>
    <col min="8965" max="8965" width="10.28515625" style="46" customWidth="1"/>
    <col min="8966" max="8966" width="10" style="46" customWidth="1"/>
    <col min="8967" max="8967" width="10.7109375" style="46" customWidth="1"/>
    <col min="8968" max="8971" width="10" style="46" customWidth="1"/>
    <col min="8972" max="8972" width="19.85546875" style="46" customWidth="1"/>
    <col min="8973" max="8973" width="10.28515625" style="46" customWidth="1"/>
    <col min="8974" max="8974" width="10" style="46" customWidth="1"/>
    <col min="8975" max="8975" width="10.28515625" style="46" customWidth="1"/>
    <col min="8976" max="8976" width="10" style="46" customWidth="1"/>
    <col min="8977" max="8977" width="10.28515625" style="46" customWidth="1"/>
    <col min="8978" max="8978" width="10" style="46" customWidth="1"/>
    <col min="8979" max="8979" width="10.28515625" style="46" customWidth="1"/>
    <col min="8980" max="8980" width="10" style="46" customWidth="1"/>
    <col min="8981" max="8981" width="10.28515625" style="46" customWidth="1"/>
    <col min="8982" max="8982" width="10" style="46" customWidth="1"/>
    <col min="8983" max="8983" width="19.85546875" style="46" customWidth="1"/>
    <col min="8984" max="8984" width="10.28515625" style="46" customWidth="1"/>
    <col min="8985" max="8985" width="10" style="46" customWidth="1"/>
    <col min="8986" max="8986" width="10.28515625" style="46" customWidth="1"/>
    <col min="8987" max="8987" width="10" style="46" customWidth="1"/>
    <col min="8988" max="8988" width="10.28515625" style="46" customWidth="1"/>
    <col min="8989" max="8989" width="10" style="46" customWidth="1"/>
    <col min="8990" max="8990" width="10.28515625" style="46" customWidth="1"/>
    <col min="8991" max="8991" width="10" style="46" customWidth="1"/>
    <col min="8992" max="8992" width="10.28515625" style="46" customWidth="1"/>
    <col min="8993" max="8993" width="10" style="46" customWidth="1"/>
    <col min="8994" max="8994" width="19.85546875" style="46" customWidth="1"/>
    <col min="8995" max="8995" width="10.28515625" style="46" customWidth="1"/>
    <col min="8996" max="8996" width="10" style="46" customWidth="1"/>
    <col min="8997" max="8997" width="10.28515625" style="46" customWidth="1"/>
    <col min="8998" max="8998" width="10" style="46" customWidth="1"/>
    <col min="8999" max="8999" width="10.28515625" style="46" customWidth="1"/>
    <col min="9000" max="9000" width="10" style="46" customWidth="1"/>
    <col min="9001" max="9001" width="10.28515625" style="46" customWidth="1"/>
    <col min="9002" max="9002" width="10" style="46" customWidth="1"/>
    <col min="9003" max="9003" width="10.28515625" style="46" customWidth="1"/>
    <col min="9004" max="9004" width="10" style="46" customWidth="1"/>
    <col min="9005" max="9005" width="19.85546875" style="46" customWidth="1"/>
    <col min="9006" max="9006" width="10.28515625" style="46" customWidth="1"/>
    <col min="9007" max="9007" width="10" style="46" customWidth="1"/>
    <col min="9008" max="9008" width="10.28515625" style="46" customWidth="1"/>
    <col min="9009" max="9009" width="10" style="46" customWidth="1"/>
    <col min="9010" max="9010" width="10.28515625" style="46" customWidth="1"/>
    <col min="9011" max="9011" width="10" style="46" customWidth="1"/>
    <col min="9012" max="9012" width="10.28515625" style="46" customWidth="1"/>
    <col min="9013" max="9013" width="10" style="46" customWidth="1"/>
    <col min="9014" max="9014" width="10.28515625" style="46" customWidth="1"/>
    <col min="9015" max="9015" width="10" style="46" customWidth="1"/>
    <col min="9016" max="9016" width="19.85546875" style="46" customWidth="1"/>
    <col min="9017" max="9017" width="10.28515625" style="46" customWidth="1"/>
    <col min="9018" max="9018" width="10" style="46" customWidth="1"/>
    <col min="9019" max="9019" width="10.28515625" style="46" customWidth="1"/>
    <col min="9020" max="9020" width="10" style="46" customWidth="1"/>
    <col min="9021" max="9021" width="10.28515625" style="46" customWidth="1"/>
    <col min="9022" max="9022" width="10" style="46" customWidth="1"/>
    <col min="9023" max="9023" width="10.28515625" style="46" customWidth="1"/>
    <col min="9024" max="9024" width="10" style="46" customWidth="1"/>
    <col min="9025" max="9025" width="10.28515625" style="46" customWidth="1"/>
    <col min="9026" max="9026" width="10" style="46" customWidth="1"/>
    <col min="9027" max="9027" width="19.85546875" style="46" customWidth="1"/>
    <col min="9028" max="9028" width="10.28515625" style="46" customWidth="1"/>
    <col min="9029" max="9029" width="10" style="46" customWidth="1"/>
    <col min="9030" max="9030" width="10.28515625" style="46" customWidth="1"/>
    <col min="9031" max="9031" width="10" style="46" customWidth="1"/>
    <col min="9032" max="9032" width="10.28515625" style="46" customWidth="1"/>
    <col min="9033" max="9033" width="10" style="46" customWidth="1"/>
    <col min="9034" max="9034" width="10.28515625" style="46" customWidth="1"/>
    <col min="9035" max="9035" width="10" style="46" customWidth="1"/>
    <col min="9036" max="9036" width="10.28515625" style="46" customWidth="1"/>
    <col min="9037" max="9037" width="10" style="46" customWidth="1"/>
    <col min="9038" max="9038" width="19.85546875" style="46" customWidth="1"/>
    <col min="9039" max="9039" width="10.28515625" style="46" customWidth="1"/>
    <col min="9040" max="9040" width="10" style="46" customWidth="1"/>
    <col min="9041" max="9041" width="10.28515625" style="46" customWidth="1"/>
    <col min="9042" max="9042" width="10" style="46" customWidth="1"/>
    <col min="9043" max="9043" width="10.28515625" style="46" customWidth="1"/>
    <col min="9044" max="9044" width="10" style="46" customWidth="1"/>
    <col min="9045" max="9045" width="10.28515625" style="46" customWidth="1"/>
    <col min="9046" max="9046" width="10" style="46" customWidth="1"/>
    <col min="9047" max="9047" width="10.28515625" style="46" customWidth="1"/>
    <col min="9048" max="9048" width="10" style="46" customWidth="1"/>
    <col min="9049" max="9049" width="19.85546875" style="46" customWidth="1"/>
    <col min="9050" max="9050" width="10.28515625" style="46" customWidth="1"/>
    <col min="9051" max="9051" width="10" style="46" customWidth="1"/>
    <col min="9052" max="9052" width="10.28515625" style="46" customWidth="1"/>
    <col min="9053" max="9053" width="10" style="46" customWidth="1"/>
    <col min="9054" max="9054" width="10.28515625" style="46" customWidth="1"/>
    <col min="9055" max="9055" width="10" style="46" customWidth="1"/>
    <col min="9056" max="9056" width="10.28515625" style="46" customWidth="1"/>
    <col min="9057" max="9057" width="10" style="46" customWidth="1"/>
    <col min="9058" max="9058" width="10.28515625" style="46" customWidth="1"/>
    <col min="9059" max="9059" width="10" style="46" customWidth="1"/>
    <col min="9060" max="9060" width="19.85546875" style="46" customWidth="1"/>
    <col min="9061" max="9061" width="10.28515625" style="46" customWidth="1"/>
    <col min="9062" max="9062" width="10" style="46" customWidth="1"/>
    <col min="9063" max="9063" width="10.28515625" style="46" customWidth="1"/>
    <col min="9064" max="9064" width="10" style="46" customWidth="1"/>
    <col min="9065" max="9065" width="10.28515625" style="46" customWidth="1"/>
    <col min="9066" max="9066" width="10" style="46" customWidth="1"/>
    <col min="9067" max="9067" width="10.28515625" style="46" customWidth="1"/>
    <col min="9068" max="9068" width="10" style="46" customWidth="1"/>
    <col min="9069" max="9069" width="10.28515625" style="46" customWidth="1"/>
    <col min="9070" max="9070" width="10" style="46" customWidth="1"/>
    <col min="9071" max="9071" width="19.85546875" style="46" customWidth="1"/>
    <col min="9072" max="9072" width="10.28515625" style="46" customWidth="1"/>
    <col min="9073" max="9073" width="10" style="46" customWidth="1"/>
    <col min="9074" max="9074" width="10.28515625" style="46" customWidth="1"/>
    <col min="9075" max="9075" width="10" style="46" customWidth="1"/>
    <col min="9076" max="9076" width="10.28515625" style="46" customWidth="1"/>
    <col min="9077" max="9077" width="10" style="46" customWidth="1"/>
    <col min="9078" max="9078" width="10.28515625" style="46" customWidth="1"/>
    <col min="9079" max="9079" width="10" style="46" customWidth="1"/>
    <col min="9080" max="9080" width="10.28515625" style="46" customWidth="1"/>
    <col min="9081" max="9081" width="10" style="46" customWidth="1"/>
    <col min="9082" max="9082" width="19.85546875" style="46" customWidth="1"/>
    <col min="9083" max="9083" width="10.28515625" style="46" customWidth="1"/>
    <col min="9084" max="9084" width="10" style="46" customWidth="1"/>
    <col min="9085" max="9085" width="10.28515625" style="46" customWidth="1"/>
    <col min="9086" max="9086" width="10" style="46" customWidth="1"/>
    <col min="9087" max="9087" width="10.28515625" style="46" customWidth="1"/>
    <col min="9088" max="9088" width="9.140625" style="46"/>
    <col min="9089" max="9089" width="10.28515625" style="46" customWidth="1"/>
    <col min="9090" max="9090" width="9.42578125" style="46" customWidth="1"/>
    <col min="9091" max="9216" width="9.140625" style="46"/>
    <col min="9217" max="9217" width="19.85546875" style="46" customWidth="1"/>
    <col min="9218" max="9218" width="11.42578125" style="46" customWidth="1"/>
    <col min="9219" max="9219" width="10" style="46" customWidth="1"/>
    <col min="9220" max="9220" width="11.42578125" style="46" customWidth="1"/>
    <col min="9221" max="9221" width="10.28515625" style="46" customWidth="1"/>
    <col min="9222" max="9222" width="10" style="46" customWidth="1"/>
    <col min="9223" max="9223" width="10.7109375" style="46" customWidth="1"/>
    <col min="9224" max="9227" width="10" style="46" customWidth="1"/>
    <col min="9228" max="9228" width="19.85546875" style="46" customWidth="1"/>
    <col min="9229" max="9229" width="10.28515625" style="46" customWidth="1"/>
    <col min="9230" max="9230" width="10" style="46" customWidth="1"/>
    <col min="9231" max="9231" width="10.28515625" style="46" customWidth="1"/>
    <col min="9232" max="9232" width="10" style="46" customWidth="1"/>
    <col min="9233" max="9233" width="10.28515625" style="46" customWidth="1"/>
    <col min="9234" max="9234" width="10" style="46" customWidth="1"/>
    <col min="9235" max="9235" width="10.28515625" style="46" customWidth="1"/>
    <col min="9236" max="9236" width="10" style="46" customWidth="1"/>
    <col min="9237" max="9237" width="10.28515625" style="46" customWidth="1"/>
    <col min="9238" max="9238" width="10" style="46" customWidth="1"/>
    <col min="9239" max="9239" width="19.85546875" style="46" customWidth="1"/>
    <col min="9240" max="9240" width="10.28515625" style="46" customWidth="1"/>
    <col min="9241" max="9241" width="10" style="46" customWidth="1"/>
    <col min="9242" max="9242" width="10.28515625" style="46" customWidth="1"/>
    <col min="9243" max="9243" width="10" style="46" customWidth="1"/>
    <col min="9244" max="9244" width="10.28515625" style="46" customWidth="1"/>
    <col min="9245" max="9245" width="10" style="46" customWidth="1"/>
    <col min="9246" max="9246" width="10.28515625" style="46" customWidth="1"/>
    <col min="9247" max="9247" width="10" style="46" customWidth="1"/>
    <col min="9248" max="9248" width="10.28515625" style="46" customWidth="1"/>
    <col min="9249" max="9249" width="10" style="46" customWidth="1"/>
    <col min="9250" max="9250" width="19.85546875" style="46" customWidth="1"/>
    <col min="9251" max="9251" width="10.28515625" style="46" customWidth="1"/>
    <col min="9252" max="9252" width="10" style="46" customWidth="1"/>
    <col min="9253" max="9253" width="10.28515625" style="46" customWidth="1"/>
    <col min="9254" max="9254" width="10" style="46" customWidth="1"/>
    <col min="9255" max="9255" width="10.28515625" style="46" customWidth="1"/>
    <col min="9256" max="9256" width="10" style="46" customWidth="1"/>
    <col min="9257" max="9257" width="10.28515625" style="46" customWidth="1"/>
    <col min="9258" max="9258" width="10" style="46" customWidth="1"/>
    <col min="9259" max="9259" width="10.28515625" style="46" customWidth="1"/>
    <col min="9260" max="9260" width="10" style="46" customWidth="1"/>
    <col min="9261" max="9261" width="19.85546875" style="46" customWidth="1"/>
    <col min="9262" max="9262" width="10.28515625" style="46" customWidth="1"/>
    <col min="9263" max="9263" width="10" style="46" customWidth="1"/>
    <col min="9264" max="9264" width="10.28515625" style="46" customWidth="1"/>
    <col min="9265" max="9265" width="10" style="46" customWidth="1"/>
    <col min="9266" max="9266" width="10.28515625" style="46" customWidth="1"/>
    <col min="9267" max="9267" width="10" style="46" customWidth="1"/>
    <col min="9268" max="9268" width="10.28515625" style="46" customWidth="1"/>
    <col min="9269" max="9269" width="10" style="46" customWidth="1"/>
    <col min="9270" max="9270" width="10.28515625" style="46" customWidth="1"/>
    <col min="9271" max="9271" width="10" style="46" customWidth="1"/>
    <col min="9272" max="9272" width="19.85546875" style="46" customWidth="1"/>
    <col min="9273" max="9273" width="10.28515625" style="46" customWidth="1"/>
    <col min="9274" max="9274" width="10" style="46" customWidth="1"/>
    <col min="9275" max="9275" width="10.28515625" style="46" customWidth="1"/>
    <col min="9276" max="9276" width="10" style="46" customWidth="1"/>
    <col min="9277" max="9277" width="10.28515625" style="46" customWidth="1"/>
    <col min="9278" max="9278" width="10" style="46" customWidth="1"/>
    <col min="9279" max="9279" width="10.28515625" style="46" customWidth="1"/>
    <col min="9280" max="9280" width="10" style="46" customWidth="1"/>
    <col min="9281" max="9281" width="10.28515625" style="46" customWidth="1"/>
    <col min="9282" max="9282" width="10" style="46" customWidth="1"/>
    <col min="9283" max="9283" width="19.85546875" style="46" customWidth="1"/>
    <col min="9284" max="9284" width="10.28515625" style="46" customWidth="1"/>
    <col min="9285" max="9285" width="10" style="46" customWidth="1"/>
    <col min="9286" max="9286" width="10.28515625" style="46" customWidth="1"/>
    <col min="9287" max="9287" width="10" style="46" customWidth="1"/>
    <col min="9288" max="9288" width="10.28515625" style="46" customWidth="1"/>
    <col min="9289" max="9289" width="10" style="46" customWidth="1"/>
    <col min="9290" max="9290" width="10.28515625" style="46" customWidth="1"/>
    <col min="9291" max="9291" width="10" style="46" customWidth="1"/>
    <col min="9292" max="9292" width="10.28515625" style="46" customWidth="1"/>
    <col min="9293" max="9293" width="10" style="46" customWidth="1"/>
    <col min="9294" max="9294" width="19.85546875" style="46" customWidth="1"/>
    <col min="9295" max="9295" width="10.28515625" style="46" customWidth="1"/>
    <col min="9296" max="9296" width="10" style="46" customWidth="1"/>
    <col min="9297" max="9297" width="10.28515625" style="46" customWidth="1"/>
    <col min="9298" max="9298" width="10" style="46" customWidth="1"/>
    <col min="9299" max="9299" width="10.28515625" style="46" customWidth="1"/>
    <col min="9300" max="9300" width="10" style="46" customWidth="1"/>
    <col min="9301" max="9301" width="10.28515625" style="46" customWidth="1"/>
    <col min="9302" max="9302" width="10" style="46" customWidth="1"/>
    <col min="9303" max="9303" width="10.28515625" style="46" customWidth="1"/>
    <col min="9304" max="9304" width="10" style="46" customWidth="1"/>
    <col min="9305" max="9305" width="19.85546875" style="46" customWidth="1"/>
    <col min="9306" max="9306" width="10.28515625" style="46" customWidth="1"/>
    <col min="9307" max="9307" width="10" style="46" customWidth="1"/>
    <col min="9308" max="9308" width="10.28515625" style="46" customWidth="1"/>
    <col min="9309" max="9309" width="10" style="46" customWidth="1"/>
    <col min="9310" max="9310" width="10.28515625" style="46" customWidth="1"/>
    <col min="9311" max="9311" width="10" style="46" customWidth="1"/>
    <col min="9312" max="9312" width="10.28515625" style="46" customWidth="1"/>
    <col min="9313" max="9313" width="10" style="46" customWidth="1"/>
    <col min="9314" max="9314" width="10.28515625" style="46" customWidth="1"/>
    <col min="9315" max="9315" width="10" style="46" customWidth="1"/>
    <col min="9316" max="9316" width="19.85546875" style="46" customWidth="1"/>
    <col min="9317" max="9317" width="10.28515625" style="46" customWidth="1"/>
    <col min="9318" max="9318" width="10" style="46" customWidth="1"/>
    <col min="9319" max="9319" width="10.28515625" style="46" customWidth="1"/>
    <col min="9320" max="9320" width="10" style="46" customWidth="1"/>
    <col min="9321" max="9321" width="10.28515625" style="46" customWidth="1"/>
    <col min="9322" max="9322" width="10" style="46" customWidth="1"/>
    <col min="9323" max="9323" width="10.28515625" style="46" customWidth="1"/>
    <col min="9324" max="9324" width="10" style="46" customWidth="1"/>
    <col min="9325" max="9325" width="10.28515625" style="46" customWidth="1"/>
    <col min="9326" max="9326" width="10" style="46" customWidth="1"/>
    <col min="9327" max="9327" width="19.85546875" style="46" customWidth="1"/>
    <col min="9328" max="9328" width="10.28515625" style="46" customWidth="1"/>
    <col min="9329" max="9329" width="10" style="46" customWidth="1"/>
    <col min="9330" max="9330" width="10.28515625" style="46" customWidth="1"/>
    <col min="9331" max="9331" width="10" style="46" customWidth="1"/>
    <col min="9332" max="9332" width="10.28515625" style="46" customWidth="1"/>
    <col min="9333" max="9333" width="10" style="46" customWidth="1"/>
    <col min="9334" max="9334" width="10.28515625" style="46" customWidth="1"/>
    <col min="9335" max="9335" width="10" style="46" customWidth="1"/>
    <col min="9336" max="9336" width="10.28515625" style="46" customWidth="1"/>
    <col min="9337" max="9337" width="10" style="46" customWidth="1"/>
    <col min="9338" max="9338" width="19.85546875" style="46" customWidth="1"/>
    <col min="9339" max="9339" width="10.28515625" style="46" customWidth="1"/>
    <col min="9340" max="9340" width="10" style="46" customWidth="1"/>
    <col min="9341" max="9341" width="10.28515625" style="46" customWidth="1"/>
    <col min="9342" max="9342" width="10" style="46" customWidth="1"/>
    <col min="9343" max="9343" width="10.28515625" style="46" customWidth="1"/>
    <col min="9344" max="9344" width="9.140625" style="46"/>
    <col min="9345" max="9345" width="10.28515625" style="46" customWidth="1"/>
    <col min="9346" max="9346" width="9.42578125" style="46" customWidth="1"/>
    <col min="9347" max="9472" width="9.140625" style="46"/>
    <col min="9473" max="9473" width="19.85546875" style="46" customWidth="1"/>
    <col min="9474" max="9474" width="11.42578125" style="46" customWidth="1"/>
    <col min="9475" max="9475" width="10" style="46" customWidth="1"/>
    <col min="9476" max="9476" width="11.42578125" style="46" customWidth="1"/>
    <col min="9477" max="9477" width="10.28515625" style="46" customWidth="1"/>
    <col min="9478" max="9478" width="10" style="46" customWidth="1"/>
    <col min="9479" max="9479" width="10.7109375" style="46" customWidth="1"/>
    <col min="9480" max="9483" width="10" style="46" customWidth="1"/>
    <col min="9484" max="9484" width="19.85546875" style="46" customWidth="1"/>
    <col min="9485" max="9485" width="10.28515625" style="46" customWidth="1"/>
    <col min="9486" max="9486" width="10" style="46" customWidth="1"/>
    <col min="9487" max="9487" width="10.28515625" style="46" customWidth="1"/>
    <col min="9488" max="9488" width="10" style="46" customWidth="1"/>
    <col min="9489" max="9489" width="10.28515625" style="46" customWidth="1"/>
    <col min="9490" max="9490" width="10" style="46" customWidth="1"/>
    <col min="9491" max="9491" width="10.28515625" style="46" customWidth="1"/>
    <col min="9492" max="9492" width="10" style="46" customWidth="1"/>
    <col min="9493" max="9493" width="10.28515625" style="46" customWidth="1"/>
    <col min="9494" max="9494" width="10" style="46" customWidth="1"/>
    <col min="9495" max="9495" width="19.85546875" style="46" customWidth="1"/>
    <col min="9496" max="9496" width="10.28515625" style="46" customWidth="1"/>
    <col min="9497" max="9497" width="10" style="46" customWidth="1"/>
    <col min="9498" max="9498" width="10.28515625" style="46" customWidth="1"/>
    <col min="9499" max="9499" width="10" style="46" customWidth="1"/>
    <col min="9500" max="9500" width="10.28515625" style="46" customWidth="1"/>
    <col min="9501" max="9501" width="10" style="46" customWidth="1"/>
    <col min="9502" max="9502" width="10.28515625" style="46" customWidth="1"/>
    <col min="9503" max="9503" width="10" style="46" customWidth="1"/>
    <col min="9504" max="9504" width="10.28515625" style="46" customWidth="1"/>
    <col min="9505" max="9505" width="10" style="46" customWidth="1"/>
    <col min="9506" max="9506" width="19.85546875" style="46" customWidth="1"/>
    <col min="9507" max="9507" width="10.28515625" style="46" customWidth="1"/>
    <col min="9508" max="9508" width="10" style="46" customWidth="1"/>
    <col min="9509" max="9509" width="10.28515625" style="46" customWidth="1"/>
    <col min="9510" max="9510" width="10" style="46" customWidth="1"/>
    <col min="9511" max="9511" width="10.28515625" style="46" customWidth="1"/>
    <col min="9512" max="9512" width="10" style="46" customWidth="1"/>
    <col min="9513" max="9513" width="10.28515625" style="46" customWidth="1"/>
    <col min="9514" max="9514" width="10" style="46" customWidth="1"/>
    <col min="9515" max="9515" width="10.28515625" style="46" customWidth="1"/>
    <col min="9516" max="9516" width="10" style="46" customWidth="1"/>
    <col min="9517" max="9517" width="19.85546875" style="46" customWidth="1"/>
    <col min="9518" max="9518" width="10.28515625" style="46" customWidth="1"/>
    <col min="9519" max="9519" width="10" style="46" customWidth="1"/>
    <col min="9520" max="9520" width="10.28515625" style="46" customWidth="1"/>
    <col min="9521" max="9521" width="10" style="46" customWidth="1"/>
    <col min="9522" max="9522" width="10.28515625" style="46" customWidth="1"/>
    <col min="9523" max="9523" width="10" style="46" customWidth="1"/>
    <col min="9524" max="9524" width="10.28515625" style="46" customWidth="1"/>
    <col min="9525" max="9525" width="10" style="46" customWidth="1"/>
    <col min="9526" max="9526" width="10.28515625" style="46" customWidth="1"/>
    <col min="9527" max="9527" width="10" style="46" customWidth="1"/>
    <col min="9528" max="9528" width="19.85546875" style="46" customWidth="1"/>
    <col min="9529" max="9529" width="10.28515625" style="46" customWidth="1"/>
    <col min="9530" max="9530" width="10" style="46" customWidth="1"/>
    <col min="9531" max="9531" width="10.28515625" style="46" customWidth="1"/>
    <col min="9532" max="9532" width="10" style="46" customWidth="1"/>
    <col min="9533" max="9533" width="10.28515625" style="46" customWidth="1"/>
    <col min="9534" max="9534" width="10" style="46" customWidth="1"/>
    <col min="9535" max="9535" width="10.28515625" style="46" customWidth="1"/>
    <col min="9536" max="9536" width="10" style="46" customWidth="1"/>
    <col min="9537" max="9537" width="10.28515625" style="46" customWidth="1"/>
    <col min="9538" max="9538" width="10" style="46" customWidth="1"/>
    <col min="9539" max="9539" width="19.85546875" style="46" customWidth="1"/>
    <col min="9540" max="9540" width="10.28515625" style="46" customWidth="1"/>
    <col min="9541" max="9541" width="10" style="46" customWidth="1"/>
    <col min="9542" max="9542" width="10.28515625" style="46" customWidth="1"/>
    <col min="9543" max="9543" width="10" style="46" customWidth="1"/>
    <col min="9544" max="9544" width="10.28515625" style="46" customWidth="1"/>
    <col min="9545" max="9545" width="10" style="46" customWidth="1"/>
    <col min="9546" max="9546" width="10.28515625" style="46" customWidth="1"/>
    <col min="9547" max="9547" width="10" style="46" customWidth="1"/>
    <col min="9548" max="9548" width="10.28515625" style="46" customWidth="1"/>
    <col min="9549" max="9549" width="10" style="46" customWidth="1"/>
    <col min="9550" max="9550" width="19.85546875" style="46" customWidth="1"/>
    <col min="9551" max="9551" width="10.28515625" style="46" customWidth="1"/>
    <col min="9552" max="9552" width="10" style="46" customWidth="1"/>
    <col min="9553" max="9553" width="10.28515625" style="46" customWidth="1"/>
    <col min="9554" max="9554" width="10" style="46" customWidth="1"/>
    <col min="9555" max="9555" width="10.28515625" style="46" customWidth="1"/>
    <col min="9556" max="9556" width="10" style="46" customWidth="1"/>
    <col min="9557" max="9557" width="10.28515625" style="46" customWidth="1"/>
    <col min="9558" max="9558" width="10" style="46" customWidth="1"/>
    <col min="9559" max="9559" width="10.28515625" style="46" customWidth="1"/>
    <col min="9560" max="9560" width="10" style="46" customWidth="1"/>
    <col min="9561" max="9561" width="19.85546875" style="46" customWidth="1"/>
    <col min="9562" max="9562" width="10.28515625" style="46" customWidth="1"/>
    <col min="9563" max="9563" width="10" style="46" customWidth="1"/>
    <col min="9564" max="9564" width="10.28515625" style="46" customWidth="1"/>
    <col min="9565" max="9565" width="10" style="46" customWidth="1"/>
    <col min="9566" max="9566" width="10.28515625" style="46" customWidth="1"/>
    <col min="9567" max="9567" width="10" style="46" customWidth="1"/>
    <col min="9568" max="9568" width="10.28515625" style="46" customWidth="1"/>
    <col min="9569" max="9569" width="10" style="46" customWidth="1"/>
    <col min="9570" max="9570" width="10.28515625" style="46" customWidth="1"/>
    <col min="9571" max="9571" width="10" style="46" customWidth="1"/>
    <col min="9572" max="9572" width="19.85546875" style="46" customWidth="1"/>
    <col min="9573" max="9573" width="10.28515625" style="46" customWidth="1"/>
    <col min="9574" max="9574" width="10" style="46" customWidth="1"/>
    <col min="9575" max="9575" width="10.28515625" style="46" customWidth="1"/>
    <col min="9576" max="9576" width="10" style="46" customWidth="1"/>
    <col min="9577" max="9577" width="10.28515625" style="46" customWidth="1"/>
    <col min="9578" max="9578" width="10" style="46" customWidth="1"/>
    <col min="9579" max="9579" width="10.28515625" style="46" customWidth="1"/>
    <col min="9580" max="9580" width="10" style="46" customWidth="1"/>
    <col min="9581" max="9581" width="10.28515625" style="46" customWidth="1"/>
    <col min="9582" max="9582" width="10" style="46" customWidth="1"/>
    <col min="9583" max="9583" width="19.85546875" style="46" customWidth="1"/>
    <col min="9584" max="9584" width="10.28515625" style="46" customWidth="1"/>
    <col min="9585" max="9585" width="10" style="46" customWidth="1"/>
    <col min="9586" max="9586" width="10.28515625" style="46" customWidth="1"/>
    <col min="9587" max="9587" width="10" style="46" customWidth="1"/>
    <col min="9588" max="9588" width="10.28515625" style="46" customWidth="1"/>
    <col min="9589" max="9589" width="10" style="46" customWidth="1"/>
    <col min="9590" max="9590" width="10.28515625" style="46" customWidth="1"/>
    <col min="9591" max="9591" width="10" style="46" customWidth="1"/>
    <col min="9592" max="9592" width="10.28515625" style="46" customWidth="1"/>
    <col min="9593" max="9593" width="10" style="46" customWidth="1"/>
    <col min="9594" max="9594" width="19.85546875" style="46" customWidth="1"/>
    <col min="9595" max="9595" width="10.28515625" style="46" customWidth="1"/>
    <col min="9596" max="9596" width="10" style="46" customWidth="1"/>
    <col min="9597" max="9597" width="10.28515625" style="46" customWidth="1"/>
    <col min="9598" max="9598" width="10" style="46" customWidth="1"/>
    <col min="9599" max="9599" width="10.28515625" style="46" customWidth="1"/>
    <col min="9600" max="9600" width="9.140625" style="46"/>
    <col min="9601" max="9601" width="10.28515625" style="46" customWidth="1"/>
    <col min="9602" max="9602" width="9.42578125" style="46" customWidth="1"/>
    <col min="9603" max="9728" width="9.140625" style="46"/>
    <col min="9729" max="9729" width="19.85546875" style="46" customWidth="1"/>
    <col min="9730" max="9730" width="11.42578125" style="46" customWidth="1"/>
    <col min="9731" max="9731" width="10" style="46" customWidth="1"/>
    <col min="9732" max="9732" width="11.42578125" style="46" customWidth="1"/>
    <col min="9733" max="9733" width="10.28515625" style="46" customWidth="1"/>
    <col min="9734" max="9734" width="10" style="46" customWidth="1"/>
    <col min="9735" max="9735" width="10.7109375" style="46" customWidth="1"/>
    <col min="9736" max="9739" width="10" style="46" customWidth="1"/>
    <col min="9740" max="9740" width="19.85546875" style="46" customWidth="1"/>
    <col min="9741" max="9741" width="10.28515625" style="46" customWidth="1"/>
    <col min="9742" max="9742" width="10" style="46" customWidth="1"/>
    <col min="9743" max="9743" width="10.28515625" style="46" customWidth="1"/>
    <col min="9744" max="9744" width="10" style="46" customWidth="1"/>
    <col min="9745" max="9745" width="10.28515625" style="46" customWidth="1"/>
    <col min="9746" max="9746" width="10" style="46" customWidth="1"/>
    <col min="9747" max="9747" width="10.28515625" style="46" customWidth="1"/>
    <col min="9748" max="9748" width="10" style="46" customWidth="1"/>
    <col min="9749" max="9749" width="10.28515625" style="46" customWidth="1"/>
    <col min="9750" max="9750" width="10" style="46" customWidth="1"/>
    <col min="9751" max="9751" width="19.85546875" style="46" customWidth="1"/>
    <col min="9752" max="9752" width="10.28515625" style="46" customWidth="1"/>
    <col min="9753" max="9753" width="10" style="46" customWidth="1"/>
    <col min="9754" max="9754" width="10.28515625" style="46" customWidth="1"/>
    <col min="9755" max="9755" width="10" style="46" customWidth="1"/>
    <col min="9756" max="9756" width="10.28515625" style="46" customWidth="1"/>
    <col min="9757" max="9757" width="10" style="46" customWidth="1"/>
    <col min="9758" max="9758" width="10.28515625" style="46" customWidth="1"/>
    <col min="9759" max="9759" width="10" style="46" customWidth="1"/>
    <col min="9760" max="9760" width="10.28515625" style="46" customWidth="1"/>
    <col min="9761" max="9761" width="10" style="46" customWidth="1"/>
    <col min="9762" max="9762" width="19.85546875" style="46" customWidth="1"/>
    <col min="9763" max="9763" width="10.28515625" style="46" customWidth="1"/>
    <col min="9764" max="9764" width="10" style="46" customWidth="1"/>
    <col min="9765" max="9765" width="10.28515625" style="46" customWidth="1"/>
    <col min="9766" max="9766" width="10" style="46" customWidth="1"/>
    <col min="9767" max="9767" width="10.28515625" style="46" customWidth="1"/>
    <col min="9768" max="9768" width="10" style="46" customWidth="1"/>
    <col min="9769" max="9769" width="10.28515625" style="46" customWidth="1"/>
    <col min="9770" max="9770" width="10" style="46" customWidth="1"/>
    <col min="9771" max="9771" width="10.28515625" style="46" customWidth="1"/>
    <col min="9772" max="9772" width="10" style="46" customWidth="1"/>
    <col min="9773" max="9773" width="19.85546875" style="46" customWidth="1"/>
    <col min="9774" max="9774" width="10.28515625" style="46" customWidth="1"/>
    <col min="9775" max="9775" width="10" style="46" customWidth="1"/>
    <col min="9776" max="9776" width="10.28515625" style="46" customWidth="1"/>
    <col min="9777" max="9777" width="10" style="46" customWidth="1"/>
    <col min="9778" max="9778" width="10.28515625" style="46" customWidth="1"/>
    <col min="9779" max="9779" width="10" style="46" customWidth="1"/>
    <col min="9780" max="9780" width="10.28515625" style="46" customWidth="1"/>
    <col min="9781" max="9781" width="10" style="46" customWidth="1"/>
    <col min="9782" max="9782" width="10.28515625" style="46" customWidth="1"/>
    <col min="9783" max="9783" width="10" style="46" customWidth="1"/>
    <col min="9784" max="9784" width="19.85546875" style="46" customWidth="1"/>
    <col min="9785" max="9785" width="10.28515625" style="46" customWidth="1"/>
    <col min="9786" max="9786" width="10" style="46" customWidth="1"/>
    <col min="9787" max="9787" width="10.28515625" style="46" customWidth="1"/>
    <col min="9788" max="9788" width="10" style="46" customWidth="1"/>
    <col min="9789" max="9789" width="10.28515625" style="46" customWidth="1"/>
    <col min="9790" max="9790" width="10" style="46" customWidth="1"/>
    <col min="9791" max="9791" width="10.28515625" style="46" customWidth="1"/>
    <col min="9792" max="9792" width="10" style="46" customWidth="1"/>
    <col min="9793" max="9793" width="10.28515625" style="46" customWidth="1"/>
    <col min="9794" max="9794" width="10" style="46" customWidth="1"/>
    <col min="9795" max="9795" width="19.85546875" style="46" customWidth="1"/>
    <col min="9796" max="9796" width="10.28515625" style="46" customWidth="1"/>
    <col min="9797" max="9797" width="10" style="46" customWidth="1"/>
    <col min="9798" max="9798" width="10.28515625" style="46" customWidth="1"/>
    <col min="9799" max="9799" width="10" style="46" customWidth="1"/>
    <col min="9800" max="9800" width="10.28515625" style="46" customWidth="1"/>
    <col min="9801" max="9801" width="10" style="46" customWidth="1"/>
    <col min="9802" max="9802" width="10.28515625" style="46" customWidth="1"/>
    <col min="9803" max="9803" width="10" style="46" customWidth="1"/>
    <col min="9804" max="9804" width="10.28515625" style="46" customWidth="1"/>
    <col min="9805" max="9805" width="10" style="46" customWidth="1"/>
    <col min="9806" max="9806" width="19.85546875" style="46" customWidth="1"/>
    <col min="9807" max="9807" width="10.28515625" style="46" customWidth="1"/>
    <col min="9808" max="9808" width="10" style="46" customWidth="1"/>
    <col min="9809" max="9809" width="10.28515625" style="46" customWidth="1"/>
    <col min="9810" max="9810" width="10" style="46" customWidth="1"/>
    <col min="9811" max="9811" width="10.28515625" style="46" customWidth="1"/>
    <col min="9812" max="9812" width="10" style="46" customWidth="1"/>
    <col min="9813" max="9813" width="10.28515625" style="46" customWidth="1"/>
    <col min="9814" max="9814" width="10" style="46" customWidth="1"/>
    <col min="9815" max="9815" width="10.28515625" style="46" customWidth="1"/>
    <col min="9816" max="9816" width="10" style="46" customWidth="1"/>
    <col min="9817" max="9817" width="19.85546875" style="46" customWidth="1"/>
    <col min="9818" max="9818" width="10.28515625" style="46" customWidth="1"/>
    <col min="9819" max="9819" width="10" style="46" customWidth="1"/>
    <col min="9820" max="9820" width="10.28515625" style="46" customWidth="1"/>
    <col min="9821" max="9821" width="10" style="46" customWidth="1"/>
    <col min="9822" max="9822" width="10.28515625" style="46" customWidth="1"/>
    <col min="9823" max="9823" width="10" style="46" customWidth="1"/>
    <col min="9824" max="9824" width="10.28515625" style="46" customWidth="1"/>
    <col min="9825" max="9825" width="10" style="46" customWidth="1"/>
    <col min="9826" max="9826" width="10.28515625" style="46" customWidth="1"/>
    <col min="9827" max="9827" width="10" style="46" customWidth="1"/>
    <col min="9828" max="9828" width="19.85546875" style="46" customWidth="1"/>
    <col min="9829" max="9829" width="10.28515625" style="46" customWidth="1"/>
    <col min="9830" max="9830" width="10" style="46" customWidth="1"/>
    <col min="9831" max="9831" width="10.28515625" style="46" customWidth="1"/>
    <col min="9832" max="9832" width="10" style="46" customWidth="1"/>
    <col min="9833" max="9833" width="10.28515625" style="46" customWidth="1"/>
    <col min="9834" max="9834" width="10" style="46" customWidth="1"/>
    <col min="9835" max="9835" width="10.28515625" style="46" customWidth="1"/>
    <col min="9836" max="9836" width="10" style="46" customWidth="1"/>
    <col min="9837" max="9837" width="10.28515625" style="46" customWidth="1"/>
    <col min="9838" max="9838" width="10" style="46" customWidth="1"/>
    <col min="9839" max="9839" width="19.85546875" style="46" customWidth="1"/>
    <col min="9840" max="9840" width="10.28515625" style="46" customWidth="1"/>
    <col min="9841" max="9841" width="10" style="46" customWidth="1"/>
    <col min="9842" max="9842" width="10.28515625" style="46" customWidth="1"/>
    <col min="9843" max="9843" width="10" style="46" customWidth="1"/>
    <col min="9844" max="9844" width="10.28515625" style="46" customWidth="1"/>
    <col min="9845" max="9845" width="10" style="46" customWidth="1"/>
    <col min="9846" max="9846" width="10.28515625" style="46" customWidth="1"/>
    <col min="9847" max="9847" width="10" style="46" customWidth="1"/>
    <col min="9848" max="9848" width="10.28515625" style="46" customWidth="1"/>
    <col min="9849" max="9849" width="10" style="46" customWidth="1"/>
    <col min="9850" max="9850" width="19.85546875" style="46" customWidth="1"/>
    <col min="9851" max="9851" width="10.28515625" style="46" customWidth="1"/>
    <col min="9852" max="9852" width="10" style="46" customWidth="1"/>
    <col min="9853" max="9853" width="10.28515625" style="46" customWidth="1"/>
    <col min="9854" max="9854" width="10" style="46" customWidth="1"/>
    <col min="9855" max="9855" width="10.28515625" style="46" customWidth="1"/>
    <col min="9856" max="9856" width="9.140625" style="46"/>
    <col min="9857" max="9857" width="10.28515625" style="46" customWidth="1"/>
    <col min="9858" max="9858" width="9.42578125" style="46" customWidth="1"/>
    <col min="9859" max="9984" width="9.140625" style="46"/>
    <col min="9985" max="9985" width="19.85546875" style="46" customWidth="1"/>
    <col min="9986" max="9986" width="11.42578125" style="46" customWidth="1"/>
    <col min="9987" max="9987" width="10" style="46" customWidth="1"/>
    <col min="9988" max="9988" width="11.42578125" style="46" customWidth="1"/>
    <col min="9989" max="9989" width="10.28515625" style="46" customWidth="1"/>
    <col min="9990" max="9990" width="10" style="46" customWidth="1"/>
    <col min="9991" max="9991" width="10.7109375" style="46" customWidth="1"/>
    <col min="9992" max="9995" width="10" style="46" customWidth="1"/>
    <col min="9996" max="9996" width="19.85546875" style="46" customWidth="1"/>
    <col min="9997" max="9997" width="10.28515625" style="46" customWidth="1"/>
    <col min="9998" max="9998" width="10" style="46" customWidth="1"/>
    <col min="9999" max="9999" width="10.28515625" style="46" customWidth="1"/>
    <col min="10000" max="10000" width="10" style="46" customWidth="1"/>
    <col min="10001" max="10001" width="10.28515625" style="46" customWidth="1"/>
    <col min="10002" max="10002" width="10" style="46" customWidth="1"/>
    <col min="10003" max="10003" width="10.28515625" style="46" customWidth="1"/>
    <col min="10004" max="10004" width="10" style="46" customWidth="1"/>
    <col min="10005" max="10005" width="10.28515625" style="46" customWidth="1"/>
    <col min="10006" max="10006" width="10" style="46" customWidth="1"/>
    <col min="10007" max="10007" width="19.85546875" style="46" customWidth="1"/>
    <col min="10008" max="10008" width="10.28515625" style="46" customWidth="1"/>
    <col min="10009" max="10009" width="10" style="46" customWidth="1"/>
    <col min="10010" max="10010" width="10.28515625" style="46" customWidth="1"/>
    <col min="10011" max="10011" width="10" style="46" customWidth="1"/>
    <col min="10012" max="10012" width="10.28515625" style="46" customWidth="1"/>
    <col min="10013" max="10013" width="10" style="46" customWidth="1"/>
    <col min="10014" max="10014" width="10.28515625" style="46" customWidth="1"/>
    <col min="10015" max="10015" width="10" style="46" customWidth="1"/>
    <col min="10016" max="10016" width="10.28515625" style="46" customWidth="1"/>
    <col min="10017" max="10017" width="10" style="46" customWidth="1"/>
    <col min="10018" max="10018" width="19.85546875" style="46" customWidth="1"/>
    <col min="10019" max="10019" width="10.28515625" style="46" customWidth="1"/>
    <col min="10020" max="10020" width="10" style="46" customWidth="1"/>
    <col min="10021" max="10021" width="10.28515625" style="46" customWidth="1"/>
    <col min="10022" max="10022" width="10" style="46" customWidth="1"/>
    <col min="10023" max="10023" width="10.28515625" style="46" customWidth="1"/>
    <col min="10024" max="10024" width="10" style="46" customWidth="1"/>
    <col min="10025" max="10025" width="10.28515625" style="46" customWidth="1"/>
    <col min="10026" max="10026" width="10" style="46" customWidth="1"/>
    <col min="10027" max="10027" width="10.28515625" style="46" customWidth="1"/>
    <col min="10028" max="10028" width="10" style="46" customWidth="1"/>
    <col min="10029" max="10029" width="19.85546875" style="46" customWidth="1"/>
    <col min="10030" max="10030" width="10.28515625" style="46" customWidth="1"/>
    <col min="10031" max="10031" width="10" style="46" customWidth="1"/>
    <col min="10032" max="10032" width="10.28515625" style="46" customWidth="1"/>
    <col min="10033" max="10033" width="10" style="46" customWidth="1"/>
    <col min="10034" max="10034" width="10.28515625" style="46" customWidth="1"/>
    <col min="10035" max="10035" width="10" style="46" customWidth="1"/>
    <col min="10036" max="10036" width="10.28515625" style="46" customWidth="1"/>
    <col min="10037" max="10037" width="10" style="46" customWidth="1"/>
    <col min="10038" max="10038" width="10.28515625" style="46" customWidth="1"/>
    <col min="10039" max="10039" width="10" style="46" customWidth="1"/>
    <col min="10040" max="10040" width="19.85546875" style="46" customWidth="1"/>
    <col min="10041" max="10041" width="10.28515625" style="46" customWidth="1"/>
    <col min="10042" max="10042" width="10" style="46" customWidth="1"/>
    <col min="10043" max="10043" width="10.28515625" style="46" customWidth="1"/>
    <col min="10044" max="10044" width="10" style="46" customWidth="1"/>
    <col min="10045" max="10045" width="10.28515625" style="46" customWidth="1"/>
    <col min="10046" max="10046" width="10" style="46" customWidth="1"/>
    <col min="10047" max="10047" width="10.28515625" style="46" customWidth="1"/>
    <col min="10048" max="10048" width="10" style="46" customWidth="1"/>
    <col min="10049" max="10049" width="10.28515625" style="46" customWidth="1"/>
    <col min="10050" max="10050" width="10" style="46" customWidth="1"/>
    <col min="10051" max="10051" width="19.85546875" style="46" customWidth="1"/>
    <col min="10052" max="10052" width="10.28515625" style="46" customWidth="1"/>
    <col min="10053" max="10053" width="10" style="46" customWidth="1"/>
    <col min="10054" max="10054" width="10.28515625" style="46" customWidth="1"/>
    <col min="10055" max="10055" width="10" style="46" customWidth="1"/>
    <col min="10056" max="10056" width="10.28515625" style="46" customWidth="1"/>
    <col min="10057" max="10057" width="10" style="46" customWidth="1"/>
    <col min="10058" max="10058" width="10.28515625" style="46" customWidth="1"/>
    <col min="10059" max="10059" width="10" style="46" customWidth="1"/>
    <col min="10060" max="10060" width="10.28515625" style="46" customWidth="1"/>
    <col min="10061" max="10061" width="10" style="46" customWidth="1"/>
    <col min="10062" max="10062" width="19.85546875" style="46" customWidth="1"/>
    <col min="10063" max="10063" width="10.28515625" style="46" customWidth="1"/>
    <col min="10064" max="10064" width="10" style="46" customWidth="1"/>
    <col min="10065" max="10065" width="10.28515625" style="46" customWidth="1"/>
    <col min="10066" max="10066" width="10" style="46" customWidth="1"/>
    <col min="10067" max="10067" width="10.28515625" style="46" customWidth="1"/>
    <col min="10068" max="10068" width="10" style="46" customWidth="1"/>
    <col min="10069" max="10069" width="10.28515625" style="46" customWidth="1"/>
    <col min="10070" max="10070" width="10" style="46" customWidth="1"/>
    <col min="10071" max="10071" width="10.28515625" style="46" customWidth="1"/>
    <col min="10072" max="10072" width="10" style="46" customWidth="1"/>
    <col min="10073" max="10073" width="19.85546875" style="46" customWidth="1"/>
    <col min="10074" max="10074" width="10.28515625" style="46" customWidth="1"/>
    <col min="10075" max="10075" width="10" style="46" customWidth="1"/>
    <col min="10076" max="10076" width="10.28515625" style="46" customWidth="1"/>
    <col min="10077" max="10077" width="10" style="46" customWidth="1"/>
    <col min="10078" max="10078" width="10.28515625" style="46" customWidth="1"/>
    <col min="10079" max="10079" width="10" style="46" customWidth="1"/>
    <col min="10080" max="10080" width="10.28515625" style="46" customWidth="1"/>
    <col min="10081" max="10081" width="10" style="46" customWidth="1"/>
    <col min="10082" max="10082" width="10.28515625" style="46" customWidth="1"/>
    <col min="10083" max="10083" width="10" style="46" customWidth="1"/>
    <col min="10084" max="10084" width="19.85546875" style="46" customWidth="1"/>
    <col min="10085" max="10085" width="10.28515625" style="46" customWidth="1"/>
    <col min="10086" max="10086" width="10" style="46" customWidth="1"/>
    <col min="10087" max="10087" width="10.28515625" style="46" customWidth="1"/>
    <col min="10088" max="10088" width="10" style="46" customWidth="1"/>
    <col min="10089" max="10089" width="10.28515625" style="46" customWidth="1"/>
    <col min="10090" max="10090" width="10" style="46" customWidth="1"/>
    <col min="10091" max="10091" width="10.28515625" style="46" customWidth="1"/>
    <col min="10092" max="10092" width="10" style="46" customWidth="1"/>
    <col min="10093" max="10093" width="10.28515625" style="46" customWidth="1"/>
    <col min="10094" max="10094" width="10" style="46" customWidth="1"/>
    <col min="10095" max="10095" width="19.85546875" style="46" customWidth="1"/>
    <col min="10096" max="10096" width="10.28515625" style="46" customWidth="1"/>
    <col min="10097" max="10097" width="10" style="46" customWidth="1"/>
    <col min="10098" max="10098" width="10.28515625" style="46" customWidth="1"/>
    <col min="10099" max="10099" width="10" style="46" customWidth="1"/>
    <col min="10100" max="10100" width="10.28515625" style="46" customWidth="1"/>
    <col min="10101" max="10101" width="10" style="46" customWidth="1"/>
    <col min="10102" max="10102" width="10.28515625" style="46" customWidth="1"/>
    <col min="10103" max="10103" width="10" style="46" customWidth="1"/>
    <col min="10104" max="10104" width="10.28515625" style="46" customWidth="1"/>
    <col min="10105" max="10105" width="10" style="46" customWidth="1"/>
    <col min="10106" max="10106" width="19.85546875" style="46" customWidth="1"/>
    <col min="10107" max="10107" width="10.28515625" style="46" customWidth="1"/>
    <col min="10108" max="10108" width="10" style="46" customWidth="1"/>
    <col min="10109" max="10109" width="10.28515625" style="46" customWidth="1"/>
    <col min="10110" max="10110" width="10" style="46" customWidth="1"/>
    <col min="10111" max="10111" width="10.28515625" style="46" customWidth="1"/>
    <col min="10112" max="10112" width="9.140625" style="46"/>
    <col min="10113" max="10113" width="10.28515625" style="46" customWidth="1"/>
    <col min="10114" max="10114" width="9.42578125" style="46" customWidth="1"/>
    <col min="10115" max="10240" width="9.140625" style="46"/>
    <col min="10241" max="10241" width="19.85546875" style="46" customWidth="1"/>
    <col min="10242" max="10242" width="11.42578125" style="46" customWidth="1"/>
    <col min="10243" max="10243" width="10" style="46" customWidth="1"/>
    <col min="10244" max="10244" width="11.42578125" style="46" customWidth="1"/>
    <col min="10245" max="10245" width="10.28515625" style="46" customWidth="1"/>
    <col min="10246" max="10246" width="10" style="46" customWidth="1"/>
    <col min="10247" max="10247" width="10.7109375" style="46" customWidth="1"/>
    <col min="10248" max="10251" width="10" style="46" customWidth="1"/>
    <col min="10252" max="10252" width="19.85546875" style="46" customWidth="1"/>
    <col min="10253" max="10253" width="10.28515625" style="46" customWidth="1"/>
    <col min="10254" max="10254" width="10" style="46" customWidth="1"/>
    <col min="10255" max="10255" width="10.28515625" style="46" customWidth="1"/>
    <col min="10256" max="10256" width="10" style="46" customWidth="1"/>
    <col min="10257" max="10257" width="10.28515625" style="46" customWidth="1"/>
    <col min="10258" max="10258" width="10" style="46" customWidth="1"/>
    <col min="10259" max="10259" width="10.28515625" style="46" customWidth="1"/>
    <col min="10260" max="10260" width="10" style="46" customWidth="1"/>
    <col min="10261" max="10261" width="10.28515625" style="46" customWidth="1"/>
    <col min="10262" max="10262" width="10" style="46" customWidth="1"/>
    <col min="10263" max="10263" width="19.85546875" style="46" customWidth="1"/>
    <col min="10264" max="10264" width="10.28515625" style="46" customWidth="1"/>
    <col min="10265" max="10265" width="10" style="46" customWidth="1"/>
    <col min="10266" max="10266" width="10.28515625" style="46" customWidth="1"/>
    <col min="10267" max="10267" width="10" style="46" customWidth="1"/>
    <col min="10268" max="10268" width="10.28515625" style="46" customWidth="1"/>
    <col min="10269" max="10269" width="10" style="46" customWidth="1"/>
    <col min="10270" max="10270" width="10.28515625" style="46" customWidth="1"/>
    <col min="10271" max="10271" width="10" style="46" customWidth="1"/>
    <col min="10272" max="10272" width="10.28515625" style="46" customWidth="1"/>
    <col min="10273" max="10273" width="10" style="46" customWidth="1"/>
    <col min="10274" max="10274" width="19.85546875" style="46" customWidth="1"/>
    <col min="10275" max="10275" width="10.28515625" style="46" customWidth="1"/>
    <col min="10276" max="10276" width="10" style="46" customWidth="1"/>
    <col min="10277" max="10277" width="10.28515625" style="46" customWidth="1"/>
    <col min="10278" max="10278" width="10" style="46" customWidth="1"/>
    <col min="10279" max="10279" width="10.28515625" style="46" customWidth="1"/>
    <col min="10280" max="10280" width="10" style="46" customWidth="1"/>
    <col min="10281" max="10281" width="10.28515625" style="46" customWidth="1"/>
    <col min="10282" max="10282" width="10" style="46" customWidth="1"/>
    <col min="10283" max="10283" width="10.28515625" style="46" customWidth="1"/>
    <col min="10284" max="10284" width="10" style="46" customWidth="1"/>
    <col min="10285" max="10285" width="19.85546875" style="46" customWidth="1"/>
    <col min="10286" max="10286" width="10.28515625" style="46" customWidth="1"/>
    <col min="10287" max="10287" width="10" style="46" customWidth="1"/>
    <col min="10288" max="10288" width="10.28515625" style="46" customWidth="1"/>
    <col min="10289" max="10289" width="10" style="46" customWidth="1"/>
    <col min="10290" max="10290" width="10.28515625" style="46" customWidth="1"/>
    <col min="10291" max="10291" width="10" style="46" customWidth="1"/>
    <col min="10292" max="10292" width="10.28515625" style="46" customWidth="1"/>
    <col min="10293" max="10293" width="10" style="46" customWidth="1"/>
    <col min="10294" max="10294" width="10.28515625" style="46" customWidth="1"/>
    <col min="10295" max="10295" width="10" style="46" customWidth="1"/>
    <col min="10296" max="10296" width="19.85546875" style="46" customWidth="1"/>
    <col min="10297" max="10297" width="10.28515625" style="46" customWidth="1"/>
    <col min="10298" max="10298" width="10" style="46" customWidth="1"/>
    <col min="10299" max="10299" width="10.28515625" style="46" customWidth="1"/>
    <col min="10300" max="10300" width="10" style="46" customWidth="1"/>
    <col min="10301" max="10301" width="10.28515625" style="46" customWidth="1"/>
    <col min="10302" max="10302" width="10" style="46" customWidth="1"/>
    <col min="10303" max="10303" width="10.28515625" style="46" customWidth="1"/>
    <col min="10304" max="10304" width="10" style="46" customWidth="1"/>
    <col min="10305" max="10305" width="10.28515625" style="46" customWidth="1"/>
    <col min="10306" max="10306" width="10" style="46" customWidth="1"/>
    <col min="10307" max="10307" width="19.85546875" style="46" customWidth="1"/>
    <col min="10308" max="10308" width="10.28515625" style="46" customWidth="1"/>
    <col min="10309" max="10309" width="10" style="46" customWidth="1"/>
    <col min="10310" max="10310" width="10.28515625" style="46" customWidth="1"/>
    <col min="10311" max="10311" width="10" style="46" customWidth="1"/>
    <col min="10312" max="10312" width="10.28515625" style="46" customWidth="1"/>
    <col min="10313" max="10313" width="10" style="46" customWidth="1"/>
    <col min="10314" max="10314" width="10.28515625" style="46" customWidth="1"/>
    <col min="10315" max="10315" width="10" style="46" customWidth="1"/>
    <col min="10316" max="10316" width="10.28515625" style="46" customWidth="1"/>
    <col min="10317" max="10317" width="10" style="46" customWidth="1"/>
    <col min="10318" max="10318" width="19.85546875" style="46" customWidth="1"/>
    <col min="10319" max="10319" width="10.28515625" style="46" customWidth="1"/>
    <col min="10320" max="10320" width="10" style="46" customWidth="1"/>
    <col min="10321" max="10321" width="10.28515625" style="46" customWidth="1"/>
    <col min="10322" max="10322" width="10" style="46" customWidth="1"/>
    <col min="10323" max="10323" width="10.28515625" style="46" customWidth="1"/>
    <col min="10324" max="10324" width="10" style="46" customWidth="1"/>
    <col min="10325" max="10325" width="10.28515625" style="46" customWidth="1"/>
    <col min="10326" max="10326" width="10" style="46" customWidth="1"/>
    <col min="10327" max="10327" width="10.28515625" style="46" customWidth="1"/>
    <col min="10328" max="10328" width="10" style="46" customWidth="1"/>
    <col min="10329" max="10329" width="19.85546875" style="46" customWidth="1"/>
    <col min="10330" max="10330" width="10.28515625" style="46" customWidth="1"/>
    <col min="10331" max="10331" width="10" style="46" customWidth="1"/>
    <col min="10332" max="10332" width="10.28515625" style="46" customWidth="1"/>
    <col min="10333" max="10333" width="10" style="46" customWidth="1"/>
    <col min="10334" max="10334" width="10.28515625" style="46" customWidth="1"/>
    <col min="10335" max="10335" width="10" style="46" customWidth="1"/>
    <col min="10336" max="10336" width="10.28515625" style="46" customWidth="1"/>
    <col min="10337" max="10337" width="10" style="46" customWidth="1"/>
    <col min="10338" max="10338" width="10.28515625" style="46" customWidth="1"/>
    <col min="10339" max="10339" width="10" style="46" customWidth="1"/>
    <col min="10340" max="10340" width="19.85546875" style="46" customWidth="1"/>
    <col min="10341" max="10341" width="10.28515625" style="46" customWidth="1"/>
    <col min="10342" max="10342" width="10" style="46" customWidth="1"/>
    <col min="10343" max="10343" width="10.28515625" style="46" customWidth="1"/>
    <col min="10344" max="10344" width="10" style="46" customWidth="1"/>
    <col min="10345" max="10345" width="10.28515625" style="46" customWidth="1"/>
    <col min="10346" max="10346" width="10" style="46" customWidth="1"/>
    <col min="10347" max="10347" width="10.28515625" style="46" customWidth="1"/>
    <col min="10348" max="10348" width="10" style="46" customWidth="1"/>
    <col min="10349" max="10349" width="10.28515625" style="46" customWidth="1"/>
    <col min="10350" max="10350" width="10" style="46" customWidth="1"/>
    <col min="10351" max="10351" width="19.85546875" style="46" customWidth="1"/>
    <col min="10352" max="10352" width="10.28515625" style="46" customWidth="1"/>
    <col min="10353" max="10353" width="10" style="46" customWidth="1"/>
    <col min="10354" max="10354" width="10.28515625" style="46" customWidth="1"/>
    <col min="10355" max="10355" width="10" style="46" customWidth="1"/>
    <col min="10356" max="10356" width="10.28515625" style="46" customWidth="1"/>
    <col min="10357" max="10357" width="10" style="46" customWidth="1"/>
    <col min="10358" max="10358" width="10.28515625" style="46" customWidth="1"/>
    <col min="10359" max="10359" width="10" style="46" customWidth="1"/>
    <col min="10360" max="10360" width="10.28515625" style="46" customWidth="1"/>
    <col min="10361" max="10361" width="10" style="46" customWidth="1"/>
    <col min="10362" max="10362" width="19.85546875" style="46" customWidth="1"/>
    <col min="10363" max="10363" width="10.28515625" style="46" customWidth="1"/>
    <col min="10364" max="10364" width="10" style="46" customWidth="1"/>
    <col min="10365" max="10365" width="10.28515625" style="46" customWidth="1"/>
    <col min="10366" max="10366" width="10" style="46" customWidth="1"/>
    <col min="10367" max="10367" width="10.28515625" style="46" customWidth="1"/>
    <col min="10368" max="10368" width="9.140625" style="46"/>
    <col min="10369" max="10369" width="10.28515625" style="46" customWidth="1"/>
    <col min="10370" max="10370" width="9.42578125" style="46" customWidth="1"/>
    <col min="10371" max="10496" width="9.140625" style="46"/>
    <col min="10497" max="10497" width="19.85546875" style="46" customWidth="1"/>
    <col min="10498" max="10498" width="11.42578125" style="46" customWidth="1"/>
    <col min="10499" max="10499" width="10" style="46" customWidth="1"/>
    <col min="10500" max="10500" width="11.42578125" style="46" customWidth="1"/>
    <col min="10501" max="10501" width="10.28515625" style="46" customWidth="1"/>
    <col min="10502" max="10502" width="10" style="46" customWidth="1"/>
    <col min="10503" max="10503" width="10.7109375" style="46" customWidth="1"/>
    <col min="10504" max="10507" width="10" style="46" customWidth="1"/>
    <col min="10508" max="10508" width="19.85546875" style="46" customWidth="1"/>
    <col min="10509" max="10509" width="10.28515625" style="46" customWidth="1"/>
    <col min="10510" max="10510" width="10" style="46" customWidth="1"/>
    <col min="10511" max="10511" width="10.28515625" style="46" customWidth="1"/>
    <col min="10512" max="10512" width="10" style="46" customWidth="1"/>
    <col min="10513" max="10513" width="10.28515625" style="46" customWidth="1"/>
    <col min="10514" max="10514" width="10" style="46" customWidth="1"/>
    <col min="10515" max="10515" width="10.28515625" style="46" customWidth="1"/>
    <col min="10516" max="10516" width="10" style="46" customWidth="1"/>
    <col min="10517" max="10517" width="10.28515625" style="46" customWidth="1"/>
    <col min="10518" max="10518" width="10" style="46" customWidth="1"/>
    <col min="10519" max="10519" width="19.85546875" style="46" customWidth="1"/>
    <col min="10520" max="10520" width="10.28515625" style="46" customWidth="1"/>
    <col min="10521" max="10521" width="10" style="46" customWidth="1"/>
    <col min="10522" max="10522" width="10.28515625" style="46" customWidth="1"/>
    <col min="10523" max="10523" width="10" style="46" customWidth="1"/>
    <col min="10524" max="10524" width="10.28515625" style="46" customWidth="1"/>
    <col min="10525" max="10525" width="10" style="46" customWidth="1"/>
    <col min="10526" max="10526" width="10.28515625" style="46" customWidth="1"/>
    <col min="10527" max="10527" width="10" style="46" customWidth="1"/>
    <col min="10528" max="10528" width="10.28515625" style="46" customWidth="1"/>
    <col min="10529" max="10529" width="10" style="46" customWidth="1"/>
    <col min="10530" max="10530" width="19.85546875" style="46" customWidth="1"/>
    <col min="10531" max="10531" width="10.28515625" style="46" customWidth="1"/>
    <col min="10532" max="10532" width="10" style="46" customWidth="1"/>
    <col min="10533" max="10533" width="10.28515625" style="46" customWidth="1"/>
    <col min="10534" max="10534" width="10" style="46" customWidth="1"/>
    <col min="10535" max="10535" width="10.28515625" style="46" customWidth="1"/>
    <col min="10536" max="10536" width="10" style="46" customWidth="1"/>
    <col min="10537" max="10537" width="10.28515625" style="46" customWidth="1"/>
    <col min="10538" max="10538" width="10" style="46" customWidth="1"/>
    <col min="10539" max="10539" width="10.28515625" style="46" customWidth="1"/>
    <col min="10540" max="10540" width="10" style="46" customWidth="1"/>
    <col min="10541" max="10541" width="19.85546875" style="46" customWidth="1"/>
    <col min="10542" max="10542" width="10.28515625" style="46" customWidth="1"/>
    <col min="10543" max="10543" width="10" style="46" customWidth="1"/>
    <col min="10544" max="10544" width="10.28515625" style="46" customWidth="1"/>
    <col min="10545" max="10545" width="10" style="46" customWidth="1"/>
    <col min="10546" max="10546" width="10.28515625" style="46" customWidth="1"/>
    <col min="10547" max="10547" width="10" style="46" customWidth="1"/>
    <col min="10548" max="10548" width="10.28515625" style="46" customWidth="1"/>
    <col min="10549" max="10549" width="10" style="46" customWidth="1"/>
    <col min="10550" max="10550" width="10.28515625" style="46" customWidth="1"/>
    <col min="10551" max="10551" width="10" style="46" customWidth="1"/>
    <col min="10552" max="10552" width="19.85546875" style="46" customWidth="1"/>
    <col min="10553" max="10553" width="10.28515625" style="46" customWidth="1"/>
    <col min="10554" max="10554" width="10" style="46" customWidth="1"/>
    <col min="10555" max="10555" width="10.28515625" style="46" customWidth="1"/>
    <col min="10556" max="10556" width="10" style="46" customWidth="1"/>
    <col min="10557" max="10557" width="10.28515625" style="46" customWidth="1"/>
    <col min="10558" max="10558" width="10" style="46" customWidth="1"/>
    <col min="10559" max="10559" width="10.28515625" style="46" customWidth="1"/>
    <col min="10560" max="10560" width="10" style="46" customWidth="1"/>
    <col min="10561" max="10561" width="10.28515625" style="46" customWidth="1"/>
    <col min="10562" max="10562" width="10" style="46" customWidth="1"/>
    <col min="10563" max="10563" width="19.85546875" style="46" customWidth="1"/>
    <col min="10564" max="10564" width="10.28515625" style="46" customWidth="1"/>
    <col min="10565" max="10565" width="10" style="46" customWidth="1"/>
    <col min="10566" max="10566" width="10.28515625" style="46" customWidth="1"/>
    <col min="10567" max="10567" width="10" style="46" customWidth="1"/>
    <col min="10568" max="10568" width="10.28515625" style="46" customWidth="1"/>
    <col min="10569" max="10569" width="10" style="46" customWidth="1"/>
    <col min="10570" max="10570" width="10.28515625" style="46" customWidth="1"/>
    <col min="10571" max="10571" width="10" style="46" customWidth="1"/>
    <col min="10572" max="10572" width="10.28515625" style="46" customWidth="1"/>
    <col min="10573" max="10573" width="10" style="46" customWidth="1"/>
    <col min="10574" max="10574" width="19.85546875" style="46" customWidth="1"/>
    <col min="10575" max="10575" width="10.28515625" style="46" customWidth="1"/>
    <col min="10576" max="10576" width="10" style="46" customWidth="1"/>
    <col min="10577" max="10577" width="10.28515625" style="46" customWidth="1"/>
    <col min="10578" max="10578" width="10" style="46" customWidth="1"/>
    <col min="10579" max="10579" width="10.28515625" style="46" customWidth="1"/>
    <col min="10580" max="10580" width="10" style="46" customWidth="1"/>
    <col min="10581" max="10581" width="10.28515625" style="46" customWidth="1"/>
    <col min="10582" max="10582" width="10" style="46" customWidth="1"/>
    <col min="10583" max="10583" width="10.28515625" style="46" customWidth="1"/>
    <col min="10584" max="10584" width="10" style="46" customWidth="1"/>
    <col min="10585" max="10585" width="19.85546875" style="46" customWidth="1"/>
    <col min="10586" max="10586" width="10.28515625" style="46" customWidth="1"/>
    <col min="10587" max="10587" width="10" style="46" customWidth="1"/>
    <col min="10588" max="10588" width="10.28515625" style="46" customWidth="1"/>
    <col min="10589" max="10589" width="10" style="46" customWidth="1"/>
    <col min="10590" max="10590" width="10.28515625" style="46" customWidth="1"/>
    <col min="10591" max="10591" width="10" style="46" customWidth="1"/>
    <col min="10592" max="10592" width="10.28515625" style="46" customWidth="1"/>
    <col min="10593" max="10593" width="10" style="46" customWidth="1"/>
    <col min="10594" max="10594" width="10.28515625" style="46" customWidth="1"/>
    <col min="10595" max="10595" width="10" style="46" customWidth="1"/>
    <col min="10596" max="10596" width="19.85546875" style="46" customWidth="1"/>
    <col min="10597" max="10597" width="10.28515625" style="46" customWidth="1"/>
    <col min="10598" max="10598" width="10" style="46" customWidth="1"/>
    <col min="10599" max="10599" width="10.28515625" style="46" customWidth="1"/>
    <col min="10600" max="10600" width="10" style="46" customWidth="1"/>
    <col min="10601" max="10601" width="10.28515625" style="46" customWidth="1"/>
    <col min="10602" max="10602" width="10" style="46" customWidth="1"/>
    <col min="10603" max="10603" width="10.28515625" style="46" customWidth="1"/>
    <col min="10604" max="10604" width="10" style="46" customWidth="1"/>
    <col min="10605" max="10605" width="10.28515625" style="46" customWidth="1"/>
    <col min="10606" max="10606" width="10" style="46" customWidth="1"/>
    <col min="10607" max="10607" width="19.85546875" style="46" customWidth="1"/>
    <col min="10608" max="10608" width="10.28515625" style="46" customWidth="1"/>
    <col min="10609" max="10609" width="10" style="46" customWidth="1"/>
    <col min="10610" max="10610" width="10.28515625" style="46" customWidth="1"/>
    <col min="10611" max="10611" width="10" style="46" customWidth="1"/>
    <col min="10612" max="10612" width="10.28515625" style="46" customWidth="1"/>
    <col min="10613" max="10613" width="10" style="46" customWidth="1"/>
    <col min="10614" max="10614" width="10.28515625" style="46" customWidth="1"/>
    <col min="10615" max="10615" width="10" style="46" customWidth="1"/>
    <col min="10616" max="10616" width="10.28515625" style="46" customWidth="1"/>
    <col min="10617" max="10617" width="10" style="46" customWidth="1"/>
    <col min="10618" max="10618" width="19.85546875" style="46" customWidth="1"/>
    <col min="10619" max="10619" width="10.28515625" style="46" customWidth="1"/>
    <col min="10620" max="10620" width="10" style="46" customWidth="1"/>
    <col min="10621" max="10621" width="10.28515625" style="46" customWidth="1"/>
    <col min="10622" max="10622" width="10" style="46" customWidth="1"/>
    <col min="10623" max="10623" width="10.28515625" style="46" customWidth="1"/>
    <col min="10624" max="10624" width="9.140625" style="46"/>
    <col min="10625" max="10625" width="10.28515625" style="46" customWidth="1"/>
    <col min="10626" max="10626" width="9.42578125" style="46" customWidth="1"/>
    <col min="10627" max="10752" width="9.140625" style="46"/>
    <col min="10753" max="10753" width="19.85546875" style="46" customWidth="1"/>
    <col min="10754" max="10754" width="11.42578125" style="46" customWidth="1"/>
    <col min="10755" max="10755" width="10" style="46" customWidth="1"/>
    <col min="10756" max="10756" width="11.42578125" style="46" customWidth="1"/>
    <col min="10757" max="10757" width="10.28515625" style="46" customWidth="1"/>
    <col min="10758" max="10758" width="10" style="46" customWidth="1"/>
    <col min="10759" max="10759" width="10.7109375" style="46" customWidth="1"/>
    <col min="10760" max="10763" width="10" style="46" customWidth="1"/>
    <col min="10764" max="10764" width="19.85546875" style="46" customWidth="1"/>
    <col min="10765" max="10765" width="10.28515625" style="46" customWidth="1"/>
    <col min="10766" max="10766" width="10" style="46" customWidth="1"/>
    <col min="10767" max="10767" width="10.28515625" style="46" customWidth="1"/>
    <col min="10768" max="10768" width="10" style="46" customWidth="1"/>
    <col min="10769" max="10769" width="10.28515625" style="46" customWidth="1"/>
    <col min="10770" max="10770" width="10" style="46" customWidth="1"/>
    <col min="10771" max="10771" width="10.28515625" style="46" customWidth="1"/>
    <col min="10772" max="10772" width="10" style="46" customWidth="1"/>
    <col min="10773" max="10773" width="10.28515625" style="46" customWidth="1"/>
    <col min="10774" max="10774" width="10" style="46" customWidth="1"/>
    <col min="10775" max="10775" width="19.85546875" style="46" customWidth="1"/>
    <col min="10776" max="10776" width="10.28515625" style="46" customWidth="1"/>
    <col min="10777" max="10777" width="10" style="46" customWidth="1"/>
    <col min="10778" max="10778" width="10.28515625" style="46" customWidth="1"/>
    <col min="10779" max="10779" width="10" style="46" customWidth="1"/>
    <col min="10780" max="10780" width="10.28515625" style="46" customWidth="1"/>
    <col min="10781" max="10781" width="10" style="46" customWidth="1"/>
    <col min="10782" max="10782" width="10.28515625" style="46" customWidth="1"/>
    <col min="10783" max="10783" width="10" style="46" customWidth="1"/>
    <col min="10784" max="10784" width="10.28515625" style="46" customWidth="1"/>
    <col min="10785" max="10785" width="10" style="46" customWidth="1"/>
    <col min="10786" max="10786" width="19.85546875" style="46" customWidth="1"/>
    <col min="10787" max="10787" width="10.28515625" style="46" customWidth="1"/>
    <col min="10788" max="10788" width="10" style="46" customWidth="1"/>
    <col min="10789" max="10789" width="10.28515625" style="46" customWidth="1"/>
    <col min="10790" max="10790" width="10" style="46" customWidth="1"/>
    <col min="10791" max="10791" width="10.28515625" style="46" customWidth="1"/>
    <col min="10792" max="10792" width="10" style="46" customWidth="1"/>
    <col min="10793" max="10793" width="10.28515625" style="46" customWidth="1"/>
    <col min="10794" max="10794" width="10" style="46" customWidth="1"/>
    <col min="10795" max="10795" width="10.28515625" style="46" customWidth="1"/>
    <col min="10796" max="10796" width="10" style="46" customWidth="1"/>
    <col min="10797" max="10797" width="19.85546875" style="46" customWidth="1"/>
    <col min="10798" max="10798" width="10.28515625" style="46" customWidth="1"/>
    <col min="10799" max="10799" width="10" style="46" customWidth="1"/>
    <col min="10800" max="10800" width="10.28515625" style="46" customWidth="1"/>
    <col min="10801" max="10801" width="10" style="46" customWidth="1"/>
    <col min="10802" max="10802" width="10.28515625" style="46" customWidth="1"/>
    <col min="10803" max="10803" width="10" style="46" customWidth="1"/>
    <col min="10804" max="10804" width="10.28515625" style="46" customWidth="1"/>
    <col min="10805" max="10805" width="10" style="46" customWidth="1"/>
    <col min="10806" max="10806" width="10.28515625" style="46" customWidth="1"/>
    <col min="10807" max="10807" width="10" style="46" customWidth="1"/>
    <col min="10808" max="10808" width="19.85546875" style="46" customWidth="1"/>
    <col min="10809" max="10809" width="10.28515625" style="46" customWidth="1"/>
    <col min="10810" max="10810" width="10" style="46" customWidth="1"/>
    <col min="10811" max="10811" width="10.28515625" style="46" customWidth="1"/>
    <col min="10812" max="10812" width="10" style="46" customWidth="1"/>
    <col min="10813" max="10813" width="10.28515625" style="46" customWidth="1"/>
    <col min="10814" max="10814" width="10" style="46" customWidth="1"/>
    <col min="10815" max="10815" width="10.28515625" style="46" customWidth="1"/>
    <col min="10816" max="10816" width="10" style="46" customWidth="1"/>
    <col min="10817" max="10817" width="10.28515625" style="46" customWidth="1"/>
    <col min="10818" max="10818" width="10" style="46" customWidth="1"/>
    <col min="10819" max="10819" width="19.85546875" style="46" customWidth="1"/>
    <col min="10820" max="10820" width="10.28515625" style="46" customWidth="1"/>
    <col min="10821" max="10821" width="10" style="46" customWidth="1"/>
    <col min="10822" max="10822" width="10.28515625" style="46" customWidth="1"/>
    <col min="10823" max="10823" width="10" style="46" customWidth="1"/>
    <col min="10824" max="10824" width="10.28515625" style="46" customWidth="1"/>
    <col min="10825" max="10825" width="10" style="46" customWidth="1"/>
    <col min="10826" max="10826" width="10.28515625" style="46" customWidth="1"/>
    <col min="10827" max="10827" width="10" style="46" customWidth="1"/>
    <col min="10828" max="10828" width="10.28515625" style="46" customWidth="1"/>
    <col min="10829" max="10829" width="10" style="46" customWidth="1"/>
    <col min="10830" max="10830" width="19.85546875" style="46" customWidth="1"/>
    <col min="10831" max="10831" width="10.28515625" style="46" customWidth="1"/>
    <col min="10832" max="10832" width="10" style="46" customWidth="1"/>
    <col min="10833" max="10833" width="10.28515625" style="46" customWidth="1"/>
    <col min="10834" max="10834" width="10" style="46" customWidth="1"/>
    <col min="10835" max="10835" width="10.28515625" style="46" customWidth="1"/>
    <col min="10836" max="10836" width="10" style="46" customWidth="1"/>
    <col min="10837" max="10837" width="10.28515625" style="46" customWidth="1"/>
    <col min="10838" max="10838" width="10" style="46" customWidth="1"/>
    <col min="10839" max="10839" width="10.28515625" style="46" customWidth="1"/>
    <col min="10840" max="10840" width="10" style="46" customWidth="1"/>
    <col min="10841" max="10841" width="19.85546875" style="46" customWidth="1"/>
    <col min="10842" max="10842" width="10.28515625" style="46" customWidth="1"/>
    <col min="10843" max="10843" width="10" style="46" customWidth="1"/>
    <col min="10844" max="10844" width="10.28515625" style="46" customWidth="1"/>
    <col min="10845" max="10845" width="10" style="46" customWidth="1"/>
    <col min="10846" max="10846" width="10.28515625" style="46" customWidth="1"/>
    <col min="10847" max="10847" width="10" style="46" customWidth="1"/>
    <col min="10848" max="10848" width="10.28515625" style="46" customWidth="1"/>
    <col min="10849" max="10849" width="10" style="46" customWidth="1"/>
    <col min="10850" max="10850" width="10.28515625" style="46" customWidth="1"/>
    <col min="10851" max="10851" width="10" style="46" customWidth="1"/>
    <col min="10852" max="10852" width="19.85546875" style="46" customWidth="1"/>
    <col min="10853" max="10853" width="10.28515625" style="46" customWidth="1"/>
    <col min="10854" max="10854" width="10" style="46" customWidth="1"/>
    <col min="10855" max="10855" width="10.28515625" style="46" customWidth="1"/>
    <col min="10856" max="10856" width="10" style="46" customWidth="1"/>
    <col min="10857" max="10857" width="10.28515625" style="46" customWidth="1"/>
    <col min="10858" max="10858" width="10" style="46" customWidth="1"/>
    <col min="10859" max="10859" width="10.28515625" style="46" customWidth="1"/>
    <col min="10860" max="10860" width="10" style="46" customWidth="1"/>
    <col min="10861" max="10861" width="10.28515625" style="46" customWidth="1"/>
    <col min="10862" max="10862" width="10" style="46" customWidth="1"/>
    <col min="10863" max="10863" width="19.85546875" style="46" customWidth="1"/>
    <col min="10864" max="10864" width="10.28515625" style="46" customWidth="1"/>
    <col min="10865" max="10865" width="10" style="46" customWidth="1"/>
    <col min="10866" max="10866" width="10.28515625" style="46" customWidth="1"/>
    <col min="10867" max="10867" width="10" style="46" customWidth="1"/>
    <col min="10868" max="10868" width="10.28515625" style="46" customWidth="1"/>
    <col min="10869" max="10869" width="10" style="46" customWidth="1"/>
    <col min="10870" max="10870" width="10.28515625" style="46" customWidth="1"/>
    <col min="10871" max="10871" width="10" style="46" customWidth="1"/>
    <col min="10872" max="10872" width="10.28515625" style="46" customWidth="1"/>
    <col min="10873" max="10873" width="10" style="46" customWidth="1"/>
    <col min="10874" max="10874" width="19.85546875" style="46" customWidth="1"/>
    <col min="10875" max="10875" width="10.28515625" style="46" customWidth="1"/>
    <col min="10876" max="10876" width="10" style="46" customWidth="1"/>
    <col min="10877" max="10877" width="10.28515625" style="46" customWidth="1"/>
    <col min="10878" max="10878" width="10" style="46" customWidth="1"/>
    <col min="10879" max="10879" width="10.28515625" style="46" customWidth="1"/>
    <col min="10880" max="10880" width="9.140625" style="46"/>
    <col min="10881" max="10881" width="10.28515625" style="46" customWidth="1"/>
    <col min="10882" max="10882" width="9.42578125" style="46" customWidth="1"/>
    <col min="10883" max="11008" width="9.140625" style="46"/>
    <col min="11009" max="11009" width="19.85546875" style="46" customWidth="1"/>
    <col min="11010" max="11010" width="11.42578125" style="46" customWidth="1"/>
    <col min="11011" max="11011" width="10" style="46" customWidth="1"/>
    <col min="11012" max="11012" width="11.42578125" style="46" customWidth="1"/>
    <col min="11013" max="11013" width="10.28515625" style="46" customWidth="1"/>
    <col min="11014" max="11014" width="10" style="46" customWidth="1"/>
    <col min="11015" max="11015" width="10.7109375" style="46" customWidth="1"/>
    <col min="11016" max="11019" width="10" style="46" customWidth="1"/>
    <col min="11020" max="11020" width="19.85546875" style="46" customWidth="1"/>
    <col min="11021" max="11021" width="10.28515625" style="46" customWidth="1"/>
    <col min="11022" max="11022" width="10" style="46" customWidth="1"/>
    <col min="11023" max="11023" width="10.28515625" style="46" customWidth="1"/>
    <col min="11024" max="11024" width="10" style="46" customWidth="1"/>
    <col min="11025" max="11025" width="10.28515625" style="46" customWidth="1"/>
    <col min="11026" max="11026" width="10" style="46" customWidth="1"/>
    <col min="11027" max="11027" width="10.28515625" style="46" customWidth="1"/>
    <col min="11028" max="11028" width="10" style="46" customWidth="1"/>
    <col min="11029" max="11029" width="10.28515625" style="46" customWidth="1"/>
    <col min="11030" max="11030" width="10" style="46" customWidth="1"/>
    <col min="11031" max="11031" width="19.85546875" style="46" customWidth="1"/>
    <col min="11032" max="11032" width="10.28515625" style="46" customWidth="1"/>
    <col min="11033" max="11033" width="10" style="46" customWidth="1"/>
    <col min="11034" max="11034" width="10.28515625" style="46" customWidth="1"/>
    <col min="11035" max="11035" width="10" style="46" customWidth="1"/>
    <col min="11036" max="11036" width="10.28515625" style="46" customWidth="1"/>
    <col min="11037" max="11037" width="10" style="46" customWidth="1"/>
    <col min="11038" max="11038" width="10.28515625" style="46" customWidth="1"/>
    <col min="11039" max="11039" width="10" style="46" customWidth="1"/>
    <col min="11040" max="11040" width="10.28515625" style="46" customWidth="1"/>
    <col min="11041" max="11041" width="10" style="46" customWidth="1"/>
    <col min="11042" max="11042" width="19.85546875" style="46" customWidth="1"/>
    <col min="11043" max="11043" width="10.28515625" style="46" customWidth="1"/>
    <col min="11044" max="11044" width="10" style="46" customWidth="1"/>
    <col min="11045" max="11045" width="10.28515625" style="46" customWidth="1"/>
    <col min="11046" max="11046" width="10" style="46" customWidth="1"/>
    <col min="11047" max="11047" width="10.28515625" style="46" customWidth="1"/>
    <col min="11048" max="11048" width="10" style="46" customWidth="1"/>
    <col min="11049" max="11049" width="10.28515625" style="46" customWidth="1"/>
    <col min="11050" max="11050" width="10" style="46" customWidth="1"/>
    <col min="11051" max="11051" width="10.28515625" style="46" customWidth="1"/>
    <col min="11052" max="11052" width="10" style="46" customWidth="1"/>
    <col min="11053" max="11053" width="19.85546875" style="46" customWidth="1"/>
    <col min="11054" max="11054" width="10.28515625" style="46" customWidth="1"/>
    <col min="11055" max="11055" width="10" style="46" customWidth="1"/>
    <col min="11056" max="11056" width="10.28515625" style="46" customWidth="1"/>
    <col min="11057" max="11057" width="10" style="46" customWidth="1"/>
    <col min="11058" max="11058" width="10.28515625" style="46" customWidth="1"/>
    <col min="11059" max="11059" width="10" style="46" customWidth="1"/>
    <col min="11060" max="11060" width="10.28515625" style="46" customWidth="1"/>
    <col min="11061" max="11061" width="10" style="46" customWidth="1"/>
    <col min="11062" max="11062" width="10.28515625" style="46" customWidth="1"/>
    <col min="11063" max="11063" width="10" style="46" customWidth="1"/>
    <col min="11064" max="11064" width="19.85546875" style="46" customWidth="1"/>
    <col min="11065" max="11065" width="10.28515625" style="46" customWidth="1"/>
    <col min="11066" max="11066" width="10" style="46" customWidth="1"/>
    <col min="11067" max="11067" width="10.28515625" style="46" customWidth="1"/>
    <col min="11068" max="11068" width="10" style="46" customWidth="1"/>
    <col min="11069" max="11069" width="10.28515625" style="46" customWidth="1"/>
    <col min="11070" max="11070" width="10" style="46" customWidth="1"/>
    <col min="11071" max="11071" width="10.28515625" style="46" customWidth="1"/>
    <col min="11072" max="11072" width="10" style="46" customWidth="1"/>
    <col min="11073" max="11073" width="10.28515625" style="46" customWidth="1"/>
    <col min="11074" max="11074" width="10" style="46" customWidth="1"/>
    <col min="11075" max="11075" width="19.85546875" style="46" customWidth="1"/>
    <col min="11076" max="11076" width="10.28515625" style="46" customWidth="1"/>
    <col min="11077" max="11077" width="10" style="46" customWidth="1"/>
    <col min="11078" max="11078" width="10.28515625" style="46" customWidth="1"/>
    <col min="11079" max="11079" width="10" style="46" customWidth="1"/>
    <col min="11080" max="11080" width="10.28515625" style="46" customWidth="1"/>
    <col min="11081" max="11081" width="10" style="46" customWidth="1"/>
    <col min="11082" max="11082" width="10.28515625" style="46" customWidth="1"/>
    <col min="11083" max="11083" width="10" style="46" customWidth="1"/>
    <col min="11084" max="11084" width="10.28515625" style="46" customWidth="1"/>
    <col min="11085" max="11085" width="10" style="46" customWidth="1"/>
    <col min="11086" max="11086" width="19.85546875" style="46" customWidth="1"/>
    <col min="11087" max="11087" width="10.28515625" style="46" customWidth="1"/>
    <col min="11088" max="11088" width="10" style="46" customWidth="1"/>
    <col min="11089" max="11089" width="10.28515625" style="46" customWidth="1"/>
    <col min="11090" max="11090" width="10" style="46" customWidth="1"/>
    <col min="11091" max="11091" width="10.28515625" style="46" customWidth="1"/>
    <col min="11092" max="11092" width="10" style="46" customWidth="1"/>
    <col min="11093" max="11093" width="10.28515625" style="46" customWidth="1"/>
    <col min="11094" max="11094" width="10" style="46" customWidth="1"/>
    <col min="11095" max="11095" width="10.28515625" style="46" customWidth="1"/>
    <col min="11096" max="11096" width="10" style="46" customWidth="1"/>
    <col min="11097" max="11097" width="19.85546875" style="46" customWidth="1"/>
    <col min="11098" max="11098" width="10.28515625" style="46" customWidth="1"/>
    <col min="11099" max="11099" width="10" style="46" customWidth="1"/>
    <col min="11100" max="11100" width="10.28515625" style="46" customWidth="1"/>
    <col min="11101" max="11101" width="10" style="46" customWidth="1"/>
    <col min="11102" max="11102" width="10.28515625" style="46" customWidth="1"/>
    <col min="11103" max="11103" width="10" style="46" customWidth="1"/>
    <col min="11104" max="11104" width="10.28515625" style="46" customWidth="1"/>
    <col min="11105" max="11105" width="10" style="46" customWidth="1"/>
    <col min="11106" max="11106" width="10.28515625" style="46" customWidth="1"/>
    <col min="11107" max="11107" width="10" style="46" customWidth="1"/>
    <col min="11108" max="11108" width="19.85546875" style="46" customWidth="1"/>
    <col min="11109" max="11109" width="10.28515625" style="46" customWidth="1"/>
    <col min="11110" max="11110" width="10" style="46" customWidth="1"/>
    <col min="11111" max="11111" width="10.28515625" style="46" customWidth="1"/>
    <col min="11112" max="11112" width="10" style="46" customWidth="1"/>
    <col min="11113" max="11113" width="10.28515625" style="46" customWidth="1"/>
    <col min="11114" max="11114" width="10" style="46" customWidth="1"/>
    <col min="11115" max="11115" width="10.28515625" style="46" customWidth="1"/>
    <col min="11116" max="11116" width="10" style="46" customWidth="1"/>
    <col min="11117" max="11117" width="10.28515625" style="46" customWidth="1"/>
    <col min="11118" max="11118" width="10" style="46" customWidth="1"/>
    <col min="11119" max="11119" width="19.85546875" style="46" customWidth="1"/>
    <col min="11120" max="11120" width="10.28515625" style="46" customWidth="1"/>
    <col min="11121" max="11121" width="10" style="46" customWidth="1"/>
    <col min="11122" max="11122" width="10.28515625" style="46" customWidth="1"/>
    <col min="11123" max="11123" width="10" style="46" customWidth="1"/>
    <col min="11124" max="11124" width="10.28515625" style="46" customWidth="1"/>
    <col min="11125" max="11125" width="10" style="46" customWidth="1"/>
    <col min="11126" max="11126" width="10.28515625" style="46" customWidth="1"/>
    <col min="11127" max="11127" width="10" style="46" customWidth="1"/>
    <col min="11128" max="11128" width="10.28515625" style="46" customWidth="1"/>
    <col min="11129" max="11129" width="10" style="46" customWidth="1"/>
    <col min="11130" max="11130" width="19.85546875" style="46" customWidth="1"/>
    <col min="11131" max="11131" width="10.28515625" style="46" customWidth="1"/>
    <col min="11132" max="11132" width="10" style="46" customWidth="1"/>
    <col min="11133" max="11133" width="10.28515625" style="46" customWidth="1"/>
    <col min="11134" max="11134" width="10" style="46" customWidth="1"/>
    <col min="11135" max="11135" width="10.28515625" style="46" customWidth="1"/>
    <col min="11136" max="11136" width="9.140625" style="46"/>
    <col min="11137" max="11137" width="10.28515625" style="46" customWidth="1"/>
    <col min="11138" max="11138" width="9.42578125" style="46" customWidth="1"/>
    <col min="11139" max="11264" width="9.140625" style="46"/>
    <col min="11265" max="11265" width="19.85546875" style="46" customWidth="1"/>
    <col min="11266" max="11266" width="11.42578125" style="46" customWidth="1"/>
    <col min="11267" max="11267" width="10" style="46" customWidth="1"/>
    <col min="11268" max="11268" width="11.42578125" style="46" customWidth="1"/>
    <col min="11269" max="11269" width="10.28515625" style="46" customWidth="1"/>
    <col min="11270" max="11270" width="10" style="46" customWidth="1"/>
    <col min="11271" max="11271" width="10.7109375" style="46" customWidth="1"/>
    <col min="11272" max="11275" width="10" style="46" customWidth="1"/>
    <col min="11276" max="11276" width="19.85546875" style="46" customWidth="1"/>
    <col min="11277" max="11277" width="10.28515625" style="46" customWidth="1"/>
    <col min="11278" max="11278" width="10" style="46" customWidth="1"/>
    <col min="11279" max="11279" width="10.28515625" style="46" customWidth="1"/>
    <col min="11280" max="11280" width="10" style="46" customWidth="1"/>
    <col min="11281" max="11281" width="10.28515625" style="46" customWidth="1"/>
    <col min="11282" max="11282" width="10" style="46" customWidth="1"/>
    <col min="11283" max="11283" width="10.28515625" style="46" customWidth="1"/>
    <col min="11284" max="11284" width="10" style="46" customWidth="1"/>
    <col min="11285" max="11285" width="10.28515625" style="46" customWidth="1"/>
    <col min="11286" max="11286" width="10" style="46" customWidth="1"/>
    <col min="11287" max="11287" width="19.85546875" style="46" customWidth="1"/>
    <col min="11288" max="11288" width="10.28515625" style="46" customWidth="1"/>
    <col min="11289" max="11289" width="10" style="46" customWidth="1"/>
    <col min="11290" max="11290" width="10.28515625" style="46" customWidth="1"/>
    <col min="11291" max="11291" width="10" style="46" customWidth="1"/>
    <col min="11292" max="11292" width="10.28515625" style="46" customWidth="1"/>
    <col min="11293" max="11293" width="10" style="46" customWidth="1"/>
    <col min="11294" max="11294" width="10.28515625" style="46" customWidth="1"/>
    <col min="11295" max="11295" width="10" style="46" customWidth="1"/>
    <col min="11296" max="11296" width="10.28515625" style="46" customWidth="1"/>
    <col min="11297" max="11297" width="10" style="46" customWidth="1"/>
    <col min="11298" max="11298" width="19.85546875" style="46" customWidth="1"/>
    <col min="11299" max="11299" width="10.28515625" style="46" customWidth="1"/>
    <col min="11300" max="11300" width="10" style="46" customWidth="1"/>
    <col min="11301" max="11301" width="10.28515625" style="46" customWidth="1"/>
    <col min="11302" max="11302" width="10" style="46" customWidth="1"/>
    <col min="11303" max="11303" width="10.28515625" style="46" customWidth="1"/>
    <col min="11304" max="11304" width="10" style="46" customWidth="1"/>
    <col min="11305" max="11305" width="10.28515625" style="46" customWidth="1"/>
    <col min="11306" max="11306" width="10" style="46" customWidth="1"/>
    <col min="11307" max="11307" width="10.28515625" style="46" customWidth="1"/>
    <col min="11308" max="11308" width="10" style="46" customWidth="1"/>
    <col min="11309" max="11309" width="19.85546875" style="46" customWidth="1"/>
    <col min="11310" max="11310" width="10.28515625" style="46" customWidth="1"/>
    <col min="11311" max="11311" width="10" style="46" customWidth="1"/>
    <col min="11312" max="11312" width="10.28515625" style="46" customWidth="1"/>
    <col min="11313" max="11313" width="10" style="46" customWidth="1"/>
    <col min="11314" max="11314" width="10.28515625" style="46" customWidth="1"/>
    <col min="11315" max="11315" width="10" style="46" customWidth="1"/>
    <col min="11316" max="11316" width="10.28515625" style="46" customWidth="1"/>
    <col min="11317" max="11317" width="10" style="46" customWidth="1"/>
    <col min="11318" max="11318" width="10.28515625" style="46" customWidth="1"/>
    <col min="11319" max="11319" width="10" style="46" customWidth="1"/>
    <col min="11320" max="11320" width="19.85546875" style="46" customWidth="1"/>
    <col min="11321" max="11321" width="10.28515625" style="46" customWidth="1"/>
    <col min="11322" max="11322" width="10" style="46" customWidth="1"/>
    <col min="11323" max="11323" width="10.28515625" style="46" customWidth="1"/>
    <col min="11324" max="11324" width="10" style="46" customWidth="1"/>
    <col min="11325" max="11325" width="10.28515625" style="46" customWidth="1"/>
    <col min="11326" max="11326" width="10" style="46" customWidth="1"/>
    <col min="11327" max="11327" width="10.28515625" style="46" customWidth="1"/>
    <col min="11328" max="11328" width="10" style="46" customWidth="1"/>
    <col min="11329" max="11329" width="10.28515625" style="46" customWidth="1"/>
    <col min="11330" max="11330" width="10" style="46" customWidth="1"/>
    <col min="11331" max="11331" width="19.85546875" style="46" customWidth="1"/>
    <col min="11332" max="11332" width="10.28515625" style="46" customWidth="1"/>
    <col min="11333" max="11333" width="10" style="46" customWidth="1"/>
    <col min="11334" max="11334" width="10.28515625" style="46" customWidth="1"/>
    <col min="11335" max="11335" width="10" style="46" customWidth="1"/>
    <col min="11336" max="11336" width="10.28515625" style="46" customWidth="1"/>
    <col min="11337" max="11337" width="10" style="46" customWidth="1"/>
    <col min="11338" max="11338" width="10.28515625" style="46" customWidth="1"/>
    <col min="11339" max="11339" width="10" style="46" customWidth="1"/>
    <col min="11340" max="11340" width="10.28515625" style="46" customWidth="1"/>
    <col min="11341" max="11341" width="10" style="46" customWidth="1"/>
    <col min="11342" max="11342" width="19.85546875" style="46" customWidth="1"/>
    <col min="11343" max="11343" width="10.28515625" style="46" customWidth="1"/>
    <col min="11344" max="11344" width="10" style="46" customWidth="1"/>
    <col min="11345" max="11345" width="10.28515625" style="46" customWidth="1"/>
    <col min="11346" max="11346" width="10" style="46" customWidth="1"/>
    <col min="11347" max="11347" width="10.28515625" style="46" customWidth="1"/>
    <col min="11348" max="11348" width="10" style="46" customWidth="1"/>
    <col min="11349" max="11349" width="10.28515625" style="46" customWidth="1"/>
    <col min="11350" max="11350" width="10" style="46" customWidth="1"/>
    <col min="11351" max="11351" width="10.28515625" style="46" customWidth="1"/>
    <col min="11352" max="11352" width="10" style="46" customWidth="1"/>
    <col min="11353" max="11353" width="19.85546875" style="46" customWidth="1"/>
    <col min="11354" max="11354" width="10.28515625" style="46" customWidth="1"/>
    <col min="11355" max="11355" width="10" style="46" customWidth="1"/>
    <col min="11356" max="11356" width="10.28515625" style="46" customWidth="1"/>
    <col min="11357" max="11357" width="10" style="46" customWidth="1"/>
    <col min="11358" max="11358" width="10.28515625" style="46" customWidth="1"/>
    <col min="11359" max="11359" width="10" style="46" customWidth="1"/>
    <col min="11360" max="11360" width="10.28515625" style="46" customWidth="1"/>
    <col min="11361" max="11361" width="10" style="46" customWidth="1"/>
    <col min="11362" max="11362" width="10.28515625" style="46" customWidth="1"/>
    <col min="11363" max="11363" width="10" style="46" customWidth="1"/>
    <col min="11364" max="11364" width="19.85546875" style="46" customWidth="1"/>
    <col min="11365" max="11365" width="10.28515625" style="46" customWidth="1"/>
    <col min="11366" max="11366" width="10" style="46" customWidth="1"/>
    <col min="11367" max="11367" width="10.28515625" style="46" customWidth="1"/>
    <col min="11368" max="11368" width="10" style="46" customWidth="1"/>
    <col min="11369" max="11369" width="10.28515625" style="46" customWidth="1"/>
    <col min="11370" max="11370" width="10" style="46" customWidth="1"/>
    <col min="11371" max="11371" width="10.28515625" style="46" customWidth="1"/>
    <col min="11372" max="11372" width="10" style="46" customWidth="1"/>
    <col min="11373" max="11373" width="10.28515625" style="46" customWidth="1"/>
    <col min="11374" max="11374" width="10" style="46" customWidth="1"/>
    <col min="11375" max="11375" width="19.85546875" style="46" customWidth="1"/>
    <col min="11376" max="11376" width="10.28515625" style="46" customWidth="1"/>
    <col min="11377" max="11377" width="10" style="46" customWidth="1"/>
    <col min="11378" max="11378" width="10.28515625" style="46" customWidth="1"/>
    <col min="11379" max="11379" width="10" style="46" customWidth="1"/>
    <col min="11380" max="11380" width="10.28515625" style="46" customWidth="1"/>
    <col min="11381" max="11381" width="10" style="46" customWidth="1"/>
    <col min="11382" max="11382" width="10.28515625" style="46" customWidth="1"/>
    <col min="11383" max="11383" width="10" style="46" customWidth="1"/>
    <col min="11384" max="11384" width="10.28515625" style="46" customWidth="1"/>
    <col min="11385" max="11385" width="10" style="46" customWidth="1"/>
    <col min="11386" max="11386" width="19.85546875" style="46" customWidth="1"/>
    <col min="11387" max="11387" width="10.28515625" style="46" customWidth="1"/>
    <col min="11388" max="11388" width="10" style="46" customWidth="1"/>
    <col min="11389" max="11389" width="10.28515625" style="46" customWidth="1"/>
    <col min="11390" max="11390" width="10" style="46" customWidth="1"/>
    <col min="11391" max="11391" width="10.28515625" style="46" customWidth="1"/>
    <col min="11392" max="11392" width="9.140625" style="46"/>
    <col min="11393" max="11393" width="10.28515625" style="46" customWidth="1"/>
    <col min="11394" max="11394" width="9.42578125" style="46" customWidth="1"/>
    <col min="11395" max="11520" width="9.140625" style="46"/>
    <col min="11521" max="11521" width="19.85546875" style="46" customWidth="1"/>
    <col min="11522" max="11522" width="11.42578125" style="46" customWidth="1"/>
    <col min="11523" max="11523" width="10" style="46" customWidth="1"/>
    <col min="11524" max="11524" width="11.42578125" style="46" customWidth="1"/>
    <col min="11525" max="11525" width="10.28515625" style="46" customWidth="1"/>
    <col min="11526" max="11526" width="10" style="46" customWidth="1"/>
    <col min="11527" max="11527" width="10.7109375" style="46" customWidth="1"/>
    <col min="11528" max="11531" width="10" style="46" customWidth="1"/>
    <col min="11532" max="11532" width="19.85546875" style="46" customWidth="1"/>
    <col min="11533" max="11533" width="10.28515625" style="46" customWidth="1"/>
    <col min="11534" max="11534" width="10" style="46" customWidth="1"/>
    <col min="11535" max="11535" width="10.28515625" style="46" customWidth="1"/>
    <col min="11536" max="11536" width="10" style="46" customWidth="1"/>
    <col min="11537" max="11537" width="10.28515625" style="46" customWidth="1"/>
    <col min="11538" max="11538" width="10" style="46" customWidth="1"/>
    <col min="11539" max="11539" width="10.28515625" style="46" customWidth="1"/>
    <col min="11540" max="11540" width="10" style="46" customWidth="1"/>
    <col min="11541" max="11541" width="10.28515625" style="46" customWidth="1"/>
    <col min="11542" max="11542" width="10" style="46" customWidth="1"/>
    <col min="11543" max="11543" width="19.85546875" style="46" customWidth="1"/>
    <col min="11544" max="11544" width="10.28515625" style="46" customWidth="1"/>
    <col min="11545" max="11545" width="10" style="46" customWidth="1"/>
    <col min="11546" max="11546" width="10.28515625" style="46" customWidth="1"/>
    <col min="11547" max="11547" width="10" style="46" customWidth="1"/>
    <col min="11548" max="11548" width="10.28515625" style="46" customWidth="1"/>
    <col min="11549" max="11549" width="10" style="46" customWidth="1"/>
    <col min="11550" max="11550" width="10.28515625" style="46" customWidth="1"/>
    <col min="11551" max="11551" width="10" style="46" customWidth="1"/>
    <col min="11552" max="11552" width="10.28515625" style="46" customWidth="1"/>
    <col min="11553" max="11553" width="10" style="46" customWidth="1"/>
    <col min="11554" max="11554" width="19.85546875" style="46" customWidth="1"/>
    <col min="11555" max="11555" width="10.28515625" style="46" customWidth="1"/>
    <col min="11556" max="11556" width="10" style="46" customWidth="1"/>
    <col min="11557" max="11557" width="10.28515625" style="46" customWidth="1"/>
    <col min="11558" max="11558" width="10" style="46" customWidth="1"/>
    <col min="11559" max="11559" width="10.28515625" style="46" customWidth="1"/>
    <col min="11560" max="11560" width="10" style="46" customWidth="1"/>
    <col min="11561" max="11561" width="10.28515625" style="46" customWidth="1"/>
    <col min="11562" max="11562" width="10" style="46" customWidth="1"/>
    <col min="11563" max="11563" width="10.28515625" style="46" customWidth="1"/>
    <col min="11564" max="11564" width="10" style="46" customWidth="1"/>
    <col min="11565" max="11565" width="19.85546875" style="46" customWidth="1"/>
    <col min="11566" max="11566" width="10.28515625" style="46" customWidth="1"/>
    <col min="11567" max="11567" width="10" style="46" customWidth="1"/>
    <col min="11568" max="11568" width="10.28515625" style="46" customWidth="1"/>
    <col min="11569" max="11569" width="10" style="46" customWidth="1"/>
    <col min="11570" max="11570" width="10.28515625" style="46" customWidth="1"/>
    <col min="11571" max="11571" width="10" style="46" customWidth="1"/>
    <col min="11572" max="11572" width="10.28515625" style="46" customWidth="1"/>
    <col min="11573" max="11573" width="10" style="46" customWidth="1"/>
    <col min="11574" max="11574" width="10.28515625" style="46" customWidth="1"/>
    <col min="11575" max="11575" width="10" style="46" customWidth="1"/>
    <col min="11576" max="11576" width="19.85546875" style="46" customWidth="1"/>
    <col min="11577" max="11577" width="10.28515625" style="46" customWidth="1"/>
    <col min="11578" max="11578" width="10" style="46" customWidth="1"/>
    <col min="11579" max="11579" width="10.28515625" style="46" customWidth="1"/>
    <col min="11580" max="11580" width="10" style="46" customWidth="1"/>
    <col min="11581" max="11581" width="10.28515625" style="46" customWidth="1"/>
    <col min="11582" max="11582" width="10" style="46" customWidth="1"/>
    <col min="11583" max="11583" width="10.28515625" style="46" customWidth="1"/>
    <col min="11584" max="11584" width="10" style="46" customWidth="1"/>
    <col min="11585" max="11585" width="10.28515625" style="46" customWidth="1"/>
    <col min="11586" max="11586" width="10" style="46" customWidth="1"/>
    <col min="11587" max="11587" width="19.85546875" style="46" customWidth="1"/>
    <col min="11588" max="11588" width="10.28515625" style="46" customWidth="1"/>
    <col min="11589" max="11589" width="10" style="46" customWidth="1"/>
    <col min="11590" max="11590" width="10.28515625" style="46" customWidth="1"/>
    <col min="11591" max="11591" width="10" style="46" customWidth="1"/>
    <col min="11592" max="11592" width="10.28515625" style="46" customWidth="1"/>
    <col min="11593" max="11593" width="10" style="46" customWidth="1"/>
    <col min="11594" max="11594" width="10.28515625" style="46" customWidth="1"/>
    <col min="11595" max="11595" width="10" style="46" customWidth="1"/>
    <col min="11596" max="11596" width="10.28515625" style="46" customWidth="1"/>
    <col min="11597" max="11597" width="10" style="46" customWidth="1"/>
    <col min="11598" max="11598" width="19.85546875" style="46" customWidth="1"/>
    <col min="11599" max="11599" width="10.28515625" style="46" customWidth="1"/>
    <col min="11600" max="11600" width="10" style="46" customWidth="1"/>
    <col min="11601" max="11601" width="10.28515625" style="46" customWidth="1"/>
    <col min="11602" max="11602" width="10" style="46" customWidth="1"/>
    <col min="11603" max="11603" width="10.28515625" style="46" customWidth="1"/>
    <col min="11604" max="11604" width="10" style="46" customWidth="1"/>
    <col min="11605" max="11605" width="10.28515625" style="46" customWidth="1"/>
    <col min="11606" max="11606" width="10" style="46" customWidth="1"/>
    <col min="11607" max="11607" width="10.28515625" style="46" customWidth="1"/>
    <col min="11608" max="11608" width="10" style="46" customWidth="1"/>
    <col min="11609" max="11609" width="19.85546875" style="46" customWidth="1"/>
    <col min="11610" max="11610" width="10.28515625" style="46" customWidth="1"/>
    <col min="11611" max="11611" width="10" style="46" customWidth="1"/>
    <col min="11612" max="11612" width="10.28515625" style="46" customWidth="1"/>
    <col min="11613" max="11613" width="10" style="46" customWidth="1"/>
    <col min="11614" max="11614" width="10.28515625" style="46" customWidth="1"/>
    <col min="11615" max="11615" width="10" style="46" customWidth="1"/>
    <col min="11616" max="11616" width="10.28515625" style="46" customWidth="1"/>
    <col min="11617" max="11617" width="10" style="46" customWidth="1"/>
    <col min="11618" max="11618" width="10.28515625" style="46" customWidth="1"/>
    <col min="11619" max="11619" width="10" style="46" customWidth="1"/>
    <col min="11620" max="11620" width="19.85546875" style="46" customWidth="1"/>
    <col min="11621" max="11621" width="10.28515625" style="46" customWidth="1"/>
    <col min="11622" max="11622" width="10" style="46" customWidth="1"/>
    <col min="11623" max="11623" width="10.28515625" style="46" customWidth="1"/>
    <col min="11624" max="11624" width="10" style="46" customWidth="1"/>
    <col min="11625" max="11625" width="10.28515625" style="46" customWidth="1"/>
    <col min="11626" max="11626" width="10" style="46" customWidth="1"/>
    <col min="11627" max="11627" width="10.28515625" style="46" customWidth="1"/>
    <col min="11628" max="11628" width="10" style="46" customWidth="1"/>
    <col min="11629" max="11629" width="10.28515625" style="46" customWidth="1"/>
    <col min="11630" max="11630" width="10" style="46" customWidth="1"/>
    <col min="11631" max="11631" width="19.85546875" style="46" customWidth="1"/>
    <col min="11632" max="11632" width="10.28515625" style="46" customWidth="1"/>
    <col min="11633" max="11633" width="10" style="46" customWidth="1"/>
    <col min="11634" max="11634" width="10.28515625" style="46" customWidth="1"/>
    <col min="11635" max="11635" width="10" style="46" customWidth="1"/>
    <col min="11636" max="11636" width="10.28515625" style="46" customWidth="1"/>
    <col min="11637" max="11637" width="10" style="46" customWidth="1"/>
    <col min="11638" max="11638" width="10.28515625" style="46" customWidth="1"/>
    <col min="11639" max="11639" width="10" style="46" customWidth="1"/>
    <col min="11640" max="11640" width="10.28515625" style="46" customWidth="1"/>
    <col min="11641" max="11641" width="10" style="46" customWidth="1"/>
    <col min="11642" max="11642" width="19.85546875" style="46" customWidth="1"/>
    <col min="11643" max="11643" width="10.28515625" style="46" customWidth="1"/>
    <col min="11644" max="11644" width="10" style="46" customWidth="1"/>
    <col min="11645" max="11645" width="10.28515625" style="46" customWidth="1"/>
    <col min="11646" max="11646" width="10" style="46" customWidth="1"/>
    <col min="11647" max="11647" width="10.28515625" style="46" customWidth="1"/>
    <col min="11648" max="11648" width="9.140625" style="46"/>
    <col min="11649" max="11649" width="10.28515625" style="46" customWidth="1"/>
    <col min="11650" max="11650" width="9.42578125" style="46" customWidth="1"/>
    <col min="11651" max="11776" width="9.140625" style="46"/>
    <col min="11777" max="11777" width="19.85546875" style="46" customWidth="1"/>
    <col min="11778" max="11778" width="11.42578125" style="46" customWidth="1"/>
    <col min="11779" max="11779" width="10" style="46" customWidth="1"/>
    <col min="11780" max="11780" width="11.42578125" style="46" customWidth="1"/>
    <col min="11781" max="11781" width="10.28515625" style="46" customWidth="1"/>
    <col min="11782" max="11782" width="10" style="46" customWidth="1"/>
    <col min="11783" max="11783" width="10.7109375" style="46" customWidth="1"/>
    <col min="11784" max="11787" width="10" style="46" customWidth="1"/>
    <col min="11788" max="11788" width="19.85546875" style="46" customWidth="1"/>
    <col min="11789" max="11789" width="10.28515625" style="46" customWidth="1"/>
    <col min="11790" max="11790" width="10" style="46" customWidth="1"/>
    <col min="11791" max="11791" width="10.28515625" style="46" customWidth="1"/>
    <col min="11792" max="11792" width="10" style="46" customWidth="1"/>
    <col min="11793" max="11793" width="10.28515625" style="46" customWidth="1"/>
    <col min="11794" max="11794" width="10" style="46" customWidth="1"/>
    <col min="11795" max="11795" width="10.28515625" style="46" customWidth="1"/>
    <col min="11796" max="11796" width="10" style="46" customWidth="1"/>
    <col min="11797" max="11797" width="10.28515625" style="46" customWidth="1"/>
    <col min="11798" max="11798" width="10" style="46" customWidth="1"/>
    <col min="11799" max="11799" width="19.85546875" style="46" customWidth="1"/>
    <col min="11800" max="11800" width="10.28515625" style="46" customWidth="1"/>
    <col min="11801" max="11801" width="10" style="46" customWidth="1"/>
    <col min="11802" max="11802" width="10.28515625" style="46" customWidth="1"/>
    <col min="11803" max="11803" width="10" style="46" customWidth="1"/>
    <col min="11804" max="11804" width="10.28515625" style="46" customWidth="1"/>
    <col min="11805" max="11805" width="10" style="46" customWidth="1"/>
    <col min="11806" max="11806" width="10.28515625" style="46" customWidth="1"/>
    <col min="11807" max="11807" width="10" style="46" customWidth="1"/>
    <col min="11808" max="11808" width="10.28515625" style="46" customWidth="1"/>
    <col min="11809" max="11809" width="10" style="46" customWidth="1"/>
    <col min="11810" max="11810" width="19.85546875" style="46" customWidth="1"/>
    <col min="11811" max="11811" width="10.28515625" style="46" customWidth="1"/>
    <col min="11812" max="11812" width="10" style="46" customWidth="1"/>
    <col min="11813" max="11813" width="10.28515625" style="46" customWidth="1"/>
    <col min="11814" max="11814" width="10" style="46" customWidth="1"/>
    <col min="11815" max="11815" width="10.28515625" style="46" customWidth="1"/>
    <col min="11816" max="11816" width="10" style="46" customWidth="1"/>
    <col min="11817" max="11817" width="10.28515625" style="46" customWidth="1"/>
    <col min="11818" max="11818" width="10" style="46" customWidth="1"/>
    <col min="11819" max="11819" width="10.28515625" style="46" customWidth="1"/>
    <col min="11820" max="11820" width="10" style="46" customWidth="1"/>
    <col min="11821" max="11821" width="19.85546875" style="46" customWidth="1"/>
    <col min="11822" max="11822" width="10.28515625" style="46" customWidth="1"/>
    <col min="11823" max="11823" width="10" style="46" customWidth="1"/>
    <col min="11824" max="11824" width="10.28515625" style="46" customWidth="1"/>
    <col min="11825" max="11825" width="10" style="46" customWidth="1"/>
    <col min="11826" max="11826" width="10.28515625" style="46" customWidth="1"/>
    <col min="11827" max="11827" width="10" style="46" customWidth="1"/>
    <col min="11828" max="11828" width="10.28515625" style="46" customWidth="1"/>
    <col min="11829" max="11829" width="10" style="46" customWidth="1"/>
    <col min="11830" max="11830" width="10.28515625" style="46" customWidth="1"/>
    <col min="11831" max="11831" width="10" style="46" customWidth="1"/>
    <col min="11832" max="11832" width="19.85546875" style="46" customWidth="1"/>
    <col min="11833" max="11833" width="10.28515625" style="46" customWidth="1"/>
    <col min="11834" max="11834" width="10" style="46" customWidth="1"/>
    <col min="11835" max="11835" width="10.28515625" style="46" customWidth="1"/>
    <col min="11836" max="11836" width="10" style="46" customWidth="1"/>
    <col min="11837" max="11837" width="10.28515625" style="46" customWidth="1"/>
    <col min="11838" max="11838" width="10" style="46" customWidth="1"/>
    <col min="11839" max="11839" width="10.28515625" style="46" customWidth="1"/>
    <col min="11840" max="11840" width="10" style="46" customWidth="1"/>
    <col min="11841" max="11841" width="10.28515625" style="46" customWidth="1"/>
    <col min="11842" max="11842" width="10" style="46" customWidth="1"/>
    <col min="11843" max="11843" width="19.85546875" style="46" customWidth="1"/>
    <col min="11844" max="11844" width="10.28515625" style="46" customWidth="1"/>
    <col min="11845" max="11845" width="10" style="46" customWidth="1"/>
    <col min="11846" max="11846" width="10.28515625" style="46" customWidth="1"/>
    <col min="11847" max="11847" width="10" style="46" customWidth="1"/>
    <col min="11848" max="11848" width="10.28515625" style="46" customWidth="1"/>
    <col min="11849" max="11849" width="10" style="46" customWidth="1"/>
    <col min="11850" max="11850" width="10.28515625" style="46" customWidth="1"/>
    <col min="11851" max="11851" width="10" style="46" customWidth="1"/>
    <col min="11852" max="11852" width="10.28515625" style="46" customWidth="1"/>
    <col min="11853" max="11853" width="10" style="46" customWidth="1"/>
    <col min="11854" max="11854" width="19.85546875" style="46" customWidth="1"/>
    <col min="11855" max="11855" width="10.28515625" style="46" customWidth="1"/>
    <col min="11856" max="11856" width="10" style="46" customWidth="1"/>
    <col min="11857" max="11857" width="10.28515625" style="46" customWidth="1"/>
    <col min="11858" max="11858" width="10" style="46" customWidth="1"/>
    <col min="11859" max="11859" width="10.28515625" style="46" customWidth="1"/>
    <col min="11860" max="11860" width="10" style="46" customWidth="1"/>
    <col min="11861" max="11861" width="10.28515625" style="46" customWidth="1"/>
    <col min="11862" max="11862" width="10" style="46" customWidth="1"/>
    <col min="11863" max="11863" width="10.28515625" style="46" customWidth="1"/>
    <col min="11864" max="11864" width="10" style="46" customWidth="1"/>
    <col min="11865" max="11865" width="19.85546875" style="46" customWidth="1"/>
    <col min="11866" max="11866" width="10.28515625" style="46" customWidth="1"/>
    <col min="11867" max="11867" width="10" style="46" customWidth="1"/>
    <col min="11868" max="11868" width="10.28515625" style="46" customWidth="1"/>
    <col min="11869" max="11869" width="10" style="46" customWidth="1"/>
    <col min="11870" max="11870" width="10.28515625" style="46" customWidth="1"/>
    <col min="11871" max="11871" width="10" style="46" customWidth="1"/>
    <col min="11872" max="11872" width="10.28515625" style="46" customWidth="1"/>
    <col min="11873" max="11873" width="10" style="46" customWidth="1"/>
    <col min="11874" max="11874" width="10.28515625" style="46" customWidth="1"/>
    <col min="11875" max="11875" width="10" style="46" customWidth="1"/>
    <col min="11876" max="11876" width="19.85546875" style="46" customWidth="1"/>
    <col min="11877" max="11877" width="10.28515625" style="46" customWidth="1"/>
    <col min="11878" max="11878" width="10" style="46" customWidth="1"/>
    <col min="11879" max="11879" width="10.28515625" style="46" customWidth="1"/>
    <col min="11880" max="11880" width="10" style="46" customWidth="1"/>
    <col min="11881" max="11881" width="10.28515625" style="46" customWidth="1"/>
    <col min="11882" max="11882" width="10" style="46" customWidth="1"/>
    <col min="11883" max="11883" width="10.28515625" style="46" customWidth="1"/>
    <col min="11884" max="11884" width="10" style="46" customWidth="1"/>
    <col min="11885" max="11885" width="10.28515625" style="46" customWidth="1"/>
    <col min="11886" max="11886" width="10" style="46" customWidth="1"/>
    <col min="11887" max="11887" width="19.85546875" style="46" customWidth="1"/>
    <col min="11888" max="11888" width="10.28515625" style="46" customWidth="1"/>
    <col min="11889" max="11889" width="10" style="46" customWidth="1"/>
    <col min="11890" max="11890" width="10.28515625" style="46" customWidth="1"/>
    <col min="11891" max="11891" width="10" style="46" customWidth="1"/>
    <col min="11892" max="11892" width="10.28515625" style="46" customWidth="1"/>
    <col min="11893" max="11893" width="10" style="46" customWidth="1"/>
    <col min="11894" max="11894" width="10.28515625" style="46" customWidth="1"/>
    <col min="11895" max="11895" width="10" style="46" customWidth="1"/>
    <col min="11896" max="11896" width="10.28515625" style="46" customWidth="1"/>
    <col min="11897" max="11897" width="10" style="46" customWidth="1"/>
    <col min="11898" max="11898" width="19.85546875" style="46" customWidth="1"/>
    <col min="11899" max="11899" width="10.28515625" style="46" customWidth="1"/>
    <col min="11900" max="11900" width="10" style="46" customWidth="1"/>
    <col min="11901" max="11901" width="10.28515625" style="46" customWidth="1"/>
    <col min="11902" max="11902" width="10" style="46" customWidth="1"/>
    <col min="11903" max="11903" width="10.28515625" style="46" customWidth="1"/>
    <col min="11904" max="11904" width="9.140625" style="46"/>
    <col min="11905" max="11905" width="10.28515625" style="46" customWidth="1"/>
    <col min="11906" max="11906" width="9.42578125" style="46" customWidth="1"/>
    <col min="11907" max="12032" width="9.140625" style="46"/>
    <col min="12033" max="12033" width="19.85546875" style="46" customWidth="1"/>
    <col min="12034" max="12034" width="11.42578125" style="46" customWidth="1"/>
    <col min="12035" max="12035" width="10" style="46" customWidth="1"/>
    <col min="12036" max="12036" width="11.42578125" style="46" customWidth="1"/>
    <col min="12037" max="12037" width="10.28515625" style="46" customWidth="1"/>
    <col min="12038" max="12038" width="10" style="46" customWidth="1"/>
    <col min="12039" max="12039" width="10.7109375" style="46" customWidth="1"/>
    <col min="12040" max="12043" width="10" style="46" customWidth="1"/>
    <col min="12044" max="12044" width="19.85546875" style="46" customWidth="1"/>
    <col min="12045" max="12045" width="10.28515625" style="46" customWidth="1"/>
    <col min="12046" max="12046" width="10" style="46" customWidth="1"/>
    <col min="12047" max="12047" width="10.28515625" style="46" customWidth="1"/>
    <col min="12048" max="12048" width="10" style="46" customWidth="1"/>
    <col min="12049" max="12049" width="10.28515625" style="46" customWidth="1"/>
    <col min="12050" max="12050" width="10" style="46" customWidth="1"/>
    <col min="12051" max="12051" width="10.28515625" style="46" customWidth="1"/>
    <col min="12052" max="12052" width="10" style="46" customWidth="1"/>
    <col min="12053" max="12053" width="10.28515625" style="46" customWidth="1"/>
    <col min="12054" max="12054" width="10" style="46" customWidth="1"/>
    <col min="12055" max="12055" width="19.85546875" style="46" customWidth="1"/>
    <col min="12056" max="12056" width="10.28515625" style="46" customWidth="1"/>
    <col min="12057" max="12057" width="10" style="46" customWidth="1"/>
    <col min="12058" max="12058" width="10.28515625" style="46" customWidth="1"/>
    <col min="12059" max="12059" width="10" style="46" customWidth="1"/>
    <col min="12060" max="12060" width="10.28515625" style="46" customWidth="1"/>
    <col min="12061" max="12061" width="10" style="46" customWidth="1"/>
    <col min="12062" max="12062" width="10.28515625" style="46" customWidth="1"/>
    <col min="12063" max="12063" width="10" style="46" customWidth="1"/>
    <col min="12064" max="12064" width="10.28515625" style="46" customWidth="1"/>
    <col min="12065" max="12065" width="10" style="46" customWidth="1"/>
    <col min="12066" max="12066" width="19.85546875" style="46" customWidth="1"/>
    <col min="12067" max="12067" width="10.28515625" style="46" customWidth="1"/>
    <col min="12068" max="12068" width="10" style="46" customWidth="1"/>
    <col min="12069" max="12069" width="10.28515625" style="46" customWidth="1"/>
    <col min="12070" max="12070" width="10" style="46" customWidth="1"/>
    <col min="12071" max="12071" width="10.28515625" style="46" customWidth="1"/>
    <col min="12072" max="12072" width="10" style="46" customWidth="1"/>
    <col min="12073" max="12073" width="10.28515625" style="46" customWidth="1"/>
    <col min="12074" max="12074" width="10" style="46" customWidth="1"/>
    <col min="12075" max="12075" width="10.28515625" style="46" customWidth="1"/>
    <col min="12076" max="12076" width="10" style="46" customWidth="1"/>
    <col min="12077" max="12077" width="19.85546875" style="46" customWidth="1"/>
    <col min="12078" max="12078" width="10.28515625" style="46" customWidth="1"/>
    <col min="12079" max="12079" width="10" style="46" customWidth="1"/>
    <col min="12080" max="12080" width="10.28515625" style="46" customWidth="1"/>
    <col min="12081" max="12081" width="10" style="46" customWidth="1"/>
    <col min="12082" max="12082" width="10.28515625" style="46" customWidth="1"/>
    <col min="12083" max="12083" width="10" style="46" customWidth="1"/>
    <col min="12084" max="12084" width="10.28515625" style="46" customWidth="1"/>
    <col min="12085" max="12085" width="10" style="46" customWidth="1"/>
    <col min="12086" max="12086" width="10.28515625" style="46" customWidth="1"/>
    <col min="12087" max="12087" width="10" style="46" customWidth="1"/>
    <col min="12088" max="12088" width="19.85546875" style="46" customWidth="1"/>
    <col min="12089" max="12089" width="10.28515625" style="46" customWidth="1"/>
    <col min="12090" max="12090" width="10" style="46" customWidth="1"/>
    <col min="12091" max="12091" width="10.28515625" style="46" customWidth="1"/>
    <col min="12092" max="12092" width="10" style="46" customWidth="1"/>
    <col min="12093" max="12093" width="10.28515625" style="46" customWidth="1"/>
    <col min="12094" max="12094" width="10" style="46" customWidth="1"/>
    <col min="12095" max="12095" width="10.28515625" style="46" customWidth="1"/>
    <col min="12096" max="12096" width="10" style="46" customWidth="1"/>
    <col min="12097" max="12097" width="10.28515625" style="46" customWidth="1"/>
    <col min="12098" max="12098" width="10" style="46" customWidth="1"/>
    <col min="12099" max="12099" width="19.85546875" style="46" customWidth="1"/>
    <col min="12100" max="12100" width="10.28515625" style="46" customWidth="1"/>
    <col min="12101" max="12101" width="10" style="46" customWidth="1"/>
    <col min="12102" max="12102" width="10.28515625" style="46" customWidth="1"/>
    <col min="12103" max="12103" width="10" style="46" customWidth="1"/>
    <col min="12104" max="12104" width="10.28515625" style="46" customWidth="1"/>
    <col min="12105" max="12105" width="10" style="46" customWidth="1"/>
    <col min="12106" max="12106" width="10.28515625" style="46" customWidth="1"/>
    <col min="12107" max="12107" width="10" style="46" customWidth="1"/>
    <col min="12108" max="12108" width="10.28515625" style="46" customWidth="1"/>
    <col min="12109" max="12109" width="10" style="46" customWidth="1"/>
    <col min="12110" max="12110" width="19.85546875" style="46" customWidth="1"/>
    <col min="12111" max="12111" width="10.28515625" style="46" customWidth="1"/>
    <col min="12112" max="12112" width="10" style="46" customWidth="1"/>
    <col min="12113" max="12113" width="10.28515625" style="46" customWidth="1"/>
    <col min="12114" max="12114" width="10" style="46" customWidth="1"/>
    <col min="12115" max="12115" width="10.28515625" style="46" customWidth="1"/>
    <col min="12116" max="12116" width="10" style="46" customWidth="1"/>
    <col min="12117" max="12117" width="10.28515625" style="46" customWidth="1"/>
    <col min="12118" max="12118" width="10" style="46" customWidth="1"/>
    <col min="12119" max="12119" width="10.28515625" style="46" customWidth="1"/>
    <col min="12120" max="12120" width="10" style="46" customWidth="1"/>
    <col min="12121" max="12121" width="19.85546875" style="46" customWidth="1"/>
    <col min="12122" max="12122" width="10.28515625" style="46" customWidth="1"/>
    <col min="12123" max="12123" width="10" style="46" customWidth="1"/>
    <col min="12124" max="12124" width="10.28515625" style="46" customWidth="1"/>
    <col min="12125" max="12125" width="10" style="46" customWidth="1"/>
    <col min="12126" max="12126" width="10.28515625" style="46" customWidth="1"/>
    <col min="12127" max="12127" width="10" style="46" customWidth="1"/>
    <col min="12128" max="12128" width="10.28515625" style="46" customWidth="1"/>
    <col min="12129" max="12129" width="10" style="46" customWidth="1"/>
    <col min="12130" max="12130" width="10.28515625" style="46" customWidth="1"/>
    <col min="12131" max="12131" width="10" style="46" customWidth="1"/>
    <col min="12132" max="12132" width="19.85546875" style="46" customWidth="1"/>
    <col min="12133" max="12133" width="10.28515625" style="46" customWidth="1"/>
    <col min="12134" max="12134" width="10" style="46" customWidth="1"/>
    <col min="12135" max="12135" width="10.28515625" style="46" customWidth="1"/>
    <col min="12136" max="12136" width="10" style="46" customWidth="1"/>
    <col min="12137" max="12137" width="10.28515625" style="46" customWidth="1"/>
    <col min="12138" max="12138" width="10" style="46" customWidth="1"/>
    <col min="12139" max="12139" width="10.28515625" style="46" customWidth="1"/>
    <col min="12140" max="12140" width="10" style="46" customWidth="1"/>
    <col min="12141" max="12141" width="10.28515625" style="46" customWidth="1"/>
    <col min="12142" max="12142" width="10" style="46" customWidth="1"/>
    <col min="12143" max="12143" width="19.85546875" style="46" customWidth="1"/>
    <col min="12144" max="12144" width="10.28515625" style="46" customWidth="1"/>
    <col min="12145" max="12145" width="10" style="46" customWidth="1"/>
    <col min="12146" max="12146" width="10.28515625" style="46" customWidth="1"/>
    <col min="12147" max="12147" width="10" style="46" customWidth="1"/>
    <col min="12148" max="12148" width="10.28515625" style="46" customWidth="1"/>
    <col min="12149" max="12149" width="10" style="46" customWidth="1"/>
    <col min="12150" max="12150" width="10.28515625" style="46" customWidth="1"/>
    <col min="12151" max="12151" width="10" style="46" customWidth="1"/>
    <col min="12152" max="12152" width="10.28515625" style="46" customWidth="1"/>
    <col min="12153" max="12153" width="10" style="46" customWidth="1"/>
    <col min="12154" max="12154" width="19.85546875" style="46" customWidth="1"/>
    <col min="12155" max="12155" width="10.28515625" style="46" customWidth="1"/>
    <col min="12156" max="12156" width="10" style="46" customWidth="1"/>
    <col min="12157" max="12157" width="10.28515625" style="46" customWidth="1"/>
    <col min="12158" max="12158" width="10" style="46" customWidth="1"/>
    <col min="12159" max="12159" width="10.28515625" style="46" customWidth="1"/>
    <col min="12160" max="12160" width="9.140625" style="46"/>
    <col min="12161" max="12161" width="10.28515625" style="46" customWidth="1"/>
    <col min="12162" max="12162" width="9.42578125" style="46" customWidth="1"/>
    <col min="12163" max="12288" width="9.140625" style="46"/>
    <col min="12289" max="12289" width="19.85546875" style="46" customWidth="1"/>
    <col min="12290" max="12290" width="11.42578125" style="46" customWidth="1"/>
    <col min="12291" max="12291" width="10" style="46" customWidth="1"/>
    <col min="12292" max="12292" width="11.42578125" style="46" customWidth="1"/>
    <col min="12293" max="12293" width="10.28515625" style="46" customWidth="1"/>
    <col min="12294" max="12294" width="10" style="46" customWidth="1"/>
    <col min="12295" max="12295" width="10.7109375" style="46" customWidth="1"/>
    <col min="12296" max="12299" width="10" style="46" customWidth="1"/>
    <col min="12300" max="12300" width="19.85546875" style="46" customWidth="1"/>
    <col min="12301" max="12301" width="10.28515625" style="46" customWidth="1"/>
    <col min="12302" max="12302" width="10" style="46" customWidth="1"/>
    <col min="12303" max="12303" width="10.28515625" style="46" customWidth="1"/>
    <col min="12304" max="12304" width="10" style="46" customWidth="1"/>
    <col min="12305" max="12305" width="10.28515625" style="46" customWidth="1"/>
    <col min="12306" max="12306" width="10" style="46" customWidth="1"/>
    <col min="12307" max="12307" width="10.28515625" style="46" customWidth="1"/>
    <col min="12308" max="12308" width="10" style="46" customWidth="1"/>
    <col min="12309" max="12309" width="10.28515625" style="46" customWidth="1"/>
    <col min="12310" max="12310" width="10" style="46" customWidth="1"/>
    <col min="12311" max="12311" width="19.85546875" style="46" customWidth="1"/>
    <col min="12312" max="12312" width="10.28515625" style="46" customWidth="1"/>
    <col min="12313" max="12313" width="10" style="46" customWidth="1"/>
    <col min="12314" max="12314" width="10.28515625" style="46" customWidth="1"/>
    <col min="12315" max="12315" width="10" style="46" customWidth="1"/>
    <col min="12316" max="12316" width="10.28515625" style="46" customWidth="1"/>
    <col min="12317" max="12317" width="10" style="46" customWidth="1"/>
    <col min="12318" max="12318" width="10.28515625" style="46" customWidth="1"/>
    <col min="12319" max="12319" width="10" style="46" customWidth="1"/>
    <col min="12320" max="12320" width="10.28515625" style="46" customWidth="1"/>
    <col min="12321" max="12321" width="10" style="46" customWidth="1"/>
    <col min="12322" max="12322" width="19.85546875" style="46" customWidth="1"/>
    <col min="12323" max="12323" width="10.28515625" style="46" customWidth="1"/>
    <col min="12324" max="12324" width="10" style="46" customWidth="1"/>
    <col min="12325" max="12325" width="10.28515625" style="46" customWidth="1"/>
    <col min="12326" max="12326" width="10" style="46" customWidth="1"/>
    <col min="12327" max="12327" width="10.28515625" style="46" customWidth="1"/>
    <col min="12328" max="12328" width="10" style="46" customWidth="1"/>
    <col min="12329" max="12329" width="10.28515625" style="46" customWidth="1"/>
    <col min="12330" max="12330" width="10" style="46" customWidth="1"/>
    <col min="12331" max="12331" width="10.28515625" style="46" customWidth="1"/>
    <col min="12332" max="12332" width="10" style="46" customWidth="1"/>
    <col min="12333" max="12333" width="19.85546875" style="46" customWidth="1"/>
    <col min="12334" max="12334" width="10.28515625" style="46" customWidth="1"/>
    <col min="12335" max="12335" width="10" style="46" customWidth="1"/>
    <col min="12336" max="12336" width="10.28515625" style="46" customWidth="1"/>
    <col min="12337" max="12337" width="10" style="46" customWidth="1"/>
    <col min="12338" max="12338" width="10.28515625" style="46" customWidth="1"/>
    <col min="12339" max="12339" width="10" style="46" customWidth="1"/>
    <col min="12340" max="12340" width="10.28515625" style="46" customWidth="1"/>
    <col min="12341" max="12341" width="10" style="46" customWidth="1"/>
    <col min="12342" max="12342" width="10.28515625" style="46" customWidth="1"/>
    <col min="12343" max="12343" width="10" style="46" customWidth="1"/>
    <col min="12344" max="12344" width="19.85546875" style="46" customWidth="1"/>
    <col min="12345" max="12345" width="10.28515625" style="46" customWidth="1"/>
    <col min="12346" max="12346" width="10" style="46" customWidth="1"/>
    <col min="12347" max="12347" width="10.28515625" style="46" customWidth="1"/>
    <col min="12348" max="12348" width="10" style="46" customWidth="1"/>
    <col min="12349" max="12349" width="10.28515625" style="46" customWidth="1"/>
    <col min="12350" max="12350" width="10" style="46" customWidth="1"/>
    <col min="12351" max="12351" width="10.28515625" style="46" customWidth="1"/>
    <col min="12352" max="12352" width="10" style="46" customWidth="1"/>
    <col min="12353" max="12353" width="10.28515625" style="46" customWidth="1"/>
    <col min="12354" max="12354" width="10" style="46" customWidth="1"/>
    <col min="12355" max="12355" width="19.85546875" style="46" customWidth="1"/>
    <col min="12356" max="12356" width="10.28515625" style="46" customWidth="1"/>
    <col min="12357" max="12357" width="10" style="46" customWidth="1"/>
    <col min="12358" max="12358" width="10.28515625" style="46" customWidth="1"/>
    <col min="12359" max="12359" width="10" style="46" customWidth="1"/>
    <col min="12360" max="12360" width="10.28515625" style="46" customWidth="1"/>
    <col min="12361" max="12361" width="10" style="46" customWidth="1"/>
    <col min="12362" max="12362" width="10.28515625" style="46" customWidth="1"/>
    <col min="12363" max="12363" width="10" style="46" customWidth="1"/>
    <col min="12364" max="12364" width="10.28515625" style="46" customWidth="1"/>
    <col min="12365" max="12365" width="10" style="46" customWidth="1"/>
    <col min="12366" max="12366" width="19.85546875" style="46" customWidth="1"/>
    <col min="12367" max="12367" width="10.28515625" style="46" customWidth="1"/>
    <col min="12368" max="12368" width="10" style="46" customWidth="1"/>
    <col min="12369" max="12369" width="10.28515625" style="46" customWidth="1"/>
    <col min="12370" max="12370" width="10" style="46" customWidth="1"/>
    <col min="12371" max="12371" width="10.28515625" style="46" customWidth="1"/>
    <col min="12372" max="12372" width="10" style="46" customWidth="1"/>
    <col min="12373" max="12373" width="10.28515625" style="46" customWidth="1"/>
    <col min="12374" max="12374" width="10" style="46" customWidth="1"/>
    <col min="12375" max="12375" width="10.28515625" style="46" customWidth="1"/>
    <col min="12376" max="12376" width="10" style="46" customWidth="1"/>
    <col min="12377" max="12377" width="19.85546875" style="46" customWidth="1"/>
    <col min="12378" max="12378" width="10.28515625" style="46" customWidth="1"/>
    <col min="12379" max="12379" width="10" style="46" customWidth="1"/>
    <col min="12380" max="12380" width="10.28515625" style="46" customWidth="1"/>
    <col min="12381" max="12381" width="10" style="46" customWidth="1"/>
    <col min="12382" max="12382" width="10.28515625" style="46" customWidth="1"/>
    <col min="12383" max="12383" width="10" style="46" customWidth="1"/>
    <col min="12384" max="12384" width="10.28515625" style="46" customWidth="1"/>
    <col min="12385" max="12385" width="10" style="46" customWidth="1"/>
    <col min="12386" max="12386" width="10.28515625" style="46" customWidth="1"/>
    <col min="12387" max="12387" width="10" style="46" customWidth="1"/>
    <col min="12388" max="12388" width="19.85546875" style="46" customWidth="1"/>
    <col min="12389" max="12389" width="10.28515625" style="46" customWidth="1"/>
    <col min="12390" max="12390" width="10" style="46" customWidth="1"/>
    <col min="12391" max="12391" width="10.28515625" style="46" customWidth="1"/>
    <col min="12392" max="12392" width="10" style="46" customWidth="1"/>
    <col min="12393" max="12393" width="10.28515625" style="46" customWidth="1"/>
    <col min="12394" max="12394" width="10" style="46" customWidth="1"/>
    <col min="12395" max="12395" width="10.28515625" style="46" customWidth="1"/>
    <col min="12396" max="12396" width="10" style="46" customWidth="1"/>
    <col min="12397" max="12397" width="10.28515625" style="46" customWidth="1"/>
    <col min="12398" max="12398" width="10" style="46" customWidth="1"/>
    <col min="12399" max="12399" width="19.85546875" style="46" customWidth="1"/>
    <col min="12400" max="12400" width="10.28515625" style="46" customWidth="1"/>
    <col min="12401" max="12401" width="10" style="46" customWidth="1"/>
    <col min="12402" max="12402" width="10.28515625" style="46" customWidth="1"/>
    <col min="12403" max="12403" width="10" style="46" customWidth="1"/>
    <col min="12404" max="12404" width="10.28515625" style="46" customWidth="1"/>
    <col min="12405" max="12405" width="10" style="46" customWidth="1"/>
    <col min="12406" max="12406" width="10.28515625" style="46" customWidth="1"/>
    <col min="12407" max="12407" width="10" style="46" customWidth="1"/>
    <col min="12408" max="12408" width="10.28515625" style="46" customWidth="1"/>
    <col min="12409" max="12409" width="10" style="46" customWidth="1"/>
    <col min="12410" max="12410" width="19.85546875" style="46" customWidth="1"/>
    <col min="12411" max="12411" width="10.28515625" style="46" customWidth="1"/>
    <col min="12412" max="12412" width="10" style="46" customWidth="1"/>
    <col min="12413" max="12413" width="10.28515625" style="46" customWidth="1"/>
    <col min="12414" max="12414" width="10" style="46" customWidth="1"/>
    <col min="12415" max="12415" width="10.28515625" style="46" customWidth="1"/>
    <col min="12416" max="12416" width="9.140625" style="46"/>
    <col min="12417" max="12417" width="10.28515625" style="46" customWidth="1"/>
    <col min="12418" max="12418" width="9.42578125" style="46" customWidth="1"/>
    <col min="12419" max="12544" width="9.140625" style="46"/>
    <col min="12545" max="12545" width="19.85546875" style="46" customWidth="1"/>
    <col min="12546" max="12546" width="11.42578125" style="46" customWidth="1"/>
    <col min="12547" max="12547" width="10" style="46" customWidth="1"/>
    <col min="12548" max="12548" width="11.42578125" style="46" customWidth="1"/>
    <col min="12549" max="12549" width="10.28515625" style="46" customWidth="1"/>
    <col min="12550" max="12550" width="10" style="46" customWidth="1"/>
    <col min="12551" max="12551" width="10.7109375" style="46" customWidth="1"/>
    <col min="12552" max="12555" width="10" style="46" customWidth="1"/>
    <col min="12556" max="12556" width="19.85546875" style="46" customWidth="1"/>
    <col min="12557" max="12557" width="10.28515625" style="46" customWidth="1"/>
    <col min="12558" max="12558" width="10" style="46" customWidth="1"/>
    <col min="12559" max="12559" width="10.28515625" style="46" customWidth="1"/>
    <col min="12560" max="12560" width="10" style="46" customWidth="1"/>
    <col min="12561" max="12561" width="10.28515625" style="46" customWidth="1"/>
    <col min="12562" max="12562" width="10" style="46" customWidth="1"/>
    <col min="12563" max="12563" width="10.28515625" style="46" customWidth="1"/>
    <col min="12564" max="12564" width="10" style="46" customWidth="1"/>
    <col min="12565" max="12565" width="10.28515625" style="46" customWidth="1"/>
    <col min="12566" max="12566" width="10" style="46" customWidth="1"/>
    <col min="12567" max="12567" width="19.85546875" style="46" customWidth="1"/>
    <col min="12568" max="12568" width="10.28515625" style="46" customWidth="1"/>
    <col min="12569" max="12569" width="10" style="46" customWidth="1"/>
    <col min="12570" max="12570" width="10.28515625" style="46" customWidth="1"/>
    <col min="12571" max="12571" width="10" style="46" customWidth="1"/>
    <col min="12572" max="12572" width="10.28515625" style="46" customWidth="1"/>
    <col min="12573" max="12573" width="10" style="46" customWidth="1"/>
    <col min="12574" max="12574" width="10.28515625" style="46" customWidth="1"/>
    <col min="12575" max="12575" width="10" style="46" customWidth="1"/>
    <col min="12576" max="12576" width="10.28515625" style="46" customWidth="1"/>
    <col min="12577" max="12577" width="10" style="46" customWidth="1"/>
    <col min="12578" max="12578" width="19.85546875" style="46" customWidth="1"/>
    <col min="12579" max="12579" width="10.28515625" style="46" customWidth="1"/>
    <col min="12580" max="12580" width="10" style="46" customWidth="1"/>
    <col min="12581" max="12581" width="10.28515625" style="46" customWidth="1"/>
    <col min="12582" max="12582" width="10" style="46" customWidth="1"/>
    <col min="12583" max="12583" width="10.28515625" style="46" customWidth="1"/>
    <col min="12584" max="12584" width="10" style="46" customWidth="1"/>
    <col min="12585" max="12585" width="10.28515625" style="46" customWidth="1"/>
    <col min="12586" max="12586" width="10" style="46" customWidth="1"/>
    <col min="12587" max="12587" width="10.28515625" style="46" customWidth="1"/>
    <col min="12588" max="12588" width="10" style="46" customWidth="1"/>
    <col min="12589" max="12589" width="19.85546875" style="46" customWidth="1"/>
    <col min="12590" max="12590" width="10.28515625" style="46" customWidth="1"/>
    <col min="12591" max="12591" width="10" style="46" customWidth="1"/>
    <col min="12592" max="12592" width="10.28515625" style="46" customWidth="1"/>
    <col min="12593" max="12593" width="10" style="46" customWidth="1"/>
    <col min="12594" max="12594" width="10.28515625" style="46" customWidth="1"/>
    <col min="12595" max="12595" width="10" style="46" customWidth="1"/>
    <col min="12596" max="12596" width="10.28515625" style="46" customWidth="1"/>
    <col min="12597" max="12597" width="10" style="46" customWidth="1"/>
    <col min="12598" max="12598" width="10.28515625" style="46" customWidth="1"/>
    <col min="12599" max="12599" width="10" style="46" customWidth="1"/>
    <col min="12600" max="12600" width="19.85546875" style="46" customWidth="1"/>
    <col min="12601" max="12601" width="10.28515625" style="46" customWidth="1"/>
    <col min="12602" max="12602" width="10" style="46" customWidth="1"/>
    <col min="12603" max="12603" width="10.28515625" style="46" customWidth="1"/>
    <col min="12604" max="12604" width="10" style="46" customWidth="1"/>
    <col min="12605" max="12605" width="10.28515625" style="46" customWidth="1"/>
    <col min="12606" max="12606" width="10" style="46" customWidth="1"/>
    <col min="12607" max="12607" width="10.28515625" style="46" customWidth="1"/>
    <col min="12608" max="12608" width="10" style="46" customWidth="1"/>
    <col min="12609" max="12609" width="10.28515625" style="46" customWidth="1"/>
    <col min="12610" max="12610" width="10" style="46" customWidth="1"/>
    <col min="12611" max="12611" width="19.85546875" style="46" customWidth="1"/>
    <col min="12612" max="12612" width="10.28515625" style="46" customWidth="1"/>
    <col min="12613" max="12613" width="10" style="46" customWidth="1"/>
    <col min="12614" max="12614" width="10.28515625" style="46" customWidth="1"/>
    <col min="12615" max="12615" width="10" style="46" customWidth="1"/>
    <col min="12616" max="12616" width="10.28515625" style="46" customWidth="1"/>
    <col min="12617" max="12617" width="10" style="46" customWidth="1"/>
    <col min="12618" max="12618" width="10.28515625" style="46" customWidth="1"/>
    <col min="12619" max="12619" width="10" style="46" customWidth="1"/>
    <col min="12620" max="12620" width="10.28515625" style="46" customWidth="1"/>
    <col min="12621" max="12621" width="10" style="46" customWidth="1"/>
    <col min="12622" max="12622" width="19.85546875" style="46" customWidth="1"/>
    <col min="12623" max="12623" width="10.28515625" style="46" customWidth="1"/>
    <col min="12624" max="12624" width="10" style="46" customWidth="1"/>
    <col min="12625" max="12625" width="10.28515625" style="46" customWidth="1"/>
    <col min="12626" max="12626" width="10" style="46" customWidth="1"/>
    <col min="12627" max="12627" width="10.28515625" style="46" customWidth="1"/>
    <col min="12628" max="12628" width="10" style="46" customWidth="1"/>
    <col min="12629" max="12629" width="10.28515625" style="46" customWidth="1"/>
    <col min="12630" max="12630" width="10" style="46" customWidth="1"/>
    <col min="12631" max="12631" width="10.28515625" style="46" customWidth="1"/>
    <col min="12632" max="12632" width="10" style="46" customWidth="1"/>
    <col min="12633" max="12633" width="19.85546875" style="46" customWidth="1"/>
    <col min="12634" max="12634" width="10.28515625" style="46" customWidth="1"/>
    <col min="12635" max="12635" width="10" style="46" customWidth="1"/>
    <col min="12636" max="12636" width="10.28515625" style="46" customWidth="1"/>
    <col min="12637" max="12637" width="10" style="46" customWidth="1"/>
    <col min="12638" max="12638" width="10.28515625" style="46" customWidth="1"/>
    <col min="12639" max="12639" width="10" style="46" customWidth="1"/>
    <col min="12640" max="12640" width="10.28515625" style="46" customWidth="1"/>
    <col min="12641" max="12641" width="10" style="46" customWidth="1"/>
    <col min="12642" max="12642" width="10.28515625" style="46" customWidth="1"/>
    <col min="12643" max="12643" width="10" style="46" customWidth="1"/>
    <col min="12644" max="12644" width="19.85546875" style="46" customWidth="1"/>
    <col min="12645" max="12645" width="10.28515625" style="46" customWidth="1"/>
    <col min="12646" max="12646" width="10" style="46" customWidth="1"/>
    <col min="12647" max="12647" width="10.28515625" style="46" customWidth="1"/>
    <col min="12648" max="12648" width="10" style="46" customWidth="1"/>
    <col min="12649" max="12649" width="10.28515625" style="46" customWidth="1"/>
    <col min="12650" max="12650" width="10" style="46" customWidth="1"/>
    <col min="12651" max="12651" width="10.28515625" style="46" customWidth="1"/>
    <col min="12652" max="12652" width="10" style="46" customWidth="1"/>
    <col min="12653" max="12653" width="10.28515625" style="46" customWidth="1"/>
    <col min="12654" max="12654" width="10" style="46" customWidth="1"/>
    <col min="12655" max="12655" width="19.85546875" style="46" customWidth="1"/>
    <col min="12656" max="12656" width="10.28515625" style="46" customWidth="1"/>
    <col min="12657" max="12657" width="10" style="46" customWidth="1"/>
    <col min="12658" max="12658" width="10.28515625" style="46" customWidth="1"/>
    <col min="12659" max="12659" width="10" style="46" customWidth="1"/>
    <col min="12660" max="12660" width="10.28515625" style="46" customWidth="1"/>
    <col min="12661" max="12661" width="10" style="46" customWidth="1"/>
    <col min="12662" max="12662" width="10.28515625" style="46" customWidth="1"/>
    <col min="12663" max="12663" width="10" style="46" customWidth="1"/>
    <col min="12664" max="12664" width="10.28515625" style="46" customWidth="1"/>
    <col min="12665" max="12665" width="10" style="46" customWidth="1"/>
    <col min="12666" max="12666" width="19.85546875" style="46" customWidth="1"/>
    <col min="12667" max="12667" width="10.28515625" style="46" customWidth="1"/>
    <col min="12668" max="12668" width="10" style="46" customWidth="1"/>
    <col min="12669" max="12669" width="10.28515625" style="46" customWidth="1"/>
    <col min="12670" max="12670" width="10" style="46" customWidth="1"/>
    <col min="12671" max="12671" width="10.28515625" style="46" customWidth="1"/>
    <col min="12672" max="12672" width="9.140625" style="46"/>
    <col min="12673" max="12673" width="10.28515625" style="46" customWidth="1"/>
    <col min="12674" max="12674" width="9.42578125" style="46" customWidth="1"/>
    <col min="12675" max="12800" width="9.140625" style="46"/>
    <col min="12801" max="12801" width="19.85546875" style="46" customWidth="1"/>
    <col min="12802" max="12802" width="11.42578125" style="46" customWidth="1"/>
    <col min="12803" max="12803" width="10" style="46" customWidth="1"/>
    <col min="12804" max="12804" width="11.42578125" style="46" customWidth="1"/>
    <col min="12805" max="12805" width="10.28515625" style="46" customWidth="1"/>
    <col min="12806" max="12806" width="10" style="46" customWidth="1"/>
    <col min="12807" max="12807" width="10.7109375" style="46" customWidth="1"/>
    <col min="12808" max="12811" width="10" style="46" customWidth="1"/>
    <col min="12812" max="12812" width="19.85546875" style="46" customWidth="1"/>
    <col min="12813" max="12813" width="10.28515625" style="46" customWidth="1"/>
    <col min="12814" max="12814" width="10" style="46" customWidth="1"/>
    <col min="12815" max="12815" width="10.28515625" style="46" customWidth="1"/>
    <col min="12816" max="12816" width="10" style="46" customWidth="1"/>
    <col min="12817" max="12817" width="10.28515625" style="46" customWidth="1"/>
    <col min="12818" max="12818" width="10" style="46" customWidth="1"/>
    <col min="12819" max="12819" width="10.28515625" style="46" customWidth="1"/>
    <col min="12820" max="12820" width="10" style="46" customWidth="1"/>
    <col min="12821" max="12821" width="10.28515625" style="46" customWidth="1"/>
    <col min="12822" max="12822" width="10" style="46" customWidth="1"/>
    <col min="12823" max="12823" width="19.85546875" style="46" customWidth="1"/>
    <col min="12824" max="12824" width="10.28515625" style="46" customWidth="1"/>
    <col min="12825" max="12825" width="10" style="46" customWidth="1"/>
    <col min="12826" max="12826" width="10.28515625" style="46" customWidth="1"/>
    <col min="12827" max="12827" width="10" style="46" customWidth="1"/>
    <col min="12828" max="12828" width="10.28515625" style="46" customWidth="1"/>
    <col min="12829" max="12829" width="10" style="46" customWidth="1"/>
    <col min="12830" max="12830" width="10.28515625" style="46" customWidth="1"/>
    <col min="12831" max="12831" width="10" style="46" customWidth="1"/>
    <col min="12832" max="12832" width="10.28515625" style="46" customWidth="1"/>
    <col min="12833" max="12833" width="10" style="46" customWidth="1"/>
    <col min="12834" max="12834" width="19.85546875" style="46" customWidth="1"/>
    <col min="12835" max="12835" width="10.28515625" style="46" customWidth="1"/>
    <col min="12836" max="12836" width="10" style="46" customWidth="1"/>
    <col min="12837" max="12837" width="10.28515625" style="46" customWidth="1"/>
    <col min="12838" max="12838" width="10" style="46" customWidth="1"/>
    <col min="12839" max="12839" width="10.28515625" style="46" customWidth="1"/>
    <col min="12840" max="12840" width="10" style="46" customWidth="1"/>
    <col min="12841" max="12841" width="10.28515625" style="46" customWidth="1"/>
    <col min="12842" max="12842" width="10" style="46" customWidth="1"/>
    <col min="12843" max="12843" width="10.28515625" style="46" customWidth="1"/>
    <col min="12844" max="12844" width="10" style="46" customWidth="1"/>
    <col min="12845" max="12845" width="19.85546875" style="46" customWidth="1"/>
    <col min="12846" max="12846" width="10.28515625" style="46" customWidth="1"/>
    <col min="12847" max="12847" width="10" style="46" customWidth="1"/>
    <col min="12848" max="12848" width="10.28515625" style="46" customWidth="1"/>
    <col min="12849" max="12849" width="10" style="46" customWidth="1"/>
    <col min="12850" max="12850" width="10.28515625" style="46" customWidth="1"/>
    <col min="12851" max="12851" width="10" style="46" customWidth="1"/>
    <col min="12852" max="12852" width="10.28515625" style="46" customWidth="1"/>
    <col min="12853" max="12853" width="10" style="46" customWidth="1"/>
    <col min="12854" max="12854" width="10.28515625" style="46" customWidth="1"/>
    <col min="12855" max="12855" width="10" style="46" customWidth="1"/>
    <col min="12856" max="12856" width="19.85546875" style="46" customWidth="1"/>
    <col min="12857" max="12857" width="10.28515625" style="46" customWidth="1"/>
    <col min="12858" max="12858" width="10" style="46" customWidth="1"/>
    <col min="12859" max="12859" width="10.28515625" style="46" customWidth="1"/>
    <col min="12860" max="12860" width="10" style="46" customWidth="1"/>
    <col min="12861" max="12861" width="10.28515625" style="46" customWidth="1"/>
    <col min="12862" max="12862" width="10" style="46" customWidth="1"/>
    <col min="12863" max="12863" width="10.28515625" style="46" customWidth="1"/>
    <col min="12864" max="12864" width="10" style="46" customWidth="1"/>
    <col min="12865" max="12865" width="10.28515625" style="46" customWidth="1"/>
    <col min="12866" max="12866" width="10" style="46" customWidth="1"/>
    <col min="12867" max="12867" width="19.85546875" style="46" customWidth="1"/>
    <col min="12868" max="12868" width="10.28515625" style="46" customWidth="1"/>
    <col min="12869" max="12869" width="10" style="46" customWidth="1"/>
    <col min="12870" max="12870" width="10.28515625" style="46" customWidth="1"/>
    <col min="12871" max="12871" width="10" style="46" customWidth="1"/>
    <col min="12872" max="12872" width="10.28515625" style="46" customWidth="1"/>
    <col min="12873" max="12873" width="10" style="46" customWidth="1"/>
    <col min="12874" max="12874" width="10.28515625" style="46" customWidth="1"/>
    <col min="12875" max="12875" width="10" style="46" customWidth="1"/>
    <col min="12876" max="12876" width="10.28515625" style="46" customWidth="1"/>
    <col min="12877" max="12877" width="10" style="46" customWidth="1"/>
    <col min="12878" max="12878" width="19.85546875" style="46" customWidth="1"/>
    <col min="12879" max="12879" width="10.28515625" style="46" customWidth="1"/>
    <col min="12880" max="12880" width="10" style="46" customWidth="1"/>
    <col min="12881" max="12881" width="10.28515625" style="46" customWidth="1"/>
    <col min="12882" max="12882" width="10" style="46" customWidth="1"/>
    <col min="12883" max="12883" width="10.28515625" style="46" customWidth="1"/>
    <col min="12884" max="12884" width="10" style="46" customWidth="1"/>
    <col min="12885" max="12885" width="10.28515625" style="46" customWidth="1"/>
    <col min="12886" max="12886" width="10" style="46" customWidth="1"/>
    <col min="12887" max="12887" width="10.28515625" style="46" customWidth="1"/>
    <col min="12888" max="12888" width="10" style="46" customWidth="1"/>
    <col min="12889" max="12889" width="19.85546875" style="46" customWidth="1"/>
    <col min="12890" max="12890" width="10.28515625" style="46" customWidth="1"/>
    <col min="12891" max="12891" width="10" style="46" customWidth="1"/>
    <col min="12892" max="12892" width="10.28515625" style="46" customWidth="1"/>
    <col min="12893" max="12893" width="10" style="46" customWidth="1"/>
    <col min="12894" max="12894" width="10.28515625" style="46" customWidth="1"/>
    <col min="12895" max="12895" width="10" style="46" customWidth="1"/>
    <col min="12896" max="12896" width="10.28515625" style="46" customWidth="1"/>
    <col min="12897" max="12897" width="10" style="46" customWidth="1"/>
    <col min="12898" max="12898" width="10.28515625" style="46" customWidth="1"/>
    <col min="12899" max="12899" width="10" style="46" customWidth="1"/>
    <col min="12900" max="12900" width="19.85546875" style="46" customWidth="1"/>
    <col min="12901" max="12901" width="10.28515625" style="46" customWidth="1"/>
    <col min="12902" max="12902" width="10" style="46" customWidth="1"/>
    <col min="12903" max="12903" width="10.28515625" style="46" customWidth="1"/>
    <col min="12904" max="12904" width="10" style="46" customWidth="1"/>
    <col min="12905" max="12905" width="10.28515625" style="46" customWidth="1"/>
    <col min="12906" max="12906" width="10" style="46" customWidth="1"/>
    <col min="12907" max="12907" width="10.28515625" style="46" customWidth="1"/>
    <col min="12908" max="12908" width="10" style="46" customWidth="1"/>
    <col min="12909" max="12909" width="10.28515625" style="46" customWidth="1"/>
    <col min="12910" max="12910" width="10" style="46" customWidth="1"/>
    <col min="12911" max="12911" width="19.85546875" style="46" customWidth="1"/>
    <col min="12912" max="12912" width="10.28515625" style="46" customWidth="1"/>
    <col min="12913" max="12913" width="10" style="46" customWidth="1"/>
    <col min="12914" max="12914" width="10.28515625" style="46" customWidth="1"/>
    <col min="12915" max="12915" width="10" style="46" customWidth="1"/>
    <col min="12916" max="12916" width="10.28515625" style="46" customWidth="1"/>
    <col min="12917" max="12917" width="10" style="46" customWidth="1"/>
    <col min="12918" max="12918" width="10.28515625" style="46" customWidth="1"/>
    <col min="12919" max="12919" width="10" style="46" customWidth="1"/>
    <col min="12920" max="12920" width="10.28515625" style="46" customWidth="1"/>
    <col min="12921" max="12921" width="10" style="46" customWidth="1"/>
    <col min="12922" max="12922" width="19.85546875" style="46" customWidth="1"/>
    <col min="12923" max="12923" width="10.28515625" style="46" customWidth="1"/>
    <col min="12924" max="12924" width="10" style="46" customWidth="1"/>
    <col min="12925" max="12925" width="10.28515625" style="46" customWidth="1"/>
    <col min="12926" max="12926" width="10" style="46" customWidth="1"/>
    <col min="12927" max="12927" width="10.28515625" style="46" customWidth="1"/>
    <col min="12928" max="12928" width="9.140625" style="46"/>
    <col min="12929" max="12929" width="10.28515625" style="46" customWidth="1"/>
    <col min="12930" max="12930" width="9.42578125" style="46" customWidth="1"/>
    <col min="12931" max="13056" width="9.140625" style="46"/>
    <col min="13057" max="13057" width="19.85546875" style="46" customWidth="1"/>
    <col min="13058" max="13058" width="11.42578125" style="46" customWidth="1"/>
    <col min="13059" max="13059" width="10" style="46" customWidth="1"/>
    <col min="13060" max="13060" width="11.42578125" style="46" customWidth="1"/>
    <col min="13061" max="13061" width="10.28515625" style="46" customWidth="1"/>
    <col min="13062" max="13062" width="10" style="46" customWidth="1"/>
    <col min="13063" max="13063" width="10.7109375" style="46" customWidth="1"/>
    <col min="13064" max="13067" width="10" style="46" customWidth="1"/>
    <col min="13068" max="13068" width="19.85546875" style="46" customWidth="1"/>
    <col min="13069" max="13069" width="10.28515625" style="46" customWidth="1"/>
    <col min="13070" max="13070" width="10" style="46" customWidth="1"/>
    <col min="13071" max="13071" width="10.28515625" style="46" customWidth="1"/>
    <col min="13072" max="13072" width="10" style="46" customWidth="1"/>
    <col min="13073" max="13073" width="10.28515625" style="46" customWidth="1"/>
    <col min="13074" max="13074" width="10" style="46" customWidth="1"/>
    <col min="13075" max="13075" width="10.28515625" style="46" customWidth="1"/>
    <col min="13076" max="13076" width="10" style="46" customWidth="1"/>
    <col min="13077" max="13077" width="10.28515625" style="46" customWidth="1"/>
    <col min="13078" max="13078" width="10" style="46" customWidth="1"/>
    <col min="13079" max="13079" width="19.85546875" style="46" customWidth="1"/>
    <col min="13080" max="13080" width="10.28515625" style="46" customWidth="1"/>
    <col min="13081" max="13081" width="10" style="46" customWidth="1"/>
    <col min="13082" max="13082" width="10.28515625" style="46" customWidth="1"/>
    <col min="13083" max="13083" width="10" style="46" customWidth="1"/>
    <col min="13084" max="13084" width="10.28515625" style="46" customWidth="1"/>
    <col min="13085" max="13085" width="10" style="46" customWidth="1"/>
    <col min="13086" max="13086" width="10.28515625" style="46" customWidth="1"/>
    <col min="13087" max="13087" width="10" style="46" customWidth="1"/>
    <col min="13088" max="13088" width="10.28515625" style="46" customWidth="1"/>
    <col min="13089" max="13089" width="10" style="46" customWidth="1"/>
    <col min="13090" max="13090" width="19.85546875" style="46" customWidth="1"/>
    <col min="13091" max="13091" width="10.28515625" style="46" customWidth="1"/>
    <col min="13092" max="13092" width="10" style="46" customWidth="1"/>
    <col min="13093" max="13093" width="10.28515625" style="46" customWidth="1"/>
    <col min="13094" max="13094" width="10" style="46" customWidth="1"/>
    <col min="13095" max="13095" width="10.28515625" style="46" customWidth="1"/>
    <col min="13096" max="13096" width="10" style="46" customWidth="1"/>
    <col min="13097" max="13097" width="10.28515625" style="46" customWidth="1"/>
    <col min="13098" max="13098" width="10" style="46" customWidth="1"/>
    <col min="13099" max="13099" width="10.28515625" style="46" customWidth="1"/>
    <col min="13100" max="13100" width="10" style="46" customWidth="1"/>
    <col min="13101" max="13101" width="19.85546875" style="46" customWidth="1"/>
    <col min="13102" max="13102" width="10.28515625" style="46" customWidth="1"/>
    <col min="13103" max="13103" width="10" style="46" customWidth="1"/>
    <col min="13104" max="13104" width="10.28515625" style="46" customWidth="1"/>
    <col min="13105" max="13105" width="10" style="46" customWidth="1"/>
    <col min="13106" max="13106" width="10.28515625" style="46" customWidth="1"/>
    <col min="13107" max="13107" width="10" style="46" customWidth="1"/>
    <col min="13108" max="13108" width="10.28515625" style="46" customWidth="1"/>
    <col min="13109" max="13109" width="10" style="46" customWidth="1"/>
    <col min="13110" max="13110" width="10.28515625" style="46" customWidth="1"/>
    <col min="13111" max="13111" width="10" style="46" customWidth="1"/>
    <col min="13112" max="13112" width="19.85546875" style="46" customWidth="1"/>
    <col min="13113" max="13113" width="10.28515625" style="46" customWidth="1"/>
    <col min="13114" max="13114" width="10" style="46" customWidth="1"/>
    <col min="13115" max="13115" width="10.28515625" style="46" customWidth="1"/>
    <col min="13116" max="13116" width="10" style="46" customWidth="1"/>
    <col min="13117" max="13117" width="10.28515625" style="46" customWidth="1"/>
    <col min="13118" max="13118" width="10" style="46" customWidth="1"/>
    <col min="13119" max="13119" width="10.28515625" style="46" customWidth="1"/>
    <col min="13120" max="13120" width="10" style="46" customWidth="1"/>
    <col min="13121" max="13121" width="10.28515625" style="46" customWidth="1"/>
    <col min="13122" max="13122" width="10" style="46" customWidth="1"/>
    <col min="13123" max="13123" width="19.85546875" style="46" customWidth="1"/>
    <col min="13124" max="13124" width="10.28515625" style="46" customWidth="1"/>
    <col min="13125" max="13125" width="10" style="46" customWidth="1"/>
    <col min="13126" max="13126" width="10.28515625" style="46" customWidth="1"/>
    <col min="13127" max="13127" width="10" style="46" customWidth="1"/>
    <col min="13128" max="13128" width="10.28515625" style="46" customWidth="1"/>
    <col min="13129" max="13129" width="10" style="46" customWidth="1"/>
    <col min="13130" max="13130" width="10.28515625" style="46" customWidth="1"/>
    <col min="13131" max="13131" width="10" style="46" customWidth="1"/>
    <col min="13132" max="13132" width="10.28515625" style="46" customWidth="1"/>
    <col min="13133" max="13133" width="10" style="46" customWidth="1"/>
    <col min="13134" max="13134" width="19.85546875" style="46" customWidth="1"/>
    <col min="13135" max="13135" width="10.28515625" style="46" customWidth="1"/>
    <col min="13136" max="13136" width="10" style="46" customWidth="1"/>
    <col min="13137" max="13137" width="10.28515625" style="46" customWidth="1"/>
    <col min="13138" max="13138" width="10" style="46" customWidth="1"/>
    <col min="13139" max="13139" width="10.28515625" style="46" customWidth="1"/>
    <col min="13140" max="13140" width="10" style="46" customWidth="1"/>
    <col min="13141" max="13141" width="10.28515625" style="46" customWidth="1"/>
    <col min="13142" max="13142" width="10" style="46" customWidth="1"/>
    <col min="13143" max="13143" width="10.28515625" style="46" customWidth="1"/>
    <col min="13144" max="13144" width="10" style="46" customWidth="1"/>
    <col min="13145" max="13145" width="19.85546875" style="46" customWidth="1"/>
    <col min="13146" max="13146" width="10.28515625" style="46" customWidth="1"/>
    <col min="13147" max="13147" width="10" style="46" customWidth="1"/>
    <col min="13148" max="13148" width="10.28515625" style="46" customWidth="1"/>
    <col min="13149" max="13149" width="10" style="46" customWidth="1"/>
    <col min="13150" max="13150" width="10.28515625" style="46" customWidth="1"/>
    <col min="13151" max="13151" width="10" style="46" customWidth="1"/>
    <col min="13152" max="13152" width="10.28515625" style="46" customWidth="1"/>
    <col min="13153" max="13153" width="10" style="46" customWidth="1"/>
    <col min="13154" max="13154" width="10.28515625" style="46" customWidth="1"/>
    <col min="13155" max="13155" width="10" style="46" customWidth="1"/>
    <col min="13156" max="13156" width="19.85546875" style="46" customWidth="1"/>
    <col min="13157" max="13157" width="10.28515625" style="46" customWidth="1"/>
    <col min="13158" max="13158" width="10" style="46" customWidth="1"/>
    <col min="13159" max="13159" width="10.28515625" style="46" customWidth="1"/>
    <col min="13160" max="13160" width="10" style="46" customWidth="1"/>
    <col min="13161" max="13161" width="10.28515625" style="46" customWidth="1"/>
    <col min="13162" max="13162" width="10" style="46" customWidth="1"/>
    <col min="13163" max="13163" width="10.28515625" style="46" customWidth="1"/>
    <col min="13164" max="13164" width="10" style="46" customWidth="1"/>
    <col min="13165" max="13165" width="10.28515625" style="46" customWidth="1"/>
    <col min="13166" max="13166" width="10" style="46" customWidth="1"/>
    <col min="13167" max="13167" width="19.85546875" style="46" customWidth="1"/>
    <col min="13168" max="13168" width="10.28515625" style="46" customWidth="1"/>
    <col min="13169" max="13169" width="10" style="46" customWidth="1"/>
    <col min="13170" max="13170" width="10.28515625" style="46" customWidth="1"/>
    <col min="13171" max="13171" width="10" style="46" customWidth="1"/>
    <col min="13172" max="13172" width="10.28515625" style="46" customWidth="1"/>
    <col min="13173" max="13173" width="10" style="46" customWidth="1"/>
    <col min="13174" max="13174" width="10.28515625" style="46" customWidth="1"/>
    <col min="13175" max="13175" width="10" style="46" customWidth="1"/>
    <col min="13176" max="13176" width="10.28515625" style="46" customWidth="1"/>
    <col min="13177" max="13177" width="10" style="46" customWidth="1"/>
    <col min="13178" max="13178" width="19.85546875" style="46" customWidth="1"/>
    <col min="13179" max="13179" width="10.28515625" style="46" customWidth="1"/>
    <col min="13180" max="13180" width="10" style="46" customWidth="1"/>
    <col min="13181" max="13181" width="10.28515625" style="46" customWidth="1"/>
    <col min="13182" max="13182" width="10" style="46" customWidth="1"/>
    <col min="13183" max="13183" width="10.28515625" style="46" customWidth="1"/>
    <col min="13184" max="13184" width="9.140625" style="46"/>
    <col min="13185" max="13185" width="10.28515625" style="46" customWidth="1"/>
    <col min="13186" max="13186" width="9.42578125" style="46" customWidth="1"/>
    <col min="13187" max="13312" width="9.140625" style="46"/>
    <col min="13313" max="13313" width="19.85546875" style="46" customWidth="1"/>
    <col min="13314" max="13314" width="11.42578125" style="46" customWidth="1"/>
    <col min="13315" max="13315" width="10" style="46" customWidth="1"/>
    <col min="13316" max="13316" width="11.42578125" style="46" customWidth="1"/>
    <col min="13317" max="13317" width="10.28515625" style="46" customWidth="1"/>
    <col min="13318" max="13318" width="10" style="46" customWidth="1"/>
    <col min="13319" max="13319" width="10.7109375" style="46" customWidth="1"/>
    <col min="13320" max="13323" width="10" style="46" customWidth="1"/>
    <col min="13324" max="13324" width="19.85546875" style="46" customWidth="1"/>
    <col min="13325" max="13325" width="10.28515625" style="46" customWidth="1"/>
    <col min="13326" max="13326" width="10" style="46" customWidth="1"/>
    <col min="13327" max="13327" width="10.28515625" style="46" customWidth="1"/>
    <col min="13328" max="13328" width="10" style="46" customWidth="1"/>
    <col min="13329" max="13329" width="10.28515625" style="46" customWidth="1"/>
    <col min="13330" max="13330" width="10" style="46" customWidth="1"/>
    <col min="13331" max="13331" width="10.28515625" style="46" customWidth="1"/>
    <col min="13332" max="13332" width="10" style="46" customWidth="1"/>
    <col min="13333" max="13333" width="10.28515625" style="46" customWidth="1"/>
    <col min="13334" max="13334" width="10" style="46" customWidth="1"/>
    <col min="13335" max="13335" width="19.85546875" style="46" customWidth="1"/>
    <col min="13336" max="13336" width="10.28515625" style="46" customWidth="1"/>
    <col min="13337" max="13337" width="10" style="46" customWidth="1"/>
    <col min="13338" max="13338" width="10.28515625" style="46" customWidth="1"/>
    <col min="13339" max="13339" width="10" style="46" customWidth="1"/>
    <col min="13340" max="13340" width="10.28515625" style="46" customWidth="1"/>
    <col min="13341" max="13341" width="10" style="46" customWidth="1"/>
    <col min="13342" max="13342" width="10.28515625" style="46" customWidth="1"/>
    <col min="13343" max="13343" width="10" style="46" customWidth="1"/>
    <col min="13344" max="13344" width="10.28515625" style="46" customWidth="1"/>
    <col min="13345" max="13345" width="10" style="46" customWidth="1"/>
    <col min="13346" max="13346" width="19.85546875" style="46" customWidth="1"/>
    <col min="13347" max="13347" width="10.28515625" style="46" customWidth="1"/>
    <col min="13348" max="13348" width="10" style="46" customWidth="1"/>
    <col min="13349" max="13349" width="10.28515625" style="46" customWidth="1"/>
    <col min="13350" max="13350" width="10" style="46" customWidth="1"/>
    <col min="13351" max="13351" width="10.28515625" style="46" customWidth="1"/>
    <col min="13352" max="13352" width="10" style="46" customWidth="1"/>
    <col min="13353" max="13353" width="10.28515625" style="46" customWidth="1"/>
    <col min="13354" max="13354" width="10" style="46" customWidth="1"/>
    <col min="13355" max="13355" width="10.28515625" style="46" customWidth="1"/>
    <col min="13356" max="13356" width="10" style="46" customWidth="1"/>
    <col min="13357" max="13357" width="19.85546875" style="46" customWidth="1"/>
    <col min="13358" max="13358" width="10.28515625" style="46" customWidth="1"/>
    <col min="13359" max="13359" width="10" style="46" customWidth="1"/>
    <col min="13360" max="13360" width="10.28515625" style="46" customWidth="1"/>
    <col min="13361" max="13361" width="10" style="46" customWidth="1"/>
    <col min="13362" max="13362" width="10.28515625" style="46" customWidth="1"/>
    <col min="13363" max="13363" width="10" style="46" customWidth="1"/>
    <col min="13364" max="13364" width="10.28515625" style="46" customWidth="1"/>
    <col min="13365" max="13365" width="10" style="46" customWidth="1"/>
    <col min="13366" max="13366" width="10.28515625" style="46" customWidth="1"/>
    <col min="13367" max="13367" width="10" style="46" customWidth="1"/>
    <col min="13368" max="13368" width="19.85546875" style="46" customWidth="1"/>
    <col min="13369" max="13369" width="10.28515625" style="46" customWidth="1"/>
    <col min="13370" max="13370" width="10" style="46" customWidth="1"/>
    <col min="13371" max="13371" width="10.28515625" style="46" customWidth="1"/>
    <col min="13372" max="13372" width="10" style="46" customWidth="1"/>
    <col min="13373" max="13373" width="10.28515625" style="46" customWidth="1"/>
    <col min="13374" max="13374" width="10" style="46" customWidth="1"/>
    <col min="13375" max="13375" width="10.28515625" style="46" customWidth="1"/>
    <col min="13376" max="13376" width="10" style="46" customWidth="1"/>
    <col min="13377" max="13377" width="10.28515625" style="46" customWidth="1"/>
    <col min="13378" max="13378" width="10" style="46" customWidth="1"/>
    <col min="13379" max="13379" width="19.85546875" style="46" customWidth="1"/>
    <col min="13380" max="13380" width="10.28515625" style="46" customWidth="1"/>
    <col min="13381" max="13381" width="10" style="46" customWidth="1"/>
    <col min="13382" max="13382" width="10.28515625" style="46" customWidth="1"/>
    <col min="13383" max="13383" width="10" style="46" customWidth="1"/>
    <col min="13384" max="13384" width="10.28515625" style="46" customWidth="1"/>
    <col min="13385" max="13385" width="10" style="46" customWidth="1"/>
    <col min="13386" max="13386" width="10.28515625" style="46" customWidth="1"/>
    <col min="13387" max="13387" width="10" style="46" customWidth="1"/>
    <col min="13388" max="13388" width="10.28515625" style="46" customWidth="1"/>
    <col min="13389" max="13389" width="10" style="46" customWidth="1"/>
    <col min="13390" max="13390" width="19.85546875" style="46" customWidth="1"/>
    <col min="13391" max="13391" width="10.28515625" style="46" customWidth="1"/>
    <col min="13392" max="13392" width="10" style="46" customWidth="1"/>
    <col min="13393" max="13393" width="10.28515625" style="46" customWidth="1"/>
    <col min="13394" max="13394" width="10" style="46" customWidth="1"/>
    <col min="13395" max="13395" width="10.28515625" style="46" customWidth="1"/>
    <col min="13396" max="13396" width="10" style="46" customWidth="1"/>
    <col min="13397" max="13397" width="10.28515625" style="46" customWidth="1"/>
    <col min="13398" max="13398" width="10" style="46" customWidth="1"/>
    <col min="13399" max="13399" width="10.28515625" style="46" customWidth="1"/>
    <col min="13400" max="13400" width="10" style="46" customWidth="1"/>
    <col min="13401" max="13401" width="19.85546875" style="46" customWidth="1"/>
    <col min="13402" max="13402" width="10.28515625" style="46" customWidth="1"/>
    <col min="13403" max="13403" width="10" style="46" customWidth="1"/>
    <col min="13404" max="13404" width="10.28515625" style="46" customWidth="1"/>
    <col min="13405" max="13405" width="10" style="46" customWidth="1"/>
    <col min="13406" max="13406" width="10.28515625" style="46" customWidth="1"/>
    <col min="13407" max="13407" width="10" style="46" customWidth="1"/>
    <col min="13408" max="13408" width="10.28515625" style="46" customWidth="1"/>
    <col min="13409" max="13409" width="10" style="46" customWidth="1"/>
    <col min="13410" max="13410" width="10.28515625" style="46" customWidth="1"/>
    <col min="13411" max="13411" width="10" style="46" customWidth="1"/>
    <col min="13412" max="13412" width="19.85546875" style="46" customWidth="1"/>
    <col min="13413" max="13413" width="10.28515625" style="46" customWidth="1"/>
    <col min="13414" max="13414" width="10" style="46" customWidth="1"/>
    <col min="13415" max="13415" width="10.28515625" style="46" customWidth="1"/>
    <col min="13416" max="13416" width="10" style="46" customWidth="1"/>
    <col min="13417" max="13417" width="10.28515625" style="46" customWidth="1"/>
    <col min="13418" max="13418" width="10" style="46" customWidth="1"/>
    <col min="13419" max="13419" width="10.28515625" style="46" customWidth="1"/>
    <col min="13420" max="13420" width="10" style="46" customWidth="1"/>
    <col min="13421" max="13421" width="10.28515625" style="46" customWidth="1"/>
    <col min="13422" max="13422" width="10" style="46" customWidth="1"/>
    <col min="13423" max="13423" width="19.85546875" style="46" customWidth="1"/>
    <col min="13424" max="13424" width="10.28515625" style="46" customWidth="1"/>
    <col min="13425" max="13425" width="10" style="46" customWidth="1"/>
    <col min="13426" max="13426" width="10.28515625" style="46" customWidth="1"/>
    <col min="13427" max="13427" width="10" style="46" customWidth="1"/>
    <col min="13428" max="13428" width="10.28515625" style="46" customWidth="1"/>
    <col min="13429" max="13429" width="10" style="46" customWidth="1"/>
    <col min="13430" max="13430" width="10.28515625" style="46" customWidth="1"/>
    <col min="13431" max="13431" width="10" style="46" customWidth="1"/>
    <col min="13432" max="13432" width="10.28515625" style="46" customWidth="1"/>
    <col min="13433" max="13433" width="10" style="46" customWidth="1"/>
    <col min="13434" max="13434" width="19.85546875" style="46" customWidth="1"/>
    <col min="13435" max="13435" width="10.28515625" style="46" customWidth="1"/>
    <col min="13436" max="13436" width="10" style="46" customWidth="1"/>
    <col min="13437" max="13437" width="10.28515625" style="46" customWidth="1"/>
    <col min="13438" max="13438" width="10" style="46" customWidth="1"/>
    <col min="13439" max="13439" width="10.28515625" style="46" customWidth="1"/>
    <col min="13440" max="13440" width="9.140625" style="46"/>
    <col min="13441" max="13441" width="10.28515625" style="46" customWidth="1"/>
    <col min="13442" max="13442" width="9.42578125" style="46" customWidth="1"/>
    <col min="13443" max="13568" width="9.140625" style="46"/>
    <col min="13569" max="13569" width="19.85546875" style="46" customWidth="1"/>
    <col min="13570" max="13570" width="11.42578125" style="46" customWidth="1"/>
    <col min="13571" max="13571" width="10" style="46" customWidth="1"/>
    <col min="13572" max="13572" width="11.42578125" style="46" customWidth="1"/>
    <col min="13573" max="13573" width="10.28515625" style="46" customWidth="1"/>
    <col min="13574" max="13574" width="10" style="46" customWidth="1"/>
    <col min="13575" max="13575" width="10.7109375" style="46" customWidth="1"/>
    <col min="13576" max="13579" width="10" style="46" customWidth="1"/>
    <col min="13580" max="13580" width="19.85546875" style="46" customWidth="1"/>
    <col min="13581" max="13581" width="10.28515625" style="46" customWidth="1"/>
    <col min="13582" max="13582" width="10" style="46" customWidth="1"/>
    <col min="13583" max="13583" width="10.28515625" style="46" customWidth="1"/>
    <col min="13584" max="13584" width="10" style="46" customWidth="1"/>
    <col min="13585" max="13585" width="10.28515625" style="46" customWidth="1"/>
    <col min="13586" max="13586" width="10" style="46" customWidth="1"/>
    <col min="13587" max="13587" width="10.28515625" style="46" customWidth="1"/>
    <col min="13588" max="13588" width="10" style="46" customWidth="1"/>
    <col min="13589" max="13589" width="10.28515625" style="46" customWidth="1"/>
    <col min="13590" max="13590" width="10" style="46" customWidth="1"/>
    <col min="13591" max="13591" width="19.85546875" style="46" customWidth="1"/>
    <col min="13592" max="13592" width="10.28515625" style="46" customWidth="1"/>
    <col min="13593" max="13593" width="10" style="46" customWidth="1"/>
    <col min="13594" max="13594" width="10.28515625" style="46" customWidth="1"/>
    <col min="13595" max="13595" width="10" style="46" customWidth="1"/>
    <col min="13596" max="13596" width="10.28515625" style="46" customWidth="1"/>
    <col min="13597" max="13597" width="10" style="46" customWidth="1"/>
    <col min="13598" max="13598" width="10.28515625" style="46" customWidth="1"/>
    <col min="13599" max="13599" width="10" style="46" customWidth="1"/>
    <col min="13600" max="13600" width="10.28515625" style="46" customWidth="1"/>
    <col min="13601" max="13601" width="10" style="46" customWidth="1"/>
    <col min="13602" max="13602" width="19.85546875" style="46" customWidth="1"/>
    <col min="13603" max="13603" width="10.28515625" style="46" customWidth="1"/>
    <col min="13604" max="13604" width="10" style="46" customWidth="1"/>
    <col min="13605" max="13605" width="10.28515625" style="46" customWidth="1"/>
    <col min="13606" max="13606" width="10" style="46" customWidth="1"/>
    <col min="13607" max="13607" width="10.28515625" style="46" customWidth="1"/>
    <col min="13608" max="13608" width="10" style="46" customWidth="1"/>
    <col min="13609" max="13609" width="10.28515625" style="46" customWidth="1"/>
    <col min="13610" max="13610" width="10" style="46" customWidth="1"/>
    <col min="13611" max="13611" width="10.28515625" style="46" customWidth="1"/>
    <col min="13612" max="13612" width="10" style="46" customWidth="1"/>
    <col min="13613" max="13613" width="19.85546875" style="46" customWidth="1"/>
    <col min="13614" max="13614" width="10.28515625" style="46" customWidth="1"/>
    <col min="13615" max="13615" width="10" style="46" customWidth="1"/>
    <col min="13616" max="13616" width="10.28515625" style="46" customWidth="1"/>
    <col min="13617" max="13617" width="10" style="46" customWidth="1"/>
    <col min="13618" max="13618" width="10.28515625" style="46" customWidth="1"/>
    <col min="13619" max="13619" width="10" style="46" customWidth="1"/>
    <col min="13620" max="13620" width="10.28515625" style="46" customWidth="1"/>
    <col min="13621" max="13621" width="10" style="46" customWidth="1"/>
    <col min="13622" max="13622" width="10.28515625" style="46" customWidth="1"/>
    <col min="13623" max="13623" width="10" style="46" customWidth="1"/>
    <col min="13624" max="13624" width="19.85546875" style="46" customWidth="1"/>
    <col min="13625" max="13625" width="10.28515625" style="46" customWidth="1"/>
    <col min="13626" max="13626" width="10" style="46" customWidth="1"/>
    <col min="13627" max="13627" width="10.28515625" style="46" customWidth="1"/>
    <col min="13628" max="13628" width="10" style="46" customWidth="1"/>
    <col min="13629" max="13629" width="10.28515625" style="46" customWidth="1"/>
    <col min="13630" max="13630" width="10" style="46" customWidth="1"/>
    <col min="13631" max="13631" width="10.28515625" style="46" customWidth="1"/>
    <col min="13632" max="13632" width="10" style="46" customWidth="1"/>
    <col min="13633" max="13633" width="10.28515625" style="46" customWidth="1"/>
    <col min="13634" max="13634" width="10" style="46" customWidth="1"/>
    <col min="13635" max="13635" width="19.85546875" style="46" customWidth="1"/>
    <col min="13636" max="13636" width="10.28515625" style="46" customWidth="1"/>
    <col min="13637" max="13637" width="10" style="46" customWidth="1"/>
    <col min="13638" max="13638" width="10.28515625" style="46" customWidth="1"/>
    <col min="13639" max="13639" width="10" style="46" customWidth="1"/>
    <col min="13640" max="13640" width="10.28515625" style="46" customWidth="1"/>
    <col min="13641" max="13641" width="10" style="46" customWidth="1"/>
    <col min="13642" max="13642" width="10.28515625" style="46" customWidth="1"/>
    <col min="13643" max="13643" width="10" style="46" customWidth="1"/>
    <col min="13644" max="13644" width="10.28515625" style="46" customWidth="1"/>
    <col min="13645" max="13645" width="10" style="46" customWidth="1"/>
    <col min="13646" max="13646" width="19.85546875" style="46" customWidth="1"/>
    <col min="13647" max="13647" width="10.28515625" style="46" customWidth="1"/>
    <col min="13648" max="13648" width="10" style="46" customWidth="1"/>
    <col min="13649" max="13649" width="10.28515625" style="46" customWidth="1"/>
    <col min="13650" max="13650" width="10" style="46" customWidth="1"/>
    <col min="13651" max="13651" width="10.28515625" style="46" customWidth="1"/>
    <col min="13652" max="13652" width="10" style="46" customWidth="1"/>
    <col min="13653" max="13653" width="10.28515625" style="46" customWidth="1"/>
    <col min="13654" max="13654" width="10" style="46" customWidth="1"/>
    <col min="13655" max="13655" width="10.28515625" style="46" customWidth="1"/>
    <col min="13656" max="13656" width="10" style="46" customWidth="1"/>
    <col min="13657" max="13657" width="19.85546875" style="46" customWidth="1"/>
    <col min="13658" max="13658" width="10.28515625" style="46" customWidth="1"/>
    <col min="13659" max="13659" width="10" style="46" customWidth="1"/>
    <col min="13660" max="13660" width="10.28515625" style="46" customWidth="1"/>
    <col min="13661" max="13661" width="10" style="46" customWidth="1"/>
    <col min="13662" max="13662" width="10.28515625" style="46" customWidth="1"/>
    <col min="13663" max="13663" width="10" style="46" customWidth="1"/>
    <col min="13664" max="13664" width="10.28515625" style="46" customWidth="1"/>
    <col min="13665" max="13665" width="10" style="46" customWidth="1"/>
    <col min="13666" max="13666" width="10.28515625" style="46" customWidth="1"/>
    <col min="13667" max="13667" width="10" style="46" customWidth="1"/>
    <col min="13668" max="13668" width="19.85546875" style="46" customWidth="1"/>
    <col min="13669" max="13669" width="10.28515625" style="46" customWidth="1"/>
    <col min="13670" max="13670" width="10" style="46" customWidth="1"/>
    <col min="13671" max="13671" width="10.28515625" style="46" customWidth="1"/>
    <col min="13672" max="13672" width="10" style="46" customWidth="1"/>
    <col min="13673" max="13673" width="10.28515625" style="46" customWidth="1"/>
    <col min="13674" max="13674" width="10" style="46" customWidth="1"/>
    <col min="13675" max="13675" width="10.28515625" style="46" customWidth="1"/>
    <col min="13676" max="13676" width="10" style="46" customWidth="1"/>
    <col min="13677" max="13677" width="10.28515625" style="46" customWidth="1"/>
    <col min="13678" max="13678" width="10" style="46" customWidth="1"/>
    <col min="13679" max="13679" width="19.85546875" style="46" customWidth="1"/>
    <col min="13680" max="13680" width="10.28515625" style="46" customWidth="1"/>
    <col min="13681" max="13681" width="10" style="46" customWidth="1"/>
    <col min="13682" max="13682" width="10.28515625" style="46" customWidth="1"/>
    <col min="13683" max="13683" width="10" style="46" customWidth="1"/>
    <col min="13684" max="13684" width="10.28515625" style="46" customWidth="1"/>
    <col min="13685" max="13685" width="10" style="46" customWidth="1"/>
    <col min="13686" max="13686" width="10.28515625" style="46" customWidth="1"/>
    <col min="13687" max="13687" width="10" style="46" customWidth="1"/>
    <col min="13688" max="13688" width="10.28515625" style="46" customWidth="1"/>
    <col min="13689" max="13689" width="10" style="46" customWidth="1"/>
    <col min="13690" max="13690" width="19.85546875" style="46" customWidth="1"/>
    <col min="13691" max="13691" width="10.28515625" style="46" customWidth="1"/>
    <col min="13692" max="13692" width="10" style="46" customWidth="1"/>
    <col min="13693" max="13693" width="10.28515625" style="46" customWidth="1"/>
    <col min="13694" max="13694" width="10" style="46" customWidth="1"/>
    <col min="13695" max="13695" width="10.28515625" style="46" customWidth="1"/>
    <col min="13696" max="13696" width="9.140625" style="46"/>
    <col min="13697" max="13697" width="10.28515625" style="46" customWidth="1"/>
    <col min="13698" max="13698" width="9.42578125" style="46" customWidth="1"/>
    <col min="13699" max="13824" width="9.140625" style="46"/>
    <col min="13825" max="13825" width="19.85546875" style="46" customWidth="1"/>
    <col min="13826" max="13826" width="11.42578125" style="46" customWidth="1"/>
    <col min="13827" max="13827" width="10" style="46" customWidth="1"/>
    <col min="13828" max="13828" width="11.42578125" style="46" customWidth="1"/>
    <col min="13829" max="13829" width="10.28515625" style="46" customWidth="1"/>
    <col min="13830" max="13830" width="10" style="46" customWidth="1"/>
    <col min="13831" max="13831" width="10.7109375" style="46" customWidth="1"/>
    <col min="13832" max="13835" width="10" style="46" customWidth="1"/>
    <col min="13836" max="13836" width="19.85546875" style="46" customWidth="1"/>
    <col min="13837" max="13837" width="10.28515625" style="46" customWidth="1"/>
    <col min="13838" max="13838" width="10" style="46" customWidth="1"/>
    <col min="13839" max="13839" width="10.28515625" style="46" customWidth="1"/>
    <col min="13840" max="13840" width="10" style="46" customWidth="1"/>
    <col min="13841" max="13841" width="10.28515625" style="46" customWidth="1"/>
    <col min="13842" max="13842" width="10" style="46" customWidth="1"/>
    <col min="13843" max="13843" width="10.28515625" style="46" customWidth="1"/>
    <col min="13844" max="13844" width="10" style="46" customWidth="1"/>
    <col min="13845" max="13845" width="10.28515625" style="46" customWidth="1"/>
    <col min="13846" max="13846" width="10" style="46" customWidth="1"/>
    <col min="13847" max="13847" width="19.85546875" style="46" customWidth="1"/>
    <col min="13848" max="13848" width="10.28515625" style="46" customWidth="1"/>
    <col min="13849" max="13849" width="10" style="46" customWidth="1"/>
    <col min="13850" max="13850" width="10.28515625" style="46" customWidth="1"/>
    <col min="13851" max="13851" width="10" style="46" customWidth="1"/>
    <col min="13852" max="13852" width="10.28515625" style="46" customWidth="1"/>
    <col min="13853" max="13853" width="10" style="46" customWidth="1"/>
    <col min="13854" max="13854" width="10.28515625" style="46" customWidth="1"/>
    <col min="13855" max="13855" width="10" style="46" customWidth="1"/>
    <col min="13856" max="13856" width="10.28515625" style="46" customWidth="1"/>
    <col min="13857" max="13857" width="10" style="46" customWidth="1"/>
    <col min="13858" max="13858" width="19.85546875" style="46" customWidth="1"/>
    <col min="13859" max="13859" width="10.28515625" style="46" customWidth="1"/>
    <col min="13860" max="13860" width="10" style="46" customWidth="1"/>
    <col min="13861" max="13861" width="10.28515625" style="46" customWidth="1"/>
    <col min="13862" max="13862" width="10" style="46" customWidth="1"/>
    <col min="13863" max="13863" width="10.28515625" style="46" customWidth="1"/>
    <col min="13864" max="13864" width="10" style="46" customWidth="1"/>
    <col min="13865" max="13865" width="10.28515625" style="46" customWidth="1"/>
    <col min="13866" max="13866" width="10" style="46" customWidth="1"/>
    <col min="13867" max="13867" width="10.28515625" style="46" customWidth="1"/>
    <col min="13868" max="13868" width="10" style="46" customWidth="1"/>
    <col min="13869" max="13869" width="19.85546875" style="46" customWidth="1"/>
    <col min="13870" max="13870" width="10.28515625" style="46" customWidth="1"/>
    <col min="13871" max="13871" width="10" style="46" customWidth="1"/>
    <col min="13872" max="13872" width="10.28515625" style="46" customWidth="1"/>
    <col min="13873" max="13873" width="10" style="46" customWidth="1"/>
    <col min="13874" max="13874" width="10.28515625" style="46" customWidth="1"/>
    <col min="13875" max="13875" width="10" style="46" customWidth="1"/>
    <col min="13876" max="13876" width="10.28515625" style="46" customWidth="1"/>
    <col min="13877" max="13877" width="10" style="46" customWidth="1"/>
    <col min="13878" max="13878" width="10.28515625" style="46" customWidth="1"/>
    <col min="13879" max="13879" width="10" style="46" customWidth="1"/>
    <col min="13880" max="13880" width="19.85546875" style="46" customWidth="1"/>
    <col min="13881" max="13881" width="10.28515625" style="46" customWidth="1"/>
    <col min="13882" max="13882" width="10" style="46" customWidth="1"/>
    <col min="13883" max="13883" width="10.28515625" style="46" customWidth="1"/>
    <col min="13884" max="13884" width="10" style="46" customWidth="1"/>
    <col min="13885" max="13885" width="10.28515625" style="46" customWidth="1"/>
    <col min="13886" max="13886" width="10" style="46" customWidth="1"/>
    <col min="13887" max="13887" width="10.28515625" style="46" customWidth="1"/>
    <col min="13888" max="13888" width="10" style="46" customWidth="1"/>
    <col min="13889" max="13889" width="10.28515625" style="46" customWidth="1"/>
    <col min="13890" max="13890" width="10" style="46" customWidth="1"/>
    <col min="13891" max="13891" width="19.85546875" style="46" customWidth="1"/>
    <col min="13892" max="13892" width="10.28515625" style="46" customWidth="1"/>
    <col min="13893" max="13893" width="10" style="46" customWidth="1"/>
    <col min="13894" max="13894" width="10.28515625" style="46" customWidth="1"/>
    <col min="13895" max="13895" width="10" style="46" customWidth="1"/>
    <col min="13896" max="13896" width="10.28515625" style="46" customWidth="1"/>
    <col min="13897" max="13897" width="10" style="46" customWidth="1"/>
    <col min="13898" max="13898" width="10.28515625" style="46" customWidth="1"/>
    <col min="13899" max="13899" width="10" style="46" customWidth="1"/>
    <col min="13900" max="13900" width="10.28515625" style="46" customWidth="1"/>
    <col min="13901" max="13901" width="10" style="46" customWidth="1"/>
    <col min="13902" max="13902" width="19.85546875" style="46" customWidth="1"/>
    <col min="13903" max="13903" width="10.28515625" style="46" customWidth="1"/>
    <col min="13904" max="13904" width="10" style="46" customWidth="1"/>
    <col min="13905" max="13905" width="10.28515625" style="46" customWidth="1"/>
    <col min="13906" max="13906" width="10" style="46" customWidth="1"/>
    <col min="13907" max="13907" width="10.28515625" style="46" customWidth="1"/>
    <col min="13908" max="13908" width="10" style="46" customWidth="1"/>
    <col min="13909" max="13909" width="10.28515625" style="46" customWidth="1"/>
    <col min="13910" max="13910" width="10" style="46" customWidth="1"/>
    <col min="13911" max="13911" width="10.28515625" style="46" customWidth="1"/>
    <col min="13912" max="13912" width="10" style="46" customWidth="1"/>
    <col min="13913" max="13913" width="19.85546875" style="46" customWidth="1"/>
    <col min="13914" max="13914" width="10.28515625" style="46" customWidth="1"/>
    <col min="13915" max="13915" width="10" style="46" customWidth="1"/>
    <col min="13916" max="13916" width="10.28515625" style="46" customWidth="1"/>
    <col min="13917" max="13917" width="10" style="46" customWidth="1"/>
    <col min="13918" max="13918" width="10.28515625" style="46" customWidth="1"/>
    <col min="13919" max="13919" width="10" style="46" customWidth="1"/>
    <col min="13920" max="13920" width="10.28515625" style="46" customWidth="1"/>
    <col min="13921" max="13921" width="10" style="46" customWidth="1"/>
    <col min="13922" max="13922" width="10.28515625" style="46" customWidth="1"/>
    <col min="13923" max="13923" width="10" style="46" customWidth="1"/>
    <col min="13924" max="13924" width="19.85546875" style="46" customWidth="1"/>
    <col min="13925" max="13925" width="10.28515625" style="46" customWidth="1"/>
    <col min="13926" max="13926" width="10" style="46" customWidth="1"/>
    <col min="13927" max="13927" width="10.28515625" style="46" customWidth="1"/>
    <col min="13928" max="13928" width="10" style="46" customWidth="1"/>
    <col min="13929" max="13929" width="10.28515625" style="46" customWidth="1"/>
    <col min="13930" max="13930" width="10" style="46" customWidth="1"/>
    <col min="13931" max="13931" width="10.28515625" style="46" customWidth="1"/>
    <col min="13932" max="13932" width="10" style="46" customWidth="1"/>
    <col min="13933" max="13933" width="10.28515625" style="46" customWidth="1"/>
    <col min="13934" max="13934" width="10" style="46" customWidth="1"/>
    <col min="13935" max="13935" width="19.85546875" style="46" customWidth="1"/>
    <col min="13936" max="13936" width="10.28515625" style="46" customWidth="1"/>
    <col min="13937" max="13937" width="10" style="46" customWidth="1"/>
    <col min="13938" max="13938" width="10.28515625" style="46" customWidth="1"/>
    <col min="13939" max="13939" width="10" style="46" customWidth="1"/>
    <col min="13940" max="13940" width="10.28515625" style="46" customWidth="1"/>
    <col min="13941" max="13941" width="10" style="46" customWidth="1"/>
    <col min="13942" max="13942" width="10.28515625" style="46" customWidth="1"/>
    <col min="13943" max="13943" width="10" style="46" customWidth="1"/>
    <col min="13944" max="13944" width="10.28515625" style="46" customWidth="1"/>
    <col min="13945" max="13945" width="10" style="46" customWidth="1"/>
    <col min="13946" max="13946" width="19.85546875" style="46" customWidth="1"/>
    <col min="13947" max="13947" width="10.28515625" style="46" customWidth="1"/>
    <col min="13948" max="13948" width="10" style="46" customWidth="1"/>
    <col min="13949" max="13949" width="10.28515625" style="46" customWidth="1"/>
    <col min="13950" max="13950" width="10" style="46" customWidth="1"/>
    <col min="13951" max="13951" width="10.28515625" style="46" customWidth="1"/>
    <col min="13952" max="13952" width="9.140625" style="46"/>
    <col min="13953" max="13953" width="10.28515625" style="46" customWidth="1"/>
    <col min="13954" max="13954" width="9.42578125" style="46" customWidth="1"/>
    <col min="13955" max="14080" width="9.140625" style="46"/>
    <col min="14081" max="14081" width="19.85546875" style="46" customWidth="1"/>
    <col min="14082" max="14082" width="11.42578125" style="46" customWidth="1"/>
    <col min="14083" max="14083" width="10" style="46" customWidth="1"/>
    <col min="14084" max="14084" width="11.42578125" style="46" customWidth="1"/>
    <col min="14085" max="14085" width="10.28515625" style="46" customWidth="1"/>
    <col min="14086" max="14086" width="10" style="46" customWidth="1"/>
    <col min="14087" max="14087" width="10.7109375" style="46" customWidth="1"/>
    <col min="14088" max="14091" width="10" style="46" customWidth="1"/>
    <col min="14092" max="14092" width="19.85546875" style="46" customWidth="1"/>
    <col min="14093" max="14093" width="10.28515625" style="46" customWidth="1"/>
    <col min="14094" max="14094" width="10" style="46" customWidth="1"/>
    <col min="14095" max="14095" width="10.28515625" style="46" customWidth="1"/>
    <col min="14096" max="14096" width="10" style="46" customWidth="1"/>
    <col min="14097" max="14097" width="10.28515625" style="46" customWidth="1"/>
    <col min="14098" max="14098" width="10" style="46" customWidth="1"/>
    <col min="14099" max="14099" width="10.28515625" style="46" customWidth="1"/>
    <col min="14100" max="14100" width="10" style="46" customWidth="1"/>
    <col min="14101" max="14101" width="10.28515625" style="46" customWidth="1"/>
    <col min="14102" max="14102" width="10" style="46" customWidth="1"/>
    <col min="14103" max="14103" width="19.85546875" style="46" customWidth="1"/>
    <col min="14104" max="14104" width="10.28515625" style="46" customWidth="1"/>
    <col min="14105" max="14105" width="10" style="46" customWidth="1"/>
    <col min="14106" max="14106" width="10.28515625" style="46" customWidth="1"/>
    <col min="14107" max="14107" width="10" style="46" customWidth="1"/>
    <col min="14108" max="14108" width="10.28515625" style="46" customWidth="1"/>
    <col min="14109" max="14109" width="10" style="46" customWidth="1"/>
    <col min="14110" max="14110" width="10.28515625" style="46" customWidth="1"/>
    <col min="14111" max="14111" width="10" style="46" customWidth="1"/>
    <col min="14112" max="14112" width="10.28515625" style="46" customWidth="1"/>
    <col min="14113" max="14113" width="10" style="46" customWidth="1"/>
    <col min="14114" max="14114" width="19.85546875" style="46" customWidth="1"/>
    <col min="14115" max="14115" width="10.28515625" style="46" customWidth="1"/>
    <col min="14116" max="14116" width="10" style="46" customWidth="1"/>
    <col min="14117" max="14117" width="10.28515625" style="46" customWidth="1"/>
    <col min="14118" max="14118" width="10" style="46" customWidth="1"/>
    <col min="14119" max="14119" width="10.28515625" style="46" customWidth="1"/>
    <col min="14120" max="14120" width="10" style="46" customWidth="1"/>
    <col min="14121" max="14121" width="10.28515625" style="46" customWidth="1"/>
    <col min="14122" max="14122" width="10" style="46" customWidth="1"/>
    <col min="14123" max="14123" width="10.28515625" style="46" customWidth="1"/>
    <col min="14124" max="14124" width="10" style="46" customWidth="1"/>
    <col min="14125" max="14125" width="19.85546875" style="46" customWidth="1"/>
    <col min="14126" max="14126" width="10.28515625" style="46" customWidth="1"/>
    <col min="14127" max="14127" width="10" style="46" customWidth="1"/>
    <col min="14128" max="14128" width="10.28515625" style="46" customWidth="1"/>
    <col min="14129" max="14129" width="10" style="46" customWidth="1"/>
    <col min="14130" max="14130" width="10.28515625" style="46" customWidth="1"/>
    <col min="14131" max="14131" width="10" style="46" customWidth="1"/>
    <col min="14132" max="14132" width="10.28515625" style="46" customWidth="1"/>
    <col min="14133" max="14133" width="10" style="46" customWidth="1"/>
    <col min="14134" max="14134" width="10.28515625" style="46" customWidth="1"/>
    <col min="14135" max="14135" width="10" style="46" customWidth="1"/>
    <col min="14136" max="14136" width="19.85546875" style="46" customWidth="1"/>
    <col min="14137" max="14137" width="10.28515625" style="46" customWidth="1"/>
    <col min="14138" max="14138" width="10" style="46" customWidth="1"/>
    <col min="14139" max="14139" width="10.28515625" style="46" customWidth="1"/>
    <col min="14140" max="14140" width="10" style="46" customWidth="1"/>
    <col min="14141" max="14141" width="10.28515625" style="46" customWidth="1"/>
    <col min="14142" max="14142" width="10" style="46" customWidth="1"/>
    <col min="14143" max="14143" width="10.28515625" style="46" customWidth="1"/>
    <col min="14144" max="14144" width="10" style="46" customWidth="1"/>
    <col min="14145" max="14145" width="10.28515625" style="46" customWidth="1"/>
    <col min="14146" max="14146" width="10" style="46" customWidth="1"/>
    <col min="14147" max="14147" width="19.85546875" style="46" customWidth="1"/>
    <col min="14148" max="14148" width="10.28515625" style="46" customWidth="1"/>
    <col min="14149" max="14149" width="10" style="46" customWidth="1"/>
    <col min="14150" max="14150" width="10.28515625" style="46" customWidth="1"/>
    <col min="14151" max="14151" width="10" style="46" customWidth="1"/>
    <col min="14152" max="14152" width="10.28515625" style="46" customWidth="1"/>
    <col min="14153" max="14153" width="10" style="46" customWidth="1"/>
    <col min="14154" max="14154" width="10.28515625" style="46" customWidth="1"/>
    <col min="14155" max="14155" width="10" style="46" customWidth="1"/>
    <col min="14156" max="14156" width="10.28515625" style="46" customWidth="1"/>
    <col min="14157" max="14157" width="10" style="46" customWidth="1"/>
    <col min="14158" max="14158" width="19.85546875" style="46" customWidth="1"/>
    <col min="14159" max="14159" width="10.28515625" style="46" customWidth="1"/>
    <col min="14160" max="14160" width="10" style="46" customWidth="1"/>
    <col min="14161" max="14161" width="10.28515625" style="46" customWidth="1"/>
    <col min="14162" max="14162" width="10" style="46" customWidth="1"/>
    <col min="14163" max="14163" width="10.28515625" style="46" customWidth="1"/>
    <col min="14164" max="14164" width="10" style="46" customWidth="1"/>
    <col min="14165" max="14165" width="10.28515625" style="46" customWidth="1"/>
    <col min="14166" max="14166" width="10" style="46" customWidth="1"/>
    <col min="14167" max="14167" width="10.28515625" style="46" customWidth="1"/>
    <col min="14168" max="14168" width="10" style="46" customWidth="1"/>
    <col min="14169" max="14169" width="19.85546875" style="46" customWidth="1"/>
    <col min="14170" max="14170" width="10.28515625" style="46" customWidth="1"/>
    <col min="14171" max="14171" width="10" style="46" customWidth="1"/>
    <col min="14172" max="14172" width="10.28515625" style="46" customWidth="1"/>
    <col min="14173" max="14173" width="10" style="46" customWidth="1"/>
    <col min="14174" max="14174" width="10.28515625" style="46" customWidth="1"/>
    <col min="14175" max="14175" width="10" style="46" customWidth="1"/>
    <col min="14176" max="14176" width="10.28515625" style="46" customWidth="1"/>
    <col min="14177" max="14177" width="10" style="46" customWidth="1"/>
    <col min="14178" max="14178" width="10.28515625" style="46" customWidth="1"/>
    <col min="14179" max="14179" width="10" style="46" customWidth="1"/>
    <col min="14180" max="14180" width="19.85546875" style="46" customWidth="1"/>
    <col min="14181" max="14181" width="10.28515625" style="46" customWidth="1"/>
    <col min="14182" max="14182" width="10" style="46" customWidth="1"/>
    <col min="14183" max="14183" width="10.28515625" style="46" customWidth="1"/>
    <col min="14184" max="14184" width="10" style="46" customWidth="1"/>
    <col min="14185" max="14185" width="10.28515625" style="46" customWidth="1"/>
    <col min="14186" max="14186" width="10" style="46" customWidth="1"/>
    <col min="14187" max="14187" width="10.28515625" style="46" customWidth="1"/>
    <col min="14188" max="14188" width="10" style="46" customWidth="1"/>
    <col min="14189" max="14189" width="10.28515625" style="46" customWidth="1"/>
    <col min="14190" max="14190" width="10" style="46" customWidth="1"/>
    <col min="14191" max="14191" width="19.85546875" style="46" customWidth="1"/>
    <col min="14192" max="14192" width="10.28515625" style="46" customWidth="1"/>
    <col min="14193" max="14193" width="10" style="46" customWidth="1"/>
    <col min="14194" max="14194" width="10.28515625" style="46" customWidth="1"/>
    <col min="14195" max="14195" width="10" style="46" customWidth="1"/>
    <col min="14196" max="14196" width="10.28515625" style="46" customWidth="1"/>
    <col min="14197" max="14197" width="10" style="46" customWidth="1"/>
    <col min="14198" max="14198" width="10.28515625" style="46" customWidth="1"/>
    <col min="14199" max="14199" width="10" style="46" customWidth="1"/>
    <col min="14200" max="14200" width="10.28515625" style="46" customWidth="1"/>
    <col min="14201" max="14201" width="10" style="46" customWidth="1"/>
    <col min="14202" max="14202" width="19.85546875" style="46" customWidth="1"/>
    <col min="14203" max="14203" width="10.28515625" style="46" customWidth="1"/>
    <col min="14204" max="14204" width="10" style="46" customWidth="1"/>
    <col min="14205" max="14205" width="10.28515625" style="46" customWidth="1"/>
    <col min="14206" max="14206" width="10" style="46" customWidth="1"/>
    <col min="14207" max="14207" width="10.28515625" style="46" customWidth="1"/>
    <col min="14208" max="14208" width="9.140625" style="46"/>
    <col min="14209" max="14209" width="10.28515625" style="46" customWidth="1"/>
    <col min="14210" max="14210" width="9.42578125" style="46" customWidth="1"/>
    <col min="14211" max="14336" width="9.140625" style="46"/>
    <col min="14337" max="14337" width="19.85546875" style="46" customWidth="1"/>
    <col min="14338" max="14338" width="11.42578125" style="46" customWidth="1"/>
    <col min="14339" max="14339" width="10" style="46" customWidth="1"/>
    <col min="14340" max="14340" width="11.42578125" style="46" customWidth="1"/>
    <col min="14341" max="14341" width="10.28515625" style="46" customWidth="1"/>
    <col min="14342" max="14342" width="10" style="46" customWidth="1"/>
    <col min="14343" max="14343" width="10.7109375" style="46" customWidth="1"/>
    <col min="14344" max="14347" width="10" style="46" customWidth="1"/>
    <col min="14348" max="14348" width="19.85546875" style="46" customWidth="1"/>
    <col min="14349" max="14349" width="10.28515625" style="46" customWidth="1"/>
    <col min="14350" max="14350" width="10" style="46" customWidth="1"/>
    <col min="14351" max="14351" width="10.28515625" style="46" customWidth="1"/>
    <col min="14352" max="14352" width="10" style="46" customWidth="1"/>
    <col min="14353" max="14353" width="10.28515625" style="46" customWidth="1"/>
    <col min="14354" max="14354" width="10" style="46" customWidth="1"/>
    <col min="14355" max="14355" width="10.28515625" style="46" customWidth="1"/>
    <col min="14356" max="14356" width="10" style="46" customWidth="1"/>
    <col min="14357" max="14357" width="10.28515625" style="46" customWidth="1"/>
    <col min="14358" max="14358" width="10" style="46" customWidth="1"/>
    <col min="14359" max="14359" width="19.85546875" style="46" customWidth="1"/>
    <col min="14360" max="14360" width="10.28515625" style="46" customWidth="1"/>
    <col min="14361" max="14361" width="10" style="46" customWidth="1"/>
    <col min="14362" max="14362" width="10.28515625" style="46" customWidth="1"/>
    <col min="14363" max="14363" width="10" style="46" customWidth="1"/>
    <col min="14364" max="14364" width="10.28515625" style="46" customWidth="1"/>
    <col min="14365" max="14365" width="10" style="46" customWidth="1"/>
    <col min="14366" max="14366" width="10.28515625" style="46" customWidth="1"/>
    <col min="14367" max="14367" width="10" style="46" customWidth="1"/>
    <col min="14368" max="14368" width="10.28515625" style="46" customWidth="1"/>
    <col min="14369" max="14369" width="10" style="46" customWidth="1"/>
    <col min="14370" max="14370" width="19.85546875" style="46" customWidth="1"/>
    <col min="14371" max="14371" width="10.28515625" style="46" customWidth="1"/>
    <col min="14372" max="14372" width="10" style="46" customWidth="1"/>
    <col min="14373" max="14373" width="10.28515625" style="46" customWidth="1"/>
    <col min="14374" max="14374" width="10" style="46" customWidth="1"/>
    <col min="14375" max="14375" width="10.28515625" style="46" customWidth="1"/>
    <col min="14376" max="14376" width="10" style="46" customWidth="1"/>
    <col min="14377" max="14377" width="10.28515625" style="46" customWidth="1"/>
    <col min="14378" max="14378" width="10" style="46" customWidth="1"/>
    <col min="14379" max="14379" width="10.28515625" style="46" customWidth="1"/>
    <col min="14380" max="14380" width="10" style="46" customWidth="1"/>
    <col min="14381" max="14381" width="19.85546875" style="46" customWidth="1"/>
    <col min="14382" max="14382" width="10.28515625" style="46" customWidth="1"/>
    <col min="14383" max="14383" width="10" style="46" customWidth="1"/>
    <col min="14384" max="14384" width="10.28515625" style="46" customWidth="1"/>
    <col min="14385" max="14385" width="10" style="46" customWidth="1"/>
    <col min="14386" max="14386" width="10.28515625" style="46" customWidth="1"/>
    <col min="14387" max="14387" width="10" style="46" customWidth="1"/>
    <col min="14388" max="14388" width="10.28515625" style="46" customWidth="1"/>
    <col min="14389" max="14389" width="10" style="46" customWidth="1"/>
    <col min="14390" max="14390" width="10.28515625" style="46" customWidth="1"/>
    <col min="14391" max="14391" width="10" style="46" customWidth="1"/>
    <col min="14392" max="14392" width="19.85546875" style="46" customWidth="1"/>
    <col min="14393" max="14393" width="10.28515625" style="46" customWidth="1"/>
    <col min="14394" max="14394" width="10" style="46" customWidth="1"/>
    <col min="14395" max="14395" width="10.28515625" style="46" customWidth="1"/>
    <col min="14396" max="14396" width="10" style="46" customWidth="1"/>
    <col min="14397" max="14397" width="10.28515625" style="46" customWidth="1"/>
    <col min="14398" max="14398" width="10" style="46" customWidth="1"/>
    <col min="14399" max="14399" width="10.28515625" style="46" customWidth="1"/>
    <col min="14400" max="14400" width="10" style="46" customWidth="1"/>
    <col min="14401" max="14401" width="10.28515625" style="46" customWidth="1"/>
    <col min="14402" max="14402" width="10" style="46" customWidth="1"/>
    <col min="14403" max="14403" width="19.85546875" style="46" customWidth="1"/>
    <col min="14404" max="14404" width="10.28515625" style="46" customWidth="1"/>
    <col min="14405" max="14405" width="10" style="46" customWidth="1"/>
    <col min="14406" max="14406" width="10.28515625" style="46" customWidth="1"/>
    <col min="14407" max="14407" width="10" style="46" customWidth="1"/>
    <col min="14408" max="14408" width="10.28515625" style="46" customWidth="1"/>
    <col min="14409" max="14409" width="10" style="46" customWidth="1"/>
    <col min="14410" max="14410" width="10.28515625" style="46" customWidth="1"/>
    <col min="14411" max="14411" width="10" style="46" customWidth="1"/>
    <col min="14412" max="14412" width="10.28515625" style="46" customWidth="1"/>
    <col min="14413" max="14413" width="10" style="46" customWidth="1"/>
    <col min="14414" max="14414" width="19.85546875" style="46" customWidth="1"/>
    <col min="14415" max="14415" width="10.28515625" style="46" customWidth="1"/>
    <col min="14416" max="14416" width="10" style="46" customWidth="1"/>
    <col min="14417" max="14417" width="10.28515625" style="46" customWidth="1"/>
    <col min="14418" max="14418" width="10" style="46" customWidth="1"/>
    <col min="14419" max="14419" width="10.28515625" style="46" customWidth="1"/>
    <col min="14420" max="14420" width="10" style="46" customWidth="1"/>
    <col min="14421" max="14421" width="10.28515625" style="46" customWidth="1"/>
    <col min="14422" max="14422" width="10" style="46" customWidth="1"/>
    <col min="14423" max="14423" width="10.28515625" style="46" customWidth="1"/>
    <col min="14424" max="14424" width="10" style="46" customWidth="1"/>
    <col min="14425" max="14425" width="19.85546875" style="46" customWidth="1"/>
    <col min="14426" max="14426" width="10.28515625" style="46" customWidth="1"/>
    <col min="14427" max="14427" width="10" style="46" customWidth="1"/>
    <col min="14428" max="14428" width="10.28515625" style="46" customWidth="1"/>
    <col min="14429" max="14429" width="10" style="46" customWidth="1"/>
    <col min="14430" max="14430" width="10.28515625" style="46" customWidth="1"/>
    <col min="14431" max="14431" width="10" style="46" customWidth="1"/>
    <col min="14432" max="14432" width="10.28515625" style="46" customWidth="1"/>
    <col min="14433" max="14433" width="10" style="46" customWidth="1"/>
    <col min="14434" max="14434" width="10.28515625" style="46" customWidth="1"/>
    <col min="14435" max="14435" width="10" style="46" customWidth="1"/>
    <col min="14436" max="14436" width="19.85546875" style="46" customWidth="1"/>
    <col min="14437" max="14437" width="10.28515625" style="46" customWidth="1"/>
    <col min="14438" max="14438" width="10" style="46" customWidth="1"/>
    <col min="14439" max="14439" width="10.28515625" style="46" customWidth="1"/>
    <col min="14440" max="14440" width="10" style="46" customWidth="1"/>
    <col min="14441" max="14441" width="10.28515625" style="46" customWidth="1"/>
    <col min="14442" max="14442" width="10" style="46" customWidth="1"/>
    <col min="14443" max="14443" width="10.28515625" style="46" customWidth="1"/>
    <col min="14444" max="14444" width="10" style="46" customWidth="1"/>
    <col min="14445" max="14445" width="10.28515625" style="46" customWidth="1"/>
    <col min="14446" max="14446" width="10" style="46" customWidth="1"/>
    <col min="14447" max="14447" width="19.85546875" style="46" customWidth="1"/>
    <col min="14448" max="14448" width="10.28515625" style="46" customWidth="1"/>
    <col min="14449" max="14449" width="10" style="46" customWidth="1"/>
    <col min="14450" max="14450" width="10.28515625" style="46" customWidth="1"/>
    <col min="14451" max="14451" width="10" style="46" customWidth="1"/>
    <col min="14452" max="14452" width="10.28515625" style="46" customWidth="1"/>
    <col min="14453" max="14453" width="10" style="46" customWidth="1"/>
    <col min="14454" max="14454" width="10.28515625" style="46" customWidth="1"/>
    <col min="14455" max="14455" width="10" style="46" customWidth="1"/>
    <col min="14456" max="14456" width="10.28515625" style="46" customWidth="1"/>
    <col min="14457" max="14457" width="10" style="46" customWidth="1"/>
    <col min="14458" max="14458" width="19.85546875" style="46" customWidth="1"/>
    <col min="14459" max="14459" width="10.28515625" style="46" customWidth="1"/>
    <col min="14460" max="14460" width="10" style="46" customWidth="1"/>
    <col min="14461" max="14461" width="10.28515625" style="46" customWidth="1"/>
    <col min="14462" max="14462" width="10" style="46" customWidth="1"/>
    <col min="14463" max="14463" width="10.28515625" style="46" customWidth="1"/>
    <col min="14464" max="14464" width="9.140625" style="46"/>
    <col min="14465" max="14465" width="10.28515625" style="46" customWidth="1"/>
    <col min="14466" max="14466" width="9.42578125" style="46" customWidth="1"/>
    <col min="14467" max="14592" width="9.140625" style="46"/>
    <col min="14593" max="14593" width="19.85546875" style="46" customWidth="1"/>
    <col min="14594" max="14594" width="11.42578125" style="46" customWidth="1"/>
    <col min="14595" max="14595" width="10" style="46" customWidth="1"/>
    <col min="14596" max="14596" width="11.42578125" style="46" customWidth="1"/>
    <col min="14597" max="14597" width="10.28515625" style="46" customWidth="1"/>
    <col min="14598" max="14598" width="10" style="46" customWidth="1"/>
    <col min="14599" max="14599" width="10.7109375" style="46" customWidth="1"/>
    <col min="14600" max="14603" width="10" style="46" customWidth="1"/>
    <col min="14604" max="14604" width="19.85546875" style="46" customWidth="1"/>
    <col min="14605" max="14605" width="10.28515625" style="46" customWidth="1"/>
    <col min="14606" max="14606" width="10" style="46" customWidth="1"/>
    <col min="14607" max="14607" width="10.28515625" style="46" customWidth="1"/>
    <col min="14608" max="14608" width="10" style="46" customWidth="1"/>
    <col min="14609" max="14609" width="10.28515625" style="46" customWidth="1"/>
    <col min="14610" max="14610" width="10" style="46" customWidth="1"/>
    <col min="14611" max="14611" width="10.28515625" style="46" customWidth="1"/>
    <col min="14612" max="14612" width="10" style="46" customWidth="1"/>
    <col min="14613" max="14613" width="10.28515625" style="46" customWidth="1"/>
    <col min="14614" max="14614" width="10" style="46" customWidth="1"/>
    <col min="14615" max="14615" width="19.85546875" style="46" customWidth="1"/>
    <col min="14616" max="14616" width="10.28515625" style="46" customWidth="1"/>
    <col min="14617" max="14617" width="10" style="46" customWidth="1"/>
    <col min="14618" max="14618" width="10.28515625" style="46" customWidth="1"/>
    <col min="14619" max="14619" width="10" style="46" customWidth="1"/>
    <col min="14620" max="14620" width="10.28515625" style="46" customWidth="1"/>
    <col min="14621" max="14621" width="10" style="46" customWidth="1"/>
    <col min="14622" max="14622" width="10.28515625" style="46" customWidth="1"/>
    <col min="14623" max="14623" width="10" style="46" customWidth="1"/>
    <col min="14624" max="14624" width="10.28515625" style="46" customWidth="1"/>
    <col min="14625" max="14625" width="10" style="46" customWidth="1"/>
    <col min="14626" max="14626" width="19.85546875" style="46" customWidth="1"/>
    <col min="14627" max="14627" width="10.28515625" style="46" customWidth="1"/>
    <col min="14628" max="14628" width="10" style="46" customWidth="1"/>
    <col min="14629" max="14629" width="10.28515625" style="46" customWidth="1"/>
    <col min="14630" max="14630" width="10" style="46" customWidth="1"/>
    <col min="14631" max="14631" width="10.28515625" style="46" customWidth="1"/>
    <col min="14632" max="14632" width="10" style="46" customWidth="1"/>
    <col min="14633" max="14633" width="10.28515625" style="46" customWidth="1"/>
    <col min="14634" max="14634" width="10" style="46" customWidth="1"/>
    <col min="14635" max="14635" width="10.28515625" style="46" customWidth="1"/>
    <col min="14636" max="14636" width="10" style="46" customWidth="1"/>
    <col min="14637" max="14637" width="19.85546875" style="46" customWidth="1"/>
    <col min="14638" max="14638" width="10.28515625" style="46" customWidth="1"/>
    <col min="14639" max="14639" width="10" style="46" customWidth="1"/>
    <col min="14640" max="14640" width="10.28515625" style="46" customWidth="1"/>
    <col min="14641" max="14641" width="10" style="46" customWidth="1"/>
    <col min="14642" max="14642" width="10.28515625" style="46" customWidth="1"/>
    <col min="14643" max="14643" width="10" style="46" customWidth="1"/>
    <col min="14644" max="14644" width="10.28515625" style="46" customWidth="1"/>
    <col min="14645" max="14645" width="10" style="46" customWidth="1"/>
    <col min="14646" max="14646" width="10.28515625" style="46" customWidth="1"/>
    <col min="14647" max="14647" width="10" style="46" customWidth="1"/>
    <col min="14648" max="14648" width="19.85546875" style="46" customWidth="1"/>
    <col min="14649" max="14649" width="10.28515625" style="46" customWidth="1"/>
    <col min="14650" max="14650" width="10" style="46" customWidth="1"/>
    <col min="14651" max="14651" width="10.28515625" style="46" customWidth="1"/>
    <col min="14652" max="14652" width="10" style="46" customWidth="1"/>
    <col min="14653" max="14653" width="10.28515625" style="46" customWidth="1"/>
    <col min="14654" max="14654" width="10" style="46" customWidth="1"/>
    <col min="14655" max="14655" width="10.28515625" style="46" customWidth="1"/>
    <col min="14656" max="14656" width="10" style="46" customWidth="1"/>
    <col min="14657" max="14657" width="10.28515625" style="46" customWidth="1"/>
    <col min="14658" max="14658" width="10" style="46" customWidth="1"/>
    <col min="14659" max="14659" width="19.85546875" style="46" customWidth="1"/>
    <col min="14660" max="14660" width="10.28515625" style="46" customWidth="1"/>
    <col min="14661" max="14661" width="10" style="46" customWidth="1"/>
    <col min="14662" max="14662" width="10.28515625" style="46" customWidth="1"/>
    <col min="14663" max="14663" width="10" style="46" customWidth="1"/>
    <col min="14664" max="14664" width="10.28515625" style="46" customWidth="1"/>
    <col min="14665" max="14665" width="10" style="46" customWidth="1"/>
    <col min="14666" max="14666" width="10.28515625" style="46" customWidth="1"/>
    <col min="14667" max="14667" width="10" style="46" customWidth="1"/>
    <col min="14668" max="14668" width="10.28515625" style="46" customWidth="1"/>
    <col min="14669" max="14669" width="10" style="46" customWidth="1"/>
    <col min="14670" max="14670" width="19.85546875" style="46" customWidth="1"/>
    <col min="14671" max="14671" width="10.28515625" style="46" customWidth="1"/>
    <col min="14672" max="14672" width="10" style="46" customWidth="1"/>
    <col min="14673" max="14673" width="10.28515625" style="46" customWidth="1"/>
    <col min="14674" max="14674" width="10" style="46" customWidth="1"/>
    <col min="14675" max="14675" width="10.28515625" style="46" customWidth="1"/>
    <col min="14676" max="14676" width="10" style="46" customWidth="1"/>
    <col min="14677" max="14677" width="10.28515625" style="46" customWidth="1"/>
    <col min="14678" max="14678" width="10" style="46" customWidth="1"/>
    <col min="14679" max="14679" width="10.28515625" style="46" customWidth="1"/>
    <col min="14680" max="14680" width="10" style="46" customWidth="1"/>
    <col min="14681" max="14681" width="19.85546875" style="46" customWidth="1"/>
    <col min="14682" max="14682" width="10.28515625" style="46" customWidth="1"/>
    <col min="14683" max="14683" width="10" style="46" customWidth="1"/>
    <col min="14684" max="14684" width="10.28515625" style="46" customWidth="1"/>
    <col min="14685" max="14685" width="10" style="46" customWidth="1"/>
    <col min="14686" max="14686" width="10.28515625" style="46" customWidth="1"/>
    <col min="14687" max="14687" width="10" style="46" customWidth="1"/>
    <col min="14688" max="14688" width="10.28515625" style="46" customWidth="1"/>
    <col min="14689" max="14689" width="10" style="46" customWidth="1"/>
    <col min="14690" max="14690" width="10.28515625" style="46" customWidth="1"/>
    <col min="14691" max="14691" width="10" style="46" customWidth="1"/>
    <col min="14692" max="14692" width="19.85546875" style="46" customWidth="1"/>
    <col min="14693" max="14693" width="10.28515625" style="46" customWidth="1"/>
    <col min="14694" max="14694" width="10" style="46" customWidth="1"/>
    <col min="14695" max="14695" width="10.28515625" style="46" customWidth="1"/>
    <col min="14696" max="14696" width="10" style="46" customWidth="1"/>
    <col min="14697" max="14697" width="10.28515625" style="46" customWidth="1"/>
    <col min="14698" max="14698" width="10" style="46" customWidth="1"/>
    <col min="14699" max="14699" width="10.28515625" style="46" customWidth="1"/>
    <col min="14700" max="14700" width="10" style="46" customWidth="1"/>
    <col min="14701" max="14701" width="10.28515625" style="46" customWidth="1"/>
    <col min="14702" max="14702" width="10" style="46" customWidth="1"/>
    <col min="14703" max="14703" width="19.85546875" style="46" customWidth="1"/>
    <col min="14704" max="14704" width="10.28515625" style="46" customWidth="1"/>
    <col min="14705" max="14705" width="10" style="46" customWidth="1"/>
    <col min="14706" max="14706" width="10.28515625" style="46" customWidth="1"/>
    <col min="14707" max="14707" width="10" style="46" customWidth="1"/>
    <col min="14708" max="14708" width="10.28515625" style="46" customWidth="1"/>
    <col min="14709" max="14709" width="10" style="46" customWidth="1"/>
    <col min="14710" max="14710" width="10.28515625" style="46" customWidth="1"/>
    <col min="14711" max="14711" width="10" style="46" customWidth="1"/>
    <col min="14712" max="14712" width="10.28515625" style="46" customWidth="1"/>
    <col min="14713" max="14713" width="10" style="46" customWidth="1"/>
    <col min="14714" max="14714" width="19.85546875" style="46" customWidth="1"/>
    <col min="14715" max="14715" width="10.28515625" style="46" customWidth="1"/>
    <col min="14716" max="14716" width="10" style="46" customWidth="1"/>
    <col min="14717" max="14717" width="10.28515625" style="46" customWidth="1"/>
    <col min="14718" max="14718" width="10" style="46" customWidth="1"/>
    <col min="14719" max="14719" width="10.28515625" style="46" customWidth="1"/>
    <col min="14720" max="14720" width="9.140625" style="46"/>
    <col min="14721" max="14721" width="10.28515625" style="46" customWidth="1"/>
    <col min="14722" max="14722" width="9.42578125" style="46" customWidth="1"/>
    <col min="14723" max="14848" width="9.140625" style="46"/>
    <col min="14849" max="14849" width="19.85546875" style="46" customWidth="1"/>
    <col min="14850" max="14850" width="11.42578125" style="46" customWidth="1"/>
    <col min="14851" max="14851" width="10" style="46" customWidth="1"/>
    <col min="14852" max="14852" width="11.42578125" style="46" customWidth="1"/>
    <col min="14853" max="14853" width="10.28515625" style="46" customWidth="1"/>
    <col min="14854" max="14854" width="10" style="46" customWidth="1"/>
    <col min="14855" max="14855" width="10.7109375" style="46" customWidth="1"/>
    <col min="14856" max="14859" width="10" style="46" customWidth="1"/>
    <col min="14860" max="14860" width="19.85546875" style="46" customWidth="1"/>
    <col min="14861" max="14861" width="10.28515625" style="46" customWidth="1"/>
    <col min="14862" max="14862" width="10" style="46" customWidth="1"/>
    <col min="14863" max="14863" width="10.28515625" style="46" customWidth="1"/>
    <col min="14864" max="14864" width="10" style="46" customWidth="1"/>
    <col min="14865" max="14865" width="10.28515625" style="46" customWidth="1"/>
    <col min="14866" max="14866" width="10" style="46" customWidth="1"/>
    <col min="14867" max="14867" width="10.28515625" style="46" customWidth="1"/>
    <col min="14868" max="14868" width="10" style="46" customWidth="1"/>
    <col min="14869" max="14869" width="10.28515625" style="46" customWidth="1"/>
    <col min="14870" max="14870" width="10" style="46" customWidth="1"/>
    <col min="14871" max="14871" width="19.85546875" style="46" customWidth="1"/>
    <col min="14872" max="14872" width="10.28515625" style="46" customWidth="1"/>
    <col min="14873" max="14873" width="10" style="46" customWidth="1"/>
    <col min="14874" max="14874" width="10.28515625" style="46" customWidth="1"/>
    <col min="14875" max="14875" width="10" style="46" customWidth="1"/>
    <col min="14876" max="14876" width="10.28515625" style="46" customWidth="1"/>
    <col min="14877" max="14877" width="10" style="46" customWidth="1"/>
    <col min="14878" max="14878" width="10.28515625" style="46" customWidth="1"/>
    <col min="14879" max="14879" width="10" style="46" customWidth="1"/>
    <col min="14880" max="14880" width="10.28515625" style="46" customWidth="1"/>
    <col min="14881" max="14881" width="10" style="46" customWidth="1"/>
    <col min="14882" max="14882" width="19.85546875" style="46" customWidth="1"/>
    <col min="14883" max="14883" width="10.28515625" style="46" customWidth="1"/>
    <col min="14884" max="14884" width="10" style="46" customWidth="1"/>
    <col min="14885" max="14885" width="10.28515625" style="46" customWidth="1"/>
    <col min="14886" max="14886" width="10" style="46" customWidth="1"/>
    <col min="14887" max="14887" width="10.28515625" style="46" customWidth="1"/>
    <col min="14888" max="14888" width="10" style="46" customWidth="1"/>
    <col min="14889" max="14889" width="10.28515625" style="46" customWidth="1"/>
    <col min="14890" max="14890" width="10" style="46" customWidth="1"/>
    <col min="14891" max="14891" width="10.28515625" style="46" customWidth="1"/>
    <col min="14892" max="14892" width="10" style="46" customWidth="1"/>
    <col min="14893" max="14893" width="19.85546875" style="46" customWidth="1"/>
    <col min="14894" max="14894" width="10.28515625" style="46" customWidth="1"/>
    <col min="14895" max="14895" width="10" style="46" customWidth="1"/>
    <col min="14896" max="14896" width="10.28515625" style="46" customWidth="1"/>
    <col min="14897" max="14897" width="10" style="46" customWidth="1"/>
    <col min="14898" max="14898" width="10.28515625" style="46" customWidth="1"/>
    <col min="14899" max="14899" width="10" style="46" customWidth="1"/>
    <col min="14900" max="14900" width="10.28515625" style="46" customWidth="1"/>
    <col min="14901" max="14901" width="10" style="46" customWidth="1"/>
    <col min="14902" max="14902" width="10.28515625" style="46" customWidth="1"/>
    <col min="14903" max="14903" width="10" style="46" customWidth="1"/>
    <col min="14904" max="14904" width="19.85546875" style="46" customWidth="1"/>
    <col min="14905" max="14905" width="10.28515625" style="46" customWidth="1"/>
    <col min="14906" max="14906" width="10" style="46" customWidth="1"/>
    <col min="14907" max="14907" width="10.28515625" style="46" customWidth="1"/>
    <col min="14908" max="14908" width="10" style="46" customWidth="1"/>
    <col min="14909" max="14909" width="10.28515625" style="46" customWidth="1"/>
    <col min="14910" max="14910" width="10" style="46" customWidth="1"/>
    <col min="14911" max="14911" width="10.28515625" style="46" customWidth="1"/>
    <col min="14912" max="14912" width="10" style="46" customWidth="1"/>
    <col min="14913" max="14913" width="10.28515625" style="46" customWidth="1"/>
    <col min="14914" max="14914" width="10" style="46" customWidth="1"/>
    <col min="14915" max="14915" width="19.85546875" style="46" customWidth="1"/>
    <col min="14916" max="14916" width="10.28515625" style="46" customWidth="1"/>
    <col min="14917" max="14917" width="10" style="46" customWidth="1"/>
    <col min="14918" max="14918" width="10.28515625" style="46" customWidth="1"/>
    <col min="14919" max="14919" width="10" style="46" customWidth="1"/>
    <col min="14920" max="14920" width="10.28515625" style="46" customWidth="1"/>
    <col min="14921" max="14921" width="10" style="46" customWidth="1"/>
    <col min="14922" max="14922" width="10.28515625" style="46" customWidth="1"/>
    <col min="14923" max="14923" width="10" style="46" customWidth="1"/>
    <col min="14924" max="14924" width="10.28515625" style="46" customWidth="1"/>
    <col min="14925" max="14925" width="10" style="46" customWidth="1"/>
    <col min="14926" max="14926" width="19.85546875" style="46" customWidth="1"/>
    <col min="14927" max="14927" width="10.28515625" style="46" customWidth="1"/>
    <col min="14928" max="14928" width="10" style="46" customWidth="1"/>
    <col min="14929" max="14929" width="10.28515625" style="46" customWidth="1"/>
    <col min="14930" max="14930" width="10" style="46" customWidth="1"/>
    <col min="14931" max="14931" width="10.28515625" style="46" customWidth="1"/>
    <col min="14932" max="14932" width="10" style="46" customWidth="1"/>
    <col min="14933" max="14933" width="10.28515625" style="46" customWidth="1"/>
    <col min="14934" max="14934" width="10" style="46" customWidth="1"/>
    <col min="14935" max="14935" width="10.28515625" style="46" customWidth="1"/>
    <col min="14936" max="14936" width="10" style="46" customWidth="1"/>
    <col min="14937" max="14937" width="19.85546875" style="46" customWidth="1"/>
    <col min="14938" max="14938" width="10.28515625" style="46" customWidth="1"/>
    <col min="14939" max="14939" width="10" style="46" customWidth="1"/>
    <col min="14940" max="14940" width="10.28515625" style="46" customWidth="1"/>
    <col min="14941" max="14941" width="10" style="46" customWidth="1"/>
    <col min="14942" max="14942" width="10.28515625" style="46" customWidth="1"/>
    <col min="14943" max="14943" width="10" style="46" customWidth="1"/>
    <col min="14944" max="14944" width="10.28515625" style="46" customWidth="1"/>
    <col min="14945" max="14945" width="10" style="46" customWidth="1"/>
    <col min="14946" max="14946" width="10.28515625" style="46" customWidth="1"/>
    <col min="14947" max="14947" width="10" style="46" customWidth="1"/>
    <col min="14948" max="14948" width="19.85546875" style="46" customWidth="1"/>
    <col min="14949" max="14949" width="10.28515625" style="46" customWidth="1"/>
    <col min="14950" max="14950" width="10" style="46" customWidth="1"/>
    <col min="14951" max="14951" width="10.28515625" style="46" customWidth="1"/>
    <col min="14952" max="14952" width="10" style="46" customWidth="1"/>
    <col min="14953" max="14953" width="10.28515625" style="46" customWidth="1"/>
    <col min="14954" max="14954" width="10" style="46" customWidth="1"/>
    <col min="14955" max="14955" width="10.28515625" style="46" customWidth="1"/>
    <col min="14956" max="14956" width="10" style="46" customWidth="1"/>
    <col min="14957" max="14957" width="10.28515625" style="46" customWidth="1"/>
    <col min="14958" max="14958" width="10" style="46" customWidth="1"/>
    <col min="14959" max="14959" width="19.85546875" style="46" customWidth="1"/>
    <col min="14960" max="14960" width="10.28515625" style="46" customWidth="1"/>
    <col min="14961" max="14961" width="10" style="46" customWidth="1"/>
    <col min="14962" max="14962" width="10.28515625" style="46" customWidth="1"/>
    <col min="14963" max="14963" width="10" style="46" customWidth="1"/>
    <col min="14964" max="14964" width="10.28515625" style="46" customWidth="1"/>
    <col min="14965" max="14965" width="10" style="46" customWidth="1"/>
    <col min="14966" max="14966" width="10.28515625" style="46" customWidth="1"/>
    <col min="14967" max="14967" width="10" style="46" customWidth="1"/>
    <col min="14968" max="14968" width="10.28515625" style="46" customWidth="1"/>
    <col min="14969" max="14969" width="10" style="46" customWidth="1"/>
    <col min="14970" max="14970" width="19.85546875" style="46" customWidth="1"/>
    <col min="14971" max="14971" width="10.28515625" style="46" customWidth="1"/>
    <col min="14972" max="14972" width="10" style="46" customWidth="1"/>
    <col min="14973" max="14973" width="10.28515625" style="46" customWidth="1"/>
    <col min="14974" max="14974" width="10" style="46" customWidth="1"/>
    <col min="14975" max="14975" width="10.28515625" style="46" customWidth="1"/>
    <col min="14976" max="14976" width="9.140625" style="46"/>
    <col min="14977" max="14977" width="10.28515625" style="46" customWidth="1"/>
    <col min="14978" max="14978" width="9.42578125" style="46" customWidth="1"/>
    <col min="14979" max="15104" width="9.140625" style="46"/>
    <col min="15105" max="15105" width="19.85546875" style="46" customWidth="1"/>
    <col min="15106" max="15106" width="11.42578125" style="46" customWidth="1"/>
    <col min="15107" max="15107" width="10" style="46" customWidth="1"/>
    <col min="15108" max="15108" width="11.42578125" style="46" customWidth="1"/>
    <col min="15109" max="15109" width="10.28515625" style="46" customWidth="1"/>
    <col min="15110" max="15110" width="10" style="46" customWidth="1"/>
    <col min="15111" max="15111" width="10.7109375" style="46" customWidth="1"/>
    <col min="15112" max="15115" width="10" style="46" customWidth="1"/>
    <col min="15116" max="15116" width="19.85546875" style="46" customWidth="1"/>
    <col min="15117" max="15117" width="10.28515625" style="46" customWidth="1"/>
    <col min="15118" max="15118" width="10" style="46" customWidth="1"/>
    <col min="15119" max="15119" width="10.28515625" style="46" customWidth="1"/>
    <col min="15120" max="15120" width="10" style="46" customWidth="1"/>
    <col min="15121" max="15121" width="10.28515625" style="46" customWidth="1"/>
    <col min="15122" max="15122" width="10" style="46" customWidth="1"/>
    <col min="15123" max="15123" width="10.28515625" style="46" customWidth="1"/>
    <col min="15124" max="15124" width="10" style="46" customWidth="1"/>
    <col min="15125" max="15125" width="10.28515625" style="46" customWidth="1"/>
    <col min="15126" max="15126" width="10" style="46" customWidth="1"/>
    <col min="15127" max="15127" width="19.85546875" style="46" customWidth="1"/>
    <col min="15128" max="15128" width="10.28515625" style="46" customWidth="1"/>
    <col min="15129" max="15129" width="10" style="46" customWidth="1"/>
    <col min="15130" max="15130" width="10.28515625" style="46" customWidth="1"/>
    <col min="15131" max="15131" width="10" style="46" customWidth="1"/>
    <col min="15132" max="15132" width="10.28515625" style="46" customWidth="1"/>
    <col min="15133" max="15133" width="10" style="46" customWidth="1"/>
    <col min="15134" max="15134" width="10.28515625" style="46" customWidth="1"/>
    <col min="15135" max="15135" width="10" style="46" customWidth="1"/>
    <col min="15136" max="15136" width="10.28515625" style="46" customWidth="1"/>
    <col min="15137" max="15137" width="10" style="46" customWidth="1"/>
    <col min="15138" max="15138" width="19.85546875" style="46" customWidth="1"/>
    <col min="15139" max="15139" width="10.28515625" style="46" customWidth="1"/>
    <col min="15140" max="15140" width="10" style="46" customWidth="1"/>
    <col min="15141" max="15141" width="10.28515625" style="46" customWidth="1"/>
    <col min="15142" max="15142" width="10" style="46" customWidth="1"/>
    <col min="15143" max="15143" width="10.28515625" style="46" customWidth="1"/>
    <col min="15144" max="15144" width="10" style="46" customWidth="1"/>
    <col min="15145" max="15145" width="10.28515625" style="46" customWidth="1"/>
    <col min="15146" max="15146" width="10" style="46" customWidth="1"/>
    <col min="15147" max="15147" width="10.28515625" style="46" customWidth="1"/>
    <col min="15148" max="15148" width="10" style="46" customWidth="1"/>
    <col min="15149" max="15149" width="19.85546875" style="46" customWidth="1"/>
    <col min="15150" max="15150" width="10.28515625" style="46" customWidth="1"/>
    <col min="15151" max="15151" width="10" style="46" customWidth="1"/>
    <col min="15152" max="15152" width="10.28515625" style="46" customWidth="1"/>
    <col min="15153" max="15153" width="10" style="46" customWidth="1"/>
    <col min="15154" max="15154" width="10.28515625" style="46" customWidth="1"/>
    <col min="15155" max="15155" width="10" style="46" customWidth="1"/>
    <col min="15156" max="15156" width="10.28515625" style="46" customWidth="1"/>
    <col min="15157" max="15157" width="10" style="46" customWidth="1"/>
    <col min="15158" max="15158" width="10.28515625" style="46" customWidth="1"/>
    <col min="15159" max="15159" width="10" style="46" customWidth="1"/>
    <col min="15160" max="15160" width="19.85546875" style="46" customWidth="1"/>
    <col min="15161" max="15161" width="10.28515625" style="46" customWidth="1"/>
    <col min="15162" max="15162" width="10" style="46" customWidth="1"/>
    <col min="15163" max="15163" width="10.28515625" style="46" customWidth="1"/>
    <col min="15164" max="15164" width="10" style="46" customWidth="1"/>
    <col min="15165" max="15165" width="10.28515625" style="46" customWidth="1"/>
    <col min="15166" max="15166" width="10" style="46" customWidth="1"/>
    <col min="15167" max="15167" width="10.28515625" style="46" customWidth="1"/>
    <col min="15168" max="15168" width="10" style="46" customWidth="1"/>
    <col min="15169" max="15169" width="10.28515625" style="46" customWidth="1"/>
    <col min="15170" max="15170" width="10" style="46" customWidth="1"/>
    <col min="15171" max="15171" width="19.85546875" style="46" customWidth="1"/>
    <col min="15172" max="15172" width="10.28515625" style="46" customWidth="1"/>
    <col min="15173" max="15173" width="10" style="46" customWidth="1"/>
    <col min="15174" max="15174" width="10.28515625" style="46" customWidth="1"/>
    <col min="15175" max="15175" width="10" style="46" customWidth="1"/>
    <col min="15176" max="15176" width="10.28515625" style="46" customWidth="1"/>
    <col min="15177" max="15177" width="10" style="46" customWidth="1"/>
    <col min="15178" max="15178" width="10.28515625" style="46" customWidth="1"/>
    <col min="15179" max="15179" width="10" style="46" customWidth="1"/>
    <col min="15180" max="15180" width="10.28515625" style="46" customWidth="1"/>
    <col min="15181" max="15181" width="10" style="46" customWidth="1"/>
    <col min="15182" max="15182" width="19.85546875" style="46" customWidth="1"/>
    <col min="15183" max="15183" width="10.28515625" style="46" customWidth="1"/>
    <col min="15184" max="15184" width="10" style="46" customWidth="1"/>
    <col min="15185" max="15185" width="10.28515625" style="46" customWidth="1"/>
    <col min="15186" max="15186" width="10" style="46" customWidth="1"/>
    <col min="15187" max="15187" width="10.28515625" style="46" customWidth="1"/>
    <col min="15188" max="15188" width="10" style="46" customWidth="1"/>
    <col min="15189" max="15189" width="10.28515625" style="46" customWidth="1"/>
    <col min="15190" max="15190" width="10" style="46" customWidth="1"/>
    <col min="15191" max="15191" width="10.28515625" style="46" customWidth="1"/>
    <col min="15192" max="15192" width="10" style="46" customWidth="1"/>
    <col min="15193" max="15193" width="19.85546875" style="46" customWidth="1"/>
    <col min="15194" max="15194" width="10.28515625" style="46" customWidth="1"/>
    <col min="15195" max="15195" width="10" style="46" customWidth="1"/>
    <col min="15196" max="15196" width="10.28515625" style="46" customWidth="1"/>
    <col min="15197" max="15197" width="10" style="46" customWidth="1"/>
    <col min="15198" max="15198" width="10.28515625" style="46" customWidth="1"/>
    <col min="15199" max="15199" width="10" style="46" customWidth="1"/>
    <col min="15200" max="15200" width="10.28515625" style="46" customWidth="1"/>
    <col min="15201" max="15201" width="10" style="46" customWidth="1"/>
    <col min="15202" max="15202" width="10.28515625" style="46" customWidth="1"/>
    <col min="15203" max="15203" width="10" style="46" customWidth="1"/>
    <col min="15204" max="15204" width="19.85546875" style="46" customWidth="1"/>
    <col min="15205" max="15205" width="10.28515625" style="46" customWidth="1"/>
    <col min="15206" max="15206" width="10" style="46" customWidth="1"/>
    <col min="15207" max="15207" width="10.28515625" style="46" customWidth="1"/>
    <col min="15208" max="15208" width="10" style="46" customWidth="1"/>
    <col min="15209" max="15209" width="10.28515625" style="46" customWidth="1"/>
    <col min="15210" max="15210" width="10" style="46" customWidth="1"/>
    <col min="15211" max="15211" width="10.28515625" style="46" customWidth="1"/>
    <col min="15212" max="15212" width="10" style="46" customWidth="1"/>
    <col min="15213" max="15213" width="10.28515625" style="46" customWidth="1"/>
    <col min="15214" max="15214" width="10" style="46" customWidth="1"/>
    <col min="15215" max="15215" width="19.85546875" style="46" customWidth="1"/>
    <col min="15216" max="15216" width="10.28515625" style="46" customWidth="1"/>
    <col min="15217" max="15217" width="10" style="46" customWidth="1"/>
    <col min="15218" max="15218" width="10.28515625" style="46" customWidth="1"/>
    <col min="15219" max="15219" width="10" style="46" customWidth="1"/>
    <col min="15220" max="15220" width="10.28515625" style="46" customWidth="1"/>
    <col min="15221" max="15221" width="10" style="46" customWidth="1"/>
    <col min="15222" max="15222" width="10.28515625" style="46" customWidth="1"/>
    <col min="15223" max="15223" width="10" style="46" customWidth="1"/>
    <col min="15224" max="15224" width="10.28515625" style="46" customWidth="1"/>
    <col min="15225" max="15225" width="10" style="46" customWidth="1"/>
    <col min="15226" max="15226" width="19.85546875" style="46" customWidth="1"/>
    <col min="15227" max="15227" width="10.28515625" style="46" customWidth="1"/>
    <col min="15228" max="15228" width="10" style="46" customWidth="1"/>
    <col min="15229" max="15229" width="10.28515625" style="46" customWidth="1"/>
    <col min="15230" max="15230" width="10" style="46" customWidth="1"/>
    <col min="15231" max="15231" width="10.28515625" style="46" customWidth="1"/>
    <col min="15232" max="15232" width="9.140625" style="46"/>
    <col min="15233" max="15233" width="10.28515625" style="46" customWidth="1"/>
    <col min="15234" max="15234" width="9.42578125" style="46" customWidth="1"/>
    <col min="15235" max="15360" width="9.140625" style="46"/>
    <col min="15361" max="15361" width="19.85546875" style="46" customWidth="1"/>
    <col min="15362" max="15362" width="11.42578125" style="46" customWidth="1"/>
    <col min="15363" max="15363" width="10" style="46" customWidth="1"/>
    <col min="15364" max="15364" width="11.42578125" style="46" customWidth="1"/>
    <col min="15365" max="15365" width="10.28515625" style="46" customWidth="1"/>
    <col min="15366" max="15366" width="10" style="46" customWidth="1"/>
    <col min="15367" max="15367" width="10.7109375" style="46" customWidth="1"/>
    <col min="15368" max="15371" width="10" style="46" customWidth="1"/>
    <col min="15372" max="15372" width="19.85546875" style="46" customWidth="1"/>
    <col min="15373" max="15373" width="10.28515625" style="46" customWidth="1"/>
    <col min="15374" max="15374" width="10" style="46" customWidth="1"/>
    <col min="15375" max="15375" width="10.28515625" style="46" customWidth="1"/>
    <col min="15376" max="15376" width="10" style="46" customWidth="1"/>
    <col min="15377" max="15377" width="10.28515625" style="46" customWidth="1"/>
    <col min="15378" max="15378" width="10" style="46" customWidth="1"/>
    <col min="15379" max="15379" width="10.28515625" style="46" customWidth="1"/>
    <col min="15380" max="15380" width="10" style="46" customWidth="1"/>
    <col min="15381" max="15381" width="10.28515625" style="46" customWidth="1"/>
    <col min="15382" max="15382" width="10" style="46" customWidth="1"/>
    <col min="15383" max="15383" width="19.85546875" style="46" customWidth="1"/>
    <col min="15384" max="15384" width="10.28515625" style="46" customWidth="1"/>
    <col min="15385" max="15385" width="10" style="46" customWidth="1"/>
    <col min="15386" max="15386" width="10.28515625" style="46" customWidth="1"/>
    <col min="15387" max="15387" width="10" style="46" customWidth="1"/>
    <col min="15388" max="15388" width="10.28515625" style="46" customWidth="1"/>
    <col min="15389" max="15389" width="10" style="46" customWidth="1"/>
    <col min="15390" max="15390" width="10.28515625" style="46" customWidth="1"/>
    <col min="15391" max="15391" width="10" style="46" customWidth="1"/>
    <col min="15392" max="15392" width="10.28515625" style="46" customWidth="1"/>
    <col min="15393" max="15393" width="10" style="46" customWidth="1"/>
    <col min="15394" max="15394" width="19.85546875" style="46" customWidth="1"/>
    <col min="15395" max="15395" width="10.28515625" style="46" customWidth="1"/>
    <col min="15396" max="15396" width="10" style="46" customWidth="1"/>
    <col min="15397" max="15397" width="10.28515625" style="46" customWidth="1"/>
    <col min="15398" max="15398" width="10" style="46" customWidth="1"/>
    <col min="15399" max="15399" width="10.28515625" style="46" customWidth="1"/>
    <col min="15400" max="15400" width="10" style="46" customWidth="1"/>
    <col min="15401" max="15401" width="10.28515625" style="46" customWidth="1"/>
    <col min="15402" max="15402" width="10" style="46" customWidth="1"/>
    <col min="15403" max="15403" width="10.28515625" style="46" customWidth="1"/>
    <col min="15404" max="15404" width="10" style="46" customWidth="1"/>
    <col min="15405" max="15405" width="19.85546875" style="46" customWidth="1"/>
    <col min="15406" max="15406" width="10.28515625" style="46" customWidth="1"/>
    <col min="15407" max="15407" width="10" style="46" customWidth="1"/>
    <col min="15408" max="15408" width="10.28515625" style="46" customWidth="1"/>
    <col min="15409" max="15409" width="10" style="46" customWidth="1"/>
    <col min="15410" max="15410" width="10.28515625" style="46" customWidth="1"/>
    <col min="15411" max="15411" width="10" style="46" customWidth="1"/>
    <col min="15412" max="15412" width="10.28515625" style="46" customWidth="1"/>
    <col min="15413" max="15413" width="10" style="46" customWidth="1"/>
    <col min="15414" max="15414" width="10.28515625" style="46" customWidth="1"/>
    <col min="15415" max="15415" width="10" style="46" customWidth="1"/>
    <col min="15416" max="15416" width="19.85546875" style="46" customWidth="1"/>
    <col min="15417" max="15417" width="10.28515625" style="46" customWidth="1"/>
    <col min="15418" max="15418" width="10" style="46" customWidth="1"/>
    <col min="15419" max="15419" width="10.28515625" style="46" customWidth="1"/>
    <col min="15420" max="15420" width="10" style="46" customWidth="1"/>
    <col min="15421" max="15421" width="10.28515625" style="46" customWidth="1"/>
    <col min="15422" max="15422" width="10" style="46" customWidth="1"/>
    <col min="15423" max="15423" width="10.28515625" style="46" customWidth="1"/>
    <col min="15424" max="15424" width="10" style="46" customWidth="1"/>
    <col min="15425" max="15425" width="10.28515625" style="46" customWidth="1"/>
    <col min="15426" max="15426" width="10" style="46" customWidth="1"/>
    <col min="15427" max="15427" width="19.85546875" style="46" customWidth="1"/>
    <col min="15428" max="15428" width="10.28515625" style="46" customWidth="1"/>
    <col min="15429" max="15429" width="10" style="46" customWidth="1"/>
    <col min="15430" max="15430" width="10.28515625" style="46" customWidth="1"/>
    <col min="15431" max="15431" width="10" style="46" customWidth="1"/>
    <col min="15432" max="15432" width="10.28515625" style="46" customWidth="1"/>
    <col min="15433" max="15433" width="10" style="46" customWidth="1"/>
    <col min="15434" max="15434" width="10.28515625" style="46" customWidth="1"/>
    <col min="15435" max="15435" width="10" style="46" customWidth="1"/>
    <col min="15436" max="15436" width="10.28515625" style="46" customWidth="1"/>
    <col min="15437" max="15437" width="10" style="46" customWidth="1"/>
    <col min="15438" max="15438" width="19.85546875" style="46" customWidth="1"/>
    <col min="15439" max="15439" width="10.28515625" style="46" customWidth="1"/>
    <col min="15440" max="15440" width="10" style="46" customWidth="1"/>
    <col min="15441" max="15441" width="10.28515625" style="46" customWidth="1"/>
    <col min="15442" max="15442" width="10" style="46" customWidth="1"/>
    <col min="15443" max="15443" width="10.28515625" style="46" customWidth="1"/>
    <col min="15444" max="15444" width="10" style="46" customWidth="1"/>
    <col min="15445" max="15445" width="10.28515625" style="46" customWidth="1"/>
    <col min="15446" max="15446" width="10" style="46" customWidth="1"/>
    <col min="15447" max="15447" width="10.28515625" style="46" customWidth="1"/>
    <col min="15448" max="15448" width="10" style="46" customWidth="1"/>
    <col min="15449" max="15449" width="19.85546875" style="46" customWidth="1"/>
    <col min="15450" max="15450" width="10.28515625" style="46" customWidth="1"/>
    <col min="15451" max="15451" width="10" style="46" customWidth="1"/>
    <col min="15452" max="15452" width="10.28515625" style="46" customWidth="1"/>
    <col min="15453" max="15453" width="10" style="46" customWidth="1"/>
    <col min="15454" max="15454" width="10.28515625" style="46" customWidth="1"/>
    <col min="15455" max="15455" width="10" style="46" customWidth="1"/>
    <col min="15456" max="15456" width="10.28515625" style="46" customWidth="1"/>
    <col min="15457" max="15457" width="10" style="46" customWidth="1"/>
    <col min="15458" max="15458" width="10.28515625" style="46" customWidth="1"/>
    <col min="15459" max="15459" width="10" style="46" customWidth="1"/>
    <col min="15460" max="15460" width="19.85546875" style="46" customWidth="1"/>
    <col min="15461" max="15461" width="10.28515625" style="46" customWidth="1"/>
    <col min="15462" max="15462" width="10" style="46" customWidth="1"/>
    <col min="15463" max="15463" width="10.28515625" style="46" customWidth="1"/>
    <col min="15464" max="15464" width="10" style="46" customWidth="1"/>
    <col min="15465" max="15465" width="10.28515625" style="46" customWidth="1"/>
    <col min="15466" max="15466" width="10" style="46" customWidth="1"/>
    <col min="15467" max="15467" width="10.28515625" style="46" customWidth="1"/>
    <col min="15468" max="15468" width="10" style="46" customWidth="1"/>
    <col min="15469" max="15469" width="10.28515625" style="46" customWidth="1"/>
    <col min="15470" max="15470" width="10" style="46" customWidth="1"/>
    <col min="15471" max="15471" width="19.85546875" style="46" customWidth="1"/>
    <col min="15472" max="15472" width="10.28515625" style="46" customWidth="1"/>
    <col min="15473" max="15473" width="10" style="46" customWidth="1"/>
    <col min="15474" max="15474" width="10.28515625" style="46" customWidth="1"/>
    <col min="15475" max="15475" width="10" style="46" customWidth="1"/>
    <col min="15476" max="15476" width="10.28515625" style="46" customWidth="1"/>
    <col min="15477" max="15477" width="10" style="46" customWidth="1"/>
    <col min="15478" max="15478" width="10.28515625" style="46" customWidth="1"/>
    <col min="15479" max="15479" width="10" style="46" customWidth="1"/>
    <col min="15480" max="15480" width="10.28515625" style="46" customWidth="1"/>
    <col min="15481" max="15481" width="10" style="46" customWidth="1"/>
    <col min="15482" max="15482" width="19.85546875" style="46" customWidth="1"/>
    <col min="15483" max="15483" width="10.28515625" style="46" customWidth="1"/>
    <col min="15484" max="15484" width="10" style="46" customWidth="1"/>
    <col min="15485" max="15485" width="10.28515625" style="46" customWidth="1"/>
    <col min="15486" max="15486" width="10" style="46" customWidth="1"/>
    <col min="15487" max="15487" width="10.28515625" style="46" customWidth="1"/>
    <col min="15488" max="15488" width="9.140625" style="46"/>
    <col min="15489" max="15489" width="10.28515625" style="46" customWidth="1"/>
    <col min="15490" max="15490" width="9.42578125" style="46" customWidth="1"/>
    <col min="15491" max="15616" width="9.140625" style="46"/>
    <col min="15617" max="15617" width="19.85546875" style="46" customWidth="1"/>
    <col min="15618" max="15618" width="11.42578125" style="46" customWidth="1"/>
    <col min="15619" max="15619" width="10" style="46" customWidth="1"/>
    <col min="15620" max="15620" width="11.42578125" style="46" customWidth="1"/>
    <col min="15621" max="15621" width="10.28515625" style="46" customWidth="1"/>
    <col min="15622" max="15622" width="10" style="46" customWidth="1"/>
    <col min="15623" max="15623" width="10.7109375" style="46" customWidth="1"/>
    <col min="15624" max="15627" width="10" style="46" customWidth="1"/>
    <col min="15628" max="15628" width="19.85546875" style="46" customWidth="1"/>
    <col min="15629" max="15629" width="10.28515625" style="46" customWidth="1"/>
    <col min="15630" max="15630" width="10" style="46" customWidth="1"/>
    <col min="15631" max="15631" width="10.28515625" style="46" customWidth="1"/>
    <col min="15632" max="15632" width="10" style="46" customWidth="1"/>
    <col min="15633" max="15633" width="10.28515625" style="46" customWidth="1"/>
    <col min="15634" max="15634" width="10" style="46" customWidth="1"/>
    <col min="15635" max="15635" width="10.28515625" style="46" customWidth="1"/>
    <col min="15636" max="15636" width="10" style="46" customWidth="1"/>
    <col min="15637" max="15637" width="10.28515625" style="46" customWidth="1"/>
    <col min="15638" max="15638" width="10" style="46" customWidth="1"/>
    <col min="15639" max="15639" width="19.85546875" style="46" customWidth="1"/>
    <col min="15640" max="15640" width="10.28515625" style="46" customWidth="1"/>
    <col min="15641" max="15641" width="10" style="46" customWidth="1"/>
    <col min="15642" max="15642" width="10.28515625" style="46" customWidth="1"/>
    <col min="15643" max="15643" width="10" style="46" customWidth="1"/>
    <col min="15644" max="15644" width="10.28515625" style="46" customWidth="1"/>
    <col min="15645" max="15645" width="10" style="46" customWidth="1"/>
    <col min="15646" max="15646" width="10.28515625" style="46" customWidth="1"/>
    <col min="15647" max="15647" width="10" style="46" customWidth="1"/>
    <col min="15648" max="15648" width="10.28515625" style="46" customWidth="1"/>
    <col min="15649" max="15649" width="10" style="46" customWidth="1"/>
    <col min="15650" max="15650" width="19.85546875" style="46" customWidth="1"/>
    <col min="15651" max="15651" width="10.28515625" style="46" customWidth="1"/>
    <col min="15652" max="15652" width="10" style="46" customWidth="1"/>
    <col min="15653" max="15653" width="10.28515625" style="46" customWidth="1"/>
    <col min="15654" max="15654" width="10" style="46" customWidth="1"/>
    <col min="15655" max="15655" width="10.28515625" style="46" customWidth="1"/>
    <col min="15656" max="15656" width="10" style="46" customWidth="1"/>
    <col min="15657" max="15657" width="10.28515625" style="46" customWidth="1"/>
    <col min="15658" max="15658" width="10" style="46" customWidth="1"/>
    <col min="15659" max="15659" width="10.28515625" style="46" customWidth="1"/>
    <col min="15660" max="15660" width="10" style="46" customWidth="1"/>
    <col min="15661" max="15661" width="19.85546875" style="46" customWidth="1"/>
    <col min="15662" max="15662" width="10.28515625" style="46" customWidth="1"/>
    <col min="15663" max="15663" width="10" style="46" customWidth="1"/>
    <col min="15664" max="15664" width="10.28515625" style="46" customWidth="1"/>
    <col min="15665" max="15665" width="10" style="46" customWidth="1"/>
    <col min="15666" max="15666" width="10.28515625" style="46" customWidth="1"/>
    <col min="15667" max="15667" width="10" style="46" customWidth="1"/>
    <col min="15668" max="15668" width="10.28515625" style="46" customWidth="1"/>
    <col min="15669" max="15669" width="10" style="46" customWidth="1"/>
    <col min="15670" max="15670" width="10.28515625" style="46" customWidth="1"/>
    <col min="15671" max="15671" width="10" style="46" customWidth="1"/>
    <col min="15672" max="15672" width="19.85546875" style="46" customWidth="1"/>
    <col min="15673" max="15673" width="10.28515625" style="46" customWidth="1"/>
    <col min="15674" max="15674" width="10" style="46" customWidth="1"/>
    <col min="15675" max="15675" width="10.28515625" style="46" customWidth="1"/>
    <col min="15676" max="15676" width="10" style="46" customWidth="1"/>
    <col min="15677" max="15677" width="10.28515625" style="46" customWidth="1"/>
    <col min="15678" max="15678" width="10" style="46" customWidth="1"/>
    <col min="15679" max="15679" width="10.28515625" style="46" customWidth="1"/>
    <col min="15680" max="15680" width="10" style="46" customWidth="1"/>
    <col min="15681" max="15681" width="10.28515625" style="46" customWidth="1"/>
    <col min="15682" max="15682" width="10" style="46" customWidth="1"/>
    <col min="15683" max="15683" width="19.85546875" style="46" customWidth="1"/>
    <col min="15684" max="15684" width="10.28515625" style="46" customWidth="1"/>
    <col min="15685" max="15685" width="10" style="46" customWidth="1"/>
    <col min="15686" max="15686" width="10.28515625" style="46" customWidth="1"/>
    <col min="15687" max="15687" width="10" style="46" customWidth="1"/>
    <col min="15688" max="15688" width="10.28515625" style="46" customWidth="1"/>
    <col min="15689" max="15689" width="10" style="46" customWidth="1"/>
    <col min="15690" max="15690" width="10.28515625" style="46" customWidth="1"/>
    <col min="15691" max="15691" width="10" style="46" customWidth="1"/>
    <col min="15692" max="15692" width="10.28515625" style="46" customWidth="1"/>
    <col min="15693" max="15693" width="10" style="46" customWidth="1"/>
    <col min="15694" max="15694" width="19.85546875" style="46" customWidth="1"/>
    <col min="15695" max="15695" width="10.28515625" style="46" customWidth="1"/>
    <col min="15696" max="15696" width="10" style="46" customWidth="1"/>
    <col min="15697" max="15697" width="10.28515625" style="46" customWidth="1"/>
    <col min="15698" max="15698" width="10" style="46" customWidth="1"/>
    <col min="15699" max="15699" width="10.28515625" style="46" customWidth="1"/>
    <col min="15700" max="15700" width="10" style="46" customWidth="1"/>
    <col min="15701" max="15701" width="10.28515625" style="46" customWidth="1"/>
    <col min="15702" max="15702" width="10" style="46" customWidth="1"/>
    <col min="15703" max="15703" width="10.28515625" style="46" customWidth="1"/>
    <col min="15704" max="15704" width="10" style="46" customWidth="1"/>
    <col min="15705" max="15705" width="19.85546875" style="46" customWidth="1"/>
    <col min="15706" max="15706" width="10.28515625" style="46" customWidth="1"/>
    <col min="15707" max="15707" width="10" style="46" customWidth="1"/>
    <col min="15708" max="15708" width="10.28515625" style="46" customWidth="1"/>
    <col min="15709" max="15709" width="10" style="46" customWidth="1"/>
    <col min="15710" max="15710" width="10.28515625" style="46" customWidth="1"/>
    <col min="15711" max="15711" width="10" style="46" customWidth="1"/>
    <col min="15712" max="15712" width="10.28515625" style="46" customWidth="1"/>
    <col min="15713" max="15713" width="10" style="46" customWidth="1"/>
    <col min="15714" max="15714" width="10.28515625" style="46" customWidth="1"/>
    <col min="15715" max="15715" width="10" style="46" customWidth="1"/>
    <col min="15716" max="15716" width="19.85546875" style="46" customWidth="1"/>
    <col min="15717" max="15717" width="10.28515625" style="46" customWidth="1"/>
    <col min="15718" max="15718" width="10" style="46" customWidth="1"/>
    <col min="15719" max="15719" width="10.28515625" style="46" customWidth="1"/>
    <col min="15720" max="15720" width="10" style="46" customWidth="1"/>
    <col min="15721" max="15721" width="10.28515625" style="46" customWidth="1"/>
    <col min="15722" max="15722" width="10" style="46" customWidth="1"/>
    <col min="15723" max="15723" width="10.28515625" style="46" customWidth="1"/>
    <col min="15724" max="15724" width="10" style="46" customWidth="1"/>
    <col min="15725" max="15725" width="10.28515625" style="46" customWidth="1"/>
    <col min="15726" max="15726" width="10" style="46" customWidth="1"/>
    <col min="15727" max="15727" width="19.85546875" style="46" customWidth="1"/>
    <col min="15728" max="15728" width="10.28515625" style="46" customWidth="1"/>
    <col min="15729" max="15729" width="10" style="46" customWidth="1"/>
    <col min="15730" max="15730" width="10.28515625" style="46" customWidth="1"/>
    <col min="15731" max="15731" width="10" style="46" customWidth="1"/>
    <col min="15732" max="15732" width="10.28515625" style="46" customWidth="1"/>
    <col min="15733" max="15733" width="10" style="46" customWidth="1"/>
    <col min="15734" max="15734" width="10.28515625" style="46" customWidth="1"/>
    <col min="15735" max="15735" width="10" style="46" customWidth="1"/>
    <col min="15736" max="15736" width="10.28515625" style="46" customWidth="1"/>
    <col min="15737" max="15737" width="10" style="46" customWidth="1"/>
    <col min="15738" max="15738" width="19.85546875" style="46" customWidth="1"/>
    <col min="15739" max="15739" width="10.28515625" style="46" customWidth="1"/>
    <col min="15740" max="15740" width="10" style="46" customWidth="1"/>
    <col min="15741" max="15741" width="10.28515625" style="46" customWidth="1"/>
    <col min="15742" max="15742" width="10" style="46" customWidth="1"/>
    <col min="15743" max="15743" width="10.28515625" style="46" customWidth="1"/>
    <col min="15744" max="15744" width="9.140625" style="46"/>
    <col min="15745" max="15745" width="10.28515625" style="46" customWidth="1"/>
    <col min="15746" max="15746" width="9.42578125" style="46" customWidth="1"/>
    <col min="15747" max="15872" width="9.140625" style="46"/>
    <col min="15873" max="15873" width="19.85546875" style="46" customWidth="1"/>
    <col min="15874" max="15874" width="11.42578125" style="46" customWidth="1"/>
    <col min="15875" max="15875" width="10" style="46" customWidth="1"/>
    <col min="15876" max="15876" width="11.42578125" style="46" customWidth="1"/>
    <col min="15877" max="15877" width="10.28515625" style="46" customWidth="1"/>
    <col min="15878" max="15878" width="10" style="46" customWidth="1"/>
    <col min="15879" max="15879" width="10.7109375" style="46" customWidth="1"/>
    <col min="15880" max="15883" width="10" style="46" customWidth="1"/>
    <col min="15884" max="15884" width="19.85546875" style="46" customWidth="1"/>
    <col min="15885" max="15885" width="10.28515625" style="46" customWidth="1"/>
    <col min="15886" max="15886" width="10" style="46" customWidth="1"/>
    <col min="15887" max="15887" width="10.28515625" style="46" customWidth="1"/>
    <col min="15888" max="15888" width="10" style="46" customWidth="1"/>
    <col min="15889" max="15889" width="10.28515625" style="46" customWidth="1"/>
    <col min="15890" max="15890" width="10" style="46" customWidth="1"/>
    <col min="15891" max="15891" width="10.28515625" style="46" customWidth="1"/>
    <col min="15892" max="15892" width="10" style="46" customWidth="1"/>
    <col min="15893" max="15893" width="10.28515625" style="46" customWidth="1"/>
    <col min="15894" max="15894" width="10" style="46" customWidth="1"/>
    <col min="15895" max="15895" width="19.85546875" style="46" customWidth="1"/>
    <col min="15896" max="15896" width="10.28515625" style="46" customWidth="1"/>
    <col min="15897" max="15897" width="10" style="46" customWidth="1"/>
    <col min="15898" max="15898" width="10.28515625" style="46" customWidth="1"/>
    <col min="15899" max="15899" width="10" style="46" customWidth="1"/>
    <col min="15900" max="15900" width="10.28515625" style="46" customWidth="1"/>
    <col min="15901" max="15901" width="10" style="46" customWidth="1"/>
    <col min="15902" max="15902" width="10.28515625" style="46" customWidth="1"/>
    <col min="15903" max="15903" width="10" style="46" customWidth="1"/>
    <col min="15904" max="15904" width="10.28515625" style="46" customWidth="1"/>
    <col min="15905" max="15905" width="10" style="46" customWidth="1"/>
    <col min="15906" max="15906" width="19.85546875" style="46" customWidth="1"/>
    <col min="15907" max="15907" width="10.28515625" style="46" customWidth="1"/>
    <col min="15908" max="15908" width="10" style="46" customWidth="1"/>
    <col min="15909" max="15909" width="10.28515625" style="46" customWidth="1"/>
    <col min="15910" max="15910" width="10" style="46" customWidth="1"/>
    <col min="15911" max="15911" width="10.28515625" style="46" customWidth="1"/>
    <col min="15912" max="15912" width="10" style="46" customWidth="1"/>
    <col min="15913" max="15913" width="10.28515625" style="46" customWidth="1"/>
    <col min="15914" max="15914" width="10" style="46" customWidth="1"/>
    <col min="15915" max="15915" width="10.28515625" style="46" customWidth="1"/>
    <col min="15916" max="15916" width="10" style="46" customWidth="1"/>
    <col min="15917" max="15917" width="19.85546875" style="46" customWidth="1"/>
    <col min="15918" max="15918" width="10.28515625" style="46" customWidth="1"/>
    <col min="15919" max="15919" width="10" style="46" customWidth="1"/>
    <col min="15920" max="15920" width="10.28515625" style="46" customWidth="1"/>
    <col min="15921" max="15921" width="10" style="46" customWidth="1"/>
    <col min="15922" max="15922" width="10.28515625" style="46" customWidth="1"/>
    <col min="15923" max="15923" width="10" style="46" customWidth="1"/>
    <col min="15924" max="15924" width="10.28515625" style="46" customWidth="1"/>
    <col min="15925" max="15925" width="10" style="46" customWidth="1"/>
    <col min="15926" max="15926" width="10.28515625" style="46" customWidth="1"/>
    <col min="15927" max="15927" width="10" style="46" customWidth="1"/>
    <col min="15928" max="15928" width="19.85546875" style="46" customWidth="1"/>
    <col min="15929" max="15929" width="10.28515625" style="46" customWidth="1"/>
    <col min="15930" max="15930" width="10" style="46" customWidth="1"/>
    <col min="15931" max="15931" width="10.28515625" style="46" customWidth="1"/>
    <col min="15932" max="15932" width="10" style="46" customWidth="1"/>
    <col min="15933" max="15933" width="10.28515625" style="46" customWidth="1"/>
    <col min="15934" max="15934" width="10" style="46" customWidth="1"/>
    <col min="15935" max="15935" width="10.28515625" style="46" customWidth="1"/>
    <col min="15936" max="15936" width="10" style="46" customWidth="1"/>
    <col min="15937" max="15937" width="10.28515625" style="46" customWidth="1"/>
    <col min="15938" max="15938" width="10" style="46" customWidth="1"/>
    <col min="15939" max="15939" width="19.85546875" style="46" customWidth="1"/>
    <col min="15940" max="15940" width="10.28515625" style="46" customWidth="1"/>
    <col min="15941" max="15941" width="10" style="46" customWidth="1"/>
    <col min="15942" max="15942" width="10.28515625" style="46" customWidth="1"/>
    <col min="15943" max="15943" width="10" style="46" customWidth="1"/>
    <col min="15944" max="15944" width="10.28515625" style="46" customWidth="1"/>
    <col min="15945" max="15945" width="10" style="46" customWidth="1"/>
    <col min="15946" max="15946" width="10.28515625" style="46" customWidth="1"/>
    <col min="15947" max="15947" width="10" style="46" customWidth="1"/>
    <col min="15948" max="15948" width="10.28515625" style="46" customWidth="1"/>
    <col min="15949" max="15949" width="10" style="46" customWidth="1"/>
    <col min="15950" max="15950" width="19.85546875" style="46" customWidth="1"/>
    <col min="15951" max="15951" width="10.28515625" style="46" customWidth="1"/>
    <col min="15952" max="15952" width="10" style="46" customWidth="1"/>
    <col min="15953" max="15953" width="10.28515625" style="46" customWidth="1"/>
    <col min="15954" max="15954" width="10" style="46" customWidth="1"/>
    <col min="15955" max="15955" width="10.28515625" style="46" customWidth="1"/>
    <col min="15956" max="15956" width="10" style="46" customWidth="1"/>
    <col min="15957" max="15957" width="10.28515625" style="46" customWidth="1"/>
    <col min="15958" max="15958" width="10" style="46" customWidth="1"/>
    <col min="15959" max="15959" width="10.28515625" style="46" customWidth="1"/>
    <col min="15960" max="15960" width="10" style="46" customWidth="1"/>
    <col min="15961" max="15961" width="19.85546875" style="46" customWidth="1"/>
    <col min="15962" max="15962" width="10.28515625" style="46" customWidth="1"/>
    <col min="15963" max="15963" width="10" style="46" customWidth="1"/>
    <col min="15964" max="15964" width="10.28515625" style="46" customWidth="1"/>
    <col min="15965" max="15965" width="10" style="46" customWidth="1"/>
    <col min="15966" max="15966" width="10.28515625" style="46" customWidth="1"/>
    <col min="15967" max="15967" width="10" style="46" customWidth="1"/>
    <col min="15968" max="15968" width="10.28515625" style="46" customWidth="1"/>
    <col min="15969" max="15969" width="10" style="46" customWidth="1"/>
    <col min="15970" max="15970" width="10.28515625" style="46" customWidth="1"/>
    <col min="15971" max="15971" width="10" style="46" customWidth="1"/>
    <col min="15972" max="15972" width="19.85546875" style="46" customWidth="1"/>
    <col min="15973" max="15973" width="10.28515625" style="46" customWidth="1"/>
    <col min="15974" max="15974" width="10" style="46" customWidth="1"/>
    <col min="15975" max="15975" width="10.28515625" style="46" customWidth="1"/>
    <col min="15976" max="15976" width="10" style="46" customWidth="1"/>
    <col min="15977" max="15977" width="10.28515625" style="46" customWidth="1"/>
    <col min="15978" max="15978" width="10" style="46" customWidth="1"/>
    <col min="15979" max="15979" width="10.28515625" style="46" customWidth="1"/>
    <col min="15980" max="15980" width="10" style="46" customWidth="1"/>
    <col min="15981" max="15981" width="10.28515625" style="46" customWidth="1"/>
    <col min="15982" max="15982" width="10" style="46" customWidth="1"/>
    <col min="15983" max="15983" width="19.85546875" style="46" customWidth="1"/>
    <col min="15984" max="15984" width="10.28515625" style="46" customWidth="1"/>
    <col min="15985" max="15985" width="10" style="46" customWidth="1"/>
    <col min="15986" max="15986" width="10.28515625" style="46" customWidth="1"/>
    <col min="15987" max="15987" width="10" style="46" customWidth="1"/>
    <col min="15988" max="15988" width="10.28515625" style="46" customWidth="1"/>
    <col min="15989" max="15989" width="10" style="46" customWidth="1"/>
    <col min="15990" max="15990" width="10.28515625" style="46" customWidth="1"/>
    <col min="15991" max="15991" width="10" style="46" customWidth="1"/>
    <col min="15992" max="15992" width="10.28515625" style="46" customWidth="1"/>
    <col min="15993" max="15993" width="10" style="46" customWidth="1"/>
    <col min="15994" max="15994" width="19.85546875" style="46" customWidth="1"/>
    <col min="15995" max="15995" width="10.28515625" style="46" customWidth="1"/>
    <col min="15996" max="15996" width="10" style="46" customWidth="1"/>
    <col min="15997" max="15997" width="10.28515625" style="46" customWidth="1"/>
    <col min="15998" max="15998" width="10" style="46" customWidth="1"/>
    <col min="15999" max="15999" width="10.28515625" style="46" customWidth="1"/>
    <col min="16000" max="16000" width="9.140625" style="46"/>
    <col min="16001" max="16001" width="10.28515625" style="46" customWidth="1"/>
    <col min="16002" max="16002" width="9.42578125" style="46" customWidth="1"/>
    <col min="16003" max="16128" width="9.140625" style="46"/>
    <col min="16129" max="16129" width="19.85546875" style="46" customWidth="1"/>
    <col min="16130" max="16130" width="11.42578125" style="46" customWidth="1"/>
    <col min="16131" max="16131" width="10" style="46" customWidth="1"/>
    <col min="16132" max="16132" width="11.42578125" style="46" customWidth="1"/>
    <col min="16133" max="16133" width="10.28515625" style="46" customWidth="1"/>
    <col min="16134" max="16134" width="10" style="46" customWidth="1"/>
    <col min="16135" max="16135" width="10.7109375" style="46" customWidth="1"/>
    <col min="16136" max="16139" width="10" style="46" customWidth="1"/>
    <col min="16140" max="16140" width="19.85546875" style="46" customWidth="1"/>
    <col min="16141" max="16141" width="10.28515625" style="46" customWidth="1"/>
    <col min="16142" max="16142" width="10" style="46" customWidth="1"/>
    <col min="16143" max="16143" width="10.28515625" style="46" customWidth="1"/>
    <col min="16144" max="16144" width="10" style="46" customWidth="1"/>
    <col min="16145" max="16145" width="10.28515625" style="46" customWidth="1"/>
    <col min="16146" max="16146" width="10" style="46" customWidth="1"/>
    <col min="16147" max="16147" width="10.28515625" style="46" customWidth="1"/>
    <col min="16148" max="16148" width="10" style="46" customWidth="1"/>
    <col min="16149" max="16149" width="10.28515625" style="46" customWidth="1"/>
    <col min="16150" max="16150" width="10" style="46" customWidth="1"/>
    <col min="16151" max="16151" width="19.85546875" style="46" customWidth="1"/>
    <col min="16152" max="16152" width="10.28515625" style="46" customWidth="1"/>
    <col min="16153" max="16153" width="10" style="46" customWidth="1"/>
    <col min="16154" max="16154" width="10.28515625" style="46" customWidth="1"/>
    <col min="16155" max="16155" width="10" style="46" customWidth="1"/>
    <col min="16156" max="16156" width="10.28515625" style="46" customWidth="1"/>
    <col min="16157" max="16157" width="10" style="46" customWidth="1"/>
    <col min="16158" max="16158" width="10.28515625" style="46" customWidth="1"/>
    <col min="16159" max="16159" width="10" style="46" customWidth="1"/>
    <col min="16160" max="16160" width="10.28515625" style="46" customWidth="1"/>
    <col min="16161" max="16161" width="10" style="46" customWidth="1"/>
    <col min="16162" max="16162" width="19.85546875" style="46" customWidth="1"/>
    <col min="16163" max="16163" width="10.28515625" style="46" customWidth="1"/>
    <col min="16164" max="16164" width="10" style="46" customWidth="1"/>
    <col min="16165" max="16165" width="10.28515625" style="46" customWidth="1"/>
    <col min="16166" max="16166" width="10" style="46" customWidth="1"/>
    <col min="16167" max="16167" width="10.28515625" style="46" customWidth="1"/>
    <col min="16168" max="16168" width="10" style="46" customWidth="1"/>
    <col min="16169" max="16169" width="10.28515625" style="46" customWidth="1"/>
    <col min="16170" max="16170" width="10" style="46" customWidth="1"/>
    <col min="16171" max="16171" width="10.28515625" style="46" customWidth="1"/>
    <col min="16172" max="16172" width="10" style="46" customWidth="1"/>
    <col min="16173" max="16173" width="19.85546875" style="46" customWidth="1"/>
    <col min="16174" max="16174" width="10.28515625" style="46" customWidth="1"/>
    <col min="16175" max="16175" width="10" style="46" customWidth="1"/>
    <col min="16176" max="16176" width="10.28515625" style="46" customWidth="1"/>
    <col min="16177" max="16177" width="10" style="46" customWidth="1"/>
    <col min="16178" max="16178" width="10.28515625" style="46" customWidth="1"/>
    <col min="16179" max="16179" width="10" style="46" customWidth="1"/>
    <col min="16180" max="16180" width="10.28515625" style="46" customWidth="1"/>
    <col min="16181" max="16181" width="10" style="46" customWidth="1"/>
    <col min="16182" max="16182" width="10.28515625" style="46" customWidth="1"/>
    <col min="16183" max="16183" width="10" style="46" customWidth="1"/>
    <col min="16184" max="16184" width="19.85546875" style="46" customWidth="1"/>
    <col min="16185" max="16185" width="10.28515625" style="46" customWidth="1"/>
    <col min="16186" max="16186" width="10" style="46" customWidth="1"/>
    <col min="16187" max="16187" width="10.28515625" style="46" customWidth="1"/>
    <col min="16188" max="16188" width="10" style="46" customWidth="1"/>
    <col min="16189" max="16189" width="10.28515625" style="46" customWidth="1"/>
    <col min="16190" max="16190" width="10" style="46" customWidth="1"/>
    <col min="16191" max="16191" width="10.28515625" style="46" customWidth="1"/>
    <col min="16192" max="16192" width="10" style="46" customWidth="1"/>
    <col min="16193" max="16193" width="10.28515625" style="46" customWidth="1"/>
    <col min="16194" max="16194" width="10" style="46" customWidth="1"/>
    <col min="16195" max="16195" width="19.85546875" style="46" customWidth="1"/>
    <col min="16196" max="16196" width="10.28515625" style="46" customWidth="1"/>
    <col min="16197" max="16197" width="10" style="46" customWidth="1"/>
    <col min="16198" max="16198" width="10.28515625" style="46" customWidth="1"/>
    <col min="16199" max="16199" width="10" style="46" customWidth="1"/>
    <col min="16200" max="16200" width="10.28515625" style="46" customWidth="1"/>
    <col min="16201" max="16201" width="10" style="46" customWidth="1"/>
    <col min="16202" max="16202" width="10.28515625" style="46" customWidth="1"/>
    <col min="16203" max="16203" width="10" style="46" customWidth="1"/>
    <col min="16204" max="16204" width="10.28515625" style="46" customWidth="1"/>
    <col min="16205" max="16205" width="10" style="46" customWidth="1"/>
    <col min="16206" max="16206" width="19.85546875" style="46" customWidth="1"/>
    <col min="16207" max="16207" width="10.28515625" style="46" customWidth="1"/>
    <col min="16208" max="16208" width="10" style="46" customWidth="1"/>
    <col min="16209" max="16209" width="10.28515625" style="46" customWidth="1"/>
    <col min="16210" max="16210" width="10" style="46" customWidth="1"/>
    <col min="16211" max="16211" width="10.28515625" style="46" customWidth="1"/>
    <col min="16212" max="16212" width="10" style="46" customWidth="1"/>
    <col min="16213" max="16213" width="10.28515625" style="46" customWidth="1"/>
    <col min="16214" max="16214" width="10" style="46" customWidth="1"/>
    <col min="16215" max="16215" width="10.28515625" style="46" customWidth="1"/>
    <col min="16216" max="16216" width="10" style="46" customWidth="1"/>
    <col min="16217" max="16217" width="19.85546875" style="46" customWidth="1"/>
    <col min="16218" max="16218" width="10.28515625" style="46" customWidth="1"/>
    <col min="16219" max="16219" width="10" style="46" customWidth="1"/>
    <col min="16220" max="16220" width="10.28515625" style="46" customWidth="1"/>
    <col min="16221" max="16221" width="10" style="46" customWidth="1"/>
    <col min="16222" max="16222" width="10.28515625" style="46" customWidth="1"/>
    <col min="16223" max="16223" width="10" style="46" customWidth="1"/>
    <col min="16224" max="16224" width="10.28515625" style="46" customWidth="1"/>
    <col min="16225" max="16225" width="10" style="46" customWidth="1"/>
    <col min="16226" max="16226" width="10.28515625" style="46" customWidth="1"/>
    <col min="16227" max="16227" width="10" style="46" customWidth="1"/>
    <col min="16228" max="16228" width="19.85546875" style="46" customWidth="1"/>
    <col min="16229" max="16229" width="10.28515625" style="46" customWidth="1"/>
    <col min="16230" max="16230" width="10" style="46" customWidth="1"/>
    <col min="16231" max="16231" width="10.28515625" style="46" customWidth="1"/>
    <col min="16232" max="16232" width="10" style="46" customWidth="1"/>
    <col min="16233" max="16233" width="10.28515625" style="46" customWidth="1"/>
    <col min="16234" max="16234" width="10" style="46" customWidth="1"/>
    <col min="16235" max="16235" width="10.28515625" style="46" customWidth="1"/>
    <col min="16236" max="16236" width="10" style="46" customWidth="1"/>
    <col min="16237" max="16237" width="10.28515625" style="46" customWidth="1"/>
    <col min="16238" max="16238" width="10" style="46" customWidth="1"/>
    <col min="16239" max="16239" width="19.85546875" style="46" customWidth="1"/>
    <col min="16240" max="16240" width="10.28515625" style="46" customWidth="1"/>
    <col min="16241" max="16241" width="10" style="46" customWidth="1"/>
    <col min="16242" max="16242" width="10.28515625" style="46" customWidth="1"/>
    <col min="16243" max="16243" width="10" style="46" customWidth="1"/>
    <col min="16244" max="16244" width="10.28515625" style="46" customWidth="1"/>
    <col min="16245" max="16245" width="10" style="46" customWidth="1"/>
    <col min="16246" max="16246" width="10.28515625" style="46" customWidth="1"/>
    <col min="16247" max="16247" width="10" style="46" customWidth="1"/>
    <col min="16248" max="16248" width="10.28515625" style="46" customWidth="1"/>
    <col min="16249" max="16249" width="10" style="46" customWidth="1"/>
    <col min="16250" max="16250" width="19.85546875" style="46" customWidth="1"/>
    <col min="16251" max="16251" width="10.28515625" style="46" customWidth="1"/>
    <col min="16252" max="16252" width="10" style="46" customWidth="1"/>
    <col min="16253" max="16253" width="10.28515625" style="46" customWidth="1"/>
    <col min="16254" max="16254" width="10" style="46" customWidth="1"/>
    <col min="16255" max="16255" width="10.28515625" style="46" customWidth="1"/>
    <col min="16256" max="16256" width="9.140625" style="46"/>
    <col min="16257" max="16257" width="10.28515625" style="46" customWidth="1"/>
    <col min="16258" max="16258" width="9.42578125" style="46" customWidth="1"/>
    <col min="16259" max="16384" width="9.140625" style="46"/>
  </cols>
  <sheetData>
    <row r="1" spans="1:130" ht="0.75" customHeight="1" x14ac:dyDescent="0.2">
      <c r="A1" s="46" t="s">
        <v>66</v>
      </c>
      <c r="L1" s="6"/>
      <c r="W1" s="6"/>
      <c r="AH1" s="6"/>
      <c r="AS1" s="6"/>
      <c r="BD1" s="6"/>
      <c r="BO1" s="6"/>
      <c r="BZ1" s="6"/>
      <c r="CK1" s="6"/>
      <c r="CV1" s="6"/>
      <c r="DG1" s="6"/>
      <c r="DR1" s="6"/>
    </row>
    <row r="2" spans="1:130" ht="14.25" x14ac:dyDescent="0.2">
      <c r="A2" s="1" t="s">
        <v>265</v>
      </c>
      <c r="B2" s="1"/>
      <c r="C2" s="1"/>
      <c r="D2" s="1"/>
      <c r="E2" s="1"/>
      <c r="F2" s="1"/>
      <c r="G2" s="1"/>
      <c r="H2" s="1"/>
      <c r="I2" s="1"/>
      <c r="L2" s="1" t="s">
        <v>265</v>
      </c>
      <c r="W2" s="1" t="s">
        <v>265</v>
      </c>
      <c r="AH2" s="1" t="s">
        <v>265</v>
      </c>
      <c r="AS2" s="1" t="s">
        <v>265</v>
      </c>
      <c r="BD2" s="1" t="s">
        <v>265</v>
      </c>
      <c r="BO2" s="1" t="s">
        <v>265</v>
      </c>
      <c r="BZ2" s="1" t="s">
        <v>265</v>
      </c>
      <c r="CK2" s="1" t="s">
        <v>265</v>
      </c>
      <c r="CV2" s="1" t="s">
        <v>265</v>
      </c>
      <c r="DG2" s="1" t="s">
        <v>265</v>
      </c>
      <c r="DR2" s="1" t="s">
        <v>265</v>
      </c>
    </row>
    <row r="3" spans="1:130" x14ac:dyDescent="0.2">
      <c r="A3" s="46" t="s">
        <v>266</v>
      </c>
      <c r="L3" s="46" t="s">
        <v>266</v>
      </c>
      <c r="W3" s="46" t="s">
        <v>266</v>
      </c>
      <c r="AH3" s="46" t="s">
        <v>266</v>
      </c>
      <c r="AS3" s="46" t="s">
        <v>266</v>
      </c>
      <c r="BD3" s="46" t="s">
        <v>266</v>
      </c>
      <c r="BO3" s="46" t="s">
        <v>266</v>
      </c>
      <c r="BZ3" s="46" t="s">
        <v>266</v>
      </c>
      <c r="CK3" s="46" t="s">
        <v>266</v>
      </c>
      <c r="CV3" s="46" t="s">
        <v>266</v>
      </c>
      <c r="DG3" s="46" t="s">
        <v>266</v>
      </c>
      <c r="DR3" s="46" t="s">
        <v>266</v>
      </c>
    </row>
    <row r="4" spans="1:130" x14ac:dyDescent="0.2">
      <c r="A4" s="46" t="s">
        <v>65</v>
      </c>
      <c r="L4" s="46" t="s">
        <v>65</v>
      </c>
      <c r="W4" s="46" t="s">
        <v>65</v>
      </c>
      <c r="AH4" s="46" t="s">
        <v>65</v>
      </c>
      <c r="AS4" s="46" t="s">
        <v>65</v>
      </c>
      <c r="BD4" s="46" t="s">
        <v>65</v>
      </c>
      <c r="BO4" s="46" t="s">
        <v>65</v>
      </c>
      <c r="BZ4" s="46" t="s">
        <v>65</v>
      </c>
      <c r="CK4" s="46" t="s">
        <v>65</v>
      </c>
      <c r="CV4" s="46" t="s">
        <v>65</v>
      </c>
      <c r="DG4" s="46" t="s">
        <v>65</v>
      </c>
      <c r="DR4" s="46" t="s">
        <v>65</v>
      </c>
    </row>
    <row r="5" spans="1:130" s="47" customFormat="1" ht="13.5" thickBot="1" x14ac:dyDescent="0.25">
      <c r="A5" s="10"/>
      <c r="B5" s="10"/>
      <c r="C5" s="10"/>
      <c r="D5" s="10"/>
      <c r="E5" s="10"/>
      <c r="F5" s="10"/>
      <c r="G5" s="10"/>
      <c r="H5" s="10"/>
      <c r="I5" s="10"/>
      <c r="J5" s="46"/>
      <c r="L5" s="10"/>
      <c r="M5" s="46"/>
      <c r="O5" s="46"/>
      <c r="Q5" s="46"/>
      <c r="S5" s="46"/>
      <c r="U5" s="46"/>
      <c r="W5" s="10"/>
      <c r="X5" s="46"/>
      <c r="Z5" s="46"/>
      <c r="AB5" s="46"/>
      <c r="AD5" s="46"/>
      <c r="AF5" s="46"/>
      <c r="AH5" s="10"/>
      <c r="AI5" s="46"/>
      <c r="AK5" s="46"/>
      <c r="AM5" s="46"/>
      <c r="AO5" s="46"/>
      <c r="AQ5" s="46"/>
      <c r="AS5" s="10"/>
      <c r="AT5" s="46"/>
      <c r="AV5" s="46"/>
      <c r="AX5" s="46"/>
      <c r="AZ5" s="46"/>
      <c r="BB5" s="46"/>
      <c r="BD5" s="10"/>
      <c r="BE5" s="46"/>
      <c r="BG5" s="46"/>
      <c r="BI5" s="46"/>
      <c r="BK5" s="46"/>
      <c r="BM5" s="46"/>
      <c r="BO5" s="10"/>
      <c r="BP5" s="46"/>
      <c r="BR5" s="46"/>
      <c r="BT5" s="46"/>
      <c r="BV5" s="46"/>
      <c r="BX5" s="46"/>
      <c r="BZ5" s="10"/>
      <c r="CA5" s="46"/>
      <c r="CC5" s="46"/>
      <c r="CE5" s="46"/>
      <c r="CG5" s="46"/>
      <c r="CI5" s="46"/>
      <c r="CK5" s="10"/>
      <c r="CL5" s="46"/>
      <c r="CN5" s="46"/>
      <c r="CP5" s="46"/>
      <c r="CR5" s="46"/>
      <c r="CT5" s="46"/>
      <c r="CV5" s="10"/>
      <c r="CW5" s="46"/>
      <c r="CY5" s="46"/>
      <c r="DA5" s="46"/>
      <c r="DC5" s="46"/>
      <c r="DE5" s="46"/>
      <c r="DG5" s="10"/>
      <c r="DH5" s="46"/>
      <c r="DJ5" s="46"/>
      <c r="DL5" s="46"/>
      <c r="DN5" s="46"/>
      <c r="DP5" s="46"/>
      <c r="DR5" s="10"/>
      <c r="DS5" s="46"/>
      <c r="DU5" s="46"/>
      <c r="DW5" s="46"/>
      <c r="DY5" s="46"/>
    </row>
    <row r="6" spans="1:130" s="47" customFormat="1" ht="13.5" customHeight="1" thickBot="1" x14ac:dyDescent="0.25">
      <c r="A6" s="230" t="s">
        <v>118</v>
      </c>
      <c r="B6" s="237" t="s">
        <v>56</v>
      </c>
      <c r="C6" s="237"/>
      <c r="D6" s="237" t="s">
        <v>57</v>
      </c>
      <c r="E6" s="237"/>
      <c r="F6" s="237" t="s">
        <v>60</v>
      </c>
      <c r="G6" s="237"/>
      <c r="H6" s="233" t="s">
        <v>59</v>
      </c>
      <c r="I6" s="234"/>
      <c r="J6" s="234"/>
      <c r="K6" s="235"/>
      <c r="L6" s="230" t="s">
        <v>118</v>
      </c>
      <c r="M6" s="233" t="s">
        <v>67</v>
      </c>
      <c r="N6" s="234"/>
      <c r="O6" s="234"/>
      <c r="P6" s="234"/>
      <c r="Q6" s="234"/>
      <c r="R6" s="234"/>
      <c r="S6" s="234"/>
      <c r="T6" s="234"/>
      <c r="U6" s="234"/>
      <c r="V6" s="235"/>
      <c r="W6" s="230" t="s">
        <v>118</v>
      </c>
      <c r="X6" s="233" t="s">
        <v>67</v>
      </c>
      <c r="Y6" s="234"/>
      <c r="Z6" s="234"/>
      <c r="AA6" s="234"/>
      <c r="AB6" s="234"/>
      <c r="AC6" s="234"/>
      <c r="AD6" s="234"/>
      <c r="AE6" s="234"/>
      <c r="AF6" s="234"/>
      <c r="AG6" s="235"/>
      <c r="AH6" s="230" t="s">
        <v>118</v>
      </c>
      <c r="AI6" s="233" t="s">
        <v>67</v>
      </c>
      <c r="AJ6" s="234"/>
      <c r="AK6" s="234"/>
      <c r="AL6" s="234"/>
      <c r="AM6" s="234"/>
      <c r="AN6" s="234"/>
      <c r="AO6" s="234"/>
      <c r="AP6" s="234"/>
      <c r="AQ6" s="234"/>
      <c r="AR6" s="235"/>
      <c r="AS6" s="230" t="s">
        <v>118</v>
      </c>
      <c r="AT6" s="233" t="s">
        <v>67</v>
      </c>
      <c r="AU6" s="234"/>
      <c r="AV6" s="234"/>
      <c r="AW6" s="234"/>
      <c r="AX6" s="234"/>
      <c r="AY6" s="234"/>
      <c r="AZ6" s="234"/>
      <c r="BA6" s="234"/>
      <c r="BB6" s="234"/>
      <c r="BC6" s="235"/>
      <c r="BD6" s="230" t="s">
        <v>118</v>
      </c>
      <c r="BE6" s="233" t="s">
        <v>67</v>
      </c>
      <c r="BF6" s="234"/>
      <c r="BG6" s="234"/>
      <c r="BH6" s="234"/>
      <c r="BI6" s="234"/>
      <c r="BJ6" s="234"/>
      <c r="BK6" s="234"/>
      <c r="BL6" s="234"/>
      <c r="BM6" s="234"/>
      <c r="BN6" s="235"/>
      <c r="BO6" s="230" t="s">
        <v>118</v>
      </c>
      <c r="BP6" s="233" t="s">
        <v>67</v>
      </c>
      <c r="BQ6" s="234"/>
      <c r="BR6" s="234"/>
      <c r="BS6" s="234"/>
      <c r="BT6" s="234"/>
      <c r="BU6" s="234"/>
      <c r="BV6" s="234"/>
      <c r="BW6" s="234"/>
      <c r="BX6" s="234"/>
      <c r="BY6" s="235"/>
      <c r="BZ6" s="230" t="s">
        <v>118</v>
      </c>
      <c r="CA6" s="233" t="s">
        <v>67</v>
      </c>
      <c r="CB6" s="234"/>
      <c r="CC6" s="234"/>
      <c r="CD6" s="234"/>
      <c r="CE6" s="234"/>
      <c r="CF6" s="234"/>
      <c r="CG6" s="234"/>
      <c r="CH6" s="234"/>
      <c r="CI6" s="234"/>
      <c r="CJ6" s="235"/>
      <c r="CK6" s="230" t="s">
        <v>118</v>
      </c>
      <c r="CL6" s="233" t="s">
        <v>67</v>
      </c>
      <c r="CM6" s="234"/>
      <c r="CN6" s="234"/>
      <c r="CO6" s="234"/>
      <c r="CP6" s="234"/>
      <c r="CQ6" s="234"/>
      <c r="CR6" s="234"/>
      <c r="CS6" s="234"/>
      <c r="CT6" s="234"/>
      <c r="CU6" s="235"/>
      <c r="CV6" s="230" t="s">
        <v>118</v>
      </c>
      <c r="CW6" s="233" t="s">
        <v>67</v>
      </c>
      <c r="CX6" s="234"/>
      <c r="CY6" s="234"/>
      <c r="CZ6" s="234"/>
      <c r="DA6" s="234"/>
      <c r="DB6" s="234"/>
      <c r="DC6" s="234"/>
      <c r="DD6" s="234"/>
      <c r="DE6" s="234"/>
      <c r="DF6" s="235"/>
      <c r="DG6" s="230" t="s">
        <v>118</v>
      </c>
      <c r="DH6" s="233" t="s">
        <v>67</v>
      </c>
      <c r="DI6" s="234"/>
      <c r="DJ6" s="234"/>
      <c r="DK6" s="234"/>
      <c r="DL6" s="234"/>
      <c r="DM6" s="234"/>
      <c r="DN6" s="234"/>
      <c r="DO6" s="234"/>
      <c r="DP6" s="234"/>
      <c r="DQ6" s="235"/>
      <c r="DR6" s="230" t="s">
        <v>118</v>
      </c>
      <c r="DS6" s="236" t="s">
        <v>119</v>
      </c>
      <c r="DT6" s="236"/>
      <c r="DU6" s="236"/>
      <c r="DV6" s="236"/>
      <c r="DW6" s="236"/>
      <c r="DX6" s="236"/>
      <c r="DY6" s="236"/>
      <c r="DZ6" s="236"/>
    </row>
    <row r="7" spans="1:130" s="85" customFormat="1" ht="12.75" customHeight="1" x14ac:dyDescent="0.2">
      <c r="A7" s="231"/>
      <c r="B7" s="238"/>
      <c r="C7" s="238"/>
      <c r="D7" s="238"/>
      <c r="E7" s="238"/>
      <c r="F7" s="238"/>
      <c r="G7" s="238"/>
      <c r="H7" s="227" t="s">
        <v>58</v>
      </c>
      <c r="I7" s="228"/>
      <c r="J7" s="229" t="s">
        <v>0</v>
      </c>
      <c r="K7" s="223"/>
      <c r="L7" s="231"/>
      <c r="M7" s="222" t="s">
        <v>1</v>
      </c>
      <c r="N7" s="223"/>
      <c r="O7" s="222" t="s">
        <v>2</v>
      </c>
      <c r="P7" s="223"/>
      <c r="Q7" s="222" t="s">
        <v>3</v>
      </c>
      <c r="R7" s="223"/>
      <c r="S7" s="222" t="s">
        <v>4</v>
      </c>
      <c r="T7" s="223"/>
      <c r="U7" s="222" t="s">
        <v>5</v>
      </c>
      <c r="V7" s="223"/>
      <c r="W7" s="231"/>
      <c r="X7" s="222" t="s">
        <v>6</v>
      </c>
      <c r="Y7" s="223"/>
      <c r="Z7" s="222" t="s">
        <v>7</v>
      </c>
      <c r="AA7" s="223"/>
      <c r="AB7" s="222" t="s">
        <v>8</v>
      </c>
      <c r="AC7" s="223"/>
      <c r="AD7" s="222" t="s">
        <v>9</v>
      </c>
      <c r="AE7" s="223"/>
      <c r="AF7" s="222" t="s">
        <v>10</v>
      </c>
      <c r="AG7" s="223"/>
      <c r="AH7" s="231"/>
      <c r="AI7" s="225" t="s">
        <v>11</v>
      </c>
      <c r="AJ7" s="226"/>
      <c r="AK7" s="225" t="s">
        <v>12</v>
      </c>
      <c r="AL7" s="226"/>
      <c r="AM7" s="225" t="s">
        <v>13</v>
      </c>
      <c r="AN7" s="226"/>
      <c r="AO7" s="222" t="s">
        <v>14</v>
      </c>
      <c r="AP7" s="223"/>
      <c r="AQ7" s="222" t="s">
        <v>15</v>
      </c>
      <c r="AR7" s="223"/>
      <c r="AS7" s="231"/>
      <c r="AT7" s="222" t="s">
        <v>16</v>
      </c>
      <c r="AU7" s="223"/>
      <c r="AV7" s="222" t="s">
        <v>17</v>
      </c>
      <c r="AW7" s="223"/>
      <c r="AX7" s="225" t="s">
        <v>18</v>
      </c>
      <c r="AY7" s="226"/>
      <c r="AZ7" s="222" t="s">
        <v>19</v>
      </c>
      <c r="BA7" s="223"/>
      <c r="BB7" s="222" t="s">
        <v>20</v>
      </c>
      <c r="BC7" s="223"/>
      <c r="BD7" s="231"/>
      <c r="BE7" s="222" t="s">
        <v>21</v>
      </c>
      <c r="BF7" s="223"/>
      <c r="BG7" s="222" t="s">
        <v>22</v>
      </c>
      <c r="BH7" s="223"/>
      <c r="BI7" s="222" t="s">
        <v>23</v>
      </c>
      <c r="BJ7" s="223"/>
      <c r="BK7" s="222" t="s">
        <v>24</v>
      </c>
      <c r="BL7" s="223"/>
      <c r="BM7" s="222" t="s">
        <v>25</v>
      </c>
      <c r="BN7" s="223"/>
      <c r="BO7" s="231"/>
      <c r="BP7" s="222" t="s">
        <v>26</v>
      </c>
      <c r="BQ7" s="223"/>
      <c r="BR7" s="222" t="s">
        <v>27</v>
      </c>
      <c r="BS7" s="223"/>
      <c r="BT7" s="222" t="s">
        <v>28</v>
      </c>
      <c r="BU7" s="223"/>
      <c r="BV7" s="222" t="s">
        <v>29</v>
      </c>
      <c r="BW7" s="223"/>
      <c r="BX7" s="222" t="s">
        <v>30</v>
      </c>
      <c r="BY7" s="223"/>
      <c r="BZ7" s="231"/>
      <c r="CA7" s="222" t="s">
        <v>31</v>
      </c>
      <c r="CB7" s="223"/>
      <c r="CC7" s="222" t="s">
        <v>32</v>
      </c>
      <c r="CD7" s="223"/>
      <c r="CE7" s="222" t="s">
        <v>33</v>
      </c>
      <c r="CF7" s="223"/>
      <c r="CG7" s="222" t="s">
        <v>34</v>
      </c>
      <c r="CH7" s="223"/>
      <c r="CI7" s="222" t="s">
        <v>35</v>
      </c>
      <c r="CJ7" s="223"/>
      <c r="CK7" s="231"/>
      <c r="CL7" s="222" t="s">
        <v>36</v>
      </c>
      <c r="CM7" s="223"/>
      <c r="CN7" s="222" t="s">
        <v>37</v>
      </c>
      <c r="CO7" s="223"/>
      <c r="CP7" s="222" t="s">
        <v>38</v>
      </c>
      <c r="CQ7" s="223"/>
      <c r="CR7" s="222" t="s">
        <v>40</v>
      </c>
      <c r="CS7" s="223"/>
      <c r="CT7" s="225" t="s">
        <v>41</v>
      </c>
      <c r="CU7" s="226"/>
      <c r="CV7" s="231"/>
      <c r="CW7" s="225" t="s">
        <v>42</v>
      </c>
      <c r="CX7" s="226"/>
      <c r="CY7" s="225" t="s">
        <v>43</v>
      </c>
      <c r="CZ7" s="226"/>
      <c r="DA7" s="222" t="s">
        <v>44</v>
      </c>
      <c r="DB7" s="223"/>
      <c r="DC7" s="222" t="s">
        <v>45</v>
      </c>
      <c r="DD7" s="223"/>
      <c r="DE7" s="222" t="s">
        <v>46</v>
      </c>
      <c r="DF7" s="223"/>
      <c r="DG7" s="231"/>
      <c r="DH7" s="222" t="s">
        <v>47</v>
      </c>
      <c r="DI7" s="223"/>
      <c r="DJ7" s="222" t="s">
        <v>48</v>
      </c>
      <c r="DK7" s="223"/>
      <c r="DL7" s="222" t="s">
        <v>49</v>
      </c>
      <c r="DM7" s="223"/>
      <c r="DN7" s="222" t="s">
        <v>50</v>
      </c>
      <c r="DO7" s="223"/>
      <c r="DP7" s="222" t="s">
        <v>51</v>
      </c>
      <c r="DQ7" s="224"/>
      <c r="DR7" s="231"/>
      <c r="DS7" s="221" t="s">
        <v>58</v>
      </c>
      <c r="DT7" s="221"/>
      <c r="DU7" s="221" t="s">
        <v>39</v>
      </c>
      <c r="DV7" s="221"/>
      <c r="DW7" s="221" t="s">
        <v>63</v>
      </c>
      <c r="DX7" s="221"/>
      <c r="DY7" s="221" t="s">
        <v>64</v>
      </c>
      <c r="DZ7" s="221"/>
    </row>
    <row r="8" spans="1:130" s="85" customFormat="1" ht="13.5" thickBot="1" x14ac:dyDescent="0.25">
      <c r="A8" s="232"/>
      <c r="B8" s="12" t="s">
        <v>52</v>
      </c>
      <c r="C8" s="13" t="s">
        <v>53</v>
      </c>
      <c r="D8" s="14" t="s">
        <v>52</v>
      </c>
      <c r="E8" s="13" t="s">
        <v>53</v>
      </c>
      <c r="F8" s="14" t="s">
        <v>52</v>
      </c>
      <c r="G8" s="13" t="s">
        <v>53</v>
      </c>
      <c r="H8" s="14" t="s">
        <v>52</v>
      </c>
      <c r="I8" s="13" t="s">
        <v>53</v>
      </c>
      <c r="J8" s="24" t="s">
        <v>52</v>
      </c>
      <c r="K8" s="4" t="s">
        <v>53</v>
      </c>
      <c r="L8" s="232"/>
      <c r="M8" s="27" t="s">
        <v>52</v>
      </c>
      <c r="N8" s="4" t="s">
        <v>53</v>
      </c>
      <c r="O8" s="27" t="s">
        <v>52</v>
      </c>
      <c r="P8" s="4" t="s">
        <v>53</v>
      </c>
      <c r="Q8" s="27" t="s">
        <v>52</v>
      </c>
      <c r="R8" s="4" t="s">
        <v>53</v>
      </c>
      <c r="S8" s="27" t="s">
        <v>52</v>
      </c>
      <c r="T8" s="4" t="s">
        <v>53</v>
      </c>
      <c r="U8" s="27" t="s">
        <v>52</v>
      </c>
      <c r="V8" s="4" t="s">
        <v>53</v>
      </c>
      <c r="W8" s="232"/>
      <c r="X8" s="27" t="s">
        <v>52</v>
      </c>
      <c r="Y8" s="4" t="s">
        <v>53</v>
      </c>
      <c r="Z8" s="27" t="s">
        <v>52</v>
      </c>
      <c r="AA8" s="4" t="s">
        <v>53</v>
      </c>
      <c r="AB8" s="27" t="s">
        <v>52</v>
      </c>
      <c r="AC8" s="4" t="s">
        <v>53</v>
      </c>
      <c r="AD8" s="27" t="s">
        <v>52</v>
      </c>
      <c r="AE8" s="4" t="s">
        <v>53</v>
      </c>
      <c r="AF8" s="27" t="s">
        <v>52</v>
      </c>
      <c r="AG8" s="4" t="s">
        <v>53</v>
      </c>
      <c r="AH8" s="232"/>
      <c r="AI8" s="27" t="s">
        <v>52</v>
      </c>
      <c r="AJ8" s="4" t="s">
        <v>53</v>
      </c>
      <c r="AK8" s="27" t="s">
        <v>52</v>
      </c>
      <c r="AL8" s="4" t="s">
        <v>53</v>
      </c>
      <c r="AM8" s="27" t="s">
        <v>52</v>
      </c>
      <c r="AN8" s="4" t="s">
        <v>53</v>
      </c>
      <c r="AO8" s="27" t="s">
        <v>52</v>
      </c>
      <c r="AP8" s="4" t="s">
        <v>53</v>
      </c>
      <c r="AQ8" s="27" t="s">
        <v>52</v>
      </c>
      <c r="AR8" s="4" t="s">
        <v>53</v>
      </c>
      <c r="AS8" s="232"/>
      <c r="AT8" s="27" t="s">
        <v>52</v>
      </c>
      <c r="AU8" s="4" t="s">
        <v>53</v>
      </c>
      <c r="AV8" s="27" t="s">
        <v>52</v>
      </c>
      <c r="AW8" s="4" t="s">
        <v>53</v>
      </c>
      <c r="AX8" s="27" t="s">
        <v>52</v>
      </c>
      <c r="AY8" s="4" t="s">
        <v>53</v>
      </c>
      <c r="AZ8" s="27" t="s">
        <v>52</v>
      </c>
      <c r="BA8" s="4" t="s">
        <v>53</v>
      </c>
      <c r="BB8" s="27" t="s">
        <v>52</v>
      </c>
      <c r="BC8" s="4" t="s">
        <v>53</v>
      </c>
      <c r="BD8" s="232"/>
      <c r="BE8" s="27" t="s">
        <v>52</v>
      </c>
      <c r="BF8" s="4" t="s">
        <v>53</v>
      </c>
      <c r="BG8" s="27" t="s">
        <v>52</v>
      </c>
      <c r="BH8" s="4" t="s">
        <v>53</v>
      </c>
      <c r="BI8" s="27" t="s">
        <v>52</v>
      </c>
      <c r="BJ8" s="4" t="s">
        <v>53</v>
      </c>
      <c r="BK8" s="27" t="s">
        <v>52</v>
      </c>
      <c r="BL8" s="4" t="s">
        <v>53</v>
      </c>
      <c r="BM8" s="27" t="s">
        <v>52</v>
      </c>
      <c r="BN8" s="4" t="s">
        <v>53</v>
      </c>
      <c r="BO8" s="232"/>
      <c r="BP8" s="27" t="s">
        <v>52</v>
      </c>
      <c r="BQ8" s="4" t="s">
        <v>53</v>
      </c>
      <c r="BR8" s="27" t="s">
        <v>52</v>
      </c>
      <c r="BS8" s="4" t="s">
        <v>53</v>
      </c>
      <c r="BT8" s="27" t="s">
        <v>52</v>
      </c>
      <c r="BU8" s="4" t="s">
        <v>53</v>
      </c>
      <c r="BV8" s="27" t="s">
        <v>52</v>
      </c>
      <c r="BW8" s="4" t="s">
        <v>53</v>
      </c>
      <c r="BX8" s="27" t="s">
        <v>52</v>
      </c>
      <c r="BY8" s="4" t="s">
        <v>53</v>
      </c>
      <c r="BZ8" s="232"/>
      <c r="CA8" s="27" t="s">
        <v>52</v>
      </c>
      <c r="CB8" s="4" t="s">
        <v>53</v>
      </c>
      <c r="CC8" s="27" t="s">
        <v>52</v>
      </c>
      <c r="CD8" s="4" t="s">
        <v>53</v>
      </c>
      <c r="CE8" s="27" t="s">
        <v>52</v>
      </c>
      <c r="CF8" s="4" t="s">
        <v>53</v>
      </c>
      <c r="CG8" s="27" t="s">
        <v>52</v>
      </c>
      <c r="CH8" s="4" t="s">
        <v>53</v>
      </c>
      <c r="CI8" s="27" t="s">
        <v>52</v>
      </c>
      <c r="CJ8" s="4" t="s">
        <v>53</v>
      </c>
      <c r="CK8" s="232"/>
      <c r="CL8" s="27" t="s">
        <v>52</v>
      </c>
      <c r="CM8" s="4" t="s">
        <v>53</v>
      </c>
      <c r="CN8" s="27" t="s">
        <v>52</v>
      </c>
      <c r="CO8" s="4" t="s">
        <v>53</v>
      </c>
      <c r="CP8" s="27" t="s">
        <v>52</v>
      </c>
      <c r="CQ8" s="4" t="s">
        <v>53</v>
      </c>
      <c r="CR8" s="27" t="s">
        <v>52</v>
      </c>
      <c r="CS8" s="4" t="s">
        <v>53</v>
      </c>
      <c r="CT8" s="27" t="s">
        <v>52</v>
      </c>
      <c r="CU8" s="4" t="s">
        <v>53</v>
      </c>
      <c r="CV8" s="232"/>
      <c r="CW8" s="27" t="s">
        <v>52</v>
      </c>
      <c r="CX8" s="4" t="s">
        <v>53</v>
      </c>
      <c r="CY8" s="27" t="s">
        <v>52</v>
      </c>
      <c r="CZ8" s="4" t="s">
        <v>53</v>
      </c>
      <c r="DA8" s="27" t="s">
        <v>52</v>
      </c>
      <c r="DB8" s="4" t="s">
        <v>53</v>
      </c>
      <c r="DC8" s="27" t="s">
        <v>52</v>
      </c>
      <c r="DD8" s="4" t="s">
        <v>53</v>
      </c>
      <c r="DE8" s="27" t="s">
        <v>52</v>
      </c>
      <c r="DF8" s="4" t="s">
        <v>53</v>
      </c>
      <c r="DG8" s="232"/>
      <c r="DH8" s="27" t="s">
        <v>52</v>
      </c>
      <c r="DI8" s="4" t="s">
        <v>53</v>
      </c>
      <c r="DJ8" s="27" t="s">
        <v>52</v>
      </c>
      <c r="DK8" s="4" t="s">
        <v>53</v>
      </c>
      <c r="DL8" s="27" t="s">
        <v>52</v>
      </c>
      <c r="DM8" s="4" t="s">
        <v>53</v>
      </c>
      <c r="DN8" s="27" t="s">
        <v>52</v>
      </c>
      <c r="DO8" s="4" t="s">
        <v>53</v>
      </c>
      <c r="DP8" s="27" t="s">
        <v>52</v>
      </c>
      <c r="DQ8" s="4" t="s">
        <v>53</v>
      </c>
      <c r="DR8" s="232"/>
      <c r="DS8" s="27" t="s">
        <v>52</v>
      </c>
      <c r="DT8" s="4" t="s">
        <v>53</v>
      </c>
      <c r="DU8" s="27" t="s">
        <v>52</v>
      </c>
      <c r="DV8" s="4" t="s">
        <v>53</v>
      </c>
      <c r="DW8" s="27" t="s">
        <v>52</v>
      </c>
      <c r="DX8" s="4" t="s">
        <v>53</v>
      </c>
      <c r="DY8" s="27" t="s">
        <v>52</v>
      </c>
      <c r="DZ8" s="4" t="s">
        <v>53</v>
      </c>
    </row>
    <row r="9" spans="1:130" s="85" customFormat="1" x14ac:dyDescent="0.2">
      <c r="A9" s="84"/>
      <c r="B9" s="15"/>
      <c r="C9" s="16"/>
      <c r="D9" s="15"/>
      <c r="E9" s="16"/>
      <c r="F9" s="15"/>
      <c r="G9" s="16"/>
      <c r="H9" s="15"/>
      <c r="I9" s="16"/>
      <c r="J9" s="25"/>
      <c r="K9" s="5"/>
      <c r="L9" s="48"/>
      <c r="M9" s="25"/>
      <c r="N9" s="5"/>
      <c r="O9" s="25"/>
      <c r="P9" s="5"/>
      <c r="Q9" s="25"/>
      <c r="R9" s="5"/>
      <c r="S9" s="25"/>
      <c r="T9" s="5"/>
      <c r="U9" s="25"/>
      <c r="V9" s="5"/>
      <c r="W9" s="48"/>
      <c r="X9" s="25"/>
      <c r="Y9" s="5"/>
      <c r="Z9" s="25"/>
      <c r="AA9" s="5"/>
      <c r="AB9" s="25"/>
      <c r="AC9" s="5"/>
      <c r="AD9" s="25"/>
      <c r="AE9" s="5"/>
      <c r="AF9" s="25"/>
      <c r="AG9" s="5"/>
      <c r="AH9" s="48"/>
      <c r="AI9" s="25"/>
      <c r="AJ9" s="5"/>
      <c r="AK9" s="25"/>
      <c r="AL9" s="5"/>
      <c r="AM9" s="25"/>
      <c r="AN9" s="5"/>
      <c r="AO9" s="25"/>
      <c r="AP9" s="5"/>
      <c r="AQ9" s="25"/>
      <c r="AR9" s="5"/>
      <c r="AS9" s="48"/>
      <c r="AT9" s="25"/>
      <c r="AU9" s="5"/>
      <c r="AV9" s="25"/>
      <c r="AW9" s="5"/>
      <c r="AX9" s="25"/>
      <c r="AY9" s="5"/>
      <c r="AZ9" s="25"/>
      <c r="BA9" s="5"/>
      <c r="BB9" s="25"/>
      <c r="BC9" s="5"/>
      <c r="BD9" s="48"/>
      <c r="BE9" s="25"/>
      <c r="BF9" s="5"/>
      <c r="BG9" s="25"/>
      <c r="BH9" s="5"/>
      <c r="BI9" s="25"/>
      <c r="BJ9" s="5"/>
      <c r="BK9" s="25"/>
      <c r="BL9" s="5"/>
      <c r="BM9" s="25"/>
      <c r="BN9" s="5"/>
      <c r="BO9" s="48"/>
      <c r="BP9" s="25"/>
      <c r="BQ9" s="5"/>
      <c r="BR9" s="25"/>
      <c r="BS9" s="5"/>
      <c r="BT9" s="25"/>
      <c r="BU9" s="5"/>
      <c r="BV9" s="25"/>
      <c r="BW9" s="5"/>
      <c r="BX9" s="25"/>
      <c r="BY9" s="5"/>
      <c r="BZ9" s="48"/>
      <c r="CA9" s="25"/>
      <c r="CB9" s="5"/>
      <c r="CC9" s="25"/>
      <c r="CD9" s="5"/>
      <c r="CE9" s="25"/>
      <c r="CF9" s="5"/>
      <c r="CG9" s="25"/>
      <c r="CH9" s="5"/>
      <c r="CI9" s="25"/>
      <c r="CJ9" s="5"/>
      <c r="CK9" s="48"/>
      <c r="CL9" s="25"/>
      <c r="CM9" s="5"/>
      <c r="CN9" s="25"/>
      <c r="CO9" s="5"/>
      <c r="CP9" s="25"/>
      <c r="CQ9" s="5"/>
      <c r="CR9" s="25"/>
      <c r="CS9" s="5"/>
      <c r="CT9" s="25"/>
      <c r="CU9" s="5"/>
      <c r="CV9" s="48"/>
      <c r="CW9" s="25"/>
      <c r="CX9" s="5"/>
      <c r="CY9" s="25"/>
      <c r="CZ9" s="5"/>
      <c r="DA9" s="25"/>
      <c r="DB9" s="5"/>
      <c r="DC9" s="25"/>
      <c r="DD9" s="5"/>
      <c r="DE9" s="25"/>
      <c r="DF9" s="5"/>
      <c r="DG9" s="48"/>
      <c r="DH9" s="25"/>
      <c r="DI9" s="5"/>
      <c r="DJ9" s="25"/>
      <c r="DK9" s="5"/>
      <c r="DL9" s="25"/>
      <c r="DM9" s="5"/>
      <c r="DN9" s="25"/>
      <c r="DO9" s="5"/>
      <c r="DP9" s="25"/>
      <c r="DQ9" s="5"/>
      <c r="DR9" s="48"/>
      <c r="DS9" s="25"/>
      <c r="DT9" s="5"/>
      <c r="DU9" s="25"/>
      <c r="DV9" s="5"/>
      <c r="DW9" s="25"/>
      <c r="DX9" s="5"/>
      <c r="DY9" s="25"/>
      <c r="DZ9" s="5"/>
    </row>
    <row r="10" spans="1:130" s="85" customFormat="1" ht="14.25" x14ac:dyDescent="0.2">
      <c r="A10" s="49" t="s">
        <v>68</v>
      </c>
      <c r="B10" s="21">
        <v>328464538</v>
      </c>
      <c r="C10" s="22">
        <v>34090</v>
      </c>
      <c r="D10" s="21">
        <v>286552923</v>
      </c>
      <c r="E10" s="22">
        <v>190336</v>
      </c>
      <c r="F10" s="21">
        <v>32577121</v>
      </c>
      <c r="G10" s="22">
        <v>167671</v>
      </c>
      <c r="H10" s="21">
        <v>7859837</v>
      </c>
      <c r="I10" s="22">
        <v>75123</v>
      </c>
      <c r="J10" s="21">
        <v>104481</v>
      </c>
      <c r="K10" s="22">
        <v>12972</v>
      </c>
      <c r="L10" s="49" t="s">
        <v>68</v>
      </c>
      <c r="M10" s="23">
        <v>42291</v>
      </c>
      <c r="N10" s="50">
        <v>6775</v>
      </c>
      <c r="O10" s="19">
        <v>176783</v>
      </c>
      <c r="P10" s="50">
        <v>10988</v>
      </c>
      <c r="Q10" s="19">
        <v>62338</v>
      </c>
      <c r="R10" s="50">
        <v>6817</v>
      </c>
      <c r="S10" s="19">
        <v>841065</v>
      </c>
      <c r="T10" s="50">
        <v>25925</v>
      </c>
      <c r="U10" s="19">
        <v>246177</v>
      </c>
      <c r="V10" s="50">
        <v>16070</v>
      </c>
      <c r="W10" s="49" t="s">
        <v>68</v>
      </c>
      <c r="X10" s="19">
        <v>96578</v>
      </c>
      <c r="Y10" s="50">
        <v>7897</v>
      </c>
      <c r="Z10" s="19">
        <v>36471</v>
      </c>
      <c r="AA10" s="50">
        <v>5747</v>
      </c>
      <c r="AB10" s="19">
        <v>62622</v>
      </c>
      <c r="AC10" s="50">
        <v>5954</v>
      </c>
      <c r="AD10" s="19">
        <v>469577</v>
      </c>
      <c r="AE10" s="50">
        <v>20821</v>
      </c>
      <c r="AF10" s="19">
        <v>238445</v>
      </c>
      <c r="AG10" s="50">
        <v>12708</v>
      </c>
      <c r="AH10" s="49" t="s">
        <v>68</v>
      </c>
      <c r="AI10" s="19">
        <v>59236</v>
      </c>
      <c r="AJ10" s="50">
        <v>7112</v>
      </c>
      <c r="AK10" s="19">
        <v>57073</v>
      </c>
      <c r="AL10" s="50">
        <v>6267</v>
      </c>
      <c r="AM10" s="19">
        <v>341425</v>
      </c>
      <c r="AN10" s="50">
        <v>14213</v>
      </c>
      <c r="AO10" s="19">
        <v>145489</v>
      </c>
      <c r="AP10" s="50">
        <v>10844</v>
      </c>
      <c r="AQ10" s="19">
        <v>72943</v>
      </c>
      <c r="AR10" s="50">
        <v>6766</v>
      </c>
      <c r="AS10" s="49" t="s">
        <v>68</v>
      </c>
      <c r="AT10" s="19">
        <v>86141</v>
      </c>
      <c r="AU10" s="50">
        <v>8096</v>
      </c>
      <c r="AV10" s="19">
        <v>92939</v>
      </c>
      <c r="AW10" s="50">
        <v>8467</v>
      </c>
      <c r="AX10" s="19">
        <v>103318</v>
      </c>
      <c r="AY10" s="50">
        <v>11610</v>
      </c>
      <c r="AZ10" s="19">
        <v>18886</v>
      </c>
      <c r="BA10" s="50">
        <v>3421</v>
      </c>
      <c r="BB10" s="19">
        <v>185657</v>
      </c>
      <c r="BC10" s="50">
        <v>12629</v>
      </c>
      <c r="BD10" s="49" t="s">
        <v>68</v>
      </c>
      <c r="BE10" s="19">
        <v>209750</v>
      </c>
      <c r="BF10" s="50">
        <v>12888</v>
      </c>
      <c r="BG10" s="19">
        <v>157838</v>
      </c>
      <c r="BH10" s="50">
        <v>11467</v>
      </c>
      <c r="BI10" s="19">
        <v>140559</v>
      </c>
      <c r="BJ10" s="50">
        <v>9964</v>
      </c>
      <c r="BK10" s="19">
        <v>57113</v>
      </c>
      <c r="BL10" s="50">
        <v>7118</v>
      </c>
      <c r="BM10" s="19">
        <v>147737</v>
      </c>
      <c r="BN10" s="50">
        <v>9366</v>
      </c>
      <c r="BO10" s="49" t="s">
        <v>68</v>
      </c>
      <c r="BP10" s="19">
        <v>30360</v>
      </c>
      <c r="BQ10" s="50">
        <v>4751</v>
      </c>
      <c r="BR10" s="19">
        <v>53116</v>
      </c>
      <c r="BS10" s="50">
        <v>7724</v>
      </c>
      <c r="BT10" s="19">
        <v>92184</v>
      </c>
      <c r="BU10" s="50">
        <v>9926</v>
      </c>
      <c r="BV10" s="19">
        <v>44326</v>
      </c>
      <c r="BW10" s="50">
        <v>5971</v>
      </c>
      <c r="BX10" s="19">
        <v>245729</v>
      </c>
      <c r="BY10" s="50">
        <v>14521</v>
      </c>
      <c r="BZ10" s="49" t="s">
        <v>68</v>
      </c>
      <c r="CA10" s="19">
        <v>57585</v>
      </c>
      <c r="CB10" s="50">
        <v>7313</v>
      </c>
      <c r="CC10" s="19">
        <v>571041</v>
      </c>
      <c r="CD10" s="50">
        <v>24580</v>
      </c>
      <c r="CE10" s="19">
        <v>237275</v>
      </c>
      <c r="CF10" s="50">
        <v>12830</v>
      </c>
      <c r="CG10" s="19">
        <v>31390</v>
      </c>
      <c r="CH10" s="50">
        <v>5268</v>
      </c>
      <c r="CI10" s="19">
        <v>189534</v>
      </c>
      <c r="CJ10" s="50">
        <v>10924</v>
      </c>
      <c r="CK10" s="49" t="s">
        <v>68</v>
      </c>
      <c r="CL10" s="19">
        <v>71218</v>
      </c>
      <c r="CM10" s="50">
        <v>6142</v>
      </c>
      <c r="CN10" s="19">
        <v>125363</v>
      </c>
      <c r="CO10" s="50">
        <v>9808</v>
      </c>
      <c r="CP10" s="19">
        <v>259752</v>
      </c>
      <c r="CQ10" s="50">
        <v>13502</v>
      </c>
      <c r="CR10" s="19">
        <v>32047</v>
      </c>
      <c r="CS10" s="50">
        <v>4834</v>
      </c>
      <c r="CT10" s="19">
        <v>116932</v>
      </c>
      <c r="CU10" s="50">
        <v>9082</v>
      </c>
      <c r="CV10" s="49" t="s">
        <v>68</v>
      </c>
      <c r="CW10" s="19">
        <v>25910</v>
      </c>
      <c r="CX10" s="50">
        <v>3572</v>
      </c>
      <c r="CY10" s="19">
        <v>150886</v>
      </c>
      <c r="CZ10" s="50">
        <v>9370</v>
      </c>
      <c r="DA10" s="19">
        <v>447363</v>
      </c>
      <c r="DB10" s="50">
        <v>16104</v>
      </c>
      <c r="DC10" s="19">
        <v>78976</v>
      </c>
      <c r="DD10" s="50">
        <v>7713</v>
      </c>
      <c r="DE10" s="19">
        <v>17261</v>
      </c>
      <c r="DF10" s="50">
        <v>3152</v>
      </c>
      <c r="DG10" s="49" t="s">
        <v>68</v>
      </c>
      <c r="DH10" s="19">
        <v>275906</v>
      </c>
      <c r="DI10" s="50">
        <v>15341</v>
      </c>
      <c r="DJ10" s="19">
        <v>269232</v>
      </c>
      <c r="DK10" s="50">
        <v>13397</v>
      </c>
      <c r="DL10" s="19">
        <v>36026</v>
      </c>
      <c r="DM10" s="50">
        <v>4822</v>
      </c>
      <c r="DN10" s="19">
        <v>112329</v>
      </c>
      <c r="DO10" s="50">
        <v>6977</v>
      </c>
      <c r="DP10" s="19">
        <v>35164</v>
      </c>
      <c r="DQ10" s="50">
        <v>6515</v>
      </c>
      <c r="DR10" s="49" t="s">
        <v>68</v>
      </c>
      <c r="DS10" s="19">
        <v>1474657</v>
      </c>
      <c r="DT10" s="50">
        <v>34636</v>
      </c>
      <c r="DU10" s="19">
        <v>54669</v>
      </c>
      <c r="DV10" s="50">
        <v>7470</v>
      </c>
      <c r="DW10" s="19">
        <v>19587</v>
      </c>
      <c r="DX10" s="50">
        <v>4066</v>
      </c>
      <c r="DY10" s="19">
        <v>1400401</v>
      </c>
      <c r="DZ10" s="50">
        <v>33711</v>
      </c>
    </row>
    <row r="11" spans="1:130" s="85" customFormat="1" x14ac:dyDescent="0.2">
      <c r="A11" s="51"/>
      <c r="B11" s="18"/>
      <c r="C11" s="17"/>
      <c r="D11" s="18"/>
      <c r="E11" s="17"/>
      <c r="F11" s="18"/>
      <c r="G11" s="17"/>
      <c r="H11" s="18"/>
      <c r="I11" s="17"/>
      <c r="J11" s="18"/>
      <c r="K11" s="17"/>
      <c r="L11" s="84"/>
      <c r="M11" s="21"/>
      <c r="N11" s="22"/>
      <c r="O11" s="18"/>
      <c r="P11" s="17"/>
      <c r="Q11" s="18"/>
      <c r="R11" s="17"/>
      <c r="S11" s="18"/>
      <c r="T11" s="17"/>
      <c r="U11" s="18"/>
      <c r="V11" s="17"/>
      <c r="W11" s="84"/>
      <c r="X11" s="18"/>
      <c r="Y11" s="17"/>
      <c r="Z11" s="18"/>
      <c r="AA11" s="17"/>
      <c r="AB11" s="18"/>
      <c r="AC11" s="17"/>
      <c r="AD11" s="18"/>
      <c r="AE11" s="17"/>
      <c r="AF11" s="18"/>
      <c r="AG11" s="17"/>
      <c r="AH11" s="84"/>
      <c r="AI11" s="18"/>
      <c r="AJ11" s="17"/>
      <c r="AK11" s="18"/>
      <c r="AL11" s="17"/>
      <c r="AM11" s="18"/>
      <c r="AN11" s="17"/>
      <c r="AO11" s="18"/>
      <c r="AP11" s="17"/>
      <c r="AQ11" s="18"/>
      <c r="AR11" s="17"/>
      <c r="AS11" s="84"/>
      <c r="AT11" s="18"/>
      <c r="AU11" s="17"/>
      <c r="AV11" s="18"/>
      <c r="AW11" s="17"/>
      <c r="AX11" s="18"/>
      <c r="AY11" s="17"/>
      <c r="AZ11" s="18"/>
      <c r="BA11" s="17"/>
      <c r="BB11" s="18"/>
      <c r="BC11" s="17"/>
      <c r="BD11" s="84"/>
      <c r="BE11" s="18"/>
      <c r="BF11" s="17"/>
      <c r="BG11" s="18"/>
      <c r="BH11" s="17"/>
      <c r="BI11" s="18"/>
      <c r="BJ11" s="17"/>
      <c r="BK11" s="18"/>
      <c r="BL11" s="17"/>
      <c r="BM11" s="18"/>
      <c r="BN11" s="17"/>
      <c r="BO11" s="84"/>
      <c r="BP11" s="18"/>
      <c r="BQ11" s="17"/>
      <c r="BR11" s="18"/>
      <c r="BS11" s="17"/>
      <c r="BT11" s="18"/>
      <c r="BU11" s="17"/>
      <c r="BV11" s="18"/>
      <c r="BW11" s="17"/>
      <c r="BX11" s="18"/>
      <c r="BY11" s="17"/>
      <c r="BZ11" s="84"/>
      <c r="CA11" s="18"/>
      <c r="CB11" s="17"/>
      <c r="CC11" s="18"/>
      <c r="CD11" s="17"/>
      <c r="CE11" s="18"/>
      <c r="CF11" s="17"/>
      <c r="CG11" s="18"/>
      <c r="CH11" s="17"/>
      <c r="CI11" s="18"/>
      <c r="CJ11" s="17"/>
      <c r="CK11" s="84"/>
      <c r="CL11" s="18"/>
      <c r="CM11" s="17"/>
      <c r="CN11" s="18"/>
      <c r="CO11" s="17"/>
      <c r="CP11" s="18"/>
      <c r="CQ11" s="17"/>
      <c r="CR11" s="18"/>
      <c r="CS11" s="17"/>
      <c r="CT11" s="18"/>
      <c r="CU11" s="17"/>
      <c r="CV11" s="84"/>
      <c r="CW11" s="18"/>
      <c r="CX11" s="17"/>
      <c r="CY11" s="18"/>
      <c r="CZ11" s="17"/>
      <c r="DA11" s="18"/>
      <c r="DB11" s="17"/>
      <c r="DC11" s="18"/>
      <c r="DD11" s="17"/>
      <c r="DE11" s="18"/>
      <c r="DF11" s="17"/>
      <c r="DG11" s="84"/>
      <c r="DH11" s="18"/>
      <c r="DI11" s="17"/>
      <c r="DJ11" s="18"/>
      <c r="DK11" s="17"/>
      <c r="DL11" s="18"/>
      <c r="DM11" s="17"/>
      <c r="DN11" s="18"/>
      <c r="DO11" s="17"/>
      <c r="DP11" s="18"/>
      <c r="DQ11" s="17"/>
      <c r="DR11" s="84"/>
      <c r="DS11" s="21"/>
      <c r="DT11" s="22"/>
      <c r="DU11" s="21"/>
      <c r="DV11" s="22"/>
      <c r="DW11" s="21"/>
      <c r="DX11" s="22"/>
      <c r="DY11" s="21"/>
      <c r="DZ11" s="22"/>
    </row>
    <row r="12" spans="1:130" x14ac:dyDescent="0.2">
      <c r="A12" s="52" t="s">
        <v>0</v>
      </c>
      <c r="B12" s="53">
        <v>4989797</v>
      </c>
      <c r="C12" s="54">
        <v>4341</v>
      </c>
      <c r="D12" s="53">
        <v>4392571</v>
      </c>
      <c r="E12" s="54">
        <v>25089</v>
      </c>
      <c r="F12" s="53">
        <v>468964</v>
      </c>
      <c r="G12" s="54">
        <v>23356</v>
      </c>
      <c r="H12" s="53">
        <v>115641</v>
      </c>
      <c r="I12" s="54">
        <v>10300</v>
      </c>
      <c r="J12" s="23" t="s">
        <v>61</v>
      </c>
      <c r="K12" s="55" t="s">
        <v>61</v>
      </c>
      <c r="L12" s="52" t="s">
        <v>0</v>
      </c>
      <c r="M12" s="23">
        <v>12</v>
      </c>
      <c r="N12" s="50">
        <v>29</v>
      </c>
      <c r="O12" s="19">
        <v>1338</v>
      </c>
      <c r="P12" s="50">
        <v>1009</v>
      </c>
      <c r="Q12" s="19">
        <v>1271</v>
      </c>
      <c r="R12" s="50">
        <v>943</v>
      </c>
      <c r="S12" s="19">
        <v>3369</v>
      </c>
      <c r="T12" s="50">
        <v>1420</v>
      </c>
      <c r="U12" s="19">
        <v>2070</v>
      </c>
      <c r="V12" s="50">
        <v>1081</v>
      </c>
      <c r="W12" s="52" t="s">
        <v>0</v>
      </c>
      <c r="X12" s="19">
        <v>532</v>
      </c>
      <c r="Y12" s="50">
        <v>464</v>
      </c>
      <c r="Z12" s="19">
        <v>43</v>
      </c>
      <c r="AA12" s="50">
        <v>64</v>
      </c>
      <c r="AB12" s="19">
        <v>275</v>
      </c>
      <c r="AC12" s="50">
        <v>220</v>
      </c>
      <c r="AD12" s="19">
        <v>22507</v>
      </c>
      <c r="AE12" s="50">
        <v>4614</v>
      </c>
      <c r="AF12" s="19">
        <v>15873</v>
      </c>
      <c r="AG12" s="50">
        <v>3792</v>
      </c>
      <c r="AH12" s="52" t="s">
        <v>0</v>
      </c>
      <c r="AI12" s="19">
        <v>1349</v>
      </c>
      <c r="AJ12" s="50">
        <v>1262</v>
      </c>
      <c r="AK12" s="19">
        <v>406</v>
      </c>
      <c r="AL12" s="50">
        <v>510</v>
      </c>
      <c r="AM12" s="19">
        <v>3399</v>
      </c>
      <c r="AN12" s="50">
        <v>1509</v>
      </c>
      <c r="AO12" s="19">
        <v>3146</v>
      </c>
      <c r="AP12" s="50">
        <v>2738</v>
      </c>
      <c r="AQ12" s="19">
        <v>444</v>
      </c>
      <c r="AR12" s="50">
        <v>417</v>
      </c>
      <c r="AS12" s="52" t="s">
        <v>0</v>
      </c>
      <c r="AT12" s="19">
        <v>606</v>
      </c>
      <c r="AU12" s="50">
        <v>579</v>
      </c>
      <c r="AV12" s="19">
        <v>1950</v>
      </c>
      <c r="AW12" s="50">
        <v>825</v>
      </c>
      <c r="AX12" s="19">
        <v>3594</v>
      </c>
      <c r="AY12" s="50">
        <v>1977</v>
      </c>
      <c r="AZ12" s="19">
        <v>225</v>
      </c>
      <c r="BA12" s="50">
        <v>296</v>
      </c>
      <c r="BB12" s="19">
        <v>468</v>
      </c>
      <c r="BC12" s="50">
        <v>481</v>
      </c>
      <c r="BD12" s="52" t="s">
        <v>0</v>
      </c>
      <c r="BE12" s="19">
        <v>915</v>
      </c>
      <c r="BF12" s="50">
        <v>803</v>
      </c>
      <c r="BG12" s="19">
        <v>3065</v>
      </c>
      <c r="BH12" s="50">
        <v>1630</v>
      </c>
      <c r="BI12" s="19">
        <v>499</v>
      </c>
      <c r="BJ12" s="50">
        <v>409</v>
      </c>
      <c r="BK12" s="19">
        <v>4186</v>
      </c>
      <c r="BL12" s="50">
        <v>1636</v>
      </c>
      <c r="BM12" s="19">
        <v>2380</v>
      </c>
      <c r="BN12" s="50">
        <v>1320</v>
      </c>
      <c r="BO12" s="52" t="s">
        <v>0</v>
      </c>
      <c r="BP12" s="19">
        <v>0</v>
      </c>
      <c r="BQ12" s="50">
        <v>216</v>
      </c>
      <c r="BR12" s="19">
        <v>64</v>
      </c>
      <c r="BS12" s="50">
        <v>150</v>
      </c>
      <c r="BT12" s="19">
        <v>1150</v>
      </c>
      <c r="BU12" s="50">
        <v>681</v>
      </c>
      <c r="BV12" s="19">
        <v>0</v>
      </c>
      <c r="BW12" s="50">
        <v>216</v>
      </c>
      <c r="BX12" s="19">
        <v>1965</v>
      </c>
      <c r="BY12" s="50">
        <v>1206</v>
      </c>
      <c r="BZ12" s="52" t="s">
        <v>0</v>
      </c>
      <c r="CA12" s="19">
        <v>1061</v>
      </c>
      <c r="CB12" s="50">
        <v>1524</v>
      </c>
      <c r="CC12" s="19">
        <v>2085</v>
      </c>
      <c r="CD12" s="50">
        <v>866</v>
      </c>
      <c r="CE12" s="19">
        <v>2613</v>
      </c>
      <c r="CF12" s="50">
        <v>1078</v>
      </c>
      <c r="CG12" s="19">
        <v>254</v>
      </c>
      <c r="CH12" s="50">
        <v>317</v>
      </c>
      <c r="CI12" s="19">
        <v>1702</v>
      </c>
      <c r="CJ12" s="50">
        <v>716</v>
      </c>
      <c r="CK12" s="52" t="s">
        <v>0</v>
      </c>
      <c r="CL12" s="19">
        <v>851</v>
      </c>
      <c r="CM12" s="50">
        <v>573</v>
      </c>
      <c r="CN12" s="19">
        <v>416</v>
      </c>
      <c r="CO12" s="50">
        <v>496</v>
      </c>
      <c r="CP12" s="19">
        <v>1928</v>
      </c>
      <c r="CQ12" s="50">
        <v>1171</v>
      </c>
      <c r="CR12" s="19">
        <v>156</v>
      </c>
      <c r="CS12" s="50">
        <v>230</v>
      </c>
      <c r="CT12" s="19">
        <v>424</v>
      </c>
      <c r="CU12" s="50">
        <v>446</v>
      </c>
      <c r="CV12" s="52" t="s">
        <v>0</v>
      </c>
      <c r="CW12" s="19">
        <v>0</v>
      </c>
      <c r="CX12" s="50">
        <v>216</v>
      </c>
      <c r="CY12" s="19">
        <v>7418</v>
      </c>
      <c r="CZ12" s="50">
        <v>1787</v>
      </c>
      <c r="DA12" s="19">
        <v>10616</v>
      </c>
      <c r="DB12" s="50">
        <v>3786</v>
      </c>
      <c r="DC12" s="19">
        <v>436</v>
      </c>
      <c r="DD12" s="50">
        <v>437</v>
      </c>
      <c r="DE12" s="19">
        <v>21</v>
      </c>
      <c r="DF12" s="50">
        <v>35</v>
      </c>
      <c r="DG12" s="52" t="s">
        <v>0</v>
      </c>
      <c r="DH12" s="19">
        <v>5382</v>
      </c>
      <c r="DI12" s="50">
        <v>3161</v>
      </c>
      <c r="DJ12" s="19">
        <v>1385</v>
      </c>
      <c r="DK12" s="50">
        <v>1010</v>
      </c>
      <c r="DL12" s="19">
        <v>315</v>
      </c>
      <c r="DM12" s="50">
        <v>412</v>
      </c>
      <c r="DN12" s="19">
        <v>1477</v>
      </c>
      <c r="DO12" s="50">
        <v>1139</v>
      </c>
      <c r="DP12" s="19">
        <v>0</v>
      </c>
      <c r="DQ12" s="50">
        <v>216</v>
      </c>
      <c r="DR12" s="52" t="s">
        <v>0</v>
      </c>
      <c r="DS12" s="19">
        <v>12621</v>
      </c>
      <c r="DT12" s="50">
        <v>2388</v>
      </c>
      <c r="DU12" s="19">
        <v>534</v>
      </c>
      <c r="DV12" s="50">
        <v>436</v>
      </c>
      <c r="DW12" s="19">
        <v>29</v>
      </c>
      <c r="DX12" s="50">
        <v>47</v>
      </c>
      <c r="DY12" s="19">
        <v>12058</v>
      </c>
      <c r="DZ12" s="50">
        <v>2400</v>
      </c>
    </row>
    <row r="13" spans="1:130" x14ac:dyDescent="0.2">
      <c r="A13" s="52" t="s">
        <v>1</v>
      </c>
      <c r="B13" s="53">
        <v>723949</v>
      </c>
      <c r="C13" s="54">
        <v>1517</v>
      </c>
      <c r="D13" s="53">
        <v>625088</v>
      </c>
      <c r="E13" s="54">
        <v>8315</v>
      </c>
      <c r="F13" s="53">
        <v>63611</v>
      </c>
      <c r="G13" s="54">
        <v>6501</v>
      </c>
      <c r="H13" s="53">
        <v>31378</v>
      </c>
      <c r="I13" s="54">
        <v>3888</v>
      </c>
      <c r="J13" s="19">
        <v>517</v>
      </c>
      <c r="K13" s="50">
        <v>279</v>
      </c>
      <c r="L13" s="52" t="s">
        <v>1</v>
      </c>
      <c r="M13" s="23" t="s">
        <v>61</v>
      </c>
      <c r="N13" s="55" t="s">
        <v>61</v>
      </c>
      <c r="O13" s="23">
        <v>977</v>
      </c>
      <c r="P13" s="50">
        <v>474</v>
      </c>
      <c r="Q13" s="19">
        <v>0</v>
      </c>
      <c r="R13" s="50">
        <v>184</v>
      </c>
      <c r="S13" s="19">
        <v>3808</v>
      </c>
      <c r="T13" s="50">
        <v>1838</v>
      </c>
      <c r="U13" s="19">
        <v>922</v>
      </c>
      <c r="V13" s="50">
        <v>630</v>
      </c>
      <c r="W13" s="52" t="s">
        <v>1</v>
      </c>
      <c r="X13" s="19">
        <v>0</v>
      </c>
      <c r="Y13" s="50">
        <v>184</v>
      </c>
      <c r="Z13" s="19">
        <v>339</v>
      </c>
      <c r="AA13" s="50">
        <v>565</v>
      </c>
      <c r="AB13" s="19">
        <v>0</v>
      </c>
      <c r="AC13" s="50">
        <v>184</v>
      </c>
      <c r="AD13" s="19">
        <v>2163</v>
      </c>
      <c r="AE13" s="50">
        <v>1127</v>
      </c>
      <c r="AF13" s="19">
        <v>1551</v>
      </c>
      <c r="AG13" s="50">
        <v>958</v>
      </c>
      <c r="AH13" s="52" t="s">
        <v>1</v>
      </c>
      <c r="AI13" s="19">
        <v>1316</v>
      </c>
      <c r="AJ13" s="50">
        <v>1008</v>
      </c>
      <c r="AK13" s="19">
        <v>503</v>
      </c>
      <c r="AL13" s="50">
        <v>353</v>
      </c>
      <c r="AM13" s="19">
        <v>417</v>
      </c>
      <c r="AN13" s="50">
        <v>289</v>
      </c>
      <c r="AO13" s="19">
        <v>218</v>
      </c>
      <c r="AP13" s="50">
        <v>334</v>
      </c>
      <c r="AQ13" s="19">
        <v>0</v>
      </c>
      <c r="AR13" s="50">
        <v>184</v>
      </c>
      <c r="AS13" s="52" t="s">
        <v>1</v>
      </c>
      <c r="AT13" s="19">
        <v>452</v>
      </c>
      <c r="AU13" s="50">
        <v>441</v>
      </c>
      <c r="AV13" s="19">
        <v>1250</v>
      </c>
      <c r="AW13" s="50">
        <v>1100</v>
      </c>
      <c r="AX13" s="19">
        <v>0</v>
      </c>
      <c r="AY13" s="50">
        <v>184</v>
      </c>
      <c r="AZ13" s="19">
        <v>0</v>
      </c>
      <c r="BA13" s="50">
        <v>184</v>
      </c>
      <c r="BB13" s="19">
        <v>772</v>
      </c>
      <c r="BC13" s="50">
        <v>619</v>
      </c>
      <c r="BD13" s="52" t="s">
        <v>1</v>
      </c>
      <c r="BE13" s="19">
        <v>722</v>
      </c>
      <c r="BF13" s="50">
        <v>768</v>
      </c>
      <c r="BG13" s="19">
        <v>1024</v>
      </c>
      <c r="BH13" s="50">
        <v>771</v>
      </c>
      <c r="BI13" s="19">
        <v>179</v>
      </c>
      <c r="BJ13" s="50">
        <v>264</v>
      </c>
      <c r="BK13" s="19">
        <v>0</v>
      </c>
      <c r="BL13" s="50">
        <v>184</v>
      </c>
      <c r="BM13" s="19">
        <v>0</v>
      </c>
      <c r="BN13" s="50">
        <v>184</v>
      </c>
      <c r="BO13" s="52" t="s">
        <v>1</v>
      </c>
      <c r="BP13" s="19">
        <v>867</v>
      </c>
      <c r="BQ13" s="50">
        <v>851</v>
      </c>
      <c r="BR13" s="19">
        <v>9</v>
      </c>
      <c r="BS13" s="50">
        <v>20</v>
      </c>
      <c r="BT13" s="19">
        <v>535</v>
      </c>
      <c r="BU13" s="50">
        <v>526</v>
      </c>
      <c r="BV13" s="19">
        <v>276</v>
      </c>
      <c r="BW13" s="50">
        <v>409</v>
      </c>
      <c r="BX13" s="19">
        <v>15</v>
      </c>
      <c r="BY13" s="50">
        <v>29</v>
      </c>
      <c r="BZ13" s="52" t="s">
        <v>1</v>
      </c>
      <c r="CA13" s="19">
        <v>1871</v>
      </c>
      <c r="CB13" s="50">
        <v>1286</v>
      </c>
      <c r="CC13" s="19">
        <v>70</v>
      </c>
      <c r="CD13" s="50">
        <v>86</v>
      </c>
      <c r="CE13" s="19">
        <v>1396</v>
      </c>
      <c r="CF13" s="50">
        <v>706</v>
      </c>
      <c r="CG13" s="19">
        <v>0</v>
      </c>
      <c r="CH13" s="50">
        <v>184</v>
      </c>
      <c r="CI13" s="19">
        <v>12</v>
      </c>
      <c r="CJ13" s="50">
        <v>22</v>
      </c>
      <c r="CK13" s="52" t="s">
        <v>1</v>
      </c>
      <c r="CL13" s="19">
        <v>929</v>
      </c>
      <c r="CM13" s="50">
        <v>983</v>
      </c>
      <c r="CN13" s="19">
        <v>337</v>
      </c>
      <c r="CO13" s="50">
        <v>245</v>
      </c>
      <c r="CP13" s="19">
        <v>345</v>
      </c>
      <c r="CQ13" s="50">
        <v>395</v>
      </c>
      <c r="CR13" s="19">
        <v>0</v>
      </c>
      <c r="CS13" s="50">
        <v>184</v>
      </c>
      <c r="CT13" s="19">
        <v>141</v>
      </c>
      <c r="CU13" s="50">
        <v>199</v>
      </c>
      <c r="CV13" s="52" t="s">
        <v>1</v>
      </c>
      <c r="CW13" s="19">
        <v>221</v>
      </c>
      <c r="CX13" s="50">
        <v>369</v>
      </c>
      <c r="CY13" s="19">
        <v>449</v>
      </c>
      <c r="CZ13" s="50">
        <v>382</v>
      </c>
      <c r="DA13" s="19">
        <v>3563</v>
      </c>
      <c r="DB13" s="50">
        <v>1381</v>
      </c>
      <c r="DC13" s="19">
        <v>210</v>
      </c>
      <c r="DD13" s="50">
        <v>257</v>
      </c>
      <c r="DE13" s="19">
        <v>0</v>
      </c>
      <c r="DF13" s="50">
        <v>184</v>
      </c>
      <c r="DG13" s="52" t="s">
        <v>1</v>
      </c>
      <c r="DH13" s="19">
        <v>963</v>
      </c>
      <c r="DI13" s="50">
        <v>696</v>
      </c>
      <c r="DJ13" s="19">
        <v>1840</v>
      </c>
      <c r="DK13" s="50">
        <v>774</v>
      </c>
      <c r="DL13" s="19">
        <v>0</v>
      </c>
      <c r="DM13" s="50">
        <v>184</v>
      </c>
      <c r="DN13" s="19">
        <v>110</v>
      </c>
      <c r="DO13" s="50">
        <v>101</v>
      </c>
      <c r="DP13" s="19">
        <v>89</v>
      </c>
      <c r="DQ13" s="50">
        <v>114</v>
      </c>
      <c r="DR13" s="52" t="s">
        <v>1</v>
      </c>
      <c r="DS13" s="19">
        <v>3872</v>
      </c>
      <c r="DT13" s="50">
        <v>1532</v>
      </c>
      <c r="DU13" s="19">
        <v>205</v>
      </c>
      <c r="DV13" s="50">
        <v>202</v>
      </c>
      <c r="DW13" s="19">
        <v>0</v>
      </c>
      <c r="DX13" s="50">
        <v>184</v>
      </c>
      <c r="DY13" s="19">
        <v>3667</v>
      </c>
      <c r="DZ13" s="50">
        <v>1527</v>
      </c>
    </row>
    <row r="14" spans="1:130" x14ac:dyDescent="0.2">
      <c r="A14" s="52" t="s">
        <v>2</v>
      </c>
      <c r="B14" s="53">
        <v>7202745</v>
      </c>
      <c r="C14" s="54">
        <v>5156</v>
      </c>
      <c r="D14" s="53">
        <v>6144045</v>
      </c>
      <c r="E14" s="54">
        <v>29885</v>
      </c>
      <c r="F14" s="53">
        <v>759450</v>
      </c>
      <c r="G14" s="54">
        <v>24263</v>
      </c>
      <c r="H14" s="53">
        <v>264948</v>
      </c>
      <c r="I14" s="54">
        <v>14419</v>
      </c>
      <c r="J14" s="19">
        <v>1485</v>
      </c>
      <c r="K14" s="50">
        <v>1315</v>
      </c>
      <c r="L14" s="52" t="s">
        <v>2</v>
      </c>
      <c r="M14" s="23">
        <v>3586</v>
      </c>
      <c r="N14" s="50">
        <v>1470</v>
      </c>
      <c r="O14" s="23" t="s">
        <v>61</v>
      </c>
      <c r="P14" s="55" t="s">
        <v>61</v>
      </c>
      <c r="Q14" s="23">
        <v>178</v>
      </c>
      <c r="R14" s="50">
        <v>157</v>
      </c>
      <c r="S14" s="19">
        <v>69432</v>
      </c>
      <c r="T14" s="50">
        <v>6220</v>
      </c>
      <c r="U14" s="19">
        <v>10035</v>
      </c>
      <c r="V14" s="50">
        <v>2010</v>
      </c>
      <c r="W14" s="52" t="s">
        <v>2</v>
      </c>
      <c r="X14" s="19">
        <v>2705</v>
      </c>
      <c r="Y14" s="50">
        <v>1100</v>
      </c>
      <c r="Z14" s="19">
        <v>1554</v>
      </c>
      <c r="AA14" s="50">
        <v>1861</v>
      </c>
      <c r="AB14" s="19">
        <v>498</v>
      </c>
      <c r="AC14" s="50">
        <v>351</v>
      </c>
      <c r="AD14" s="19">
        <v>6748</v>
      </c>
      <c r="AE14" s="50">
        <v>2451</v>
      </c>
      <c r="AF14" s="19">
        <v>3474</v>
      </c>
      <c r="AG14" s="50">
        <v>1204</v>
      </c>
      <c r="AH14" s="52" t="s">
        <v>2</v>
      </c>
      <c r="AI14" s="19">
        <v>3249</v>
      </c>
      <c r="AJ14" s="50">
        <v>1880</v>
      </c>
      <c r="AK14" s="19">
        <v>6510</v>
      </c>
      <c r="AL14" s="50">
        <v>2439</v>
      </c>
      <c r="AM14" s="19">
        <v>13018</v>
      </c>
      <c r="AN14" s="50">
        <v>3300</v>
      </c>
      <c r="AO14" s="19">
        <v>6093</v>
      </c>
      <c r="AP14" s="50">
        <v>3052</v>
      </c>
      <c r="AQ14" s="19">
        <v>2399</v>
      </c>
      <c r="AR14" s="50">
        <v>969</v>
      </c>
      <c r="AS14" s="52" t="s">
        <v>2</v>
      </c>
      <c r="AT14" s="19">
        <v>1597</v>
      </c>
      <c r="AU14" s="50">
        <v>989</v>
      </c>
      <c r="AV14" s="19">
        <v>987</v>
      </c>
      <c r="AW14" s="50">
        <v>744</v>
      </c>
      <c r="AX14" s="19">
        <v>691</v>
      </c>
      <c r="AY14" s="50">
        <v>428</v>
      </c>
      <c r="AZ14" s="19">
        <v>50</v>
      </c>
      <c r="BA14" s="50">
        <v>95</v>
      </c>
      <c r="BB14" s="19">
        <v>1463</v>
      </c>
      <c r="BC14" s="50">
        <v>752</v>
      </c>
      <c r="BD14" s="52" t="s">
        <v>2</v>
      </c>
      <c r="BE14" s="19">
        <v>1806</v>
      </c>
      <c r="BF14" s="50">
        <v>762</v>
      </c>
      <c r="BG14" s="19">
        <v>3642</v>
      </c>
      <c r="BH14" s="50">
        <v>1301</v>
      </c>
      <c r="BI14" s="19">
        <v>10891</v>
      </c>
      <c r="BJ14" s="50">
        <v>2745</v>
      </c>
      <c r="BK14" s="19">
        <v>1890</v>
      </c>
      <c r="BL14" s="50">
        <v>1080</v>
      </c>
      <c r="BM14" s="19">
        <v>2730</v>
      </c>
      <c r="BN14" s="50">
        <v>1038</v>
      </c>
      <c r="BO14" s="52" t="s">
        <v>2</v>
      </c>
      <c r="BP14" s="19">
        <v>4728</v>
      </c>
      <c r="BQ14" s="50">
        <v>2604</v>
      </c>
      <c r="BR14" s="19">
        <v>2288</v>
      </c>
      <c r="BS14" s="50">
        <v>1370</v>
      </c>
      <c r="BT14" s="19">
        <v>5437</v>
      </c>
      <c r="BU14" s="50">
        <v>1604</v>
      </c>
      <c r="BV14" s="19">
        <v>75</v>
      </c>
      <c r="BW14" s="50">
        <v>124</v>
      </c>
      <c r="BX14" s="19">
        <v>2947</v>
      </c>
      <c r="BY14" s="50">
        <v>1200</v>
      </c>
      <c r="BZ14" s="52" t="s">
        <v>2</v>
      </c>
      <c r="CA14" s="19">
        <v>3818</v>
      </c>
      <c r="CB14" s="50">
        <v>1312</v>
      </c>
      <c r="CC14" s="19">
        <v>6674</v>
      </c>
      <c r="CD14" s="50">
        <v>2096</v>
      </c>
      <c r="CE14" s="19">
        <v>2856</v>
      </c>
      <c r="CF14" s="50">
        <v>1095</v>
      </c>
      <c r="CG14" s="19">
        <v>3821</v>
      </c>
      <c r="CH14" s="50">
        <v>2828</v>
      </c>
      <c r="CI14" s="19">
        <v>4089</v>
      </c>
      <c r="CJ14" s="50">
        <v>1570</v>
      </c>
      <c r="CK14" s="52" t="s">
        <v>2</v>
      </c>
      <c r="CL14" s="19">
        <v>741</v>
      </c>
      <c r="CM14" s="50">
        <v>432</v>
      </c>
      <c r="CN14" s="19">
        <v>7318</v>
      </c>
      <c r="CO14" s="50">
        <v>1854</v>
      </c>
      <c r="CP14" s="19">
        <v>4989</v>
      </c>
      <c r="CQ14" s="50">
        <v>2060</v>
      </c>
      <c r="CR14" s="19">
        <v>242</v>
      </c>
      <c r="CS14" s="50">
        <v>290</v>
      </c>
      <c r="CT14" s="19">
        <v>2482</v>
      </c>
      <c r="CU14" s="50">
        <v>1515</v>
      </c>
      <c r="CV14" s="52" t="s">
        <v>2</v>
      </c>
      <c r="CW14" s="19">
        <v>1638</v>
      </c>
      <c r="CX14" s="50">
        <v>794</v>
      </c>
      <c r="CY14" s="19">
        <v>2145</v>
      </c>
      <c r="CZ14" s="50">
        <v>742</v>
      </c>
      <c r="DA14" s="19">
        <v>13312</v>
      </c>
      <c r="DB14" s="50">
        <v>3645</v>
      </c>
      <c r="DC14" s="19">
        <v>8495</v>
      </c>
      <c r="DD14" s="50">
        <v>2951</v>
      </c>
      <c r="DE14" s="19">
        <v>0</v>
      </c>
      <c r="DF14" s="50">
        <v>224</v>
      </c>
      <c r="DG14" s="52" t="s">
        <v>2</v>
      </c>
      <c r="DH14" s="19">
        <v>1835</v>
      </c>
      <c r="DI14" s="50">
        <v>955</v>
      </c>
      <c r="DJ14" s="19">
        <v>21816</v>
      </c>
      <c r="DK14" s="50">
        <v>4710</v>
      </c>
      <c r="DL14" s="19">
        <v>123</v>
      </c>
      <c r="DM14" s="50">
        <v>149</v>
      </c>
      <c r="DN14" s="19">
        <v>4788</v>
      </c>
      <c r="DO14" s="50">
        <v>1745</v>
      </c>
      <c r="DP14" s="19">
        <v>1580</v>
      </c>
      <c r="DQ14" s="50">
        <v>1242</v>
      </c>
      <c r="DR14" s="52" t="s">
        <v>2</v>
      </c>
      <c r="DS14" s="19">
        <v>34302</v>
      </c>
      <c r="DT14" s="50">
        <v>5615</v>
      </c>
      <c r="DU14" s="19">
        <v>857</v>
      </c>
      <c r="DV14" s="50">
        <v>764</v>
      </c>
      <c r="DW14" s="19">
        <v>57</v>
      </c>
      <c r="DX14" s="50">
        <v>96</v>
      </c>
      <c r="DY14" s="19">
        <v>33388</v>
      </c>
      <c r="DZ14" s="50">
        <v>5544</v>
      </c>
    </row>
    <row r="15" spans="1:130" x14ac:dyDescent="0.2">
      <c r="A15" s="52" t="s">
        <v>3</v>
      </c>
      <c r="B15" s="53">
        <v>2990311</v>
      </c>
      <c r="C15" s="54">
        <v>2937</v>
      </c>
      <c r="D15" s="53">
        <v>2595527</v>
      </c>
      <c r="E15" s="54">
        <v>18138</v>
      </c>
      <c r="F15" s="53">
        <v>312848</v>
      </c>
      <c r="G15" s="54">
        <v>15129</v>
      </c>
      <c r="H15" s="53">
        <v>76108</v>
      </c>
      <c r="I15" s="54">
        <v>8024</v>
      </c>
      <c r="J15" s="19">
        <v>950</v>
      </c>
      <c r="K15" s="50">
        <v>607</v>
      </c>
      <c r="L15" s="52" t="s">
        <v>3</v>
      </c>
      <c r="M15" s="23">
        <v>145</v>
      </c>
      <c r="N15" s="50">
        <v>183</v>
      </c>
      <c r="O15" s="19">
        <v>940</v>
      </c>
      <c r="P15" s="50">
        <v>498</v>
      </c>
      <c r="Q15" s="23" t="s">
        <v>61</v>
      </c>
      <c r="R15" s="55" t="s">
        <v>61</v>
      </c>
      <c r="S15" s="23">
        <v>5600</v>
      </c>
      <c r="T15" s="50">
        <v>1762</v>
      </c>
      <c r="U15" s="19">
        <v>4353</v>
      </c>
      <c r="V15" s="50">
        <v>1940</v>
      </c>
      <c r="W15" s="52" t="s">
        <v>3</v>
      </c>
      <c r="X15" s="19">
        <v>31</v>
      </c>
      <c r="Y15" s="50">
        <v>58</v>
      </c>
      <c r="Z15" s="19">
        <v>68</v>
      </c>
      <c r="AA15" s="50">
        <v>126</v>
      </c>
      <c r="AB15" s="19">
        <v>181</v>
      </c>
      <c r="AC15" s="50">
        <v>327</v>
      </c>
      <c r="AD15" s="19">
        <v>1655</v>
      </c>
      <c r="AE15" s="50">
        <v>926</v>
      </c>
      <c r="AF15" s="19">
        <v>708</v>
      </c>
      <c r="AG15" s="50">
        <v>811</v>
      </c>
      <c r="AH15" s="52" t="s">
        <v>3</v>
      </c>
      <c r="AI15" s="19">
        <v>250</v>
      </c>
      <c r="AJ15" s="50">
        <v>294</v>
      </c>
      <c r="AK15" s="19">
        <v>0</v>
      </c>
      <c r="AL15" s="50">
        <v>213</v>
      </c>
      <c r="AM15" s="19">
        <v>2548</v>
      </c>
      <c r="AN15" s="50">
        <v>1225</v>
      </c>
      <c r="AO15" s="19">
        <v>2041</v>
      </c>
      <c r="AP15" s="50">
        <v>2249</v>
      </c>
      <c r="AQ15" s="19">
        <v>1033</v>
      </c>
      <c r="AR15" s="50">
        <v>1156</v>
      </c>
      <c r="AS15" s="52" t="s">
        <v>3</v>
      </c>
      <c r="AT15" s="19">
        <v>1548</v>
      </c>
      <c r="AU15" s="50">
        <v>968</v>
      </c>
      <c r="AV15" s="19">
        <v>797</v>
      </c>
      <c r="AW15" s="50">
        <v>626</v>
      </c>
      <c r="AX15" s="19">
        <v>2557</v>
      </c>
      <c r="AY15" s="50">
        <v>963</v>
      </c>
      <c r="AZ15" s="19">
        <v>144</v>
      </c>
      <c r="BA15" s="50">
        <v>291</v>
      </c>
      <c r="BB15" s="19">
        <v>130</v>
      </c>
      <c r="BC15" s="50">
        <v>120</v>
      </c>
      <c r="BD15" s="52" t="s">
        <v>3</v>
      </c>
      <c r="BE15" s="19">
        <v>490</v>
      </c>
      <c r="BF15" s="50">
        <v>456</v>
      </c>
      <c r="BG15" s="19">
        <v>3475</v>
      </c>
      <c r="BH15" s="50">
        <v>1560</v>
      </c>
      <c r="BI15" s="19">
        <v>1298</v>
      </c>
      <c r="BJ15" s="50">
        <v>949</v>
      </c>
      <c r="BK15" s="19">
        <v>1535</v>
      </c>
      <c r="BL15" s="50">
        <v>1046</v>
      </c>
      <c r="BM15" s="19">
        <v>6754</v>
      </c>
      <c r="BN15" s="50">
        <v>2436</v>
      </c>
      <c r="BO15" s="52" t="s">
        <v>3</v>
      </c>
      <c r="BP15" s="19">
        <v>0</v>
      </c>
      <c r="BQ15" s="50">
        <v>213</v>
      </c>
      <c r="BR15" s="19">
        <v>43</v>
      </c>
      <c r="BS15" s="50">
        <v>77</v>
      </c>
      <c r="BT15" s="19">
        <v>500</v>
      </c>
      <c r="BU15" s="50">
        <v>548</v>
      </c>
      <c r="BV15" s="19">
        <v>609</v>
      </c>
      <c r="BW15" s="50">
        <v>738</v>
      </c>
      <c r="BX15" s="19">
        <v>0</v>
      </c>
      <c r="BY15" s="50">
        <v>213</v>
      </c>
      <c r="BZ15" s="52" t="s">
        <v>3</v>
      </c>
      <c r="CA15" s="19">
        <v>570</v>
      </c>
      <c r="CB15" s="50">
        <v>476</v>
      </c>
      <c r="CC15" s="19">
        <v>1352</v>
      </c>
      <c r="CD15" s="50">
        <v>1179</v>
      </c>
      <c r="CE15" s="19">
        <v>724</v>
      </c>
      <c r="CF15" s="50">
        <v>495</v>
      </c>
      <c r="CG15" s="19">
        <v>0</v>
      </c>
      <c r="CH15" s="50">
        <v>213</v>
      </c>
      <c r="CI15" s="19">
        <v>1364</v>
      </c>
      <c r="CJ15" s="50">
        <v>698</v>
      </c>
      <c r="CK15" s="52" t="s">
        <v>3</v>
      </c>
      <c r="CL15" s="19">
        <v>4828</v>
      </c>
      <c r="CM15" s="50">
        <v>2088</v>
      </c>
      <c r="CN15" s="19">
        <v>143</v>
      </c>
      <c r="CO15" s="50">
        <v>143</v>
      </c>
      <c r="CP15" s="19">
        <v>1188</v>
      </c>
      <c r="CQ15" s="50">
        <v>1357</v>
      </c>
      <c r="CR15" s="19">
        <v>185</v>
      </c>
      <c r="CS15" s="50">
        <v>315</v>
      </c>
      <c r="CT15" s="19">
        <v>387</v>
      </c>
      <c r="CU15" s="50">
        <v>459</v>
      </c>
      <c r="CV15" s="52" t="s">
        <v>3</v>
      </c>
      <c r="CW15" s="19">
        <v>134</v>
      </c>
      <c r="CX15" s="50">
        <v>223</v>
      </c>
      <c r="CY15" s="19">
        <v>4115</v>
      </c>
      <c r="CZ15" s="50">
        <v>1839</v>
      </c>
      <c r="DA15" s="19">
        <v>16374</v>
      </c>
      <c r="DB15" s="50">
        <v>3042</v>
      </c>
      <c r="DC15" s="19">
        <v>21</v>
      </c>
      <c r="DD15" s="50">
        <v>36</v>
      </c>
      <c r="DE15" s="19">
        <v>0</v>
      </c>
      <c r="DF15" s="50">
        <v>213</v>
      </c>
      <c r="DG15" s="52" t="s">
        <v>3</v>
      </c>
      <c r="DH15" s="19">
        <v>1030</v>
      </c>
      <c r="DI15" s="50">
        <v>821</v>
      </c>
      <c r="DJ15" s="19">
        <v>1876</v>
      </c>
      <c r="DK15" s="50">
        <v>1447</v>
      </c>
      <c r="DL15" s="19">
        <v>75</v>
      </c>
      <c r="DM15" s="50">
        <v>137</v>
      </c>
      <c r="DN15" s="19">
        <v>716</v>
      </c>
      <c r="DO15" s="50">
        <v>558</v>
      </c>
      <c r="DP15" s="19">
        <v>643</v>
      </c>
      <c r="DQ15" s="50">
        <v>783</v>
      </c>
      <c r="DR15" s="52" t="s">
        <v>3</v>
      </c>
      <c r="DS15" s="19">
        <v>5828</v>
      </c>
      <c r="DT15" s="50">
        <v>1634</v>
      </c>
      <c r="DU15" s="19">
        <v>0</v>
      </c>
      <c r="DV15" s="50">
        <v>213</v>
      </c>
      <c r="DW15" s="19">
        <v>0</v>
      </c>
      <c r="DX15" s="50">
        <v>213</v>
      </c>
      <c r="DY15" s="19">
        <v>5828</v>
      </c>
      <c r="DZ15" s="50">
        <v>1634</v>
      </c>
    </row>
    <row r="16" spans="1:130" x14ac:dyDescent="0.2">
      <c r="A16" s="52" t="s">
        <v>4</v>
      </c>
      <c r="B16" s="53">
        <v>38833197</v>
      </c>
      <c r="C16" s="54">
        <v>12214</v>
      </c>
      <c r="D16" s="53">
        <v>34461724</v>
      </c>
      <c r="E16" s="54">
        <v>53862</v>
      </c>
      <c r="F16" s="53">
        <v>3749371</v>
      </c>
      <c r="G16" s="54">
        <v>49440</v>
      </c>
      <c r="H16" s="53">
        <v>433402</v>
      </c>
      <c r="I16" s="54">
        <v>16802</v>
      </c>
      <c r="J16" s="19">
        <v>2710</v>
      </c>
      <c r="K16" s="50">
        <v>1120</v>
      </c>
      <c r="L16" s="52" t="s">
        <v>4</v>
      </c>
      <c r="M16" s="23">
        <v>3049</v>
      </c>
      <c r="N16" s="50">
        <v>1347</v>
      </c>
      <c r="O16" s="19">
        <v>27449</v>
      </c>
      <c r="P16" s="50">
        <v>4228</v>
      </c>
      <c r="Q16" s="19">
        <v>2576</v>
      </c>
      <c r="R16" s="50">
        <v>1256</v>
      </c>
      <c r="S16" s="23" t="s">
        <v>61</v>
      </c>
      <c r="T16" s="55" t="s">
        <v>61</v>
      </c>
      <c r="U16" s="23">
        <v>20353</v>
      </c>
      <c r="V16" s="50">
        <v>3410</v>
      </c>
      <c r="W16" s="52" t="s">
        <v>4</v>
      </c>
      <c r="X16" s="19">
        <v>5189</v>
      </c>
      <c r="Y16" s="50">
        <v>1872</v>
      </c>
      <c r="Z16" s="19">
        <v>1012</v>
      </c>
      <c r="AA16" s="50">
        <v>638</v>
      </c>
      <c r="AB16" s="19">
        <v>4009</v>
      </c>
      <c r="AC16" s="50">
        <v>1675</v>
      </c>
      <c r="AD16" s="19">
        <v>24692</v>
      </c>
      <c r="AE16" s="50">
        <v>5050</v>
      </c>
      <c r="AF16" s="19">
        <v>9111</v>
      </c>
      <c r="AG16" s="50">
        <v>2718</v>
      </c>
      <c r="AH16" s="52" t="s">
        <v>4</v>
      </c>
      <c r="AI16" s="19">
        <v>7544</v>
      </c>
      <c r="AJ16" s="50">
        <v>2047</v>
      </c>
      <c r="AK16" s="19">
        <v>2799</v>
      </c>
      <c r="AL16" s="50">
        <v>910</v>
      </c>
      <c r="AM16" s="19">
        <v>22546</v>
      </c>
      <c r="AN16" s="50">
        <v>3546</v>
      </c>
      <c r="AO16" s="19">
        <v>3889</v>
      </c>
      <c r="AP16" s="50">
        <v>1197</v>
      </c>
      <c r="AQ16" s="19">
        <v>3435</v>
      </c>
      <c r="AR16" s="50">
        <v>1706</v>
      </c>
      <c r="AS16" s="52" t="s">
        <v>4</v>
      </c>
      <c r="AT16" s="19">
        <v>3582</v>
      </c>
      <c r="AU16" s="50">
        <v>1507</v>
      </c>
      <c r="AV16" s="19">
        <v>2010</v>
      </c>
      <c r="AW16" s="50">
        <v>936</v>
      </c>
      <c r="AX16" s="19">
        <v>3174</v>
      </c>
      <c r="AY16" s="50">
        <v>1159</v>
      </c>
      <c r="AZ16" s="19">
        <v>248</v>
      </c>
      <c r="BA16" s="50">
        <v>282</v>
      </c>
      <c r="BB16" s="19">
        <v>5860</v>
      </c>
      <c r="BC16" s="50">
        <v>1628</v>
      </c>
      <c r="BD16" s="52" t="s">
        <v>4</v>
      </c>
      <c r="BE16" s="19">
        <v>15274</v>
      </c>
      <c r="BF16" s="50">
        <v>2728</v>
      </c>
      <c r="BG16" s="19">
        <v>9419</v>
      </c>
      <c r="BH16" s="50">
        <v>2437</v>
      </c>
      <c r="BI16" s="19">
        <v>6053</v>
      </c>
      <c r="BJ16" s="50">
        <v>1919</v>
      </c>
      <c r="BK16" s="19">
        <v>1821</v>
      </c>
      <c r="BL16" s="50">
        <v>877</v>
      </c>
      <c r="BM16" s="19">
        <v>5200</v>
      </c>
      <c r="BN16" s="50">
        <v>1807</v>
      </c>
      <c r="BO16" s="52" t="s">
        <v>4</v>
      </c>
      <c r="BP16" s="19">
        <v>2049</v>
      </c>
      <c r="BQ16" s="50">
        <v>894</v>
      </c>
      <c r="BR16" s="19">
        <v>2596</v>
      </c>
      <c r="BS16" s="50">
        <v>1643</v>
      </c>
      <c r="BT16" s="19">
        <v>14826</v>
      </c>
      <c r="BU16" s="50">
        <v>2729</v>
      </c>
      <c r="BV16" s="19">
        <v>1034</v>
      </c>
      <c r="BW16" s="50">
        <v>580</v>
      </c>
      <c r="BX16" s="19">
        <v>9063</v>
      </c>
      <c r="BY16" s="50">
        <v>2287</v>
      </c>
      <c r="BZ16" s="52" t="s">
        <v>4</v>
      </c>
      <c r="CA16" s="19">
        <v>3316</v>
      </c>
      <c r="CB16" s="50">
        <v>1587</v>
      </c>
      <c r="CC16" s="19">
        <v>32723</v>
      </c>
      <c r="CD16" s="50">
        <v>4186</v>
      </c>
      <c r="CE16" s="19">
        <v>9845</v>
      </c>
      <c r="CF16" s="50">
        <v>3177</v>
      </c>
      <c r="CG16" s="19">
        <v>1143</v>
      </c>
      <c r="CH16" s="50">
        <v>668</v>
      </c>
      <c r="CI16" s="19">
        <v>9529</v>
      </c>
      <c r="CJ16" s="50">
        <v>2621</v>
      </c>
      <c r="CK16" s="52" t="s">
        <v>4</v>
      </c>
      <c r="CL16" s="19">
        <v>4505</v>
      </c>
      <c r="CM16" s="50">
        <v>2079</v>
      </c>
      <c r="CN16" s="19">
        <v>20219</v>
      </c>
      <c r="CO16" s="50">
        <v>3165</v>
      </c>
      <c r="CP16" s="19">
        <v>12156</v>
      </c>
      <c r="CQ16" s="50">
        <v>2811</v>
      </c>
      <c r="CR16" s="19">
        <v>1446</v>
      </c>
      <c r="CS16" s="50">
        <v>718</v>
      </c>
      <c r="CT16" s="19">
        <v>4148</v>
      </c>
      <c r="CU16" s="50">
        <v>1473</v>
      </c>
      <c r="CV16" s="52" t="s">
        <v>4</v>
      </c>
      <c r="CW16" s="19">
        <v>2092</v>
      </c>
      <c r="CX16" s="50">
        <v>1415</v>
      </c>
      <c r="CY16" s="19">
        <v>3405</v>
      </c>
      <c r="CZ16" s="50">
        <v>1482</v>
      </c>
      <c r="DA16" s="19">
        <v>33577</v>
      </c>
      <c r="DB16" s="50">
        <v>5005</v>
      </c>
      <c r="DC16" s="19">
        <v>6111</v>
      </c>
      <c r="DD16" s="50">
        <v>1645</v>
      </c>
      <c r="DE16" s="19">
        <v>778</v>
      </c>
      <c r="DF16" s="50">
        <v>729</v>
      </c>
      <c r="DG16" s="52" t="s">
        <v>4</v>
      </c>
      <c r="DH16" s="19">
        <v>16881</v>
      </c>
      <c r="DI16" s="50">
        <v>4703</v>
      </c>
      <c r="DJ16" s="19">
        <v>40456</v>
      </c>
      <c r="DK16" s="50">
        <v>5203</v>
      </c>
      <c r="DL16" s="19">
        <v>707</v>
      </c>
      <c r="DM16" s="50">
        <v>611</v>
      </c>
      <c r="DN16" s="19">
        <v>6455</v>
      </c>
      <c r="DO16" s="50">
        <v>2190</v>
      </c>
      <c r="DP16" s="19">
        <v>1338</v>
      </c>
      <c r="DQ16" s="50">
        <v>704</v>
      </c>
      <c r="DR16" s="52" t="s">
        <v>4</v>
      </c>
      <c r="DS16" s="19">
        <v>188700</v>
      </c>
      <c r="DT16" s="50">
        <v>12292</v>
      </c>
      <c r="DU16" s="19">
        <v>968</v>
      </c>
      <c r="DV16" s="50">
        <v>597</v>
      </c>
      <c r="DW16" s="19">
        <v>1921</v>
      </c>
      <c r="DX16" s="50">
        <v>860</v>
      </c>
      <c r="DY16" s="19">
        <v>185811</v>
      </c>
      <c r="DZ16" s="50">
        <v>12087</v>
      </c>
    </row>
    <row r="17" spans="1:130" x14ac:dyDescent="0.2">
      <c r="A17" s="52"/>
      <c r="B17" s="53"/>
      <c r="C17" s="54"/>
      <c r="D17" s="53"/>
      <c r="E17" s="54"/>
      <c r="F17" s="53"/>
      <c r="G17" s="54"/>
      <c r="H17" s="53"/>
      <c r="I17" s="54"/>
      <c r="J17" s="19"/>
      <c r="K17" s="50"/>
      <c r="L17" s="52"/>
      <c r="M17" s="23"/>
      <c r="N17" s="50"/>
      <c r="O17" s="19"/>
      <c r="P17" s="50"/>
      <c r="Q17" s="19"/>
      <c r="R17" s="50"/>
      <c r="S17" s="19"/>
      <c r="T17" s="50"/>
      <c r="U17" s="19"/>
      <c r="V17" s="50"/>
      <c r="W17" s="52"/>
      <c r="X17" s="19"/>
      <c r="Y17" s="50"/>
      <c r="Z17" s="19"/>
      <c r="AA17" s="50"/>
      <c r="AB17" s="19"/>
      <c r="AC17" s="50"/>
      <c r="AD17" s="19"/>
      <c r="AE17" s="50"/>
      <c r="AF17" s="19"/>
      <c r="AG17" s="50"/>
      <c r="AH17" s="52"/>
      <c r="AI17" s="19"/>
      <c r="AJ17" s="50"/>
      <c r="AK17" s="19"/>
      <c r="AL17" s="50"/>
      <c r="AM17" s="19"/>
      <c r="AN17" s="50"/>
      <c r="AO17" s="19"/>
      <c r="AP17" s="50"/>
      <c r="AQ17" s="19"/>
      <c r="AR17" s="50"/>
      <c r="AS17" s="52"/>
      <c r="AT17" s="19"/>
      <c r="AU17" s="50"/>
      <c r="AV17" s="19"/>
      <c r="AW17" s="50"/>
      <c r="AX17" s="19"/>
      <c r="AY17" s="50"/>
      <c r="AZ17" s="19"/>
      <c r="BA17" s="50"/>
      <c r="BB17" s="19"/>
      <c r="BC17" s="50"/>
      <c r="BD17" s="52"/>
      <c r="BE17" s="19"/>
      <c r="BF17" s="50"/>
      <c r="BG17" s="19"/>
      <c r="BH17" s="50"/>
      <c r="BI17" s="19"/>
      <c r="BJ17" s="50"/>
      <c r="BK17" s="19"/>
      <c r="BL17" s="50"/>
      <c r="BM17" s="19"/>
      <c r="BN17" s="50"/>
      <c r="BO17" s="52"/>
      <c r="BP17" s="19"/>
      <c r="BQ17" s="50"/>
      <c r="BR17" s="19"/>
      <c r="BS17" s="50"/>
      <c r="BT17" s="19"/>
      <c r="BU17" s="50"/>
      <c r="BV17" s="19"/>
      <c r="BW17" s="50"/>
      <c r="BX17" s="19"/>
      <c r="BY17" s="50"/>
      <c r="BZ17" s="52"/>
      <c r="CA17" s="19"/>
      <c r="CB17" s="50"/>
      <c r="CC17" s="19"/>
      <c r="CD17" s="50"/>
      <c r="CE17" s="19"/>
      <c r="CF17" s="50"/>
      <c r="CG17" s="19"/>
      <c r="CH17" s="50"/>
      <c r="CI17" s="19"/>
      <c r="CJ17" s="50"/>
      <c r="CK17" s="52"/>
      <c r="CL17" s="19"/>
      <c r="CM17" s="50"/>
      <c r="CN17" s="19"/>
      <c r="CO17" s="50"/>
      <c r="CP17" s="19"/>
      <c r="CQ17" s="50"/>
      <c r="CR17" s="19"/>
      <c r="CS17" s="50"/>
      <c r="CT17" s="19"/>
      <c r="CU17" s="50"/>
      <c r="CV17" s="52"/>
      <c r="CW17" s="19"/>
      <c r="CX17" s="50"/>
      <c r="CY17" s="19"/>
      <c r="CZ17" s="50"/>
      <c r="DA17" s="19"/>
      <c r="DB17" s="50"/>
      <c r="DC17" s="19"/>
      <c r="DD17" s="50"/>
      <c r="DE17" s="19"/>
      <c r="DF17" s="50"/>
      <c r="DG17" s="52"/>
      <c r="DH17" s="19"/>
      <c r="DI17" s="50"/>
      <c r="DJ17" s="19"/>
      <c r="DK17" s="50"/>
      <c r="DL17" s="19"/>
      <c r="DM17" s="50"/>
      <c r="DN17" s="19"/>
      <c r="DO17" s="50"/>
      <c r="DP17" s="19"/>
      <c r="DQ17" s="50"/>
      <c r="DR17" s="52"/>
      <c r="DS17" s="19"/>
      <c r="DT17" s="50"/>
      <c r="DU17" s="19"/>
      <c r="DV17" s="50"/>
      <c r="DW17" s="19"/>
      <c r="DX17" s="50"/>
      <c r="DY17" s="19"/>
      <c r="DZ17" s="50"/>
    </row>
    <row r="18" spans="1:130" x14ac:dyDescent="0.2">
      <c r="A18" s="52" t="s">
        <v>5</v>
      </c>
      <c r="B18" s="53">
        <v>5757628</v>
      </c>
      <c r="C18" s="54">
        <v>4091</v>
      </c>
      <c r="D18" s="53">
        <v>4794481</v>
      </c>
      <c r="E18" s="54">
        <v>26077</v>
      </c>
      <c r="F18" s="53">
        <v>686892</v>
      </c>
      <c r="G18" s="54">
        <v>20293</v>
      </c>
      <c r="H18" s="53">
        <v>250031</v>
      </c>
      <c r="I18" s="54">
        <v>17084</v>
      </c>
      <c r="J18" s="19">
        <v>2192</v>
      </c>
      <c r="K18" s="50">
        <v>1212</v>
      </c>
      <c r="L18" s="52" t="s">
        <v>5</v>
      </c>
      <c r="M18" s="23">
        <v>3692</v>
      </c>
      <c r="N18" s="50">
        <v>2953</v>
      </c>
      <c r="O18" s="19">
        <v>11880</v>
      </c>
      <c r="P18" s="50">
        <v>3478</v>
      </c>
      <c r="Q18" s="19">
        <v>171</v>
      </c>
      <c r="R18" s="50">
        <v>220</v>
      </c>
      <c r="S18" s="19">
        <v>33648</v>
      </c>
      <c r="T18" s="50">
        <v>5763</v>
      </c>
      <c r="U18" s="23" t="s">
        <v>61</v>
      </c>
      <c r="V18" s="55" t="s">
        <v>61</v>
      </c>
      <c r="W18" s="52" t="s">
        <v>5</v>
      </c>
      <c r="X18" s="23">
        <v>1773</v>
      </c>
      <c r="Y18" s="50">
        <v>852</v>
      </c>
      <c r="Z18" s="19">
        <v>643</v>
      </c>
      <c r="AA18" s="50">
        <v>760</v>
      </c>
      <c r="AB18" s="19">
        <v>2406</v>
      </c>
      <c r="AC18" s="50">
        <v>1344</v>
      </c>
      <c r="AD18" s="19">
        <v>18661</v>
      </c>
      <c r="AE18" s="50">
        <v>4632</v>
      </c>
      <c r="AF18" s="19">
        <v>6419</v>
      </c>
      <c r="AG18" s="50">
        <v>2998</v>
      </c>
      <c r="AH18" s="52" t="s">
        <v>5</v>
      </c>
      <c r="AI18" s="19">
        <v>2679</v>
      </c>
      <c r="AJ18" s="50">
        <v>1440</v>
      </c>
      <c r="AK18" s="19">
        <v>1128</v>
      </c>
      <c r="AL18" s="50">
        <v>667</v>
      </c>
      <c r="AM18" s="19">
        <v>10241</v>
      </c>
      <c r="AN18" s="50">
        <v>2022</v>
      </c>
      <c r="AO18" s="19">
        <v>1793</v>
      </c>
      <c r="AP18" s="50">
        <v>912</v>
      </c>
      <c r="AQ18" s="19">
        <v>1136</v>
      </c>
      <c r="AR18" s="50">
        <v>636</v>
      </c>
      <c r="AS18" s="52" t="s">
        <v>5</v>
      </c>
      <c r="AT18" s="19">
        <v>3862</v>
      </c>
      <c r="AU18" s="50">
        <v>1487</v>
      </c>
      <c r="AV18" s="19">
        <v>1940</v>
      </c>
      <c r="AW18" s="50">
        <v>1101</v>
      </c>
      <c r="AX18" s="19">
        <v>4088</v>
      </c>
      <c r="AY18" s="50">
        <v>1851</v>
      </c>
      <c r="AZ18" s="19">
        <v>310</v>
      </c>
      <c r="BA18" s="50">
        <v>507</v>
      </c>
      <c r="BB18" s="19">
        <v>2261</v>
      </c>
      <c r="BC18" s="50">
        <v>1092</v>
      </c>
      <c r="BD18" s="52" t="s">
        <v>5</v>
      </c>
      <c r="BE18" s="19">
        <v>6546</v>
      </c>
      <c r="BF18" s="50">
        <v>1760</v>
      </c>
      <c r="BG18" s="19">
        <v>3947</v>
      </c>
      <c r="BH18" s="50">
        <v>1404</v>
      </c>
      <c r="BI18" s="19">
        <v>4569</v>
      </c>
      <c r="BJ18" s="50">
        <v>1637</v>
      </c>
      <c r="BK18" s="19">
        <v>1191</v>
      </c>
      <c r="BL18" s="50">
        <v>1068</v>
      </c>
      <c r="BM18" s="19">
        <v>6225</v>
      </c>
      <c r="BN18" s="50">
        <v>1992</v>
      </c>
      <c r="BO18" s="52" t="s">
        <v>5</v>
      </c>
      <c r="BP18" s="19">
        <v>741</v>
      </c>
      <c r="BQ18" s="50">
        <v>323</v>
      </c>
      <c r="BR18" s="19">
        <v>2350</v>
      </c>
      <c r="BS18" s="50">
        <v>1016</v>
      </c>
      <c r="BT18" s="19">
        <v>3440</v>
      </c>
      <c r="BU18" s="50">
        <v>1235</v>
      </c>
      <c r="BV18" s="19">
        <v>480</v>
      </c>
      <c r="BW18" s="50">
        <v>345</v>
      </c>
      <c r="BX18" s="19">
        <v>2895</v>
      </c>
      <c r="BY18" s="50">
        <v>1378</v>
      </c>
      <c r="BZ18" s="52" t="s">
        <v>5</v>
      </c>
      <c r="CA18" s="19">
        <v>5966</v>
      </c>
      <c r="CB18" s="50">
        <v>2278</v>
      </c>
      <c r="CC18" s="19">
        <v>12611</v>
      </c>
      <c r="CD18" s="50">
        <v>3147</v>
      </c>
      <c r="CE18" s="19">
        <v>7440</v>
      </c>
      <c r="CF18" s="50">
        <v>2667</v>
      </c>
      <c r="CG18" s="19">
        <v>540</v>
      </c>
      <c r="CH18" s="50">
        <v>470</v>
      </c>
      <c r="CI18" s="19">
        <v>5514</v>
      </c>
      <c r="CJ18" s="50">
        <v>2123</v>
      </c>
      <c r="CK18" s="52" t="s">
        <v>5</v>
      </c>
      <c r="CL18" s="19">
        <v>3624</v>
      </c>
      <c r="CM18" s="50">
        <v>1550</v>
      </c>
      <c r="CN18" s="19">
        <v>5642</v>
      </c>
      <c r="CO18" s="50">
        <v>1697</v>
      </c>
      <c r="CP18" s="19">
        <v>3669</v>
      </c>
      <c r="CQ18" s="50">
        <v>1915</v>
      </c>
      <c r="CR18" s="19">
        <v>16</v>
      </c>
      <c r="CS18" s="50">
        <v>33</v>
      </c>
      <c r="CT18" s="19">
        <v>1848</v>
      </c>
      <c r="CU18" s="50">
        <v>1453</v>
      </c>
      <c r="CV18" s="52" t="s">
        <v>5</v>
      </c>
      <c r="CW18" s="19">
        <v>1509</v>
      </c>
      <c r="CX18" s="50">
        <v>897</v>
      </c>
      <c r="CY18" s="19">
        <v>3235</v>
      </c>
      <c r="CZ18" s="50">
        <v>1290</v>
      </c>
      <c r="DA18" s="19">
        <v>29754</v>
      </c>
      <c r="DB18" s="50">
        <v>4431</v>
      </c>
      <c r="DC18" s="19">
        <v>5767</v>
      </c>
      <c r="DD18" s="50">
        <v>1703</v>
      </c>
      <c r="DE18" s="19">
        <v>0</v>
      </c>
      <c r="DF18" s="50">
        <v>211</v>
      </c>
      <c r="DG18" s="52" t="s">
        <v>5</v>
      </c>
      <c r="DH18" s="19">
        <v>6432</v>
      </c>
      <c r="DI18" s="50">
        <v>2393</v>
      </c>
      <c r="DJ18" s="19">
        <v>6608</v>
      </c>
      <c r="DK18" s="50">
        <v>2355</v>
      </c>
      <c r="DL18" s="19">
        <v>105</v>
      </c>
      <c r="DM18" s="50">
        <v>164</v>
      </c>
      <c r="DN18" s="19">
        <v>3031</v>
      </c>
      <c r="DO18" s="50">
        <v>1183</v>
      </c>
      <c r="DP18" s="19">
        <v>3413</v>
      </c>
      <c r="DQ18" s="50">
        <v>1986</v>
      </c>
      <c r="DR18" s="52" t="s">
        <v>5</v>
      </c>
      <c r="DS18" s="19">
        <v>26224</v>
      </c>
      <c r="DT18" s="50">
        <v>4163</v>
      </c>
      <c r="DU18" s="19">
        <v>491</v>
      </c>
      <c r="DV18" s="50">
        <v>430</v>
      </c>
      <c r="DW18" s="19">
        <v>291</v>
      </c>
      <c r="DX18" s="50">
        <v>297</v>
      </c>
      <c r="DY18" s="19">
        <v>25442</v>
      </c>
      <c r="DZ18" s="50">
        <v>4129</v>
      </c>
    </row>
    <row r="19" spans="1:130" x14ac:dyDescent="0.2">
      <c r="A19" s="52" t="s">
        <v>6</v>
      </c>
      <c r="B19" s="53">
        <v>3571470</v>
      </c>
      <c r="C19" s="54">
        <v>3191</v>
      </c>
      <c r="D19" s="53">
        <v>3168509</v>
      </c>
      <c r="E19" s="54">
        <v>15301</v>
      </c>
      <c r="F19" s="53">
        <v>279328</v>
      </c>
      <c r="G19" s="54">
        <v>13726</v>
      </c>
      <c r="H19" s="53">
        <v>106618</v>
      </c>
      <c r="I19" s="54">
        <v>8523</v>
      </c>
      <c r="J19" s="19">
        <v>0</v>
      </c>
      <c r="K19" s="50">
        <v>217</v>
      </c>
      <c r="L19" s="52" t="s">
        <v>6</v>
      </c>
      <c r="M19" s="23">
        <v>0</v>
      </c>
      <c r="N19" s="50">
        <v>217</v>
      </c>
      <c r="O19" s="19">
        <v>661</v>
      </c>
      <c r="P19" s="50">
        <v>562</v>
      </c>
      <c r="Q19" s="19">
        <v>38</v>
      </c>
      <c r="R19" s="50">
        <v>64</v>
      </c>
      <c r="S19" s="19">
        <v>6645</v>
      </c>
      <c r="T19" s="50">
        <v>2514</v>
      </c>
      <c r="U19" s="19">
        <v>1181</v>
      </c>
      <c r="V19" s="50">
        <v>672</v>
      </c>
      <c r="W19" s="52" t="s">
        <v>6</v>
      </c>
      <c r="X19" s="23" t="s">
        <v>61</v>
      </c>
      <c r="Y19" s="55" t="s">
        <v>61</v>
      </c>
      <c r="Z19" s="23">
        <v>488</v>
      </c>
      <c r="AA19" s="50">
        <v>423</v>
      </c>
      <c r="AB19" s="19">
        <v>393</v>
      </c>
      <c r="AC19" s="50">
        <v>293</v>
      </c>
      <c r="AD19" s="19">
        <v>6534</v>
      </c>
      <c r="AE19" s="50">
        <v>2454</v>
      </c>
      <c r="AF19" s="19">
        <v>1255</v>
      </c>
      <c r="AG19" s="50">
        <v>820</v>
      </c>
      <c r="AH19" s="52" t="s">
        <v>6</v>
      </c>
      <c r="AI19" s="19">
        <v>37</v>
      </c>
      <c r="AJ19" s="50">
        <v>63</v>
      </c>
      <c r="AK19" s="19">
        <v>353</v>
      </c>
      <c r="AL19" s="50">
        <v>285</v>
      </c>
      <c r="AM19" s="19">
        <v>789</v>
      </c>
      <c r="AN19" s="50">
        <v>666</v>
      </c>
      <c r="AO19" s="19">
        <v>888</v>
      </c>
      <c r="AP19" s="50">
        <v>657</v>
      </c>
      <c r="AQ19" s="19">
        <v>490</v>
      </c>
      <c r="AR19" s="50">
        <v>683</v>
      </c>
      <c r="AS19" s="52" t="s">
        <v>6</v>
      </c>
      <c r="AT19" s="19">
        <v>169</v>
      </c>
      <c r="AU19" s="50">
        <v>181</v>
      </c>
      <c r="AV19" s="19">
        <v>282</v>
      </c>
      <c r="AW19" s="50">
        <v>238</v>
      </c>
      <c r="AX19" s="19">
        <v>825</v>
      </c>
      <c r="AY19" s="50">
        <v>803</v>
      </c>
      <c r="AZ19" s="19">
        <v>134</v>
      </c>
      <c r="BA19" s="50">
        <v>137</v>
      </c>
      <c r="BB19" s="19">
        <v>1419</v>
      </c>
      <c r="BC19" s="50">
        <v>707</v>
      </c>
      <c r="BD19" s="52" t="s">
        <v>6</v>
      </c>
      <c r="BE19" s="19">
        <v>14556</v>
      </c>
      <c r="BF19" s="50">
        <v>2675</v>
      </c>
      <c r="BG19" s="19">
        <v>254</v>
      </c>
      <c r="BH19" s="50">
        <v>324</v>
      </c>
      <c r="BI19" s="19">
        <v>1361</v>
      </c>
      <c r="BJ19" s="50">
        <v>1546</v>
      </c>
      <c r="BK19" s="19">
        <v>0</v>
      </c>
      <c r="BL19" s="50">
        <v>217</v>
      </c>
      <c r="BM19" s="19">
        <v>318</v>
      </c>
      <c r="BN19" s="50">
        <v>356</v>
      </c>
      <c r="BO19" s="52" t="s">
        <v>6</v>
      </c>
      <c r="BP19" s="19">
        <v>0</v>
      </c>
      <c r="BQ19" s="50">
        <v>217</v>
      </c>
      <c r="BR19" s="19">
        <v>66</v>
      </c>
      <c r="BS19" s="50">
        <v>113</v>
      </c>
      <c r="BT19" s="19">
        <v>246</v>
      </c>
      <c r="BU19" s="50">
        <v>413</v>
      </c>
      <c r="BV19" s="19">
        <v>1947</v>
      </c>
      <c r="BW19" s="50">
        <v>866</v>
      </c>
      <c r="BX19" s="19">
        <v>6352</v>
      </c>
      <c r="BY19" s="50">
        <v>1918</v>
      </c>
      <c r="BZ19" s="52" t="s">
        <v>6</v>
      </c>
      <c r="CA19" s="19">
        <v>237</v>
      </c>
      <c r="CB19" s="50">
        <v>319</v>
      </c>
      <c r="CC19" s="19">
        <v>40790</v>
      </c>
      <c r="CD19" s="50">
        <v>5020</v>
      </c>
      <c r="CE19" s="19">
        <v>2366</v>
      </c>
      <c r="CF19" s="50">
        <v>1144</v>
      </c>
      <c r="CG19" s="19">
        <v>0</v>
      </c>
      <c r="CH19" s="50">
        <v>217</v>
      </c>
      <c r="CI19" s="19">
        <v>1181</v>
      </c>
      <c r="CJ19" s="50">
        <v>813</v>
      </c>
      <c r="CK19" s="52" t="s">
        <v>6</v>
      </c>
      <c r="CL19" s="19">
        <v>47</v>
      </c>
      <c r="CM19" s="50">
        <v>79</v>
      </c>
      <c r="CN19" s="19">
        <v>96</v>
      </c>
      <c r="CO19" s="50">
        <v>124</v>
      </c>
      <c r="CP19" s="19">
        <v>3119</v>
      </c>
      <c r="CQ19" s="50">
        <v>1479</v>
      </c>
      <c r="CR19" s="19">
        <v>3421</v>
      </c>
      <c r="CS19" s="50">
        <v>1312</v>
      </c>
      <c r="CT19" s="19">
        <v>1771</v>
      </c>
      <c r="CU19" s="50">
        <v>1199</v>
      </c>
      <c r="CV19" s="52" t="s">
        <v>6</v>
      </c>
      <c r="CW19" s="19">
        <v>216</v>
      </c>
      <c r="CX19" s="50">
        <v>307</v>
      </c>
      <c r="CY19" s="19">
        <v>556</v>
      </c>
      <c r="CZ19" s="50">
        <v>314</v>
      </c>
      <c r="DA19" s="19">
        <v>2073</v>
      </c>
      <c r="DB19" s="50">
        <v>1201</v>
      </c>
      <c r="DC19" s="19">
        <v>451</v>
      </c>
      <c r="DD19" s="50">
        <v>454</v>
      </c>
      <c r="DE19" s="19">
        <v>393</v>
      </c>
      <c r="DF19" s="50">
        <v>256</v>
      </c>
      <c r="DG19" s="52" t="s">
        <v>6</v>
      </c>
      <c r="DH19" s="19">
        <v>1536</v>
      </c>
      <c r="DI19" s="50">
        <v>1007</v>
      </c>
      <c r="DJ19" s="19">
        <v>665</v>
      </c>
      <c r="DK19" s="50">
        <v>457</v>
      </c>
      <c r="DL19" s="19">
        <v>19</v>
      </c>
      <c r="DM19" s="50">
        <v>44</v>
      </c>
      <c r="DN19" s="19">
        <v>0</v>
      </c>
      <c r="DO19" s="50">
        <v>217</v>
      </c>
      <c r="DP19" s="19">
        <v>0</v>
      </c>
      <c r="DQ19" s="50">
        <v>217</v>
      </c>
      <c r="DR19" s="52" t="s">
        <v>6</v>
      </c>
      <c r="DS19" s="19">
        <v>17015</v>
      </c>
      <c r="DT19" s="50">
        <v>3252</v>
      </c>
      <c r="DU19" s="19">
        <v>1664</v>
      </c>
      <c r="DV19" s="50">
        <v>1063</v>
      </c>
      <c r="DW19" s="19">
        <v>165</v>
      </c>
      <c r="DX19" s="50">
        <v>192</v>
      </c>
      <c r="DY19" s="19">
        <v>15186</v>
      </c>
      <c r="DZ19" s="50">
        <v>3170</v>
      </c>
    </row>
    <row r="20" spans="1:130" x14ac:dyDescent="0.2">
      <c r="A20" s="52" t="s">
        <v>7</v>
      </c>
      <c r="B20" s="53">
        <v>994669</v>
      </c>
      <c r="C20" s="54">
        <v>1764</v>
      </c>
      <c r="D20" s="53">
        <v>889174</v>
      </c>
      <c r="E20" s="54">
        <v>6362</v>
      </c>
      <c r="F20" s="53">
        <v>58180</v>
      </c>
      <c r="G20" s="54">
        <v>5692</v>
      </c>
      <c r="H20" s="53">
        <v>42551</v>
      </c>
      <c r="I20" s="54">
        <v>4342</v>
      </c>
      <c r="J20" s="19">
        <v>0</v>
      </c>
      <c r="K20" s="50">
        <v>210</v>
      </c>
      <c r="L20" s="52" t="s">
        <v>7</v>
      </c>
      <c r="M20" s="23">
        <v>0</v>
      </c>
      <c r="N20" s="50">
        <v>210</v>
      </c>
      <c r="O20" s="19">
        <v>708</v>
      </c>
      <c r="P20" s="50">
        <v>560</v>
      </c>
      <c r="Q20" s="19">
        <v>0</v>
      </c>
      <c r="R20" s="50">
        <v>210</v>
      </c>
      <c r="S20" s="19">
        <v>116</v>
      </c>
      <c r="T20" s="50">
        <v>186</v>
      </c>
      <c r="U20" s="19">
        <v>239</v>
      </c>
      <c r="V20" s="50">
        <v>215</v>
      </c>
      <c r="W20" s="52" t="s">
        <v>7</v>
      </c>
      <c r="X20" s="19">
        <v>786</v>
      </c>
      <c r="Y20" s="50">
        <v>600</v>
      </c>
      <c r="Z20" s="23" t="s">
        <v>61</v>
      </c>
      <c r="AA20" s="55" t="s">
        <v>61</v>
      </c>
      <c r="AB20" s="23">
        <v>604</v>
      </c>
      <c r="AC20" s="50">
        <v>366</v>
      </c>
      <c r="AD20" s="19">
        <v>1650</v>
      </c>
      <c r="AE20" s="50">
        <v>763</v>
      </c>
      <c r="AF20" s="19">
        <v>130</v>
      </c>
      <c r="AG20" s="50">
        <v>236</v>
      </c>
      <c r="AH20" s="52" t="s">
        <v>7</v>
      </c>
      <c r="AI20" s="19">
        <v>70</v>
      </c>
      <c r="AJ20" s="50">
        <v>119</v>
      </c>
      <c r="AK20" s="19">
        <v>0</v>
      </c>
      <c r="AL20" s="50">
        <v>210</v>
      </c>
      <c r="AM20" s="19">
        <v>212</v>
      </c>
      <c r="AN20" s="50">
        <v>275</v>
      </c>
      <c r="AO20" s="19">
        <v>201</v>
      </c>
      <c r="AP20" s="50">
        <v>214</v>
      </c>
      <c r="AQ20" s="19">
        <v>0</v>
      </c>
      <c r="AR20" s="50">
        <v>210</v>
      </c>
      <c r="AS20" s="52" t="s">
        <v>7</v>
      </c>
      <c r="AT20" s="19">
        <v>0</v>
      </c>
      <c r="AU20" s="50">
        <v>210</v>
      </c>
      <c r="AV20" s="19">
        <v>142</v>
      </c>
      <c r="AW20" s="50">
        <v>156</v>
      </c>
      <c r="AX20" s="19">
        <v>15</v>
      </c>
      <c r="AY20" s="50">
        <v>36</v>
      </c>
      <c r="AZ20" s="19">
        <v>0</v>
      </c>
      <c r="BA20" s="50">
        <v>210</v>
      </c>
      <c r="BB20" s="19">
        <v>7767</v>
      </c>
      <c r="BC20" s="50">
        <v>1780</v>
      </c>
      <c r="BD20" s="52" t="s">
        <v>7</v>
      </c>
      <c r="BE20" s="19">
        <v>1037</v>
      </c>
      <c r="BF20" s="50">
        <v>604</v>
      </c>
      <c r="BG20" s="19">
        <v>451</v>
      </c>
      <c r="BH20" s="50">
        <v>587</v>
      </c>
      <c r="BI20" s="19">
        <v>90</v>
      </c>
      <c r="BJ20" s="50">
        <v>147</v>
      </c>
      <c r="BK20" s="19">
        <v>6</v>
      </c>
      <c r="BL20" s="50">
        <v>16</v>
      </c>
      <c r="BM20" s="19">
        <v>424</v>
      </c>
      <c r="BN20" s="50">
        <v>391</v>
      </c>
      <c r="BO20" s="52" t="s">
        <v>7</v>
      </c>
      <c r="BP20" s="19">
        <v>0</v>
      </c>
      <c r="BQ20" s="50">
        <v>210</v>
      </c>
      <c r="BR20" s="19">
        <v>6</v>
      </c>
      <c r="BS20" s="50">
        <v>14</v>
      </c>
      <c r="BT20" s="19">
        <v>96</v>
      </c>
      <c r="BU20" s="50">
        <v>160</v>
      </c>
      <c r="BV20" s="19">
        <v>29</v>
      </c>
      <c r="BW20" s="50">
        <v>48</v>
      </c>
      <c r="BX20" s="19">
        <v>4008</v>
      </c>
      <c r="BY20" s="50">
        <v>1033</v>
      </c>
      <c r="BZ20" s="52" t="s">
        <v>7</v>
      </c>
      <c r="CA20" s="19">
        <v>86</v>
      </c>
      <c r="CB20" s="50">
        <v>146</v>
      </c>
      <c r="CC20" s="19">
        <v>5958</v>
      </c>
      <c r="CD20" s="50">
        <v>2104</v>
      </c>
      <c r="CE20" s="19">
        <v>341</v>
      </c>
      <c r="CF20" s="50">
        <v>282</v>
      </c>
      <c r="CG20" s="19">
        <v>0</v>
      </c>
      <c r="CH20" s="50">
        <v>210</v>
      </c>
      <c r="CI20" s="19">
        <v>148</v>
      </c>
      <c r="CJ20" s="50">
        <v>247</v>
      </c>
      <c r="CK20" s="52" t="s">
        <v>7</v>
      </c>
      <c r="CL20" s="19">
        <v>21</v>
      </c>
      <c r="CM20" s="50">
        <v>31</v>
      </c>
      <c r="CN20" s="19">
        <v>0</v>
      </c>
      <c r="CO20" s="50">
        <v>210</v>
      </c>
      <c r="CP20" s="19">
        <v>12349</v>
      </c>
      <c r="CQ20" s="50">
        <v>2812</v>
      </c>
      <c r="CR20" s="19">
        <v>6</v>
      </c>
      <c r="CS20" s="50">
        <v>15</v>
      </c>
      <c r="CT20" s="19">
        <v>572</v>
      </c>
      <c r="CU20" s="50">
        <v>680</v>
      </c>
      <c r="CV20" s="52" t="s">
        <v>7</v>
      </c>
      <c r="CW20" s="19">
        <v>0</v>
      </c>
      <c r="CX20" s="50">
        <v>210</v>
      </c>
      <c r="CY20" s="19">
        <v>98</v>
      </c>
      <c r="CZ20" s="50">
        <v>135</v>
      </c>
      <c r="DA20" s="19">
        <v>1300</v>
      </c>
      <c r="DB20" s="50">
        <v>1322</v>
      </c>
      <c r="DC20" s="19">
        <v>0</v>
      </c>
      <c r="DD20" s="50">
        <v>210</v>
      </c>
      <c r="DE20" s="19">
        <v>0</v>
      </c>
      <c r="DF20" s="50">
        <v>210</v>
      </c>
      <c r="DG20" s="52" t="s">
        <v>7</v>
      </c>
      <c r="DH20" s="19">
        <v>2588</v>
      </c>
      <c r="DI20" s="50">
        <v>1057</v>
      </c>
      <c r="DJ20" s="19">
        <v>258</v>
      </c>
      <c r="DK20" s="50">
        <v>398</v>
      </c>
      <c r="DL20" s="19">
        <v>0</v>
      </c>
      <c r="DM20" s="50">
        <v>210</v>
      </c>
      <c r="DN20" s="19">
        <v>39</v>
      </c>
      <c r="DO20" s="50">
        <v>66</v>
      </c>
      <c r="DP20" s="19">
        <v>0</v>
      </c>
      <c r="DQ20" s="50">
        <v>210</v>
      </c>
      <c r="DR20" s="52" t="s">
        <v>7</v>
      </c>
      <c r="DS20" s="19">
        <v>4764</v>
      </c>
      <c r="DT20" s="50">
        <v>1768</v>
      </c>
      <c r="DU20" s="19">
        <v>319</v>
      </c>
      <c r="DV20" s="50">
        <v>372</v>
      </c>
      <c r="DW20" s="19">
        <v>0</v>
      </c>
      <c r="DX20" s="50">
        <v>210</v>
      </c>
      <c r="DY20" s="19">
        <v>4445</v>
      </c>
      <c r="DZ20" s="50">
        <v>1723</v>
      </c>
    </row>
    <row r="21" spans="1:130" x14ac:dyDescent="0.2">
      <c r="A21" s="52" t="s">
        <v>8</v>
      </c>
      <c r="B21" s="53">
        <v>661026</v>
      </c>
      <c r="C21" s="54">
        <v>1835</v>
      </c>
      <c r="D21" s="53">
        <v>527167</v>
      </c>
      <c r="E21" s="54">
        <v>8611</v>
      </c>
      <c r="F21" s="53">
        <v>68606</v>
      </c>
      <c r="G21" s="54">
        <v>7109</v>
      </c>
      <c r="H21" s="53">
        <v>57746</v>
      </c>
      <c r="I21" s="54">
        <v>5874</v>
      </c>
      <c r="J21" s="19">
        <v>342</v>
      </c>
      <c r="K21" s="50">
        <v>369</v>
      </c>
      <c r="L21" s="52" t="s">
        <v>8</v>
      </c>
      <c r="M21" s="23">
        <v>196</v>
      </c>
      <c r="N21" s="50">
        <v>179</v>
      </c>
      <c r="O21" s="19">
        <v>674</v>
      </c>
      <c r="P21" s="50">
        <v>632</v>
      </c>
      <c r="Q21" s="19">
        <v>37</v>
      </c>
      <c r="R21" s="50">
        <v>75</v>
      </c>
      <c r="S21" s="19">
        <v>3945</v>
      </c>
      <c r="T21" s="50">
        <v>1308</v>
      </c>
      <c r="U21" s="19">
        <v>261</v>
      </c>
      <c r="V21" s="50">
        <v>258</v>
      </c>
      <c r="W21" s="52" t="s">
        <v>8</v>
      </c>
      <c r="X21" s="19">
        <v>1102</v>
      </c>
      <c r="Y21" s="50">
        <v>562</v>
      </c>
      <c r="Z21" s="19">
        <v>3560</v>
      </c>
      <c r="AA21" s="50">
        <v>1052</v>
      </c>
      <c r="AB21" s="23" t="s">
        <v>61</v>
      </c>
      <c r="AC21" s="55" t="s">
        <v>61</v>
      </c>
      <c r="AD21" s="23">
        <v>2581</v>
      </c>
      <c r="AE21" s="50">
        <v>1114</v>
      </c>
      <c r="AF21" s="19">
        <v>1662</v>
      </c>
      <c r="AG21" s="50">
        <v>836</v>
      </c>
      <c r="AH21" s="52" t="s">
        <v>8</v>
      </c>
      <c r="AI21" s="19">
        <v>0</v>
      </c>
      <c r="AJ21" s="50">
        <v>236</v>
      </c>
      <c r="AK21" s="19">
        <v>93</v>
      </c>
      <c r="AL21" s="50">
        <v>116</v>
      </c>
      <c r="AM21" s="19">
        <v>1736</v>
      </c>
      <c r="AN21" s="50">
        <v>928</v>
      </c>
      <c r="AO21" s="19">
        <v>159</v>
      </c>
      <c r="AP21" s="50">
        <v>263</v>
      </c>
      <c r="AQ21" s="19">
        <v>145</v>
      </c>
      <c r="AR21" s="50">
        <v>167</v>
      </c>
      <c r="AS21" s="52" t="s">
        <v>8</v>
      </c>
      <c r="AT21" s="19">
        <v>503</v>
      </c>
      <c r="AU21" s="50">
        <v>668</v>
      </c>
      <c r="AV21" s="19">
        <v>202</v>
      </c>
      <c r="AW21" s="50">
        <v>205</v>
      </c>
      <c r="AX21" s="19">
        <v>324</v>
      </c>
      <c r="AY21" s="50">
        <v>341</v>
      </c>
      <c r="AZ21" s="19">
        <v>1028</v>
      </c>
      <c r="BA21" s="50">
        <v>573</v>
      </c>
      <c r="BB21" s="19">
        <v>7754</v>
      </c>
      <c r="BC21" s="50">
        <v>1798</v>
      </c>
      <c r="BD21" s="52" t="s">
        <v>8</v>
      </c>
      <c r="BE21" s="19">
        <v>2389</v>
      </c>
      <c r="BF21" s="50">
        <v>870</v>
      </c>
      <c r="BG21" s="19">
        <v>607</v>
      </c>
      <c r="BH21" s="50">
        <v>418</v>
      </c>
      <c r="BI21" s="19">
        <v>726</v>
      </c>
      <c r="BJ21" s="50">
        <v>504</v>
      </c>
      <c r="BK21" s="19">
        <v>29</v>
      </c>
      <c r="BL21" s="50">
        <v>67</v>
      </c>
      <c r="BM21" s="19">
        <v>87</v>
      </c>
      <c r="BN21" s="50">
        <v>108</v>
      </c>
      <c r="BO21" s="52" t="s">
        <v>8</v>
      </c>
      <c r="BP21" s="19">
        <v>65</v>
      </c>
      <c r="BQ21" s="50">
        <v>78</v>
      </c>
      <c r="BR21" s="19">
        <v>0</v>
      </c>
      <c r="BS21" s="50">
        <v>236</v>
      </c>
      <c r="BT21" s="19">
        <v>431</v>
      </c>
      <c r="BU21" s="50">
        <v>412</v>
      </c>
      <c r="BV21" s="19">
        <v>266</v>
      </c>
      <c r="BW21" s="50">
        <v>329</v>
      </c>
      <c r="BX21" s="19">
        <v>2709</v>
      </c>
      <c r="BY21" s="50">
        <v>1162</v>
      </c>
      <c r="BZ21" s="52" t="s">
        <v>8</v>
      </c>
      <c r="CA21" s="19">
        <v>0</v>
      </c>
      <c r="CB21" s="50">
        <v>236</v>
      </c>
      <c r="CC21" s="19">
        <v>3658</v>
      </c>
      <c r="CD21" s="50">
        <v>1245</v>
      </c>
      <c r="CE21" s="19">
        <v>1330</v>
      </c>
      <c r="CF21" s="50">
        <v>807</v>
      </c>
      <c r="CG21" s="19">
        <v>0</v>
      </c>
      <c r="CH21" s="50">
        <v>236</v>
      </c>
      <c r="CI21" s="19">
        <v>1610</v>
      </c>
      <c r="CJ21" s="50">
        <v>1744</v>
      </c>
      <c r="CK21" s="52" t="s">
        <v>8</v>
      </c>
      <c r="CL21" s="19">
        <v>374</v>
      </c>
      <c r="CM21" s="50">
        <v>397</v>
      </c>
      <c r="CN21" s="19">
        <v>426</v>
      </c>
      <c r="CO21" s="50">
        <v>250</v>
      </c>
      <c r="CP21" s="19">
        <v>2237</v>
      </c>
      <c r="CQ21" s="50">
        <v>1095</v>
      </c>
      <c r="CR21" s="19">
        <v>366</v>
      </c>
      <c r="CS21" s="50">
        <v>348</v>
      </c>
      <c r="CT21" s="19">
        <v>196</v>
      </c>
      <c r="CU21" s="50">
        <v>272</v>
      </c>
      <c r="CV21" s="52" t="s">
        <v>8</v>
      </c>
      <c r="CW21" s="19">
        <v>0</v>
      </c>
      <c r="CX21" s="50">
        <v>236</v>
      </c>
      <c r="CY21" s="19">
        <v>663</v>
      </c>
      <c r="CZ21" s="50">
        <v>363</v>
      </c>
      <c r="DA21" s="19">
        <v>1498</v>
      </c>
      <c r="DB21" s="50">
        <v>1002</v>
      </c>
      <c r="DC21" s="19">
        <v>24</v>
      </c>
      <c r="DD21" s="50">
        <v>37</v>
      </c>
      <c r="DE21" s="19">
        <v>0</v>
      </c>
      <c r="DF21" s="50">
        <v>236</v>
      </c>
      <c r="DG21" s="52" t="s">
        <v>8</v>
      </c>
      <c r="DH21" s="19">
        <v>9003</v>
      </c>
      <c r="DI21" s="50">
        <v>2140</v>
      </c>
      <c r="DJ21" s="19">
        <v>1817</v>
      </c>
      <c r="DK21" s="50">
        <v>849</v>
      </c>
      <c r="DL21" s="19">
        <v>568</v>
      </c>
      <c r="DM21" s="50">
        <v>437</v>
      </c>
      <c r="DN21" s="19">
        <v>307</v>
      </c>
      <c r="DO21" s="50">
        <v>304</v>
      </c>
      <c r="DP21" s="19">
        <v>56</v>
      </c>
      <c r="DQ21" s="50">
        <v>93</v>
      </c>
      <c r="DR21" s="52" t="s">
        <v>8</v>
      </c>
      <c r="DS21" s="19">
        <v>7507</v>
      </c>
      <c r="DT21" s="50">
        <v>1477</v>
      </c>
      <c r="DU21" s="19">
        <v>568</v>
      </c>
      <c r="DV21" s="50">
        <v>434</v>
      </c>
      <c r="DW21" s="19">
        <v>0</v>
      </c>
      <c r="DX21" s="50">
        <v>236</v>
      </c>
      <c r="DY21" s="19">
        <v>6939</v>
      </c>
      <c r="DZ21" s="50">
        <v>1433</v>
      </c>
    </row>
    <row r="22" spans="1:130" x14ac:dyDescent="0.2">
      <c r="A22" s="52" t="s">
        <v>9</v>
      </c>
      <c r="B22" s="53">
        <v>21590684</v>
      </c>
      <c r="C22" s="54">
        <v>8058</v>
      </c>
      <c r="D22" s="53">
        <v>18571567</v>
      </c>
      <c r="E22" s="54">
        <v>47265</v>
      </c>
      <c r="F22" s="53">
        <v>2206566</v>
      </c>
      <c r="G22" s="54">
        <v>41666</v>
      </c>
      <c r="H22" s="53">
        <v>674740</v>
      </c>
      <c r="I22" s="54">
        <v>25002</v>
      </c>
      <c r="J22" s="19">
        <v>15159</v>
      </c>
      <c r="K22" s="50">
        <v>4087</v>
      </c>
      <c r="L22" s="52" t="s">
        <v>9</v>
      </c>
      <c r="M22" s="23">
        <v>2938</v>
      </c>
      <c r="N22" s="50">
        <v>2747</v>
      </c>
      <c r="O22" s="19">
        <v>6607</v>
      </c>
      <c r="P22" s="50">
        <v>1882</v>
      </c>
      <c r="Q22" s="19">
        <v>4804</v>
      </c>
      <c r="R22" s="50">
        <v>2217</v>
      </c>
      <c r="S22" s="19">
        <v>37464</v>
      </c>
      <c r="T22" s="50">
        <v>6348</v>
      </c>
      <c r="U22" s="19">
        <v>18468</v>
      </c>
      <c r="V22" s="50">
        <v>3586</v>
      </c>
      <c r="W22" s="52" t="s">
        <v>9</v>
      </c>
      <c r="X22" s="19">
        <v>15801</v>
      </c>
      <c r="Y22" s="50">
        <v>4348</v>
      </c>
      <c r="Z22" s="19">
        <v>4732</v>
      </c>
      <c r="AA22" s="50">
        <v>2390</v>
      </c>
      <c r="AB22" s="19">
        <v>1917</v>
      </c>
      <c r="AC22" s="50">
        <v>742</v>
      </c>
      <c r="AD22" s="23" t="s">
        <v>61</v>
      </c>
      <c r="AE22" s="55" t="s">
        <v>61</v>
      </c>
      <c r="AF22" s="23">
        <v>44723</v>
      </c>
      <c r="AG22" s="50">
        <v>6817</v>
      </c>
      <c r="AH22" s="52" t="s">
        <v>9</v>
      </c>
      <c r="AI22" s="19">
        <v>4179</v>
      </c>
      <c r="AJ22" s="50">
        <v>2124</v>
      </c>
      <c r="AK22" s="19">
        <v>1309</v>
      </c>
      <c r="AL22" s="50">
        <v>844</v>
      </c>
      <c r="AM22" s="19">
        <v>34061</v>
      </c>
      <c r="AN22" s="50">
        <v>5826</v>
      </c>
      <c r="AO22" s="19">
        <v>17980</v>
      </c>
      <c r="AP22" s="50">
        <v>3702</v>
      </c>
      <c r="AQ22" s="19">
        <v>3735</v>
      </c>
      <c r="AR22" s="50">
        <v>2015</v>
      </c>
      <c r="AS22" s="52" t="s">
        <v>9</v>
      </c>
      <c r="AT22" s="19">
        <v>3099</v>
      </c>
      <c r="AU22" s="50">
        <v>1301</v>
      </c>
      <c r="AV22" s="19">
        <v>8385</v>
      </c>
      <c r="AW22" s="50">
        <v>1964</v>
      </c>
      <c r="AX22" s="19">
        <v>5914</v>
      </c>
      <c r="AY22" s="50">
        <v>2059</v>
      </c>
      <c r="AZ22" s="19">
        <v>1483</v>
      </c>
      <c r="BA22" s="50">
        <v>699</v>
      </c>
      <c r="BB22" s="19">
        <v>16166</v>
      </c>
      <c r="BC22" s="50">
        <v>4674</v>
      </c>
      <c r="BD22" s="52" t="s">
        <v>9</v>
      </c>
      <c r="BE22" s="19">
        <v>20586</v>
      </c>
      <c r="BF22" s="50">
        <v>3567</v>
      </c>
      <c r="BG22" s="19">
        <v>24506</v>
      </c>
      <c r="BH22" s="50">
        <v>6043</v>
      </c>
      <c r="BI22" s="19">
        <v>10156</v>
      </c>
      <c r="BJ22" s="50">
        <v>2660</v>
      </c>
      <c r="BK22" s="19">
        <v>4522</v>
      </c>
      <c r="BL22" s="50">
        <v>2255</v>
      </c>
      <c r="BM22" s="19">
        <v>11010</v>
      </c>
      <c r="BN22" s="50">
        <v>2828</v>
      </c>
      <c r="BO22" s="52" t="s">
        <v>9</v>
      </c>
      <c r="BP22" s="19">
        <v>1041</v>
      </c>
      <c r="BQ22" s="50">
        <v>1069</v>
      </c>
      <c r="BR22" s="19">
        <v>2009</v>
      </c>
      <c r="BS22" s="50">
        <v>1229</v>
      </c>
      <c r="BT22" s="19">
        <v>9332</v>
      </c>
      <c r="BU22" s="50">
        <v>3340</v>
      </c>
      <c r="BV22" s="19">
        <v>3079</v>
      </c>
      <c r="BW22" s="50">
        <v>1758</v>
      </c>
      <c r="BX22" s="19">
        <v>36417</v>
      </c>
      <c r="BY22" s="50">
        <v>5986</v>
      </c>
      <c r="BZ22" s="52" t="s">
        <v>9</v>
      </c>
      <c r="CA22" s="19">
        <v>2765</v>
      </c>
      <c r="CB22" s="50">
        <v>1448</v>
      </c>
      <c r="CC22" s="19">
        <v>91758</v>
      </c>
      <c r="CD22" s="50">
        <v>11589</v>
      </c>
      <c r="CE22" s="19">
        <v>21207</v>
      </c>
      <c r="CF22" s="50">
        <v>3820</v>
      </c>
      <c r="CG22" s="19">
        <v>3610</v>
      </c>
      <c r="CH22" s="50">
        <v>2618</v>
      </c>
      <c r="CI22" s="19">
        <v>22443</v>
      </c>
      <c r="CJ22" s="50">
        <v>3732</v>
      </c>
      <c r="CK22" s="52" t="s">
        <v>9</v>
      </c>
      <c r="CL22" s="19">
        <v>3768</v>
      </c>
      <c r="CM22" s="50">
        <v>1549</v>
      </c>
      <c r="CN22" s="19">
        <v>5937</v>
      </c>
      <c r="CO22" s="50">
        <v>1974</v>
      </c>
      <c r="CP22" s="19">
        <v>29817</v>
      </c>
      <c r="CQ22" s="50">
        <v>5272</v>
      </c>
      <c r="CR22" s="19">
        <v>2784</v>
      </c>
      <c r="CS22" s="50">
        <v>1120</v>
      </c>
      <c r="CT22" s="19">
        <v>8393</v>
      </c>
      <c r="CU22" s="50">
        <v>2590</v>
      </c>
      <c r="CV22" s="52" t="s">
        <v>9</v>
      </c>
      <c r="CW22" s="19">
        <v>1282</v>
      </c>
      <c r="CX22" s="50">
        <v>1000</v>
      </c>
      <c r="CY22" s="19">
        <v>18772</v>
      </c>
      <c r="CZ22" s="50">
        <v>4728</v>
      </c>
      <c r="DA22" s="19">
        <v>28243</v>
      </c>
      <c r="DB22" s="50">
        <v>5020</v>
      </c>
      <c r="DC22" s="19">
        <v>7284</v>
      </c>
      <c r="DD22" s="50">
        <v>2918</v>
      </c>
      <c r="DE22" s="19">
        <v>1499</v>
      </c>
      <c r="DF22" s="50">
        <v>892</v>
      </c>
      <c r="DG22" s="52" t="s">
        <v>9</v>
      </c>
      <c r="DH22" s="19">
        <v>29153</v>
      </c>
      <c r="DI22" s="50">
        <v>4865</v>
      </c>
      <c r="DJ22" s="19">
        <v>9611</v>
      </c>
      <c r="DK22" s="50">
        <v>3273</v>
      </c>
      <c r="DL22" s="19">
        <v>3165</v>
      </c>
      <c r="DM22" s="50">
        <v>1716</v>
      </c>
      <c r="DN22" s="19">
        <v>9909</v>
      </c>
      <c r="DO22" s="50">
        <v>2686</v>
      </c>
      <c r="DP22" s="19">
        <v>1758</v>
      </c>
      <c r="DQ22" s="50">
        <v>958</v>
      </c>
      <c r="DR22" s="52" t="s">
        <v>9</v>
      </c>
      <c r="DS22" s="19">
        <v>137811</v>
      </c>
      <c r="DT22" s="50">
        <v>11410</v>
      </c>
      <c r="DU22" s="19">
        <v>13795</v>
      </c>
      <c r="DV22" s="50">
        <v>4714</v>
      </c>
      <c r="DW22" s="19">
        <v>2274</v>
      </c>
      <c r="DX22" s="50">
        <v>1557</v>
      </c>
      <c r="DY22" s="19">
        <v>121742</v>
      </c>
      <c r="DZ22" s="50">
        <v>9765</v>
      </c>
    </row>
    <row r="23" spans="1:130" x14ac:dyDescent="0.2">
      <c r="A23" s="52"/>
      <c r="B23" s="53"/>
      <c r="C23" s="54"/>
      <c r="D23" s="53"/>
      <c r="E23" s="54"/>
      <c r="F23" s="53"/>
      <c r="G23" s="54"/>
      <c r="H23" s="53"/>
      <c r="I23" s="54"/>
      <c r="J23" s="19"/>
      <c r="K23" s="50"/>
      <c r="L23" s="52"/>
      <c r="M23" s="23"/>
      <c r="N23" s="50"/>
      <c r="O23" s="19"/>
      <c r="P23" s="50"/>
      <c r="Q23" s="19"/>
      <c r="R23" s="50"/>
      <c r="S23" s="19"/>
      <c r="T23" s="50"/>
      <c r="U23" s="19"/>
      <c r="V23" s="50"/>
      <c r="W23" s="52"/>
      <c r="X23" s="19"/>
      <c r="Y23" s="50"/>
      <c r="Z23" s="19"/>
      <c r="AA23" s="50"/>
      <c r="AB23" s="19"/>
      <c r="AC23" s="50"/>
      <c r="AD23" s="19"/>
      <c r="AE23" s="50"/>
      <c r="AF23" s="19"/>
      <c r="AG23" s="50"/>
      <c r="AH23" s="52"/>
      <c r="AI23" s="19"/>
      <c r="AJ23" s="50"/>
      <c r="AK23" s="19"/>
      <c r="AL23" s="50"/>
      <c r="AM23" s="19"/>
      <c r="AN23" s="50"/>
      <c r="AO23" s="19"/>
      <c r="AP23" s="50"/>
      <c r="AQ23" s="19"/>
      <c r="AR23" s="50"/>
      <c r="AS23" s="52"/>
      <c r="AT23" s="19"/>
      <c r="AU23" s="50"/>
      <c r="AV23" s="19"/>
      <c r="AW23" s="50"/>
      <c r="AX23" s="19"/>
      <c r="AY23" s="50"/>
      <c r="AZ23" s="19"/>
      <c r="BA23" s="50"/>
      <c r="BB23" s="19"/>
      <c r="BC23" s="50"/>
      <c r="BD23" s="52"/>
      <c r="BE23" s="19"/>
      <c r="BF23" s="50"/>
      <c r="BG23" s="19"/>
      <c r="BH23" s="50"/>
      <c r="BI23" s="19"/>
      <c r="BJ23" s="50"/>
      <c r="BK23" s="19"/>
      <c r="BL23" s="50"/>
      <c r="BM23" s="19"/>
      <c r="BN23" s="50"/>
      <c r="BO23" s="52"/>
      <c r="BP23" s="19"/>
      <c r="BQ23" s="50"/>
      <c r="BR23" s="19"/>
      <c r="BS23" s="50"/>
      <c r="BT23" s="19"/>
      <c r="BU23" s="50"/>
      <c r="BV23" s="19"/>
      <c r="BW23" s="50"/>
      <c r="BX23" s="19"/>
      <c r="BY23" s="50"/>
      <c r="BZ23" s="52"/>
      <c r="CA23" s="19"/>
      <c r="CB23" s="50"/>
      <c r="CC23" s="19"/>
      <c r="CD23" s="50"/>
      <c r="CE23" s="19"/>
      <c r="CF23" s="50"/>
      <c r="CG23" s="19"/>
      <c r="CH23" s="50"/>
      <c r="CI23" s="19"/>
      <c r="CJ23" s="50"/>
      <c r="CK23" s="52"/>
      <c r="CL23" s="19"/>
      <c r="CM23" s="50"/>
      <c r="CN23" s="19"/>
      <c r="CO23" s="50"/>
      <c r="CP23" s="19"/>
      <c r="CQ23" s="50"/>
      <c r="CR23" s="19"/>
      <c r="CS23" s="50"/>
      <c r="CT23" s="19"/>
      <c r="CU23" s="50"/>
      <c r="CV23" s="52"/>
      <c r="CW23" s="19"/>
      <c r="CX23" s="50"/>
      <c r="CY23" s="19"/>
      <c r="CZ23" s="50"/>
      <c r="DA23" s="19"/>
      <c r="DB23" s="50"/>
      <c r="DC23" s="19"/>
      <c r="DD23" s="50"/>
      <c r="DE23" s="19"/>
      <c r="DF23" s="50"/>
      <c r="DG23" s="52"/>
      <c r="DH23" s="19"/>
      <c r="DI23" s="50"/>
      <c r="DJ23" s="19"/>
      <c r="DK23" s="50"/>
      <c r="DL23" s="19"/>
      <c r="DM23" s="50"/>
      <c r="DN23" s="19"/>
      <c r="DO23" s="50"/>
      <c r="DP23" s="19"/>
      <c r="DQ23" s="50"/>
      <c r="DR23" s="52"/>
      <c r="DS23" s="19"/>
      <c r="DT23" s="50"/>
      <c r="DU23" s="19"/>
      <c r="DV23" s="50"/>
      <c r="DW23" s="19"/>
      <c r="DX23" s="50"/>
      <c r="DY23" s="19"/>
      <c r="DZ23" s="50"/>
    </row>
    <row r="24" spans="1:130" x14ac:dyDescent="0.2">
      <c r="A24" s="52" t="s">
        <v>10</v>
      </c>
      <c r="B24" s="53">
        <v>10688429</v>
      </c>
      <c r="C24" s="54">
        <v>6334</v>
      </c>
      <c r="D24" s="53">
        <v>9243299</v>
      </c>
      <c r="E24" s="54">
        <v>38980</v>
      </c>
      <c r="F24" s="53">
        <v>1107180</v>
      </c>
      <c r="G24" s="54">
        <v>34938</v>
      </c>
      <c r="H24" s="53">
        <v>302512</v>
      </c>
      <c r="I24" s="54">
        <v>17711</v>
      </c>
      <c r="J24" s="19">
        <v>22228</v>
      </c>
      <c r="K24" s="50">
        <v>8440</v>
      </c>
      <c r="L24" s="52" t="s">
        <v>10</v>
      </c>
      <c r="M24" s="23">
        <v>2178</v>
      </c>
      <c r="N24" s="50">
        <v>2222</v>
      </c>
      <c r="O24" s="19">
        <v>3194</v>
      </c>
      <c r="P24" s="50">
        <v>1576</v>
      </c>
      <c r="Q24" s="19">
        <v>1236</v>
      </c>
      <c r="R24" s="50">
        <v>830</v>
      </c>
      <c r="S24" s="19">
        <v>28908</v>
      </c>
      <c r="T24" s="50">
        <v>5194</v>
      </c>
      <c r="U24" s="19">
        <v>5259</v>
      </c>
      <c r="V24" s="50">
        <v>2307</v>
      </c>
      <c r="W24" s="52" t="s">
        <v>10</v>
      </c>
      <c r="X24" s="19">
        <v>513</v>
      </c>
      <c r="Y24" s="50">
        <v>417</v>
      </c>
      <c r="Z24" s="19">
        <v>779</v>
      </c>
      <c r="AA24" s="50">
        <v>593</v>
      </c>
      <c r="AB24" s="19">
        <v>920</v>
      </c>
      <c r="AC24" s="50">
        <v>612</v>
      </c>
      <c r="AD24" s="19">
        <v>49163</v>
      </c>
      <c r="AE24" s="50">
        <v>7541</v>
      </c>
      <c r="AF24" s="23" t="s">
        <v>61</v>
      </c>
      <c r="AG24" s="55" t="s">
        <v>61</v>
      </c>
      <c r="AH24" s="52" t="s">
        <v>10</v>
      </c>
      <c r="AI24" s="23">
        <v>2321</v>
      </c>
      <c r="AJ24" s="50">
        <v>1381</v>
      </c>
      <c r="AK24" s="19">
        <v>208</v>
      </c>
      <c r="AL24" s="50">
        <v>341</v>
      </c>
      <c r="AM24" s="19">
        <v>5472</v>
      </c>
      <c r="AN24" s="50">
        <v>2116</v>
      </c>
      <c r="AO24" s="19">
        <v>3897</v>
      </c>
      <c r="AP24" s="50">
        <v>1518</v>
      </c>
      <c r="AQ24" s="19">
        <v>1619</v>
      </c>
      <c r="AR24" s="50">
        <v>1482</v>
      </c>
      <c r="AS24" s="52" t="s">
        <v>10</v>
      </c>
      <c r="AT24" s="19">
        <v>2588</v>
      </c>
      <c r="AU24" s="50">
        <v>1449</v>
      </c>
      <c r="AV24" s="19">
        <v>7048</v>
      </c>
      <c r="AW24" s="50">
        <v>4728</v>
      </c>
      <c r="AX24" s="19">
        <v>7437</v>
      </c>
      <c r="AY24" s="50">
        <v>5144</v>
      </c>
      <c r="AZ24" s="19">
        <v>721</v>
      </c>
      <c r="BA24" s="50">
        <v>389</v>
      </c>
      <c r="BB24" s="19">
        <v>5135</v>
      </c>
      <c r="BC24" s="50">
        <v>2135</v>
      </c>
      <c r="BD24" s="52" t="s">
        <v>10</v>
      </c>
      <c r="BE24" s="19">
        <v>3151</v>
      </c>
      <c r="BF24" s="50">
        <v>1364</v>
      </c>
      <c r="BG24" s="19">
        <v>4923</v>
      </c>
      <c r="BH24" s="50">
        <v>1903</v>
      </c>
      <c r="BI24" s="19">
        <v>2038</v>
      </c>
      <c r="BJ24" s="50">
        <v>1453</v>
      </c>
      <c r="BK24" s="19">
        <v>4992</v>
      </c>
      <c r="BL24" s="50">
        <v>1911</v>
      </c>
      <c r="BM24" s="19">
        <v>2867</v>
      </c>
      <c r="BN24" s="50">
        <v>2435</v>
      </c>
      <c r="BO24" s="52" t="s">
        <v>10</v>
      </c>
      <c r="BP24" s="19">
        <v>394</v>
      </c>
      <c r="BQ24" s="50">
        <v>580</v>
      </c>
      <c r="BR24" s="19">
        <v>144</v>
      </c>
      <c r="BS24" s="50">
        <v>240</v>
      </c>
      <c r="BT24" s="19">
        <v>3464</v>
      </c>
      <c r="BU24" s="50">
        <v>3734</v>
      </c>
      <c r="BV24" s="19">
        <v>1677</v>
      </c>
      <c r="BW24" s="50">
        <v>1160</v>
      </c>
      <c r="BX24" s="19">
        <v>10793</v>
      </c>
      <c r="BY24" s="50">
        <v>3114</v>
      </c>
      <c r="BZ24" s="52" t="s">
        <v>10</v>
      </c>
      <c r="CA24" s="19">
        <v>1262</v>
      </c>
      <c r="CB24" s="50">
        <v>952</v>
      </c>
      <c r="CC24" s="19">
        <v>14038</v>
      </c>
      <c r="CD24" s="50">
        <v>3864</v>
      </c>
      <c r="CE24" s="19">
        <v>14739</v>
      </c>
      <c r="CF24" s="50">
        <v>3592</v>
      </c>
      <c r="CG24" s="19">
        <v>85</v>
      </c>
      <c r="CH24" s="50">
        <v>142</v>
      </c>
      <c r="CI24" s="19">
        <v>7583</v>
      </c>
      <c r="CJ24" s="50">
        <v>2499</v>
      </c>
      <c r="CK24" s="52" t="s">
        <v>10</v>
      </c>
      <c r="CL24" s="19">
        <v>1672</v>
      </c>
      <c r="CM24" s="50">
        <v>896</v>
      </c>
      <c r="CN24" s="19">
        <v>3351</v>
      </c>
      <c r="CO24" s="50">
        <v>1461</v>
      </c>
      <c r="CP24" s="19">
        <v>5915</v>
      </c>
      <c r="CQ24" s="50">
        <v>2278</v>
      </c>
      <c r="CR24" s="19">
        <v>129</v>
      </c>
      <c r="CS24" s="50">
        <v>164</v>
      </c>
      <c r="CT24" s="19">
        <v>14448</v>
      </c>
      <c r="CU24" s="50">
        <v>3648</v>
      </c>
      <c r="CV24" s="52" t="s">
        <v>10</v>
      </c>
      <c r="CW24" s="19">
        <v>0</v>
      </c>
      <c r="CX24" s="50">
        <v>247</v>
      </c>
      <c r="CY24" s="19">
        <v>14689</v>
      </c>
      <c r="CZ24" s="50">
        <v>3471</v>
      </c>
      <c r="DA24" s="19">
        <v>21413</v>
      </c>
      <c r="DB24" s="50">
        <v>5836</v>
      </c>
      <c r="DC24" s="19">
        <v>656</v>
      </c>
      <c r="DD24" s="50">
        <v>465</v>
      </c>
      <c r="DE24" s="19">
        <v>192</v>
      </c>
      <c r="DF24" s="50">
        <v>209</v>
      </c>
      <c r="DG24" s="52" t="s">
        <v>10</v>
      </c>
      <c r="DH24" s="19">
        <v>10553</v>
      </c>
      <c r="DI24" s="50">
        <v>3019</v>
      </c>
      <c r="DJ24" s="19">
        <v>3852</v>
      </c>
      <c r="DK24" s="50">
        <v>1775</v>
      </c>
      <c r="DL24" s="19">
        <v>1068</v>
      </c>
      <c r="DM24" s="50">
        <v>1054</v>
      </c>
      <c r="DN24" s="19">
        <v>1580</v>
      </c>
      <c r="DO24" s="50">
        <v>831</v>
      </c>
      <c r="DP24" s="19">
        <v>20</v>
      </c>
      <c r="DQ24" s="50">
        <v>34</v>
      </c>
      <c r="DR24" s="52" t="s">
        <v>10</v>
      </c>
      <c r="DS24" s="19">
        <v>35438</v>
      </c>
      <c r="DT24" s="50">
        <v>5067</v>
      </c>
      <c r="DU24" s="19">
        <v>1805</v>
      </c>
      <c r="DV24" s="50">
        <v>708</v>
      </c>
      <c r="DW24" s="19">
        <v>742</v>
      </c>
      <c r="DX24" s="50">
        <v>579</v>
      </c>
      <c r="DY24" s="19">
        <v>32891</v>
      </c>
      <c r="DZ24" s="50">
        <v>4832</v>
      </c>
    </row>
    <row r="25" spans="1:130" x14ac:dyDescent="0.2">
      <c r="A25" s="52" t="s">
        <v>11</v>
      </c>
      <c r="B25" s="53">
        <v>1426298</v>
      </c>
      <c r="C25" s="54">
        <v>2455</v>
      </c>
      <c r="D25" s="53">
        <v>1230761</v>
      </c>
      <c r="E25" s="54">
        <v>11560</v>
      </c>
      <c r="F25" s="53">
        <v>110790</v>
      </c>
      <c r="G25" s="54">
        <v>9317</v>
      </c>
      <c r="H25" s="53">
        <v>71626</v>
      </c>
      <c r="I25" s="54">
        <v>8474</v>
      </c>
      <c r="J25" s="19">
        <v>2192</v>
      </c>
      <c r="K25" s="50">
        <v>1435</v>
      </c>
      <c r="L25" s="52" t="s">
        <v>11</v>
      </c>
      <c r="M25" s="23">
        <v>618</v>
      </c>
      <c r="N25" s="50">
        <v>503</v>
      </c>
      <c r="O25" s="19">
        <v>1517</v>
      </c>
      <c r="P25" s="50">
        <v>858</v>
      </c>
      <c r="Q25" s="19">
        <v>0</v>
      </c>
      <c r="R25" s="50">
        <v>200</v>
      </c>
      <c r="S25" s="19">
        <v>16116</v>
      </c>
      <c r="T25" s="50">
        <v>2962</v>
      </c>
      <c r="U25" s="19">
        <v>2544</v>
      </c>
      <c r="V25" s="50">
        <v>1257</v>
      </c>
      <c r="W25" s="52" t="s">
        <v>11</v>
      </c>
      <c r="X25" s="19">
        <v>434</v>
      </c>
      <c r="Y25" s="50">
        <v>333</v>
      </c>
      <c r="Z25" s="19">
        <v>0</v>
      </c>
      <c r="AA25" s="50">
        <v>200</v>
      </c>
      <c r="AB25" s="19">
        <v>433</v>
      </c>
      <c r="AC25" s="50">
        <v>512</v>
      </c>
      <c r="AD25" s="19">
        <v>2527</v>
      </c>
      <c r="AE25" s="50">
        <v>1106</v>
      </c>
      <c r="AF25" s="19">
        <v>3835</v>
      </c>
      <c r="AG25" s="50">
        <v>1585</v>
      </c>
      <c r="AH25" s="52" t="s">
        <v>11</v>
      </c>
      <c r="AI25" s="23" t="s">
        <v>61</v>
      </c>
      <c r="AJ25" s="55" t="s">
        <v>61</v>
      </c>
      <c r="AK25" s="23">
        <v>1638</v>
      </c>
      <c r="AL25" s="50">
        <v>1439</v>
      </c>
      <c r="AM25" s="19">
        <v>496</v>
      </c>
      <c r="AN25" s="50">
        <v>375</v>
      </c>
      <c r="AO25" s="19">
        <v>1251</v>
      </c>
      <c r="AP25" s="50">
        <v>783</v>
      </c>
      <c r="AQ25" s="19">
        <v>0</v>
      </c>
      <c r="AR25" s="50">
        <v>200</v>
      </c>
      <c r="AS25" s="52" t="s">
        <v>11</v>
      </c>
      <c r="AT25" s="19">
        <v>462</v>
      </c>
      <c r="AU25" s="50">
        <v>412</v>
      </c>
      <c r="AV25" s="19">
        <v>0</v>
      </c>
      <c r="AW25" s="50">
        <v>200</v>
      </c>
      <c r="AX25" s="19">
        <v>616</v>
      </c>
      <c r="AY25" s="50">
        <v>614</v>
      </c>
      <c r="AZ25" s="19">
        <v>144</v>
      </c>
      <c r="BA25" s="50">
        <v>220</v>
      </c>
      <c r="BB25" s="19">
        <v>1710</v>
      </c>
      <c r="BC25" s="50">
        <v>1103</v>
      </c>
      <c r="BD25" s="52" t="s">
        <v>11</v>
      </c>
      <c r="BE25" s="19">
        <v>868</v>
      </c>
      <c r="BF25" s="50">
        <v>653</v>
      </c>
      <c r="BG25" s="19">
        <v>891</v>
      </c>
      <c r="BH25" s="50">
        <v>932</v>
      </c>
      <c r="BI25" s="19">
        <v>695</v>
      </c>
      <c r="BJ25" s="50">
        <v>448</v>
      </c>
      <c r="BK25" s="19">
        <v>1048</v>
      </c>
      <c r="BL25" s="50">
        <v>940</v>
      </c>
      <c r="BM25" s="19">
        <v>605</v>
      </c>
      <c r="BN25" s="50">
        <v>436</v>
      </c>
      <c r="BO25" s="52" t="s">
        <v>11</v>
      </c>
      <c r="BP25" s="19">
        <v>681</v>
      </c>
      <c r="BQ25" s="50">
        <v>1046</v>
      </c>
      <c r="BR25" s="19">
        <v>44</v>
      </c>
      <c r="BS25" s="50">
        <v>73</v>
      </c>
      <c r="BT25" s="19">
        <v>1057</v>
      </c>
      <c r="BU25" s="50">
        <v>735</v>
      </c>
      <c r="BV25" s="19">
        <v>130</v>
      </c>
      <c r="BW25" s="50">
        <v>190</v>
      </c>
      <c r="BX25" s="19">
        <v>2046</v>
      </c>
      <c r="BY25" s="50">
        <v>2480</v>
      </c>
      <c r="BZ25" s="52" t="s">
        <v>11</v>
      </c>
      <c r="CA25" s="19">
        <v>134</v>
      </c>
      <c r="CB25" s="50">
        <v>166</v>
      </c>
      <c r="CC25" s="19">
        <v>2696</v>
      </c>
      <c r="CD25" s="50">
        <v>1457</v>
      </c>
      <c r="CE25" s="19">
        <v>541</v>
      </c>
      <c r="CF25" s="50">
        <v>445</v>
      </c>
      <c r="CG25" s="19">
        <v>11</v>
      </c>
      <c r="CH25" s="50">
        <v>27</v>
      </c>
      <c r="CI25" s="19">
        <v>268</v>
      </c>
      <c r="CJ25" s="50">
        <v>292</v>
      </c>
      <c r="CK25" s="52" t="s">
        <v>11</v>
      </c>
      <c r="CL25" s="19">
        <v>151</v>
      </c>
      <c r="CM25" s="50">
        <v>225</v>
      </c>
      <c r="CN25" s="19">
        <v>1396</v>
      </c>
      <c r="CO25" s="50">
        <v>697</v>
      </c>
      <c r="CP25" s="19">
        <v>904</v>
      </c>
      <c r="CQ25" s="50">
        <v>585</v>
      </c>
      <c r="CR25" s="19">
        <v>0</v>
      </c>
      <c r="CS25" s="50">
        <v>200</v>
      </c>
      <c r="CT25" s="19">
        <v>632</v>
      </c>
      <c r="CU25" s="50">
        <v>420</v>
      </c>
      <c r="CV25" s="52" t="s">
        <v>11</v>
      </c>
      <c r="CW25" s="19">
        <v>8</v>
      </c>
      <c r="CX25" s="50">
        <v>19</v>
      </c>
      <c r="CY25" s="19">
        <v>415</v>
      </c>
      <c r="CZ25" s="50">
        <v>311</v>
      </c>
      <c r="DA25" s="19">
        <v>6849</v>
      </c>
      <c r="DB25" s="50">
        <v>2319</v>
      </c>
      <c r="DC25" s="19">
        <v>118</v>
      </c>
      <c r="DD25" s="50">
        <v>171</v>
      </c>
      <c r="DE25" s="19">
        <v>0</v>
      </c>
      <c r="DF25" s="50">
        <v>200</v>
      </c>
      <c r="DG25" s="52" t="s">
        <v>11</v>
      </c>
      <c r="DH25" s="19">
        <v>5691</v>
      </c>
      <c r="DI25" s="50">
        <v>3412</v>
      </c>
      <c r="DJ25" s="19">
        <v>6655</v>
      </c>
      <c r="DK25" s="50">
        <v>2114</v>
      </c>
      <c r="DL25" s="19">
        <v>138</v>
      </c>
      <c r="DM25" s="50">
        <v>232</v>
      </c>
      <c r="DN25" s="19">
        <v>421</v>
      </c>
      <c r="DO25" s="50">
        <v>518</v>
      </c>
      <c r="DP25" s="19">
        <v>0</v>
      </c>
      <c r="DQ25" s="50">
        <v>200</v>
      </c>
      <c r="DR25" s="52" t="s">
        <v>11</v>
      </c>
      <c r="DS25" s="19">
        <v>13121</v>
      </c>
      <c r="DT25" s="50">
        <v>3194</v>
      </c>
      <c r="DU25" s="19">
        <v>0</v>
      </c>
      <c r="DV25" s="50">
        <v>200</v>
      </c>
      <c r="DW25" s="19">
        <v>1626</v>
      </c>
      <c r="DX25" s="50">
        <v>1486</v>
      </c>
      <c r="DY25" s="19">
        <v>11495</v>
      </c>
      <c r="DZ25" s="50">
        <v>2781</v>
      </c>
    </row>
    <row r="26" spans="1:130" x14ac:dyDescent="0.2">
      <c r="A26" s="52" t="s">
        <v>12</v>
      </c>
      <c r="B26" s="53">
        <v>1879719</v>
      </c>
      <c r="C26" s="54">
        <v>2400</v>
      </c>
      <c r="D26" s="53">
        <v>1601568</v>
      </c>
      <c r="E26" s="54">
        <v>15804</v>
      </c>
      <c r="F26" s="53">
        <v>176458</v>
      </c>
      <c r="G26" s="54">
        <v>11576</v>
      </c>
      <c r="H26" s="53">
        <v>96388</v>
      </c>
      <c r="I26" s="54">
        <v>9806</v>
      </c>
      <c r="J26" s="19">
        <v>350</v>
      </c>
      <c r="K26" s="50">
        <v>358</v>
      </c>
      <c r="L26" s="52" t="s">
        <v>12</v>
      </c>
      <c r="M26" s="23">
        <v>4427</v>
      </c>
      <c r="N26" s="50">
        <v>4446</v>
      </c>
      <c r="O26" s="19">
        <v>3020</v>
      </c>
      <c r="P26" s="50">
        <v>1165</v>
      </c>
      <c r="Q26" s="19">
        <v>0</v>
      </c>
      <c r="R26" s="50">
        <v>214</v>
      </c>
      <c r="S26" s="19">
        <v>27193</v>
      </c>
      <c r="T26" s="50">
        <v>6571</v>
      </c>
      <c r="U26" s="19">
        <v>6211</v>
      </c>
      <c r="V26" s="50">
        <v>3839</v>
      </c>
      <c r="W26" s="52" t="s">
        <v>12</v>
      </c>
      <c r="X26" s="19">
        <v>305</v>
      </c>
      <c r="Y26" s="50">
        <v>457</v>
      </c>
      <c r="Z26" s="19">
        <v>0</v>
      </c>
      <c r="AA26" s="50">
        <v>214</v>
      </c>
      <c r="AB26" s="19">
        <v>0</v>
      </c>
      <c r="AC26" s="50">
        <v>214</v>
      </c>
      <c r="AD26" s="19">
        <v>1322</v>
      </c>
      <c r="AE26" s="50">
        <v>842</v>
      </c>
      <c r="AF26" s="19">
        <v>421</v>
      </c>
      <c r="AG26" s="50">
        <v>564</v>
      </c>
      <c r="AH26" s="52" t="s">
        <v>12</v>
      </c>
      <c r="AI26" s="19">
        <v>827</v>
      </c>
      <c r="AJ26" s="50">
        <v>918</v>
      </c>
      <c r="AK26" s="23" t="s">
        <v>61</v>
      </c>
      <c r="AL26" s="55" t="s">
        <v>61</v>
      </c>
      <c r="AM26" s="23">
        <v>374</v>
      </c>
      <c r="AN26" s="50">
        <v>391</v>
      </c>
      <c r="AO26" s="19">
        <v>0</v>
      </c>
      <c r="AP26" s="50">
        <v>214</v>
      </c>
      <c r="AQ26" s="19">
        <v>428</v>
      </c>
      <c r="AR26" s="50">
        <v>532</v>
      </c>
      <c r="AS26" s="52" t="s">
        <v>12</v>
      </c>
      <c r="AT26" s="19">
        <v>611</v>
      </c>
      <c r="AU26" s="50">
        <v>660</v>
      </c>
      <c r="AV26" s="19">
        <v>51</v>
      </c>
      <c r="AW26" s="50">
        <v>84</v>
      </c>
      <c r="AX26" s="19">
        <v>81</v>
      </c>
      <c r="AY26" s="50">
        <v>72</v>
      </c>
      <c r="AZ26" s="19">
        <v>1610</v>
      </c>
      <c r="BA26" s="50">
        <v>2440</v>
      </c>
      <c r="BB26" s="19">
        <v>467</v>
      </c>
      <c r="BC26" s="50">
        <v>442</v>
      </c>
      <c r="BD26" s="52" t="s">
        <v>12</v>
      </c>
      <c r="BE26" s="19">
        <v>0</v>
      </c>
      <c r="BF26" s="50">
        <v>214</v>
      </c>
      <c r="BG26" s="19">
        <v>548</v>
      </c>
      <c r="BH26" s="50">
        <v>463</v>
      </c>
      <c r="BI26" s="19">
        <v>706</v>
      </c>
      <c r="BJ26" s="50">
        <v>466</v>
      </c>
      <c r="BK26" s="19">
        <v>20</v>
      </c>
      <c r="BL26" s="50">
        <v>34</v>
      </c>
      <c r="BM26" s="19">
        <v>642</v>
      </c>
      <c r="BN26" s="50">
        <v>424</v>
      </c>
      <c r="BO26" s="52" t="s">
        <v>12</v>
      </c>
      <c r="BP26" s="19">
        <v>1051</v>
      </c>
      <c r="BQ26" s="50">
        <v>586</v>
      </c>
      <c r="BR26" s="19">
        <v>960</v>
      </c>
      <c r="BS26" s="50">
        <v>1141</v>
      </c>
      <c r="BT26" s="19">
        <v>1432</v>
      </c>
      <c r="BU26" s="50">
        <v>1280</v>
      </c>
      <c r="BV26" s="19">
        <v>551</v>
      </c>
      <c r="BW26" s="50">
        <v>644</v>
      </c>
      <c r="BX26" s="19">
        <v>10</v>
      </c>
      <c r="BY26" s="50">
        <v>23</v>
      </c>
      <c r="BZ26" s="52" t="s">
        <v>12</v>
      </c>
      <c r="CA26" s="19">
        <v>857</v>
      </c>
      <c r="CB26" s="50">
        <v>576</v>
      </c>
      <c r="CC26" s="19">
        <v>90</v>
      </c>
      <c r="CD26" s="50">
        <v>140</v>
      </c>
      <c r="CE26" s="19">
        <v>371</v>
      </c>
      <c r="CF26" s="50">
        <v>292</v>
      </c>
      <c r="CG26" s="19">
        <v>782</v>
      </c>
      <c r="CH26" s="50">
        <v>1038</v>
      </c>
      <c r="CI26" s="19">
        <v>958</v>
      </c>
      <c r="CJ26" s="50">
        <v>758</v>
      </c>
      <c r="CK26" s="52" t="s">
        <v>12</v>
      </c>
      <c r="CL26" s="19">
        <v>184</v>
      </c>
      <c r="CM26" s="50">
        <v>229</v>
      </c>
      <c r="CN26" s="19">
        <v>5707</v>
      </c>
      <c r="CO26" s="50">
        <v>2103</v>
      </c>
      <c r="CP26" s="19">
        <v>1436</v>
      </c>
      <c r="CQ26" s="50">
        <v>1207</v>
      </c>
      <c r="CR26" s="19">
        <v>0</v>
      </c>
      <c r="CS26" s="50">
        <v>214</v>
      </c>
      <c r="CT26" s="19">
        <v>285</v>
      </c>
      <c r="CU26" s="50">
        <v>385</v>
      </c>
      <c r="CV26" s="52" t="s">
        <v>12</v>
      </c>
      <c r="CW26" s="19">
        <v>417</v>
      </c>
      <c r="CX26" s="50">
        <v>422</v>
      </c>
      <c r="CY26" s="19">
        <v>1206</v>
      </c>
      <c r="CZ26" s="50">
        <v>916</v>
      </c>
      <c r="DA26" s="19">
        <v>3089</v>
      </c>
      <c r="DB26" s="50">
        <v>1925</v>
      </c>
      <c r="DC26" s="19">
        <v>4470</v>
      </c>
      <c r="DD26" s="50">
        <v>1296</v>
      </c>
      <c r="DE26" s="19">
        <v>0</v>
      </c>
      <c r="DF26" s="50">
        <v>214</v>
      </c>
      <c r="DG26" s="52" t="s">
        <v>12</v>
      </c>
      <c r="DH26" s="19">
        <v>539</v>
      </c>
      <c r="DI26" s="50">
        <v>395</v>
      </c>
      <c r="DJ26" s="19">
        <v>20131</v>
      </c>
      <c r="DK26" s="50">
        <v>4058</v>
      </c>
      <c r="DL26" s="19">
        <v>311</v>
      </c>
      <c r="DM26" s="50">
        <v>343</v>
      </c>
      <c r="DN26" s="19">
        <v>421</v>
      </c>
      <c r="DO26" s="50">
        <v>499</v>
      </c>
      <c r="DP26" s="19">
        <v>1516</v>
      </c>
      <c r="DQ26" s="50">
        <v>1117</v>
      </c>
      <c r="DR26" s="52" t="s">
        <v>12</v>
      </c>
      <c r="DS26" s="19">
        <v>5305</v>
      </c>
      <c r="DT26" s="50">
        <v>1504</v>
      </c>
      <c r="DU26" s="19">
        <v>115</v>
      </c>
      <c r="DV26" s="50">
        <v>183</v>
      </c>
      <c r="DW26" s="19">
        <v>140</v>
      </c>
      <c r="DX26" s="50">
        <v>185</v>
      </c>
      <c r="DY26" s="19">
        <v>5050</v>
      </c>
      <c r="DZ26" s="50">
        <v>1478</v>
      </c>
    </row>
    <row r="27" spans="1:130" x14ac:dyDescent="0.2">
      <c r="A27" s="52" t="s">
        <v>13</v>
      </c>
      <c r="B27" s="53">
        <v>12544435</v>
      </c>
      <c r="C27" s="54">
        <v>5532</v>
      </c>
      <c r="D27" s="53">
        <v>11095785</v>
      </c>
      <c r="E27" s="54">
        <v>30825</v>
      </c>
      <c r="F27" s="53">
        <v>1200753</v>
      </c>
      <c r="G27" s="54">
        <v>28559</v>
      </c>
      <c r="H27" s="53">
        <v>195177</v>
      </c>
      <c r="I27" s="54">
        <v>9929</v>
      </c>
      <c r="J27" s="19">
        <v>614</v>
      </c>
      <c r="K27" s="50">
        <v>398</v>
      </c>
      <c r="L27" s="52" t="s">
        <v>13</v>
      </c>
      <c r="M27" s="23">
        <v>618</v>
      </c>
      <c r="N27" s="50">
        <v>654</v>
      </c>
      <c r="O27" s="19">
        <v>4126</v>
      </c>
      <c r="P27" s="50">
        <v>1523</v>
      </c>
      <c r="Q27" s="19">
        <v>824</v>
      </c>
      <c r="R27" s="50">
        <v>609</v>
      </c>
      <c r="S27" s="19">
        <v>20488</v>
      </c>
      <c r="T27" s="50">
        <v>3123</v>
      </c>
      <c r="U27" s="19">
        <v>6060</v>
      </c>
      <c r="V27" s="50">
        <v>2129</v>
      </c>
      <c r="W27" s="52" t="s">
        <v>13</v>
      </c>
      <c r="X27" s="19">
        <v>1778</v>
      </c>
      <c r="Y27" s="50">
        <v>906</v>
      </c>
      <c r="Z27" s="19">
        <v>66</v>
      </c>
      <c r="AA27" s="50">
        <v>65</v>
      </c>
      <c r="AB27" s="19">
        <v>1282</v>
      </c>
      <c r="AC27" s="50">
        <v>916</v>
      </c>
      <c r="AD27" s="19">
        <v>10647</v>
      </c>
      <c r="AE27" s="50">
        <v>3095</v>
      </c>
      <c r="AF27" s="19">
        <v>4791</v>
      </c>
      <c r="AG27" s="50">
        <v>1658</v>
      </c>
      <c r="AH27" s="52" t="s">
        <v>13</v>
      </c>
      <c r="AI27" s="19">
        <v>576</v>
      </c>
      <c r="AJ27" s="50">
        <v>451</v>
      </c>
      <c r="AK27" s="19">
        <v>156</v>
      </c>
      <c r="AL27" s="50">
        <v>162</v>
      </c>
      <c r="AM27" s="23" t="s">
        <v>61</v>
      </c>
      <c r="AN27" s="55" t="s">
        <v>61</v>
      </c>
      <c r="AO27" s="23">
        <v>18681</v>
      </c>
      <c r="AP27" s="50">
        <v>4652</v>
      </c>
      <c r="AQ27" s="19">
        <v>9580</v>
      </c>
      <c r="AR27" s="50">
        <v>2064</v>
      </c>
      <c r="AS27" s="52" t="s">
        <v>13</v>
      </c>
      <c r="AT27" s="19">
        <v>1184</v>
      </c>
      <c r="AU27" s="50">
        <v>618</v>
      </c>
      <c r="AV27" s="19">
        <v>1886</v>
      </c>
      <c r="AW27" s="50">
        <v>791</v>
      </c>
      <c r="AX27" s="19">
        <v>1790</v>
      </c>
      <c r="AY27" s="50">
        <v>1058</v>
      </c>
      <c r="AZ27" s="19">
        <v>345</v>
      </c>
      <c r="BA27" s="50">
        <v>348</v>
      </c>
      <c r="BB27" s="19">
        <v>3682</v>
      </c>
      <c r="BC27" s="50">
        <v>1173</v>
      </c>
      <c r="BD27" s="52" t="s">
        <v>13</v>
      </c>
      <c r="BE27" s="19">
        <v>2650</v>
      </c>
      <c r="BF27" s="50">
        <v>831</v>
      </c>
      <c r="BG27" s="19">
        <v>9866</v>
      </c>
      <c r="BH27" s="50">
        <v>1854</v>
      </c>
      <c r="BI27" s="19">
        <v>2712</v>
      </c>
      <c r="BJ27" s="50">
        <v>1005</v>
      </c>
      <c r="BK27" s="19">
        <v>2520</v>
      </c>
      <c r="BL27" s="50">
        <v>1309</v>
      </c>
      <c r="BM27" s="19">
        <v>13596</v>
      </c>
      <c r="BN27" s="50">
        <v>2423</v>
      </c>
      <c r="BO27" s="52" t="s">
        <v>13</v>
      </c>
      <c r="BP27" s="19">
        <v>431</v>
      </c>
      <c r="BQ27" s="50">
        <v>328</v>
      </c>
      <c r="BR27" s="19">
        <v>499</v>
      </c>
      <c r="BS27" s="50">
        <v>402</v>
      </c>
      <c r="BT27" s="19">
        <v>2242</v>
      </c>
      <c r="BU27" s="50">
        <v>1305</v>
      </c>
      <c r="BV27" s="19">
        <v>425</v>
      </c>
      <c r="BW27" s="50">
        <v>371</v>
      </c>
      <c r="BX27" s="19">
        <v>3016</v>
      </c>
      <c r="BY27" s="50">
        <v>1109</v>
      </c>
      <c r="BZ27" s="52" t="s">
        <v>13</v>
      </c>
      <c r="CA27" s="19">
        <v>160</v>
      </c>
      <c r="CB27" s="50">
        <v>202</v>
      </c>
      <c r="CC27" s="19">
        <v>8092</v>
      </c>
      <c r="CD27" s="50">
        <v>2277</v>
      </c>
      <c r="CE27" s="19">
        <v>3739</v>
      </c>
      <c r="CF27" s="50">
        <v>1553</v>
      </c>
      <c r="CG27" s="19">
        <v>140</v>
      </c>
      <c r="CH27" s="50">
        <v>174</v>
      </c>
      <c r="CI27" s="19">
        <v>4772</v>
      </c>
      <c r="CJ27" s="50">
        <v>1337</v>
      </c>
      <c r="CK27" s="52" t="s">
        <v>13</v>
      </c>
      <c r="CL27" s="19">
        <v>1148</v>
      </c>
      <c r="CM27" s="50">
        <v>851</v>
      </c>
      <c r="CN27" s="19">
        <v>1113</v>
      </c>
      <c r="CO27" s="50">
        <v>537</v>
      </c>
      <c r="CP27" s="19">
        <v>3838</v>
      </c>
      <c r="CQ27" s="50">
        <v>1267</v>
      </c>
      <c r="CR27" s="19">
        <v>1268</v>
      </c>
      <c r="CS27" s="50">
        <v>1580</v>
      </c>
      <c r="CT27" s="19">
        <v>1432</v>
      </c>
      <c r="CU27" s="50">
        <v>799</v>
      </c>
      <c r="CV27" s="52" t="s">
        <v>13</v>
      </c>
      <c r="CW27" s="19">
        <v>560</v>
      </c>
      <c r="CX27" s="50">
        <v>441</v>
      </c>
      <c r="CY27" s="19">
        <v>2849</v>
      </c>
      <c r="CZ27" s="50">
        <v>1177</v>
      </c>
      <c r="DA27" s="19">
        <v>15480</v>
      </c>
      <c r="DB27" s="50">
        <v>2821</v>
      </c>
      <c r="DC27" s="19">
        <v>1032</v>
      </c>
      <c r="DD27" s="50">
        <v>1085</v>
      </c>
      <c r="DE27" s="19">
        <v>51</v>
      </c>
      <c r="DF27" s="50">
        <v>82</v>
      </c>
      <c r="DG27" s="52" t="s">
        <v>13</v>
      </c>
      <c r="DH27" s="19">
        <v>3858</v>
      </c>
      <c r="DI27" s="50">
        <v>1239</v>
      </c>
      <c r="DJ27" s="19">
        <v>4163</v>
      </c>
      <c r="DK27" s="50">
        <v>1873</v>
      </c>
      <c r="DL27" s="19">
        <v>582</v>
      </c>
      <c r="DM27" s="50">
        <v>769</v>
      </c>
      <c r="DN27" s="19">
        <v>13130</v>
      </c>
      <c r="DO27" s="50">
        <v>2301</v>
      </c>
      <c r="DP27" s="19">
        <v>639</v>
      </c>
      <c r="DQ27" s="50">
        <v>863</v>
      </c>
      <c r="DR27" s="52" t="s">
        <v>13</v>
      </c>
      <c r="DS27" s="19">
        <v>52720</v>
      </c>
      <c r="DT27" s="50">
        <v>6604</v>
      </c>
      <c r="DU27" s="19">
        <v>879</v>
      </c>
      <c r="DV27" s="50">
        <v>724</v>
      </c>
      <c r="DW27" s="19">
        <v>233</v>
      </c>
      <c r="DX27" s="50">
        <v>380</v>
      </c>
      <c r="DY27" s="19">
        <v>51608</v>
      </c>
      <c r="DZ27" s="50">
        <v>6671</v>
      </c>
    </row>
    <row r="28" spans="1:130" x14ac:dyDescent="0.2">
      <c r="A28" s="52" t="s">
        <v>14</v>
      </c>
      <c r="B28" s="53">
        <v>6729771</v>
      </c>
      <c r="C28" s="54">
        <v>4323</v>
      </c>
      <c r="D28" s="53">
        <v>5835956</v>
      </c>
      <c r="E28" s="54">
        <v>27793</v>
      </c>
      <c r="F28" s="53">
        <v>714384</v>
      </c>
      <c r="G28" s="54">
        <v>23581</v>
      </c>
      <c r="H28" s="53">
        <v>156417</v>
      </c>
      <c r="I28" s="54">
        <v>11930</v>
      </c>
      <c r="J28" s="19">
        <v>1906</v>
      </c>
      <c r="K28" s="50">
        <v>1155</v>
      </c>
      <c r="L28" s="52" t="s">
        <v>14</v>
      </c>
      <c r="M28" s="23">
        <v>145</v>
      </c>
      <c r="N28" s="50">
        <v>170</v>
      </c>
      <c r="O28" s="19">
        <v>1433</v>
      </c>
      <c r="P28" s="50">
        <v>742</v>
      </c>
      <c r="Q28" s="19">
        <v>419</v>
      </c>
      <c r="R28" s="50">
        <v>335</v>
      </c>
      <c r="S28" s="19">
        <v>5705</v>
      </c>
      <c r="T28" s="50">
        <v>1553</v>
      </c>
      <c r="U28" s="19">
        <v>1723</v>
      </c>
      <c r="V28" s="50">
        <v>688</v>
      </c>
      <c r="W28" s="52" t="s">
        <v>14</v>
      </c>
      <c r="X28" s="19">
        <v>721</v>
      </c>
      <c r="Y28" s="50">
        <v>405</v>
      </c>
      <c r="Z28" s="19">
        <v>66</v>
      </c>
      <c r="AA28" s="50">
        <v>75</v>
      </c>
      <c r="AB28" s="19">
        <v>171</v>
      </c>
      <c r="AC28" s="50">
        <v>208</v>
      </c>
      <c r="AD28" s="19">
        <v>10336</v>
      </c>
      <c r="AE28" s="50">
        <v>2779</v>
      </c>
      <c r="AF28" s="19">
        <v>2782</v>
      </c>
      <c r="AG28" s="50">
        <v>1137</v>
      </c>
      <c r="AH28" s="52" t="s">
        <v>14</v>
      </c>
      <c r="AI28" s="19">
        <v>622</v>
      </c>
      <c r="AJ28" s="50">
        <v>553</v>
      </c>
      <c r="AK28" s="19">
        <v>328</v>
      </c>
      <c r="AL28" s="50">
        <v>244</v>
      </c>
      <c r="AM28" s="19">
        <v>37764</v>
      </c>
      <c r="AN28" s="50">
        <v>5046</v>
      </c>
      <c r="AO28" s="23" t="s">
        <v>61</v>
      </c>
      <c r="AP28" s="55" t="s">
        <v>61</v>
      </c>
      <c r="AQ28" s="23">
        <v>271</v>
      </c>
      <c r="AR28" s="50">
        <v>208</v>
      </c>
      <c r="AS28" s="52" t="s">
        <v>14</v>
      </c>
      <c r="AT28" s="19">
        <v>1078</v>
      </c>
      <c r="AU28" s="50">
        <v>684</v>
      </c>
      <c r="AV28" s="19">
        <v>13369</v>
      </c>
      <c r="AW28" s="50">
        <v>4279</v>
      </c>
      <c r="AX28" s="19">
        <v>258</v>
      </c>
      <c r="AY28" s="50">
        <v>228</v>
      </c>
      <c r="AZ28" s="19">
        <v>55</v>
      </c>
      <c r="BA28" s="50">
        <v>86</v>
      </c>
      <c r="BB28" s="19">
        <v>4028</v>
      </c>
      <c r="BC28" s="50">
        <v>3894</v>
      </c>
      <c r="BD28" s="52" t="s">
        <v>14</v>
      </c>
      <c r="BE28" s="19">
        <v>2949</v>
      </c>
      <c r="BF28" s="50">
        <v>1460</v>
      </c>
      <c r="BG28" s="19">
        <v>10586</v>
      </c>
      <c r="BH28" s="50">
        <v>2476</v>
      </c>
      <c r="BI28" s="19">
        <v>2362</v>
      </c>
      <c r="BJ28" s="50">
        <v>1142</v>
      </c>
      <c r="BK28" s="19">
        <v>621</v>
      </c>
      <c r="BL28" s="50">
        <v>485</v>
      </c>
      <c r="BM28" s="19">
        <v>3180</v>
      </c>
      <c r="BN28" s="50">
        <v>1243</v>
      </c>
      <c r="BO28" s="52" t="s">
        <v>14</v>
      </c>
      <c r="BP28" s="19">
        <v>184</v>
      </c>
      <c r="BQ28" s="50">
        <v>297</v>
      </c>
      <c r="BR28" s="19">
        <v>738</v>
      </c>
      <c r="BS28" s="50">
        <v>405</v>
      </c>
      <c r="BT28" s="19">
        <v>1326</v>
      </c>
      <c r="BU28" s="50">
        <v>945</v>
      </c>
      <c r="BV28" s="19">
        <v>102</v>
      </c>
      <c r="BW28" s="50">
        <v>180</v>
      </c>
      <c r="BX28" s="19">
        <v>880</v>
      </c>
      <c r="BY28" s="50">
        <v>396</v>
      </c>
      <c r="BZ28" s="52" t="s">
        <v>14</v>
      </c>
      <c r="CA28" s="19">
        <v>913</v>
      </c>
      <c r="CB28" s="50">
        <v>631</v>
      </c>
      <c r="CC28" s="19">
        <v>4290</v>
      </c>
      <c r="CD28" s="50">
        <v>1549</v>
      </c>
      <c r="CE28" s="19">
        <v>2832</v>
      </c>
      <c r="CF28" s="50">
        <v>2025</v>
      </c>
      <c r="CG28" s="19">
        <v>153</v>
      </c>
      <c r="CH28" s="50">
        <v>169</v>
      </c>
      <c r="CI28" s="19">
        <v>12606</v>
      </c>
      <c r="CJ28" s="50">
        <v>2522</v>
      </c>
      <c r="CK28" s="52" t="s">
        <v>14</v>
      </c>
      <c r="CL28" s="19">
        <v>790</v>
      </c>
      <c r="CM28" s="50">
        <v>816</v>
      </c>
      <c r="CN28" s="19">
        <v>3271</v>
      </c>
      <c r="CO28" s="50">
        <v>2356</v>
      </c>
      <c r="CP28" s="19">
        <v>3388</v>
      </c>
      <c r="CQ28" s="50">
        <v>1563</v>
      </c>
      <c r="CR28" s="19">
        <v>175</v>
      </c>
      <c r="CS28" s="50">
        <v>198</v>
      </c>
      <c r="CT28" s="19">
        <v>1276</v>
      </c>
      <c r="CU28" s="50">
        <v>1055</v>
      </c>
      <c r="CV28" s="52" t="s">
        <v>14</v>
      </c>
      <c r="CW28" s="19">
        <v>54</v>
      </c>
      <c r="CX28" s="50">
        <v>78</v>
      </c>
      <c r="CY28" s="19">
        <v>2684</v>
      </c>
      <c r="CZ28" s="50">
        <v>1315</v>
      </c>
      <c r="DA28" s="19">
        <v>6591</v>
      </c>
      <c r="DB28" s="50">
        <v>2545</v>
      </c>
      <c r="DC28" s="19">
        <v>335</v>
      </c>
      <c r="DD28" s="50">
        <v>348</v>
      </c>
      <c r="DE28" s="19">
        <v>319</v>
      </c>
      <c r="DF28" s="50">
        <v>535</v>
      </c>
      <c r="DG28" s="52" t="s">
        <v>14</v>
      </c>
      <c r="DH28" s="19">
        <v>3575</v>
      </c>
      <c r="DI28" s="50">
        <v>1356</v>
      </c>
      <c r="DJ28" s="19">
        <v>1770</v>
      </c>
      <c r="DK28" s="50">
        <v>869</v>
      </c>
      <c r="DL28" s="19">
        <v>134</v>
      </c>
      <c r="DM28" s="50">
        <v>217</v>
      </c>
      <c r="DN28" s="19">
        <v>4411</v>
      </c>
      <c r="DO28" s="50">
        <v>2262</v>
      </c>
      <c r="DP28" s="19">
        <v>742</v>
      </c>
      <c r="DQ28" s="50">
        <v>865</v>
      </c>
      <c r="DR28" s="52" t="s">
        <v>14</v>
      </c>
      <c r="DS28" s="19">
        <v>23014</v>
      </c>
      <c r="DT28" s="50">
        <v>4886</v>
      </c>
      <c r="DU28" s="19">
        <v>1372</v>
      </c>
      <c r="DV28" s="50">
        <v>1768</v>
      </c>
      <c r="DW28" s="19">
        <v>0</v>
      </c>
      <c r="DX28" s="50">
        <v>208</v>
      </c>
      <c r="DY28" s="19">
        <v>21642</v>
      </c>
      <c r="DZ28" s="50">
        <v>4590</v>
      </c>
    </row>
    <row r="29" spans="1:130" x14ac:dyDescent="0.2">
      <c r="A29" s="52"/>
      <c r="B29" s="53"/>
      <c r="C29" s="54"/>
      <c r="D29" s="53"/>
      <c r="E29" s="54"/>
      <c r="F29" s="53"/>
      <c r="G29" s="54"/>
      <c r="H29" s="53"/>
      <c r="I29" s="54"/>
      <c r="J29" s="19"/>
      <c r="K29" s="50"/>
      <c r="L29" s="52"/>
      <c r="M29" s="23"/>
      <c r="N29" s="50"/>
      <c r="O29" s="19"/>
      <c r="P29" s="50"/>
      <c r="Q29" s="19"/>
      <c r="R29" s="50"/>
      <c r="S29" s="19"/>
      <c r="T29" s="50"/>
      <c r="U29" s="19"/>
      <c r="V29" s="50"/>
      <c r="W29" s="52"/>
      <c r="X29" s="19"/>
      <c r="Y29" s="50"/>
      <c r="Z29" s="19"/>
      <c r="AA29" s="50"/>
      <c r="AB29" s="19"/>
      <c r="AC29" s="50"/>
      <c r="AD29" s="19"/>
      <c r="AE29" s="50"/>
      <c r="AF29" s="19"/>
      <c r="AG29" s="50"/>
      <c r="AH29" s="52"/>
      <c r="AI29" s="19"/>
      <c r="AJ29" s="50"/>
      <c r="AK29" s="19"/>
      <c r="AL29" s="50"/>
      <c r="AM29" s="19"/>
      <c r="AN29" s="50"/>
      <c r="AO29" s="19"/>
      <c r="AP29" s="50"/>
      <c r="AQ29" s="56"/>
      <c r="AR29" s="50"/>
      <c r="AS29" s="52"/>
      <c r="AT29" s="19"/>
      <c r="AU29" s="50"/>
      <c r="AV29" s="19"/>
      <c r="AW29" s="50"/>
      <c r="AX29" s="19"/>
      <c r="AY29" s="50"/>
      <c r="AZ29" s="19"/>
      <c r="BA29" s="50"/>
      <c r="BB29" s="19"/>
      <c r="BC29" s="50"/>
      <c r="BD29" s="52"/>
      <c r="BE29" s="19"/>
      <c r="BF29" s="50"/>
      <c r="BG29" s="19"/>
      <c r="BH29" s="50"/>
      <c r="BI29" s="19"/>
      <c r="BJ29" s="50"/>
      <c r="BK29" s="19"/>
      <c r="BL29" s="50"/>
      <c r="BM29" s="19"/>
      <c r="BN29" s="50"/>
      <c r="BO29" s="52"/>
      <c r="BP29" s="19"/>
      <c r="BQ29" s="50"/>
      <c r="BR29" s="19"/>
      <c r="BS29" s="50"/>
      <c r="BT29" s="19"/>
      <c r="BU29" s="50"/>
      <c r="BV29" s="19"/>
      <c r="BW29" s="50"/>
      <c r="BX29" s="19"/>
      <c r="BY29" s="50"/>
      <c r="BZ29" s="52"/>
      <c r="CA29" s="19"/>
      <c r="CB29" s="50"/>
      <c r="CC29" s="19"/>
      <c r="CD29" s="50"/>
      <c r="CE29" s="19"/>
      <c r="CF29" s="50"/>
      <c r="CG29" s="19"/>
      <c r="CH29" s="50"/>
      <c r="CI29" s="19"/>
      <c r="CJ29" s="50"/>
      <c r="CK29" s="52"/>
      <c r="CL29" s="19"/>
      <c r="CM29" s="50"/>
      <c r="CN29" s="19"/>
      <c r="CO29" s="50"/>
      <c r="CP29" s="19"/>
      <c r="CQ29" s="50"/>
      <c r="CR29" s="19"/>
      <c r="CS29" s="50"/>
      <c r="CT29" s="19"/>
      <c r="CU29" s="50"/>
      <c r="CV29" s="52"/>
      <c r="CW29" s="19"/>
      <c r="CX29" s="50"/>
      <c r="CY29" s="19"/>
      <c r="CZ29" s="50"/>
      <c r="DA29" s="19"/>
      <c r="DB29" s="50"/>
      <c r="DC29" s="19"/>
      <c r="DD29" s="50"/>
      <c r="DE29" s="19"/>
      <c r="DF29" s="50"/>
      <c r="DG29" s="52"/>
      <c r="DH29" s="19"/>
      <c r="DI29" s="50"/>
      <c r="DJ29" s="19"/>
      <c r="DK29" s="50"/>
      <c r="DL29" s="19"/>
      <c r="DM29" s="50"/>
      <c r="DN29" s="19"/>
      <c r="DO29" s="50"/>
      <c r="DP29" s="19"/>
      <c r="DQ29" s="50"/>
      <c r="DR29" s="52"/>
      <c r="DS29" s="19"/>
      <c r="DT29" s="50"/>
      <c r="DU29" s="19"/>
      <c r="DV29" s="50"/>
      <c r="DW29" s="19"/>
      <c r="DX29" s="50"/>
      <c r="DY29" s="19"/>
      <c r="DZ29" s="50"/>
    </row>
    <row r="30" spans="1:130" x14ac:dyDescent="0.2">
      <c r="A30" s="52" t="s">
        <v>15</v>
      </c>
      <c r="B30" s="53">
        <v>3159672</v>
      </c>
      <c r="C30" s="54">
        <v>2419</v>
      </c>
      <c r="D30" s="53">
        <v>2725417</v>
      </c>
      <c r="E30" s="54">
        <v>14379</v>
      </c>
      <c r="F30" s="53">
        <v>347372</v>
      </c>
      <c r="G30" s="54">
        <v>13477</v>
      </c>
      <c r="H30" s="53">
        <v>77245</v>
      </c>
      <c r="I30" s="54">
        <v>6177</v>
      </c>
      <c r="J30" s="19">
        <v>478</v>
      </c>
      <c r="K30" s="50">
        <v>497</v>
      </c>
      <c r="L30" s="52" t="s">
        <v>15</v>
      </c>
      <c r="M30" s="23">
        <v>101</v>
      </c>
      <c r="N30" s="50">
        <v>186</v>
      </c>
      <c r="O30" s="19">
        <v>1440</v>
      </c>
      <c r="P30" s="50">
        <v>681</v>
      </c>
      <c r="Q30" s="19">
        <v>358</v>
      </c>
      <c r="R30" s="50">
        <v>243</v>
      </c>
      <c r="S30" s="19">
        <v>5558</v>
      </c>
      <c r="T30" s="50">
        <v>1797</v>
      </c>
      <c r="U30" s="19">
        <v>4328</v>
      </c>
      <c r="V30" s="50">
        <v>1462</v>
      </c>
      <c r="W30" s="52" t="s">
        <v>15</v>
      </c>
      <c r="X30" s="19">
        <v>14</v>
      </c>
      <c r="Y30" s="50">
        <v>25</v>
      </c>
      <c r="Z30" s="19">
        <v>0</v>
      </c>
      <c r="AA30" s="50">
        <v>170</v>
      </c>
      <c r="AB30" s="19">
        <v>0</v>
      </c>
      <c r="AC30" s="50">
        <v>170</v>
      </c>
      <c r="AD30" s="19">
        <v>4548</v>
      </c>
      <c r="AE30" s="50">
        <v>1615</v>
      </c>
      <c r="AF30" s="19">
        <v>1306</v>
      </c>
      <c r="AG30" s="50">
        <v>911</v>
      </c>
      <c r="AH30" s="52" t="s">
        <v>15</v>
      </c>
      <c r="AI30" s="19">
        <v>351</v>
      </c>
      <c r="AJ30" s="50">
        <v>312</v>
      </c>
      <c r="AK30" s="19">
        <v>592</v>
      </c>
      <c r="AL30" s="50">
        <v>487</v>
      </c>
      <c r="AM30" s="19">
        <v>11475</v>
      </c>
      <c r="AN30" s="50">
        <v>2168</v>
      </c>
      <c r="AO30" s="19">
        <v>1149</v>
      </c>
      <c r="AP30" s="50">
        <v>689</v>
      </c>
      <c r="AQ30" s="23" t="s">
        <v>61</v>
      </c>
      <c r="AR30" s="55" t="s">
        <v>61</v>
      </c>
      <c r="AS30" s="52" t="s">
        <v>15</v>
      </c>
      <c r="AT30" s="23">
        <v>1188</v>
      </c>
      <c r="AU30" s="50">
        <v>894</v>
      </c>
      <c r="AV30" s="19">
        <v>228</v>
      </c>
      <c r="AW30" s="50">
        <v>215</v>
      </c>
      <c r="AX30" s="19">
        <v>471</v>
      </c>
      <c r="AY30" s="50">
        <v>614</v>
      </c>
      <c r="AZ30" s="19">
        <v>0</v>
      </c>
      <c r="BA30" s="50">
        <v>170</v>
      </c>
      <c r="BB30" s="19">
        <v>199</v>
      </c>
      <c r="BC30" s="50">
        <v>165</v>
      </c>
      <c r="BD30" s="52" t="s">
        <v>15</v>
      </c>
      <c r="BE30" s="19">
        <v>10</v>
      </c>
      <c r="BF30" s="50">
        <v>17</v>
      </c>
      <c r="BG30" s="19">
        <v>293</v>
      </c>
      <c r="BH30" s="50">
        <v>253</v>
      </c>
      <c r="BI30" s="19">
        <v>7893</v>
      </c>
      <c r="BJ30" s="50">
        <v>1553</v>
      </c>
      <c r="BK30" s="19">
        <v>246</v>
      </c>
      <c r="BL30" s="50">
        <v>247</v>
      </c>
      <c r="BM30" s="19">
        <v>3912</v>
      </c>
      <c r="BN30" s="50">
        <v>1168</v>
      </c>
      <c r="BO30" s="52" t="s">
        <v>15</v>
      </c>
      <c r="BP30" s="19">
        <v>293</v>
      </c>
      <c r="BQ30" s="50">
        <v>195</v>
      </c>
      <c r="BR30" s="19">
        <v>8237</v>
      </c>
      <c r="BS30" s="50">
        <v>2387</v>
      </c>
      <c r="BT30" s="19">
        <v>1546</v>
      </c>
      <c r="BU30" s="50">
        <v>1004</v>
      </c>
      <c r="BV30" s="19">
        <v>123</v>
      </c>
      <c r="BW30" s="50">
        <v>184</v>
      </c>
      <c r="BX30" s="19">
        <v>524</v>
      </c>
      <c r="BY30" s="50">
        <v>394</v>
      </c>
      <c r="BZ30" s="52" t="s">
        <v>15</v>
      </c>
      <c r="CA30" s="19">
        <v>121</v>
      </c>
      <c r="CB30" s="50">
        <v>128</v>
      </c>
      <c r="CC30" s="19">
        <v>909</v>
      </c>
      <c r="CD30" s="50">
        <v>569</v>
      </c>
      <c r="CE30" s="19">
        <v>1039</v>
      </c>
      <c r="CF30" s="50">
        <v>761</v>
      </c>
      <c r="CG30" s="19">
        <v>412</v>
      </c>
      <c r="CH30" s="50">
        <v>344</v>
      </c>
      <c r="CI30" s="19">
        <v>1121</v>
      </c>
      <c r="CJ30" s="50">
        <v>598</v>
      </c>
      <c r="CK30" s="52" t="s">
        <v>15</v>
      </c>
      <c r="CL30" s="19">
        <v>639</v>
      </c>
      <c r="CM30" s="50">
        <v>552</v>
      </c>
      <c r="CN30" s="19">
        <v>3244</v>
      </c>
      <c r="CO30" s="50">
        <v>4438</v>
      </c>
      <c r="CP30" s="19">
        <v>148</v>
      </c>
      <c r="CQ30" s="50">
        <v>157</v>
      </c>
      <c r="CR30" s="19">
        <v>0</v>
      </c>
      <c r="CS30" s="50">
        <v>170</v>
      </c>
      <c r="CT30" s="19">
        <v>426</v>
      </c>
      <c r="CU30" s="50">
        <v>514</v>
      </c>
      <c r="CV30" s="52" t="s">
        <v>15</v>
      </c>
      <c r="CW30" s="19">
        <v>1909</v>
      </c>
      <c r="CX30" s="50">
        <v>879</v>
      </c>
      <c r="CY30" s="19">
        <v>939</v>
      </c>
      <c r="CZ30" s="50">
        <v>886</v>
      </c>
      <c r="DA30" s="19">
        <v>3903</v>
      </c>
      <c r="DB30" s="50">
        <v>1267</v>
      </c>
      <c r="DC30" s="19">
        <v>794</v>
      </c>
      <c r="DD30" s="50">
        <v>627</v>
      </c>
      <c r="DE30" s="19">
        <v>0</v>
      </c>
      <c r="DF30" s="50">
        <v>170</v>
      </c>
      <c r="DG30" s="52" t="s">
        <v>15</v>
      </c>
      <c r="DH30" s="19">
        <v>731</v>
      </c>
      <c r="DI30" s="50">
        <v>440</v>
      </c>
      <c r="DJ30" s="19">
        <v>868</v>
      </c>
      <c r="DK30" s="50">
        <v>429</v>
      </c>
      <c r="DL30" s="19">
        <v>77</v>
      </c>
      <c r="DM30" s="50">
        <v>92</v>
      </c>
      <c r="DN30" s="19">
        <v>3098</v>
      </c>
      <c r="DO30" s="50">
        <v>1460</v>
      </c>
      <c r="DP30" s="19">
        <v>6</v>
      </c>
      <c r="DQ30" s="50">
        <v>10</v>
      </c>
      <c r="DR30" s="52" t="s">
        <v>15</v>
      </c>
      <c r="DS30" s="19">
        <v>9638</v>
      </c>
      <c r="DT30" s="50">
        <v>2625</v>
      </c>
      <c r="DU30" s="19">
        <v>615</v>
      </c>
      <c r="DV30" s="50">
        <v>876</v>
      </c>
      <c r="DW30" s="19">
        <v>345</v>
      </c>
      <c r="DX30" s="50">
        <v>275</v>
      </c>
      <c r="DY30" s="19">
        <v>8678</v>
      </c>
      <c r="DZ30" s="50">
        <v>2296</v>
      </c>
    </row>
    <row r="31" spans="1:130" x14ac:dyDescent="0.2">
      <c r="A31" s="52" t="s">
        <v>16</v>
      </c>
      <c r="B31" s="53">
        <v>2900594</v>
      </c>
      <c r="C31" s="54">
        <v>2687</v>
      </c>
      <c r="D31" s="53">
        <v>2461533</v>
      </c>
      <c r="E31" s="54">
        <v>17436</v>
      </c>
      <c r="F31" s="53">
        <v>323036</v>
      </c>
      <c r="G31" s="54">
        <v>14539</v>
      </c>
      <c r="H31" s="53">
        <v>102319</v>
      </c>
      <c r="I31" s="54">
        <v>9863</v>
      </c>
      <c r="J31" s="19">
        <v>967</v>
      </c>
      <c r="K31" s="50">
        <v>1064</v>
      </c>
      <c r="L31" s="52" t="s">
        <v>16</v>
      </c>
      <c r="M31" s="23">
        <v>56</v>
      </c>
      <c r="N31" s="50">
        <v>102</v>
      </c>
      <c r="O31" s="19">
        <v>1980</v>
      </c>
      <c r="P31" s="50">
        <v>800</v>
      </c>
      <c r="Q31" s="19">
        <v>606</v>
      </c>
      <c r="R31" s="50">
        <v>351</v>
      </c>
      <c r="S31" s="19">
        <v>5779</v>
      </c>
      <c r="T31" s="50">
        <v>1788</v>
      </c>
      <c r="U31" s="19">
        <v>7949</v>
      </c>
      <c r="V31" s="50">
        <v>2284</v>
      </c>
      <c r="W31" s="52" t="s">
        <v>16</v>
      </c>
      <c r="X31" s="19">
        <v>294</v>
      </c>
      <c r="Y31" s="50">
        <v>343</v>
      </c>
      <c r="Z31" s="19">
        <v>0</v>
      </c>
      <c r="AA31" s="50">
        <v>187</v>
      </c>
      <c r="AB31" s="19">
        <v>0</v>
      </c>
      <c r="AC31" s="50">
        <v>187</v>
      </c>
      <c r="AD31" s="19">
        <v>2926</v>
      </c>
      <c r="AE31" s="50">
        <v>1215</v>
      </c>
      <c r="AF31" s="19">
        <v>5167</v>
      </c>
      <c r="AG31" s="50">
        <v>1966</v>
      </c>
      <c r="AH31" s="52" t="s">
        <v>16</v>
      </c>
      <c r="AI31" s="19">
        <v>64</v>
      </c>
      <c r="AJ31" s="50">
        <v>101</v>
      </c>
      <c r="AK31" s="19">
        <v>345</v>
      </c>
      <c r="AL31" s="50">
        <v>301</v>
      </c>
      <c r="AM31" s="19">
        <v>3429</v>
      </c>
      <c r="AN31" s="50">
        <v>1686</v>
      </c>
      <c r="AO31" s="19">
        <v>1381</v>
      </c>
      <c r="AP31" s="50">
        <v>911</v>
      </c>
      <c r="AQ31" s="19">
        <v>1637</v>
      </c>
      <c r="AR31" s="50">
        <v>975</v>
      </c>
      <c r="AS31" s="52" t="s">
        <v>16</v>
      </c>
      <c r="AT31" s="23" t="s">
        <v>61</v>
      </c>
      <c r="AU31" s="55" t="s">
        <v>61</v>
      </c>
      <c r="AV31" s="23">
        <v>1242</v>
      </c>
      <c r="AW31" s="50">
        <v>894</v>
      </c>
      <c r="AX31" s="19">
        <v>1850</v>
      </c>
      <c r="AY31" s="50">
        <v>1402</v>
      </c>
      <c r="AZ31" s="19">
        <v>0</v>
      </c>
      <c r="BA31" s="50">
        <v>187</v>
      </c>
      <c r="BB31" s="19">
        <v>402</v>
      </c>
      <c r="BC31" s="50">
        <v>417</v>
      </c>
      <c r="BD31" s="52" t="s">
        <v>16</v>
      </c>
      <c r="BE31" s="19">
        <v>125</v>
      </c>
      <c r="BF31" s="50">
        <v>155</v>
      </c>
      <c r="BG31" s="19">
        <v>1532</v>
      </c>
      <c r="BH31" s="50">
        <v>1119</v>
      </c>
      <c r="BI31" s="19">
        <v>1962</v>
      </c>
      <c r="BJ31" s="50">
        <v>1146</v>
      </c>
      <c r="BK31" s="19">
        <v>980</v>
      </c>
      <c r="BL31" s="50">
        <v>689</v>
      </c>
      <c r="BM31" s="19">
        <v>24292</v>
      </c>
      <c r="BN31" s="50">
        <v>3509</v>
      </c>
      <c r="BO31" s="52" t="s">
        <v>16</v>
      </c>
      <c r="BP31" s="19">
        <v>256</v>
      </c>
      <c r="BQ31" s="50">
        <v>252</v>
      </c>
      <c r="BR31" s="19">
        <v>3485</v>
      </c>
      <c r="BS31" s="50">
        <v>1424</v>
      </c>
      <c r="BT31" s="19">
        <v>360</v>
      </c>
      <c r="BU31" s="50">
        <v>293</v>
      </c>
      <c r="BV31" s="19">
        <v>0</v>
      </c>
      <c r="BW31" s="50">
        <v>187</v>
      </c>
      <c r="BX31" s="19">
        <v>0</v>
      </c>
      <c r="BY31" s="50">
        <v>187</v>
      </c>
      <c r="BZ31" s="52" t="s">
        <v>16</v>
      </c>
      <c r="CA31" s="19">
        <v>2005</v>
      </c>
      <c r="CB31" s="50">
        <v>2018</v>
      </c>
      <c r="CC31" s="19">
        <v>3064</v>
      </c>
      <c r="CD31" s="50">
        <v>1350</v>
      </c>
      <c r="CE31" s="19">
        <v>2283</v>
      </c>
      <c r="CF31" s="50">
        <v>1398</v>
      </c>
      <c r="CG31" s="19">
        <v>337</v>
      </c>
      <c r="CH31" s="50">
        <v>236</v>
      </c>
      <c r="CI31" s="19">
        <v>489</v>
      </c>
      <c r="CJ31" s="50">
        <v>323</v>
      </c>
      <c r="CK31" s="52" t="s">
        <v>16</v>
      </c>
      <c r="CL31" s="19">
        <v>3251</v>
      </c>
      <c r="CM31" s="50">
        <v>990</v>
      </c>
      <c r="CN31" s="19">
        <v>906</v>
      </c>
      <c r="CO31" s="50">
        <v>529</v>
      </c>
      <c r="CP31" s="19">
        <v>2010</v>
      </c>
      <c r="CQ31" s="50">
        <v>1702</v>
      </c>
      <c r="CR31" s="19">
        <v>0</v>
      </c>
      <c r="CS31" s="50">
        <v>187</v>
      </c>
      <c r="CT31" s="19">
        <v>878</v>
      </c>
      <c r="CU31" s="50">
        <v>543</v>
      </c>
      <c r="CV31" s="52" t="s">
        <v>16</v>
      </c>
      <c r="CW31" s="19">
        <v>339</v>
      </c>
      <c r="CX31" s="50">
        <v>332</v>
      </c>
      <c r="CY31" s="19">
        <v>3275</v>
      </c>
      <c r="CZ31" s="50">
        <v>2039</v>
      </c>
      <c r="DA31" s="19">
        <v>6016</v>
      </c>
      <c r="DB31" s="50">
        <v>1637</v>
      </c>
      <c r="DC31" s="19">
        <v>713</v>
      </c>
      <c r="DD31" s="50">
        <v>924</v>
      </c>
      <c r="DE31" s="19">
        <v>0</v>
      </c>
      <c r="DF31" s="50">
        <v>187</v>
      </c>
      <c r="DG31" s="52" t="s">
        <v>16</v>
      </c>
      <c r="DH31" s="19">
        <v>2991</v>
      </c>
      <c r="DI31" s="50">
        <v>2817</v>
      </c>
      <c r="DJ31" s="19">
        <v>2625</v>
      </c>
      <c r="DK31" s="50">
        <v>2122</v>
      </c>
      <c r="DL31" s="19">
        <v>10</v>
      </c>
      <c r="DM31" s="50">
        <v>18</v>
      </c>
      <c r="DN31" s="19">
        <v>1852</v>
      </c>
      <c r="DO31" s="50">
        <v>1158</v>
      </c>
      <c r="DP31" s="19">
        <v>209</v>
      </c>
      <c r="DQ31" s="50">
        <v>342</v>
      </c>
      <c r="DR31" s="52" t="s">
        <v>16</v>
      </c>
      <c r="DS31" s="19">
        <v>13706</v>
      </c>
      <c r="DT31" s="50">
        <v>2890</v>
      </c>
      <c r="DU31" s="19">
        <v>190</v>
      </c>
      <c r="DV31" s="50">
        <v>381</v>
      </c>
      <c r="DW31" s="19">
        <v>63</v>
      </c>
      <c r="DX31" s="50">
        <v>107</v>
      </c>
      <c r="DY31" s="19">
        <v>13453</v>
      </c>
      <c r="DZ31" s="50">
        <v>2864</v>
      </c>
    </row>
    <row r="32" spans="1:130" x14ac:dyDescent="0.2">
      <c r="A32" s="52" t="s">
        <v>17</v>
      </c>
      <c r="B32" s="53">
        <v>4460646</v>
      </c>
      <c r="C32" s="54">
        <v>2878</v>
      </c>
      <c r="D32" s="53">
        <v>3878219</v>
      </c>
      <c r="E32" s="54">
        <v>19555</v>
      </c>
      <c r="F32" s="53">
        <v>463451</v>
      </c>
      <c r="G32" s="54">
        <v>18318</v>
      </c>
      <c r="H32" s="53">
        <v>107693</v>
      </c>
      <c r="I32" s="54">
        <v>6224</v>
      </c>
      <c r="J32" s="19">
        <v>2407</v>
      </c>
      <c r="K32" s="50">
        <v>1230</v>
      </c>
      <c r="L32" s="52" t="s">
        <v>17</v>
      </c>
      <c r="M32" s="23">
        <v>214</v>
      </c>
      <c r="N32" s="50">
        <v>248</v>
      </c>
      <c r="O32" s="19">
        <v>924</v>
      </c>
      <c r="P32" s="50">
        <v>580</v>
      </c>
      <c r="Q32" s="19">
        <v>442</v>
      </c>
      <c r="R32" s="50">
        <v>469</v>
      </c>
      <c r="S32" s="19">
        <v>2599</v>
      </c>
      <c r="T32" s="50">
        <v>946</v>
      </c>
      <c r="U32" s="19">
        <v>3223</v>
      </c>
      <c r="V32" s="50">
        <v>1684</v>
      </c>
      <c r="W32" s="52" t="s">
        <v>17</v>
      </c>
      <c r="X32" s="19">
        <v>511</v>
      </c>
      <c r="Y32" s="50">
        <v>393</v>
      </c>
      <c r="Z32" s="19">
        <v>66</v>
      </c>
      <c r="AA32" s="50">
        <v>86</v>
      </c>
      <c r="AB32" s="19">
        <v>391</v>
      </c>
      <c r="AC32" s="50">
        <v>521</v>
      </c>
      <c r="AD32" s="19">
        <v>8392</v>
      </c>
      <c r="AE32" s="50">
        <v>2547</v>
      </c>
      <c r="AF32" s="19">
        <v>3449</v>
      </c>
      <c r="AG32" s="50">
        <v>1519</v>
      </c>
      <c r="AH32" s="52" t="s">
        <v>17</v>
      </c>
      <c r="AI32" s="19">
        <v>807</v>
      </c>
      <c r="AJ32" s="50">
        <v>892</v>
      </c>
      <c r="AK32" s="19">
        <v>186</v>
      </c>
      <c r="AL32" s="50">
        <v>217</v>
      </c>
      <c r="AM32" s="19">
        <v>4912</v>
      </c>
      <c r="AN32" s="50">
        <v>1381</v>
      </c>
      <c r="AO32" s="19">
        <v>11437</v>
      </c>
      <c r="AP32" s="50">
        <v>2627</v>
      </c>
      <c r="AQ32" s="19">
        <v>756</v>
      </c>
      <c r="AR32" s="50">
        <v>482</v>
      </c>
      <c r="AS32" s="52" t="s">
        <v>17</v>
      </c>
      <c r="AT32" s="19">
        <v>1043</v>
      </c>
      <c r="AU32" s="50">
        <v>679</v>
      </c>
      <c r="AV32" s="23" t="s">
        <v>61</v>
      </c>
      <c r="AW32" s="55" t="s">
        <v>61</v>
      </c>
      <c r="AX32" s="23">
        <v>853</v>
      </c>
      <c r="AY32" s="50">
        <v>654</v>
      </c>
      <c r="AZ32" s="19">
        <v>0</v>
      </c>
      <c r="BA32" s="50">
        <v>208</v>
      </c>
      <c r="BB32" s="19">
        <v>1499</v>
      </c>
      <c r="BC32" s="50">
        <v>928</v>
      </c>
      <c r="BD32" s="52" t="s">
        <v>17</v>
      </c>
      <c r="BE32" s="19">
        <v>301</v>
      </c>
      <c r="BF32" s="50">
        <v>385</v>
      </c>
      <c r="BG32" s="19">
        <v>2666</v>
      </c>
      <c r="BH32" s="50">
        <v>1233</v>
      </c>
      <c r="BI32" s="19">
        <v>680</v>
      </c>
      <c r="BJ32" s="50">
        <v>656</v>
      </c>
      <c r="BK32" s="19">
        <v>308</v>
      </c>
      <c r="BL32" s="50">
        <v>289</v>
      </c>
      <c r="BM32" s="19">
        <v>2097</v>
      </c>
      <c r="BN32" s="50">
        <v>927</v>
      </c>
      <c r="BO32" s="52" t="s">
        <v>17</v>
      </c>
      <c r="BP32" s="19">
        <v>443</v>
      </c>
      <c r="BQ32" s="50">
        <v>590</v>
      </c>
      <c r="BR32" s="19">
        <v>582</v>
      </c>
      <c r="BS32" s="50">
        <v>427</v>
      </c>
      <c r="BT32" s="19">
        <v>164</v>
      </c>
      <c r="BU32" s="50">
        <v>259</v>
      </c>
      <c r="BV32" s="19">
        <v>56</v>
      </c>
      <c r="BW32" s="50">
        <v>111</v>
      </c>
      <c r="BX32" s="19">
        <v>864</v>
      </c>
      <c r="BY32" s="50">
        <v>795</v>
      </c>
      <c r="BZ32" s="52" t="s">
        <v>17</v>
      </c>
      <c r="CA32" s="19">
        <v>1028</v>
      </c>
      <c r="CB32" s="50">
        <v>1015</v>
      </c>
      <c r="CC32" s="19">
        <v>3115</v>
      </c>
      <c r="CD32" s="50">
        <v>1568</v>
      </c>
      <c r="CE32" s="19">
        <v>5779</v>
      </c>
      <c r="CF32" s="50">
        <v>2581</v>
      </c>
      <c r="CG32" s="19">
        <v>0</v>
      </c>
      <c r="CH32" s="50">
        <v>208</v>
      </c>
      <c r="CI32" s="19">
        <v>11730</v>
      </c>
      <c r="CJ32" s="50">
        <v>2170</v>
      </c>
      <c r="CK32" s="52" t="s">
        <v>17</v>
      </c>
      <c r="CL32" s="19">
        <v>1054</v>
      </c>
      <c r="CM32" s="50">
        <v>902</v>
      </c>
      <c r="CN32" s="19">
        <v>275</v>
      </c>
      <c r="CO32" s="50">
        <v>244</v>
      </c>
      <c r="CP32" s="19">
        <v>1254</v>
      </c>
      <c r="CQ32" s="50">
        <v>1013</v>
      </c>
      <c r="CR32" s="19">
        <v>248</v>
      </c>
      <c r="CS32" s="50">
        <v>351</v>
      </c>
      <c r="CT32" s="19">
        <v>777</v>
      </c>
      <c r="CU32" s="50">
        <v>520</v>
      </c>
      <c r="CV32" s="52" t="s">
        <v>17</v>
      </c>
      <c r="CW32" s="19">
        <v>366</v>
      </c>
      <c r="CX32" s="50">
        <v>596</v>
      </c>
      <c r="CY32" s="19">
        <v>10552</v>
      </c>
      <c r="CZ32" s="50">
        <v>2079</v>
      </c>
      <c r="DA32" s="19">
        <v>6892</v>
      </c>
      <c r="DB32" s="50">
        <v>2027</v>
      </c>
      <c r="DC32" s="19">
        <v>460</v>
      </c>
      <c r="DD32" s="50">
        <v>352</v>
      </c>
      <c r="DE32" s="19">
        <v>289</v>
      </c>
      <c r="DF32" s="50">
        <v>368</v>
      </c>
      <c r="DG32" s="52" t="s">
        <v>17</v>
      </c>
      <c r="DH32" s="19">
        <v>2953</v>
      </c>
      <c r="DI32" s="50">
        <v>1474</v>
      </c>
      <c r="DJ32" s="19">
        <v>4721</v>
      </c>
      <c r="DK32" s="50">
        <v>1876</v>
      </c>
      <c r="DL32" s="19">
        <v>2619</v>
      </c>
      <c r="DM32" s="50">
        <v>1404</v>
      </c>
      <c r="DN32" s="19">
        <v>1253</v>
      </c>
      <c r="DO32" s="50">
        <v>896</v>
      </c>
      <c r="DP32" s="19">
        <v>56</v>
      </c>
      <c r="DQ32" s="50">
        <v>99</v>
      </c>
      <c r="DR32" s="52" t="s">
        <v>17</v>
      </c>
      <c r="DS32" s="19">
        <v>11283</v>
      </c>
      <c r="DT32" s="50">
        <v>2868</v>
      </c>
      <c r="DU32" s="19">
        <v>31</v>
      </c>
      <c r="DV32" s="50">
        <v>52</v>
      </c>
      <c r="DW32" s="19">
        <v>509</v>
      </c>
      <c r="DX32" s="50">
        <v>655</v>
      </c>
      <c r="DY32" s="19">
        <v>10743</v>
      </c>
      <c r="DZ32" s="50">
        <v>2742</v>
      </c>
    </row>
    <row r="33" spans="1:130" x14ac:dyDescent="0.2">
      <c r="A33" s="52" t="s">
        <v>18</v>
      </c>
      <c r="B33" s="53">
        <v>4571302</v>
      </c>
      <c r="C33" s="54">
        <v>4582</v>
      </c>
      <c r="D33" s="53">
        <v>3987402</v>
      </c>
      <c r="E33" s="54">
        <v>19669</v>
      </c>
      <c r="F33" s="53">
        <v>483769</v>
      </c>
      <c r="G33" s="54">
        <v>18398</v>
      </c>
      <c r="H33" s="53">
        <v>81944</v>
      </c>
      <c r="I33" s="54">
        <v>8435</v>
      </c>
      <c r="J33" s="19">
        <v>3717</v>
      </c>
      <c r="K33" s="50">
        <v>1702</v>
      </c>
      <c r="L33" s="52" t="s">
        <v>18</v>
      </c>
      <c r="M33" s="23">
        <v>1249</v>
      </c>
      <c r="N33" s="50">
        <v>1709</v>
      </c>
      <c r="O33" s="19">
        <v>1691</v>
      </c>
      <c r="P33" s="50">
        <v>1785</v>
      </c>
      <c r="Q33" s="19">
        <v>3313</v>
      </c>
      <c r="R33" s="50">
        <v>1969</v>
      </c>
      <c r="S33" s="19">
        <v>3430</v>
      </c>
      <c r="T33" s="50">
        <v>1292</v>
      </c>
      <c r="U33" s="19">
        <v>1844</v>
      </c>
      <c r="V33" s="50">
        <v>1231</v>
      </c>
      <c r="W33" s="52" t="s">
        <v>18</v>
      </c>
      <c r="X33" s="19">
        <v>1107</v>
      </c>
      <c r="Y33" s="50">
        <v>1452</v>
      </c>
      <c r="Z33" s="19">
        <v>0</v>
      </c>
      <c r="AA33" s="50">
        <v>230</v>
      </c>
      <c r="AB33" s="19">
        <v>325</v>
      </c>
      <c r="AC33" s="50">
        <v>312</v>
      </c>
      <c r="AD33" s="19">
        <v>6004</v>
      </c>
      <c r="AE33" s="50">
        <v>3470</v>
      </c>
      <c r="AF33" s="19">
        <v>1987</v>
      </c>
      <c r="AG33" s="50">
        <v>991</v>
      </c>
      <c r="AH33" s="52" t="s">
        <v>18</v>
      </c>
      <c r="AI33" s="19">
        <v>710</v>
      </c>
      <c r="AJ33" s="50">
        <v>815</v>
      </c>
      <c r="AK33" s="19">
        <v>392</v>
      </c>
      <c r="AL33" s="50">
        <v>377</v>
      </c>
      <c r="AM33" s="19">
        <v>2052</v>
      </c>
      <c r="AN33" s="50">
        <v>1550</v>
      </c>
      <c r="AO33" s="19">
        <v>282</v>
      </c>
      <c r="AP33" s="50">
        <v>301</v>
      </c>
      <c r="AQ33" s="19">
        <v>730</v>
      </c>
      <c r="AR33" s="50">
        <v>453</v>
      </c>
      <c r="AS33" s="52" t="s">
        <v>18</v>
      </c>
      <c r="AT33" s="19">
        <v>2268</v>
      </c>
      <c r="AU33" s="50">
        <v>1533</v>
      </c>
      <c r="AV33" s="19">
        <v>928</v>
      </c>
      <c r="AW33" s="50">
        <v>744</v>
      </c>
      <c r="AX33" s="23" t="s">
        <v>61</v>
      </c>
      <c r="AY33" s="55" t="s">
        <v>61</v>
      </c>
      <c r="AZ33" s="23">
        <v>67</v>
      </c>
      <c r="BA33" s="50">
        <v>65</v>
      </c>
      <c r="BB33" s="19">
        <v>1385</v>
      </c>
      <c r="BC33" s="50">
        <v>757</v>
      </c>
      <c r="BD33" s="52" t="s">
        <v>18</v>
      </c>
      <c r="BE33" s="19">
        <v>341</v>
      </c>
      <c r="BF33" s="50">
        <v>258</v>
      </c>
      <c r="BG33" s="19">
        <v>1423</v>
      </c>
      <c r="BH33" s="50">
        <v>1314</v>
      </c>
      <c r="BI33" s="19">
        <v>815</v>
      </c>
      <c r="BJ33" s="50">
        <v>718</v>
      </c>
      <c r="BK33" s="19">
        <v>7301</v>
      </c>
      <c r="BL33" s="50">
        <v>3009</v>
      </c>
      <c r="BM33" s="19">
        <v>801</v>
      </c>
      <c r="BN33" s="50">
        <v>612</v>
      </c>
      <c r="BO33" s="52" t="s">
        <v>18</v>
      </c>
      <c r="BP33" s="19">
        <v>0</v>
      </c>
      <c r="BQ33" s="50">
        <v>230</v>
      </c>
      <c r="BR33" s="19">
        <v>2378</v>
      </c>
      <c r="BS33" s="50">
        <v>3524</v>
      </c>
      <c r="BT33" s="19">
        <v>131</v>
      </c>
      <c r="BU33" s="50">
        <v>215</v>
      </c>
      <c r="BV33" s="19">
        <v>536</v>
      </c>
      <c r="BW33" s="50">
        <v>598</v>
      </c>
      <c r="BX33" s="19">
        <v>1357</v>
      </c>
      <c r="BY33" s="50">
        <v>1125</v>
      </c>
      <c r="BZ33" s="52" t="s">
        <v>18</v>
      </c>
      <c r="CA33" s="19">
        <v>0</v>
      </c>
      <c r="CB33" s="50">
        <v>230</v>
      </c>
      <c r="CC33" s="19">
        <v>1357</v>
      </c>
      <c r="CD33" s="50">
        <v>731</v>
      </c>
      <c r="CE33" s="19">
        <v>834</v>
      </c>
      <c r="CF33" s="50">
        <v>727</v>
      </c>
      <c r="CG33" s="19">
        <v>77</v>
      </c>
      <c r="CH33" s="50">
        <v>137</v>
      </c>
      <c r="CI33" s="19">
        <v>738</v>
      </c>
      <c r="CJ33" s="50">
        <v>441</v>
      </c>
      <c r="CK33" s="52" t="s">
        <v>18</v>
      </c>
      <c r="CL33" s="19">
        <v>738</v>
      </c>
      <c r="CM33" s="50">
        <v>459</v>
      </c>
      <c r="CN33" s="19">
        <v>421</v>
      </c>
      <c r="CO33" s="50">
        <v>299</v>
      </c>
      <c r="CP33" s="19">
        <v>122</v>
      </c>
      <c r="CQ33" s="50">
        <v>143</v>
      </c>
      <c r="CR33" s="19">
        <v>1379</v>
      </c>
      <c r="CS33" s="50">
        <v>1664</v>
      </c>
      <c r="CT33" s="19">
        <v>617</v>
      </c>
      <c r="CU33" s="50">
        <v>369</v>
      </c>
      <c r="CV33" s="52" t="s">
        <v>18</v>
      </c>
      <c r="CW33" s="19">
        <v>64</v>
      </c>
      <c r="CX33" s="50">
        <v>103</v>
      </c>
      <c r="CY33" s="19">
        <v>2053</v>
      </c>
      <c r="CZ33" s="50">
        <v>1475</v>
      </c>
      <c r="DA33" s="19">
        <v>21290</v>
      </c>
      <c r="DB33" s="50">
        <v>4219</v>
      </c>
      <c r="DC33" s="19">
        <v>305</v>
      </c>
      <c r="DD33" s="50">
        <v>231</v>
      </c>
      <c r="DE33" s="19">
        <v>243</v>
      </c>
      <c r="DF33" s="50">
        <v>343</v>
      </c>
      <c r="DG33" s="52" t="s">
        <v>18</v>
      </c>
      <c r="DH33" s="19">
        <v>995</v>
      </c>
      <c r="DI33" s="50">
        <v>562</v>
      </c>
      <c r="DJ33" s="19">
        <v>1485</v>
      </c>
      <c r="DK33" s="50">
        <v>1032</v>
      </c>
      <c r="DL33" s="19">
        <v>84</v>
      </c>
      <c r="DM33" s="50">
        <v>146</v>
      </c>
      <c r="DN33" s="19">
        <v>295</v>
      </c>
      <c r="DO33" s="50">
        <v>467</v>
      </c>
      <c r="DP33" s="19">
        <v>283</v>
      </c>
      <c r="DQ33" s="50">
        <v>465</v>
      </c>
      <c r="DR33" s="52" t="s">
        <v>18</v>
      </c>
      <c r="DS33" s="19">
        <v>18187</v>
      </c>
      <c r="DT33" s="50">
        <v>3480</v>
      </c>
      <c r="DU33" s="19">
        <v>191</v>
      </c>
      <c r="DV33" s="50">
        <v>213</v>
      </c>
      <c r="DW33" s="19">
        <v>264</v>
      </c>
      <c r="DX33" s="50">
        <v>216</v>
      </c>
      <c r="DY33" s="19">
        <v>17732</v>
      </c>
      <c r="DZ33" s="50">
        <v>3475</v>
      </c>
    </row>
    <row r="34" spans="1:130" x14ac:dyDescent="0.2">
      <c r="A34" s="52" t="s">
        <v>19</v>
      </c>
      <c r="B34" s="53">
        <v>1360264</v>
      </c>
      <c r="C34" s="54">
        <v>1424</v>
      </c>
      <c r="D34" s="53">
        <v>1203199</v>
      </c>
      <c r="E34" s="54">
        <v>8547</v>
      </c>
      <c r="F34" s="53">
        <v>111418</v>
      </c>
      <c r="G34" s="54">
        <v>7447</v>
      </c>
      <c r="H34" s="53">
        <v>43492</v>
      </c>
      <c r="I34" s="54">
        <v>4855</v>
      </c>
      <c r="J34" s="19">
        <v>20</v>
      </c>
      <c r="K34" s="50">
        <v>34</v>
      </c>
      <c r="L34" s="52" t="s">
        <v>19</v>
      </c>
      <c r="M34" s="23">
        <v>127</v>
      </c>
      <c r="N34" s="50">
        <v>147</v>
      </c>
      <c r="O34" s="19">
        <v>121</v>
      </c>
      <c r="P34" s="50">
        <v>127</v>
      </c>
      <c r="Q34" s="19">
        <v>90</v>
      </c>
      <c r="R34" s="50">
        <v>140</v>
      </c>
      <c r="S34" s="19">
        <v>3349</v>
      </c>
      <c r="T34" s="50">
        <v>1527</v>
      </c>
      <c r="U34" s="19">
        <v>1229</v>
      </c>
      <c r="V34" s="50">
        <v>880</v>
      </c>
      <c r="W34" s="52" t="s">
        <v>19</v>
      </c>
      <c r="X34" s="19">
        <v>2739</v>
      </c>
      <c r="Y34" s="50">
        <v>1167</v>
      </c>
      <c r="Z34" s="19">
        <v>35</v>
      </c>
      <c r="AA34" s="50">
        <v>56</v>
      </c>
      <c r="AB34" s="19">
        <v>103</v>
      </c>
      <c r="AC34" s="50">
        <v>156</v>
      </c>
      <c r="AD34" s="19">
        <v>4322</v>
      </c>
      <c r="AE34" s="50">
        <v>1381</v>
      </c>
      <c r="AF34" s="19">
        <v>1180</v>
      </c>
      <c r="AG34" s="50">
        <v>856</v>
      </c>
      <c r="AH34" s="52" t="s">
        <v>19</v>
      </c>
      <c r="AI34" s="19">
        <v>245</v>
      </c>
      <c r="AJ34" s="50">
        <v>240</v>
      </c>
      <c r="AK34" s="19">
        <v>0</v>
      </c>
      <c r="AL34" s="50">
        <v>182</v>
      </c>
      <c r="AM34" s="19">
        <v>485</v>
      </c>
      <c r="AN34" s="50">
        <v>333</v>
      </c>
      <c r="AO34" s="19">
        <v>144</v>
      </c>
      <c r="AP34" s="50">
        <v>149</v>
      </c>
      <c r="AQ34" s="19">
        <v>376</v>
      </c>
      <c r="AR34" s="50">
        <v>383</v>
      </c>
      <c r="AS34" s="52" t="s">
        <v>19</v>
      </c>
      <c r="AT34" s="19">
        <v>0</v>
      </c>
      <c r="AU34" s="50">
        <v>182</v>
      </c>
      <c r="AV34" s="19">
        <v>623</v>
      </c>
      <c r="AW34" s="50">
        <v>765</v>
      </c>
      <c r="AX34" s="19">
        <v>83</v>
      </c>
      <c r="AY34" s="50">
        <v>137</v>
      </c>
      <c r="AZ34" s="23" t="s">
        <v>61</v>
      </c>
      <c r="BA34" s="55" t="s">
        <v>61</v>
      </c>
      <c r="BB34" s="23">
        <v>1574</v>
      </c>
      <c r="BC34" s="50">
        <v>1354</v>
      </c>
      <c r="BD34" s="52" t="s">
        <v>19</v>
      </c>
      <c r="BE34" s="19">
        <v>6753</v>
      </c>
      <c r="BF34" s="50">
        <v>1725</v>
      </c>
      <c r="BG34" s="19">
        <v>519</v>
      </c>
      <c r="BH34" s="50">
        <v>716</v>
      </c>
      <c r="BI34" s="19">
        <v>298</v>
      </c>
      <c r="BJ34" s="50">
        <v>316</v>
      </c>
      <c r="BK34" s="19">
        <v>0</v>
      </c>
      <c r="BL34" s="50">
        <v>182</v>
      </c>
      <c r="BM34" s="19">
        <v>277</v>
      </c>
      <c r="BN34" s="50">
        <v>379</v>
      </c>
      <c r="BO34" s="52" t="s">
        <v>19</v>
      </c>
      <c r="BP34" s="19">
        <v>14</v>
      </c>
      <c r="BQ34" s="50">
        <v>24</v>
      </c>
      <c r="BR34" s="19">
        <v>24</v>
      </c>
      <c r="BS34" s="50">
        <v>21</v>
      </c>
      <c r="BT34" s="19">
        <v>46</v>
      </c>
      <c r="BU34" s="50">
        <v>62</v>
      </c>
      <c r="BV34" s="19">
        <v>5696</v>
      </c>
      <c r="BW34" s="50">
        <v>1665</v>
      </c>
      <c r="BX34" s="19">
        <v>1010</v>
      </c>
      <c r="BY34" s="50">
        <v>911</v>
      </c>
      <c r="BZ34" s="52" t="s">
        <v>19</v>
      </c>
      <c r="CA34" s="19">
        <v>71</v>
      </c>
      <c r="CB34" s="50">
        <v>121</v>
      </c>
      <c r="CC34" s="19">
        <v>3326</v>
      </c>
      <c r="CD34" s="50">
        <v>1272</v>
      </c>
      <c r="CE34" s="19">
        <v>971</v>
      </c>
      <c r="CF34" s="50">
        <v>580</v>
      </c>
      <c r="CG34" s="19">
        <v>0</v>
      </c>
      <c r="CH34" s="50">
        <v>182</v>
      </c>
      <c r="CI34" s="19">
        <v>365</v>
      </c>
      <c r="CJ34" s="50">
        <v>497</v>
      </c>
      <c r="CK34" s="52" t="s">
        <v>19</v>
      </c>
      <c r="CL34" s="19">
        <v>208</v>
      </c>
      <c r="CM34" s="50">
        <v>348</v>
      </c>
      <c r="CN34" s="19">
        <v>296</v>
      </c>
      <c r="CO34" s="50">
        <v>215</v>
      </c>
      <c r="CP34" s="19">
        <v>452</v>
      </c>
      <c r="CQ34" s="50">
        <v>336</v>
      </c>
      <c r="CR34" s="19">
        <v>1270</v>
      </c>
      <c r="CS34" s="50">
        <v>643</v>
      </c>
      <c r="CT34" s="19">
        <v>246</v>
      </c>
      <c r="CU34" s="50">
        <v>305</v>
      </c>
      <c r="CV34" s="52" t="s">
        <v>19</v>
      </c>
      <c r="CW34" s="19">
        <v>294</v>
      </c>
      <c r="CX34" s="50">
        <v>324</v>
      </c>
      <c r="CY34" s="19">
        <v>467</v>
      </c>
      <c r="CZ34" s="50">
        <v>242</v>
      </c>
      <c r="DA34" s="19">
        <v>876</v>
      </c>
      <c r="DB34" s="50">
        <v>589</v>
      </c>
      <c r="DC34" s="19">
        <v>0</v>
      </c>
      <c r="DD34" s="50">
        <v>182</v>
      </c>
      <c r="DE34" s="19">
        <v>739</v>
      </c>
      <c r="DF34" s="50">
        <v>383</v>
      </c>
      <c r="DG34" s="52" t="s">
        <v>19</v>
      </c>
      <c r="DH34" s="19">
        <v>989</v>
      </c>
      <c r="DI34" s="50">
        <v>885</v>
      </c>
      <c r="DJ34" s="19">
        <v>522</v>
      </c>
      <c r="DK34" s="50">
        <v>399</v>
      </c>
      <c r="DL34" s="19">
        <v>197</v>
      </c>
      <c r="DM34" s="50">
        <v>222</v>
      </c>
      <c r="DN34" s="19">
        <v>384</v>
      </c>
      <c r="DO34" s="50">
        <v>594</v>
      </c>
      <c r="DP34" s="19">
        <v>337</v>
      </c>
      <c r="DQ34" s="50">
        <v>415</v>
      </c>
      <c r="DR34" s="52" t="s">
        <v>19</v>
      </c>
      <c r="DS34" s="19">
        <v>2155</v>
      </c>
      <c r="DT34" s="50">
        <v>853</v>
      </c>
      <c r="DU34" s="19">
        <v>0</v>
      </c>
      <c r="DV34" s="50">
        <v>182</v>
      </c>
      <c r="DW34" s="19">
        <v>0</v>
      </c>
      <c r="DX34" s="50">
        <v>182</v>
      </c>
      <c r="DY34" s="19">
        <v>2155</v>
      </c>
      <c r="DZ34" s="50">
        <v>853</v>
      </c>
    </row>
    <row r="35" spans="1:130" x14ac:dyDescent="0.2">
      <c r="A35" s="52"/>
      <c r="B35" s="53"/>
      <c r="C35" s="54"/>
      <c r="D35" s="53"/>
      <c r="E35" s="54"/>
      <c r="F35" s="53"/>
      <c r="G35" s="54"/>
      <c r="H35" s="53"/>
      <c r="I35" s="54"/>
      <c r="J35" s="19"/>
      <c r="K35" s="50"/>
      <c r="L35" s="52"/>
      <c r="M35" s="23"/>
      <c r="N35" s="50"/>
      <c r="O35" s="19"/>
      <c r="P35" s="50"/>
      <c r="Q35" s="19"/>
      <c r="R35" s="50"/>
      <c r="S35" s="19"/>
      <c r="T35" s="50"/>
      <c r="U35" s="19"/>
      <c r="V35" s="50"/>
      <c r="W35" s="52"/>
      <c r="X35" s="19"/>
      <c r="Y35" s="50"/>
      <c r="Z35" s="19"/>
      <c r="AA35" s="50"/>
      <c r="AB35" s="19"/>
      <c r="AC35" s="50"/>
      <c r="AD35" s="19"/>
      <c r="AE35" s="50"/>
      <c r="AF35" s="19"/>
      <c r="AG35" s="50"/>
      <c r="AH35" s="52"/>
      <c r="AI35" s="19"/>
      <c r="AJ35" s="50"/>
      <c r="AK35" s="19"/>
      <c r="AL35" s="50"/>
      <c r="AM35" s="19"/>
      <c r="AN35" s="50"/>
      <c r="AO35" s="19"/>
      <c r="AP35" s="50"/>
      <c r="AQ35" s="19"/>
      <c r="AR35" s="50"/>
      <c r="AS35" s="52"/>
      <c r="AT35" s="19"/>
      <c r="AU35" s="50"/>
      <c r="AV35" s="19"/>
      <c r="AW35" s="50"/>
      <c r="AX35" s="19"/>
      <c r="AY35" s="50"/>
      <c r="AZ35" s="19"/>
      <c r="BA35" s="50"/>
      <c r="BB35" s="19"/>
      <c r="BC35" s="50"/>
      <c r="BD35" s="52"/>
      <c r="BE35" s="19"/>
      <c r="BF35" s="50"/>
      <c r="BG35" s="19"/>
      <c r="BH35" s="50"/>
      <c r="BI35" s="19"/>
      <c r="BJ35" s="50"/>
      <c r="BK35" s="19"/>
      <c r="BL35" s="50"/>
      <c r="BM35" s="19"/>
      <c r="BN35" s="50"/>
      <c r="BO35" s="52"/>
      <c r="BP35" s="19"/>
      <c r="BQ35" s="50"/>
      <c r="BR35" s="19"/>
      <c r="BS35" s="50"/>
      <c r="BT35" s="19"/>
      <c r="BU35" s="50"/>
      <c r="BV35" s="19"/>
      <c r="BW35" s="50"/>
      <c r="BX35" s="19"/>
      <c r="BY35" s="50"/>
      <c r="BZ35" s="52"/>
      <c r="CA35" s="19"/>
      <c r="CB35" s="50"/>
      <c r="CC35" s="19"/>
      <c r="CD35" s="50"/>
      <c r="CE35" s="19"/>
      <c r="CF35" s="50"/>
      <c r="CG35" s="19"/>
      <c r="CH35" s="50"/>
      <c r="CI35" s="19"/>
      <c r="CJ35" s="50"/>
      <c r="CK35" s="52"/>
      <c r="CL35" s="19"/>
      <c r="CM35" s="50"/>
      <c r="CN35" s="19"/>
      <c r="CO35" s="50"/>
      <c r="CP35" s="19"/>
      <c r="CQ35" s="50"/>
      <c r="CR35" s="19"/>
      <c r="CS35" s="50"/>
      <c r="CT35" s="19"/>
      <c r="CU35" s="50"/>
      <c r="CV35" s="52"/>
      <c r="CW35" s="19"/>
      <c r="CX35" s="50"/>
      <c r="CY35" s="19"/>
      <c r="CZ35" s="50"/>
      <c r="DA35" s="19"/>
      <c r="DB35" s="50"/>
      <c r="DC35" s="19"/>
      <c r="DD35" s="50"/>
      <c r="DE35" s="19"/>
      <c r="DF35" s="50"/>
      <c r="DG35" s="52"/>
      <c r="DH35" s="19"/>
      <c r="DI35" s="50"/>
      <c r="DJ35" s="19"/>
      <c r="DK35" s="50"/>
      <c r="DL35" s="19"/>
      <c r="DM35" s="50"/>
      <c r="DN35" s="19"/>
      <c r="DO35" s="50"/>
      <c r="DP35" s="19"/>
      <c r="DQ35" s="50"/>
      <c r="DR35" s="52"/>
      <c r="DS35" s="19"/>
      <c r="DT35" s="50"/>
      <c r="DU35" s="19"/>
      <c r="DV35" s="50"/>
      <c r="DW35" s="19"/>
      <c r="DX35" s="50"/>
      <c r="DY35" s="19"/>
      <c r="DZ35" s="50"/>
    </row>
    <row r="36" spans="1:130" x14ac:dyDescent="0.2">
      <c r="A36" s="52" t="s">
        <v>20</v>
      </c>
      <c r="B36" s="53">
        <v>6099715</v>
      </c>
      <c r="C36" s="54">
        <v>4217</v>
      </c>
      <c r="D36" s="53">
        <v>5387234</v>
      </c>
      <c r="E36" s="54">
        <v>27596</v>
      </c>
      <c r="F36" s="53">
        <v>519574</v>
      </c>
      <c r="G36" s="54">
        <v>25291</v>
      </c>
      <c r="H36" s="53">
        <v>160016</v>
      </c>
      <c r="I36" s="54">
        <v>10653</v>
      </c>
      <c r="J36" s="19">
        <v>906</v>
      </c>
      <c r="K36" s="50">
        <v>815</v>
      </c>
      <c r="L36" s="52" t="s">
        <v>20</v>
      </c>
      <c r="M36" s="23">
        <v>1201</v>
      </c>
      <c r="N36" s="50">
        <v>1109</v>
      </c>
      <c r="O36" s="19">
        <v>1744</v>
      </c>
      <c r="P36" s="50">
        <v>869</v>
      </c>
      <c r="Q36" s="19">
        <v>203</v>
      </c>
      <c r="R36" s="50">
        <v>264</v>
      </c>
      <c r="S36" s="19">
        <v>8406</v>
      </c>
      <c r="T36" s="50">
        <v>3555</v>
      </c>
      <c r="U36" s="19">
        <v>2776</v>
      </c>
      <c r="V36" s="50">
        <v>1462</v>
      </c>
      <c r="W36" s="52" t="s">
        <v>20</v>
      </c>
      <c r="X36" s="19">
        <v>1999</v>
      </c>
      <c r="Y36" s="50">
        <v>792</v>
      </c>
      <c r="Z36" s="19">
        <v>6322</v>
      </c>
      <c r="AA36" s="50">
        <v>2553</v>
      </c>
      <c r="AB36" s="19">
        <v>20950</v>
      </c>
      <c r="AC36" s="50">
        <v>3739</v>
      </c>
      <c r="AD36" s="19">
        <v>7927</v>
      </c>
      <c r="AE36" s="50">
        <v>1831</v>
      </c>
      <c r="AF36" s="19">
        <v>8937</v>
      </c>
      <c r="AG36" s="50">
        <v>3300</v>
      </c>
      <c r="AH36" s="52" t="s">
        <v>20</v>
      </c>
      <c r="AI36" s="19">
        <v>1110</v>
      </c>
      <c r="AJ36" s="50">
        <v>1113</v>
      </c>
      <c r="AK36" s="19">
        <v>70</v>
      </c>
      <c r="AL36" s="50">
        <v>124</v>
      </c>
      <c r="AM36" s="19">
        <v>3948</v>
      </c>
      <c r="AN36" s="50">
        <v>1685</v>
      </c>
      <c r="AO36" s="19">
        <v>1971</v>
      </c>
      <c r="AP36" s="50">
        <v>998</v>
      </c>
      <c r="AQ36" s="19">
        <v>21</v>
      </c>
      <c r="AR36" s="50">
        <v>35</v>
      </c>
      <c r="AS36" s="52" t="s">
        <v>20</v>
      </c>
      <c r="AT36" s="19">
        <v>788</v>
      </c>
      <c r="AU36" s="50">
        <v>694</v>
      </c>
      <c r="AV36" s="19">
        <v>523</v>
      </c>
      <c r="AW36" s="50">
        <v>425</v>
      </c>
      <c r="AX36" s="19">
        <v>638</v>
      </c>
      <c r="AY36" s="50">
        <v>452</v>
      </c>
      <c r="AZ36" s="19">
        <v>175</v>
      </c>
      <c r="BA36" s="50">
        <v>189</v>
      </c>
      <c r="BB36" s="23" t="s">
        <v>61</v>
      </c>
      <c r="BC36" s="55" t="s">
        <v>61</v>
      </c>
      <c r="BD36" s="52" t="s">
        <v>20</v>
      </c>
      <c r="BE36" s="23">
        <v>2299</v>
      </c>
      <c r="BF36" s="50">
        <v>992</v>
      </c>
      <c r="BG36" s="19">
        <v>1861</v>
      </c>
      <c r="BH36" s="50">
        <v>932</v>
      </c>
      <c r="BI36" s="19">
        <v>866</v>
      </c>
      <c r="BJ36" s="50">
        <v>576</v>
      </c>
      <c r="BK36" s="19">
        <v>846</v>
      </c>
      <c r="BL36" s="50">
        <v>845</v>
      </c>
      <c r="BM36" s="19">
        <v>684</v>
      </c>
      <c r="BN36" s="50">
        <v>443</v>
      </c>
      <c r="BO36" s="52" t="s">
        <v>20</v>
      </c>
      <c r="BP36" s="19">
        <v>154</v>
      </c>
      <c r="BQ36" s="50">
        <v>195</v>
      </c>
      <c r="BR36" s="19">
        <v>625</v>
      </c>
      <c r="BS36" s="50">
        <v>482</v>
      </c>
      <c r="BT36" s="19">
        <v>268</v>
      </c>
      <c r="BU36" s="50">
        <v>267</v>
      </c>
      <c r="BV36" s="19">
        <v>357</v>
      </c>
      <c r="BW36" s="50">
        <v>312</v>
      </c>
      <c r="BX36" s="19">
        <v>5513</v>
      </c>
      <c r="BY36" s="50">
        <v>1500</v>
      </c>
      <c r="BZ36" s="52" t="s">
        <v>20</v>
      </c>
      <c r="CA36" s="19">
        <v>911</v>
      </c>
      <c r="CB36" s="50">
        <v>1300</v>
      </c>
      <c r="CC36" s="19">
        <v>11578</v>
      </c>
      <c r="CD36" s="50">
        <v>2675</v>
      </c>
      <c r="CE36" s="19">
        <v>5139</v>
      </c>
      <c r="CF36" s="50">
        <v>1663</v>
      </c>
      <c r="CG36" s="19">
        <v>0</v>
      </c>
      <c r="CH36" s="50">
        <v>216</v>
      </c>
      <c r="CI36" s="19">
        <v>2251</v>
      </c>
      <c r="CJ36" s="50">
        <v>1960</v>
      </c>
      <c r="CK36" s="52" t="s">
        <v>20</v>
      </c>
      <c r="CL36" s="19">
        <v>134</v>
      </c>
      <c r="CM36" s="50">
        <v>217</v>
      </c>
      <c r="CN36" s="19">
        <v>522</v>
      </c>
      <c r="CO36" s="50">
        <v>485</v>
      </c>
      <c r="CP36" s="19">
        <v>14139</v>
      </c>
      <c r="CQ36" s="50">
        <v>3495</v>
      </c>
      <c r="CR36" s="19">
        <v>216</v>
      </c>
      <c r="CS36" s="50">
        <v>204</v>
      </c>
      <c r="CT36" s="19">
        <v>2290</v>
      </c>
      <c r="CU36" s="50">
        <v>1048</v>
      </c>
      <c r="CV36" s="52" t="s">
        <v>20</v>
      </c>
      <c r="CW36" s="19">
        <v>203</v>
      </c>
      <c r="CX36" s="50">
        <v>168</v>
      </c>
      <c r="CY36" s="19">
        <v>1088</v>
      </c>
      <c r="CZ36" s="50">
        <v>696</v>
      </c>
      <c r="DA36" s="19">
        <v>6974</v>
      </c>
      <c r="DB36" s="50">
        <v>2259</v>
      </c>
      <c r="DC36" s="19">
        <v>829</v>
      </c>
      <c r="DD36" s="50">
        <v>789</v>
      </c>
      <c r="DE36" s="19">
        <v>49</v>
      </c>
      <c r="DF36" s="50">
        <v>80</v>
      </c>
      <c r="DG36" s="52" t="s">
        <v>20</v>
      </c>
      <c r="DH36" s="19">
        <v>25305</v>
      </c>
      <c r="DI36" s="50">
        <v>4047</v>
      </c>
      <c r="DJ36" s="19">
        <v>1621</v>
      </c>
      <c r="DK36" s="50">
        <v>1056</v>
      </c>
      <c r="DL36" s="19">
        <v>1599</v>
      </c>
      <c r="DM36" s="50">
        <v>677</v>
      </c>
      <c r="DN36" s="19">
        <v>396</v>
      </c>
      <c r="DO36" s="50">
        <v>433</v>
      </c>
      <c r="DP36" s="19">
        <v>684</v>
      </c>
      <c r="DQ36" s="50">
        <v>783</v>
      </c>
      <c r="DR36" s="52" t="s">
        <v>20</v>
      </c>
      <c r="DS36" s="19">
        <v>32891</v>
      </c>
      <c r="DT36" s="50">
        <v>4509</v>
      </c>
      <c r="DU36" s="19">
        <v>1000</v>
      </c>
      <c r="DV36" s="50">
        <v>634</v>
      </c>
      <c r="DW36" s="19">
        <v>193</v>
      </c>
      <c r="DX36" s="50">
        <v>207</v>
      </c>
      <c r="DY36" s="19">
        <v>31698</v>
      </c>
      <c r="DZ36" s="50">
        <v>4597</v>
      </c>
    </row>
    <row r="37" spans="1:130" x14ac:dyDescent="0.2">
      <c r="A37" s="52" t="s">
        <v>21</v>
      </c>
      <c r="B37" s="53">
        <v>6916314</v>
      </c>
      <c r="C37" s="54">
        <v>4173</v>
      </c>
      <c r="D37" s="53">
        <v>6043959</v>
      </c>
      <c r="E37" s="54">
        <v>21629</v>
      </c>
      <c r="F37" s="53">
        <v>663154</v>
      </c>
      <c r="G37" s="54">
        <v>18384</v>
      </c>
      <c r="H37" s="53">
        <v>158311</v>
      </c>
      <c r="I37" s="54">
        <v>7554</v>
      </c>
      <c r="J37" s="19">
        <v>1056</v>
      </c>
      <c r="K37" s="50">
        <v>935</v>
      </c>
      <c r="L37" s="52" t="s">
        <v>21</v>
      </c>
      <c r="M37" s="23">
        <v>161</v>
      </c>
      <c r="N37" s="50">
        <v>201</v>
      </c>
      <c r="O37" s="19">
        <v>791</v>
      </c>
      <c r="P37" s="50">
        <v>398</v>
      </c>
      <c r="Q37" s="19">
        <v>0</v>
      </c>
      <c r="R37" s="50">
        <v>218</v>
      </c>
      <c r="S37" s="19">
        <v>15040</v>
      </c>
      <c r="T37" s="50">
        <v>3313</v>
      </c>
      <c r="U37" s="19">
        <v>2756</v>
      </c>
      <c r="V37" s="50">
        <v>960</v>
      </c>
      <c r="W37" s="52" t="s">
        <v>21</v>
      </c>
      <c r="X37" s="19">
        <v>12795</v>
      </c>
      <c r="Y37" s="50">
        <v>2101</v>
      </c>
      <c r="Z37" s="19">
        <v>210</v>
      </c>
      <c r="AA37" s="50">
        <v>246</v>
      </c>
      <c r="AB37" s="19">
        <v>1328</v>
      </c>
      <c r="AC37" s="50">
        <v>755</v>
      </c>
      <c r="AD37" s="19">
        <v>10894</v>
      </c>
      <c r="AE37" s="50">
        <v>2391</v>
      </c>
      <c r="AF37" s="19">
        <v>1625</v>
      </c>
      <c r="AG37" s="50">
        <v>674</v>
      </c>
      <c r="AH37" s="52" t="s">
        <v>21</v>
      </c>
      <c r="AI37" s="19">
        <v>29</v>
      </c>
      <c r="AJ37" s="50">
        <v>50</v>
      </c>
      <c r="AK37" s="19">
        <v>522</v>
      </c>
      <c r="AL37" s="50">
        <v>436</v>
      </c>
      <c r="AM37" s="19">
        <v>3962</v>
      </c>
      <c r="AN37" s="50">
        <v>1589</v>
      </c>
      <c r="AO37" s="19">
        <v>1199</v>
      </c>
      <c r="AP37" s="50">
        <v>779</v>
      </c>
      <c r="AQ37" s="19">
        <v>715</v>
      </c>
      <c r="AR37" s="50">
        <v>603</v>
      </c>
      <c r="AS37" s="52" t="s">
        <v>21</v>
      </c>
      <c r="AT37" s="19">
        <v>67</v>
      </c>
      <c r="AU37" s="50">
        <v>112</v>
      </c>
      <c r="AV37" s="19">
        <v>1275</v>
      </c>
      <c r="AW37" s="50">
        <v>638</v>
      </c>
      <c r="AX37" s="19">
        <v>799</v>
      </c>
      <c r="AY37" s="50">
        <v>493</v>
      </c>
      <c r="AZ37" s="19">
        <v>1685</v>
      </c>
      <c r="BA37" s="50">
        <v>619</v>
      </c>
      <c r="BB37" s="19">
        <v>4156</v>
      </c>
      <c r="BC37" s="50">
        <v>1207</v>
      </c>
      <c r="BD37" s="52" t="s">
        <v>21</v>
      </c>
      <c r="BE37" s="23" t="s">
        <v>61</v>
      </c>
      <c r="BF37" s="55" t="s">
        <v>61</v>
      </c>
      <c r="BG37" s="23">
        <v>1844</v>
      </c>
      <c r="BH37" s="50">
        <v>907</v>
      </c>
      <c r="BI37" s="19">
        <v>1836</v>
      </c>
      <c r="BJ37" s="50">
        <v>1080</v>
      </c>
      <c r="BK37" s="19">
        <v>42</v>
      </c>
      <c r="BL37" s="50">
        <v>74</v>
      </c>
      <c r="BM37" s="19">
        <v>631</v>
      </c>
      <c r="BN37" s="50">
        <v>460</v>
      </c>
      <c r="BO37" s="52" t="s">
        <v>21</v>
      </c>
      <c r="BP37" s="19">
        <v>684</v>
      </c>
      <c r="BQ37" s="50">
        <v>608</v>
      </c>
      <c r="BR37" s="19">
        <v>169</v>
      </c>
      <c r="BS37" s="50">
        <v>172</v>
      </c>
      <c r="BT37" s="19">
        <v>1440</v>
      </c>
      <c r="BU37" s="50">
        <v>766</v>
      </c>
      <c r="BV37" s="19">
        <v>11387</v>
      </c>
      <c r="BW37" s="50">
        <v>2726</v>
      </c>
      <c r="BX37" s="19">
        <v>8539</v>
      </c>
      <c r="BY37" s="50">
        <v>1836</v>
      </c>
      <c r="BZ37" s="52" t="s">
        <v>21</v>
      </c>
      <c r="CA37" s="19">
        <v>498</v>
      </c>
      <c r="CB37" s="50">
        <v>382</v>
      </c>
      <c r="CC37" s="19">
        <v>24489</v>
      </c>
      <c r="CD37" s="50">
        <v>3291</v>
      </c>
      <c r="CE37" s="19">
        <v>5456</v>
      </c>
      <c r="CF37" s="50">
        <v>1765</v>
      </c>
      <c r="CG37" s="19">
        <v>0</v>
      </c>
      <c r="CH37" s="50">
        <v>218</v>
      </c>
      <c r="CI37" s="19">
        <v>3128</v>
      </c>
      <c r="CJ37" s="50">
        <v>950</v>
      </c>
      <c r="CK37" s="52" t="s">
        <v>21</v>
      </c>
      <c r="CL37" s="19">
        <v>610</v>
      </c>
      <c r="CM37" s="50">
        <v>603</v>
      </c>
      <c r="CN37" s="19">
        <v>1115</v>
      </c>
      <c r="CO37" s="50">
        <v>653</v>
      </c>
      <c r="CP37" s="19">
        <v>7052</v>
      </c>
      <c r="CQ37" s="50">
        <v>1875</v>
      </c>
      <c r="CR37" s="19">
        <v>6511</v>
      </c>
      <c r="CS37" s="50">
        <v>2057</v>
      </c>
      <c r="CT37" s="19">
        <v>1455</v>
      </c>
      <c r="CU37" s="50">
        <v>631</v>
      </c>
      <c r="CV37" s="52" t="s">
        <v>21</v>
      </c>
      <c r="CW37" s="19">
        <v>0</v>
      </c>
      <c r="CX37" s="50">
        <v>218</v>
      </c>
      <c r="CY37" s="19">
        <v>2758</v>
      </c>
      <c r="CZ37" s="50">
        <v>1313</v>
      </c>
      <c r="DA37" s="19">
        <v>5618</v>
      </c>
      <c r="DB37" s="50">
        <v>1528</v>
      </c>
      <c r="DC37" s="19">
        <v>772</v>
      </c>
      <c r="DD37" s="50">
        <v>530</v>
      </c>
      <c r="DE37" s="19">
        <v>2901</v>
      </c>
      <c r="DF37" s="50">
        <v>1017</v>
      </c>
      <c r="DG37" s="52" t="s">
        <v>21</v>
      </c>
      <c r="DH37" s="19">
        <v>3508</v>
      </c>
      <c r="DI37" s="50">
        <v>1093</v>
      </c>
      <c r="DJ37" s="19">
        <v>2753</v>
      </c>
      <c r="DK37" s="50">
        <v>1108</v>
      </c>
      <c r="DL37" s="19">
        <v>0</v>
      </c>
      <c r="DM37" s="50">
        <v>218</v>
      </c>
      <c r="DN37" s="19">
        <v>2015</v>
      </c>
      <c r="DO37" s="50">
        <v>1047</v>
      </c>
      <c r="DP37" s="19">
        <v>35</v>
      </c>
      <c r="DQ37" s="50">
        <v>50</v>
      </c>
      <c r="DR37" s="52" t="s">
        <v>21</v>
      </c>
      <c r="DS37" s="19">
        <v>50890</v>
      </c>
      <c r="DT37" s="50">
        <v>5007</v>
      </c>
      <c r="DU37" s="19">
        <v>1791</v>
      </c>
      <c r="DV37" s="50">
        <v>954</v>
      </c>
      <c r="DW37" s="19">
        <v>176</v>
      </c>
      <c r="DX37" s="50">
        <v>192</v>
      </c>
      <c r="DY37" s="19">
        <v>48923</v>
      </c>
      <c r="DZ37" s="50">
        <v>4814</v>
      </c>
    </row>
    <row r="38" spans="1:130" x14ac:dyDescent="0.2">
      <c r="A38" s="52" t="s">
        <v>22</v>
      </c>
      <c r="B38" s="53">
        <v>9950336</v>
      </c>
      <c r="C38" s="54">
        <v>4442</v>
      </c>
      <c r="D38" s="53">
        <v>8827083</v>
      </c>
      <c r="E38" s="54">
        <v>27764</v>
      </c>
      <c r="F38" s="53">
        <v>950370</v>
      </c>
      <c r="G38" s="54">
        <v>25147</v>
      </c>
      <c r="H38" s="53">
        <v>143042</v>
      </c>
      <c r="I38" s="54">
        <v>9088</v>
      </c>
      <c r="J38" s="19">
        <v>2032</v>
      </c>
      <c r="K38" s="50">
        <v>757</v>
      </c>
      <c r="L38" s="52" t="s">
        <v>22</v>
      </c>
      <c r="M38" s="23">
        <v>711</v>
      </c>
      <c r="N38" s="50">
        <v>378</v>
      </c>
      <c r="O38" s="19">
        <v>4251</v>
      </c>
      <c r="P38" s="50">
        <v>2166</v>
      </c>
      <c r="Q38" s="19">
        <v>382</v>
      </c>
      <c r="R38" s="50">
        <v>324</v>
      </c>
      <c r="S38" s="19">
        <v>11944</v>
      </c>
      <c r="T38" s="50">
        <v>2146</v>
      </c>
      <c r="U38" s="19">
        <v>4890</v>
      </c>
      <c r="V38" s="50">
        <v>1996</v>
      </c>
      <c r="W38" s="52" t="s">
        <v>22</v>
      </c>
      <c r="X38" s="19">
        <v>832</v>
      </c>
      <c r="Y38" s="50">
        <v>593</v>
      </c>
      <c r="Z38" s="19">
        <v>1001</v>
      </c>
      <c r="AA38" s="50">
        <v>1425</v>
      </c>
      <c r="AB38" s="19">
        <v>593</v>
      </c>
      <c r="AC38" s="50">
        <v>440</v>
      </c>
      <c r="AD38" s="19">
        <v>13202</v>
      </c>
      <c r="AE38" s="50">
        <v>2370</v>
      </c>
      <c r="AF38" s="19">
        <v>5340</v>
      </c>
      <c r="AG38" s="50">
        <v>2480</v>
      </c>
      <c r="AH38" s="52" t="s">
        <v>22</v>
      </c>
      <c r="AI38" s="19">
        <v>239</v>
      </c>
      <c r="AJ38" s="50">
        <v>193</v>
      </c>
      <c r="AK38" s="19">
        <v>498</v>
      </c>
      <c r="AL38" s="50">
        <v>389</v>
      </c>
      <c r="AM38" s="19">
        <v>12453</v>
      </c>
      <c r="AN38" s="50">
        <v>2100</v>
      </c>
      <c r="AO38" s="19">
        <v>11998</v>
      </c>
      <c r="AP38" s="50">
        <v>2536</v>
      </c>
      <c r="AQ38" s="19">
        <v>1011</v>
      </c>
      <c r="AR38" s="50">
        <v>352</v>
      </c>
      <c r="AS38" s="52" t="s">
        <v>22</v>
      </c>
      <c r="AT38" s="19">
        <v>595</v>
      </c>
      <c r="AU38" s="50">
        <v>470</v>
      </c>
      <c r="AV38" s="19">
        <v>1441</v>
      </c>
      <c r="AW38" s="50">
        <v>807</v>
      </c>
      <c r="AX38" s="19">
        <v>745</v>
      </c>
      <c r="AY38" s="50">
        <v>627</v>
      </c>
      <c r="AZ38" s="19">
        <v>22</v>
      </c>
      <c r="BA38" s="50">
        <v>46</v>
      </c>
      <c r="BB38" s="19">
        <v>2755</v>
      </c>
      <c r="BC38" s="50">
        <v>1309</v>
      </c>
      <c r="BD38" s="52" t="s">
        <v>22</v>
      </c>
      <c r="BE38" s="19">
        <v>1980</v>
      </c>
      <c r="BF38" s="50">
        <v>702</v>
      </c>
      <c r="BG38" s="23" t="s">
        <v>61</v>
      </c>
      <c r="BH38" s="55" t="s">
        <v>61</v>
      </c>
      <c r="BI38" s="23">
        <v>3258</v>
      </c>
      <c r="BJ38" s="50">
        <v>1802</v>
      </c>
      <c r="BK38" s="19">
        <v>253</v>
      </c>
      <c r="BL38" s="50">
        <v>225</v>
      </c>
      <c r="BM38" s="19">
        <v>3862</v>
      </c>
      <c r="BN38" s="50">
        <v>1278</v>
      </c>
      <c r="BO38" s="52" t="s">
        <v>22</v>
      </c>
      <c r="BP38" s="19">
        <v>474</v>
      </c>
      <c r="BQ38" s="50">
        <v>452</v>
      </c>
      <c r="BR38" s="19">
        <v>222</v>
      </c>
      <c r="BS38" s="50">
        <v>221</v>
      </c>
      <c r="BT38" s="19">
        <v>1095</v>
      </c>
      <c r="BU38" s="50">
        <v>683</v>
      </c>
      <c r="BV38" s="19">
        <v>0</v>
      </c>
      <c r="BW38" s="50">
        <v>181</v>
      </c>
      <c r="BX38" s="19">
        <v>3231</v>
      </c>
      <c r="BY38" s="50">
        <v>1116</v>
      </c>
      <c r="BZ38" s="52" t="s">
        <v>22</v>
      </c>
      <c r="CA38" s="19">
        <v>289</v>
      </c>
      <c r="CB38" s="50">
        <v>258</v>
      </c>
      <c r="CC38" s="19">
        <v>6385</v>
      </c>
      <c r="CD38" s="50">
        <v>2054</v>
      </c>
      <c r="CE38" s="19">
        <v>3711</v>
      </c>
      <c r="CF38" s="50">
        <v>1277</v>
      </c>
      <c r="CG38" s="19">
        <v>382</v>
      </c>
      <c r="CH38" s="50">
        <v>323</v>
      </c>
      <c r="CI38" s="19">
        <v>8252</v>
      </c>
      <c r="CJ38" s="50">
        <v>1694</v>
      </c>
      <c r="CK38" s="52" t="s">
        <v>22</v>
      </c>
      <c r="CL38" s="19">
        <v>1133</v>
      </c>
      <c r="CM38" s="50">
        <v>630</v>
      </c>
      <c r="CN38" s="19">
        <v>1308</v>
      </c>
      <c r="CO38" s="50">
        <v>558</v>
      </c>
      <c r="CP38" s="19">
        <v>4216</v>
      </c>
      <c r="CQ38" s="50">
        <v>1522</v>
      </c>
      <c r="CR38" s="19">
        <v>364</v>
      </c>
      <c r="CS38" s="50">
        <v>292</v>
      </c>
      <c r="CT38" s="19">
        <v>2117</v>
      </c>
      <c r="CU38" s="50">
        <v>789</v>
      </c>
      <c r="CV38" s="52" t="s">
        <v>22</v>
      </c>
      <c r="CW38" s="19">
        <v>43</v>
      </c>
      <c r="CX38" s="50">
        <v>70</v>
      </c>
      <c r="CY38" s="19">
        <v>2859</v>
      </c>
      <c r="CZ38" s="50">
        <v>1555</v>
      </c>
      <c r="DA38" s="19">
        <v>6589</v>
      </c>
      <c r="DB38" s="50">
        <v>1778</v>
      </c>
      <c r="DC38" s="19">
        <v>1483</v>
      </c>
      <c r="DD38" s="50">
        <v>838</v>
      </c>
      <c r="DE38" s="19">
        <v>152</v>
      </c>
      <c r="DF38" s="50">
        <v>210</v>
      </c>
      <c r="DG38" s="52" t="s">
        <v>22</v>
      </c>
      <c r="DH38" s="19">
        <v>3169</v>
      </c>
      <c r="DI38" s="50">
        <v>1248</v>
      </c>
      <c r="DJ38" s="19">
        <v>2192</v>
      </c>
      <c r="DK38" s="50">
        <v>738</v>
      </c>
      <c r="DL38" s="19">
        <v>464</v>
      </c>
      <c r="DM38" s="50">
        <v>297</v>
      </c>
      <c r="DN38" s="19">
        <v>6120</v>
      </c>
      <c r="DO38" s="50">
        <v>1965</v>
      </c>
      <c r="DP38" s="19">
        <v>504</v>
      </c>
      <c r="DQ38" s="50">
        <v>395</v>
      </c>
      <c r="DR38" s="52" t="s">
        <v>22</v>
      </c>
      <c r="DS38" s="19">
        <v>29841</v>
      </c>
      <c r="DT38" s="50">
        <v>3227</v>
      </c>
      <c r="DU38" s="19">
        <v>811</v>
      </c>
      <c r="DV38" s="50">
        <v>521</v>
      </c>
      <c r="DW38" s="19">
        <v>32</v>
      </c>
      <c r="DX38" s="50">
        <v>38</v>
      </c>
      <c r="DY38" s="19">
        <v>28998</v>
      </c>
      <c r="DZ38" s="50">
        <v>3056</v>
      </c>
    </row>
    <row r="39" spans="1:130" s="85" customFormat="1" x14ac:dyDescent="0.2">
      <c r="A39" s="52" t="s">
        <v>23</v>
      </c>
      <c r="B39" s="53">
        <v>5645866</v>
      </c>
      <c r="C39" s="54">
        <v>3318</v>
      </c>
      <c r="D39" s="53">
        <v>4930664</v>
      </c>
      <c r="E39" s="54">
        <v>19720</v>
      </c>
      <c r="F39" s="53">
        <v>606582</v>
      </c>
      <c r="G39" s="54">
        <v>17333</v>
      </c>
      <c r="H39" s="53">
        <v>93286</v>
      </c>
      <c r="I39" s="54">
        <v>6975</v>
      </c>
      <c r="J39" s="19">
        <v>104</v>
      </c>
      <c r="K39" s="50">
        <v>130</v>
      </c>
      <c r="L39" s="52" t="s">
        <v>23</v>
      </c>
      <c r="M39" s="23">
        <v>69</v>
      </c>
      <c r="N39" s="50">
        <v>74</v>
      </c>
      <c r="O39" s="19">
        <v>3152</v>
      </c>
      <c r="P39" s="50">
        <v>1090</v>
      </c>
      <c r="Q39" s="19">
        <v>359</v>
      </c>
      <c r="R39" s="50">
        <v>308</v>
      </c>
      <c r="S39" s="19">
        <v>5202</v>
      </c>
      <c r="T39" s="50">
        <v>1468</v>
      </c>
      <c r="U39" s="19">
        <v>5148</v>
      </c>
      <c r="V39" s="50">
        <v>1717</v>
      </c>
      <c r="W39" s="52" t="s">
        <v>23</v>
      </c>
      <c r="X39" s="19">
        <v>264</v>
      </c>
      <c r="Y39" s="50">
        <v>217</v>
      </c>
      <c r="Z39" s="19">
        <v>41</v>
      </c>
      <c r="AA39" s="50">
        <v>66</v>
      </c>
      <c r="AB39" s="19">
        <v>211</v>
      </c>
      <c r="AC39" s="50">
        <v>232</v>
      </c>
      <c r="AD39" s="19">
        <v>2712</v>
      </c>
      <c r="AE39" s="50">
        <v>865</v>
      </c>
      <c r="AF39" s="19">
        <v>928</v>
      </c>
      <c r="AG39" s="50">
        <v>555</v>
      </c>
      <c r="AH39" s="52" t="s">
        <v>23</v>
      </c>
      <c r="AI39" s="19">
        <v>94</v>
      </c>
      <c r="AJ39" s="50">
        <v>96</v>
      </c>
      <c r="AK39" s="19">
        <v>495</v>
      </c>
      <c r="AL39" s="50">
        <v>396</v>
      </c>
      <c r="AM39" s="19">
        <v>6163</v>
      </c>
      <c r="AN39" s="50">
        <v>1475</v>
      </c>
      <c r="AO39" s="19">
        <v>1252</v>
      </c>
      <c r="AP39" s="50">
        <v>975</v>
      </c>
      <c r="AQ39" s="19">
        <v>5523</v>
      </c>
      <c r="AR39" s="50">
        <v>1324</v>
      </c>
      <c r="AS39" s="52" t="s">
        <v>23</v>
      </c>
      <c r="AT39" s="19">
        <v>1417</v>
      </c>
      <c r="AU39" s="50">
        <v>1790</v>
      </c>
      <c r="AV39" s="19">
        <v>889</v>
      </c>
      <c r="AW39" s="50">
        <v>948</v>
      </c>
      <c r="AX39" s="19">
        <v>496</v>
      </c>
      <c r="AY39" s="50">
        <v>380</v>
      </c>
      <c r="AZ39" s="19">
        <v>111</v>
      </c>
      <c r="BA39" s="50">
        <v>136</v>
      </c>
      <c r="BB39" s="19">
        <v>363</v>
      </c>
      <c r="BC39" s="50">
        <v>278</v>
      </c>
      <c r="BD39" s="52" t="s">
        <v>23</v>
      </c>
      <c r="BE39" s="19">
        <v>1308</v>
      </c>
      <c r="BF39" s="50">
        <v>723</v>
      </c>
      <c r="BG39" s="19">
        <v>1979</v>
      </c>
      <c r="BH39" s="50">
        <v>814</v>
      </c>
      <c r="BI39" s="23" t="s">
        <v>61</v>
      </c>
      <c r="BJ39" s="55" t="s">
        <v>61</v>
      </c>
      <c r="BK39" s="23">
        <v>7</v>
      </c>
      <c r="BL39" s="50">
        <v>12</v>
      </c>
      <c r="BM39" s="19">
        <v>3191</v>
      </c>
      <c r="BN39" s="50">
        <v>1317</v>
      </c>
      <c r="BO39" s="52" t="s">
        <v>23</v>
      </c>
      <c r="BP39" s="19">
        <v>822</v>
      </c>
      <c r="BQ39" s="50">
        <v>620</v>
      </c>
      <c r="BR39" s="19">
        <v>2219</v>
      </c>
      <c r="BS39" s="50">
        <v>1791</v>
      </c>
      <c r="BT39" s="19">
        <v>345</v>
      </c>
      <c r="BU39" s="50">
        <v>232</v>
      </c>
      <c r="BV39" s="19">
        <v>99</v>
      </c>
      <c r="BW39" s="50">
        <v>126</v>
      </c>
      <c r="BX39" s="19">
        <v>156</v>
      </c>
      <c r="BY39" s="50">
        <v>192</v>
      </c>
      <c r="BZ39" s="52" t="s">
        <v>23</v>
      </c>
      <c r="CA39" s="19">
        <v>631</v>
      </c>
      <c r="CB39" s="50">
        <v>671</v>
      </c>
      <c r="CC39" s="19">
        <v>2047</v>
      </c>
      <c r="CD39" s="50">
        <v>1028</v>
      </c>
      <c r="CE39" s="19">
        <v>1278</v>
      </c>
      <c r="CF39" s="50">
        <v>737</v>
      </c>
      <c r="CG39" s="19">
        <v>10092</v>
      </c>
      <c r="CH39" s="50">
        <v>1862</v>
      </c>
      <c r="CI39" s="19">
        <v>2539</v>
      </c>
      <c r="CJ39" s="50">
        <v>2437</v>
      </c>
      <c r="CK39" s="52" t="s">
        <v>23</v>
      </c>
      <c r="CL39" s="19">
        <v>1026</v>
      </c>
      <c r="CM39" s="50">
        <v>585</v>
      </c>
      <c r="CN39" s="19">
        <v>1385</v>
      </c>
      <c r="CO39" s="50">
        <v>726</v>
      </c>
      <c r="CP39" s="19">
        <v>901</v>
      </c>
      <c r="CQ39" s="50">
        <v>582</v>
      </c>
      <c r="CR39" s="19">
        <v>67</v>
      </c>
      <c r="CS39" s="50">
        <v>97</v>
      </c>
      <c r="CT39" s="19">
        <v>1145</v>
      </c>
      <c r="CU39" s="50">
        <v>1106</v>
      </c>
      <c r="CV39" s="52" t="s">
        <v>23</v>
      </c>
      <c r="CW39" s="19">
        <v>2649</v>
      </c>
      <c r="CX39" s="50">
        <v>699</v>
      </c>
      <c r="CY39" s="19">
        <v>814</v>
      </c>
      <c r="CZ39" s="50">
        <v>612</v>
      </c>
      <c r="DA39" s="19">
        <v>4889</v>
      </c>
      <c r="DB39" s="50">
        <v>1463</v>
      </c>
      <c r="DC39" s="19">
        <v>471</v>
      </c>
      <c r="DD39" s="50">
        <v>320</v>
      </c>
      <c r="DE39" s="19">
        <v>56</v>
      </c>
      <c r="DF39" s="50">
        <v>93</v>
      </c>
      <c r="DG39" s="52" t="s">
        <v>23</v>
      </c>
      <c r="DH39" s="19">
        <v>1464</v>
      </c>
      <c r="DI39" s="50">
        <v>1148</v>
      </c>
      <c r="DJ39" s="19">
        <v>1950</v>
      </c>
      <c r="DK39" s="50">
        <v>819</v>
      </c>
      <c r="DL39" s="19">
        <v>670</v>
      </c>
      <c r="DM39" s="50">
        <v>914</v>
      </c>
      <c r="DN39" s="19">
        <v>13688</v>
      </c>
      <c r="DO39" s="50">
        <v>1725</v>
      </c>
      <c r="DP39" s="19">
        <v>405</v>
      </c>
      <c r="DQ39" s="50">
        <v>325</v>
      </c>
      <c r="DR39" s="52" t="s">
        <v>23</v>
      </c>
      <c r="DS39" s="19">
        <v>15334</v>
      </c>
      <c r="DT39" s="50">
        <v>2586</v>
      </c>
      <c r="DU39" s="19">
        <v>116</v>
      </c>
      <c r="DV39" s="50">
        <v>143</v>
      </c>
      <c r="DW39" s="19">
        <v>205</v>
      </c>
      <c r="DX39" s="50">
        <v>158</v>
      </c>
      <c r="DY39" s="19">
        <v>15013</v>
      </c>
      <c r="DZ39" s="50">
        <v>2584</v>
      </c>
    </row>
    <row r="40" spans="1:130" s="85" customFormat="1" x14ac:dyDescent="0.2">
      <c r="A40" s="52" t="s">
        <v>24</v>
      </c>
      <c r="B40" s="53">
        <v>2919574</v>
      </c>
      <c r="C40" s="54">
        <v>3069</v>
      </c>
      <c r="D40" s="53">
        <v>2608484</v>
      </c>
      <c r="E40" s="54">
        <v>17207</v>
      </c>
      <c r="F40" s="53">
        <v>241171</v>
      </c>
      <c r="G40" s="54">
        <v>15519</v>
      </c>
      <c r="H40" s="53">
        <v>59759</v>
      </c>
      <c r="I40" s="54">
        <v>6266</v>
      </c>
      <c r="J40" s="19">
        <v>3795</v>
      </c>
      <c r="K40" s="50">
        <v>1419</v>
      </c>
      <c r="L40" s="52" t="s">
        <v>24</v>
      </c>
      <c r="M40" s="23">
        <v>1068</v>
      </c>
      <c r="N40" s="50">
        <v>1569</v>
      </c>
      <c r="O40" s="19">
        <v>676</v>
      </c>
      <c r="P40" s="50">
        <v>487</v>
      </c>
      <c r="Q40" s="19">
        <v>2693</v>
      </c>
      <c r="R40" s="50">
        <v>1695</v>
      </c>
      <c r="S40" s="19">
        <v>2259</v>
      </c>
      <c r="T40" s="50">
        <v>1366</v>
      </c>
      <c r="U40" s="19">
        <v>1143</v>
      </c>
      <c r="V40" s="50">
        <v>817</v>
      </c>
      <c r="W40" s="52" t="s">
        <v>24</v>
      </c>
      <c r="X40" s="19">
        <v>0</v>
      </c>
      <c r="Y40" s="50">
        <v>233</v>
      </c>
      <c r="Z40" s="19">
        <v>0</v>
      </c>
      <c r="AA40" s="50">
        <v>233</v>
      </c>
      <c r="AB40" s="19">
        <v>0</v>
      </c>
      <c r="AC40" s="50">
        <v>233</v>
      </c>
      <c r="AD40" s="19">
        <v>2512</v>
      </c>
      <c r="AE40" s="50">
        <v>1278</v>
      </c>
      <c r="AF40" s="19">
        <v>2978</v>
      </c>
      <c r="AG40" s="50">
        <v>1437</v>
      </c>
      <c r="AH40" s="52" t="s">
        <v>24</v>
      </c>
      <c r="AI40" s="19">
        <v>545</v>
      </c>
      <c r="AJ40" s="50">
        <v>661</v>
      </c>
      <c r="AK40" s="19">
        <v>0</v>
      </c>
      <c r="AL40" s="50">
        <v>233</v>
      </c>
      <c r="AM40" s="19">
        <v>1835</v>
      </c>
      <c r="AN40" s="50">
        <v>872</v>
      </c>
      <c r="AO40" s="19">
        <v>378</v>
      </c>
      <c r="AP40" s="50">
        <v>313</v>
      </c>
      <c r="AQ40" s="19">
        <v>110</v>
      </c>
      <c r="AR40" s="50">
        <v>105</v>
      </c>
      <c r="AS40" s="52" t="s">
        <v>24</v>
      </c>
      <c r="AT40" s="19">
        <v>637</v>
      </c>
      <c r="AU40" s="50">
        <v>654</v>
      </c>
      <c r="AV40" s="19">
        <v>1234</v>
      </c>
      <c r="AW40" s="50">
        <v>942</v>
      </c>
      <c r="AX40" s="19">
        <v>6704</v>
      </c>
      <c r="AY40" s="50">
        <v>2171</v>
      </c>
      <c r="AZ40" s="19">
        <v>117</v>
      </c>
      <c r="BA40" s="50">
        <v>194</v>
      </c>
      <c r="BB40" s="19">
        <v>81</v>
      </c>
      <c r="BC40" s="50">
        <v>150</v>
      </c>
      <c r="BD40" s="52" t="s">
        <v>24</v>
      </c>
      <c r="BE40" s="19">
        <v>581</v>
      </c>
      <c r="BF40" s="50">
        <v>569</v>
      </c>
      <c r="BG40" s="19">
        <v>783</v>
      </c>
      <c r="BH40" s="50">
        <v>589</v>
      </c>
      <c r="BI40" s="19">
        <v>268</v>
      </c>
      <c r="BJ40" s="50">
        <v>188</v>
      </c>
      <c r="BK40" s="23" t="s">
        <v>61</v>
      </c>
      <c r="BL40" s="55" t="s">
        <v>61</v>
      </c>
      <c r="BM40" s="23">
        <v>1750</v>
      </c>
      <c r="BN40" s="50">
        <v>1004</v>
      </c>
      <c r="BO40" s="52" t="s">
        <v>24</v>
      </c>
      <c r="BP40" s="19">
        <v>38</v>
      </c>
      <c r="BQ40" s="50">
        <v>80</v>
      </c>
      <c r="BR40" s="19">
        <v>329</v>
      </c>
      <c r="BS40" s="50">
        <v>255</v>
      </c>
      <c r="BT40" s="19">
        <v>341</v>
      </c>
      <c r="BU40" s="50">
        <v>419</v>
      </c>
      <c r="BV40" s="19">
        <v>0</v>
      </c>
      <c r="BW40" s="50">
        <v>233</v>
      </c>
      <c r="BX40" s="19">
        <v>239</v>
      </c>
      <c r="BY40" s="50">
        <v>251</v>
      </c>
      <c r="BZ40" s="52" t="s">
        <v>24</v>
      </c>
      <c r="CA40" s="19">
        <v>173</v>
      </c>
      <c r="CB40" s="50">
        <v>220</v>
      </c>
      <c r="CC40" s="19">
        <v>1804</v>
      </c>
      <c r="CD40" s="50">
        <v>1290</v>
      </c>
      <c r="CE40" s="19">
        <v>830</v>
      </c>
      <c r="CF40" s="50">
        <v>694</v>
      </c>
      <c r="CG40" s="19">
        <v>156</v>
      </c>
      <c r="CH40" s="50">
        <v>207</v>
      </c>
      <c r="CI40" s="19">
        <v>746</v>
      </c>
      <c r="CJ40" s="50">
        <v>826</v>
      </c>
      <c r="CK40" s="52" t="s">
        <v>24</v>
      </c>
      <c r="CL40" s="19">
        <v>204</v>
      </c>
      <c r="CM40" s="50">
        <v>201</v>
      </c>
      <c r="CN40" s="19">
        <v>264</v>
      </c>
      <c r="CO40" s="50">
        <v>266</v>
      </c>
      <c r="CP40" s="19">
        <v>459</v>
      </c>
      <c r="CQ40" s="50">
        <v>573</v>
      </c>
      <c r="CR40" s="19">
        <v>0</v>
      </c>
      <c r="CS40" s="50">
        <v>233</v>
      </c>
      <c r="CT40" s="19">
        <v>1302</v>
      </c>
      <c r="CU40" s="50">
        <v>1016</v>
      </c>
      <c r="CV40" s="52" t="s">
        <v>24</v>
      </c>
      <c r="CW40" s="19">
        <v>0</v>
      </c>
      <c r="CX40" s="50">
        <v>233</v>
      </c>
      <c r="CY40" s="19">
        <v>7328</v>
      </c>
      <c r="CZ40" s="50">
        <v>1892</v>
      </c>
      <c r="DA40" s="19">
        <v>7027</v>
      </c>
      <c r="DB40" s="50">
        <v>2438</v>
      </c>
      <c r="DC40" s="19">
        <v>518</v>
      </c>
      <c r="DD40" s="50">
        <v>607</v>
      </c>
      <c r="DE40" s="19">
        <v>32</v>
      </c>
      <c r="DF40" s="50">
        <v>64</v>
      </c>
      <c r="DG40" s="52" t="s">
        <v>24</v>
      </c>
      <c r="DH40" s="19">
        <v>3114</v>
      </c>
      <c r="DI40" s="50">
        <v>2577</v>
      </c>
      <c r="DJ40" s="19">
        <v>822</v>
      </c>
      <c r="DK40" s="50">
        <v>552</v>
      </c>
      <c r="DL40" s="19">
        <v>0</v>
      </c>
      <c r="DM40" s="50">
        <v>233</v>
      </c>
      <c r="DN40" s="19">
        <v>85</v>
      </c>
      <c r="DO40" s="50">
        <v>131</v>
      </c>
      <c r="DP40" s="19">
        <v>1801</v>
      </c>
      <c r="DQ40" s="50">
        <v>2759</v>
      </c>
      <c r="DR40" s="52" t="s">
        <v>24</v>
      </c>
      <c r="DS40" s="19">
        <v>10160</v>
      </c>
      <c r="DT40" s="50">
        <v>4031</v>
      </c>
      <c r="DU40" s="19">
        <v>413</v>
      </c>
      <c r="DV40" s="50">
        <v>627</v>
      </c>
      <c r="DW40" s="19">
        <v>145</v>
      </c>
      <c r="DX40" s="50">
        <v>176</v>
      </c>
      <c r="DY40" s="19">
        <v>9602</v>
      </c>
      <c r="DZ40" s="50">
        <v>3959</v>
      </c>
    </row>
    <row r="41" spans="1:130" s="85" customFormat="1" x14ac:dyDescent="0.2">
      <c r="A41" s="52"/>
      <c r="B41" s="53"/>
      <c r="C41" s="54"/>
      <c r="D41" s="53"/>
      <c r="E41" s="54"/>
      <c r="F41" s="53"/>
      <c r="G41" s="54"/>
      <c r="H41" s="53"/>
      <c r="I41" s="54"/>
      <c r="J41" s="19"/>
      <c r="K41" s="50"/>
      <c r="L41" s="52"/>
      <c r="M41" s="23"/>
      <c r="N41" s="50"/>
      <c r="O41" s="19"/>
      <c r="P41" s="50"/>
      <c r="Q41" s="19"/>
      <c r="R41" s="50"/>
      <c r="S41" s="19"/>
      <c r="T41" s="50"/>
      <c r="U41" s="19"/>
      <c r="V41" s="50"/>
      <c r="W41" s="52"/>
      <c r="X41" s="19"/>
      <c r="Y41" s="50"/>
      <c r="Z41" s="19"/>
      <c r="AA41" s="50"/>
      <c r="AB41" s="19"/>
      <c r="AC41" s="50"/>
      <c r="AD41" s="19"/>
      <c r="AE41" s="50"/>
      <c r="AF41" s="19"/>
      <c r="AG41" s="50"/>
      <c r="AH41" s="52"/>
      <c r="AI41" s="19"/>
      <c r="AJ41" s="50"/>
      <c r="AK41" s="19"/>
      <c r="AL41" s="50"/>
      <c r="AM41" s="19"/>
      <c r="AN41" s="50"/>
      <c r="AO41" s="19"/>
      <c r="AP41" s="50"/>
      <c r="AQ41" s="19"/>
      <c r="AR41" s="50"/>
      <c r="AS41" s="52"/>
      <c r="AT41" s="19"/>
      <c r="AU41" s="50"/>
      <c r="AV41" s="19"/>
      <c r="AW41" s="50"/>
      <c r="AX41" s="19"/>
      <c r="AY41" s="50"/>
      <c r="AZ41" s="19"/>
      <c r="BA41" s="50"/>
      <c r="BB41" s="19"/>
      <c r="BC41" s="50"/>
      <c r="BD41" s="52"/>
      <c r="BE41" s="19"/>
      <c r="BF41" s="50"/>
      <c r="BG41" s="19"/>
      <c r="BH41" s="50"/>
      <c r="BI41" s="19"/>
      <c r="BJ41" s="50"/>
      <c r="BK41" s="19"/>
      <c r="BL41" s="50"/>
      <c r="BM41" s="19"/>
      <c r="BN41" s="50"/>
      <c r="BO41" s="52"/>
      <c r="BP41" s="19"/>
      <c r="BQ41" s="50"/>
      <c r="BR41" s="19"/>
      <c r="BS41" s="50"/>
      <c r="BT41" s="19"/>
      <c r="BU41" s="50"/>
      <c r="BV41" s="19"/>
      <c r="BW41" s="50"/>
      <c r="BX41" s="19"/>
      <c r="BY41" s="50"/>
      <c r="BZ41" s="52"/>
      <c r="CA41" s="19"/>
      <c r="CB41" s="50"/>
      <c r="CC41" s="19"/>
      <c r="CD41" s="50"/>
      <c r="CE41" s="19"/>
      <c r="CF41" s="50"/>
      <c r="CG41" s="19"/>
      <c r="CH41" s="50"/>
      <c r="CI41" s="19"/>
      <c r="CJ41" s="50"/>
      <c r="CK41" s="52"/>
      <c r="CL41" s="19"/>
      <c r="CM41" s="50"/>
      <c r="CN41" s="19"/>
      <c r="CO41" s="50"/>
      <c r="CP41" s="19"/>
      <c r="CQ41" s="50"/>
      <c r="CR41" s="19"/>
      <c r="CS41" s="50"/>
      <c r="CT41" s="19"/>
      <c r="CU41" s="50"/>
      <c r="CV41" s="52"/>
      <c r="CW41" s="19"/>
      <c r="CX41" s="50"/>
      <c r="CY41" s="19"/>
      <c r="CZ41" s="50"/>
      <c r="DA41" s="19"/>
      <c r="DB41" s="50"/>
      <c r="DC41" s="19"/>
      <c r="DD41" s="50"/>
      <c r="DE41" s="19"/>
      <c r="DF41" s="50"/>
      <c r="DG41" s="52"/>
      <c r="DH41" s="19"/>
      <c r="DI41" s="50"/>
      <c r="DJ41" s="19"/>
      <c r="DK41" s="50"/>
      <c r="DL41" s="19"/>
      <c r="DM41" s="50"/>
      <c r="DN41" s="19"/>
      <c r="DO41" s="50"/>
      <c r="DP41" s="19"/>
      <c r="DQ41" s="50"/>
      <c r="DR41" s="52"/>
      <c r="DS41" s="19"/>
      <c r="DT41" s="50"/>
      <c r="DU41" s="19"/>
      <c r="DV41" s="50"/>
      <c r="DW41" s="19"/>
      <c r="DX41" s="50"/>
      <c r="DY41" s="19"/>
      <c r="DZ41" s="50"/>
    </row>
    <row r="42" spans="1:130" s="85" customFormat="1" x14ac:dyDescent="0.2">
      <c r="A42" s="52" t="s">
        <v>25</v>
      </c>
      <c r="B42" s="53">
        <v>6102443</v>
      </c>
      <c r="C42" s="54">
        <v>4216</v>
      </c>
      <c r="D42" s="53">
        <v>5282198</v>
      </c>
      <c r="E42" s="54">
        <v>20691</v>
      </c>
      <c r="F42" s="53">
        <v>635797</v>
      </c>
      <c r="G42" s="54">
        <v>21055</v>
      </c>
      <c r="H42" s="53">
        <v>165921</v>
      </c>
      <c r="I42" s="54">
        <v>9843</v>
      </c>
      <c r="J42" s="19">
        <v>1362</v>
      </c>
      <c r="K42" s="50">
        <v>763</v>
      </c>
      <c r="L42" s="52" t="s">
        <v>25</v>
      </c>
      <c r="M42" s="23">
        <v>414</v>
      </c>
      <c r="N42" s="50">
        <v>520</v>
      </c>
      <c r="O42" s="19">
        <v>4226</v>
      </c>
      <c r="P42" s="50">
        <v>2047</v>
      </c>
      <c r="Q42" s="19">
        <v>7506</v>
      </c>
      <c r="R42" s="50">
        <v>2023</v>
      </c>
      <c r="S42" s="19">
        <v>13726</v>
      </c>
      <c r="T42" s="50">
        <v>2851</v>
      </c>
      <c r="U42" s="19">
        <v>5441</v>
      </c>
      <c r="V42" s="50">
        <v>1597</v>
      </c>
      <c r="W42" s="52" t="s">
        <v>25</v>
      </c>
      <c r="X42" s="19">
        <v>151</v>
      </c>
      <c r="Y42" s="50">
        <v>165</v>
      </c>
      <c r="Z42" s="19">
        <v>0</v>
      </c>
      <c r="AA42" s="50">
        <v>198</v>
      </c>
      <c r="AB42" s="19">
        <v>553</v>
      </c>
      <c r="AC42" s="50">
        <v>382</v>
      </c>
      <c r="AD42" s="19">
        <v>5622</v>
      </c>
      <c r="AE42" s="50">
        <v>1710</v>
      </c>
      <c r="AF42" s="19">
        <v>2356</v>
      </c>
      <c r="AG42" s="50">
        <v>1294</v>
      </c>
      <c r="AH42" s="52" t="s">
        <v>25</v>
      </c>
      <c r="AI42" s="19">
        <v>313</v>
      </c>
      <c r="AJ42" s="50">
        <v>328</v>
      </c>
      <c r="AK42" s="19">
        <v>566</v>
      </c>
      <c r="AL42" s="50">
        <v>479</v>
      </c>
      <c r="AM42" s="19">
        <v>28457</v>
      </c>
      <c r="AN42" s="50">
        <v>5141</v>
      </c>
      <c r="AO42" s="19">
        <v>2986</v>
      </c>
      <c r="AP42" s="50">
        <v>1438</v>
      </c>
      <c r="AQ42" s="19">
        <v>5661</v>
      </c>
      <c r="AR42" s="50">
        <v>1496</v>
      </c>
      <c r="AS42" s="52" t="s">
        <v>25</v>
      </c>
      <c r="AT42" s="19">
        <v>21602</v>
      </c>
      <c r="AU42" s="50">
        <v>3629</v>
      </c>
      <c r="AV42" s="19">
        <v>1565</v>
      </c>
      <c r="AW42" s="50">
        <v>934</v>
      </c>
      <c r="AX42" s="19">
        <v>1450</v>
      </c>
      <c r="AY42" s="50">
        <v>776</v>
      </c>
      <c r="AZ42" s="19">
        <v>64</v>
      </c>
      <c r="BA42" s="50">
        <v>109</v>
      </c>
      <c r="BB42" s="19">
        <v>436</v>
      </c>
      <c r="BC42" s="50">
        <v>297</v>
      </c>
      <c r="BD42" s="52" t="s">
        <v>25</v>
      </c>
      <c r="BE42" s="19">
        <v>1435</v>
      </c>
      <c r="BF42" s="50">
        <v>721</v>
      </c>
      <c r="BG42" s="19">
        <v>1126</v>
      </c>
      <c r="BH42" s="50">
        <v>644</v>
      </c>
      <c r="BI42" s="19">
        <v>933</v>
      </c>
      <c r="BJ42" s="50">
        <v>620</v>
      </c>
      <c r="BK42" s="19">
        <v>2718</v>
      </c>
      <c r="BL42" s="50">
        <v>833</v>
      </c>
      <c r="BM42" s="23" t="s">
        <v>61</v>
      </c>
      <c r="BN42" s="55" t="s">
        <v>61</v>
      </c>
      <c r="BO42" s="52" t="s">
        <v>25</v>
      </c>
      <c r="BP42" s="23">
        <v>502</v>
      </c>
      <c r="BQ42" s="50">
        <v>624</v>
      </c>
      <c r="BR42" s="19">
        <v>2652</v>
      </c>
      <c r="BS42" s="50">
        <v>1144</v>
      </c>
      <c r="BT42" s="19">
        <v>1684</v>
      </c>
      <c r="BU42" s="50">
        <v>1134</v>
      </c>
      <c r="BV42" s="19">
        <v>188</v>
      </c>
      <c r="BW42" s="50">
        <v>210</v>
      </c>
      <c r="BX42" s="19">
        <v>1918</v>
      </c>
      <c r="BY42" s="50">
        <v>954</v>
      </c>
      <c r="BZ42" s="52" t="s">
        <v>25</v>
      </c>
      <c r="CA42" s="19">
        <v>657</v>
      </c>
      <c r="CB42" s="50">
        <v>546</v>
      </c>
      <c r="CC42" s="19">
        <v>3608</v>
      </c>
      <c r="CD42" s="50">
        <v>1748</v>
      </c>
      <c r="CE42" s="19">
        <v>4066</v>
      </c>
      <c r="CF42" s="50">
        <v>2222</v>
      </c>
      <c r="CG42" s="19">
        <v>756</v>
      </c>
      <c r="CH42" s="50">
        <v>674</v>
      </c>
      <c r="CI42" s="19">
        <v>3664</v>
      </c>
      <c r="CJ42" s="50">
        <v>1554</v>
      </c>
      <c r="CK42" s="52" t="s">
        <v>25</v>
      </c>
      <c r="CL42" s="19">
        <v>3089</v>
      </c>
      <c r="CM42" s="50">
        <v>1123</v>
      </c>
      <c r="CN42" s="19">
        <v>2222</v>
      </c>
      <c r="CO42" s="50">
        <v>1623</v>
      </c>
      <c r="CP42" s="19">
        <v>1807</v>
      </c>
      <c r="CQ42" s="50">
        <v>873</v>
      </c>
      <c r="CR42" s="19">
        <v>242</v>
      </c>
      <c r="CS42" s="50">
        <v>276</v>
      </c>
      <c r="CT42" s="19">
        <v>1645</v>
      </c>
      <c r="CU42" s="50">
        <v>1152</v>
      </c>
      <c r="CV42" s="52" t="s">
        <v>25</v>
      </c>
      <c r="CW42" s="19">
        <v>402</v>
      </c>
      <c r="CX42" s="50">
        <v>285</v>
      </c>
      <c r="CY42" s="19">
        <v>2107</v>
      </c>
      <c r="CZ42" s="50">
        <v>1123</v>
      </c>
      <c r="DA42" s="19">
        <v>12919</v>
      </c>
      <c r="DB42" s="50">
        <v>3164</v>
      </c>
      <c r="DC42" s="19">
        <v>1651</v>
      </c>
      <c r="DD42" s="50">
        <v>1076</v>
      </c>
      <c r="DE42" s="19">
        <v>111</v>
      </c>
      <c r="DF42" s="50">
        <v>169</v>
      </c>
      <c r="DG42" s="52" t="s">
        <v>25</v>
      </c>
      <c r="DH42" s="19">
        <v>3594</v>
      </c>
      <c r="DI42" s="50">
        <v>1428</v>
      </c>
      <c r="DJ42" s="19">
        <v>3489</v>
      </c>
      <c r="DK42" s="50">
        <v>1945</v>
      </c>
      <c r="DL42" s="19">
        <v>60</v>
      </c>
      <c r="DM42" s="50">
        <v>105</v>
      </c>
      <c r="DN42" s="19">
        <v>1804</v>
      </c>
      <c r="DO42" s="50">
        <v>943</v>
      </c>
      <c r="DP42" s="19">
        <v>415</v>
      </c>
      <c r="DQ42" s="50">
        <v>331</v>
      </c>
      <c r="DR42" s="52" t="s">
        <v>25</v>
      </c>
      <c r="DS42" s="19">
        <v>18527</v>
      </c>
      <c r="DT42" s="50">
        <v>3709</v>
      </c>
      <c r="DU42" s="19">
        <v>526</v>
      </c>
      <c r="DV42" s="50">
        <v>600</v>
      </c>
      <c r="DW42" s="19">
        <v>563</v>
      </c>
      <c r="DX42" s="50">
        <v>583</v>
      </c>
      <c r="DY42" s="19">
        <v>17438</v>
      </c>
      <c r="DZ42" s="50">
        <v>3589</v>
      </c>
    </row>
    <row r="43" spans="1:130" s="85" customFormat="1" x14ac:dyDescent="0.2">
      <c r="A43" s="52" t="s">
        <v>26</v>
      </c>
      <c r="B43" s="53">
        <v>1093888</v>
      </c>
      <c r="C43" s="54">
        <v>1329</v>
      </c>
      <c r="D43" s="53">
        <v>944443</v>
      </c>
      <c r="E43" s="54">
        <v>9690</v>
      </c>
      <c r="F43" s="53">
        <v>100380</v>
      </c>
      <c r="G43" s="54">
        <v>7474</v>
      </c>
      <c r="H43" s="53">
        <v>44531</v>
      </c>
      <c r="I43" s="54">
        <v>5330</v>
      </c>
      <c r="J43" s="19">
        <v>370</v>
      </c>
      <c r="K43" s="50">
        <v>456</v>
      </c>
      <c r="L43" s="52" t="s">
        <v>26</v>
      </c>
      <c r="M43" s="23">
        <v>1101</v>
      </c>
      <c r="N43" s="50">
        <v>726</v>
      </c>
      <c r="O43" s="19">
        <v>2012</v>
      </c>
      <c r="P43" s="50">
        <v>901</v>
      </c>
      <c r="Q43" s="19">
        <v>185</v>
      </c>
      <c r="R43" s="50">
        <v>233</v>
      </c>
      <c r="S43" s="19">
        <v>6034</v>
      </c>
      <c r="T43" s="50">
        <v>2042</v>
      </c>
      <c r="U43" s="19">
        <v>4389</v>
      </c>
      <c r="V43" s="50">
        <v>1364</v>
      </c>
      <c r="W43" s="52" t="s">
        <v>26</v>
      </c>
      <c r="X43" s="19">
        <v>609</v>
      </c>
      <c r="Y43" s="50">
        <v>494</v>
      </c>
      <c r="Z43" s="19">
        <v>0</v>
      </c>
      <c r="AA43" s="50">
        <v>184</v>
      </c>
      <c r="AB43" s="19">
        <v>0</v>
      </c>
      <c r="AC43" s="50">
        <v>184</v>
      </c>
      <c r="AD43" s="19">
        <v>1566</v>
      </c>
      <c r="AE43" s="50">
        <v>1437</v>
      </c>
      <c r="AF43" s="19">
        <v>547</v>
      </c>
      <c r="AG43" s="50">
        <v>427</v>
      </c>
      <c r="AH43" s="52" t="s">
        <v>26</v>
      </c>
      <c r="AI43" s="19">
        <v>153</v>
      </c>
      <c r="AJ43" s="50">
        <v>151</v>
      </c>
      <c r="AK43" s="19">
        <v>2836</v>
      </c>
      <c r="AL43" s="50">
        <v>1385</v>
      </c>
      <c r="AM43" s="19">
        <v>466</v>
      </c>
      <c r="AN43" s="50">
        <v>418</v>
      </c>
      <c r="AO43" s="19">
        <v>167</v>
      </c>
      <c r="AP43" s="50">
        <v>145</v>
      </c>
      <c r="AQ43" s="19">
        <v>20</v>
      </c>
      <c r="AR43" s="50">
        <v>40</v>
      </c>
      <c r="AS43" s="52" t="s">
        <v>26</v>
      </c>
      <c r="AT43" s="19">
        <v>78</v>
      </c>
      <c r="AU43" s="50">
        <v>134</v>
      </c>
      <c r="AV43" s="19">
        <v>0</v>
      </c>
      <c r="AW43" s="50">
        <v>184</v>
      </c>
      <c r="AX43" s="19">
        <v>568</v>
      </c>
      <c r="AY43" s="50">
        <v>681</v>
      </c>
      <c r="AZ43" s="19">
        <v>96</v>
      </c>
      <c r="BA43" s="50">
        <v>102</v>
      </c>
      <c r="BB43" s="19">
        <v>40</v>
      </c>
      <c r="BC43" s="50">
        <v>66</v>
      </c>
      <c r="BD43" s="52" t="s">
        <v>26</v>
      </c>
      <c r="BE43" s="19">
        <v>243</v>
      </c>
      <c r="BF43" s="50">
        <v>258</v>
      </c>
      <c r="BG43" s="19">
        <v>419</v>
      </c>
      <c r="BH43" s="50">
        <v>348</v>
      </c>
      <c r="BI43" s="19">
        <v>1089</v>
      </c>
      <c r="BJ43" s="50">
        <v>520</v>
      </c>
      <c r="BK43" s="19">
        <v>50</v>
      </c>
      <c r="BL43" s="50">
        <v>92</v>
      </c>
      <c r="BM43" s="19">
        <v>262</v>
      </c>
      <c r="BN43" s="50">
        <v>227</v>
      </c>
      <c r="BO43" s="52" t="s">
        <v>26</v>
      </c>
      <c r="BP43" s="23" t="s">
        <v>61</v>
      </c>
      <c r="BQ43" s="55" t="s">
        <v>61</v>
      </c>
      <c r="BR43" s="23">
        <v>257</v>
      </c>
      <c r="BS43" s="50">
        <v>372</v>
      </c>
      <c r="BT43" s="19">
        <v>2481</v>
      </c>
      <c r="BU43" s="50">
        <v>1708</v>
      </c>
      <c r="BV43" s="19">
        <v>0</v>
      </c>
      <c r="BW43" s="50">
        <v>184</v>
      </c>
      <c r="BX43" s="19">
        <v>0</v>
      </c>
      <c r="BY43" s="50">
        <v>184</v>
      </c>
      <c r="BZ43" s="52" t="s">
        <v>26</v>
      </c>
      <c r="CA43" s="19">
        <v>144</v>
      </c>
      <c r="CB43" s="50">
        <v>156</v>
      </c>
      <c r="CC43" s="19">
        <v>325</v>
      </c>
      <c r="CD43" s="50">
        <v>337</v>
      </c>
      <c r="CE43" s="19">
        <v>530</v>
      </c>
      <c r="CF43" s="50">
        <v>691</v>
      </c>
      <c r="CG43" s="19">
        <v>472</v>
      </c>
      <c r="CH43" s="50">
        <v>387</v>
      </c>
      <c r="CI43" s="19">
        <v>236</v>
      </c>
      <c r="CJ43" s="50">
        <v>287</v>
      </c>
      <c r="CK43" s="52" t="s">
        <v>26</v>
      </c>
      <c r="CL43" s="19">
        <v>76</v>
      </c>
      <c r="CM43" s="50">
        <v>126</v>
      </c>
      <c r="CN43" s="19">
        <v>1857</v>
      </c>
      <c r="CO43" s="50">
        <v>829</v>
      </c>
      <c r="CP43" s="19">
        <v>200</v>
      </c>
      <c r="CQ43" s="50">
        <v>171</v>
      </c>
      <c r="CR43" s="19">
        <v>0</v>
      </c>
      <c r="CS43" s="50">
        <v>184</v>
      </c>
      <c r="CT43" s="19">
        <v>875</v>
      </c>
      <c r="CU43" s="50">
        <v>1074</v>
      </c>
      <c r="CV43" s="52" t="s">
        <v>26</v>
      </c>
      <c r="CW43" s="19">
        <v>308</v>
      </c>
      <c r="CX43" s="50">
        <v>272</v>
      </c>
      <c r="CY43" s="19">
        <v>27</v>
      </c>
      <c r="CZ43" s="50">
        <v>39</v>
      </c>
      <c r="DA43" s="19">
        <v>2671</v>
      </c>
      <c r="DB43" s="50">
        <v>1087</v>
      </c>
      <c r="DC43" s="19">
        <v>728</v>
      </c>
      <c r="DD43" s="50">
        <v>528</v>
      </c>
      <c r="DE43" s="19">
        <v>90</v>
      </c>
      <c r="DF43" s="50">
        <v>155</v>
      </c>
      <c r="DG43" s="52" t="s">
        <v>26</v>
      </c>
      <c r="DH43" s="19">
        <v>223</v>
      </c>
      <c r="DI43" s="50">
        <v>272</v>
      </c>
      <c r="DJ43" s="19">
        <v>6758</v>
      </c>
      <c r="DK43" s="50">
        <v>2531</v>
      </c>
      <c r="DL43" s="19">
        <v>0</v>
      </c>
      <c r="DM43" s="50">
        <v>184</v>
      </c>
      <c r="DN43" s="19">
        <v>1026</v>
      </c>
      <c r="DO43" s="50">
        <v>469</v>
      </c>
      <c r="DP43" s="19">
        <v>1947</v>
      </c>
      <c r="DQ43" s="50">
        <v>1227</v>
      </c>
      <c r="DR43" s="52" t="s">
        <v>26</v>
      </c>
      <c r="DS43" s="19">
        <v>4534</v>
      </c>
      <c r="DT43" s="50">
        <v>2602</v>
      </c>
      <c r="DU43" s="19">
        <v>0</v>
      </c>
      <c r="DV43" s="50">
        <v>184</v>
      </c>
      <c r="DW43" s="19">
        <v>0</v>
      </c>
      <c r="DX43" s="50">
        <v>184</v>
      </c>
      <c r="DY43" s="19">
        <v>4534</v>
      </c>
      <c r="DZ43" s="50">
        <v>2602</v>
      </c>
    </row>
    <row r="44" spans="1:130" ht="13.5" thickBot="1" x14ac:dyDescent="0.25">
      <c r="A44" s="52"/>
      <c r="B44" s="53"/>
      <c r="C44" s="54"/>
      <c r="D44" s="53"/>
      <c r="E44" s="54"/>
      <c r="F44" s="53"/>
      <c r="G44" s="54"/>
      <c r="H44" s="53"/>
      <c r="I44" s="54"/>
      <c r="J44" s="19"/>
      <c r="K44" s="50"/>
      <c r="L44" s="52"/>
      <c r="M44" s="19"/>
      <c r="N44" s="50"/>
      <c r="O44" s="19"/>
      <c r="P44" s="50"/>
      <c r="Q44" s="19"/>
      <c r="R44" s="50"/>
      <c r="S44" s="19"/>
      <c r="T44" s="50"/>
      <c r="U44" s="19"/>
      <c r="V44" s="50"/>
      <c r="W44" s="52"/>
      <c r="X44" s="19"/>
      <c r="Y44" s="50"/>
      <c r="Z44" s="19"/>
      <c r="AA44" s="50"/>
      <c r="AB44" s="19"/>
      <c r="AC44" s="50"/>
      <c r="AD44" s="19"/>
      <c r="AE44" s="50"/>
      <c r="AF44" s="19"/>
      <c r="AG44" s="50"/>
      <c r="AH44" s="52"/>
      <c r="AI44" s="19"/>
      <c r="AJ44" s="50"/>
      <c r="AK44" s="19"/>
      <c r="AL44" s="50"/>
      <c r="AM44" s="19"/>
      <c r="AN44" s="50"/>
      <c r="AO44" s="19"/>
      <c r="AP44" s="50"/>
      <c r="AQ44" s="19"/>
      <c r="AR44" s="50"/>
      <c r="AS44" s="52"/>
      <c r="AT44" s="19"/>
      <c r="AU44" s="50"/>
      <c r="AV44" s="19"/>
      <c r="AW44" s="50"/>
      <c r="AX44" s="19"/>
      <c r="AY44" s="50"/>
      <c r="AZ44" s="19"/>
      <c r="BA44" s="50"/>
      <c r="BB44" s="19"/>
      <c r="BC44" s="50"/>
      <c r="BD44" s="52"/>
      <c r="BE44" s="19"/>
      <c r="BF44" s="50"/>
      <c r="BG44" s="19"/>
      <c r="BH44" s="50"/>
      <c r="BI44" s="19"/>
      <c r="BJ44" s="50"/>
      <c r="BK44" s="19"/>
      <c r="BL44" s="50"/>
      <c r="BM44" s="19"/>
      <c r="BN44" s="50"/>
      <c r="BO44" s="52"/>
      <c r="BP44" s="19"/>
      <c r="BQ44" s="50"/>
      <c r="BR44" s="19"/>
      <c r="BS44" s="50"/>
      <c r="BT44" s="19"/>
      <c r="BU44" s="50"/>
      <c r="BV44" s="19"/>
      <c r="BW44" s="50"/>
      <c r="BX44" s="19"/>
      <c r="BY44" s="50"/>
      <c r="BZ44" s="52"/>
      <c r="CA44" s="19"/>
      <c r="CB44" s="50"/>
      <c r="CC44" s="19"/>
      <c r="CD44" s="50"/>
      <c r="CE44" s="19"/>
      <c r="CF44" s="50"/>
      <c r="CG44" s="19"/>
      <c r="CH44" s="50"/>
      <c r="CI44" s="19"/>
      <c r="CJ44" s="50"/>
      <c r="CK44" s="52"/>
      <c r="CL44" s="19"/>
      <c r="CM44" s="50"/>
      <c r="CN44" s="19"/>
      <c r="CO44" s="50"/>
      <c r="CP44" s="19"/>
      <c r="CQ44" s="50"/>
      <c r="CR44" s="19"/>
      <c r="CS44" s="50"/>
      <c r="CT44" s="19"/>
      <c r="CU44" s="50"/>
      <c r="CV44" s="52"/>
      <c r="CW44" s="19"/>
      <c r="CX44" s="50"/>
      <c r="CY44" s="19"/>
      <c r="CZ44" s="50"/>
      <c r="DA44" s="19"/>
      <c r="DB44" s="50"/>
      <c r="DC44" s="19"/>
      <c r="DD44" s="50"/>
      <c r="DE44" s="19"/>
      <c r="DF44" s="50"/>
      <c r="DG44" s="52"/>
      <c r="DH44" s="19"/>
      <c r="DI44" s="50"/>
      <c r="DJ44" s="19"/>
      <c r="DK44" s="50"/>
      <c r="DL44" s="19"/>
      <c r="DM44" s="50"/>
      <c r="DN44" s="19"/>
      <c r="DO44" s="50"/>
      <c r="DP44" s="19"/>
      <c r="DQ44" s="50"/>
      <c r="DR44" s="52"/>
      <c r="DS44" s="19"/>
      <c r="DT44" s="50"/>
      <c r="DU44" s="19"/>
      <c r="DV44" s="50"/>
      <c r="DW44" s="19"/>
      <c r="DX44" s="50"/>
      <c r="DY44" s="19"/>
      <c r="DZ44" s="50"/>
    </row>
    <row r="45" spans="1:130" ht="12.75" customHeight="1" thickBot="1" x14ac:dyDescent="0.25">
      <c r="A45" s="230" t="s">
        <v>118</v>
      </c>
      <c r="B45" s="237" t="s">
        <v>56</v>
      </c>
      <c r="C45" s="237"/>
      <c r="D45" s="237" t="s">
        <v>57</v>
      </c>
      <c r="E45" s="237"/>
      <c r="F45" s="237" t="s">
        <v>60</v>
      </c>
      <c r="G45" s="237"/>
      <c r="H45" s="233" t="s">
        <v>59</v>
      </c>
      <c r="I45" s="234"/>
      <c r="J45" s="234"/>
      <c r="K45" s="235"/>
      <c r="L45" s="230" t="s">
        <v>118</v>
      </c>
      <c r="M45" s="233" t="s">
        <v>67</v>
      </c>
      <c r="N45" s="234"/>
      <c r="O45" s="234"/>
      <c r="P45" s="234"/>
      <c r="Q45" s="234"/>
      <c r="R45" s="234"/>
      <c r="S45" s="234"/>
      <c r="T45" s="234"/>
      <c r="U45" s="234"/>
      <c r="V45" s="235"/>
      <c r="W45" s="230" t="s">
        <v>118</v>
      </c>
      <c r="X45" s="233" t="s">
        <v>67</v>
      </c>
      <c r="Y45" s="234"/>
      <c r="Z45" s="234"/>
      <c r="AA45" s="234"/>
      <c r="AB45" s="234"/>
      <c r="AC45" s="234"/>
      <c r="AD45" s="234"/>
      <c r="AE45" s="234"/>
      <c r="AF45" s="234"/>
      <c r="AG45" s="235"/>
      <c r="AH45" s="230" t="s">
        <v>118</v>
      </c>
      <c r="AI45" s="233" t="s">
        <v>67</v>
      </c>
      <c r="AJ45" s="234"/>
      <c r="AK45" s="234"/>
      <c r="AL45" s="234"/>
      <c r="AM45" s="234"/>
      <c r="AN45" s="234"/>
      <c r="AO45" s="234"/>
      <c r="AP45" s="234"/>
      <c r="AQ45" s="234"/>
      <c r="AR45" s="235"/>
      <c r="AS45" s="230" t="s">
        <v>118</v>
      </c>
      <c r="AT45" s="233" t="s">
        <v>67</v>
      </c>
      <c r="AU45" s="234"/>
      <c r="AV45" s="234"/>
      <c r="AW45" s="234"/>
      <c r="AX45" s="234"/>
      <c r="AY45" s="234"/>
      <c r="AZ45" s="234"/>
      <c r="BA45" s="234"/>
      <c r="BB45" s="234"/>
      <c r="BC45" s="235"/>
      <c r="BD45" s="230" t="s">
        <v>118</v>
      </c>
      <c r="BE45" s="233" t="s">
        <v>67</v>
      </c>
      <c r="BF45" s="234"/>
      <c r="BG45" s="234"/>
      <c r="BH45" s="234"/>
      <c r="BI45" s="234"/>
      <c r="BJ45" s="234"/>
      <c r="BK45" s="234"/>
      <c r="BL45" s="234"/>
      <c r="BM45" s="234"/>
      <c r="BN45" s="235"/>
      <c r="BO45" s="230" t="s">
        <v>118</v>
      </c>
      <c r="BP45" s="233" t="s">
        <v>67</v>
      </c>
      <c r="BQ45" s="234"/>
      <c r="BR45" s="234"/>
      <c r="BS45" s="234"/>
      <c r="BT45" s="234"/>
      <c r="BU45" s="234"/>
      <c r="BV45" s="234"/>
      <c r="BW45" s="234"/>
      <c r="BX45" s="234"/>
      <c r="BY45" s="235"/>
      <c r="BZ45" s="230" t="s">
        <v>118</v>
      </c>
      <c r="CA45" s="233" t="s">
        <v>67</v>
      </c>
      <c r="CB45" s="234"/>
      <c r="CC45" s="234"/>
      <c r="CD45" s="234"/>
      <c r="CE45" s="234"/>
      <c r="CF45" s="234"/>
      <c r="CG45" s="234"/>
      <c r="CH45" s="234"/>
      <c r="CI45" s="234"/>
      <c r="CJ45" s="235"/>
      <c r="CK45" s="230" t="s">
        <v>118</v>
      </c>
      <c r="CL45" s="233" t="s">
        <v>67</v>
      </c>
      <c r="CM45" s="234"/>
      <c r="CN45" s="234"/>
      <c r="CO45" s="234"/>
      <c r="CP45" s="234"/>
      <c r="CQ45" s="234"/>
      <c r="CR45" s="234"/>
      <c r="CS45" s="234"/>
      <c r="CT45" s="234"/>
      <c r="CU45" s="235"/>
      <c r="CV45" s="230" t="s">
        <v>118</v>
      </c>
      <c r="CW45" s="233" t="s">
        <v>67</v>
      </c>
      <c r="CX45" s="234"/>
      <c r="CY45" s="234"/>
      <c r="CZ45" s="234"/>
      <c r="DA45" s="234"/>
      <c r="DB45" s="234"/>
      <c r="DC45" s="234"/>
      <c r="DD45" s="234"/>
      <c r="DE45" s="234"/>
      <c r="DF45" s="235"/>
      <c r="DG45" s="230" t="s">
        <v>118</v>
      </c>
      <c r="DH45" s="233" t="s">
        <v>67</v>
      </c>
      <c r="DI45" s="234"/>
      <c r="DJ45" s="234"/>
      <c r="DK45" s="234"/>
      <c r="DL45" s="234"/>
      <c r="DM45" s="234"/>
      <c r="DN45" s="234"/>
      <c r="DO45" s="234"/>
      <c r="DP45" s="234"/>
      <c r="DQ45" s="235"/>
      <c r="DR45" s="230" t="s">
        <v>118</v>
      </c>
      <c r="DS45" s="236" t="s">
        <v>119</v>
      </c>
      <c r="DT45" s="236"/>
      <c r="DU45" s="236"/>
      <c r="DV45" s="236"/>
      <c r="DW45" s="236"/>
      <c r="DX45" s="236"/>
      <c r="DY45" s="236"/>
      <c r="DZ45" s="236"/>
    </row>
    <row r="46" spans="1:130" s="85" customFormat="1" ht="12.75" customHeight="1" x14ac:dyDescent="0.2">
      <c r="A46" s="231"/>
      <c r="B46" s="238"/>
      <c r="C46" s="238"/>
      <c r="D46" s="238"/>
      <c r="E46" s="238"/>
      <c r="F46" s="238"/>
      <c r="G46" s="238"/>
      <c r="H46" s="227" t="s">
        <v>58</v>
      </c>
      <c r="I46" s="228"/>
      <c r="J46" s="229" t="s">
        <v>0</v>
      </c>
      <c r="K46" s="223"/>
      <c r="L46" s="231"/>
      <c r="M46" s="222" t="s">
        <v>1</v>
      </c>
      <c r="N46" s="223"/>
      <c r="O46" s="222" t="s">
        <v>2</v>
      </c>
      <c r="P46" s="223"/>
      <c r="Q46" s="222" t="s">
        <v>3</v>
      </c>
      <c r="R46" s="223"/>
      <c r="S46" s="222" t="s">
        <v>4</v>
      </c>
      <c r="T46" s="223"/>
      <c r="U46" s="222" t="s">
        <v>5</v>
      </c>
      <c r="V46" s="223"/>
      <c r="W46" s="231"/>
      <c r="X46" s="222" t="s">
        <v>6</v>
      </c>
      <c r="Y46" s="223"/>
      <c r="Z46" s="222" t="s">
        <v>7</v>
      </c>
      <c r="AA46" s="223"/>
      <c r="AB46" s="222" t="s">
        <v>8</v>
      </c>
      <c r="AC46" s="223"/>
      <c r="AD46" s="222" t="s">
        <v>9</v>
      </c>
      <c r="AE46" s="223"/>
      <c r="AF46" s="222" t="s">
        <v>10</v>
      </c>
      <c r="AG46" s="223"/>
      <c r="AH46" s="231"/>
      <c r="AI46" s="225" t="s">
        <v>11</v>
      </c>
      <c r="AJ46" s="226"/>
      <c r="AK46" s="225" t="s">
        <v>12</v>
      </c>
      <c r="AL46" s="226"/>
      <c r="AM46" s="225" t="s">
        <v>13</v>
      </c>
      <c r="AN46" s="226"/>
      <c r="AO46" s="222" t="s">
        <v>14</v>
      </c>
      <c r="AP46" s="223"/>
      <c r="AQ46" s="222" t="s">
        <v>15</v>
      </c>
      <c r="AR46" s="223"/>
      <c r="AS46" s="231"/>
      <c r="AT46" s="222" t="s">
        <v>16</v>
      </c>
      <c r="AU46" s="223"/>
      <c r="AV46" s="222" t="s">
        <v>17</v>
      </c>
      <c r="AW46" s="223"/>
      <c r="AX46" s="225" t="s">
        <v>18</v>
      </c>
      <c r="AY46" s="226"/>
      <c r="AZ46" s="222" t="s">
        <v>19</v>
      </c>
      <c r="BA46" s="223"/>
      <c r="BB46" s="222" t="s">
        <v>20</v>
      </c>
      <c r="BC46" s="223"/>
      <c r="BD46" s="231"/>
      <c r="BE46" s="222" t="s">
        <v>21</v>
      </c>
      <c r="BF46" s="223"/>
      <c r="BG46" s="222" t="s">
        <v>22</v>
      </c>
      <c r="BH46" s="223"/>
      <c r="BI46" s="222" t="s">
        <v>23</v>
      </c>
      <c r="BJ46" s="223"/>
      <c r="BK46" s="222" t="s">
        <v>24</v>
      </c>
      <c r="BL46" s="223"/>
      <c r="BM46" s="222" t="s">
        <v>25</v>
      </c>
      <c r="BN46" s="223"/>
      <c r="BO46" s="231"/>
      <c r="BP46" s="222" t="s">
        <v>26</v>
      </c>
      <c r="BQ46" s="223"/>
      <c r="BR46" s="222" t="s">
        <v>27</v>
      </c>
      <c r="BS46" s="223"/>
      <c r="BT46" s="222" t="s">
        <v>28</v>
      </c>
      <c r="BU46" s="223"/>
      <c r="BV46" s="222" t="s">
        <v>29</v>
      </c>
      <c r="BW46" s="223"/>
      <c r="BX46" s="222" t="s">
        <v>30</v>
      </c>
      <c r="BY46" s="223"/>
      <c r="BZ46" s="231"/>
      <c r="CA46" s="222" t="s">
        <v>31</v>
      </c>
      <c r="CB46" s="223"/>
      <c r="CC46" s="222" t="s">
        <v>32</v>
      </c>
      <c r="CD46" s="223"/>
      <c r="CE46" s="222" t="s">
        <v>33</v>
      </c>
      <c r="CF46" s="223"/>
      <c r="CG46" s="222" t="s">
        <v>34</v>
      </c>
      <c r="CH46" s="223"/>
      <c r="CI46" s="222" t="s">
        <v>35</v>
      </c>
      <c r="CJ46" s="223"/>
      <c r="CK46" s="231"/>
      <c r="CL46" s="222" t="s">
        <v>36</v>
      </c>
      <c r="CM46" s="223"/>
      <c r="CN46" s="222" t="s">
        <v>37</v>
      </c>
      <c r="CO46" s="223"/>
      <c r="CP46" s="222" t="s">
        <v>38</v>
      </c>
      <c r="CQ46" s="223"/>
      <c r="CR46" s="222" t="s">
        <v>40</v>
      </c>
      <c r="CS46" s="223"/>
      <c r="CT46" s="225" t="s">
        <v>41</v>
      </c>
      <c r="CU46" s="226"/>
      <c r="CV46" s="231"/>
      <c r="CW46" s="225" t="s">
        <v>42</v>
      </c>
      <c r="CX46" s="226"/>
      <c r="CY46" s="225" t="s">
        <v>43</v>
      </c>
      <c r="CZ46" s="226"/>
      <c r="DA46" s="222" t="s">
        <v>44</v>
      </c>
      <c r="DB46" s="223"/>
      <c r="DC46" s="222" t="s">
        <v>45</v>
      </c>
      <c r="DD46" s="223"/>
      <c r="DE46" s="222" t="s">
        <v>46</v>
      </c>
      <c r="DF46" s="223"/>
      <c r="DG46" s="231"/>
      <c r="DH46" s="222" t="s">
        <v>47</v>
      </c>
      <c r="DI46" s="223"/>
      <c r="DJ46" s="222" t="s">
        <v>48</v>
      </c>
      <c r="DK46" s="223"/>
      <c r="DL46" s="222" t="s">
        <v>49</v>
      </c>
      <c r="DM46" s="223"/>
      <c r="DN46" s="222" t="s">
        <v>50</v>
      </c>
      <c r="DO46" s="223"/>
      <c r="DP46" s="222" t="s">
        <v>51</v>
      </c>
      <c r="DQ46" s="224"/>
      <c r="DR46" s="231"/>
      <c r="DS46" s="221" t="s">
        <v>58</v>
      </c>
      <c r="DT46" s="221"/>
      <c r="DU46" s="221" t="s">
        <v>39</v>
      </c>
      <c r="DV46" s="221"/>
      <c r="DW46" s="221" t="s">
        <v>63</v>
      </c>
      <c r="DX46" s="221"/>
      <c r="DY46" s="221" t="s">
        <v>64</v>
      </c>
      <c r="DZ46" s="221"/>
    </row>
    <row r="47" spans="1:130" s="85" customFormat="1" ht="13.5" thickBot="1" x14ac:dyDescent="0.25">
      <c r="A47" s="232"/>
      <c r="B47" s="12" t="s">
        <v>52</v>
      </c>
      <c r="C47" s="13" t="s">
        <v>53</v>
      </c>
      <c r="D47" s="14" t="s">
        <v>52</v>
      </c>
      <c r="E47" s="13" t="s">
        <v>53</v>
      </c>
      <c r="F47" s="14" t="s">
        <v>52</v>
      </c>
      <c r="G47" s="13" t="s">
        <v>53</v>
      </c>
      <c r="H47" s="14" t="s">
        <v>52</v>
      </c>
      <c r="I47" s="13" t="s">
        <v>53</v>
      </c>
      <c r="J47" s="24" t="s">
        <v>52</v>
      </c>
      <c r="K47" s="4" t="s">
        <v>53</v>
      </c>
      <c r="L47" s="232"/>
      <c r="M47" s="27" t="s">
        <v>52</v>
      </c>
      <c r="N47" s="4" t="s">
        <v>53</v>
      </c>
      <c r="O47" s="27" t="s">
        <v>52</v>
      </c>
      <c r="P47" s="4" t="s">
        <v>53</v>
      </c>
      <c r="Q47" s="27" t="s">
        <v>52</v>
      </c>
      <c r="R47" s="4" t="s">
        <v>53</v>
      </c>
      <c r="S47" s="27" t="s">
        <v>52</v>
      </c>
      <c r="T47" s="4" t="s">
        <v>53</v>
      </c>
      <c r="U47" s="27" t="s">
        <v>52</v>
      </c>
      <c r="V47" s="4" t="s">
        <v>53</v>
      </c>
      <c r="W47" s="232"/>
      <c r="X47" s="27" t="s">
        <v>52</v>
      </c>
      <c r="Y47" s="4" t="s">
        <v>53</v>
      </c>
      <c r="Z47" s="27" t="s">
        <v>52</v>
      </c>
      <c r="AA47" s="4" t="s">
        <v>53</v>
      </c>
      <c r="AB47" s="27" t="s">
        <v>52</v>
      </c>
      <c r="AC47" s="4" t="s">
        <v>53</v>
      </c>
      <c r="AD47" s="27" t="s">
        <v>52</v>
      </c>
      <c r="AE47" s="4" t="s">
        <v>53</v>
      </c>
      <c r="AF47" s="27" t="s">
        <v>52</v>
      </c>
      <c r="AG47" s="4" t="s">
        <v>53</v>
      </c>
      <c r="AH47" s="232"/>
      <c r="AI47" s="27" t="s">
        <v>52</v>
      </c>
      <c r="AJ47" s="4" t="s">
        <v>53</v>
      </c>
      <c r="AK47" s="27" t="s">
        <v>52</v>
      </c>
      <c r="AL47" s="4" t="s">
        <v>53</v>
      </c>
      <c r="AM47" s="27" t="s">
        <v>52</v>
      </c>
      <c r="AN47" s="4" t="s">
        <v>53</v>
      </c>
      <c r="AO47" s="27" t="s">
        <v>52</v>
      </c>
      <c r="AP47" s="4" t="s">
        <v>53</v>
      </c>
      <c r="AQ47" s="27" t="s">
        <v>52</v>
      </c>
      <c r="AR47" s="4" t="s">
        <v>53</v>
      </c>
      <c r="AS47" s="232"/>
      <c r="AT47" s="27" t="s">
        <v>52</v>
      </c>
      <c r="AU47" s="4" t="s">
        <v>53</v>
      </c>
      <c r="AV47" s="27" t="s">
        <v>52</v>
      </c>
      <c r="AW47" s="4" t="s">
        <v>53</v>
      </c>
      <c r="AX47" s="27" t="s">
        <v>52</v>
      </c>
      <c r="AY47" s="4" t="s">
        <v>53</v>
      </c>
      <c r="AZ47" s="27" t="s">
        <v>52</v>
      </c>
      <c r="BA47" s="4" t="s">
        <v>53</v>
      </c>
      <c r="BB47" s="27" t="s">
        <v>52</v>
      </c>
      <c r="BC47" s="4" t="s">
        <v>53</v>
      </c>
      <c r="BD47" s="232"/>
      <c r="BE47" s="27" t="s">
        <v>52</v>
      </c>
      <c r="BF47" s="4" t="s">
        <v>53</v>
      </c>
      <c r="BG47" s="27" t="s">
        <v>52</v>
      </c>
      <c r="BH47" s="4" t="s">
        <v>53</v>
      </c>
      <c r="BI47" s="27" t="s">
        <v>52</v>
      </c>
      <c r="BJ47" s="4" t="s">
        <v>53</v>
      </c>
      <c r="BK47" s="27" t="s">
        <v>52</v>
      </c>
      <c r="BL47" s="4" t="s">
        <v>53</v>
      </c>
      <c r="BM47" s="27" t="s">
        <v>52</v>
      </c>
      <c r="BN47" s="4" t="s">
        <v>53</v>
      </c>
      <c r="BO47" s="232"/>
      <c r="BP47" s="27" t="s">
        <v>52</v>
      </c>
      <c r="BQ47" s="4" t="s">
        <v>53</v>
      </c>
      <c r="BR47" s="27" t="s">
        <v>52</v>
      </c>
      <c r="BS47" s="4" t="s">
        <v>53</v>
      </c>
      <c r="BT47" s="27" t="s">
        <v>52</v>
      </c>
      <c r="BU47" s="4" t="s">
        <v>53</v>
      </c>
      <c r="BV47" s="27" t="s">
        <v>52</v>
      </c>
      <c r="BW47" s="4" t="s">
        <v>53</v>
      </c>
      <c r="BX47" s="27" t="s">
        <v>52</v>
      </c>
      <c r="BY47" s="4" t="s">
        <v>53</v>
      </c>
      <c r="BZ47" s="232"/>
      <c r="CA47" s="27" t="s">
        <v>52</v>
      </c>
      <c r="CB47" s="4" t="s">
        <v>53</v>
      </c>
      <c r="CC47" s="27" t="s">
        <v>52</v>
      </c>
      <c r="CD47" s="4" t="s">
        <v>53</v>
      </c>
      <c r="CE47" s="27" t="s">
        <v>52</v>
      </c>
      <c r="CF47" s="4" t="s">
        <v>53</v>
      </c>
      <c r="CG47" s="27" t="s">
        <v>52</v>
      </c>
      <c r="CH47" s="4" t="s">
        <v>53</v>
      </c>
      <c r="CI47" s="27" t="s">
        <v>52</v>
      </c>
      <c r="CJ47" s="4" t="s">
        <v>53</v>
      </c>
      <c r="CK47" s="232"/>
      <c r="CL47" s="27" t="s">
        <v>52</v>
      </c>
      <c r="CM47" s="4" t="s">
        <v>53</v>
      </c>
      <c r="CN47" s="27" t="s">
        <v>52</v>
      </c>
      <c r="CO47" s="4" t="s">
        <v>53</v>
      </c>
      <c r="CP47" s="27" t="s">
        <v>52</v>
      </c>
      <c r="CQ47" s="4" t="s">
        <v>53</v>
      </c>
      <c r="CR47" s="27" t="s">
        <v>52</v>
      </c>
      <c r="CS47" s="4" t="s">
        <v>53</v>
      </c>
      <c r="CT47" s="27" t="s">
        <v>52</v>
      </c>
      <c r="CU47" s="4" t="s">
        <v>53</v>
      </c>
      <c r="CV47" s="232"/>
      <c r="CW47" s="27" t="s">
        <v>52</v>
      </c>
      <c r="CX47" s="4" t="s">
        <v>53</v>
      </c>
      <c r="CY47" s="27" t="s">
        <v>52</v>
      </c>
      <c r="CZ47" s="4" t="s">
        <v>53</v>
      </c>
      <c r="DA47" s="27" t="s">
        <v>52</v>
      </c>
      <c r="DB47" s="4" t="s">
        <v>53</v>
      </c>
      <c r="DC47" s="27" t="s">
        <v>52</v>
      </c>
      <c r="DD47" s="4" t="s">
        <v>53</v>
      </c>
      <c r="DE47" s="27" t="s">
        <v>52</v>
      </c>
      <c r="DF47" s="4" t="s">
        <v>53</v>
      </c>
      <c r="DG47" s="232"/>
      <c r="DH47" s="27" t="s">
        <v>52</v>
      </c>
      <c r="DI47" s="4" t="s">
        <v>53</v>
      </c>
      <c r="DJ47" s="27" t="s">
        <v>52</v>
      </c>
      <c r="DK47" s="4" t="s">
        <v>53</v>
      </c>
      <c r="DL47" s="27" t="s">
        <v>52</v>
      </c>
      <c r="DM47" s="4" t="s">
        <v>53</v>
      </c>
      <c r="DN47" s="27" t="s">
        <v>52</v>
      </c>
      <c r="DO47" s="4" t="s">
        <v>53</v>
      </c>
      <c r="DP47" s="27" t="s">
        <v>52</v>
      </c>
      <c r="DQ47" s="4" t="s">
        <v>53</v>
      </c>
      <c r="DR47" s="232"/>
      <c r="DS47" s="27" t="s">
        <v>52</v>
      </c>
      <c r="DT47" s="4" t="s">
        <v>53</v>
      </c>
      <c r="DU47" s="27" t="s">
        <v>52</v>
      </c>
      <c r="DV47" s="4" t="s">
        <v>53</v>
      </c>
      <c r="DW47" s="27" t="s">
        <v>52</v>
      </c>
      <c r="DX47" s="4" t="s">
        <v>53</v>
      </c>
      <c r="DY47" s="27" t="s">
        <v>52</v>
      </c>
      <c r="DZ47" s="4" t="s">
        <v>53</v>
      </c>
    </row>
    <row r="48" spans="1:130" s="85" customFormat="1" x14ac:dyDescent="0.2">
      <c r="A48" s="58"/>
      <c r="B48" s="18"/>
      <c r="C48" s="17"/>
      <c r="D48" s="18"/>
      <c r="E48" s="17"/>
      <c r="F48" s="18"/>
      <c r="G48" s="17"/>
      <c r="H48" s="18"/>
      <c r="I48" s="17"/>
      <c r="J48" s="18"/>
      <c r="K48" s="17"/>
      <c r="L48" s="49"/>
      <c r="M48" s="18"/>
      <c r="N48" s="11"/>
      <c r="O48" s="18"/>
      <c r="P48" s="11"/>
      <c r="Q48" s="18"/>
      <c r="R48" s="11"/>
      <c r="S48" s="18"/>
      <c r="T48" s="11"/>
      <c r="U48" s="18"/>
      <c r="V48" s="11"/>
      <c r="W48" s="49"/>
      <c r="X48" s="18"/>
      <c r="Y48" s="11"/>
      <c r="Z48" s="18"/>
      <c r="AA48" s="11"/>
      <c r="AB48" s="18"/>
      <c r="AC48" s="11"/>
      <c r="AD48" s="18"/>
      <c r="AE48" s="11"/>
      <c r="AF48" s="18"/>
      <c r="AG48" s="11"/>
      <c r="AH48" s="49"/>
      <c r="AI48" s="18"/>
      <c r="AJ48" s="11"/>
      <c r="AK48" s="18"/>
      <c r="AL48" s="11"/>
      <c r="AM48" s="18"/>
      <c r="AN48" s="11"/>
      <c r="AO48" s="18"/>
      <c r="AP48" s="11"/>
      <c r="AQ48" s="18"/>
      <c r="AR48" s="11"/>
      <c r="AS48" s="49"/>
      <c r="AT48" s="18"/>
      <c r="AU48" s="11"/>
      <c r="AV48" s="18"/>
      <c r="AW48" s="11"/>
      <c r="AX48" s="18"/>
      <c r="AY48" s="11"/>
      <c r="AZ48" s="18"/>
      <c r="BA48" s="11"/>
      <c r="BB48" s="18"/>
      <c r="BC48" s="11"/>
      <c r="BD48" s="49"/>
      <c r="BE48" s="18"/>
      <c r="BF48" s="11"/>
      <c r="BG48" s="18"/>
      <c r="BH48" s="11"/>
      <c r="BI48" s="18"/>
      <c r="BJ48" s="11"/>
      <c r="BK48" s="18"/>
      <c r="BL48" s="11"/>
      <c r="BM48" s="18"/>
      <c r="BN48" s="11"/>
      <c r="BO48" s="49"/>
      <c r="BP48" s="18"/>
      <c r="BQ48" s="11"/>
      <c r="BR48" s="18"/>
      <c r="BS48" s="11"/>
      <c r="BT48" s="18"/>
      <c r="BU48" s="11"/>
      <c r="BV48" s="18"/>
      <c r="BW48" s="11"/>
      <c r="BX48" s="18"/>
      <c r="BY48" s="11"/>
      <c r="BZ48" s="49"/>
      <c r="CA48" s="18"/>
      <c r="CB48" s="11"/>
      <c r="CC48" s="18"/>
      <c r="CD48" s="11"/>
      <c r="CE48" s="18"/>
      <c r="CF48" s="11"/>
      <c r="CG48" s="18"/>
      <c r="CH48" s="11"/>
      <c r="CI48" s="18"/>
      <c r="CJ48" s="11"/>
      <c r="CK48" s="49"/>
      <c r="CL48" s="18"/>
      <c r="CM48" s="11"/>
      <c r="CN48" s="18"/>
      <c r="CO48" s="11"/>
      <c r="CP48" s="18"/>
      <c r="CQ48" s="11"/>
      <c r="CR48" s="18"/>
      <c r="CS48" s="11"/>
      <c r="CT48" s="18"/>
      <c r="CU48" s="11"/>
      <c r="CV48" s="49"/>
      <c r="CW48" s="18"/>
      <c r="CX48" s="11"/>
      <c r="CY48" s="18"/>
      <c r="CZ48" s="11"/>
      <c r="DA48" s="18"/>
      <c r="DB48" s="11"/>
      <c r="DC48" s="18"/>
      <c r="DD48" s="11"/>
      <c r="DE48" s="18"/>
      <c r="DF48" s="11"/>
      <c r="DG48" s="49"/>
      <c r="DH48" s="18"/>
      <c r="DI48" s="11"/>
      <c r="DJ48" s="18"/>
      <c r="DK48" s="11"/>
      <c r="DL48" s="18"/>
      <c r="DM48" s="11"/>
      <c r="DN48" s="18"/>
      <c r="DO48" s="11"/>
      <c r="DP48" s="18"/>
      <c r="DQ48" s="11"/>
      <c r="DR48" s="49"/>
      <c r="DS48" s="18"/>
      <c r="DT48" s="11"/>
      <c r="DU48" s="18"/>
      <c r="DV48" s="11"/>
      <c r="DW48" s="18"/>
      <c r="DX48" s="11"/>
      <c r="DY48" s="18"/>
      <c r="DZ48" s="11"/>
    </row>
    <row r="49" spans="1:130" x14ac:dyDescent="0.2">
      <c r="A49" s="46" t="s">
        <v>27</v>
      </c>
      <c r="B49" s="53">
        <v>1939700</v>
      </c>
      <c r="C49" s="54">
        <v>1981</v>
      </c>
      <c r="D49" s="53">
        <v>1677312</v>
      </c>
      <c r="E49" s="54">
        <v>10187</v>
      </c>
      <c r="F49" s="53">
        <v>208977</v>
      </c>
      <c r="G49" s="54">
        <v>8549</v>
      </c>
      <c r="H49" s="53">
        <v>43287</v>
      </c>
      <c r="I49" s="54">
        <v>5163</v>
      </c>
      <c r="J49" s="19">
        <v>134</v>
      </c>
      <c r="K49" s="50">
        <v>215</v>
      </c>
      <c r="L49" s="52" t="s">
        <v>27</v>
      </c>
      <c r="M49" s="19">
        <v>17</v>
      </c>
      <c r="N49" s="50">
        <v>32</v>
      </c>
      <c r="O49" s="19">
        <v>1009</v>
      </c>
      <c r="P49" s="50">
        <v>731</v>
      </c>
      <c r="Q49" s="19">
        <v>7</v>
      </c>
      <c r="R49" s="50">
        <v>12</v>
      </c>
      <c r="S49" s="19">
        <v>4798</v>
      </c>
      <c r="T49" s="50">
        <v>1871</v>
      </c>
      <c r="U49" s="19">
        <v>2940</v>
      </c>
      <c r="V49" s="50">
        <v>946</v>
      </c>
      <c r="W49" s="52" t="s">
        <v>27</v>
      </c>
      <c r="X49" s="19">
        <v>0</v>
      </c>
      <c r="Y49" s="50">
        <v>170</v>
      </c>
      <c r="Z49" s="19">
        <v>313</v>
      </c>
      <c r="AA49" s="50">
        <v>460</v>
      </c>
      <c r="AB49" s="19">
        <v>0</v>
      </c>
      <c r="AC49" s="50">
        <v>170</v>
      </c>
      <c r="AD49" s="19">
        <v>1806</v>
      </c>
      <c r="AE49" s="50">
        <v>1117</v>
      </c>
      <c r="AF49" s="19">
        <v>254</v>
      </c>
      <c r="AG49" s="50">
        <v>261</v>
      </c>
      <c r="AH49" s="52" t="s">
        <v>27</v>
      </c>
      <c r="AI49" s="19">
        <v>248</v>
      </c>
      <c r="AJ49" s="50">
        <v>186</v>
      </c>
      <c r="AK49" s="19">
        <v>0</v>
      </c>
      <c r="AL49" s="50">
        <v>170</v>
      </c>
      <c r="AM49" s="19">
        <v>1463</v>
      </c>
      <c r="AN49" s="50">
        <v>702</v>
      </c>
      <c r="AO49" s="19">
        <v>686</v>
      </c>
      <c r="AP49" s="50">
        <v>420</v>
      </c>
      <c r="AQ49" s="19">
        <v>6235</v>
      </c>
      <c r="AR49" s="50">
        <v>1979</v>
      </c>
      <c r="AS49" s="52" t="s">
        <v>27</v>
      </c>
      <c r="AT49" s="19">
        <v>1629</v>
      </c>
      <c r="AU49" s="50">
        <v>724</v>
      </c>
      <c r="AV49" s="19">
        <v>376</v>
      </c>
      <c r="AW49" s="50">
        <v>567</v>
      </c>
      <c r="AX49" s="19">
        <v>463</v>
      </c>
      <c r="AY49" s="50">
        <v>542</v>
      </c>
      <c r="AZ49" s="19">
        <v>148</v>
      </c>
      <c r="BA49" s="50">
        <v>211</v>
      </c>
      <c r="BB49" s="19">
        <v>0</v>
      </c>
      <c r="BC49" s="50">
        <v>170</v>
      </c>
      <c r="BD49" s="52" t="s">
        <v>27</v>
      </c>
      <c r="BE49" s="19">
        <v>70</v>
      </c>
      <c r="BF49" s="50">
        <v>85</v>
      </c>
      <c r="BG49" s="19">
        <v>374</v>
      </c>
      <c r="BH49" s="50">
        <v>299</v>
      </c>
      <c r="BI49" s="19">
        <v>2695</v>
      </c>
      <c r="BJ49" s="50">
        <v>1289</v>
      </c>
      <c r="BK49" s="19">
        <v>83</v>
      </c>
      <c r="BL49" s="50">
        <v>104</v>
      </c>
      <c r="BM49" s="19">
        <v>2097</v>
      </c>
      <c r="BN49" s="50">
        <v>838</v>
      </c>
      <c r="BO49" s="52" t="s">
        <v>27</v>
      </c>
      <c r="BP49" s="19">
        <v>375</v>
      </c>
      <c r="BQ49" s="50">
        <v>278</v>
      </c>
      <c r="BR49" s="23" t="s">
        <v>61</v>
      </c>
      <c r="BS49" s="55" t="s">
        <v>61</v>
      </c>
      <c r="BT49" s="23">
        <v>361</v>
      </c>
      <c r="BU49" s="50">
        <v>376</v>
      </c>
      <c r="BV49" s="19">
        <v>0</v>
      </c>
      <c r="BW49" s="50">
        <v>170</v>
      </c>
      <c r="BX49" s="19">
        <v>0</v>
      </c>
      <c r="BY49" s="50">
        <v>170</v>
      </c>
      <c r="BZ49" s="52" t="s">
        <v>27</v>
      </c>
      <c r="CA49" s="19">
        <v>141</v>
      </c>
      <c r="CB49" s="50">
        <v>162</v>
      </c>
      <c r="CC49" s="19">
        <v>930</v>
      </c>
      <c r="CD49" s="50">
        <v>542</v>
      </c>
      <c r="CE49" s="19">
        <v>444</v>
      </c>
      <c r="CF49" s="50">
        <v>683</v>
      </c>
      <c r="CG49" s="19">
        <v>159</v>
      </c>
      <c r="CH49" s="50">
        <v>205</v>
      </c>
      <c r="CI49" s="19">
        <v>551</v>
      </c>
      <c r="CJ49" s="50">
        <v>356</v>
      </c>
      <c r="CK49" s="52" t="s">
        <v>27</v>
      </c>
      <c r="CL49" s="19">
        <v>1336</v>
      </c>
      <c r="CM49" s="50">
        <v>960</v>
      </c>
      <c r="CN49" s="19">
        <v>442</v>
      </c>
      <c r="CO49" s="50">
        <v>269</v>
      </c>
      <c r="CP49" s="19">
        <v>99</v>
      </c>
      <c r="CQ49" s="50">
        <v>140</v>
      </c>
      <c r="CR49" s="19">
        <v>0</v>
      </c>
      <c r="CS49" s="50">
        <v>170</v>
      </c>
      <c r="CT49" s="19">
        <v>161</v>
      </c>
      <c r="CU49" s="50">
        <v>128</v>
      </c>
      <c r="CV49" s="52" t="s">
        <v>27</v>
      </c>
      <c r="CW49" s="19">
        <v>2140</v>
      </c>
      <c r="CX49" s="50">
        <v>689</v>
      </c>
      <c r="CY49" s="19">
        <v>462</v>
      </c>
      <c r="CZ49" s="50">
        <v>289</v>
      </c>
      <c r="DA49" s="19">
        <v>2619</v>
      </c>
      <c r="DB49" s="50">
        <v>1375</v>
      </c>
      <c r="DC49" s="19">
        <v>1047</v>
      </c>
      <c r="DD49" s="50">
        <v>830</v>
      </c>
      <c r="DE49" s="19">
        <v>0</v>
      </c>
      <c r="DF49" s="50">
        <v>170</v>
      </c>
      <c r="DG49" s="52" t="s">
        <v>27</v>
      </c>
      <c r="DH49" s="19">
        <v>836</v>
      </c>
      <c r="DI49" s="50">
        <v>783</v>
      </c>
      <c r="DJ49" s="19">
        <v>715</v>
      </c>
      <c r="DK49" s="50">
        <v>638</v>
      </c>
      <c r="DL49" s="19">
        <v>0</v>
      </c>
      <c r="DM49" s="50">
        <v>170</v>
      </c>
      <c r="DN49" s="19">
        <v>873</v>
      </c>
      <c r="DO49" s="50">
        <v>624</v>
      </c>
      <c r="DP49" s="19">
        <v>1751</v>
      </c>
      <c r="DQ49" s="50">
        <v>850</v>
      </c>
      <c r="DR49" s="52" t="s">
        <v>27</v>
      </c>
      <c r="DS49" s="19">
        <v>10124</v>
      </c>
      <c r="DT49" s="50">
        <v>2264</v>
      </c>
      <c r="DU49" s="19">
        <v>629</v>
      </c>
      <c r="DV49" s="50">
        <v>641</v>
      </c>
      <c r="DW49" s="19">
        <v>0</v>
      </c>
      <c r="DX49" s="50">
        <v>170</v>
      </c>
      <c r="DY49" s="19">
        <v>9495</v>
      </c>
      <c r="DZ49" s="50">
        <v>1953</v>
      </c>
    </row>
    <row r="50" spans="1:130" x14ac:dyDescent="0.2">
      <c r="A50" s="46" t="s">
        <v>28</v>
      </c>
      <c r="B50" s="53">
        <v>3111722</v>
      </c>
      <c r="C50" s="54">
        <v>3366</v>
      </c>
      <c r="D50" s="53">
        <v>2661617</v>
      </c>
      <c r="E50" s="54">
        <v>23083</v>
      </c>
      <c r="F50" s="53">
        <v>305571</v>
      </c>
      <c r="G50" s="54">
        <v>18198</v>
      </c>
      <c r="H50" s="53">
        <v>132648</v>
      </c>
      <c r="I50" s="54">
        <v>11663</v>
      </c>
      <c r="J50" s="19">
        <v>492</v>
      </c>
      <c r="K50" s="50">
        <v>431</v>
      </c>
      <c r="L50" s="52" t="s">
        <v>28</v>
      </c>
      <c r="M50" s="19">
        <v>960</v>
      </c>
      <c r="N50" s="50">
        <v>652</v>
      </c>
      <c r="O50" s="19">
        <v>5792</v>
      </c>
      <c r="P50" s="50">
        <v>1751</v>
      </c>
      <c r="Q50" s="19">
        <v>226</v>
      </c>
      <c r="R50" s="50">
        <v>226</v>
      </c>
      <c r="S50" s="19">
        <v>62437</v>
      </c>
      <c r="T50" s="50">
        <v>8539</v>
      </c>
      <c r="U50" s="19">
        <v>4875</v>
      </c>
      <c r="V50" s="50">
        <v>2204</v>
      </c>
      <c r="W50" s="52" t="s">
        <v>28</v>
      </c>
      <c r="X50" s="19">
        <v>141</v>
      </c>
      <c r="Y50" s="50">
        <v>198</v>
      </c>
      <c r="Z50" s="19">
        <v>720</v>
      </c>
      <c r="AA50" s="50">
        <v>707</v>
      </c>
      <c r="AB50" s="19">
        <v>49</v>
      </c>
      <c r="AC50" s="50">
        <v>80</v>
      </c>
      <c r="AD50" s="19">
        <v>6372</v>
      </c>
      <c r="AE50" s="50">
        <v>3030</v>
      </c>
      <c r="AF50" s="19">
        <v>1603</v>
      </c>
      <c r="AG50" s="50">
        <v>991</v>
      </c>
      <c r="AH50" s="52" t="s">
        <v>28</v>
      </c>
      <c r="AI50" s="19">
        <v>2894</v>
      </c>
      <c r="AJ50" s="50">
        <v>1912</v>
      </c>
      <c r="AK50" s="19">
        <v>1601</v>
      </c>
      <c r="AL50" s="50">
        <v>899</v>
      </c>
      <c r="AM50" s="19">
        <v>2577</v>
      </c>
      <c r="AN50" s="50">
        <v>1302</v>
      </c>
      <c r="AO50" s="19">
        <v>1058</v>
      </c>
      <c r="AP50" s="50">
        <v>689</v>
      </c>
      <c r="AQ50" s="19">
        <v>1574</v>
      </c>
      <c r="AR50" s="50">
        <v>1604</v>
      </c>
      <c r="AS50" s="52" t="s">
        <v>28</v>
      </c>
      <c r="AT50" s="19">
        <v>354</v>
      </c>
      <c r="AU50" s="50">
        <v>432</v>
      </c>
      <c r="AV50" s="19">
        <v>218</v>
      </c>
      <c r="AW50" s="50">
        <v>206</v>
      </c>
      <c r="AX50" s="19">
        <v>244</v>
      </c>
      <c r="AY50" s="50">
        <v>243</v>
      </c>
      <c r="AZ50" s="19">
        <v>0</v>
      </c>
      <c r="BA50" s="50">
        <v>221</v>
      </c>
      <c r="BB50" s="19">
        <v>494</v>
      </c>
      <c r="BC50" s="50">
        <v>564</v>
      </c>
      <c r="BD50" s="52" t="s">
        <v>28</v>
      </c>
      <c r="BE50" s="19">
        <v>580</v>
      </c>
      <c r="BF50" s="50">
        <v>537</v>
      </c>
      <c r="BG50" s="19">
        <v>3607</v>
      </c>
      <c r="BH50" s="50">
        <v>2413</v>
      </c>
      <c r="BI50" s="19">
        <v>1530</v>
      </c>
      <c r="BJ50" s="50">
        <v>949</v>
      </c>
      <c r="BK50" s="19">
        <v>435</v>
      </c>
      <c r="BL50" s="50">
        <v>383</v>
      </c>
      <c r="BM50" s="19">
        <v>2251</v>
      </c>
      <c r="BN50" s="50">
        <v>1150</v>
      </c>
      <c r="BO50" s="52" t="s">
        <v>28</v>
      </c>
      <c r="BP50" s="19">
        <v>1178</v>
      </c>
      <c r="BQ50" s="50">
        <v>769</v>
      </c>
      <c r="BR50" s="19">
        <v>108</v>
      </c>
      <c r="BS50" s="50">
        <v>130</v>
      </c>
      <c r="BT50" s="23" t="s">
        <v>61</v>
      </c>
      <c r="BU50" s="55" t="s">
        <v>61</v>
      </c>
      <c r="BV50" s="23">
        <v>41</v>
      </c>
      <c r="BW50" s="50">
        <v>68</v>
      </c>
      <c r="BX50" s="19">
        <v>787</v>
      </c>
      <c r="BY50" s="50">
        <v>424</v>
      </c>
      <c r="BZ50" s="52" t="s">
        <v>28</v>
      </c>
      <c r="CA50" s="19">
        <v>1687</v>
      </c>
      <c r="CB50" s="50">
        <v>1356</v>
      </c>
      <c r="CC50" s="19">
        <v>1582</v>
      </c>
      <c r="CD50" s="50">
        <v>901</v>
      </c>
      <c r="CE50" s="19">
        <v>1328</v>
      </c>
      <c r="CF50" s="50">
        <v>880</v>
      </c>
      <c r="CG50" s="19">
        <v>85</v>
      </c>
      <c r="CH50" s="50">
        <v>140</v>
      </c>
      <c r="CI50" s="19">
        <v>924</v>
      </c>
      <c r="CJ50" s="50">
        <v>693</v>
      </c>
      <c r="CK50" s="52" t="s">
        <v>28</v>
      </c>
      <c r="CL50" s="19">
        <v>263</v>
      </c>
      <c r="CM50" s="50">
        <v>185</v>
      </c>
      <c r="CN50" s="19">
        <v>2496</v>
      </c>
      <c r="CO50" s="50">
        <v>1336</v>
      </c>
      <c r="CP50" s="19">
        <v>1588</v>
      </c>
      <c r="CQ50" s="50">
        <v>1015</v>
      </c>
      <c r="CR50" s="19">
        <v>212</v>
      </c>
      <c r="CS50" s="50">
        <v>249</v>
      </c>
      <c r="CT50" s="19">
        <v>884</v>
      </c>
      <c r="CU50" s="50">
        <v>892</v>
      </c>
      <c r="CV50" s="52" t="s">
        <v>28</v>
      </c>
      <c r="CW50" s="19">
        <v>343</v>
      </c>
      <c r="CX50" s="50">
        <v>359</v>
      </c>
      <c r="CY50" s="19">
        <v>719</v>
      </c>
      <c r="CZ50" s="50">
        <v>533</v>
      </c>
      <c r="DA50" s="19">
        <v>4317</v>
      </c>
      <c r="DB50" s="50">
        <v>1279</v>
      </c>
      <c r="DC50" s="19">
        <v>3461</v>
      </c>
      <c r="DD50" s="50">
        <v>2175</v>
      </c>
      <c r="DE50" s="19">
        <v>0</v>
      </c>
      <c r="DF50" s="50">
        <v>221</v>
      </c>
      <c r="DG50" s="52" t="s">
        <v>28</v>
      </c>
      <c r="DH50" s="19">
        <v>1635</v>
      </c>
      <c r="DI50" s="50">
        <v>912</v>
      </c>
      <c r="DJ50" s="19">
        <v>4071</v>
      </c>
      <c r="DK50" s="50">
        <v>1837</v>
      </c>
      <c r="DL50" s="19">
        <v>0</v>
      </c>
      <c r="DM50" s="50">
        <v>221</v>
      </c>
      <c r="DN50" s="19">
        <v>795</v>
      </c>
      <c r="DO50" s="50">
        <v>753</v>
      </c>
      <c r="DP50" s="19">
        <v>1060</v>
      </c>
      <c r="DQ50" s="50">
        <v>721</v>
      </c>
      <c r="DR50" s="52" t="s">
        <v>28</v>
      </c>
      <c r="DS50" s="19">
        <v>11886</v>
      </c>
      <c r="DT50" s="50">
        <v>3080</v>
      </c>
      <c r="DU50" s="19">
        <v>0</v>
      </c>
      <c r="DV50" s="50">
        <v>221</v>
      </c>
      <c r="DW50" s="19">
        <v>702</v>
      </c>
      <c r="DX50" s="50">
        <v>858</v>
      </c>
      <c r="DY50" s="19">
        <v>11184</v>
      </c>
      <c r="DZ50" s="50">
        <v>2836</v>
      </c>
    </row>
    <row r="51" spans="1:130" x14ac:dyDescent="0.2">
      <c r="A51" s="46" t="s">
        <v>29</v>
      </c>
      <c r="B51" s="53">
        <v>1377638</v>
      </c>
      <c r="C51" s="54">
        <v>1710</v>
      </c>
      <c r="D51" s="53">
        <v>1223839</v>
      </c>
      <c r="E51" s="54">
        <v>9920</v>
      </c>
      <c r="F51" s="53">
        <v>97263</v>
      </c>
      <c r="G51" s="54">
        <v>8285</v>
      </c>
      <c r="H51" s="53">
        <v>53245</v>
      </c>
      <c r="I51" s="54">
        <v>5800</v>
      </c>
      <c r="J51" s="19">
        <v>370</v>
      </c>
      <c r="K51" s="50">
        <v>380</v>
      </c>
      <c r="L51" s="52" t="s">
        <v>29</v>
      </c>
      <c r="M51" s="19">
        <v>127</v>
      </c>
      <c r="N51" s="50">
        <v>199</v>
      </c>
      <c r="O51" s="19">
        <v>13</v>
      </c>
      <c r="P51" s="50">
        <v>22</v>
      </c>
      <c r="Q51" s="19">
        <v>0</v>
      </c>
      <c r="R51" s="50">
        <v>198</v>
      </c>
      <c r="S51" s="19">
        <v>2984</v>
      </c>
      <c r="T51" s="50">
        <v>1415</v>
      </c>
      <c r="U51" s="19">
        <v>668</v>
      </c>
      <c r="V51" s="50">
        <v>782</v>
      </c>
      <c r="W51" s="52" t="s">
        <v>29</v>
      </c>
      <c r="X51" s="19">
        <v>1726</v>
      </c>
      <c r="Y51" s="50">
        <v>826</v>
      </c>
      <c r="Z51" s="19">
        <v>38</v>
      </c>
      <c r="AA51" s="50">
        <v>65</v>
      </c>
      <c r="AB51" s="19">
        <v>357</v>
      </c>
      <c r="AC51" s="50">
        <v>339</v>
      </c>
      <c r="AD51" s="19">
        <v>2758</v>
      </c>
      <c r="AE51" s="50">
        <v>1078</v>
      </c>
      <c r="AF51" s="19">
        <v>187</v>
      </c>
      <c r="AG51" s="50">
        <v>310</v>
      </c>
      <c r="AH51" s="52" t="s">
        <v>29</v>
      </c>
      <c r="AI51" s="19">
        <v>37</v>
      </c>
      <c r="AJ51" s="50">
        <v>62</v>
      </c>
      <c r="AK51" s="19">
        <v>0</v>
      </c>
      <c r="AL51" s="50">
        <v>198</v>
      </c>
      <c r="AM51" s="19">
        <v>542</v>
      </c>
      <c r="AN51" s="50">
        <v>585</v>
      </c>
      <c r="AO51" s="19">
        <v>158</v>
      </c>
      <c r="AP51" s="50">
        <v>224</v>
      </c>
      <c r="AQ51" s="19">
        <v>96</v>
      </c>
      <c r="AR51" s="50">
        <v>153</v>
      </c>
      <c r="AS51" s="52" t="s">
        <v>29</v>
      </c>
      <c r="AT51" s="19">
        <v>0</v>
      </c>
      <c r="AU51" s="50">
        <v>198</v>
      </c>
      <c r="AV51" s="19">
        <v>0</v>
      </c>
      <c r="AW51" s="50">
        <v>198</v>
      </c>
      <c r="AX51" s="19">
        <v>0</v>
      </c>
      <c r="AY51" s="50">
        <v>198</v>
      </c>
      <c r="AZ51" s="19">
        <v>2198</v>
      </c>
      <c r="BA51" s="50">
        <v>847</v>
      </c>
      <c r="BB51" s="19">
        <v>450</v>
      </c>
      <c r="BC51" s="50">
        <v>409</v>
      </c>
      <c r="BD51" s="52" t="s">
        <v>29</v>
      </c>
      <c r="BE51" s="19">
        <v>24752</v>
      </c>
      <c r="BF51" s="50">
        <v>4420</v>
      </c>
      <c r="BG51" s="19">
        <v>0</v>
      </c>
      <c r="BH51" s="50">
        <v>198</v>
      </c>
      <c r="BI51" s="19">
        <v>300</v>
      </c>
      <c r="BJ51" s="50">
        <v>274</v>
      </c>
      <c r="BK51" s="19">
        <v>388</v>
      </c>
      <c r="BL51" s="50">
        <v>485</v>
      </c>
      <c r="BM51" s="19">
        <v>795</v>
      </c>
      <c r="BN51" s="50">
        <v>1135</v>
      </c>
      <c r="BO51" s="52" t="s">
        <v>29</v>
      </c>
      <c r="BP51" s="19">
        <v>198</v>
      </c>
      <c r="BQ51" s="50">
        <v>279</v>
      </c>
      <c r="BR51" s="19">
        <v>0</v>
      </c>
      <c r="BS51" s="50">
        <v>198</v>
      </c>
      <c r="BT51" s="19">
        <v>553</v>
      </c>
      <c r="BU51" s="50">
        <v>562</v>
      </c>
      <c r="BV51" s="23" t="s">
        <v>61</v>
      </c>
      <c r="BW51" s="55" t="s">
        <v>61</v>
      </c>
      <c r="BX51" s="23">
        <v>538</v>
      </c>
      <c r="BY51" s="50">
        <v>349</v>
      </c>
      <c r="BZ51" s="52" t="s">
        <v>29</v>
      </c>
      <c r="CA51" s="19">
        <v>185</v>
      </c>
      <c r="CB51" s="50">
        <v>291</v>
      </c>
      <c r="CC51" s="19">
        <v>4470</v>
      </c>
      <c r="CD51" s="50">
        <v>1831</v>
      </c>
      <c r="CE51" s="19">
        <v>815</v>
      </c>
      <c r="CF51" s="50">
        <v>502</v>
      </c>
      <c r="CG51" s="19">
        <v>0</v>
      </c>
      <c r="CH51" s="50">
        <v>198</v>
      </c>
      <c r="CI51" s="19">
        <v>205</v>
      </c>
      <c r="CJ51" s="50">
        <v>226</v>
      </c>
      <c r="CK51" s="52" t="s">
        <v>29</v>
      </c>
      <c r="CL51" s="19">
        <v>0</v>
      </c>
      <c r="CM51" s="50">
        <v>198</v>
      </c>
      <c r="CN51" s="19">
        <v>375</v>
      </c>
      <c r="CO51" s="50">
        <v>361</v>
      </c>
      <c r="CP51" s="19">
        <v>798</v>
      </c>
      <c r="CQ51" s="50">
        <v>590</v>
      </c>
      <c r="CR51" s="19">
        <v>1314</v>
      </c>
      <c r="CS51" s="50">
        <v>992</v>
      </c>
      <c r="CT51" s="19">
        <v>119</v>
      </c>
      <c r="CU51" s="50">
        <v>206</v>
      </c>
      <c r="CV51" s="52" t="s">
        <v>29</v>
      </c>
      <c r="CW51" s="19">
        <v>0</v>
      </c>
      <c r="CX51" s="50">
        <v>198</v>
      </c>
      <c r="CY51" s="19">
        <v>831</v>
      </c>
      <c r="CZ51" s="50">
        <v>711</v>
      </c>
      <c r="DA51" s="19">
        <v>1647</v>
      </c>
      <c r="DB51" s="50">
        <v>1002</v>
      </c>
      <c r="DC51" s="19">
        <v>0</v>
      </c>
      <c r="DD51" s="50">
        <v>198</v>
      </c>
      <c r="DE51" s="19">
        <v>1322</v>
      </c>
      <c r="DF51" s="50">
        <v>590</v>
      </c>
      <c r="DG51" s="52" t="s">
        <v>29</v>
      </c>
      <c r="DH51" s="19">
        <v>837</v>
      </c>
      <c r="DI51" s="50">
        <v>583</v>
      </c>
      <c r="DJ51" s="19">
        <v>81</v>
      </c>
      <c r="DK51" s="50">
        <v>144</v>
      </c>
      <c r="DL51" s="19">
        <v>0</v>
      </c>
      <c r="DM51" s="50">
        <v>198</v>
      </c>
      <c r="DN51" s="19">
        <v>13</v>
      </c>
      <c r="DO51" s="50">
        <v>27</v>
      </c>
      <c r="DP51" s="19">
        <v>0</v>
      </c>
      <c r="DQ51" s="50">
        <v>198</v>
      </c>
      <c r="DR51" s="52" t="s">
        <v>29</v>
      </c>
      <c r="DS51" s="19">
        <v>3291</v>
      </c>
      <c r="DT51" s="50">
        <v>1252</v>
      </c>
      <c r="DU51" s="19">
        <v>280</v>
      </c>
      <c r="DV51" s="50">
        <v>237</v>
      </c>
      <c r="DW51" s="19">
        <v>113</v>
      </c>
      <c r="DX51" s="50">
        <v>158</v>
      </c>
      <c r="DY51" s="19">
        <v>2898</v>
      </c>
      <c r="DZ51" s="50">
        <v>1218</v>
      </c>
    </row>
    <row r="52" spans="1:130" x14ac:dyDescent="0.2">
      <c r="A52" s="46" t="s">
        <v>30</v>
      </c>
      <c r="B52" s="19">
        <v>9174117</v>
      </c>
      <c r="C52" s="50">
        <v>4777</v>
      </c>
      <c r="D52" s="19">
        <v>8199595</v>
      </c>
      <c r="E52" s="50">
        <v>28594</v>
      </c>
      <c r="F52" s="19">
        <v>723937</v>
      </c>
      <c r="G52" s="50">
        <v>24913</v>
      </c>
      <c r="H52" s="19">
        <v>195828</v>
      </c>
      <c r="I52" s="50">
        <v>12159</v>
      </c>
      <c r="J52" s="19">
        <v>246</v>
      </c>
      <c r="K52" s="50">
        <v>251</v>
      </c>
      <c r="L52" s="52" t="s">
        <v>30</v>
      </c>
      <c r="M52" s="19">
        <v>0</v>
      </c>
      <c r="N52" s="50">
        <v>222</v>
      </c>
      <c r="O52" s="19">
        <v>456</v>
      </c>
      <c r="P52" s="50">
        <v>352</v>
      </c>
      <c r="Q52" s="19">
        <v>0</v>
      </c>
      <c r="R52" s="50">
        <v>222</v>
      </c>
      <c r="S52" s="19">
        <v>8629</v>
      </c>
      <c r="T52" s="50">
        <v>2236</v>
      </c>
      <c r="U52" s="19">
        <v>4712</v>
      </c>
      <c r="V52" s="50">
        <v>976</v>
      </c>
      <c r="W52" s="52" t="s">
        <v>30</v>
      </c>
      <c r="X52" s="19">
        <v>2061</v>
      </c>
      <c r="Y52" s="50">
        <v>829</v>
      </c>
      <c r="Z52" s="19">
        <v>2044</v>
      </c>
      <c r="AA52" s="50">
        <v>873</v>
      </c>
      <c r="AB52" s="19">
        <v>926</v>
      </c>
      <c r="AC52" s="50">
        <v>783</v>
      </c>
      <c r="AD52" s="19">
        <v>7930</v>
      </c>
      <c r="AE52" s="50">
        <v>2260</v>
      </c>
      <c r="AF52" s="19">
        <v>1472</v>
      </c>
      <c r="AG52" s="50">
        <v>1034</v>
      </c>
      <c r="AH52" s="52" t="s">
        <v>30</v>
      </c>
      <c r="AI52" s="19">
        <v>350</v>
      </c>
      <c r="AJ52" s="50">
        <v>324</v>
      </c>
      <c r="AK52" s="19">
        <v>283</v>
      </c>
      <c r="AL52" s="50">
        <v>388</v>
      </c>
      <c r="AM52" s="19">
        <v>2083</v>
      </c>
      <c r="AN52" s="50">
        <v>1157</v>
      </c>
      <c r="AO52" s="19">
        <v>4098</v>
      </c>
      <c r="AP52" s="50">
        <v>912</v>
      </c>
      <c r="AQ52" s="19">
        <v>90</v>
      </c>
      <c r="AR52" s="50">
        <v>153</v>
      </c>
      <c r="AS52" s="52" t="s">
        <v>30</v>
      </c>
      <c r="AT52" s="19">
        <v>206</v>
      </c>
      <c r="AU52" s="50">
        <v>342</v>
      </c>
      <c r="AV52" s="19">
        <v>1860</v>
      </c>
      <c r="AW52" s="50">
        <v>1287</v>
      </c>
      <c r="AX52" s="19">
        <v>1495</v>
      </c>
      <c r="AY52" s="50">
        <v>1283</v>
      </c>
      <c r="AZ52" s="19">
        <v>654</v>
      </c>
      <c r="BA52" s="50">
        <v>507</v>
      </c>
      <c r="BB52" s="19">
        <v>3042</v>
      </c>
      <c r="BC52" s="50">
        <v>1421</v>
      </c>
      <c r="BD52" s="52" t="s">
        <v>30</v>
      </c>
      <c r="BE52" s="19">
        <v>2749</v>
      </c>
      <c r="BF52" s="50">
        <v>1308</v>
      </c>
      <c r="BG52" s="19">
        <v>2119</v>
      </c>
      <c r="BH52" s="50">
        <v>1550</v>
      </c>
      <c r="BI52" s="19">
        <v>385</v>
      </c>
      <c r="BJ52" s="50">
        <v>289</v>
      </c>
      <c r="BK52" s="19">
        <v>0</v>
      </c>
      <c r="BL52" s="50">
        <v>222</v>
      </c>
      <c r="BM52" s="19">
        <v>1601</v>
      </c>
      <c r="BN52" s="50">
        <v>868</v>
      </c>
      <c r="BO52" s="52" t="s">
        <v>30</v>
      </c>
      <c r="BP52" s="19">
        <v>0</v>
      </c>
      <c r="BQ52" s="50">
        <v>222</v>
      </c>
      <c r="BR52" s="19">
        <v>207</v>
      </c>
      <c r="BS52" s="50">
        <v>236</v>
      </c>
      <c r="BT52" s="19">
        <v>165</v>
      </c>
      <c r="BU52" s="50">
        <v>237</v>
      </c>
      <c r="BV52" s="19">
        <v>540</v>
      </c>
      <c r="BW52" s="50">
        <v>401</v>
      </c>
      <c r="BX52" s="23" t="s">
        <v>61</v>
      </c>
      <c r="BY52" s="55" t="s">
        <v>61</v>
      </c>
      <c r="BZ52" s="52" t="s">
        <v>30</v>
      </c>
      <c r="CA52" s="23">
        <v>717</v>
      </c>
      <c r="CB52" s="50">
        <v>702</v>
      </c>
      <c r="CC52" s="19">
        <v>91421</v>
      </c>
      <c r="CD52" s="50">
        <v>7960</v>
      </c>
      <c r="CE52" s="19">
        <v>8587</v>
      </c>
      <c r="CF52" s="50">
        <v>1799</v>
      </c>
      <c r="CG52" s="19">
        <v>274</v>
      </c>
      <c r="CH52" s="50">
        <v>354</v>
      </c>
      <c r="CI52" s="19">
        <v>713</v>
      </c>
      <c r="CJ52" s="50">
        <v>531</v>
      </c>
      <c r="CK52" s="52" t="s">
        <v>30</v>
      </c>
      <c r="CL52" s="19">
        <v>527</v>
      </c>
      <c r="CM52" s="50">
        <v>775</v>
      </c>
      <c r="CN52" s="19">
        <v>354</v>
      </c>
      <c r="CO52" s="50">
        <v>256</v>
      </c>
      <c r="CP52" s="19">
        <v>29573</v>
      </c>
      <c r="CQ52" s="50">
        <v>4172</v>
      </c>
      <c r="CR52" s="19">
        <v>736</v>
      </c>
      <c r="CS52" s="50">
        <v>633</v>
      </c>
      <c r="CT52" s="19">
        <v>2491</v>
      </c>
      <c r="CU52" s="50">
        <v>1236</v>
      </c>
      <c r="CV52" s="52" t="s">
        <v>30</v>
      </c>
      <c r="CW52" s="19">
        <v>290</v>
      </c>
      <c r="CX52" s="50">
        <v>357</v>
      </c>
      <c r="CY52" s="19">
        <v>1083</v>
      </c>
      <c r="CZ52" s="50">
        <v>939</v>
      </c>
      <c r="DA52" s="19">
        <v>2402</v>
      </c>
      <c r="DB52" s="50">
        <v>1095</v>
      </c>
      <c r="DC52" s="19">
        <v>154</v>
      </c>
      <c r="DD52" s="50">
        <v>218</v>
      </c>
      <c r="DE52" s="19">
        <v>88</v>
      </c>
      <c r="DF52" s="50">
        <v>143</v>
      </c>
      <c r="DG52" s="52" t="s">
        <v>30</v>
      </c>
      <c r="DH52" s="19">
        <v>2854</v>
      </c>
      <c r="DI52" s="50">
        <v>1619</v>
      </c>
      <c r="DJ52" s="19">
        <v>1498</v>
      </c>
      <c r="DK52" s="50">
        <v>1131</v>
      </c>
      <c r="DL52" s="19">
        <v>636</v>
      </c>
      <c r="DM52" s="50">
        <v>682</v>
      </c>
      <c r="DN52" s="19">
        <v>988</v>
      </c>
      <c r="DO52" s="50">
        <v>701</v>
      </c>
      <c r="DP52" s="19">
        <v>39</v>
      </c>
      <c r="DQ52" s="50">
        <v>63</v>
      </c>
      <c r="DR52" s="52" t="s">
        <v>30</v>
      </c>
      <c r="DS52" s="19">
        <v>54757</v>
      </c>
      <c r="DT52" s="50">
        <v>7106</v>
      </c>
      <c r="DU52" s="19">
        <v>2264</v>
      </c>
      <c r="DV52" s="50">
        <v>1127</v>
      </c>
      <c r="DW52" s="19">
        <v>0</v>
      </c>
      <c r="DX52" s="50">
        <v>222</v>
      </c>
      <c r="DY52" s="19">
        <v>52493</v>
      </c>
      <c r="DZ52" s="50">
        <v>6958</v>
      </c>
    </row>
    <row r="53" spans="1:130" x14ac:dyDescent="0.2">
      <c r="A53" s="46" t="s">
        <v>31</v>
      </c>
      <c r="B53" s="19">
        <v>2092251</v>
      </c>
      <c r="C53" s="50">
        <v>2945</v>
      </c>
      <c r="D53" s="19">
        <v>1828971</v>
      </c>
      <c r="E53" s="50">
        <v>15156</v>
      </c>
      <c r="F53" s="19">
        <v>188495</v>
      </c>
      <c r="G53" s="50">
        <v>12055</v>
      </c>
      <c r="H53" s="19">
        <v>68019</v>
      </c>
      <c r="I53" s="50">
        <v>7525</v>
      </c>
      <c r="J53" s="19">
        <v>484</v>
      </c>
      <c r="K53" s="50">
        <v>387</v>
      </c>
      <c r="L53" s="52" t="s">
        <v>31</v>
      </c>
      <c r="M53" s="19">
        <v>254</v>
      </c>
      <c r="N53" s="50">
        <v>313</v>
      </c>
      <c r="O53" s="19">
        <v>3738</v>
      </c>
      <c r="P53" s="50">
        <v>1586</v>
      </c>
      <c r="Q53" s="19">
        <v>526</v>
      </c>
      <c r="R53" s="50">
        <v>532</v>
      </c>
      <c r="S53" s="19">
        <v>9947</v>
      </c>
      <c r="T53" s="50">
        <v>2578</v>
      </c>
      <c r="U53" s="19">
        <v>8806</v>
      </c>
      <c r="V53" s="50">
        <v>4111</v>
      </c>
      <c r="W53" s="52" t="s">
        <v>31</v>
      </c>
      <c r="X53" s="19">
        <v>131</v>
      </c>
      <c r="Y53" s="50">
        <v>220</v>
      </c>
      <c r="Z53" s="19">
        <v>0</v>
      </c>
      <c r="AA53" s="50">
        <v>224</v>
      </c>
      <c r="AB53" s="19">
        <v>344</v>
      </c>
      <c r="AC53" s="50">
        <v>330</v>
      </c>
      <c r="AD53" s="19">
        <v>4563</v>
      </c>
      <c r="AE53" s="50">
        <v>1747</v>
      </c>
      <c r="AF53" s="19">
        <v>713</v>
      </c>
      <c r="AG53" s="50">
        <v>563</v>
      </c>
      <c r="AH53" s="52" t="s">
        <v>31</v>
      </c>
      <c r="AI53" s="19">
        <v>82</v>
      </c>
      <c r="AJ53" s="50">
        <v>149</v>
      </c>
      <c r="AK53" s="19">
        <v>598</v>
      </c>
      <c r="AL53" s="50">
        <v>857</v>
      </c>
      <c r="AM53" s="19">
        <v>1229</v>
      </c>
      <c r="AN53" s="50">
        <v>933</v>
      </c>
      <c r="AO53" s="19">
        <v>1508</v>
      </c>
      <c r="AP53" s="50">
        <v>1178</v>
      </c>
      <c r="AQ53" s="19">
        <v>0</v>
      </c>
      <c r="AR53" s="50">
        <v>224</v>
      </c>
      <c r="AS53" s="52" t="s">
        <v>31</v>
      </c>
      <c r="AT53" s="19">
        <v>244</v>
      </c>
      <c r="AU53" s="50">
        <v>225</v>
      </c>
      <c r="AV53" s="19">
        <v>340</v>
      </c>
      <c r="AW53" s="50">
        <v>498</v>
      </c>
      <c r="AX53" s="19">
        <v>1042</v>
      </c>
      <c r="AY53" s="50">
        <v>1498</v>
      </c>
      <c r="AZ53" s="19">
        <v>0</v>
      </c>
      <c r="BA53" s="50">
        <v>224</v>
      </c>
      <c r="BB53" s="19">
        <v>731</v>
      </c>
      <c r="BC53" s="50">
        <v>462</v>
      </c>
      <c r="BD53" s="52" t="s">
        <v>31</v>
      </c>
      <c r="BE53" s="19">
        <v>643</v>
      </c>
      <c r="BF53" s="50">
        <v>466</v>
      </c>
      <c r="BG53" s="19">
        <v>912</v>
      </c>
      <c r="BH53" s="50">
        <v>724</v>
      </c>
      <c r="BI53" s="19">
        <v>906</v>
      </c>
      <c r="BJ53" s="50">
        <v>569</v>
      </c>
      <c r="BK53" s="19">
        <v>244</v>
      </c>
      <c r="BL53" s="50">
        <v>205</v>
      </c>
      <c r="BM53" s="19">
        <v>454</v>
      </c>
      <c r="BN53" s="50">
        <v>294</v>
      </c>
      <c r="BO53" s="52" t="s">
        <v>31</v>
      </c>
      <c r="BP53" s="19">
        <v>153</v>
      </c>
      <c r="BQ53" s="50">
        <v>175</v>
      </c>
      <c r="BR53" s="19">
        <v>309</v>
      </c>
      <c r="BS53" s="50">
        <v>259</v>
      </c>
      <c r="BT53" s="19">
        <v>1244</v>
      </c>
      <c r="BU53" s="50">
        <v>779</v>
      </c>
      <c r="BV53" s="19">
        <v>100</v>
      </c>
      <c r="BW53" s="50">
        <v>152</v>
      </c>
      <c r="BX53" s="19">
        <v>856</v>
      </c>
      <c r="BY53" s="50">
        <v>842</v>
      </c>
      <c r="BZ53" s="52" t="s">
        <v>31</v>
      </c>
      <c r="CA53" s="23" t="s">
        <v>61</v>
      </c>
      <c r="CB53" s="55" t="s">
        <v>61</v>
      </c>
      <c r="CC53" s="23">
        <v>2249</v>
      </c>
      <c r="CD53" s="50">
        <v>1589</v>
      </c>
      <c r="CE53" s="19">
        <v>338</v>
      </c>
      <c r="CF53" s="50">
        <v>373</v>
      </c>
      <c r="CG53" s="19">
        <v>390</v>
      </c>
      <c r="CH53" s="50">
        <v>523</v>
      </c>
      <c r="CI53" s="19">
        <v>850</v>
      </c>
      <c r="CJ53" s="50">
        <v>565</v>
      </c>
      <c r="CK53" s="52" t="s">
        <v>31</v>
      </c>
      <c r="CL53" s="19">
        <v>161</v>
      </c>
      <c r="CM53" s="50">
        <v>140</v>
      </c>
      <c r="CN53" s="19">
        <v>1486</v>
      </c>
      <c r="CO53" s="50">
        <v>1205</v>
      </c>
      <c r="CP53" s="19">
        <v>516</v>
      </c>
      <c r="CQ53" s="50">
        <v>392</v>
      </c>
      <c r="CR53" s="19">
        <v>42</v>
      </c>
      <c r="CS53" s="50">
        <v>83</v>
      </c>
      <c r="CT53" s="19">
        <v>264</v>
      </c>
      <c r="CU53" s="50">
        <v>328</v>
      </c>
      <c r="CV53" s="52" t="s">
        <v>31</v>
      </c>
      <c r="CW53" s="19">
        <v>0</v>
      </c>
      <c r="CX53" s="50">
        <v>224</v>
      </c>
      <c r="CY53" s="19">
        <v>518</v>
      </c>
      <c r="CZ53" s="50">
        <v>440</v>
      </c>
      <c r="DA53" s="19">
        <v>10712</v>
      </c>
      <c r="DB53" s="50">
        <v>2671</v>
      </c>
      <c r="DC53" s="19">
        <v>198</v>
      </c>
      <c r="DD53" s="50">
        <v>215</v>
      </c>
      <c r="DE53" s="19">
        <v>0</v>
      </c>
      <c r="DF53" s="50">
        <v>224</v>
      </c>
      <c r="DG53" s="52" t="s">
        <v>31</v>
      </c>
      <c r="DH53" s="19">
        <v>1321</v>
      </c>
      <c r="DI53" s="50">
        <v>900</v>
      </c>
      <c r="DJ53" s="19">
        <v>6064</v>
      </c>
      <c r="DK53" s="50">
        <v>3886</v>
      </c>
      <c r="DL53" s="19">
        <v>492</v>
      </c>
      <c r="DM53" s="50">
        <v>437</v>
      </c>
      <c r="DN53" s="19">
        <v>433</v>
      </c>
      <c r="DO53" s="50">
        <v>505</v>
      </c>
      <c r="DP53" s="19">
        <v>884</v>
      </c>
      <c r="DQ53" s="50">
        <v>620</v>
      </c>
      <c r="DR53" s="52" t="s">
        <v>31</v>
      </c>
      <c r="DS53" s="19">
        <v>6766</v>
      </c>
      <c r="DT53" s="50">
        <v>2347</v>
      </c>
      <c r="DU53" s="19">
        <v>90</v>
      </c>
      <c r="DV53" s="50">
        <v>112</v>
      </c>
      <c r="DW53" s="19">
        <v>26</v>
      </c>
      <c r="DX53" s="50">
        <v>57</v>
      </c>
      <c r="DY53" s="19">
        <v>6650</v>
      </c>
      <c r="DZ53" s="50">
        <v>2347</v>
      </c>
    </row>
    <row r="54" spans="1:130" x14ac:dyDescent="0.2">
      <c r="B54" s="19"/>
      <c r="C54" s="50"/>
      <c r="D54" s="19"/>
      <c r="E54" s="50"/>
      <c r="F54" s="19"/>
      <c r="G54" s="50"/>
      <c r="H54" s="19"/>
      <c r="I54" s="50"/>
      <c r="J54" s="19"/>
      <c r="K54" s="50"/>
      <c r="L54" s="52"/>
      <c r="M54" s="19"/>
      <c r="N54" s="50"/>
      <c r="O54" s="19"/>
      <c r="P54" s="50"/>
      <c r="Q54" s="19"/>
      <c r="R54" s="50"/>
      <c r="S54" s="19"/>
      <c r="T54" s="50"/>
      <c r="U54" s="19"/>
      <c r="V54" s="50"/>
      <c r="W54" s="52"/>
      <c r="X54" s="19"/>
      <c r="Y54" s="50"/>
      <c r="Z54" s="19"/>
      <c r="AA54" s="50"/>
      <c r="AB54" s="19"/>
      <c r="AC54" s="50"/>
      <c r="AD54" s="19"/>
      <c r="AE54" s="50"/>
      <c r="AF54" s="19"/>
      <c r="AG54" s="50"/>
      <c r="AH54" s="52"/>
      <c r="AI54" s="19"/>
      <c r="AJ54" s="50"/>
      <c r="AK54" s="19"/>
      <c r="AL54" s="50"/>
      <c r="AM54" s="19"/>
      <c r="AN54" s="50"/>
      <c r="AO54" s="19"/>
      <c r="AP54" s="50"/>
      <c r="AQ54" s="19"/>
      <c r="AR54" s="50"/>
      <c r="AS54" s="52"/>
      <c r="AT54" s="19"/>
      <c r="AU54" s="50"/>
      <c r="AV54" s="19"/>
      <c r="AW54" s="50"/>
      <c r="AX54" s="19"/>
      <c r="AY54" s="50"/>
      <c r="AZ54" s="19"/>
      <c r="BA54" s="50"/>
      <c r="BB54" s="19"/>
      <c r="BC54" s="50"/>
      <c r="BD54" s="52"/>
      <c r="BE54" s="19"/>
      <c r="BF54" s="50"/>
      <c r="BG54" s="19"/>
      <c r="BH54" s="50"/>
      <c r="BI54" s="19"/>
      <c r="BJ54" s="50"/>
      <c r="BK54" s="19"/>
      <c r="BL54" s="50"/>
      <c r="BM54" s="19"/>
      <c r="BN54" s="50"/>
      <c r="BO54" s="52"/>
      <c r="BP54" s="19"/>
      <c r="BQ54" s="50"/>
      <c r="BR54" s="19"/>
      <c r="BS54" s="50"/>
      <c r="BT54" s="19"/>
      <c r="BU54" s="50"/>
      <c r="BV54" s="19"/>
      <c r="BW54" s="50"/>
      <c r="BX54" s="19"/>
      <c r="BY54" s="50"/>
      <c r="BZ54" s="52"/>
      <c r="CA54" s="56"/>
      <c r="CB54" s="50"/>
      <c r="CC54" s="19"/>
      <c r="CD54" s="50"/>
      <c r="CE54" s="19"/>
      <c r="CF54" s="50"/>
      <c r="CG54" s="19"/>
      <c r="CH54" s="50"/>
      <c r="CI54" s="19"/>
      <c r="CJ54" s="50"/>
      <c r="CK54" s="52"/>
      <c r="CL54" s="19"/>
      <c r="CM54" s="50"/>
      <c r="CN54" s="19"/>
      <c r="CO54" s="50"/>
      <c r="CP54" s="19"/>
      <c r="CQ54" s="50"/>
      <c r="CR54" s="19"/>
      <c r="CS54" s="50"/>
      <c r="CT54" s="19"/>
      <c r="CU54" s="50"/>
      <c r="CV54" s="52"/>
      <c r="CW54" s="19"/>
      <c r="CX54" s="50"/>
      <c r="CY54" s="19"/>
      <c r="CZ54" s="50"/>
      <c r="DA54" s="19"/>
      <c r="DB54" s="50"/>
      <c r="DC54" s="19"/>
      <c r="DD54" s="50"/>
      <c r="DE54" s="19"/>
      <c r="DF54" s="50"/>
      <c r="DG54" s="52"/>
      <c r="DH54" s="19"/>
      <c r="DI54" s="50"/>
      <c r="DJ54" s="19"/>
      <c r="DK54" s="50"/>
      <c r="DL54" s="19"/>
      <c r="DM54" s="50"/>
      <c r="DN54" s="19"/>
      <c r="DO54" s="50"/>
      <c r="DP54" s="19"/>
      <c r="DQ54" s="50"/>
      <c r="DR54" s="52"/>
      <c r="DS54" s="19"/>
      <c r="DT54" s="50"/>
      <c r="DU54" s="19"/>
      <c r="DV54" s="50"/>
      <c r="DW54" s="19"/>
      <c r="DX54" s="50"/>
      <c r="DY54" s="19"/>
      <c r="DZ54" s="50"/>
    </row>
    <row r="55" spans="1:130" x14ac:dyDescent="0.2">
      <c r="A55" s="46" t="s">
        <v>32</v>
      </c>
      <c r="B55" s="19">
        <v>19626300</v>
      </c>
      <c r="C55" s="50">
        <v>8200</v>
      </c>
      <c r="D55" s="19">
        <v>17583476</v>
      </c>
      <c r="E55" s="50">
        <v>37829</v>
      </c>
      <c r="F55" s="19">
        <v>1666707</v>
      </c>
      <c r="G55" s="50">
        <v>37802</v>
      </c>
      <c r="H55" s="19">
        <v>287249</v>
      </c>
      <c r="I55" s="50">
        <v>11439</v>
      </c>
      <c r="J55" s="19">
        <v>1930</v>
      </c>
      <c r="K55" s="50">
        <v>873</v>
      </c>
      <c r="L55" s="52" t="s">
        <v>32</v>
      </c>
      <c r="M55" s="19">
        <v>1036</v>
      </c>
      <c r="N55" s="50">
        <v>760</v>
      </c>
      <c r="O55" s="19">
        <v>2472</v>
      </c>
      <c r="P55" s="50">
        <v>886</v>
      </c>
      <c r="Q55" s="19">
        <v>1935</v>
      </c>
      <c r="R55" s="50">
        <v>973</v>
      </c>
      <c r="S55" s="19">
        <v>31335</v>
      </c>
      <c r="T55" s="50">
        <v>4439</v>
      </c>
      <c r="U55" s="19">
        <v>6112</v>
      </c>
      <c r="V55" s="50">
        <v>1938</v>
      </c>
      <c r="W55" s="52" t="s">
        <v>32</v>
      </c>
      <c r="X55" s="19">
        <v>12538</v>
      </c>
      <c r="Y55" s="50">
        <v>2470</v>
      </c>
      <c r="Z55" s="19">
        <v>1521</v>
      </c>
      <c r="AA55" s="50">
        <v>619</v>
      </c>
      <c r="AB55" s="19">
        <v>3010</v>
      </c>
      <c r="AC55" s="50">
        <v>1133</v>
      </c>
      <c r="AD55" s="19">
        <v>24444</v>
      </c>
      <c r="AE55" s="50">
        <v>3558</v>
      </c>
      <c r="AF55" s="19">
        <v>7342</v>
      </c>
      <c r="AG55" s="50">
        <v>1859</v>
      </c>
      <c r="AH55" s="52" t="s">
        <v>32</v>
      </c>
      <c r="AI55" s="19">
        <v>962</v>
      </c>
      <c r="AJ55" s="50">
        <v>475</v>
      </c>
      <c r="AK55" s="19">
        <v>1007</v>
      </c>
      <c r="AL55" s="50">
        <v>895</v>
      </c>
      <c r="AM55" s="19">
        <v>8093</v>
      </c>
      <c r="AN55" s="50">
        <v>1528</v>
      </c>
      <c r="AO55" s="19">
        <v>1334</v>
      </c>
      <c r="AP55" s="50">
        <v>690</v>
      </c>
      <c r="AQ55" s="19">
        <v>1552</v>
      </c>
      <c r="AR55" s="50">
        <v>1001</v>
      </c>
      <c r="AS55" s="52" t="s">
        <v>32</v>
      </c>
      <c r="AT55" s="19">
        <v>2595</v>
      </c>
      <c r="AU55" s="50">
        <v>1120</v>
      </c>
      <c r="AV55" s="19">
        <v>2365</v>
      </c>
      <c r="AW55" s="50">
        <v>633</v>
      </c>
      <c r="AX55" s="19">
        <v>2486</v>
      </c>
      <c r="AY55" s="50">
        <v>1008</v>
      </c>
      <c r="AZ55" s="19">
        <v>1742</v>
      </c>
      <c r="BA55" s="50">
        <v>889</v>
      </c>
      <c r="BB55" s="19">
        <v>7749</v>
      </c>
      <c r="BC55" s="50">
        <v>1842</v>
      </c>
      <c r="BD55" s="52" t="s">
        <v>32</v>
      </c>
      <c r="BE55" s="19">
        <v>21608</v>
      </c>
      <c r="BF55" s="50">
        <v>2711</v>
      </c>
      <c r="BG55" s="19">
        <v>3351</v>
      </c>
      <c r="BH55" s="50">
        <v>1697</v>
      </c>
      <c r="BI55" s="19">
        <v>2538</v>
      </c>
      <c r="BJ55" s="50">
        <v>964</v>
      </c>
      <c r="BK55" s="19">
        <v>151</v>
      </c>
      <c r="BL55" s="50">
        <v>163</v>
      </c>
      <c r="BM55" s="19">
        <v>2875</v>
      </c>
      <c r="BN55" s="50">
        <v>1216</v>
      </c>
      <c r="BO55" s="52" t="s">
        <v>32</v>
      </c>
      <c r="BP55" s="19">
        <v>558</v>
      </c>
      <c r="BQ55" s="50">
        <v>528</v>
      </c>
      <c r="BR55" s="19">
        <v>598</v>
      </c>
      <c r="BS55" s="50">
        <v>513</v>
      </c>
      <c r="BT55" s="19">
        <v>1926</v>
      </c>
      <c r="BU55" s="50">
        <v>773</v>
      </c>
      <c r="BV55" s="19">
        <v>2045</v>
      </c>
      <c r="BW55" s="50">
        <v>834</v>
      </c>
      <c r="BX55" s="19">
        <v>38222</v>
      </c>
      <c r="BY55" s="50">
        <v>4295</v>
      </c>
      <c r="BZ55" s="52" t="s">
        <v>32</v>
      </c>
      <c r="CA55" s="19">
        <v>805</v>
      </c>
      <c r="CB55" s="50">
        <v>929</v>
      </c>
      <c r="CC55" s="23" t="s">
        <v>61</v>
      </c>
      <c r="CD55" s="55" t="s">
        <v>61</v>
      </c>
      <c r="CE55" s="23">
        <v>7361</v>
      </c>
      <c r="CF55" s="50">
        <v>1734</v>
      </c>
      <c r="CG55" s="19">
        <v>0</v>
      </c>
      <c r="CH55" s="50">
        <v>217</v>
      </c>
      <c r="CI55" s="19">
        <v>4962</v>
      </c>
      <c r="CJ55" s="50">
        <v>2037</v>
      </c>
      <c r="CK55" s="52" t="s">
        <v>32</v>
      </c>
      <c r="CL55" s="19">
        <v>2134</v>
      </c>
      <c r="CM55" s="50">
        <v>981</v>
      </c>
      <c r="CN55" s="19">
        <v>1990</v>
      </c>
      <c r="CO55" s="50">
        <v>699</v>
      </c>
      <c r="CP55" s="19">
        <v>21804</v>
      </c>
      <c r="CQ55" s="50">
        <v>3315</v>
      </c>
      <c r="CR55" s="19">
        <v>2118</v>
      </c>
      <c r="CS55" s="50">
        <v>1184</v>
      </c>
      <c r="CT55" s="19">
        <v>4591</v>
      </c>
      <c r="CU55" s="50">
        <v>2561</v>
      </c>
      <c r="CV55" s="52" t="s">
        <v>32</v>
      </c>
      <c r="CW55" s="19">
        <v>292</v>
      </c>
      <c r="CX55" s="50">
        <v>243</v>
      </c>
      <c r="CY55" s="19">
        <v>3946</v>
      </c>
      <c r="CZ55" s="50">
        <v>2356</v>
      </c>
      <c r="DA55" s="19">
        <v>16818</v>
      </c>
      <c r="DB55" s="50">
        <v>3059</v>
      </c>
      <c r="DC55" s="19">
        <v>1633</v>
      </c>
      <c r="DD55" s="50">
        <v>705</v>
      </c>
      <c r="DE55" s="19">
        <v>1366</v>
      </c>
      <c r="DF55" s="50">
        <v>577</v>
      </c>
      <c r="DG55" s="52" t="s">
        <v>32</v>
      </c>
      <c r="DH55" s="19">
        <v>9132</v>
      </c>
      <c r="DI55" s="50">
        <v>1799</v>
      </c>
      <c r="DJ55" s="19">
        <v>8080</v>
      </c>
      <c r="DK55" s="50">
        <v>2278</v>
      </c>
      <c r="DL55" s="19">
        <v>643</v>
      </c>
      <c r="DM55" s="50">
        <v>556</v>
      </c>
      <c r="DN55" s="19">
        <v>2142</v>
      </c>
      <c r="DO55" s="50">
        <v>1044</v>
      </c>
      <c r="DP55" s="19">
        <v>0</v>
      </c>
      <c r="DQ55" s="50">
        <v>217</v>
      </c>
      <c r="DR55" s="52" t="s">
        <v>32</v>
      </c>
      <c r="DS55" s="19">
        <v>88868</v>
      </c>
      <c r="DT55" s="50">
        <v>6675</v>
      </c>
      <c r="DU55" s="19">
        <v>2189</v>
      </c>
      <c r="DV55" s="50">
        <v>1269</v>
      </c>
      <c r="DW55" s="19">
        <v>95</v>
      </c>
      <c r="DX55" s="50">
        <v>148</v>
      </c>
      <c r="DY55" s="19">
        <v>86584</v>
      </c>
      <c r="DZ55" s="50">
        <v>6576</v>
      </c>
    </row>
    <row r="56" spans="1:130" x14ac:dyDescent="0.2">
      <c r="A56" s="46" t="s">
        <v>33</v>
      </c>
      <c r="B56" s="19">
        <v>10446881</v>
      </c>
      <c r="C56" s="50">
        <v>5346</v>
      </c>
      <c r="D56" s="19">
        <v>9034306</v>
      </c>
      <c r="E56" s="50">
        <v>35163</v>
      </c>
      <c r="F56" s="19">
        <v>1032016</v>
      </c>
      <c r="G56" s="50">
        <v>31433</v>
      </c>
      <c r="H56" s="19">
        <v>336681</v>
      </c>
      <c r="I56" s="50">
        <v>16849</v>
      </c>
      <c r="J56" s="19">
        <v>3276</v>
      </c>
      <c r="K56" s="50">
        <v>1207</v>
      </c>
      <c r="L56" s="52" t="s">
        <v>33</v>
      </c>
      <c r="M56" s="19">
        <v>1730</v>
      </c>
      <c r="N56" s="50">
        <v>1033</v>
      </c>
      <c r="O56" s="19">
        <v>5929</v>
      </c>
      <c r="P56" s="50">
        <v>2668</v>
      </c>
      <c r="Q56" s="19">
        <v>3063</v>
      </c>
      <c r="R56" s="50">
        <v>1667</v>
      </c>
      <c r="S56" s="19">
        <v>22507</v>
      </c>
      <c r="T56" s="50">
        <v>4137</v>
      </c>
      <c r="U56" s="19">
        <v>6549</v>
      </c>
      <c r="V56" s="50">
        <v>2572</v>
      </c>
      <c r="W56" s="52" t="s">
        <v>33</v>
      </c>
      <c r="X56" s="19">
        <v>4741</v>
      </c>
      <c r="Y56" s="50">
        <v>1731</v>
      </c>
      <c r="Z56" s="19">
        <v>762</v>
      </c>
      <c r="AA56" s="50">
        <v>341</v>
      </c>
      <c r="AB56" s="19">
        <v>653</v>
      </c>
      <c r="AC56" s="50">
        <v>474</v>
      </c>
      <c r="AD56" s="19">
        <v>37071</v>
      </c>
      <c r="AE56" s="50">
        <v>5424</v>
      </c>
      <c r="AF56" s="19">
        <v>17698</v>
      </c>
      <c r="AG56" s="50">
        <v>3454</v>
      </c>
      <c r="AH56" s="52" t="s">
        <v>33</v>
      </c>
      <c r="AI56" s="19">
        <v>1591</v>
      </c>
      <c r="AJ56" s="50">
        <v>977</v>
      </c>
      <c r="AK56" s="19">
        <v>1520</v>
      </c>
      <c r="AL56" s="50">
        <v>1228</v>
      </c>
      <c r="AM56" s="19">
        <v>8920</v>
      </c>
      <c r="AN56" s="50">
        <v>3778</v>
      </c>
      <c r="AO56" s="19">
        <v>3678</v>
      </c>
      <c r="AP56" s="50">
        <v>2081</v>
      </c>
      <c r="AQ56" s="19">
        <v>1260</v>
      </c>
      <c r="AR56" s="50">
        <v>934</v>
      </c>
      <c r="AS56" s="52" t="s">
        <v>33</v>
      </c>
      <c r="AT56" s="19">
        <v>1105</v>
      </c>
      <c r="AU56" s="50">
        <v>772</v>
      </c>
      <c r="AV56" s="19">
        <v>2410</v>
      </c>
      <c r="AW56" s="50">
        <v>1071</v>
      </c>
      <c r="AX56" s="19">
        <v>4005</v>
      </c>
      <c r="AY56" s="50">
        <v>1963</v>
      </c>
      <c r="AZ56" s="19">
        <v>1002</v>
      </c>
      <c r="BA56" s="50">
        <v>1071</v>
      </c>
      <c r="BB56" s="19">
        <v>15645</v>
      </c>
      <c r="BC56" s="50">
        <v>5731</v>
      </c>
      <c r="BD56" s="52" t="s">
        <v>33</v>
      </c>
      <c r="BE56" s="19">
        <v>9378</v>
      </c>
      <c r="BF56" s="50">
        <v>2577</v>
      </c>
      <c r="BG56" s="19">
        <v>8406</v>
      </c>
      <c r="BH56" s="50">
        <v>4069</v>
      </c>
      <c r="BI56" s="19">
        <v>2360</v>
      </c>
      <c r="BJ56" s="50">
        <v>1374</v>
      </c>
      <c r="BK56" s="19">
        <v>695</v>
      </c>
      <c r="BL56" s="50">
        <v>447</v>
      </c>
      <c r="BM56" s="19">
        <v>2263</v>
      </c>
      <c r="BN56" s="50">
        <v>1049</v>
      </c>
      <c r="BO56" s="52" t="s">
        <v>33</v>
      </c>
      <c r="BP56" s="19">
        <v>233</v>
      </c>
      <c r="BQ56" s="50">
        <v>308</v>
      </c>
      <c r="BR56" s="19">
        <v>44</v>
      </c>
      <c r="BS56" s="50">
        <v>75</v>
      </c>
      <c r="BT56" s="19">
        <v>2153</v>
      </c>
      <c r="BU56" s="50">
        <v>1383</v>
      </c>
      <c r="BV56" s="19">
        <v>948</v>
      </c>
      <c r="BW56" s="50">
        <v>637</v>
      </c>
      <c r="BX56" s="19">
        <v>14884</v>
      </c>
      <c r="BY56" s="50">
        <v>3121</v>
      </c>
      <c r="BZ56" s="52" t="s">
        <v>33</v>
      </c>
      <c r="CA56" s="19">
        <v>631</v>
      </c>
      <c r="CB56" s="50">
        <v>471</v>
      </c>
      <c r="CC56" s="19">
        <v>32759</v>
      </c>
      <c r="CD56" s="50">
        <v>5789</v>
      </c>
      <c r="CE56" s="23" t="s">
        <v>61</v>
      </c>
      <c r="CF56" s="55" t="s">
        <v>61</v>
      </c>
      <c r="CG56" s="23">
        <v>224</v>
      </c>
      <c r="CH56" s="50">
        <v>225</v>
      </c>
      <c r="CI56" s="19">
        <v>11355</v>
      </c>
      <c r="CJ56" s="50">
        <v>2603</v>
      </c>
      <c r="CK56" s="52" t="s">
        <v>33</v>
      </c>
      <c r="CL56" s="19">
        <v>1502</v>
      </c>
      <c r="CM56" s="50">
        <v>928</v>
      </c>
      <c r="CN56" s="19">
        <v>2443</v>
      </c>
      <c r="CO56" s="50">
        <v>1186</v>
      </c>
      <c r="CP56" s="19">
        <v>12408</v>
      </c>
      <c r="CQ56" s="50">
        <v>2931</v>
      </c>
      <c r="CR56" s="19">
        <v>679</v>
      </c>
      <c r="CS56" s="50">
        <v>475</v>
      </c>
      <c r="CT56" s="19">
        <v>23541</v>
      </c>
      <c r="CU56" s="50">
        <v>3545</v>
      </c>
      <c r="CV56" s="52" t="s">
        <v>33</v>
      </c>
      <c r="CW56" s="19">
        <v>299</v>
      </c>
      <c r="CX56" s="50">
        <v>236</v>
      </c>
      <c r="CY56" s="19">
        <v>7365</v>
      </c>
      <c r="CZ56" s="50">
        <v>1713</v>
      </c>
      <c r="DA56" s="19">
        <v>14240</v>
      </c>
      <c r="DB56" s="50">
        <v>2975</v>
      </c>
      <c r="DC56" s="19">
        <v>1821</v>
      </c>
      <c r="DD56" s="50">
        <v>1103</v>
      </c>
      <c r="DE56" s="19">
        <v>2117</v>
      </c>
      <c r="DF56" s="50">
        <v>1601</v>
      </c>
      <c r="DG56" s="52" t="s">
        <v>33</v>
      </c>
      <c r="DH56" s="19">
        <v>29092</v>
      </c>
      <c r="DI56" s="50">
        <v>4648</v>
      </c>
      <c r="DJ56" s="19">
        <v>6676</v>
      </c>
      <c r="DK56" s="50">
        <v>2837</v>
      </c>
      <c r="DL56" s="19">
        <v>497</v>
      </c>
      <c r="DM56" s="50">
        <v>359</v>
      </c>
      <c r="DN56" s="19">
        <v>2443</v>
      </c>
      <c r="DO56" s="50">
        <v>1310</v>
      </c>
      <c r="DP56" s="19">
        <v>110</v>
      </c>
      <c r="DQ56" s="50">
        <v>169</v>
      </c>
      <c r="DR56" s="52" t="s">
        <v>33</v>
      </c>
      <c r="DS56" s="19">
        <v>43878</v>
      </c>
      <c r="DT56" s="50">
        <v>5344</v>
      </c>
      <c r="DU56" s="19">
        <v>941</v>
      </c>
      <c r="DV56" s="50">
        <v>661</v>
      </c>
      <c r="DW56" s="19">
        <v>781</v>
      </c>
      <c r="DX56" s="50">
        <v>934</v>
      </c>
      <c r="DY56" s="19">
        <v>42156</v>
      </c>
      <c r="DZ56" s="50">
        <v>5050</v>
      </c>
    </row>
    <row r="57" spans="1:130" x14ac:dyDescent="0.2">
      <c r="A57" s="46" t="s">
        <v>34</v>
      </c>
      <c r="B57" s="19">
        <v>764638</v>
      </c>
      <c r="C57" s="50">
        <v>1475</v>
      </c>
      <c r="D57" s="19">
        <v>641023</v>
      </c>
      <c r="E57" s="50">
        <v>8415</v>
      </c>
      <c r="F57" s="19">
        <v>83572</v>
      </c>
      <c r="G57" s="50">
        <v>7158</v>
      </c>
      <c r="H57" s="19">
        <v>37844</v>
      </c>
      <c r="I57" s="50">
        <v>5480</v>
      </c>
      <c r="J57" s="19">
        <v>377</v>
      </c>
      <c r="K57" s="50">
        <v>356</v>
      </c>
      <c r="L57" s="52" t="s">
        <v>34</v>
      </c>
      <c r="M57" s="19">
        <v>445</v>
      </c>
      <c r="N57" s="50">
        <v>642</v>
      </c>
      <c r="O57" s="19">
        <v>1419</v>
      </c>
      <c r="P57" s="50">
        <v>1632</v>
      </c>
      <c r="Q57" s="19">
        <v>0</v>
      </c>
      <c r="R57" s="50">
        <v>170</v>
      </c>
      <c r="S57" s="19">
        <v>1525</v>
      </c>
      <c r="T57" s="50">
        <v>819</v>
      </c>
      <c r="U57" s="19">
        <v>922</v>
      </c>
      <c r="V57" s="50">
        <v>683</v>
      </c>
      <c r="W57" s="52" t="s">
        <v>34</v>
      </c>
      <c r="X57" s="19">
        <v>47</v>
      </c>
      <c r="Y57" s="50">
        <v>59</v>
      </c>
      <c r="Z57" s="19">
        <v>0</v>
      </c>
      <c r="AA57" s="50">
        <v>170</v>
      </c>
      <c r="AB57" s="19">
        <v>0</v>
      </c>
      <c r="AC57" s="50">
        <v>170</v>
      </c>
      <c r="AD57" s="19">
        <v>1272</v>
      </c>
      <c r="AE57" s="50">
        <v>1076</v>
      </c>
      <c r="AF57" s="19">
        <v>0</v>
      </c>
      <c r="AG57" s="50">
        <v>170</v>
      </c>
      <c r="AH57" s="52" t="s">
        <v>34</v>
      </c>
      <c r="AI57" s="19">
        <v>102</v>
      </c>
      <c r="AJ57" s="50">
        <v>118</v>
      </c>
      <c r="AK57" s="19">
        <v>0</v>
      </c>
      <c r="AL57" s="50">
        <v>170</v>
      </c>
      <c r="AM57" s="19">
        <v>559</v>
      </c>
      <c r="AN57" s="50">
        <v>593</v>
      </c>
      <c r="AO57" s="19">
        <v>152</v>
      </c>
      <c r="AP57" s="50">
        <v>201</v>
      </c>
      <c r="AQ57" s="19">
        <v>755</v>
      </c>
      <c r="AR57" s="50">
        <v>703</v>
      </c>
      <c r="AS57" s="52" t="s">
        <v>34</v>
      </c>
      <c r="AT57" s="19">
        <v>237</v>
      </c>
      <c r="AU57" s="50">
        <v>236</v>
      </c>
      <c r="AV57" s="19">
        <v>28</v>
      </c>
      <c r="AW57" s="50">
        <v>54</v>
      </c>
      <c r="AX57" s="19">
        <v>1405</v>
      </c>
      <c r="AY57" s="50">
        <v>1056</v>
      </c>
      <c r="AZ57" s="19">
        <v>66</v>
      </c>
      <c r="BA57" s="50">
        <v>113</v>
      </c>
      <c r="BB57" s="19">
        <v>36</v>
      </c>
      <c r="BC57" s="50">
        <v>77</v>
      </c>
      <c r="BD57" s="52" t="s">
        <v>34</v>
      </c>
      <c r="BE57" s="19">
        <v>246</v>
      </c>
      <c r="BF57" s="50">
        <v>283</v>
      </c>
      <c r="BG57" s="19">
        <v>675</v>
      </c>
      <c r="BH57" s="50">
        <v>551</v>
      </c>
      <c r="BI57" s="19">
        <v>15897</v>
      </c>
      <c r="BJ57" s="50">
        <v>4249</v>
      </c>
      <c r="BK57" s="19">
        <v>223</v>
      </c>
      <c r="BL57" s="50">
        <v>348</v>
      </c>
      <c r="BM57" s="19">
        <v>732</v>
      </c>
      <c r="BN57" s="50">
        <v>1038</v>
      </c>
      <c r="BO57" s="52" t="s">
        <v>34</v>
      </c>
      <c r="BP57" s="19">
        <v>1020</v>
      </c>
      <c r="BQ57" s="50">
        <v>484</v>
      </c>
      <c r="BR57" s="19">
        <v>1056</v>
      </c>
      <c r="BS57" s="50">
        <v>904</v>
      </c>
      <c r="BT57" s="19">
        <v>6</v>
      </c>
      <c r="BU57" s="50">
        <v>12</v>
      </c>
      <c r="BV57" s="19">
        <v>28</v>
      </c>
      <c r="BW57" s="50">
        <v>42</v>
      </c>
      <c r="BX57" s="19">
        <v>73</v>
      </c>
      <c r="BY57" s="50">
        <v>95</v>
      </c>
      <c r="BZ57" s="52" t="s">
        <v>34</v>
      </c>
      <c r="CA57" s="19">
        <v>611</v>
      </c>
      <c r="CB57" s="50">
        <v>507</v>
      </c>
      <c r="CC57" s="19">
        <v>149</v>
      </c>
      <c r="CD57" s="50">
        <v>139</v>
      </c>
      <c r="CE57" s="19">
        <v>73</v>
      </c>
      <c r="CF57" s="50">
        <v>99</v>
      </c>
      <c r="CG57" s="23" t="s">
        <v>61</v>
      </c>
      <c r="CH57" s="55" t="s">
        <v>61</v>
      </c>
      <c r="CI57" s="23">
        <v>222</v>
      </c>
      <c r="CJ57" s="50">
        <v>202</v>
      </c>
      <c r="CK57" s="52" t="s">
        <v>34</v>
      </c>
      <c r="CL57" s="19">
        <v>347</v>
      </c>
      <c r="CM57" s="50">
        <v>426</v>
      </c>
      <c r="CN57" s="19">
        <v>639</v>
      </c>
      <c r="CO57" s="50">
        <v>493</v>
      </c>
      <c r="CP57" s="19">
        <v>189</v>
      </c>
      <c r="CQ57" s="50">
        <v>188</v>
      </c>
      <c r="CR57" s="19">
        <v>0</v>
      </c>
      <c r="CS57" s="50">
        <v>170</v>
      </c>
      <c r="CT57" s="19">
        <v>244</v>
      </c>
      <c r="CU57" s="50">
        <v>192</v>
      </c>
      <c r="CV57" s="52" t="s">
        <v>34</v>
      </c>
      <c r="CW57" s="19">
        <v>1423</v>
      </c>
      <c r="CX57" s="50">
        <v>879</v>
      </c>
      <c r="CY57" s="19">
        <v>5</v>
      </c>
      <c r="CZ57" s="50">
        <v>10</v>
      </c>
      <c r="DA57" s="19">
        <v>2127</v>
      </c>
      <c r="DB57" s="50">
        <v>870</v>
      </c>
      <c r="DC57" s="19">
        <v>141</v>
      </c>
      <c r="DD57" s="50">
        <v>133</v>
      </c>
      <c r="DE57" s="19">
        <v>0</v>
      </c>
      <c r="DF57" s="50">
        <v>170</v>
      </c>
      <c r="DG57" s="52" t="s">
        <v>34</v>
      </c>
      <c r="DH57" s="19">
        <v>736</v>
      </c>
      <c r="DI57" s="50">
        <v>686</v>
      </c>
      <c r="DJ57" s="19">
        <v>572</v>
      </c>
      <c r="DK57" s="50">
        <v>448</v>
      </c>
      <c r="DL57" s="19">
        <v>0</v>
      </c>
      <c r="DM57" s="50">
        <v>170</v>
      </c>
      <c r="DN57" s="19">
        <v>569</v>
      </c>
      <c r="DO57" s="50">
        <v>460</v>
      </c>
      <c r="DP57" s="19">
        <v>494</v>
      </c>
      <c r="DQ57" s="50">
        <v>383</v>
      </c>
      <c r="DR57" s="52" t="s">
        <v>34</v>
      </c>
      <c r="DS57" s="19">
        <v>2199</v>
      </c>
      <c r="DT57" s="50">
        <v>969</v>
      </c>
      <c r="DU57" s="19">
        <v>373</v>
      </c>
      <c r="DV57" s="50">
        <v>423</v>
      </c>
      <c r="DW57" s="19">
        <v>0</v>
      </c>
      <c r="DX57" s="50">
        <v>170</v>
      </c>
      <c r="DY57" s="19">
        <v>1826</v>
      </c>
      <c r="DZ57" s="50">
        <v>803</v>
      </c>
    </row>
    <row r="58" spans="1:130" x14ac:dyDescent="0.2">
      <c r="A58" s="46" t="s">
        <v>35</v>
      </c>
      <c r="B58" s="19">
        <v>11660200</v>
      </c>
      <c r="C58" s="50">
        <v>5489</v>
      </c>
      <c r="D58" s="19">
        <v>10209047</v>
      </c>
      <c r="E58" s="50">
        <v>26190</v>
      </c>
      <c r="F58" s="19">
        <v>1228277</v>
      </c>
      <c r="G58" s="50">
        <v>27914</v>
      </c>
      <c r="H58" s="19">
        <v>184477</v>
      </c>
      <c r="I58" s="50">
        <v>11210</v>
      </c>
      <c r="J58" s="19">
        <v>2258</v>
      </c>
      <c r="K58" s="50">
        <v>1772</v>
      </c>
      <c r="L58" s="52" t="s">
        <v>35</v>
      </c>
      <c r="M58" s="19">
        <v>197</v>
      </c>
      <c r="N58" s="50">
        <v>161</v>
      </c>
      <c r="O58" s="19">
        <v>2770</v>
      </c>
      <c r="P58" s="50">
        <v>988</v>
      </c>
      <c r="Q58" s="19">
        <v>1252</v>
      </c>
      <c r="R58" s="50">
        <v>731</v>
      </c>
      <c r="S58" s="19">
        <v>12849</v>
      </c>
      <c r="T58" s="50">
        <v>2918</v>
      </c>
      <c r="U58" s="19">
        <v>2726</v>
      </c>
      <c r="V58" s="50">
        <v>905</v>
      </c>
      <c r="W58" s="52" t="s">
        <v>35</v>
      </c>
      <c r="X58" s="19">
        <v>1166</v>
      </c>
      <c r="Y58" s="50">
        <v>520</v>
      </c>
      <c r="Z58" s="19">
        <v>238</v>
      </c>
      <c r="AA58" s="50">
        <v>308</v>
      </c>
      <c r="AB58" s="19">
        <v>363</v>
      </c>
      <c r="AC58" s="50">
        <v>292</v>
      </c>
      <c r="AD58" s="19">
        <v>14785</v>
      </c>
      <c r="AE58" s="50">
        <v>3099</v>
      </c>
      <c r="AF58" s="19">
        <v>3769</v>
      </c>
      <c r="AG58" s="50">
        <v>1264</v>
      </c>
      <c r="AH58" s="52" t="s">
        <v>35</v>
      </c>
      <c r="AI58" s="19">
        <v>715</v>
      </c>
      <c r="AJ58" s="50">
        <v>466</v>
      </c>
      <c r="AK58" s="19">
        <v>584</v>
      </c>
      <c r="AL58" s="50">
        <v>642</v>
      </c>
      <c r="AM58" s="19">
        <v>11845</v>
      </c>
      <c r="AN58" s="50">
        <v>2601</v>
      </c>
      <c r="AO58" s="19">
        <v>8028</v>
      </c>
      <c r="AP58" s="50">
        <v>1667</v>
      </c>
      <c r="AQ58" s="19">
        <v>1995</v>
      </c>
      <c r="AR58" s="50">
        <v>1531</v>
      </c>
      <c r="AS58" s="52" t="s">
        <v>35</v>
      </c>
      <c r="AT58" s="19">
        <v>861</v>
      </c>
      <c r="AU58" s="50">
        <v>417</v>
      </c>
      <c r="AV58" s="19">
        <v>12704</v>
      </c>
      <c r="AW58" s="50">
        <v>3247</v>
      </c>
      <c r="AX58" s="19">
        <v>1579</v>
      </c>
      <c r="AY58" s="50">
        <v>1075</v>
      </c>
      <c r="AZ58" s="19">
        <v>66</v>
      </c>
      <c r="BA58" s="50">
        <v>108</v>
      </c>
      <c r="BB58" s="19">
        <v>3329</v>
      </c>
      <c r="BC58" s="50">
        <v>1656</v>
      </c>
      <c r="BD58" s="52" t="s">
        <v>35</v>
      </c>
      <c r="BE58" s="19">
        <v>2512</v>
      </c>
      <c r="BF58" s="50">
        <v>1377</v>
      </c>
      <c r="BG58" s="19">
        <v>11524</v>
      </c>
      <c r="BH58" s="50">
        <v>2668</v>
      </c>
      <c r="BI58" s="19">
        <v>2060</v>
      </c>
      <c r="BJ58" s="50">
        <v>818</v>
      </c>
      <c r="BK58" s="19">
        <v>1048</v>
      </c>
      <c r="BL58" s="50">
        <v>1275</v>
      </c>
      <c r="BM58" s="19">
        <v>2773</v>
      </c>
      <c r="BN58" s="50">
        <v>986</v>
      </c>
      <c r="BO58" s="52" t="s">
        <v>35</v>
      </c>
      <c r="BP58" s="19">
        <v>100</v>
      </c>
      <c r="BQ58" s="50">
        <v>117</v>
      </c>
      <c r="BR58" s="19">
        <v>0</v>
      </c>
      <c r="BS58" s="50">
        <v>204</v>
      </c>
      <c r="BT58" s="19">
        <v>2415</v>
      </c>
      <c r="BU58" s="50">
        <v>1518</v>
      </c>
      <c r="BV58" s="19">
        <v>1037</v>
      </c>
      <c r="BW58" s="50">
        <v>784</v>
      </c>
      <c r="BX58" s="19">
        <v>3192</v>
      </c>
      <c r="BY58" s="50">
        <v>1483</v>
      </c>
      <c r="BZ58" s="52" t="s">
        <v>35</v>
      </c>
      <c r="CA58" s="19">
        <v>620</v>
      </c>
      <c r="CB58" s="50">
        <v>450</v>
      </c>
      <c r="CC58" s="19">
        <v>11752</v>
      </c>
      <c r="CD58" s="50">
        <v>2266</v>
      </c>
      <c r="CE58" s="19">
        <v>6084</v>
      </c>
      <c r="CF58" s="50">
        <v>1667</v>
      </c>
      <c r="CG58" s="19">
        <v>935</v>
      </c>
      <c r="CH58" s="50">
        <v>1245</v>
      </c>
      <c r="CI58" s="23" t="s">
        <v>61</v>
      </c>
      <c r="CJ58" s="55" t="s">
        <v>61</v>
      </c>
      <c r="CK58" s="52" t="s">
        <v>35</v>
      </c>
      <c r="CL58" s="23">
        <v>1800</v>
      </c>
      <c r="CM58" s="50">
        <v>1256</v>
      </c>
      <c r="CN58" s="19">
        <v>1631</v>
      </c>
      <c r="CO58" s="50">
        <v>1022</v>
      </c>
      <c r="CP58" s="19">
        <v>14181</v>
      </c>
      <c r="CQ58" s="50">
        <v>2978</v>
      </c>
      <c r="CR58" s="19">
        <v>301</v>
      </c>
      <c r="CS58" s="50">
        <v>259</v>
      </c>
      <c r="CT58" s="19">
        <v>1894</v>
      </c>
      <c r="CU58" s="50">
        <v>768</v>
      </c>
      <c r="CV58" s="52" t="s">
        <v>35</v>
      </c>
      <c r="CW58" s="19">
        <v>603</v>
      </c>
      <c r="CX58" s="50">
        <v>749</v>
      </c>
      <c r="CY58" s="19">
        <v>5221</v>
      </c>
      <c r="CZ58" s="50">
        <v>2026</v>
      </c>
      <c r="DA58" s="19">
        <v>7248</v>
      </c>
      <c r="DB58" s="50">
        <v>2049</v>
      </c>
      <c r="DC58" s="19">
        <v>1435</v>
      </c>
      <c r="DD58" s="50">
        <v>697</v>
      </c>
      <c r="DE58" s="19">
        <v>32</v>
      </c>
      <c r="DF58" s="50">
        <v>52</v>
      </c>
      <c r="DG58" s="52" t="s">
        <v>35</v>
      </c>
      <c r="DH58" s="19">
        <v>6125</v>
      </c>
      <c r="DI58" s="50">
        <v>1452</v>
      </c>
      <c r="DJ58" s="19">
        <v>3987</v>
      </c>
      <c r="DK58" s="50">
        <v>1600</v>
      </c>
      <c r="DL58" s="19">
        <v>7629</v>
      </c>
      <c r="DM58" s="50">
        <v>2187</v>
      </c>
      <c r="DN58" s="19">
        <v>2243</v>
      </c>
      <c r="DO58" s="50">
        <v>1013</v>
      </c>
      <c r="DP58" s="19">
        <v>16</v>
      </c>
      <c r="DQ58" s="50">
        <v>34</v>
      </c>
      <c r="DR58" s="52" t="s">
        <v>35</v>
      </c>
      <c r="DS58" s="19">
        <v>38399</v>
      </c>
      <c r="DT58" s="50">
        <v>5751</v>
      </c>
      <c r="DU58" s="19">
        <v>645</v>
      </c>
      <c r="DV58" s="50">
        <v>443</v>
      </c>
      <c r="DW58" s="19">
        <v>70</v>
      </c>
      <c r="DX58" s="50">
        <v>114</v>
      </c>
      <c r="DY58" s="19">
        <v>37684</v>
      </c>
      <c r="DZ58" s="50">
        <v>5691</v>
      </c>
    </row>
    <row r="59" spans="1:130" x14ac:dyDescent="0.2">
      <c r="A59" s="46" t="s">
        <v>36</v>
      </c>
      <c r="B59" s="19">
        <v>3943443</v>
      </c>
      <c r="C59" s="50">
        <v>2733</v>
      </c>
      <c r="D59" s="19">
        <v>3347420</v>
      </c>
      <c r="E59" s="50">
        <v>19615</v>
      </c>
      <c r="F59" s="19">
        <v>475441</v>
      </c>
      <c r="G59" s="50">
        <v>17079</v>
      </c>
      <c r="H59" s="19">
        <v>108288</v>
      </c>
      <c r="I59" s="50">
        <v>7791</v>
      </c>
      <c r="J59" s="19">
        <v>914</v>
      </c>
      <c r="K59" s="50">
        <v>608</v>
      </c>
      <c r="L59" s="52" t="s">
        <v>36</v>
      </c>
      <c r="M59" s="19">
        <v>264</v>
      </c>
      <c r="N59" s="50">
        <v>205</v>
      </c>
      <c r="O59" s="19">
        <v>961</v>
      </c>
      <c r="P59" s="50">
        <v>640</v>
      </c>
      <c r="Q59" s="19">
        <v>7390</v>
      </c>
      <c r="R59" s="50">
        <v>2029</v>
      </c>
      <c r="S59" s="19">
        <v>12613</v>
      </c>
      <c r="T59" s="50">
        <v>2962</v>
      </c>
      <c r="U59" s="19">
        <v>5189</v>
      </c>
      <c r="V59" s="50">
        <v>1907</v>
      </c>
      <c r="W59" s="52" t="s">
        <v>36</v>
      </c>
      <c r="X59" s="19">
        <v>19</v>
      </c>
      <c r="Y59" s="50">
        <v>33</v>
      </c>
      <c r="Z59" s="19">
        <v>85</v>
      </c>
      <c r="AA59" s="50">
        <v>103</v>
      </c>
      <c r="AB59" s="19">
        <v>670</v>
      </c>
      <c r="AC59" s="50">
        <v>869</v>
      </c>
      <c r="AD59" s="19">
        <v>4484</v>
      </c>
      <c r="AE59" s="50">
        <v>1641</v>
      </c>
      <c r="AF59" s="19">
        <v>1293</v>
      </c>
      <c r="AG59" s="50">
        <v>640</v>
      </c>
      <c r="AH59" s="52" t="s">
        <v>36</v>
      </c>
      <c r="AI59" s="19">
        <v>1386</v>
      </c>
      <c r="AJ59" s="50">
        <v>1478</v>
      </c>
      <c r="AK59" s="19">
        <v>853</v>
      </c>
      <c r="AL59" s="50">
        <v>704</v>
      </c>
      <c r="AM59" s="19">
        <v>3251</v>
      </c>
      <c r="AN59" s="50">
        <v>1477</v>
      </c>
      <c r="AO59" s="19">
        <v>674</v>
      </c>
      <c r="AP59" s="50">
        <v>399</v>
      </c>
      <c r="AQ59" s="19">
        <v>1109</v>
      </c>
      <c r="AR59" s="50">
        <v>1045</v>
      </c>
      <c r="AS59" s="52" t="s">
        <v>36</v>
      </c>
      <c r="AT59" s="19">
        <v>5899</v>
      </c>
      <c r="AU59" s="50">
        <v>2002</v>
      </c>
      <c r="AV59" s="19">
        <v>873</v>
      </c>
      <c r="AW59" s="50">
        <v>674</v>
      </c>
      <c r="AX59" s="19">
        <v>1915</v>
      </c>
      <c r="AY59" s="50">
        <v>1241</v>
      </c>
      <c r="AZ59" s="19">
        <v>0</v>
      </c>
      <c r="BA59" s="50">
        <v>172</v>
      </c>
      <c r="BB59" s="19">
        <v>914</v>
      </c>
      <c r="BC59" s="50">
        <v>1135</v>
      </c>
      <c r="BD59" s="52" t="s">
        <v>36</v>
      </c>
      <c r="BE59" s="19">
        <v>747</v>
      </c>
      <c r="BF59" s="50">
        <v>692</v>
      </c>
      <c r="BG59" s="19">
        <v>1336</v>
      </c>
      <c r="BH59" s="50">
        <v>921</v>
      </c>
      <c r="BI59" s="19">
        <v>1054</v>
      </c>
      <c r="BJ59" s="50">
        <v>659</v>
      </c>
      <c r="BK59" s="19">
        <v>178</v>
      </c>
      <c r="BL59" s="50">
        <v>291</v>
      </c>
      <c r="BM59" s="19">
        <v>3106</v>
      </c>
      <c r="BN59" s="50">
        <v>1058</v>
      </c>
      <c r="BO59" s="52" t="s">
        <v>36</v>
      </c>
      <c r="BP59" s="19">
        <v>539</v>
      </c>
      <c r="BQ59" s="50">
        <v>331</v>
      </c>
      <c r="BR59" s="19">
        <v>592</v>
      </c>
      <c r="BS59" s="50">
        <v>390</v>
      </c>
      <c r="BT59" s="19">
        <v>1734</v>
      </c>
      <c r="BU59" s="50">
        <v>935</v>
      </c>
      <c r="BV59" s="19">
        <v>81</v>
      </c>
      <c r="BW59" s="50">
        <v>135</v>
      </c>
      <c r="BX59" s="19">
        <v>310</v>
      </c>
      <c r="BY59" s="50">
        <v>273</v>
      </c>
      <c r="BZ59" s="52" t="s">
        <v>36</v>
      </c>
      <c r="CA59" s="19">
        <v>1262</v>
      </c>
      <c r="CB59" s="50">
        <v>933</v>
      </c>
      <c r="CC59" s="19">
        <v>1332</v>
      </c>
      <c r="CD59" s="50">
        <v>681</v>
      </c>
      <c r="CE59" s="19">
        <v>1256</v>
      </c>
      <c r="CF59" s="50">
        <v>1057</v>
      </c>
      <c r="CG59" s="19">
        <v>485</v>
      </c>
      <c r="CH59" s="50">
        <v>609</v>
      </c>
      <c r="CI59" s="19">
        <v>672</v>
      </c>
      <c r="CJ59" s="50">
        <v>401</v>
      </c>
      <c r="CK59" s="52" t="s">
        <v>36</v>
      </c>
      <c r="CL59" s="23" t="s">
        <v>61</v>
      </c>
      <c r="CM59" s="55" t="s">
        <v>61</v>
      </c>
      <c r="CN59" s="23">
        <v>1322</v>
      </c>
      <c r="CO59" s="50">
        <v>761</v>
      </c>
      <c r="CP59" s="19">
        <v>805</v>
      </c>
      <c r="CQ59" s="50">
        <v>551</v>
      </c>
      <c r="CR59" s="19">
        <v>0</v>
      </c>
      <c r="CS59" s="50">
        <v>172</v>
      </c>
      <c r="CT59" s="19">
        <v>1009</v>
      </c>
      <c r="CU59" s="50">
        <v>820</v>
      </c>
      <c r="CV59" s="52" t="s">
        <v>36</v>
      </c>
      <c r="CW59" s="19">
        <v>0</v>
      </c>
      <c r="CX59" s="50">
        <v>172</v>
      </c>
      <c r="CY59" s="19">
        <v>1498</v>
      </c>
      <c r="CZ59" s="50">
        <v>687</v>
      </c>
      <c r="DA59" s="19">
        <v>27223</v>
      </c>
      <c r="DB59" s="50">
        <v>4028</v>
      </c>
      <c r="DC59" s="19">
        <v>1043</v>
      </c>
      <c r="DD59" s="50">
        <v>592</v>
      </c>
      <c r="DE59" s="19">
        <v>38</v>
      </c>
      <c r="DF59" s="50">
        <v>64</v>
      </c>
      <c r="DG59" s="52" t="s">
        <v>36</v>
      </c>
      <c r="DH59" s="19">
        <v>1971</v>
      </c>
      <c r="DI59" s="50">
        <v>761</v>
      </c>
      <c r="DJ59" s="19">
        <v>5754</v>
      </c>
      <c r="DK59" s="50">
        <v>3199</v>
      </c>
      <c r="DL59" s="19">
        <v>71</v>
      </c>
      <c r="DM59" s="50">
        <v>94</v>
      </c>
      <c r="DN59" s="19">
        <v>2097</v>
      </c>
      <c r="DO59" s="50">
        <v>1211</v>
      </c>
      <c r="DP59" s="19">
        <v>17</v>
      </c>
      <c r="DQ59" s="50">
        <v>27</v>
      </c>
      <c r="DR59" s="52" t="s">
        <v>36</v>
      </c>
      <c r="DS59" s="19">
        <v>12294</v>
      </c>
      <c r="DT59" s="50">
        <v>2508</v>
      </c>
      <c r="DU59" s="19">
        <v>705</v>
      </c>
      <c r="DV59" s="50">
        <v>766</v>
      </c>
      <c r="DW59" s="19">
        <v>46</v>
      </c>
      <c r="DX59" s="50">
        <v>77</v>
      </c>
      <c r="DY59" s="19">
        <v>11543</v>
      </c>
      <c r="DZ59" s="50">
        <v>2532</v>
      </c>
    </row>
    <row r="60" spans="1:130" x14ac:dyDescent="0.2">
      <c r="B60" s="19"/>
      <c r="C60" s="50"/>
      <c r="D60" s="19"/>
      <c r="E60" s="50"/>
      <c r="F60" s="19"/>
      <c r="G60" s="50"/>
      <c r="H60" s="19"/>
      <c r="I60" s="50"/>
      <c r="J60" s="19"/>
      <c r="K60" s="50"/>
      <c r="L60" s="52"/>
      <c r="M60" s="19"/>
      <c r="N60" s="50"/>
      <c r="O60" s="19"/>
      <c r="P60" s="50"/>
      <c r="Q60" s="19"/>
      <c r="R60" s="50"/>
      <c r="S60" s="19"/>
      <c r="T60" s="50"/>
      <c r="U60" s="19"/>
      <c r="V60" s="50"/>
      <c r="W60" s="52"/>
      <c r="X60" s="19"/>
      <c r="Y60" s="50"/>
      <c r="Z60" s="19"/>
      <c r="AA60" s="50"/>
      <c r="AB60" s="19"/>
      <c r="AC60" s="50"/>
      <c r="AD60" s="19"/>
      <c r="AE60" s="50"/>
      <c r="AF60" s="19"/>
      <c r="AG60" s="50"/>
      <c r="AH60" s="52"/>
      <c r="AI60" s="19"/>
      <c r="AJ60" s="50"/>
      <c r="AK60" s="19"/>
      <c r="AL60" s="50"/>
      <c r="AM60" s="19"/>
      <c r="AN60" s="50"/>
      <c r="AO60" s="19"/>
      <c r="AP60" s="50"/>
      <c r="AQ60" s="19"/>
      <c r="AR60" s="50"/>
      <c r="AS60" s="52"/>
      <c r="AT60" s="19"/>
      <c r="AU60" s="50"/>
      <c r="AV60" s="19"/>
      <c r="AW60" s="50"/>
      <c r="AX60" s="19"/>
      <c r="AY60" s="50"/>
      <c r="AZ60" s="19"/>
      <c r="BA60" s="50"/>
      <c r="BB60" s="19"/>
      <c r="BC60" s="50"/>
      <c r="BD60" s="52"/>
      <c r="BE60" s="19"/>
      <c r="BF60" s="50"/>
      <c r="BG60" s="19"/>
      <c r="BH60" s="50"/>
      <c r="BI60" s="19"/>
      <c r="BJ60" s="50"/>
      <c r="BK60" s="19"/>
      <c r="BL60" s="50"/>
      <c r="BM60" s="19"/>
      <c r="BN60" s="50"/>
      <c r="BO60" s="52"/>
      <c r="BP60" s="19"/>
      <c r="BQ60" s="50"/>
      <c r="BR60" s="19"/>
      <c r="BS60" s="50"/>
      <c r="BT60" s="19"/>
      <c r="BU60" s="50"/>
      <c r="BV60" s="19"/>
      <c r="BW60" s="50"/>
      <c r="BX60" s="19"/>
      <c r="BY60" s="50"/>
      <c r="BZ60" s="52"/>
      <c r="CA60" s="19"/>
      <c r="CB60" s="50"/>
      <c r="CC60" s="19"/>
      <c r="CD60" s="50"/>
      <c r="CE60" s="19"/>
      <c r="CF60" s="50"/>
      <c r="CG60" s="19"/>
      <c r="CH60" s="50"/>
      <c r="CI60" s="19"/>
      <c r="CJ60" s="50"/>
      <c r="CK60" s="52"/>
      <c r="CL60" s="56"/>
      <c r="CM60" s="50"/>
      <c r="CN60" s="19"/>
      <c r="CO60" s="50"/>
      <c r="CP60" s="19"/>
      <c r="CQ60" s="50"/>
      <c r="CR60" s="19"/>
      <c r="CS60" s="50"/>
      <c r="CT60" s="19"/>
      <c r="CU60" s="50"/>
      <c r="CV60" s="52"/>
      <c r="CW60" s="19"/>
      <c r="CX60" s="50"/>
      <c r="CY60" s="19"/>
      <c r="CZ60" s="50"/>
      <c r="DA60" s="19"/>
      <c r="DB60" s="50"/>
      <c r="DC60" s="19"/>
      <c r="DD60" s="50"/>
      <c r="DE60" s="19"/>
      <c r="DF60" s="50"/>
      <c r="DG60" s="52"/>
      <c r="DH60" s="19"/>
      <c r="DI60" s="50"/>
      <c r="DJ60" s="19"/>
      <c r="DK60" s="50"/>
      <c r="DL60" s="19"/>
      <c r="DM60" s="50"/>
      <c r="DN60" s="19"/>
      <c r="DO60" s="50"/>
      <c r="DP60" s="19"/>
      <c r="DQ60" s="50"/>
      <c r="DR60" s="52"/>
      <c r="DS60" s="19"/>
      <c r="DT60" s="50"/>
      <c r="DU60" s="19"/>
      <c r="DV60" s="50"/>
      <c r="DW60" s="19"/>
      <c r="DX60" s="50"/>
      <c r="DY60" s="19"/>
      <c r="DZ60" s="50"/>
    </row>
    <row r="61" spans="1:130" x14ac:dyDescent="0.2">
      <c r="A61" s="46" t="s">
        <v>37</v>
      </c>
      <c r="B61" s="19">
        <v>4207387</v>
      </c>
      <c r="C61" s="50">
        <v>3683</v>
      </c>
      <c r="D61" s="19">
        <v>3600937</v>
      </c>
      <c r="E61" s="50">
        <v>18211</v>
      </c>
      <c r="F61" s="19">
        <v>458434</v>
      </c>
      <c r="G61" s="50">
        <v>18455</v>
      </c>
      <c r="H61" s="19">
        <v>133935</v>
      </c>
      <c r="I61" s="50">
        <v>9142</v>
      </c>
      <c r="J61" s="19">
        <v>487</v>
      </c>
      <c r="K61" s="50">
        <v>458</v>
      </c>
      <c r="L61" s="52" t="s">
        <v>37</v>
      </c>
      <c r="M61" s="19">
        <v>318</v>
      </c>
      <c r="N61" s="50">
        <v>284</v>
      </c>
      <c r="O61" s="19">
        <v>6545</v>
      </c>
      <c r="P61" s="50">
        <v>2001</v>
      </c>
      <c r="Q61" s="19">
        <v>327</v>
      </c>
      <c r="R61" s="50">
        <v>462</v>
      </c>
      <c r="S61" s="19">
        <v>51623</v>
      </c>
      <c r="T61" s="50">
        <v>5913</v>
      </c>
      <c r="U61" s="19">
        <v>3850</v>
      </c>
      <c r="V61" s="50">
        <v>1396</v>
      </c>
      <c r="W61" s="52" t="s">
        <v>37</v>
      </c>
      <c r="X61" s="19">
        <v>249</v>
      </c>
      <c r="Y61" s="50">
        <v>203</v>
      </c>
      <c r="Z61" s="19">
        <v>94</v>
      </c>
      <c r="AA61" s="50">
        <v>154</v>
      </c>
      <c r="AB61" s="19">
        <v>351</v>
      </c>
      <c r="AC61" s="50">
        <v>361</v>
      </c>
      <c r="AD61" s="19">
        <v>2683</v>
      </c>
      <c r="AE61" s="50">
        <v>1093</v>
      </c>
      <c r="AF61" s="19">
        <v>1291</v>
      </c>
      <c r="AG61" s="50">
        <v>765</v>
      </c>
      <c r="AH61" s="52" t="s">
        <v>37</v>
      </c>
      <c r="AI61" s="19">
        <v>1794</v>
      </c>
      <c r="AJ61" s="50">
        <v>822</v>
      </c>
      <c r="AK61" s="19">
        <v>6445</v>
      </c>
      <c r="AL61" s="50">
        <v>2393</v>
      </c>
      <c r="AM61" s="19">
        <v>1551</v>
      </c>
      <c r="AN61" s="50">
        <v>854</v>
      </c>
      <c r="AO61" s="19">
        <v>801</v>
      </c>
      <c r="AP61" s="50">
        <v>549</v>
      </c>
      <c r="AQ61" s="19">
        <v>235</v>
      </c>
      <c r="AR61" s="50">
        <v>208</v>
      </c>
      <c r="AS61" s="52" t="s">
        <v>37</v>
      </c>
      <c r="AT61" s="19">
        <v>416</v>
      </c>
      <c r="AU61" s="50">
        <v>337</v>
      </c>
      <c r="AV61" s="19">
        <v>164</v>
      </c>
      <c r="AW61" s="50">
        <v>241</v>
      </c>
      <c r="AX61" s="19">
        <v>1234</v>
      </c>
      <c r="AY61" s="50">
        <v>965</v>
      </c>
      <c r="AZ61" s="19">
        <v>223</v>
      </c>
      <c r="BA61" s="50">
        <v>251</v>
      </c>
      <c r="BB61" s="19">
        <v>288</v>
      </c>
      <c r="BC61" s="50">
        <v>344</v>
      </c>
      <c r="BD61" s="52" t="s">
        <v>37</v>
      </c>
      <c r="BE61" s="19">
        <v>802</v>
      </c>
      <c r="BF61" s="50">
        <v>555</v>
      </c>
      <c r="BG61" s="19">
        <v>1839</v>
      </c>
      <c r="BH61" s="50">
        <v>986</v>
      </c>
      <c r="BI61" s="19">
        <v>1335</v>
      </c>
      <c r="BJ61" s="50">
        <v>795</v>
      </c>
      <c r="BK61" s="19">
        <v>781</v>
      </c>
      <c r="BL61" s="50">
        <v>833</v>
      </c>
      <c r="BM61" s="19">
        <v>739</v>
      </c>
      <c r="BN61" s="50">
        <v>565</v>
      </c>
      <c r="BO61" s="52" t="s">
        <v>37</v>
      </c>
      <c r="BP61" s="19">
        <v>1062</v>
      </c>
      <c r="BQ61" s="50">
        <v>735</v>
      </c>
      <c r="BR61" s="19">
        <v>371</v>
      </c>
      <c r="BS61" s="50">
        <v>320</v>
      </c>
      <c r="BT61" s="19">
        <v>1602</v>
      </c>
      <c r="BU61" s="50">
        <v>669</v>
      </c>
      <c r="BV61" s="19">
        <v>425</v>
      </c>
      <c r="BW61" s="50">
        <v>407</v>
      </c>
      <c r="BX61" s="19">
        <v>159</v>
      </c>
      <c r="BY61" s="50">
        <v>260</v>
      </c>
      <c r="BZ61" s="52" t="s">
        <v>37</v>
      </c>
      <c r="CA61" s="19">
        <v>1351</v>
      </c>
      <c r="CB61" s="50">
        <v>756</v>
      </c>
      <c r="CC61" s="19">
        <v>4407</v>
      </c>
      <c r="CD61" s="50">
        <v>1848</v>
      </c>
      <c r="CE61" s="19">
        <v>1079</v>
      </c>
      <c r="CF61" s="50">
        <v>874</v>
      </c>
      <c r="CG61" s="19">
        <v>184</v>
      </c>
      <c r="CH61" s="50">
        <v>206</v>
      </c>
      <c r="CI61" s="19">
        <v>1975</v>
      </c>
      <c r="CJ61" s="50">
        <v>1091</v>
      </c>
      <c r="CK61" s="52" t="s">
        <v>37</v>
      </c>
      <c r="CL61" s="19">
        <v>457</v>
      </c>
      <c r="CM61" s="50">
        <v>429</v>
      </c>
      <c r="CN61" s="23" t="s">
        <v>61</v>
      </c>
      <c r="CO61" s="55" t="s">
        <v>61</v>
      </c>
      <c r="CP61" s="23">
        <v>1381</v>
      </c>
      <c r="CQ61" s="50">
        <v>871</v>
      </c>
      <c r="CR61" s="19">
        <v>0</v>
      </c>
      <c r="CS61" s="50">
        <v>214</v>
      </c>
      <c r="CT61" s="19">
        <v>591</v>
      </c>
      <c r="CU61" s="50">
        <v>542</v>
      </c>
      <c r="CV61" s="52" t="s">
        <v>37</v>
      </c>
      <c r="CW61" s="19">
        <v>178</v>
      </c>
      <c r="CX61" s="50">
        <v>307</v>
      </c>
      <c r="CY61" s="19">
        <v>781</v>
      </c>
      <c r="CZ61" s="50">
        <v>597</v>
      </c>
      <c r="DA61" s="19">
        <v>6469</v>
      </c>
      <c r="DB61" s="50">
        <v>2109</v>
      </c>
      <c r="DC61" s="19">
        <v>3590</v>
      </c>
      <c r="DD61" s="50">
        <v>2188</v>
      </c>
      <c r="DE61" s="19">
        <v>108</v>
      </c>
      <c r="DF61" s="50">
        <v>153</v>
      </c>
      <c r="DG61" s="52" t="s">
        <v>37</v>
      </c>
      <c r="DH61" s="19">
        <v>824</v>
      </c>
      <c r="DI61" s="50">
        <v>748</v>
      </c>
      <c r="DJ61" s="19">
        <v>18648</v>
      </c>
      <c r="DK61" s="50">
        <v>2312</v>
      </c>
      <c r="DL61" s="19">
        <v>0</v>
      </c>
      <c r="DM61" s="50">
        <v>214</v>
      </c>
      <c r="DN61" s="19">
        <v>808</v>
      </c>
      <c r="DO61" s="50">
        <v>660</v>
      </c>
      <c r="DP61" s="19">
        <v>1020</v>
      </c>
      <c r="DQ61" s="50">
        <v>731</v>
      </c>
      <c r="DR61" s="52" t="s">
        <v>37</v>
      </c>
      <c r="DS61" s="19">
        <v>14081</v>
      </c>
      <c r="DT61" s="50">
        <v>2915</v>
      </c>
      <c r="DU61" s="19">
        <v>33</v>
      </c>
      <c r="DV61" s="50">
        <v>55</v>
      </c>
      <c r="DW61" s="19">
        <v>582</v>
      </c>
      <c r="DX61" s="50">
        <v>456</v>
      </c>
      <c r="DY61" s="19">
        <v>13466</v>
      </c>
      <c r="DZ61" s="50">
        <v>2932</v>
      </c>
    </row>
    <row r="62" spans="1:130" x14ac:dyDescent="0.2">
      <c r="A62" s="46" t="s">
        <v>38</v>
      </c>
      <c r="B62" s="19">
        <v>12842522</v>
      </c>
      <c r="C62" s="50">
        <v>5067</v>
      </c>
      <c r="D62" s="19">
        <v>11452320</v>
      </c>
      <c r="E62" s="50">
        <v>31938</v>
      </c>
      <c r="F62" s="19">
        <v>1078336</v>
      </c>
      <c r="G62" s="50">
        <v>27367</v>
      </c>
      <c r="H62" s="19">
        <v>261831</v>
      </c>
      <c r="I62" s="50">
        <v>13241</v>
      </c>
      <c r="J62" s="19">
        <v>585</v>
      </c>
      <c r="K62" s="50">
        <v>467</v>
      </c>
      <c r="L62" s="52" t="s">
        <v>38</v>
      </c>
      <c r="M62" s="19">
        <v>917</v>
      </c>
      <c r="N62" s="50">
        <v>1040</v>
      </c>
      <c r="O62" s="19">
        <v>2626</v>
      </c>
      <c r="P62" s="50">
        <v>1390</v>
      </c>
      <c r="Q62" s="19">
        <v>737</v>
      </c>
      <c r="R62" s="50">
        <v>541</v>
      </c>
      <c r="S62" s="19">
        <v>14867</v>
      </c>
      <c r="T62" s="50">
        <v>3004</v>
      </c>
      <c r="U62" s="19">
        <v>4692</v>
      </c>
      <c r="V62" s="50">
        <v>2171</v>
      </c>
      <c r="W62" s="52" t="s">
        <v>38</v>
      </c>
      <c r="X62" s="19">
        <v>3973</v>
      </c>
      <c r="Y62" s="50">
        <v>1579</v>
      </c>
      <c r="Z62" s="19">
        <v>6699</v>
      </c>
      <c r="AA62" s="50">
        <v>2328</v>
      </c>
      <c r="AB62" s="19">
        <v>1825</v>
      </c>
      <c r="AC62" s="50">
        <v>710</v>
      </c>
      <c r="AD62" s="19">
        <v>15020</v>
      </c>
      <c r="AE62" s="50">
        <v>2960</v>
      </c>
      <c r="AF62" s="19">
        <v>3622</v>
      </c>
      <c r="AG62" s="50">
        <v>2262</v>
      </c>
      <c r="AH62" s="52" t="s">
        <v>38</v>
      </c>
      <c r="AI62" s="19">
        <v>1001</v>
      </c>
      <c r="AJ62" s="50">
        <v>852</v>
      </c>
      <c r="AK62" s="19">
        <v>502</v>
      </c>
      <c r="AL62" s="50">
        <v>442</v>
      </c>
      <c r="AM62" s="19">
        <v>6000</v>
      </c>
      <c r="AN62" s="50">
        <v>1858</v>
      </c>
      <c r="AO62" s="19">
        <v>2614</v>
      </c>
      <c r="AP62" s="50">
        <v>1418</v>
      </c>
      <c r="AQ62" s="19">
        <v>904</v>
      </c>
      <c r="AR62" s="50">
        <v>510</v>
      </c>
      <c r="AS62" s="52" t="s">
        <v>38</v>
      </c>
      <c r="AT62" s="19">
        <v>2590</v>
      </c>
      <c r="AU62" s="50">
        <v>1858</v>
      </c>
      <c r="AV62" s="19">
        <v>1493</v>
      </c>
      <c r="AW62" s="50">
        <v>692</v>
      </c>
      <c r="AX62" s="19">
        <v>689</v>
      </c>
      <c r="AY62" s="50">
        <v>867</v>
      </c>
      <c r="AZ62" s="19">
        <v>363</v>
      </c>
      <c r="BA62" s="50">
        <v>228</v>
      </c>
      <c r="BB62" s="19">
        <v>22793</v>
      </c>
      <c r="BC62" s="50">
        <v>3146</v>
      </c>
      <c r="BD62" s="52" t="s">
        <v>38</v>
      </c>
      <c r="BE62" s="19">
        <v>5682</v>
      </c>
      <c r="BF62" s="50">
        <v>1820</v>
      </c>
      <c r="BG62" s="19">
        <v>2737</v>
      </c>
      <c r="BH62" s="50">
        <v>1037</v>
      </c>
      <c r="BI62" s="19">
        <v>890</v>
      </c>
      <c r="BJ62" s="50">
        <v>494</v>
      </c>
      <c r="BK62" s="19">
        <v>373</v>
      </c>
      <c r="BL62" s="50">
        <v>317</v>
      </c>
      <c r="BM62" s="19">
        <v>2269</v>
      </c>
      <c r="BN62" s="50">
        <v>1073</v>
      </c>
      <c r="BO62" s="52" t="s">
        <v>38</v>
      </c>
      <c r="BP62" s="19">
        <v>74</v>
      </c>
      <c r="BQ62" s="50">
        <v>117</v>
      </c>
      <c r="BR62" s="19">
        <v>0</v>
      </c>
      <c r="BS62" s="50">
        <v>189</v>
      </c>
      <c r="BT62" s="19">
        <v>943</v>
      </c>
      <c r="BU62" s="50">
        <v>433</v>
      </c>
      <c r="BV62" s="19">
        <v>819</v>
      </c>
      <c r="BW62" s="50">
        <v>420</v>
      </c>
      <c r="BX62" s="19">
        <v>41402</v>
      </c>
      <c r="BY62" s="50">
        <v>5462</v>
      </c>
      <c r="BZ62" s="52" t="s">
        <v>38</v>
      </c>
      <c r="CA62" s="19">
        <v>591</v>
      </c>
      <c r="CB62" s="50">
        <v>445</v>
      </c>
      <c r="CC62" s="19">
        <v>49702</v>
      </c>
      <c r="CD62" s="50">
        <v>6799</v>
      </c>
      <c r="CE62" s="19">
        <v>6008</v>
      </c>
      <c r="CF62" s="50">
        <v>1836</v>
      </c>
      <c r="CG62" s="19">
        <v>187</v>
      </c>
      <c r="CH62" s="50">
        <v>297</v>
      </c>
      <c r="CI62" s="19">
        <v>10774</v>
      </c>
      <c r="CJ62" s="50">
        <v>2243</v>
      </c>
      <c r="CK62" s="52" t="s">
        <v>38</v>
      </c>
      <c r="CL62" s="19">
        <v>796</v>
      </c>
      <c r="CM62" s="50">
        <v>444</v>
      </c>
      <c r="CN62" s="19">
        <v>1377</v>
      </c>
      <c r="CO62" s="50">
        <v>694</v>
      </c>
      <c r="CP62" s="23" t="s">
        <v>61</v>
      </c>
      <c r="CQ62" s="55" t="s">
        <v>61</v>
      </c>
      <c r="CR62" s="23">
        <v>971</v>
      </c>
      <c r="CS62" s="50">
        <v>706</v>
      </c>
      <c r="CT62" s="19">
        <v>2347</v>
      </c>
      <c r="CU62" s="50">
        <v>836</v>
      </c>
      <c r="CV62" s="52" t="s">
        <v>38</v>
      </c>
      <c r="CW62" s="19">
        <v>122</v>
      </c>
      <c r="CX62" s="50">
        <v>138</v>
      </c>
      <c r="CY62" s="19">
        <v>2354</v>
      </c>
      <c r="CZ62" s="50">
        <v>817</v>
      </c>
      <c r="DA62" s="19">
        <v>9271</v>
      </c>
      <c r="DB62" s="50">
        <v>2546</v>
      </c>
      <c r="DC62" s="19">
        <v>2876</v>
      </c>
      <c r="DD62" s="50">
        <v>1896</v>
      </c>
      <c r="DE62" s="19">
        <v>1112</v>
      </c>
      <c r="DF62" s="50">
        <v>1188</v>
      </c>
      <c r="DG62" s="52" t="s">
        <v>38</v>
      </c>
      <c r="DH62" s="19">
        <v>11637</v>
      </c>
      <c r="DI62" s="50">
        <v>2562</v>
      </c>
      <c r="DJ62" s="19">
        <v>6888</v>
      </c>
      <c r="DK62" s="50">
        <v>2254</v>
      </c>
      <c r="DL62" s="19">
        <v>2650</v>
      </c>
      <c r="DM62" s="50">
        <v>908</v>
      </c>
      <c r="DN62" s="19">
        <v>2238</v>
      </c>
      <c r="DO62" s="50">
        <v>1224</v>
      </c>
      <c r="DP62" s="19">
        <v>229</v>
      </c>
      <c r="DQ62" s="50">
        <v>290</v>
      </c>
      <c r="DR62" s="52" t="s">
        <v>38</v>
      </c>
      <c r="DS62" s="19">
        <v>50035</v>
      </c>
      <c r="DT62" s="50">
        <v>7559</v>
      </c>
      <c r="DU62" s="19">
        <v>6249</v>
      </c>
      <c r="DV62" s="50">
        <v>2423</v>
      </c>
      <c r="DW62" s="19">
        <v>232</v>
      </c>
      <c r="DX62" s="50">
        <v>220</v>
      </c>
      <c r="DY62" s="19">
        <v>43554</v>
      </c>
      <c r="DZ62" s="50">
        <v>6723</v>
      </c>
    </row>
    <row r="63" spans="1:130" x14ac:dyDescent="0.2">
      <c r="A63" s="46" t="s">
        <v>40</v>
      </c>
      <c r="B63" s="19">
        <v>1085539</v>
      </c>
      <c r="C63" s="50">
        <v>1975</v>
      </c>
      <c r="D63" s="19">
        <v>959140</v>
      </c>
      <c r="E63" s="50">
        <v>9449</v>
      </c>
      <c r="F63" s="19">
        <v>77691</v>
      </c>
      <c r="G63" s="50">
        <v>8236</v>
      </c>
      <c r="H63" s="19">
        <v>43266</v>
      </c>
      <c r="I63" s="50">
        <v>4692</v>
      </c>
      <c r="J63" s="19">
        <v>0</v>
      </c>
      <c r="K63" s="50">
        <v>232</v>
      </c>
      <c r="L63" s="52" t="s">
        <v>40</v>
      </c>
      <c r="M63" s="19">
        <v>241</v>
      </c>
      <c r="N63" s="50">
        <v>393</v>
      </c>
      <c r="O63" s="19">
        <v>247</v>
      </c>
      <c r="P63" s="50">
        <v>283</v>
      </c>
      <c r="Q63" s="19">
        <v>0</v>
      </c>
      <c r="R63" s="50">
        <v>232</v>
      </c>
      <c r="S63" s="19">
        <v>2857</v>
      </c>
      <c r="T63" s="50">
        <v>1118</v>
      </c>
      <c r="U63" s="19">
        <v>610</v>
      </c>
      <c r="V63" s="50">
        <v>459</v>
      </c>
      <c r="W63" s="52" t="s">
        <v>40</v>
      </c>
      <c r="X63" s="19">
        <v>2753</v>
      </c>
      <c r="Y63" s="50">
        <v>1066</v>
      </c>
      <c r="Z63" s="19">
        <v>5</v>
      </c>
      <c r="AA63" s="50">
        <v>11</v>
      </c>
      <c r="AB63" s="19">
        <v>76</v>
      </c>
      <c r="AC63" s="50">
        <v>140</v>
      </c>
      <c r="AD63" s="19">
        <v>2176</v>
      </c>
      <c r="AE63" s="50">
        <v>1067</v>
      </c>
      <c r="AF63" s="19">
        <v>196</v>
      </c>
      <c r="AG63" s="50">
        <v>246</v>
      </c>
      <c r="AH63" s="52" t="s">
        <v>40</v>
      </c>
      <c r="AI63" s="19">
        <v>0</v>
      </c>
      <c r="AJ63" s="50">
        <v>232</v>
      </c>
      <c r="AK63" s="19">
        <v>0</v>
      </c>
      <c r="AL63" s="50">
        <v>232</v>
      </c>
      <c r="AM63" s="19">
        <v>949</v>
      </c>
      <c r="AN63" s="50">
        <v>508</v>
      </c>
      <c r="AO63" s="19">
        <v>677</v>
      </c>
      <c r="AP63" s="50">
        <v>888</v>
      </c>
      <c r="AQ63" s="19">
        <v>248</v>
      </c>
      <c r="AR63" s="50">
        <v>330</v>
      </c>
      <c r="AS63" s="52" t="s">
        <v>40</v>
      </c>
      <c r="AT63" s="19">
        <v>0</v>
      </c>
      <c r="AU63" s="50">
        <v>232</v>
      </c>
      <c r="AV63" s="19">
        <v>100</v>
      </c>
      <c r="AW63" s="50">
        <v>123</v>
      </c>
      <c r="AX63" s="19">
        <v>0</v>
      </c>
      <c r="AY63" s="50">
        <v>232</v>
      </c>
      <c r="AZ63" s="19">
        <v>81</v>
      </c>
      <c r="BA63" s="50">
        <v>98</v>
      </c>
      <c r="BB63" s="19">
        <v>334</v>
      </c>
      <c r="BC63" s="50">
        <v>197</v>
      </c>
      <c r="BD63" s="52" t="s">
        <v>40</v>
      </c>
      <c r="BE63" s="19">
        <v>12826</v>
      </c>
      <c r="BF63" s="50">
        <v>2856</v>
      </c>
      <c r="BG63" s="19">
        <v>407</v>
      </c>
      <c r="BH63" s="50">
        <v>306</v>
      </c>
      <c r="BI63" s="19">
        <v>160</v>
      </c>
      <c r="BJ63" s="50">
        <v>270</v>
      </c>
      <c r="BK63" s="19">
        <v>0</v>
      </c>
      <c r="BL63" s="50">
        <v>232</v>
      </c>
      <c r="BM63" s="19">
        <v>29</v>
      </c>
      <c r="BN63" s="50">
        <v>54</v>
      </c>
      <c r="BO63" s="52" t="s">
        <v>40</v>
      </c>
      <c r="BP63" s="19">
        <v>79</v>
      </c>
      <c r="BQ63" s="50">
        <v>128</v>
      </c>
      <c r="BR63" s="19">
        <v>0</v>
      </c>
      <c r="BS63" s="50">
        <v>232</v>
      </c>
      <c r="BT63" s="19">
        <v>282</v>
      </c>
      <c r="BU63" s="50">
        <v>407</v>
      </c>
      <c r="BV63" s="19">
        <v>1775</v>
      </c>
      <c r="BW63" s="50">
        <v>1008</v>
      </c>
      <c r="BX63" s="19">
        <v>974</v>
      </c>
      <c r="BY63" s="50">
        <v>451</v>
      </c>
      <c r="BZ63" s="52" t="s">
        <v>40</v>
      </c>
      <c r="CA63" s="19">
        <v>0</v>
      </c>
      <c r="CB63" s="50">
        <v>232</v>
      </c>
      <c r="CC63" s="19">
        <v>7321</v>
      </c>
      <c r="CD63" s="50">
        <v>1920</v>
      </c>
      <c r="CE63" s="19">
        <v>474</v>
      </c>
      <c r="CF63" s="50">
        <v>457</v>
      </c>
      <c r="CG63" s="19">
        <v>575</v>
      </c>
      <c r="CH63" s="50">
        <v>749</v>
      </c>
      <c r="CI63" s="19">
        <v>281</v>
      </c>
      <c r="CJ63" s="50">
        <v>298</v>
      </c>
      <c r="CK63" s="52" t="s">
        <v>40</v>
      </c>
      <c r="CL63" s="19">
        <v>298</v>
      </c>
      <c r="CM63" s="50">
        <v>480</v>
      </c>
      <c r="CN63" s="19">
        <v>171</v>
      </c>
      <c r="CO63" s="50">
        <v>164</v>
      </c>
      <c r="CP63" s="19">
        <v>1592</v>
      </c>
      <c r="CQ63" s="50">
        <v>646</v>
      </c>
      <c r="CR63" s="23" t="s">
        <v>61</v>
      </c>
      <c r="CS63" s="55" t="s">
        <v>61</v>
      </c>
      <c r="CT63" s="23">
        <v>572</v>
      </c>
      <c r="CU63" s="50">
        <v>591</v>
      </c>
      <c r="CV63" s="52" t="s">
        <v>40</v>
      </c>
      <c r="CW63" s="19">
        <v>0</v>
      </c>
      <c r="CX63" s="50">
        <v>232</v>
      </c>
      <c r="CY63" s="19">
        <v>49</v>
      </c>
      <c r="CZ63" s="50">
        <v>67</v>
      </c>
      <c r="DA63" s="19">
        <v>762</v>
      </c>
      <c r="DB63" s="50">
        <v>368</v>
      </c>
      <c r="DC63" s="19">
        <v>0</v>
      </c>
      <c r="DD63" s="50">
        <v>232</v>
      </c>
      <c r="DE63" s="19">
        <v>665</v>
      </c>
      <c r="DF63" s="50">
        <v>484</v>
      </c>
      <c r="DG63" s="52" t="s">
        <v>40</v>
      </c>
      <c r="DH63" s="19">
        <v>1935</v>
      </c>
      <c r="DI63" s="50">
        <v>1399</v>
      </c>
      <c r="DJ63" s="19">
        <v>311</v>
      </c>
      <c r="DK63" s="50">
        <v>317</v>
      </c>
      <c r="DL63" s="19">
        <v>160</v>
      </c>
      <c r="DM63" s="50">
        <v>197</v>
      </c>
      <c r="DN63" s="19">
        <v>18</v>
      </c>
      <c r="DO63" s="50">
        <v>42</v>
      </c>
      <c r="DP63" s="19">
        <v>0</v>
      </c>
      <c r="DQ63" s="50">
        <v>232</v>
      </c>
      <c r="DR63" s="52" t="s">
        <v>40</v>
      </c>
      <c r="DS63" s="19">
        <v>5442</v>
      </c>
      <c r="DT63" s="50">
        <v>1407</v>
      </c>
      <c r="DU63" s="19">
        <v>275</v>
      </c>
      <c r="DV63" s="50">
        <v>270</v>
      </c>
      <c r="DW63" s="19">
        <v>44</v>
      </c>
      <c r="DX63" s="50">
        <v>61</v>
      </c>
      <c r="DY63" s="19">
        <v>5123</v>
      </c>
      <c r="DZ63" s="50">
        <v>1366</v>
      </c>
    </row>
    <row r="64" spans="1:130" x14ac:dyDescent="0.2">
      <c r="A64" s="46" t="s">
        <v>41</v>
      </c>
      <c r="B64" s="19">
        <v>5142137</v>
      </c>
      <c r="C64" s="50">
        <v>4196</v>
      </c>
      <c r="D64" s="19">
        <v>4444195</v>
      </c>
      <c r="E64" s="50">
        <v>25549</v>
      </c>
      <c r="F64" s="19">
        <v>484535</v>
      </c>
      <c r="G64" s="50">
        <v>19587</v>
      </c>
      <c r="H64" s="19">
        <v>196200</v>
      </c>
      <c r="I64" s="50">
        <v>11924</v>
      </c>
      <c r="J64" s="19">
        <v>1472</v>
      </c>
      <c r="K64" s="50">
        <v>625</v>
      </c>
      <c r="L64" s="52" t="s">
        <v>41</v>
      </c>
      <c r="M64" s="19">
        <v>222</v>
      </c>
      <c r="N64" s="50">
        <v>315</v>
      </c>
      <c r="O64" s="19">
        <v>4696</v>
      </c>
      <c r="P64" s="50">
        <v>1696</v>
      </c>
      <c r="Q64" s="19">
        <v>134</v>
      </c>
      <c r="R64" s="50">
        <v>180</v>
      </c>
      <c r="S64" s="19">
        <v>11884</v>
      </c>
      <c r="T64" s="50">
        <v>3404</v>
      </c>
      <c r="U64" s="19">
        <v>3873</v>
      </c>
      <c r="V64" s="50">
        <v>1763</v>
      </c>
      <c r="W64" s="52" t="s">
        <v>41</v>
      </c>
      <c r="X64" s="19">
        <v>2836</v>
      </c>
      <c r="Y64" s="50">
        <v>1191</v>
      </c>
      <c r="Z64" s="19">
        <v>71</v>
      </c>
      <c r="AA64" s="50">
        <v>72</v>
      </c>
      <c r="AB64" s="19">
        <v>798</v>
      </c>
      <c r="AC64" s="50">
        <v>667</v>
      </c>
      <c r="AD64" s="19">
        <v>14905</v>
      </c>
      <c r="AE64" s="50">
        <v>3770</v>
      </c>
      <c r="AF64" s="19">
        <v>14963</v>
      </c>
      <c r="AG64" s="50">
        <v>3578</v>
      </c>
      <c r="AH64" s="52" t="s">
        <v>41</v>
      </c>
      <c r="AI64" s="19">
        <v>211</v>
      </c>
      <c r="AJ64" s="50">
        <v>220</v>
      </c>
      <c r="AK64" s="19">
        <v>193</v>
      </c>
      <c r="AL64" s="50">
        <v>247</v>
      </c>
      <c r="AM64" s="19">
        <v>4040</v>
      </c>
      <c r="AN64" s="50">
        <v>1454</v>
      </c>
      <c r="AO64" s="19">
        <v>1667</v>
      </c>
      <c r="AP64" s="50">
        <v>1343</v>
      </c>
      <c r="AQ64" s="19">
        <v>1253</v>
      </c>
      <c r="AR64" s="50">
        <v>953</v>
      </c>
      <c r="AS64" s="52" t="s">
        <v>41</v>
      </c>
      <c r="AT64" s="19">
        <v>341</v>
      </c>
      <c r="AU64" s="50">
        <v>368</v>
      </c>
      <c r="AV64" s="19">
        <v>2627</v>
      </c>
      <c r="AW64" s="50">
        <v>1363</v>
      </c>
      <c r="AX64" s="19">
        <v>2269</v>
      </c>
      <c r="AY64" s="50">
        <v>1169</v>
      </c>
      <c r="AZ64" s="19">
        <v>0</v>
      </c>
      <c r="BA64" s="50">
        <v>226</v>
      </c>
      <c r="BB64" s="19">
        <v>7231</v>
      </c>
      <c r="BC64" s="50">
        <v>2549</v>
      </c>
      <c r="BD64" s="52" t="s">
        <v>41</v>
      </c>
      <c r="BE64" s="19">
        <v>3619</v>
      </c>
      <c r="BF64" s="50">
        <v>1566</v>
      </c>
      <c r="BG64" s="19">
        <v>1830</v>
      </c>
      <c r="BH64" s="50">
        <v>941</v>
      </c>
      <c r="BI64" s="19">
        <v>1816</v>
      </c>
      <c r="BJ64" s="50">
        <v>1181</v>
      </c>
      <c r="BK64" s="19">
        <v>611</v>
      </c>
      <c r="BL64" s="50">
        <v>404</v>
      </c>
      <c r="BM64" s="19">
        <v>1736</v>
      </c>
      <c r="BN64" s="50">
        <v>1171</v>
      </c>
      <c r="BO64" s="52" t="s">
        <v>41</v>
      </c>
      <c r="BP64" s="19">
        <v>90</v>
      </c>
      <c r="BQ64" s="50">
        <v>120</v>
      </c>
      <c r="BR64" s="19">
        <v>963</v>
      </c>
      <c r="BS64" s="50">
        <v>711</v>
      </c>
      <c r="BT64" s="19">
        <v>904</v>
      </c>
      <c r="BU64" s="50">
        <v>704</v>
      </c>
      <c r="BV64" s="19">
        <v>440</v>
      </c>
      <c r="BW64" s="50">
        <v>573</v>
      </c>
      <c r="BX64" s="19">
        <v>8294</v>
      </c>
      <c r="BY64" s="50">
        <v>2563</v>
      </c>
      <c r="BZ64" s="52" t="s">
        <v>41</v>
      </c>
      <c r="CA64" s="19">
        <v>1334</v>
      </c>
      <c r="CB64" s="50">
        <v>1237</v>
      </c>
      <c r="CC64" s="19">
        <v>11615</v>
      </c>
      <c r="CD64" s="50">
        <v>2376</v>
      </c>
      <c r="CE64" s="19">
        <v>34327</v>
      </c>
      <c r="CF64" s="50">
        <v>5032</v>
      </c>
      <c r="CG64" s="19">
        <v>38</v>
      </c>
      <c r="CH64" s="50">
        <v>60</v>
      </c>
      <c r="CI64" s="19">
        <v>7865</v>
      </c>
      <c r="CJ64" s="50">
        <v>2846</v>
      </c>
      <c r="CK64" s="52" t="s">
        <v>41</v>
      </c>
      <c r="CL64" s="19">
        <v>913</v>
      </c>
      <c r="CM64" s="50">
        <v>650</v>
      </c>
      <c r="CN64" s="19">
        <v>1029</v>
      </c>
      <c r="CO64" s="50">
        <v>636</v>
      </c>
      <c r="CP64" s="19">
        <v>10492</v>
      </c>
      <c r="CQ64" s="50">
        <v>2424</v>
      </c>
      <c r="CR64" s="19">
        <v>155</v>
      </c>
      <c r="CS64" s="50">
        <v>178</v>
      </c>
      <c r="CT64" s="23" t="s">
        <v>61</v>
      </c>
      <c r="CU64" s="55" t="s">
        <v>61</v>
      </c>
      <c r="CV64" s="52" t="s">
        <v>41</v>
      </c>
      <c r="CW64" s="23">
        <v>76</v>
      </c>
      <c r="CX64" s="50">
        <v>145</v>
      </c>
      <c r="CY64" s="19">
        <v>5937</v>
      </c>
      <c r="CZ64" s="50">
        <v>2404</v>
      </c>
      <c r="DA64" s="19">
        <v>5464</v>
      </c>
      <c r="DB64" s="50">
        <v>1401</v>
      </c>
      <c r="DC64" s="19">
        <v>652</v>
      </c>
      <c r="DD64" s="50">
        <v>737</v>
      </c>
      <c r="DE64" s="19">
        <v>221</v>
      </c>
      <c r="DF64" s="50">
        <v>271</v>
      </c>
      <c r="DG64" s="52" t="s">
        <v>41</v>
      </c>
      <c r="DH64" s="19">
        <v>12978</v>
      </c>
      <c r="DI64" s="50">
        <v>4457</v>
      </c>
      <c r="DJ64" s="19">
        <v>3147</v>
      </c>
      <c r="DK64" s="50">
        <v>1669</v>
      </c>
      <c r="DL64" s="19">
        <v>1606</v>
      </c>
      <c r="DM64" s="50">
        <v>1581</v>
      </c>
      <c r="DN64" s="19">
        <v>2362</v>
      </c>
      <c r="DO64" s="50">
        <v>1569</v>
      </c>
      <c r="DP64" s="19">
        <v>0</v>
      </c>
      <c r="DQ64" s="50">
        <v>226</v>
      </c>
      <c r="DR64" s="52" t="s">
        <v>41</v>
      </c>
      <c r="DS64" s="19">
        <v>17207</v>
      </c>
      <c r="DT64" s="50">
        <v>3327</v>
      </c>
      <c r="DU64" s="19">
        <v>648</v>
      </c>
      <c r="DV64" s="50">
        <v>491</v>
      </c>
      <c r="DW64" s="19">
        <v>1321</v>
      </c>
      <c r="DX64" s="50">
        <v>1275</v>
      </c>
      <c r="DY64" s="19">
        <v>15238</v>
      </c>
      <c r="DZ64" s="50">
        <v>3087</v>
      </c>
    </row>
    <row r="65" spans="1:130" x14ac:dyDescent="0.2">
      <c r="A65" s="46" t="s">
        <v>42</v>
      </c>
      <c r="B65" s="19">
        <v>884616</v>
      </c>
      <c r="C65" s="50">
        <v>1584</v>
      </c>
      <c r="D65" s="19">
        <v>759943</v>
      </c>
      <c r="E65" s="50">
        <v>7867</v>
      </c>
      <c r="F65" s="19">
        <v>95407</v>
      </c>
      <c r="G65" s="50">
        <v>7171</v>
      </c>
      <c r="H65" s="19">
        <v>27528</v>
      </c>
      <c r="I65" s="50">
        <v>3650</v>
      </c>
      <c r="J65" s="19">
        <v>30</v>
      </c>
      <c r="K65" s="50">
        <v>52</v>
      </c>
      <c r="L65" s="52" t="s">
        <v>42</v>
      </c>
      <c r="M65" s="19">
        <v>0</v>
      </c>
      <c r="N65" s="50">
        <v>170</v>
      </c>
      <c r="O65" s="19">
        <v>529</v>
      </c>
      <c r="P65" s="50">
        <v>459</v>
      </c>
      <c r="Q65" s="19">
        <v>0</v>
      </c>
      <c r="R65" s="50">
        <v>170</v>
      </c>
      <c r="S65" s="19">
        <v>1670</v>
      </c>
      <c r="T65" s="50">
        <v>943</v>
      </c>
      <c r="U65" s="19">
        <v>1977</v>
      </c>
      <c r="V65" s="50">
        <v>1114</v>
      </c>
      <c r="W65" s="52" t="s">
        <v>42</v>
      </c>
      <c r="X65" s="19">
        <v>0</v>
      </c>
      <c r="Y65" s="50">
        <v>170</v>
      </c>
      <c r="Z65" s="19">
        <v>0</v>
      </c>
      <c r="AA65" s="50">
        <v>170</v>
      </c>
      <c r="AB65" s="19">
        <v>0</v>
      </c>
      <c r="AC65" s="50">
        <v>170</v>
      </c>
      <c r="AD65" s="19">
        <v>659</v>
      </c>
      <c r="AE65" s="50">
        <v>526</v>
      </c>
      <c r="AF65" s="19">
        <v>0</v>
      </c>
      <c r="AG65" s="50">
        <v>170</v>
      </c>
      <c r="AH65" s="52" t="s">
        <v>42</v>
      </c>
      <c r="AI65" s="19">
        <v>0</v>
      </c>
      <c r="AJ65" s="50">
        <v>170</v>
      </c>
      <c r="AK65" s="19">
        <v>0</v>
      </c>
      <c r="AL65" s="50">
        <v>170</v>
      </c>
      <c r="AM65" s="19">
        <v>487</v>
      </c>
      <c r="AN65" s="50">
        <v>549</v>
      </c>
      <c r="AO65" s="19">
        <v>471</v>
      </c>
      <c r="AP65" s="50">
        <v>452</v>
      </c>
      <c r="AQ65" s="19">
        <v>3399</v>
      </c>
      <c r="AR65" s="50">
        <v>1083</v>
      </c>
      <c r="AS65" s="52" t="s">
        <v>42</v>
      </c>
      <c r="AT65" s="19">
        <v>322</v>
      </c>
      <c r="AU65" s="50">
        <v>464</v>
      </c>
      <c r="AV65" s="19">
        <v>103</v>
      </c>
      <c r="AW65" s="50">
        <v>178</v>
      </c>
      <c r="AX65" s="19">
        <v>408</v>
      </c>
      <c r="AY65" s="50">
        <v>413</v>
      </c>
      <c r="AZ65" s="19">
        <v>0</v>
      </c>
      <c r="BA65" s="50">
        <v>170</v>
      </c>
      <c r="BB65" s="19">
        <v>42</v>
      </c>
      <c r="BC65" s="50">
        <v>74</v>
      </c>
      <c r="BD65" s="52" t="s">
        <v>42</v>
      </c>
      <c r="BE65" s="19">
        <v>0</v>
      </c>
      <c r="BF65" s="50">
        <v>170</v>
      </c>
      <c r="BG65" s="19">
        <v>488</v>
      </c>
      <c r="BH65" s="50">
        <v>537</v>
      </c>
      <c r="BI65" s="19">
        <v>4390</v>
      </c>
      <c r="BJ65" s="50">
        <v>1411</v>
      </c>
      <c r="BK65" s="19">
        <v>0</v>
      </c>
      <c r="BL65" s="50">
        <v>170</v>
      </c>
      <c r="BM65" s="19">
        <v>354</v>
      </c>
      <c r="BN65" s="50">
        <v>305</v>
      </c>
      <c r="BO65" s="52" t="s">
        <v>42</v>
      </c>
      <c r="BP65" s="19">
        <v>290</v>
      </c>
      <c r="BQ65" s="50">
        <v>289</v>
      </c>
      <c r="BR65" s="19">
        <v>2566</v>
      </c>
      <c r="BS65" s="50">
        <v>1233</v>
      </c>
      <c r="BT65" s="19">
        <v>325</v>
      </c>
      <c r="BU65" s="50">
        <v>346</v>
      </c>
      <c r="BV65" s="19">
        <v>0</v>
      </c>
      <c r="BW65" s="50">
        <v>170</v>
      </c>
      <c r="BX65" s="19">
        <v>336</v>
      </c>
      <c r="BY65" s="50">
        <v>357</v>
      </c>
      <c r="BZ65" s="52" t="s">
        <v>42</v>
      </c>
      <c r="CA65" s="19">
        <v>4</v>
      </c>
      <c r="CB65" s="50">
        <v>12</v>
      </c>
      <c r="CC65" s="19">
        <v>230</v>
      </c>
      <c r="CD65" s="50">
        <v>213</v>
      </c>
      <c r="CE65" s="19">
        <v>272</v>
      </c>
      <c r="CF65" s="50">
        <v>475</v>
      </c>
      <c r="CG65" s="19">
        <v>716</v>
      </c>
      <c r="CH65" s="50">
        <v>548</v>
      </c>
      <c r="CI65" s="19">
        <v>268</v>
      </c>
      <c r="CJ65" s="50">
        <v>213</v>
      </c>
      <c r="CK65" s="52" t="s">
        <v>42</v>
      </c>
      <c r="CL65" s="19">
        <v>0</v>
      </c>
      <c r="CM65" s="50">
        <v>170</v>
      </c>
      <c r="CN65" s="19">
        <v>388</v>
      </c>
      <c r="CO65" s="50">
        <v>374</v>
      </c>
      <c r="CP65" s="19">
        <v>956</v>
      </c>
      <c r="CQ65" s="50">
        <v>774</v>
      </c>
      <c r="CR65" s="19">
        <v>148</v>
      </c>
      <c r="CS65" s="50">
        <v>177</v>
      </c>
      <c r="CT65" s="19">
        <v>54</v>
      </c>
      <c r="CU65" s="50">
        <v>108</v>
      </c>
      <c r="CV65" s="52" t="s">
        <v>42</v>
      </c>
      <c r="CW65" s="23" t="s">
        <v>61</v>
      </c>
      <c r="CX65" s="55" t="s">
        <v>61</v>
      </c>
      <c r="CY65" s="23">
        <v>138</v>
      </c>
      <c r="CZ65" s="50">
        <v>153</v>
      </c>
      <c r="DA65" s="19">
        <v>2229</v>
      </c>
      <c r="DB65" s="50">
        <v>1259</v>
      </c>
      <c r="DC65" s="19">
        <v>166</v>
      </c>
      <c r="DD65" s="50">
        <v>164</v>
      </c>
      <c r="DE65" s="19">
        <v>0</v>
      </c>
      <c r="DF65" s="50">
        <v>170</v>
      </c>
      <c r="DG65" s="52" t="s">
        <v>42</v>
      </c>
      <c r="DH65" s="19">
        <v>682</v>
      </c>
      <c r="DI65" s="50">
        <v>561</v>
      </c>
      <c r="DJ65" s="19">
        <v>820</v>
      </c>
      <c r="DK65" s="50">
        <v>679</v>
      </c>
      <c r="DL65" s="19">
        <v>0</v>
      </c>
      <c r="DM65" s="50">
        <v>170</v>
      </c>
      <c r="DN65" s="19">
        <v>216</v>
      </c>
      <c r="DO65" s="50">
        <v>326</v>
      </c>
      <c r="DP65" s="19">
        <v>1395</v>
      </c>
      <c r="DQ65" s="50">
        <v>1041</v>
      </c>
      <c r="DR65" s="52" t="s">
        <v>42</v>
      </c>
      <c r="DS65" s="19">
        <v>1738</v>
      </c>
      <c r="DT65" s="50">
        <v>643</v>
      </c>
      <c r="DU65" s="19">
        <v>255</v>
      </c>
      <c r="DV65" s="50">
        <v>320</v>
      </c>
      <c r="DW65" s="19">
        <v>0</v>
      </c>
      <c r="DX65" s="50">
        <v>170</v>
      </c>
      <c r="DY65" s="19">
        <v>1483</v>
      </c>
      <c r="DZ65" s="50">
        <v>590</v>
      </c>
    </row>
    <row r="66" spans="1:130" x14ac:dyDescent="0.2">
      <c r="B66" s="19"/>
      <c r="C66" s="50"/>
      <c r="D66" s="19"/>
      <c r="E66" s="50"/>
      <c r="F66" s="19"/>
      <c r="G66" s="50"/>
      <c r="H66" s="19"/>
      <c r="I66" s="50"/>
      <c r="J66" s="19"/>
      <c r="K66" s="50"/>
      <c r="L66" s="52"/>
      <c r="M66" s="19"/>
      <c r="N66" s="50"/>
      <c r="O66" s="19"/>
      <c r="P66" s="50"/>
      <c r="Q66" s="19"/>
      <c r="R66" s="50"/>
      <c r="S66" s="19"/>
      <c r="T66" s="50"/>
      <c r="U66" s="19"/>
      <c r="V66" s="50"/>
      <c r="W66" s="52"/>
      <c r="X66" s="19"/>
      <c r="Y66" s="50"/>
      <c r="Z66" s="19"/>
      <c r="AA66" s="50"/>
      <c r="AB66" s="19"/>
      <c r="AC66" s="50"/>
      <c r="AD66" s="19"/>
      <c r="AE66" s="50"/>
      <c r="AF66" s="19"/>
      <c r="AG66" s="50"/>
      <c r="AH66" s="52"/>
      <c r="AI66" s="19"/>
      <c r="AJ66" s="50"/>
      <c r="AK66" s="19"/>
      <c r="AL66" s="50"/>
      <c r="AM66" s="19"/>
      <c r="AN66" s="50"/>
      <c r="AO66" s="19"/>
      <c r="AP66" s="50"/>
      <c r="AQ66" s="19"/>
      <c r="AR66" s="50"/>
      <c r="AS66" s="52"/>
      <c r="AT66" s="19"/>
      <c r="AU66" s="50"/>
      <c r="AV66" s="19"/>
      <c r="AW66" s="50"/>
      <c r="AX66" s="19"/>
      <c r="AY66" s="50"/>
      <c r="AZ66" s="19"/>
      <c r="BA66" s="50"/>
      <c r="BB66" s="19"/>
      <c r="BC66" s="50"/>
      <c r="BD66" s="52"/>
      <c r="BE66" s="19"/>
      <c r="BF66" s="50"/>
      <c r="BG66" s="19"/>
      <c r="BH66" s="50"/>
      <c r="BI66" s="19"/>
      <c r="BJ66" s="50"/>
      <c r="BK66" s="19"/>
      <c r="BL66" s="50"/>
      <c r="BM66" s="19"/>
      <c r="BN66" s="50"/>
      <c r="BO66" s="52"/>
      <c r="BP66" s="19"/>
      <c r="BQ66" s="50"/>
      <c r="BR66" s="19"/>
      <c r="BS66" s="50"/>
      <c r="BT66" s="19"/>
      <c r="BU66" s="50"/>
      <c r="BV66" s="19"/>
      <c r="BW66" s="50"/>
      <c r="BX66" s="19"/>
      <c r="BY66" s="50"/>
      <c r="BZ66" s="52"/>
      <c r="CA66" s="19"/>
      <c r="CB66" s="50"/>
      <c r="CC66" s="19"/>
      <c r="CD66" s="50"/>
      <c r="CE66" s="19"/>
      <c r="CF66" s="50"/>
      <c r="CG66" s="19"/>
      <c r="CH66" s="50"/>
      <c r="CI66" s="19"/>
      <c r="CJ66" s="50"/>
      <c r="CK66" s="52"/>
      <c r="CL66" s="19"/>
      <c r="CM66" s="50"/>
      <c r="CN66" s="19"/>
      <c r="CO66" s="50"/>
      <c r="CP66" s="19"/>
      <c r="CQ66" s="50"/>
      <c r="CR66" s="19"/>
      <c r="CS66" s="50"/>
      <c r="CT66" s="19"/>
      <c r="CU66" s="50"/>
      <c r="CV66" s="52"/>
      <c r="CW66" s="56"/>
      <c r="CX66" s="50"/>
      <c r="CY66" s="19"/>
      <c r="CZ66" s="50"/>
      <c r="DA66" s="19"/>
      <c r="DB66" s="50"/>
      <c r="DC66" s="19"/>
      <c r="DD66" s="50"/>
      <c r="DE66" s="19"/>
      <c r="DF66" s="50"/>
      <c r="DG66" s="52"/>
      <c r="DH66" s="19"/>
      <c r="DI66" s="50"/>
      <c r="DJ66" s="19"/>
      <c r="DK66" s="50"/>
      <c r="DL66" s="19"/>
      <c r="DM66" s="50"/>
      <c r="DN66" s="19"/>
      <c r="DO66" s="50"/>
      <c r="DP66" s="19"/>
      <c r="DQ66" s="50"/>
      <c r="DR66" s="52"/>
      <c r="DS66" s="19"/>
      <c r="DT66" s="50"/>
      <c r="DU66" s="19"/>
      <c r="DV66" s="50"/>
      <c r="DW66" s="19"/>
      <c r="DX66" s="50"/>
      <c r="DY66" s="19"/>
      <c r="DZ66" s="50"/>
    </row>
    <row r="67" spans="1:130" x14ac:dyDescent="0.2">
      <c r="A67" s="46" t="s">
        <v>43</v>
      </c>
      <c r="B67" s="19">
        <v>6899165</v>
      </c>
      <c r="C67" s="50">
        <v>4617</v>
      </c>
      <c r="D67" s="19">
        <v>5955858</v>
      </c>
      <c r="E67" s="50">
        <v>27272</v>
      </c>
      <c r="F67" s="19">
        <v>701333</v>
      </c>
      <c r="G67" s="50">
        <v>22674</v>
      </c>
      <c r="H67" s="19">
        <v>220591</v>
      </c>
      <c r="I67" s="50">
        <v>14903</v>
      </c>
      <c r="J67" s="19">
        <v>9869</v>
      </c>
      <c r="K67" s="50">
        <v>2999</v>
      </c>
      <c r="L67" s="52" t="s">
        <v>43</v>
      </c>
      <c r="M67" s="19">
        <v>456</v>
      </c>
      <c r="N67" s="50">
        <v>486</v>
      </c>
      <c r="O67" s="19">
        <v>3625</v>
      </c>
      <c r="P67" s="50">
        <v>2324</v>
      </c>
      <c r="Q67" s="19">
        <v>3161</v>
      </c>
      <c r="R67" s="50">
        <v>1364</v>
      </c>
      <c r="S67" s="19">
        <v>22901</v>
      </c>
      <c r="T67" s="50">
        <v>4651</v>
      </c>
      <c r="U67" s="19">
        <v>5383</v>
      </c>
      <c r="V67" s="50">
        <v>2270</v>
      </c>
      <c r="W67" s="52" t="s">
        <v>43</v>
      </c>
      <c r="X67" s="19">
        <v>1462</v>
      </c>
      <c r="Y67" s="50">
        <v>802</v>
      </c>
      <c r="Z67" s="19">
        <v>249</v>
      </c>
      <c r="AA67" s="50">
        <v>283</v>
      </c>
      <c r="AB67" s="19">
        <v>281</v>
      </c>
      <c r="AC67" s="50">
        <v>262</v>
      </c>
      <c r="AD67" s="19">
        <v>20809</v>
      </c>
      <c r="AE67" s="50">
        <v>4262</v>
      </c>
      <c r="AF67" s="19">
        <v>14723</v>
      </c>
      <c r="AG67" s="50">
        <v>3307</v>
      </c>
      <c r="AH67" s="52" t="s">
        <v>43</v>
      </c>
      <c r="AI67" s="19">
        <v>2939</v>
      </c>
      <c r="AJ67" s="50">
        <v>1812</v>
      </c>
      <c r="AK67" s="19">
        <v>119</v>
      </c>
      <c r="AL67" s="50">
        <v>144</v>
      </c>
      <c r="AM67" s="19">
        <v>12722</v>
      </c>
      <c r="AN67" s="50">
        <v>3604</v>
      </c>
      <c r="AO67" s="19">
        <v>6012</v>
      </c>
      <c r="AP67" s="50">
        <v>2101</v>
      </c>
      <c r="AQ67" s="19">
        <v>210</v>
      </c>
      <c r="AR67" s="50">
        <v>268</v>
      </c>
      <c r="AS67" s="52" t="s">
        <v>43</v>
      </c>
      <c r="AT67" s="19">
        <v>1661</v>
      </c>
      <c r="AU67" s="50">
        <v>1094</v>
      </c>
      <c r="AV67" s="19">
        <v>7612</v>
      </c>
      <c r="AW67" s="50">
        <v>2220</v>
      </c>
      <c r="AX67" s="19">
        <v>4785</v>
      </c>
      <c r="AY67" s="50">
        <v>2591</v>
      </c>
      <c r="AZ67" s="19">
        <v>763</v>
      </c>
      <c r="BA67" s="50">
        <v>799</v>
      </c>
      <c r="BB67" s="19">
        <v>2528</v>
      </c>
      <c r="BC67" s="50">
        <v>943</v>
      </c>
      <c r="BD67" s="52" t="s">
        <v>43</v>
      </c>
      <c r="BE67" s="19">
        <v>2782</v>
      </c>
      <c r="BF67" s="50">
        <v>1125</v>
      </c>
      <c r="BG67" s="19">
        <v>3550</v>
      </c>
      <c r="BH67" s="50">
        <v>1261</v>
      </c>
      <c r="BI67" s="19">
        <v>1634</v>
      </c>
      <c r="BJ67" s="50">
        <v>1129</v>
      </c>
      <c r="BK67" s="19">
        <v>6132</v>
      </c>
      <c r="BL67" s="50">
        <v>2564</v>
      </c>
      <c r="BM67" s="19">
        <v>3595</v>
      </c>
      <c r="BN67" s="50">
        <v>1147</v>
      </c>
      <c r="BO67" s="52" t="s">
        <v>43</v>
      </c>
      <c r="BP67" s="19">
        <v>1061</v>
      </c>
      <c r="BQ67" s="50">
        <v>1324</v>
      </c>
      <c r="BR67" s="19">
        <v>1201</v>
      </c>
      <c r="BS67" s="50">
        <v>778</v>
      </c>
      <c r="BT67" s="19">
        <v>1662</v>
      </c>
      <c r="BU67" s="50">
        <v>1135</v>
      </c>
      <c r="BV67" s="19">
        <v>142</v>
      </c>
      <c r="BW67" s="50">
        <v>164</v>
      </c>
      <c r="BX67" s="19">
        <v>2353</v>
      </c>
      <c r="BY67" s="50">
        <v>1100</v>
      </c>
      <c r="BZ67" s="52" t="s">
        <v>43</v>
      </c>
      <c r="CA67" s="19">
        <v>38</v>
      </c>
      <c r="CB67" s="50">
        <v>64</v>
      </c>
      <c r="CC67" s="19">
        <v>5676</v>
      </c>
      <c r="CD67" s="50">
        <v>1693</v>
      </c>
      <c r="CE67" s="19">
        <v>7468</v>
      </c>
      <c r="CF67" s="50">
        <v>2585</v>
      </c>
      <c r="CG67" s="19">
        <v>91</v>
      </c>
      <c r="CH67" s="50">
        <v>175</v>
      </c>
      <c r="CI67" s="19">
        <v>8220</v>
      </c>
      <c r="CJ67" s="50">
        <v>2143</v>
      </c>
      <c r="CK67" s="52" t="s">
        <v>43</v>
      </c>
      <c r="CL67" s="19">
        <v>2263</v>
      </c>
      <c r="CM67" s="50">
        <v>2428</v>
      </c>
      <c r="CN67" s="19">
        <v>1973</v>
      </c>
      <c r="CO67" s="50">
        <v>1593</v>
      </c>
      <c r="CP67" s="19">
        <v>4222</v>
      </c>
      <c r="CQ67" s="50">
        <v>1927</v>
      </c>
      <c r="CR67" s="19">
        <v>1195</v>
      </c>
      <c r="CS67" s="50">
        <v>1743</v>
      </c>
      <c r="CT67" s="19">
        <v>3621</v>
      </c>
      <c r="CU67" s="50">
        <v>1645</v>
      </c>
      <c r="CV67" s="52" t="s">
        <v>43</v>
      </c>
      <c r="CW67" s="19">
        <v>1397</v>
      </c>
      <c r="CX67" s="50">
        <v>1764</v>
      </c>
      <c r="CY67" s="23" t="s">
        <v>61</v>
      </c>
      <c r="CZ67" s="55" t="s">
        <v>61</v>
      </c>
      <c r="DA67" s="23">
        <v>15300</v>
      </c>
      <c r="DB67" s="50">
        <v>3768</v>
      </c>
      <c r="DC67" s="19">
        <v>934</v>
      </c>
      <c r="DD67" s="50">
        <v>506</v>
      </c>
      <c r="DE67" s="19">
        <v>207</v>
      </c>
      <c r="DF67" s="50">
        <v>350</v>
      </c>
      <c r="DG67" s="52" t="s">
        <v>43</v>
      </c>
      <c r="DH67" s="19">
        <v>9806</v>
      </c>
      <c r="DI67" s="50">
        <v>2122</v>
      </c>
      <c r="DJ67" s="19">
        <v>5955</v>
      </c>
      <c r="DK67" s="50">
        <v>2485</v>
      </c>
      <c r="DL67" s="19">
        <v>2244</v>
      </c>
      <c r="DM67" s="50">
        <v>1130</v>
      </c>
      <c r="DN67" s="19">
        <v>3049</v>
      </c>
      <c r="DO67" s="50">
        <v>1486</v>
      </c>
      <c r="DP67" s="19">
        <v>550</v>
      </c>
      <c r="DQ67" s="50">
        <v>588</v>
      </c>
      <c r="DR67" s="52" t="s">
        <v>43</v>
      </c>
      <c r="DS67" s="19">
        <v>21383</v>
      </c>
      <c r="DT67" s="50">
        <v>4515</v>
      </c>
      <c r="DU67" s="19">
        <v>899</v>
      </c>
      <c r="DV67" s="50">
        <v>654</v>
      </c>
      <c r="DW67" s="19">
        <v>382</v>
      </c>
      <c r="DX67" s="50">
        <v>442</v>
      </c>
      <c r="DY67" s="19">
        <v>20102</v>
      </c>
      <c r="DZ67" s="50">
        <v>4599</v>
      </c>
    </row>
    <row r="68" spans="1:130" x14ac:dyDescent="0.2">
      <c r="A68" s="46" t="s">
        <v>44</v>
      </c>
      <c r="B68" s="19">
        <v>29170380</v>
      </c>
      <c r="C68" s="50">
        <v>12760</v>
      </c>
      <c r="D68" s="19">
        <v>25086829</v>
      </c>
      <c r="E68" s="50">
        <v>71104</v>
      </c>
      <c r="F68" s="19">
        <v>3315313</v>
      </c>
      <c r="G68" s="50">
        <v>62222</v>
      </c>
      <c r="H68" s="19">
        <v>591395</v>
      </c>
      <c r="I68" s="50">
        <v>26127</v>
      </c>
      <c r="J68" s="19">
        <v>9389</v>
      </c>
      <c r="K68" s="50">
        <v>3488</v>
      </c>
      <c r="L68" s="52" t="s">
        <v>44</v>
      </c>
      <c r="M68" s="19">
        <v>2587</v>
      </c>
      <c r="N68" s="50">
        <v>1787</v>
      </c>
      <c r="O68" s="19">
        <v>17609</v>
      </c>
      <c r="P68" s="50">
        <v>3581</v>
      </c>
      <c r="Q68" s="19">
        <v>13613</v>
      </c>
      <c r="R68" s="50">
        <v>3625</v>
      </c>
      <c r="S68" s="19">
        <v>107546</v>
      </c>
      <c r="T68" s="50">
        <v>9974</v>
      </c>
      <c r="U68" s="19">
        <v>30262</v>
      </c>
      <c r="V68" s="50">
        <v>6185</v>
      </c>
      <c r="W68" s="52" t="s">
        <v>44</v>
      </c>
      <c r="X68" s="19">
        <v>2506</v>
      </c>
      <c r="Y68" s="50">
        <v>1197</v>
      </c>
      <c r="Z68" s="19">
        <v>756</v>
      </c>
      <c r="AA68" s="50">
        <v>559</v>
      </c>
      <c r="AB68" s="19">
        <v>1198</v>
      </c>
      <c r="AC68" s="50">
        <v>893</v>
      </c>
      <c r="AD68" s="19">
        <v>31023</v>
      </c>
      <c r="AE68" s="50">
        <v>5855</v>
      </c>
      <c r="AF68" s="19">
        <v>16781</v>
      </c>
      <c r="AG68" s="50">
        <v>4227</v>
      </c>
      <c r="AH68" s="52" t="s">
        <v>44</v>
      </c>
      <c r="AI68" s="19">
        <v>7668</v>
      </c>
      <c r="AJ68" s="50">
        <v>3460</v>
      </c>
      <c r="AK68" s="19">
        <v>2551</v>
      </c>
      <c r="AL68" s="50">
        <v>1300</v>
      </c>
      <c r="AM68" s="19">
        <v>20819</v>
      </c>
      <c r="AN68" s="50">
        <v>4367</v>
      </c>
      <c r="AO68" s="19">
        <v>10573</v>
      </c>
      <c r="AP68" s="50">
        <v>4068</v>
      </c>
      <c r="AQ68" s="19">
        <v>7124</v>
      </c>
      <c r="AR68" s="50">
        <v>3402</v>
      </c>
      <c r="AS68" s="52" t="s">
        <v>44</v>
      </c>
      <c r="AT68" s="19">
        <v>11039</v>
      </c>
      <c r="AU68" s="50">
        <v>4112</v>
      </c>
      <c r="AV68" s="19">
        <v>4865</v>
      </c>
      <c r="AW68" s="50">
        <v>2337</v>
      </c>
      <c r="AX68" s="19">
        <v>28130</v>
      </c>
      <c r="AY68" s="50">
        <v>6664</v>
      </c>
      <c r="AZ68" s="19">
        <v>786</v>
      </c>
      <c r="BA68" s="50">
        <v>721</v>
      </c>
      <c r="BB68" s="19">
        <v>8673</v>
      </c>
      <c r="BC68" s="50">
        <v>4232</v>
      </c>
      <c r="BD68" s="52" t="s">
        <v>44</v>
      </c>
      <c r="BE68" s="19">
        <v>8639</v>
      </c>
      <c r="BF68" s="50">
        <v>2954</v>
      </c>
      <c r="BG68" s="19">
        <v>10009</v>
      </c>
      <c r="BH68" s="50">
        <v>3008</v>
      </c>
      <c r="BI68" s="19">
        <v>9977</v>
      </c>
      <c r="BJ68" s="50">
        <v>3104</v>
      </c>
      <c r="BK68" s="19">
        <v>6079</v>
      </c>
      <c r="BL68" s="50">
        <v>2054</v>
      </c>
      <c r="BM68" s="19">
        <v>11369</v>
      </c>
      <c r="BN68" s="50">
        <v>3167</v>
      </c>
      <c r="BO68" s="52" t="s">
        <v>44</v>
      </c>
      <c r="BP68" s="19">
        <v>1627</v>
      </c>
      <c r="BQ68" s="50">
        <v>1217</v>
      </c>
      <c r="BR68" s="19">
        <v>8782</v>
      </c>
      <c r="BS68" s="50">
        <v>5034</v>
      </c>
      <c r="BT68" s="19">
        <v>7896</v>
      </c>
      <c r="BU68" s="50">
        <v>2072</v>
      </c>
      <c r="BV68" s="19">
        <v>2012</v>
      </c>
      <c r="BW68" s="50">
        <v>1750</v>
      </c>
      <c r="BX68" s="19">
        <v>10916</v>
      </c>
      <c r="BY68" s="50">
        <v>3535</v>
      </c>
      <c r="BZ68" s="52" t="s">
        <v>44</v>
      </c>
      <c r="CA68" s="19">
        <v>13456</v>
      </c>
      <c r="CB68" s="50">
        <v>3691</v>
      </c>
      <c r="CC68" s="19">
        <v>24951</v>
      </c>
      <c r="CD68" s="50">
        <v>5222</v>
      </c>
      <c r="CE68" s="19">
        <v>20142</v>
      </c>
      <c r="CF68" s="50">
        <v>5734</v>
      </c>
      <c r="CG68" s="19">
        <v>904</v>
      </c>
      <c r="CH68" s="50">
        <v>734</v>
      </c>
      <c r="CI68" s="19">
        <v>11942</v>
      </c>
      <c r="CJ68" s="50">
        <v>2703</v>
      </c>
      <c r="CK68" s="52" t="s">
        <v>44</v>
      </c>
      <c r="CL68" s="19">
        <v>16116</v>
      </c>
      <c r="CM68" s="50">
        <v>3464</v>
      </c>
      <c r="CN68" s="19">
        <v>5287</v>
      </c>
      <c r="CO68" s="50">
        <v>1602</v>
      </c>
      <c r="CP68" s="19">
        <v>9920</v>
      </c>
      <c r="CQ68" s="50">
        <v>3044</v>
      </c>
      <c r="CR68" s="19">
        <v>14</v>
      </c>
      <c r="CS68" s="50">
        <v>21</v>
      </c>
      <c r="CT68" s="19">
        <v>8097</v>
      </c>
      <c r="CU68" s="50">
        <v>3441</v>
      </c>
      <c r="CV68" s="52" t="s">
        <v>44</v>
      </c>
      <c r="CW68" s="19">
        <v>1526</v>
      </c>
      <c r="CX68" s="50">
        <v>1095</v>
      </c>
      <c r="CY68" s="19">
        <v>10446</v>
      </c>
      <c r="CZ68" s="50">
        <v>3621</v>
      </c>
      <c r="DA68" s="23" t="s">
        <v>61</v>
      </c>
      <c r="DB68" s="55" t="s">
        <v>61</v>
      </c>
      <c r="DC68" s="23">
        <v>6136</v>
      </c>
      <c r="DD68" s="50">
        <v>2107</v>
      </c>
      <c r="DE68" s="19">
        <v>178</v>
      </c>
      <c r="DF68" s="50">
        <v>212</v>
      </c>
      <c r="DG68" s="52" t="s">
        <v>44</v>
      </c>
      <c r="DH68" s="19">
        <v>15079</v>
      </c>
      <c r="DI68" s="50">
        <v>5862</v>
      </c>
      <c r="DJ68" s="19">
        <v>23438</v>
      </c>
      <c r="DK68" s="50">
        <v>5302</v>
      </c>
      <c r="DL68" s="19">
        <v>348</v>
      </c>
      <c r="DM68" s="50">
        <v>330</v>
      </c>
      <c r="DN68" s="19">
        <v>6187</v>
      </c>
      <c r="DO68" s="50">
        <v>1914</v>
      </c>
      <c r="DP68" s="19">
        <v>4424</v>
      </c>
      <c r="DQ68" s="50">
        <v>2403</v>
      </c>
      <c r="DR68" s="52" t="s">
        <v>44</v>
      </c>
      <c r="DS68" s="19">
        <v>176843</v>
      </c>
      <c r="DT68" s="50">
        <v>15137</v>
      </c>
      <c r="DU68" s="19">
        <v>4180</v>
      </c>
      <c r="DV68" s="50">
        <v>1912</v>
      </c>
      <c r="DW68" s="19">
        <v>1618</v>
      </c>
      <c r="DX68" s="50">
        <v>1339</v>
      </c>
      <c r="DY68" s="19">
        <v>171045</v>
      </c>
      <c r="DZ68" s="50">
        <v>15106</v>
      </c>
    </row>
    <row r="69" spans="1:130" x14ac:dyDescent="0.2">
      <c r="A69" s="46" t="s">
        <v>45</v>
      </c>
      <c r="B69" s="19">
        <v>3295561</v>
      </c>
      <c r="C69" s="50">
        <v>3308</v>
      </c>
      <c r="D69" s="19">
        <v>2817208</v>
      </c>
      <c r="E69" s="50">
        <v>17954</v>
      </c>
      <c r="F69" s="19">
        <v>359628</v>
      </c>
      <c r="G69" s="50">
        <v>15733</v>
      </c>
      <c r="H69" s="19">
        <v>101051</v>
      </c>
      <c r="I69" s="50">
        <v>8401</v>
      </c>
      <c r="J69" s="19">
        <v>436</v>
      </c>
      <c r="K69" s="50">
        <v>482</v>
      </c>
      <c r="L69" s="52" t="s">
        <v>45</v>
      </c>
      <c r="M69" s="19">
        <v>320</v>
      </c>
      <c r="N69" s="50">
        <v>330</v>
      </c>
      <c r="O69" s="19">
        <v>8279</v>
      </c>
      <c r="P69" s="50">
        <v>2420</v>
      </c>
      <c r="Q69" s="19">
        <v>146</v>
      </c>
      <c r="R69" s="50">
        <v>244</v>
      </c>
      <c r="S69" s="19">
        <v>23219</v>
      </c>
      <c r="T69" s="50">
        <v>4550</v>
      </c>
      <c r="U69" s="19">
        <v>3712</v>
      </c>
      <c r="V69" s="50">
        <v>1080</v>
      </c>
      <c r="W69" s="52" t="s">
        <v>45</v>
      </c>
      <c r="X69" s="19">
        <v>171</v>
      </c>
      <c r="Y69" s="50">
        <v>180</v>
      </c>
      <c r="Z69" s="19">
        <v>498</v>
      </c>
      <c r="AA69" s="50">
        <v>584</v>
      </c>
      <c r="AB69" s="19">
        <v>175</v>
      </c>
      <c r="AC69" s="50">
        <v>155</v>
      </c>
      <c r="AD69" s="19">
        <v>3093</v>
      </c>
      <c r="AE69" s="50">
        <v>1130</v>
      </c>
      <c r="AF69" s="19">
        <v>1261</v>
      </c>
      <c r="AG69" s="50">
        <v>843</v>
      </c>
      <c r="AH69" s="52" t="s">
        <v>45</v>
      </c>
      <c r="AI69" s="19">
        <v>995</v>
      </c>
      <c r="AJ69" s="50">
        <v>903</v>
      </c>
      <c r="AK69" s="19">
        <v>7411</v>
      </c>
      <c r="AL69" s="50">
        <v>1830</v>
      </c>
      <c r="AM69" s="19">
        <v>1438</v>
      </c>
      <c r="AN69" s="50">
        <v>793</v>
      </c>
      <c r="AO69" s="19">
        <v>798</v>
      </c>
      <c r="AP69" s="50">
        <v>579</v>
      </c>
      <c r="AQ69" s="19">
        <v>10</v>
      </c>
      <c r="AR69" s="50">
        <v>19</v>
      </c>
      <c r="AS69" s="52" t="s">
        <v>45</v>
      </c>
      <c r="AT69" s="19">
        <v>664</v>
      </c>
      <c r="AU69" s="50">
        <v>534</v>
      </c>
      <c r="AV69" s="19">
        <v>282</v>
      </c>
      <c r="AW69" s="50">
        <v>279</v>
      </c>
      <c r="AX69" s="19">
        <v>506</v>
      </c>
      <c r="AY69" s="50">
        <v>327</v>
      </c>
      <c r="AZ69" s="19">
        <v>37</v>
      </c>
      <c r="BA69" s="50">
        <v>66</v>
      </c>
      <c r="BB69" s="19">
        <v>932</v>
      </c>
      <c r="BC69" s="50">
        <v>635</v>
      </c>
      <c r="BD69" s="52" t="s">
        <v>45</v>
      </c>
      <c r="BE69" s="19">
        <v>550</v>
      </c>
      <c r="BF69" s="50">
        <v>431</v>
      </c>
      <c r="BG69" s="19">
        <v>1233</v>
      </c>
      <c r="BH69" s="50">
        <v>1057</v>
      </c>
      <c r="BI69" s="19">
        <v>1183</v>
      </c>
      <c r="BJ69" s="50">
        <v>874</v>
      </c>
      <c r="BK69" s="19">
        <v>217</v>
      </c>
      <c r="BL69" s="50">
        <v>185</v>
      </c>
      <c r="BM69" s="19">
        <v>952</v>
      </c>
      <c r="BN69" s="50">
        <v>618</v>
      </c>
      <c r="BO69" s="52" t="s">
        <v>45</v>
      </c>
      <c r="BP69" s="19">
        <v>229</v>
      </c>
      <c r="BQ69" s="50">
        <v>234</v>
      </c>
      <c r="BR69" s="19">
        <v>378</v>
      </c>
      <c r="BS69" s="50">
        <v>324</v>
      </c>
      <c r="BT69" s="19">
        <v>3748</v>
      </c>
      <c r="BU69" s="50">
        <v>1316</v>
      </c>
      <c r="BV69" s="19">
        <v>0</v>
      </c>
      <c r="BW69" s="50">
        <v>206</v>
      </c>
      <c r="BX69" s="19">
        <v>559</v>
      </c>
      <c r="BY69" s="50">
        <v>507</v>
      </c>
      <c r="BZ69" s="52" t="s">
        <v>45</v>
      </c>
      <c r="CA69" s="19">
        <v>2211</v>
      </c>
      <c r="CB69" s="50">
        <v>1353</v>
      </c>
      <c r="CC69" s="19">
        <v>2918</v>
      </c>
      <c r="CD69" s="50">
        <v>1317</v>
      </c>
      <c r="CE69" s="19">
        <v>1659</v>
      </c>
      <c r="CF69" s="50">
        <v>1142</v>
      </c>
      <c r="CG69" s="19">
        <v>0</v>
      </c>
      <c r="CH69" s="50">
        <v>206</v>
      </c>
      <c r="CI69" s="19">
        <v>557</v>
      </c>
      <c r="CJ69" s="50">
        <v>399</v>
      </c>
      <c r="CK69" s="52" t="s">
        <v>45</v>
      </c>
      <c r="CL69" s="19">
        <v>2041</v>
      </c>
      <c r="CM69" s="50">
        <v>1171</v>
      </c>
      <c r="CN69" s="19">
        <v>2758</v>
      </c>
      <c r="CO69" s="50">
        <v>1563</v>
      </c>
      <c r="CP69" s="19">
        <v>1159</v>
      </c>
      <c r="CQ69" s="50">
        <v>747</v>
      </c>
      <c r="CR69" s="19">
        <v>865</v>
      </c>
      <c r="CS69" s="50">
        <v>974</v>
      </c>
      <c r="CT69" s="19">
        <v>725</v>
      </c>
      <c r="CU69" s="50">
        <v>461</v>
      </c>
      <c r="CV69" s="52" t="s">
        <v>45</v>
      </c>
      <c r="CW69" s="19">
        <v>271</v>
      </c>
      <c r="CX69" s="50">
        <v>370</v>
      </c>
      <c r="CY69" s="19">
        <v>2646</v>
      </c>
      <c r="CZ69" s="50">
        <v>1606</v>
      </c>
      <c r="DA69" s="19">
        <v>6078</v>
      </c>
      <c r="DB69" s="50">
        <v>1869</v>
      </c>
      <c r="DC69" s="23" t="s">
        <v>61</v>
      </c>
      <c r="DD69" s="55" t="s">
        <v>61</v>
      </c>
      <c r="DE69" s="23">
        <v>683</v>
      </c>
      <c r="DF69" s="50">
        <v>647</v>
      </c>
      <c r="DG69" s="52" t="s">
        <v>45</v>
      </c>
      <c r="DH69" s="19">
        <v>2775</v>
      </c>
      <c r="DI69" s="50">
        <v>1176</v>
      </c>
      <c r="DJ69" s="19">
        <v>6294</v>
      </c>
      <c r="DK69" s="50">
        <v>1890</v>
      </c>
      <c r="DL69" s="19">
        <v>0</v>
      </c>
      <c r="DM69" s="50">
        <v>206</v>
      </c>
      <c r="DN69" s="19">
        <v>1988</v>
      </c>
      <c r="DO69" s="50">
        <v>1662</v>
      </c>
      <c r="DP69" s="19">
        <v>1991</v>
      </c>
      <c r="DQ69" s="50">
        <v>1035</v>
      </c>
      <c r="DR69" s="52" t="s">
        <v>45</v>
      </c>
      <c r="DS69" s="19">
        <v>17674</v>
      </c>
      <c r="DT69" s="50">
        <v>3338</v>
      </c>
      <c r="DU69" s="19">
        <v>63</v>
      </c>
      <c r="DV69" s="50">
        <v>92</v>
      </c>
      <c r="DW69" s="19">
        <v>1325</v>
      </c>
      <c r="DX69" s="50">
        <v>1371</v>
      </c>
      <c r="DY69" s="19">
        <v>16286</v>
      </c>
      <c r="DZ69" s="50">
        <v>2959</v>
      </c>
    </row>
    <row r="70" spans="1:130" x14ac:dyDescent="0.2">
      <c r="A70" s="46" t="s">
        <v>46</v>
      </c>
      <c r="B70" s="19">
        <v>641007</v>
      </c>
      <c r="C70" s="50">
        <v>929</v>
      </c>
      <c r="D70" s="19">
        <v>564684</v>
      </c>
      <c r="E70" s="50">
        <v>5468</v>
      </c>
      <c r="F70" s="19">
        <v>42454</v>
      </c>
      <c r="G70" s="50">
        <v>4180</v>
      </c>
      <c r="H70" s="19">
        <v>31809</v>
      </c>
      <c r="I70" s="50">
        <v>3854</v>
      </c>
      <c r="J70" s="19">
        <v>94</v>
      </c>
      <c r="K70" s="50">
        <v>166</v>
      </c>
      <c r="L70" s="52" t="s">
        <v>46</v>
      </c>
      <c r="M70" s="19">
        <v>0</v>
      </c>
      <c r="N70" s="50">
        <v>165</v>
      </c>
      <c r="O70" s="19">
        <v>101</v>
      </c>
      <c r="P70" s="50">
        <v>158</v>
      </c>
      <c r="Q70" s="19">
        <v>0</v>
      </c>
      <c r="R70" s="50">
        <v>165</v>
      </c>
      <c r="S70" s="19">
        <v>1043</v>
      </c>
      <c r="T70" s="50">
        <v>492</v>
      </c>
      <c r="U70" s="19">
        <v>587</v>
      </c>
      <c r="V70" s="50">
        <v>434</v>
      </c>
      <c r="W70" s="52" t="s">
        <v>46</v>
      </c>
      <c r="X70" s="19">
        <v>1221</v>
      </c>
      <c r="Y70" s="50">
        <v>579</v>
      </c>
      <c r="Z70" s="19">
        <v>41</v>
      </c>
      <c r="AA70" s="50">
        <v>93</v>
      </c>
      <c r="AB70" s="19">
        <v>195</v>
      </c>
      <c r="AC70" s="50">
        <v>247</v>
      </c>
      <c r="AD70" s="19">
        <v>1172</v>
      </c>
      <c r="AE70" s="50">
        <v>455</v>
      </c>
      <c r="AF70" s="19">
        <v>284</v>
      </c>
      <c r="AG70" s="50">
        <v>239</v>
      </c>
      <c r="AH70" s="52" t="s">
        <v>46</v>
      </c>
      <c r="AI70" s="19">
        <v>266</v>
      </c>
      <c r="AJ70" s="50">
        <v>281</v>
      </c>
      <c r="AK70" s="19">
        <v>0</v>
      </c>
      <c r="AL70" s="50">
        <v>165</v>
      </c>
      <c r="AM70" s="19">
        <v>108</v>
      </c>
      <c r="AN70" s="50">
        <v>121</v>
      </c>
      <c r="AO70" s="19">
        <v>136</v>
      </c>
      <c r="AP70" s="50">
        <v>165</v>
      </c>
      <c r="AQ70" s="19">
        <v>292</v>
      </c>
      <c r="AR70" s="50">
        <v>287</v>
      </c>
      <c r="AS70" s="52" t="s">
        <v>46</v>
      </c>
      <c r="AT70" s="19">
        <v>172</v>
      </c>
      <c r="AU70" s="50">
        <v>180</v>
      </c>
      <c r="AV70" s="19">
        <v>191</v>
      </c>
      <c r="AW70" s="50">
        <v>229</v>
      </c>
      <c r="AX70" s="19">
        <v>98</v>
      </c>
      <c r="AY70" s="50">
        <v>168</v>
      </c>
      <c r="AZ70" s="19">
        <v>743</v>
      </c>
      <c r="BA70" s="50">
        <v>501</v>
      </c>
      <c r="BB70" s="19">
        <v>712</v>
      </c>
      <c r="BC70" s="50">
        <v>355</v>
      </c>
      <c r="BD70" s="52" t="s">
        <v>46</v>
      </c>
      <c r="BE70" s="19">
        <v>6890</v>
      </c>
      <c r="BF70" s="50">
        <v>1940</v>
      </c>
      <c r="BG70" s="19">
        <v>650</v>
      </c>
      <c r="BH70" s="50">
        <v>687</v>
      </c>
      <c r="BI70" s="19">
        <v>48</v>
      </c>
      <c r="BJ70" s="50">
        <v>83</v>
      </c>
      <c r="BK70" s="19">
        <v>0</v>
      </c>
      <c r="BL70" s="50">
        <v>165</v>
      </c>
      <c r="BM70" s="19">
        <v>113</v>
      </c>
      <c r="BN70" s="50">
        <v>187</v>
      </c>
      <c r="BO70" s="52" t="s">
        <v>46</v>
      </c>
      <c r="BP70" s="19">
        <v>70</v>
      </c>
      <c r="BQ70" s="50">
        <v>122</v>
      </c>
      <c r="BR70" s="19">
        <v>0</v>
      </c>
      <c r="BS70" s="50">
        <v>165</v>
      </c>
      <c r="BT70" s="19">
        <v>143</v>
      </c>
      <c r="BU70" s="50">
        <v>239</v>
      </c>
      <c r="BV70" s="19">
        <v>2140</v>
      </c>
      <c r="BW70" s="50">
        <v>947</v>
      </c>
      <c r="BX70" s="19">
        <v>2182</v>
      </c>
      <c r="BY70" s="50">
        <v>997</v>
      </c>
      <c r="BZ70" s="52" t="s">
        <v>46</v>
      </c>
      <c r="CA70" s="19">
        <v>106</v>
      </c>
      <c r="CB70" s="50">
        <v>203</v>
      </c>
      <c r="CC70" s="19">
        <v>5816</v>
      </c>
      <c r="CD70" s="50">
        <v>1600</v>
      </c>
      <c r="CE70" s="19">
        <v>349</v>
      </c>
      <c r="CF70" s="50">
        <v>298</v>
      </c>
      <c r="CG70" s="19">
        <v>0</v>
      </c>
      <c r="CH70" s="50">
        <v>165</v>
      </c>
      <c r="CI70" s="19">
        <v>546</v>
      </c>
      <c r="CJ70" s="50">
        <v>623</v>
      </c>
      <c r="CK70" s="52" t="s">
        <v>46</v>
      </c>
      <c r="CL70" s="19">
        <v>90</v>
      </c>
      <c r="CM70" s="50">
        <v>154</v>
      </c>
      <c r="CN70" s="19">
        <v>300</v>
      </c>
      <c r="CO70" s="50">
        <v>234</v>
      </c>
      <c r="CP70" s="19">
        <v>1242</v>
      </c>
      <c r="CQ70" s="50">
        <v>711</v>
      </c>
      <c r="CR70" s="19">
        <v>687</v>
      </c>
      <c r="CS70" s="50">
        <v>395</v>
      </c>
      <c r="CT70" s="19">
        <v>209</v>
      </c>
      <c r="CU70" s="50">
        <v>209</v>
      </c>
      <c r="CV70" s="52" t="s">
        <v>46</v>
      </c>
      <c r="CW70" s="19">
        <v>22</v>
      </c>
      <c r="CX70" s="50">
        <v>44</v>
      </c>
      <c r="CY70" s="19">
        <v>336</v>
      </c>
      <c r="CZ70" s="50">
        <v>429</v>
      </c>
      <c r="DA70" s="19">
        <v>576</v>
      </c>
      <c r="DB70" s="50">
        <v>414</v>
      </c>
      <c r="DC70" s="19">
        <v>229</v>
      </c>
      <c r="DD70" s="50">
        <v>259</v>
      </c>
      <c r="DE70" s="23" t="s">
        <v>61</v>
      </c>
      <c r="DF70" s="55" t="s">
        <v>61</v>
      </c>
      <c r="DG70" s="52" t="s">
        <v>46</v>
      </c>
      <c r="DH70" s="23">
        <v>0</v>
      </c>
      <c r="DI70" s="50">
        <v>165</v>
      </c>
      <c r="DJ70" s="19">
        <v>1166</v>
      </c>
      <c r="DK70" s="50">
        <v>1190</v>
      </c>
      <c r="DL70" s="19">
        <v>53</v>
      </c>
      <c r="DM70" s="50">
        <v>88</v>
      </c>
      <c r="DN70" s="19">
        <v>351</v>
      </c>
      <c r="DO70" s="50">
        <v>488</v>
      </c>
      <c r="DP70" s="19">
        <v>39</v>
      </c>
      <c r="DQ70" s="50">
        <v>69</v>
      </c>
      <c r="DR70" s="52" t="s">
        <v>46</v>
      </c>
      <c r="DS70" s="19">
        <v>2060</v>
      </c>
      <c r="DT70" s="50">
        <v>719</v>
      </c>
      <c r="DU70" s="19">
        <v>45</v>
      </c>
      <c r="DV70" s="50">
        <v>78</v>
      </c>
      <c r="DW70" s="19">
        <v>0</v>
      </c>
      <c r="DX70" s="50">
        <v>165</v>
      </c>
      <c r="DY70" s="19">
        <v>2015</v>
      </c>
      <c r="DZ70" s="50">
        <v>724</v>
      </c>
    </row>
    <row r="71" spans="1:130" x14ac:dyDescent="0.2">
      <c r="A71" s="46" t="s">
        <v>47</v>
      </c>
      <c r="B71" s="19">
        <v>8557020</v>
      </c>
      <c r="C71" s="50">
        <v>4817</v>
      </c>
      <c r="D71" s="19">
        <v>7384723</v>
      </c>
      <c r="E71" s="50">
        <v>29614</v>
      </c>
      <c r="F71" s="19">
        <v>855269</v>
      </c>
      <c r="G71" s="50">
        <v>26354</v>
      </c>
      <c r="H71" s="19">
        <v>272693</v>
      </c>
      <c r="I71" s="50">
        <v>12741</v>
      </c>
      <c r="J71" s="19">
        <v>1878</v>
      </c>
      <c r="K71" s="50">
        <v>989</v>
      </c>
      <c r="L71" s="52" t="s">
        <v>47</v>
      </c>
      <c r="M71" s="19">
        <v>1532</v>
      </c>
      <c r="N71" s="50">
        <v>1086</v>
      </c>
      <c r="O71" s="19">
        <v>5698</v>
      </c>
      <c r="P71" s="50">
        <v>2326</v>
      </c>
      <c r="Q71" s="19">
        <v>742</v>
      </c>
      <c r="R71" s="50">
        <v>658</v>
      </c>
      <c r="S71" s="19">
        <v>21052</v>
      </c>
      <c r="T71" s="50">
        <v>4256</v>
      </c>
      <c r="U71" s="19">
        <v>5002</v>
      </c>
      <c r="V71" s="50">
        <v>1899</v>
      </c>
      <c r="W71" s="52" t="s">
        <v>47</v>
      </c>
      <c r="X71" s="19">
        <v>3396</v>
      </c>
      <c r="Y71" s="50">
        <v>1500</v>
      </c>
      <c r="Z71" s="19">
        <v>1270</v>
      </c>
      <c r="AA71" s="50">
        <v>715</v>
      </c>
      <c r="AB71" s="19">
        <v>13211</v>
      </c>
      <c r="AC71" s="50">
        <v>2272</v>
      </c>
      <c r="AD71" s="19">
        <v>20603</v>
      </c>
      <c r="AE71" s="50">
        <v>4165</v>
      </c>
      <c r="AF71" s="19">
        <v>10750</v>
      </c>
      <c r="AG71" s="50">
        <v>2604</v>
      </c>
      <c r="AH71" s="52" t="s">
        <v>47</v>
      </c>
      <c r="AI71" s="19">
        <v>2193</v>
      </c>
      <c r="AJ71" s="50">
        <v>1446</v>
      </c>
      <c r="AK71" s="19">
        <v>607</v>
      </c>
      <c r="AL71" s="50">
        <v>498</v>
      </c>
      <c r="AM71" s="19">
        <v>4833</v>
      </c>
      <c r="AN71" s="50">
        <v>1283</v>
      </c>
      <c r="AO71" s="19">
        <v>3159</v>
      </c>
      <c r="AP71" s="50">
        <v>1366</v>
      </c>
      <c r="AQ71" s="19">
        <v>645</v>
      </c>
      <c r="AR71" s="50">
        <v>482</v>
      </c>
      <c r="AS71" s="52" t="s">
        <v>47</v>
      </c>
      <c r="AT71" s="19">
        <v>711</v>
      </c>
      <c r="AU71" s="50">
        <v>460</v>
      </c>
      <c r="AV71" s="19">
        <v>1926</v>
      </c>
      <c r="AW71" s="50">
        <v>811</v>
      </c>
      <c r="AX71" s="19">
        <v>2372</v>
      </c>
      <c r="AY71" s="50">
        <v>1500</v>
      </c>
      <c r="AZ71" s="19">
        <v>247</v>
      </c>
      <c r="BA71" s="50">
        <v>236</v>
      </c>
      <c r="BB71" s="19">
        <v>27855</v>
      </c>
      <c r="BC71" s="50">
        <v>4295</v>
      </c>
      <c r="BD71" s="52" t="s">
        <v>47</v>
      </c>
      <c r="BE71" s="19">
        <v>9553</v>
      </c>
      <c r="BF71" s="50">
        <v>3137</v>
      </c>
      <c r="BG71" s="19">
        <v>3005</v>
      </c>
      <c r="BH71" s="50">
        <v>1218</v>
      </c>
      <c r="BI71" s="19">
        <v>1612</v>
      </c>
      <c r="BJ71" s="50">
        <v>913</v>
      </c>
      <c r="BK71" s="19">
        <v>1051</v>
      </c>
      <c r="BL71" s="50">
        <v>724</v>
      </c>
      <c r="BM71" s="19">
        <v>2607</v>
      </c>
      <c r="BN71" s="50">
        <v>1492</v>
      </c>
      <c r="BO71" s="52" t="s">
        <v>47</v>
      </c>
      <c r="BP71" s="19">
        <v>771</v>
      </c>
      <c r="BQ71" s="50">
        <v>707</v>
      </c>
      <c r="BR71" s="19">
        <v>567</v>
      </c>
      <c r="BS71" s="50">
        <v>444</v>
      </c>
      <c r="BT71" s="19">
        <v>2193</v>
      </c>
      <c r="BU71" s="50">
        <v>1347</v>
      </c>
      <c r="BV71" s="19">
        <v>1164</v>
      </c>
      <c r="BW71" s="50">
        <v>757</v>
      </c>
      <c r="BX71" s="19">
        <v>8963</v>
      </c>
      <c r="BY71" s="50">
        <v>1974</v>
      </c>
      <c r="BZ71" s="52" t="s">
        <v>47</v>
      </c>
      <c r="CA71" s="19">
        <v>969</v>
      </c>
      <c r="CB71" s="50">
        <v>569</v>
      </c>
      <c r="CC71" s="19">
        <v>13416</v>
      </c>
      <c r="CD71" s="50">
        <v>3165</v>
      </c>
      <c r="CE71" s="19">
        <v>27640</v>
      </c>
      <c r="CF71" s="50">
        <v>4420</v>
      </c>
      <c r="CG71" s="19">
        <v>442</v>
      </c>
      <c r="CH71" s="50">
        <v>481</v>
      </c>
      <c r="CI71" s="19">
        <v>5882</v>
      </c>
      <c r="CJ71" s="50">
        <v>1830</v>
      </c>
      <c r="CK71" s="52" t="s">
        <v>47</v>
      </c>
      <c r="CL71" s="19">
        <v>1311</v>
      </c>
      <c r="CM71" s="50">
        <v>713</v>
      </c>
      <c r="CN71" s="19">
        <v>870</v>
      </c>
      <c r="CO71" s="50">
        <v>471</v>
      </c>
      <c r="CP71" s="19">
        <v>14436</v>
      </c>
      <c r="CQ71" s="50">
        <v>3495</v>
      </c>
      <c r="CR71" s="19">
        <v>1604</v>
      </c>
      <c r="CS71" s="50">
        <v>952</v>
      </c>
      <c r="CT71" s="19">
        <v>9212</v>
      </c>
      <c r="CU71" s="50">
        <v>3194</v>
      </c>
      <c r="CV71" s="52" t="s">
        <v>47</v>
      </c>
      <c r="CW71" s="19">
        <v>211</v>
      </c>
      <c r="CX71" s="50">
        <v>305</v>
      </c>
      <c r="CY71" s="19">
        <v>6574</v>
      </c>
      <c r="CZ71" s="50">
        <v>1860</v>
      </c>
      <c r="DA71" s="19">
        <v>13305</v>
      </c>
      <c r="DB71" s="50">
        <v>3066</v>
      </c>
      <c r="DC71" s="19">
        <v>1261</v>
      </c>
      <c r="DD71" s="50">
        <v>927</v>
      </c>
      <c r="DE71" s="19">
        <v>483</v>
      </c>
      <c r="DF71" s="50">
        <v>433</v>
      </c>
      <c r="DG71" s="52" t="s">
        <v>47</v>
      </c>
      <c r="DH71" s="23" t="s">
        <v>61</v>
      </c>
      <c r="DI71" s="55" t="s">
        <v>61</v>
      </c>
      <c r="DJ71" s="23">
        <v>6749</v>
      </c>
      <c r="DK71" s="50">
        <v>2172</v>
      </c>
      <c r="DL71" s="19">
        <v>5564</v>
      </c>
      <c r="DM71" s="50">
        <v>2280</v>
      </c>
      <c r="DN71" s="19">
        <v>1152</v>
      </c>
      <c r="DO71" s="50">
        <v>711</v>
      </c>
      <c r="DP71" s="19">
        <v>444</v>
      </c>
      <c r="DQ71" s="50">
        <v>320</v>
      </c>
      <c r="DR71" s="52" t="s">
        <v>47</v>
      </c>
      <c r="DS71" s="19">
        <v>44335</v>
      </c>
      <c r="DT71" s="50">
        <v>6304</v>
      </c>
      <c r="DU71" s="19">
        <v>2912</v>
      </c>
      <c r="DV71" s="50">
        <v>1593</v>
      </c>
      <c r="DW71" s="19">
        <v>279</v>
      </c>
      <c r="DX71" s="50">
        <v>273</v>
      </c>
      <c r="DY71" s="19">
        <v>41144</v>
      </c>
      <c r="DZ71" s="50">
        <v>5997</v>
      </c>
    </row>
    <row r="72" spans="1:130" x14ac:dyDescent="0.2">
      <c r="B72" s="19"/>
      <c r="C72" s="50"/>
      <c r="D72" s="19"/>
      <c r="E72" s="50"/>
      <c r="F72" s="19"/>
      <c r="G72" s="50"/>
      <c r="H72" s="19"/>
      <c r="I72" s="50"/>
      <c r="J72" s="19"/>
      <c r="K72" s="50"/>
      <c r="L72" s="52"/>
      <c r="M72" s="19"/>
      <c r="N72" s="50"/>
      <c r="O72" s="19"/>
      <c r="P72" s="50"/>
      <c r="Q72" s="19"/>
      <c r="R72" s="50"/>
      <c r="S72" s="19"/>
      <c r="T72" s="50"/>
      <c r="U72" s="19"/>
      <c r="V72" s="50"/>
      <c r="W72" s="52"/>
      <c r="X72" s="19"/>
      <c r="Y72" s="50"/>
      <c r="Z72" s="19"/>
      <c r="AA72" s="50"/>
      <c r="AB72" s="19"/>
      <c r="AC72" s="50"/>
      <c r="AD72" s="19"/>
      <c r="AE72" s="50"/>
      <c r="AF72" s="19"/>
      <c r="AG72" s="50"/>
      <c r="AH72" s="52"/>
      <c r="AI72" s="19"/>
      <c r="AJ72" s="50"/>
      <c r="AK72" s="19"/>
      <c r="AL72" s="50"/>
      <c r="AM72" s="19"/>
      <c r="AN72" s="50"/>
      <c r="AO72" s="19"/>
      <c r="AP72" s="50"/>
      <c r="AQ72" s="19"/>
      <c r="AR72" s="50"/>
      <c r="AS72" s="52"/>
      <c r="AT72" s="19"/>
      <c r="AU72" s="50"/>
      <c r="AV72" s="19"/>
      <c r="AW72" s="50"/>
      <c r="AX72" s="19"/>
      <c r="AY72" s="50"/>
      <c r="AZ72" s="19"/>
      <c r="BA72" s="50"/>
      <c r="BB72" s="19"/>
      <c r="BC72" s="50"/>
      <c r="BD72" s="52"/>
      <c r="BE72" s="19"/>
      <c r="BF72" s="50"/>
      <c r="BG72" s="19"/>
      <c r="BH72" s="50"/>
      <c r="BI72" s="19"/>
      <c r="BJ72" s="50"/>
      <c r="BK72" s="19"/>
      <c r="BL72" s="50"/>
      <c r="BM72" s="19"/>
      <c r="BN72" s="50"/>
      <c r="BO72" s="52"/>
      <c r="BP72" s="19"/>
      <c r="BQ72" s="50"/>
      <c r="BR72" s="19"/>
      <c r="BS72" s="50"/>
      <c r="BT72" s="19"/>
      <c r="BU72" s="50"/>
      <c r="BV72" s="19"/>
      <c r="BW72" s="50"/>
      <c r="BX72" s="19"/>
      <c r="BY72" s="50"/>
      <c r="BZ72" s="52"/>
      <c r="CA72" s="19"/>
      <c r="CB72" s="50"/>
      <c r="CC72" s="19"/>
      <c r="CD72" s="50"/>
      <c r="CE72" s="19"/>
      <c r="CF72" s="50"/>
      <c r="CG72" s="19"/>
      <c r="CH72" s="50"/>
      <c r="CI72" s="19"/>
      <c r="CJ72" s="50"/>
      <c r="CK72" s="52"/>
      <c r="CL72" s="19"/>
      <c r="CM72" s="50"/>
      <c r="CN72" s="19"/>
      <c r="CO72" s="50"/>
      <c r="CP72" s="19"/>
      <c r="CQ72" s="50"/>
      <c r="CR72" s="19"/>
      <c r="CS72" s="50"/>
      <c r="CT72" s="19"/>
      <c r="CU72" s="50"/>
      <c r="CV72" s="52"/>
      <c r="CW72" s="19"/>
      <c r="CX72" s="50"/>
      <c r="CY72" s="19"/>
      <c r="CZ72" s="50"/>
      <c r="DA72" s="19"/>
      <c r="DB72" s="50"/>
      <c r="DC72" s="19"/>
      <c r="DD72" s="50"/>
      <c r="DE72" s="19"/>
      <c r="DF72" s="50"/>
      <c r="DG72" s="52"/>
      <c r="DH72" s="56"/>
      <c r="DI72" s="50"/>
      <c r="DJ72" s="23"/>
      <c r="DK72" s="50"/>
      <c r="DL72" s="19"/>
      <c r="DM72" s="50"/>
      <c r="DN72" s="19"/>
      <c r="DO72" s="50"/>
      <c r="DP72" s="19"/>
      <c r="DQ72" s="50"/>
      <c r="DR72" s="52"/>
      <c r="DS72" s="19"/>
      <c r="DT72" s="50"/>
      <c r="DU72" s="19"/>
      <c r="DV72" s="50"/>
      <c r="DW72" s="19"/>
      <c r="DX72" s="50"/>
      <c r="DY72" s="19"/>
      <c r="DZ72" s="50"/>
    </row>
    <row r="73" spans="1:130" x14ac:dyDescent="0.2">
      <c r="A73" s="46" t="s">
        <v>48</v>
      </c>
      <c r="B73" s="19">
        <v>7657350</v>
      </c>
      <c r="C73" s="50">
        <v>4731</v>
      </c>
      <c r="D73" s="19">
        <v>6474967</v>
      </c>
      <c r="E73" s="50">
        <v>29847</v>
      </c>
      <c r="F73" s="19">
        <v>909338</v>
      </c>
      <c r="G73" s="50">
        <v>26736</v>
      </c>
      <c r="H73" s="19">
        <v>225306</v>
      </c>
      <c r="I73" s="50">
        <v>12843</v>
      </c>
      <c r="J73" s="19">
        <v>1064</v>
      </c>
      <c r="K73" s="50">
        <v>792</v>
      </c>
      <c r="L73" s="52" t="s">
        <v>48</v>
      </c>
      <c r="M73" s="19">
        <v>2242</v>
      </c>
      <c r="N73" s="50">
        <v>1128</v>
      </c>
      <c r="O73" s="19">
        <v>10300</v>
      </c>
      <c r="P73" s="50">
        <v>2823</v>
      </c>
      <c r="Q73" s="19">
        <v>782</v>
      </c>
      <c r="R73" s="50">
        <v>889</v>
      </c>
      <c r="S73" s="19">
        <v>57576</v>
      </c>
      <c r="T73" s="50">
        <v>6607</v>
      </c>
      <c r="U73" s="19">
        <v>7452</v>
      </c>
      <c r="V73" s="50">
        <v>1936</v>
      </c>
      <c r="W73" s="52" t="s">
        <v>48</v>
      </c>
      <c r="X73" s="19">
        <v>1536</v>
      </c>
      <c r="Y73" s="50">
        <v>797</v>
      </c>
      <c r="Z73" s="19">
        <v>0</v>
      </c>
      <c r="AA73" s="50">
        <v>213</v>
      </c>
      <c r="AB73" s="19">
        <v>203</v>
      </c>
      <c r="AC73" s="50">
        <v>239</v>
      </c>
      <c r="AD73" s="19">
        <v>9637</v>
      </c>
      <c r="AE73" s="50">
        <v>3415</v>
      </c>
      <c r="AF73" s="19">
        <v>4838</v>
      </c>
      <c r="AG73" s="50">
        <v>1765</v>
      </c>
      <c r="AH73" s="52" t="s">
        <v>48</v>
      </c>
      <c r="AI73" s="19">
        <v>3770</v>
      </c>
      <c r="AJ73" s="50">
        <v>1509</v>
      </c>
      <c r="AK73" s="19">
        <v>9856</v>
      </c>
      <c r="AL73" s="50">
        <v>2559</v>
      </c>
      <c r="AM73" s="19">
        <v>3956</v>
      </c>
      <c r="AN73" s="50">
        <v>1727</v>
      </c>
      <c r="AO73" s="19">
        <v>679</v>
      </c>
      <c r="AP73" s="50">
        <v>630</v>
      </c>
      <c r="AQ73" s="19">
        <v>394</v>
      </c>
      <c r="AR73" s="50">
        <v>352</v>
      </c>
      <c r="AS73" s="52" t="s">
        <v>48</v>
      </c>
      <c r="AT73" s="19">
        <v>2923</v>
      </c>
      <c r="AU73" s="50">
        <v>1814</v>
      </c>
      <c r="AV73" s="19">
        <v>823</v>
      </c>
      <c r="AW73" s="50">
        <v>551</v>
      </c>
      <c r="AX73" s="19">
        <v>994</v>
      </c>
      <c r="AY73" s="50">
        <v>720</v>
      </c>
      <c r="AZ73" s="19">
        <v>489</v>
      </c>
      <c r="BA73" s="50">
        <v>332</v>
      </c>
      <c r="BB73" s="19">
        <v>1723</v>
      </c>
      <c r="BC73" s="50">
        <v>936</v>
      </c>
      <c r="BD73" s="52" t="s">
        <v>48</v>
      </c>
      <c r="BE73" s="19">
        <v>4402</v>
      </c>
      <c r="BF73" s="50">
        <v>1729</v>
      </c>
      <c r="BG73" s="19">
        <v>2139</v>
      </c>
      <c r="BH73" s="50">
        <v>1119</v>
      </c>
      <c r="BI73" s="19">
        <v>2252</v>
      </c>
      <c r="BJ73" s="50">
        <v>953</v>
      </c>
      <c r="BK73" s="19">
        <v>1051</v>
      </c>
      <c r="BL73" s="50">
        <v>1005</v>
      </c>
      <c r="BM73" s="19">
        <v>4271</v>
      </c>
      <c r="BN73" s="50">
        <v>2773</v>
      </c>
      <c r="BO73" s="52" t="s">
        <v>48</v>
      </c>
      <c r="BP73" s="19">
        <v>3740</v>
      </c>
      <c r="BQ73" s="50">
        <v>1524</v>
      </c>
      <c r="BR73" s="19">
        <v>853</v>
      </c>
      <c r="BS73" s="50">
        <v>577</v>
      </c>
      <c r="BT73" s="19">
        <v>4324</v>
      </c>
      <c r="BU73" s="50">
        <v>1985</v>
      </c>
      <c r="BV73" s="19">
        <v>905</v>
      </c>
      <c r="BW73" s="50">
        <v>815</v>
      </c>
      <c r="BX73" s="19">
        <v>1709</v>
      </c>
      <c r="BY73" s="50">
        <v>761</v>
      </c>
      <c r="BZ73" s="52" t="s">
        <v>48</v>
      </c>
      <c r="CA73" s="19">
        <v>950</v>
      </c>
      <c r="CB73" s="50">
        <v>562</v>
      </c>
      <c r="CC73" s="19">
        <v>5682</v>
      </c>
      <c r="CD73" s="50">
        <v>1767</v>
      </c>
      <c r="CE73" s="19">
        <v>2499</v>
      </c>
      <c r="CF73" s="50">
        <v>1321</v>
      </c>
      <c r="CG73" s="19">
        <v>1285</v>
      </c>
      <c r="CH73" s="50">
        <v>1174</v>
      </c>
      <c r="CI73" s="19">
        <v>4138</v>
      </c>
      <c r="CJ73" s="50">
        <v>1578</v>
      </c>
      <c r="CK73" s="52" t="s">
        <v>48</v>
      </c>
      <c r="CL73" s="19">
        <v>2410</v>
      </c>
      <c r="CM73" s="50">
        <v>1377</v>
      </c>
      <c r="CN73" s="19">
        <v>27282</v>
      </c>
      <c r="CO73" s="50">
        <v>4027</v>
      </c>
      <c r="CP73" s="19">
        <v>4958</v>
      </c>
      <c r="CQ73" s="50">
        <v>1808</v>
      </c>
      <c r="CR73" s="19">
        <v>374</v>
      </c>
      <c r="CS73" s="50">
        <v>248</v>
      </c>
      <c r="CT73" s="19">
        <v>2444</v>
      </c>
      <c r="CU73" s="50">
        <v>1408</v>
      </c>
      <c r="CV73" s="52" t="s">
        <v>48</v>
      </c>
      <c r="CW73" s="19">
        <v>417</v>
      </c>
      <c r="CX73" s="50">
        <v>397</v>
      </c>
      <c r="CY73" s="19">
        <v>1820</v>
      </c>
      <c r="CZ73" s="50">
        <v>956</v>
      </c>
      <c r="DA73" s="19">
        <v>10737</v>
      </c>
      <c r="DB73" s="50">
        <v>2563</v>
      </c>
      <c r="DC73" s="19">
        <v>4061</v>
      </c>
      <c r="DD73" s="50">
        <v>2313</v>
      </c>
      <c r="DE73" s="19">
        <v>611</v>
      </c>
      <c r="DF73" s="50">
        <v>578</v>
      </c>
      <c r="DG73" s="52" t="s">
        <v>48</v>
      </c>
      <c r="DH73" s="56">
        <v>4452</v>
      </c>
      <c r="DI73" s="50">
        <v>1778</v>
      </c>
      <c r="DJ73" s="23" t="s">
        <v>61</v>
      </c>
      <c r="DK73" s="55" t="s">
        <v>61</v>
      </c>
      <c r="DL73" s="19">
        <v>299</v>
      </c>
      <c r="DM73" s="50">
        <v>241</v>
      </c>
      <c r="DN73" s="19">
        <v>2009</v>
      </c>
      <c r="DO73" s="50">
        <v>1202</v>
      </c>
      <c r="DP73" s="19">
        <v>1995</v>
      </c>
      <c r="DQ73" s="50">
        <v>2952</v>
      </c>
      <c r="DR73" s="52" t="s">
        <v>48</v>
      </c>
      <c r="DS73" s="19">
        <v>47739</v>
      </c>
      <c r="DT73" s="50">
        <v>6640</v>
      </c>
      <c r="DU73" s="19">
        <v>1205</v>
      </c>
      <c r="DV73" s="50">
        <v>1340</v>
      </c>
      <c r="DW73" s="19">
        <v>1932</v>
      </c>
      <c r="DX73" s="50">
        <v>910</v>
      </c>
      <c r="DY73" s="19">
        <v>44602</v>
      </c>
      <c r="DZ73" s="50">
        <v>6132</v>
      </c>
    </row>
    <row r="74" spans="1:130" x14ac:dyDescent="0.2">
      <c r="A74" s="46" t="s">
        <v>49</v>
      </c>
      <c r="B74" s="19">
        <v>1767792</v>
      </c>
      <c r="C74" s="50">
        <v>1989</v>
      </c>
      <c r="D74" s="19">
        <v>1584041</v>
      </c>
      <c r="E74" s="50">
        <v>12269</v>
      </c>
      <c r="F74" s="19">
        <v>137757</v>
      </c>
      <c r="G74" s="50">
        <v>9831</v>
      </c>
      <c r="H74" s="19">
        <v>43801</v>
      </c>
      <c r="I74" s="50">
        <v>6531</v>
      </c>
      <c r="J74" s="19">
        <v>506</v>
      </c>
      <c r="K74" s="50">
        <v>630</v>
      </c>
      <c r="L74" s="52" t="s">
        <v>49</v>
      </c>
      <c r="M74" s="19">
        <v>0</v>
      </c>
      <c r="N74" s="50">
        <v>216</v>
      </c>
      <c r="O74" s="19">
        <v>1221</v>
      </c>
      <c r="P74" s="50">
        <v>1187</v>
      </c>
      <c r="Q74" s="19">
        <v>0</v>
      </c>
      <c r="R74" s="50">
        <v>216</v>
      </c>
      <c r="S74" s="19">
        <v>368</v>
      </c>
      <c r="T74" s="50">
        <v>379</v>
      </c>
      <c r="U74" s="19">
        <v>49</v>
      </c>
      <c r="V74" s="50">
        <v>86</v>
      </c>
      <c r="W74" s="52" t="s">
        <v>49</v>
      </c>
      <c r="X74" s="19">
        <v>568</v>
      </c>
      <c r="Y74" s="50">
        <v>542</v>
      </c>
      <c r="Z74" s="19">
        <v>42</v>
      </c>
      <c r="AA74" s="50">
        <v>49</v>
      </c>
      <c r="AB74" s="19">
        <v>0</v>
      </c>
      <c r="AC74" s="50">
        <v>216</v>
      </c>
      <c r="AD74" s="19">
        <v>3835</v>
      </c>
      <c r="AE74" s="50">
        <v>1397</v>
      </c>
      <c r="AF74" s="19">
        <v>558</v>
      </c>
      <c r="AG74" s="50">
        <v>422</v>
      </c>
      <c r="AH74" s="52" t="s">
        <v>49</v>
      </c>
      <c r="AI74" s="19">
        <v>0</v>
      </c>
      <c r="AJ74" s="50">
        <v>216</v>
      </c>
      <c r="AK74" s="19">
        <v>0</v>
      </c>
      <c r="AL74" s="50">
        <v>216</v>
      </c>
      <c r="AM74" s="19">
        <v>0</v>
      </c>
      <c r="AN74" s="50">
        <v>216</v>
      </c>
      <c r="AO74" s="19">
        <v>468</v>
      </c>
      <c r="AP74" s="50">
        <v>334</v>
      </c>
      <c r="AQ74" s="19">
        <v>0</v>
      </c>
      <c r="AR74" s="50">
        <v>216</v>
      </c>
      <c r="AS74" s="52" t="s">
        <v>49</v>
      </c>
      <c r="AT74" s="19">
        <v>0</v>
      </c>
      <c r="AU74" s="50">
        <v>216</v>
      </c>
      <c r="AV74" s="19">
        <v>491</v>
      </c>
      <c r="AW74" s="50">
        <v>317</v>
      </c>
      <c r="AX74" s="19">
        <v>493</v>
      </c>
      <c r="AY74" s="50">
        <v>601</v>
      </c>
      <c r="AZ74" s="19">
        <v>217</v>
      </c>
      <c r="BA74" s="50">
        <v>312</v>
      </c>
      <c r="BB74" s="19">
        <v>6792</v>
      </c>
      <c r="BC74" s="50">
        <v>2687</v>
      </c>
      <c r="BD74" s="52" t="s">
        <v>49</v>
      </c>
      <c r="BE74" s="19">
        <v>116</v>
      </c>
      <c r="BF74" s="50">
        <v>139</v>
      </c>
      <c r="BG74" s="19">
        <v>121</v>
      </c>
      <c r="BH74" s="50">
        <v>199</v>
      </c>
      <c r="BI74" s="19">
        <v>127</v>
      </c>
      <c r="BJ74" s="50">
        <v>217</v>
      </c>
      <c r="BK74" s="19">
        <v>0</v>
      </c>
      <c r="BL74" s="50">
        <v>216</v>
      </c>
      <c r="BM74" s="19">
        <v>0</v>
      </c>
      <c r="BN74" s="50">
        <v>216</v>
      </c>
      <c r="BO74" s="52" t="s">
        <v>49</v>
      </c>
      <c r="BP74" s="19">
        <v>0</v>
      </c>
      <c r="BQ74" s="50">
        <v>216</v>
      </c>
      <c r="BR74" s="19">
        <v>0</v>
      </c>
      <c r="BS74" s="50">
        <v>216</v>
      </c>
      <c r="BT74" s="19">
        <v>630</v>
      </c>
      <c r="BU74" s="50">
        <v>708</v>
      </c>
      <c r="BV74" s="19">
        <v>0</v>
      </c>
      <c r="BW74" s="50">
        <v>216</v>
      </c>
      <c r="BX74" s="19">
        <v>1601</v>
      </c>
      <c r="BY74" s="50">
        <v>749</v>
      </c>
      <c r="BZ74" s="52" t="s">
        <v>49</v>
      </c>
      <c r="CA74" s="19">
        <v>0</v>
      </c>
      <c r="CB74" s="50">
        <v>216</v>
      </c>
      <c r="CC74" s="19">
        <v>596</v>
      </c>
      <c r="CD74" s="50">
        <v>450</v>
      </c>
      <c r="CE74" s="19">
        <v>1308</v>
      </c>
      <c r="CF74" s="50">
        <v>678</v>
      </c>
      <c r="CG74" s="19">
        <v>82</v>
      </c>
      <c r="CH74" s="50">
        <v>141</v>
      </c>
      <c r="CI74" s="19">
        <v>4448</v>
      </c>
      <c r="CJ74" s="50">
        <v>1349</v>
      </c>
      <c r="CK74" s="52" t="s">
        <v>49</v>
      </c>
      <c r="CL74" s="19">
        <v>86</v>
      </c>
      <c r="CM74" s="50">
        <v>150</v>
      </c>
      <c r="CN74" s="19">
        <v>0</v>
      </c>
      <c r="CO74" s="50">
        <v>216</v>
      </c>
      <c r="CP74" s="19">
        <v>5452</v>
      </c>
      <c r="CQ74" s="50">
        <v>2151</v>
      </c>
      <c r="CR74" s="19">
        <v>70</v>
      </c>
      <c r="CS74" s="50">
        <v>107</v>
      </c>
      <c r="CT74" s="19">
        <v>893</v>
      </c>
      <c r="CU74" s="50">
        <v>661</v>
      </c>
      <c r="CV74" s="52" t="s">
        <v>49</v>
      </c>
      <c r="CW74" s="19">
        <v>94</v>
      </c>
      <c r="CX74" s="50">
        <v>154</v>
      </c>
      <c r="CY74" s="19">
        <v>214</v>
      </c>
      <c r="CZ74" s="50">
        <v>180</v>
      </c>
      <c r="DA74" s="19">
        <v>920</v>
      </c>
      <c r="DB74" s="50">
        <v>1078</v>
      </c>
      <c r="DC74" s="19">
        <v>647</v>
      </c>
      <c r="DD74" s="50">
        <v>1021</v>
      </c>
      <c r="DE74" s="19">
        <v>36</v>
      </c>
      <c r="DF74" s="50">
        <v>83</v>
      </c>
      <c r="DG74" s="52" t="s">
        <v>49</v>
      </c>
      <c r="DH74" s="19">
        <v>10202</v>
      </c>
      <c r="DI74" s="50">
        <v>2696</v>
      </c>
      <c r="DJ74" s="19">
        <v>279</v>
      </c>
      <c r="DK74" s="50">
        <v>381</v>
      </c>
      <c r="DL74" s="23" t="s">
        <v>61</v>
      </c>
      <c r="DM74" s="55" t="s">
        <v>61</v>
      </c>
      <c r="DN74" s="23">
        <v>271</v>
      </c>
      <c r="DO74" s="50">
        <v>463</v>
      </c>
      <c r="DP74" s="19">
        <v>0</v>
      </c>
      <c r="DQ74" s="50">
        <v>216</v>
      </c>
      <c r="DR74" s="52" t="s">
        <v>49</v>
      </c>
      <c r="DS74" s="19">
        <v>2193</v>
      </c>
      <c r="DT74" s="50">
        <v>1049</v>
      </c>
      <c r="DU74" s="19">
        <v>0</v>
      </c>
      <c r="DV74" s="50">
        <v>216</v>
      </c>
      <c r="DW74" s="19">
        <v>0</v>
      </c>
      <c r="DX74" s="50">
        <v>216</v>
      </c>
      <c r="DY74" s="19">
        <v>2193</v>
      </c>
      <c r="DZ74" s="50">
        <v>1049</v>
      </c>
    </row>
    <row r="75" spans="1:130" x14ac:dyDescent="0.2">
      <c r="A75" s="46" t="s">
        <v>50</v>
      </c>
      <c r="B75" s="19">
        <v>5838954</v>
      </c>
      <c r="C75" s="50">
        <v>3227</v>
      </c>
      <c r="D75" s="19">
        <v>5123397</v>
      </c>
      <c r="E75" s="50">
        <v>18301</v>
      </c>
      <c r="F75" s="19">
        <v>578787</v>
      </c>
      <c r="G75" s="50">
        <v>17247</v>
      </c>
      <c r="H75" s="19">
        <v>122742</v>
      </c>
      <c r="I75" s="50">
        <v>7724</v>
      </c>
      <c r="J75" s="19">
        <v>331</v>
      </c>
      <c r="K75" s="50">
        <v>259</v>
      </c>
      <c r="L75" s="52" t="s">
        <v>50</v>
      </c>
      <c r="M75" s="19">
        <v>237</v>
      </c>
      <c r="N75" s="50">
        <v>240</v>
      </c>
      <c r="O75" s="19">
        <v>2859</v>
      </c>
      <c r="P75" s="50">
        <v>1296</v>
      </c>
      <c r="Q75" s="19">
        <v>595</v>
      </c>
      <c r="R75" s="50">
        <v>653</v>
      </c>
      <c r="S75" s="19">
        <v>6467</v>
      </c>
      <c r="T75" s="50">
        <v>1996</v>
      </c>
      <c r="U75" s="19">
        <v>4412</v>
      </c>
      <c r="V75" s="50">
        <v>1701</v>
      </c>
      <c r="W75" s="52" t="s">
        <v>50</v>
      </c>
      <c r="X75" s="19">
        <v>346</v>
      </c>
      <c r="Y75" s="50">
        <v>256</v>
      </c>
      <c r="Z75" s="19">
        <v>0</v>
      </c>
      <c r="AA75" s="50">
        <v>157</v>
      </c>
      <c r="AB75" s="19">
        <v>280</v>
      </c>
      <c r="AC75" s="50">
        <v>244</v>
      </c>
      <c r="AD75" s="19">
        <v>5123</v>
      </c>
      <c r="AE75" s="50">
        <v>1725</v>
      </c>
      <c r="AF75" s="19">
        <v>1797</v>
      </c>
      <c r="AG75" s="50">
        <v>845</v>
      </c>
      <c r="AH75" s="52" t="s">
        <v>50</v>
      </c>
      <c r="AI75" s="19">
        <v>338</v>
      </c>
      <c r="AJ75" s="50">
        <v>271</v>
      </c>
      <c r="AK75" s="19">
        <v>305</v>
      </c>
      <c r="AL75" s="50">
        <v>230</v>
      </c>
      <c r="AM75" s="19">
        <v>29975</v>
      </c>
      <c r="AN75" s="50">
        <v>4294</v>
      </c>
      <c r="AO75" s="19">
        <v>1447</v>
      </c>
      <c r="AP75" s="50">
        <v>913</v>
      </c>
      <c r="AQ75" s="19">
        <v>2272</v>
      </c>
      <c r="AR75" s="50">
        <v>889</v>
      </c>
      <c r="AS75" s="52" t="s">
        <v>50</v>
      </c>
      <c r="AT75" s="19">
        <v>538</v>
      </c>
      <c r="AU75" s="50">
        <v>352</v>
      </c>
      <c r="AV75" s="19">
        <v>703</v>
      </c>
      <c r="AW75" s="50">
        <v>601</v>
      </c>
      <c r="AX75" s="19">
        <v>537</v>
      </c>
      <c r="AY75" s="50">
        <v>545</v>
      </c>
      <c r="AZ75" s="19">
        <v>129</v>
      </c>
      <c r="BA75" s="50">
        <v>169</v>
      </c>
      <c r="BB75" s="19">
        <v>1358</v>
      </c>
      <c r="BC75" s="50">
        <v>785</v>
      </c>
      <c r="BD75" s="52" t="s">
        <v>50</v>
      </c>
      <c r="BE75" s="19">
        <v>1235</v>
      </c>
      <c r="BF75" s="50">
        <v>767</v>
      </c>
      <c r="BG75" s="19">
        <v>5756</v>
      </c>
      <c r="BH75" s="50">
        <v>1869</v>
      </c>
      <c r="BI75" s="19">
        <v>20941</v>
      </c>
      <c r="BJ75" s="50">
        <v>2720</v>
      </c>
      <c r="BK75" s="19">
        <v>205</v>
      </c>
      <c r="BL75" s="50">
        <v>202</v>
      </c>
      <c r="BM75" s="19">
        <v>2631</v>
      </c>
      <c r="BN75" s="50">
        <v>947</v>
      </c>
      <c r="BO75" s="52" t="s">
        <v>50</v>
      </c>
      <c r="BP75" s="19">
        <v>191</v>
      </c>
      <c r="BQ75" s="50">
        <v>210</v>
      </c>
      <c r="BR75" s="19">
        <v>933</v>
      </c>
      <c r="BS75" s="50">
        <v>815</v>
      </c>
      <c r="BT75" s="19">
        <v>432</v>
      </c>
      <c r="BU75" s="50">
        <v>301</v>
      </c>
      <c r="BV75" s="19">
        <v>519</v>
      </c>
      <c r="BW75" s="50">
        <v>505</v>
      </c>
      <c r="BX75" s="19">
        <v>942</v>
      </c>
      <c r="BY75" s="50">
        <v>612</v>
      </c>
      <c r="BZ75" s="52" t="s">
        <v>50</v>
      </c>
      <c r="CA75" s="19">
        <v>350</v>
      </c>
      <c r="CB75" s="50">
        <v>286</v>
      </c>
      <c r="CC75" s="19">
        <v>2219</v>
      </c>
      <c r="CD75" s="50">
        <v>770</v>
      </c>
      <c r="CE75" s="19">
        <v>3296</v>
      </c>
      <c r="CF75" s="50">
        <v>1574</v>
      </c>
      <c r="CG75" s="19">
        <v>1087</v>
      </c>
      <c r="CH75" s="50">
        <v>1333</v>
      </c>
      <c r="CI75" s="19">
        <v>2637</v>
      </c>
      <c r="CJ75" s="50">
        <v>1586</v>
      </c>
      <c r="CK75" s="52" t="s">
        <v>50</v>
      </c>
      <c r="CL75" s="19">
        <v>572</v>
      </c>
      <c r="CM75" s="50">
        <v>462</v>
      </c>
      <c r="CN75" s="19">
        <v>824</v>
      </c>
      <c r="CO75" s="50">
        <v>571</v>
      </c>
      <c r="CP75" s="19">
        <v>1683</v>
      </c>
      <c r="CQ75" s="50">
        <v>1014</v>
      </c>
      <c r="CR75" s="19">
        <v>71</v>
      </c>
      <c r="CS75" s="50">
        <v>82</v>
      </c>
      <c r="CT75" s="19">
        <v>737</v>
      </c>
      <c r="CU75" s="50">
        <v>464</v>
      </c>
      <c r="CV75" s="52" t="s">
        <v>50</v>
      </c>
      <c r="CW75" s="19">
        <v>374</v>
      </c>
      <c r="CX75" s="50">
        <v>318</v>
      </c>
      <c r="CY75" s="19">
        <v>962</v>
      </c>
      <c r="CZ75" s="50">
        <v>408</v>
      </c>
      <c r="DA75" s="19">
        <v>6893</v>
      </c>
      <c r="DB75" s="50">
        <v>1723</v>
      </c>
      <c r="DC75" s="19">
        <v>618</v>
      </c>
      <c r="DD75" s="50">
        <v>464</v>
      </c>
      <c r="DE75" s="19">
        <v>79</v>
      </c>
      <c r="DF75" s="50">
        <v>129</v>
      </c>
      <c r="DG75" s="52" t="s">
        <v>50</v>
      </c>
      <c r="DH75" s="19">
        <v>2483</v>
      </c>
      <c r="DI75" s="50">
        <v>1207</v>
      </c>
      <c r="DJ75" s="19">
        <v>3749</v>
      </c>
      <c r="DK75" s="50">
        <v>1596</v>
      </c>
      <c r="DL75" s="19">
        <v>44</v>
      </c>
      <c r="DM75" s="50">
        <v>74</v>
      </c>
      <c r="DN75" s="23" t="s">
        <v>61</v>
      </c>
      <c r="DO75" s="55" t="s">
        <v>61</v>
      </c>
      <c r="DP75" s="23">
        <v>230</v>
      </c>
      <c r="DQ75" s="50">
        <v>181</v>
      </c>
      <c r="DR75" s="52" t="s">
        <v>50</v>
      </c>
      <c r="DS75" s="19">
        <v>14028</v>
      </c>
      <c r="DT75" s="50">
        <v>2331</v>
      </c>
      <c r="DU75" s="19">
        <v>533</v>
      </c>
      <c r="DV75" s="50">
        <v>440</v>
      </c>
      <c r="DW75" s="19">
        <v>66</v>
      </c>
      <c r="DX75" s="50">
        <v>110</v>
      </c>
      <c r="DY75" s="19">
        <v>13429</v>
      </c>
      <c r="DZ75" s="50">
        <v>2325</v>
      </c>
    </row>
    <row r="76" spans="1:130" x14ac:dyDescent="0.2">
      <c r="A76" s="46" t="s">
        <v>51</v>
      </c>
      <c r="B76" s="19">
        <v>573476</v>
      </c>
      <c r="C76" s="50">
        <v>1211</v>
      </c>
      <c r="D76" s="19">
        <v>481018</v>
      </c>
      <c r="E76" s="50">
        <v>7250</v>
      </c>
      <c r="F76" s="19">
        <v>63128</v>
      </c>
      <c r="G76" s="50">
        <v>6111</v>
      </c>
      <c r="H76" s="19">
        <v>27281</v>
      </c>
      <c r="I76" s="50">
        <v>4320</v>
      </c>
      <c r="J76" s="19">
        <v>0</v>
      </c>
      <c r="K76" s="50">
        <v>208</v>
      </c>
      <c r="L76" s="52" t="s">
        <v>51</v>
      </c>
      <c r="M76" s="19">
        <v>113</v>
      </c>
      <c r="N76" s="50">
        <v>134</v>
      </c>
      <c r="O76" s="19">
        <v>357</v>
      </c>
      <c r="P76" s="50">
        <v>343</v>
      </c>
      <c r="Q76" s="19">
        <v>11</v>
      </c>
      <c r="R76" s="50">
        <v>22</v>
      </c>
      <c r="S76" s="19">
        <v>2605</v>
      </c>
      <c r="T76" s="50">
        <v>1132</v>
      </c>
      <c r="U76" s="19">
        <v>6022</v>
      </c>
      <c r="V76" s="50">
        <v>2387</v>
      </c>
      <c r="W76" s="52" t="s">
        <v>51</v>
      </c>
      <c r="X76" s="19">
        <v>6</v>
      </c>
      <c r="Y76" s="50">
        <v>15</v>
      </c>
      <c r="Z76" s="19">
        <v>0</v>
      </c>
      <c r="AA76" s="50">
        <v>208</v>
      </c>
      <c r="AB76" s="19">
        <v>114</v>
      </c>
      <c r="AC76" s="50">
        <v>205</v>
      </c>
      <c r="AD76" s="19">
        <v>1541</v>
      </c>
      <c r="AE76" s="50">
        <v>1794</v>
      </c>
      <c r="AF76" s="19">
        <v>515</v>
      </c>
      <c r="AG76" s="50">
        <v>446</v>
      </c>
      <c r="AH76" s="52" t="s">
        <v>51</v>
      </c>
      <c r="AI76" s="19">
        <v>15</v>
      </c>
      <c r="AJ76" s="50">
        <v>25</v>
      </c>
      <c r="AK76" s="19">
        <v>705</v>
      </c>
      <c r="AL76" s="50">
        <v>623</v>
      </c>
      <c r="AM76" s="19">
        <v>1275</v>
      </c>
      <c r="AN76" s="50">
        <v>1619</v>
      </c>
      <c r="AO76" s="19">
        <v>32</v>
      </c>
      <c r="AP76" s="50">
        <v>43</v>
      </c>
      <c r="AQ76" s="19">
        <v>16</v>
      </c>
      <c r="AR76" s="50">
        <v>31</v>
      </c>
      <c r="AS76" s="52" t="s">
        <v>51</v>
      </c>
      <c r="AT76" s="19">
        <v>610</v>
      </c>
      <c r="AU76" s="50">
        <v>558</v>
      </c>
      <c r="AV76" s="19">
        <v>138</v>
      </c>
      <c r="AW76" s="50">
        <v>201</v>
      </c>
      <c r="AX76" s="19">
        <v>148</v>
      </c>
      <c r="AY76" s="50">
        <v>198</v>
      </c>
      <c r="AZ76" s="19">
        <v>98</v>
      </c>
      <c r="BA76" s="50">
        <v>167</v>
      </c>
      <c r="BB76" s="19">
        <v>34</v>
      </c>
      <c r="BC76" s="50">
        <v>47</v>
      </c>
      <c r="BD76" s="52" t="s">
        <v>51</v>
      </c>
      <c r="BE76" s="19">
        <v>54</v>
      </c>
      <c r="BF76" s="50">
        <v>60</v>
      </c>
      <c r="BG76" s="19">
        <v>121</v>
      </c>
      <c r="BH76" s="50">
        <v>198</v>
      </c>
      <c r="BI76" s="19">
        <v>236</v>
      </c>
      <c r="BJ76" s="50">
        <v>296</v>
      </c>
      <c r="BK76" s="19">
        <v>36</v>
      </c>
      <c r="BL76" s="50">
        <v>54</v>
      </c>
      <c r="BM76" s="19">
        <v>348</v>
      </c>
      <c r="BN76" s="50">
        <v>262</v>
      </c>
      <c r="BO76" s="52" t="s">
        <v>51</v>
      </c>
      <c r="BP76" s="19">
        <v>810</v>
      </c>
      <c r="BQ76" s="50">
        <v>503</v>
      </c>
      <c r="BR76" s="19">
        <v>593</v>
      </c>
      <c r="BS76" s="50">
        <v>320</v>
      </c>
      <c r="BT76" s="19">
        <v>1128</v>
      </c>
      <c r="BU76" s="50">
        <v>808</v>
      </c>
      <c r="BV76" s="19">
        <v>43</v>
      </c>
      <c r="BW76" s="50">
        <v>68</v>
      </c>
      <c r="BX76" s="19">
        <v>10</v>
      </c>
      <c r="BY76" s="50">
        <v>20</v>
      </c>
      <c r="BZ76" s="52" t="s">
        <v>51</v>
      </c>
      <c r="CA76" s="19">
        <v>22</v>
      </c>
      <c r="CB76" s="50">
        <v>44</v>
      </c>
      <c r="CC76" s="19">
        <v>956</v>
      </c>
      <c r="CD76" s="50">
        <v>758</v>
      </c>
      <c r="CE76" s="19">
        <v>212</v>
      </c>
      <c r="CF76" s="50">
        <v>215</v>
      </c>
      <c r="CG76" s="19">
        <v>24</v>
      </c>
      <c r="CH76" s="50">
        <v>39</v>
      </c>
      <c r="CI76" s="19">
        <v>509</v>
      </c>
      <c r="CJ76" s="50">
        <v>506</v>
      </c>
      <c r="CK76" s="52" t="s">
        <v>51</v>
      </c>
      <c r="CL76" s="19">
        <v>0</v>
      </c>
      <c r="CM76" s="50">
        <v>208</v>
      </c>
      <c r="CN76" s="19">
        <v>739</v>
      </c>
      <c r="CO76" s="50">
        <v>478</v>
      </c>
      <c r="CP76" s="19">
        <v>260</v>
      </c>
      <c r="CQ76" s="50">
        <v>238</v>
      </c>
      <c r="CR76" s="19">
        <v>0</v>
      </c>
      <c r="CS76" s="50">
        <v>208</v>
      </c>
      <c r="CT76" s="19">
        <v>24</v>
      </c>
      <c r="CU76" s="50">
        <v>46</v>
      </c>
      <c r="CV76" s="52" t="s">
        <v>51</v>
      </c>
      <c r="CW76" s="19">
        <v>1124</v>
      </c>
      <c r="CX76" s="50">
        <v>1057</v>
      </c>
      <c r="CY76" s="19">
        <v>15</v>
      </c>
      <c r="CZ76" s="50">
        <v>31</v>
      </c>
      <c r="DA76" s="19">
        <v>610</v>
      </c>
      <c r="DB76" s="50">
        <v>413</v>
      </c>
      <c r="DC76" s="19">
        <v>2739</v>
      </c>
      <c r="DD76" s="50">
        <v>1550</v>
      </c>
      <c r="DE76" s="19">
        <v>0</v>
      </c>
      <c r="DF76" s="50">
        <v>208</v>
      </c>
      <c r="DG76" s="52" t="s">
        <v>51</v>
      </c>
      <c r="DH76" s="19">
        <v>459</v>
      </c>
      <c r="DI76" s="50">
        <v>484</v>
      </c>
      <c r="DJ76" s="19">
        <v>1581</v>
      </c>
      <c r="DK76" s="50">
        <v>757</v>
      </c>
      <c r="DL76" s="19">
        <v>0</v>
      </c>
      <c r="DM76" s="50">
        <v>208</v>
      </c>
      <c r="DN76" s="19">
        <v>273</v>
      </c>
      <c r="DO76" s="50">
        <v>208</v>
      </c>
      <c r="DP76" s="23" t="s">
        <v>61</v>
      </c>
      <c r="DQ76" s="55" t="s">
        <v>61</v>
      </c>
      <c r="DR76" s="52" t="s">
        <v>51</v>
      </c>
      <c r="DS76" s="23">
        <v>2049</v>
      </c>
      <c r="DT76" s="50">
        <v>1147</v>
      </c>
      <c r="DU76" s="19">
        <v>0</v>
      </c>
      <c r="DV76" s="50">
        <v>208</v>
      </c>
      <c r="DW76" s="19">
        <v>0</v>
      </c>
      <c r="DX76" s="50">
        <v>208</v>
      </c>
      <c r="DY76" s="19">
        <v>2049</v>
      </c>
      <c r="DZ76" s="50">
        <v>1147</v>
      </c>
    </row>
    <row r="77" spans="1:130" x14ac:dyDescent="0.2">
      <c r="B77" s="19"/>
      <c r="C77" s="50"/>
      <c r="D77" s="19"/>
      <c r="E77" s="50"/>
      <c r="F77" s="19"/>
      <c r="G77" s="50"/>
      <c r="H77" s="19"/>
      <c r="I77" s="50"/>
      <c r="J77" s="19"/>
      <c r="K77" s="50"/>
      <c r="L77" s="52"/>
      <c r="M77" s="19"/>
      <c r="N77" s="50"/>
      <c r="O77" s="19"/>
      <c r="P77" s="50"/>
      <c r="Q77" s="19"/>
      <c r="R77" s="50"/>
      <c r="S77" s="19"/>
      <c r="T77" s="50"/>
      <c r="U77" s="19"/>
      <c r="V77" s="50"/>
      <c r="W77" s="52"/>
      <c r="X77" s="19"/>
      <c r="Y77" s="50"/>
      <c r="Z77" s="19"/>
      <c r="AA77" s="50"/>
      <c r="AB77" s="19"/>
      <c r="AC77" s="50"/>
      <c r="AD77" s="19"/>
      <c r="AE77" s="50"/>
      <c r="AF77" s="19"/>
      <c r="AG77" s="50"/>
      <c r="AH77" s="52"/>
      <c r="AI77" s="19"/>
      <c r="AJ77" s="50"/>
      <c r="AK77" s="19"/>
      <c r="AL77" s="50"/>
      <c r="AM77" s="19"/>
      <c r="AN77" s="50"/>
      <c r="AO77" s="19"/>
      <c r="AP77" s="50"/>
      <c r="AQ77" s="19"/>
      <c r="AR77" s="50"/>
      <c r="AS77" s="52"/>
      <c r="AT77" s="19"/>
      <c r="AU77" s="50"/>
      <c r="AV77" s="19"/>
      <c r="AW77" s="50"/>
      <c r="AX77" s="19"/>
      <c r="AY77" s="50"/>
      <c r="AZ77" s="19"/>
      <c r="BA77" s="50"/>
      <c r="BB77" s="19"/>
      <c r="BC77" s="50"/>
      <c r="BD77" s="52"/>
      <c r="BE77" s="19"/>
      <c r="BF77" s="50"/>
      <c r="BG77" s="19"/>
      <c r="BH77" s="50"/>
      <c r="BI77" s="19"/>
      <c r="BJ77" s="50"/>
      <c r="BK77" s="19"/>
      <c r="BL77" s="50"/>
      <c r="BM77" s="19"/>
      <c r="BN77" s="50"/>
      <c r="BO77" s="52"/>
      <c r="BP77" s="19"/>
      <c r="BQ77" s="50"/>
      <c r="BR77" s="19"/>
      <c r="BS77" s="50"/>
      <c r="BT77" s="19"/>
      <c r="BU77" s="50"/>
      <c r="BV77" s="19"/>
      <c r="BW77" s="50"/>
      <c r="BX77" s="19"/>
      <c r="BY77" s="50"/>
      <c r="BZ77" s="52"/>
      <c r="CA77" s="19"/>
      <c r="CB77" s="50"/>
      <c r="CC77" s="19"/>
      <c r="CD77" s="50"/>
      <c r="CE77" s="19"/>
      <c r="CF77" s="50"/>
      <c r="CG77" s="19"/>
      <c r="CH77" s="50"/>
      <c r="CI77" s="19"/>
      <c r="CJ77" s="50"/>
      <c r="CK77" s="52"/>
      <c r="CL77" s="19"/>
      <c r="CM77" s="50"/>
      <c r="CN77" s="19"/>
      <c r="CO77" s="50"/>
      <c r="CP77" s="19"/>
      <c r="CQ77" s="50"/>
      <c r="CR77" s="19"/>
      <c r="CS77" s="50"/>
      <c r="CT77" s="19"/>
      <c r="CU77" s="50"/>
      <c r="CV77" s="52"/>
      <c r="CW77" s="19"/>
      <c r="CX77" s="50"/>
      <c r="CY77" s="19"/>
      <c r="CZ77" s="50"/>
      <c r="DA77" s="19"/>
      <c r="DB77" s="50"/>
      <c r="DC77" s="19"/>
      <c r="DD77" s="50"/>
      <c r="DE77" s="19"/>
      <c r="DF77" s="50"/>
      <c r="DG77" s="52"/>
      <c r="DH77" s="19"/>
      <c r="DI77" s="50"/>
      <c r="DJ77" s="19"/>
      <c r="DK77" s="50"/>
      <c r="DL77" s="19"/>
      <c r="DM77" s="50"/>
      <c r="DN77" s="19"/>
      <c r="DO77" s="50"/>
      <c r="DP77" s="19"/>
      <c r="DQ77" s="50"/>
      <c r="DR77" s="52"/>
      <c r="DS77" s="19"/>
      <c r="DT77" s="50"/>
      <c r="DU77" s="19"/>
      <c r="DV77" s="50"/>
      <c r="DW77" s="19"/>
      <c r="DX77" s="50"/>
      <c r="DY77" s="19"/>
      <c r="DZ77" s="50"/>
    </row>
    <row r="78" spans="1:130" ht="13.5" thickBot="1" x14ac:dyDescent="0.25">
      <c r="A78" s="86" t="s">
        <v>39</v>
      </c>
      <c r="B78" s="20">
        <v>3248011</v>
      </c>
      <c r="C78" s="57">
        <v>2728</v>
      </c>
      <c r="D78" s="20">
        <v>3040178</v>
      </c>
      <c r="E78" s="57">
        <v>12763</v>
      </c>
      <c r="F78" s="20">
        <v>177594</v>
      </c>
      <c r="G78" s="57">
        <v>12122</v>
      </c>
      <c r="H78" s="20">
        <v>27380</v>
      </c>
      <c r="I78" s="57">
        <v>3989</v>
      </c>
      <c r="J78" s="20">
        <v>47</v>
      </c>
      <c r="K78" s="57">
        <v>84</v>
      </c>
      <c r="L78" s="59" t="s">
        <v>39</v>
      </c>
      <c r="M78" s="20">
        <v>0</v>
      </c>
      <c r="N78" s="57">
        <v>254</v>
      </c>
      <c r="O78" s="20">
        <v>0</v>
      </c>
      <c r="P78" s="57">
        <v>254</v>
      </c>
      <c r="Q78" s="20">
        <v>0</v>
      </c>
      <c r="R78" s="57">
        <v>254</v>
      </c>
      <c r="S78" s="20">
        <v>305</v>
      </c>
      <c r="T78" s="57">
        <v>373</v>
      </c>
      <c r="U78" s="20">
        <v>0</v>
      </c>
      <c r="V78" s="57">
        <v>254</v>
      </c>
      <c r="W78" s="59" t="s">
        <v>39</v>
      </c>
      <c r="X78" s="20">
        <v>551</v>
      </c>
      <c r="Y78" s="57">
        <v>622</v>
      </c>
      <c r="Z78" s="20">
        <v>220</v>
      </c>
      <c r="AA78" s="57">
        <v>370</v>
      </c>
      <c r="AB78" s="20">
        <v>103</v>
      </c>
      <c r="AC78" s="57">
        <v>177</v>
      </c>
      <c r="AD78" s="20">
        <v>8215</v>
      </c>
      <c r="AE78" s="57">
        <v>2822</v>
      </c>
      <c r="AF78" s="20">
        <v>326</v>
      </c>
      <c r="AG78" s="57">
        <v>399</v>
      </c>
      <c r="AH78" s="59" t="s">
        <v>39</v>
      </c>
      <c r="AI78" s="20">
        <v>0</v>
      </c>
      <c r="AJ78" s="57">
        <v>254</v>
      </c>
      <c r="AK78" s="20">
        <v>0</v>
      </c>
      <c r="AL78" s="57">
        <v>254</v>
      </c>
      <c r="AM78" s="20">
        <v>1688</v>
      </c>
      <c r="AN78" s="57">
        <v>1088</v>
      </c>
      <c r="AO78" s="20">
        <v>0</v>
      </c>
      <c r="AP78" s="57">
        <v>254</v>
      </c>
      <c r="AQ78" s="20">
        <v>36</v>
      </c>
      <c r="AR78" s="57">
        <v>61</v>
      </c>
      <c r="AS78" s="59" t="s">
        <v>39</v>
      </c>
      <c r="AT78" s="20">
        <v>0</v>
      </c>
      <c r="AU78" s="57">
        <v>254</v>
      </c>
      <c r="AV78" s="20">
        <v>0</v>
      </c>
      <c r="AW78" s="57">
        <v>254</v>
      </c>
      <c r="AX78" s="20">
        <v>167</v>
      </c>
      <c r="AY78" s="57">
        <v>276</v>
      </c>
      <c r="AZ78" s="20">
        <v>375</v>
      </c>
      <c r="BA78" s="57">
        <v>377</v>
      </c>
      <c r="BB78" s="20">
        <v>0</v>
      </c>
      <c r="BC78" s="57">
        <v>254</v>
      </c>
      <c r="BD78" s="59" t="s">
        <v>39</v>
      </c>
      <c r="BE78" s="20">
        <v>768</v>
      </c>
      <c r="BF78" s="57">
        <v>739</v>
      </c>
      <c r="BG78" s="20">
        <v>0</v>
      </c>
      <c r="BH78" s="57">
        <v>254</v>
      </c>
      <c r="BI78" s="20">
        <v>0</v>
      </c>
      <c r="BJ78" s="57">
        <v>254</v>
      </c>
      <c r="BK78" s="20">
        <v>0</v>
      </c>
      <c r="BL78" s="57">
        <v>254</v>
      </c>
      <c r="BM78" s="20">
        <v>118</v>
      </c>
      <c r="BN78" s="57">
        <v>194</v>
      </c>
      <c r="BO78" s="59" t="s">
        <v>39</v>
      </c>
      <c r="BP78" s="20">
        <v>0</v>
      </c>
      <c r="BQ78" s="57">
        <v>254</v>
      </c>
      <c r="BR78" s="20">
        <v>0</v>
      </c>
      <c r="BS78" s="57">
        <v>254</v>
      </c>
      <c r="BT78" s="20">
        <v>78</v>
      </c>
      <c r="BU78" s="57">
        <v>128</v>
      </c>
      <c r="BV78" s="20">
        <v>0</v>
      </c>
      <c r="BW78" s="57">
        <v>254</v>
      </c>
      <c r="BX78" s="20">
        <v>1771</v>
      </c>
      <c r="BY78" s="57">
        <v>1290</v>
      </c>
      <c r="BZ78" s="59" t="s">
        <v>39</v>
      </c>
      <c r="CA78" s="20">
        <v>0</v>
      </c>
      <c r="CB78" s="57">
        <v>254</v>
      </c>
      <c r="CC78" s="20">
        <v>2047</v>
      </c>
      <c r="CD78" s="57">
        <v>1238</v>
      </c>
      <c r="CE78" s="20">
        <v>511</v>
      </c>
      <c r="CF78" s="57">
        <v>794</v>
      </c>
      <c r="CG78" s="20">
        <v>0</v>
      </c>
      <c r="CH78" s="57">
        <v>254</v>
      </c>
      <c r="CI78" s="20">
        <v>241</v>
      </c>
      <c r="CJ78" s="57">
        <v>396</v>
      </c>
      <c r="CK78" s="59" t="s">
        <v>39</v>
      </c>
      <c r="CL78" s="20">
        <v>0</v>
      </c>
      <c r="CM78" s="57">
        <v>254</v>
      </c>
      <c r="CN78" s="20">
        <v>0</v>
      </c>
      <c r="CO78" s="57">
        <v>254</v>
      </c>
      <c r="CP78" s="20">
        <v>5030</v>
      </c>
      <c r="CQ78" s="57">
        <v>2157</v>
      </c>
      <c r="CR78" s="20">
        <v>0</v>
      </c>
      <c r="CS78" s="57">
        <v>254</v>
      </c>
      <c r="CT78" s="20">
        <v>227</v>
      </c>
      <c r="CU78" s="57">
        <v>353</v>
      </c>
      <c r="CV78" s="59" t="s">
        <v>39</v>
      </c>
      <c r="CW78" s="20">
        <v>0</v>
      </c>
      <c r="CX78" s="57">
        <v>254</v>
      </c>
      <c r="CY78" s="20">
        <v>928</v>
      </c>
      <c r="CZ78" s="57">
        <v>1388</v>
      </c>
      <c r="DA78" s="20">
        <v>1310</v>
      </c>
      <c r="DB78" s="57">
        <v>978</v>
      </c>
      <c r="DC78" s="20">
        <v>0</v>
      </c>
      <c r="DD78" s="57">
        <v>254</v>
      </c>
      <c r="DE78" s="20">
        <v>0</v>
      </c>
      <c r="DF78" s="57">
        <v>254</v>
      </c>
      <c r="DG78" s="59" t="s">
        <v>39</v>
      </c>
      <c r="DH78" s="20">
        <v>1113</v>
      </c>
      <c r="DI78" s="57">
        <v>1257</v>
      </c>
      <c r="DJ78" s="20">
        <v>112</v>
      </c>
      <c r="DK78" s="57">
        <v>134</v>
      </c>
      <c r="DL78" s="20">
        <v>0</v>
      </c>
      <c r="DM78" s="57">
        <v>254</v>
      </c>
      <c r="DN78" s="20">
        <v>946</v>
      </c>
      <c r="DO78" s="57">
        <v>782</v>
      </c>
      <c r="DP78" s="20">
        <v>147</v>
      </c>
      <c r="DQ78" s="57">
        <v>240</v>
      </c>
      <c r="DR78" s="59" t="s">
        <v>39</v>
      </c>
      <c r="DS78" s="60">
        <v>2859</v>
      </c>
      <c r="DT78" s="57">
        <v>1312</v>
      </c>
      <c r="DU78" s="239" t="s">
        <v>61</v>
      </c>
      <c r="DV78" s="87" t="s">
        <v>61</v>
      </c>
      <c r="DW78" s="240">
        <v>0</v>
      </c>
      <c r="DX78" s="57">
        <v>254</v>
      </c>
      <c r="DY78" s="20">
        <v>2859</v>
      </c>
      <c r="DZ78" s="57">
        <v>1312</v>
      </c>
    </row>
    <row r="79" spans="1:130" x14ac:dyDescent="0.2">
      <c r="A79" s="6" t="s">
        <v>54</v>
      </c>
      <c r="B79" s="6"/>
      <c r="C79" s="6"/>
      <c r="D79" s="6"/>
      <c r="E79" s="6"/>
      <c r="F79" s="6"/>
      <c r="G79" s="6"/>
      <c r="H79" s="6"/>
      <c r="I79" s="6"/>
      <c r="J79" s="26"/>
      <c r="K79" s="8"/>
      <c r="L79" s="6" t="s">
        <v>54</v>
      </c>
      <c r="M79" s="26"/>
      <c r="N79" s="8"/>
      <c r="O79" s="26"/>
      <c r="P79" s="8"/>
      <c r="Q79" s="26"/>
      <c r="R79" s="8"/>
      <c r="S79" s="26"/>
      <c r="T79" s="8"/>
      <c r="U79" s="26"/>
      <c r="V79" s="7"/>
      <c r="W79" s="6" t="s">
        <v>54</v>
      </c>
      <c r="X79" s="26"/>
      <c r="Y79" s="7"/>
      <c r="Z79" s="26"/>
      <c r="AA79" s="7"/>
      <c r="AB79" s="26"/>
      <c r="AC79" s="7"/>
      <c r="AD79" s="26"/>
      <c r="AE79" s="7"/>
      <c r="AF79" s="26"/>
      <c r="AG79" s="7"/>
      <c r="AH79" s="6" t="s">
        <v>54</v>
      </c>
      <c r="AI79" s="26"/>
      <c r="AJ79" s="7"/>
      <c r="AK79" s="26"/>
      <c r="AL79" s="7"/>
      <c r="AM79" s="26"/>
      <c r="AN79" s="7"/>
      <c r="AO79" s="26"/>
      <c r="AP79" s="7"/>
      <c r="AQ79" s="26"/>
      <c r="AR79" s="7"/>
      <c r="AS79" s="6" t="s">
        <v>54</v>
      </c>
      <c r="AT79" s="26"/>
      <c r="AU79" s="7"/>
      <c r="AV79" s="26"/>
      <c r="AW79" s="7"/>
      <c r="AX79" s="26"/>
      <c r="AY79" s="7"/>
      <c r="AZ79" s="26"/>
      <c r="BA79" s="7"/>
      <c r="BB79" s="26"/>
      <c r="BC79" s="7"/>
      <c r="BD79" s="6" t="s">
        <v>54</v>
      </c>
      <c r="BE79" s="26"/>
      <c r="BF79" s="7"/>
      <c r="BG79" s="26"/>
      <c r="BH79" s="7"/>
      <c r="BI79" s="26"/>
      <c r="BJ79" s="7"/>
      <c r="BK79" s="26"/>
      <c r="BL79" s="7"/>
      <c r="BM79" s="26"/>
      <c r="BN79" s="7"/>
      <c r="BO79" s="6" t="s">
        <v>54</v>
      </c>
      <c r="BP79" s="26"/>
      <c r="BQ79" s="7"/>
      <c r="BR79" s="26"/>
      <c r="BS79" s="7"/>
      <c r="BT79" s="26"/>
      <c r="BU79" s="7"/>
      <c r="BV79" s="26"/>
      <c r="BW79" s="7"/>
      <c r="BX79" s="26"/>
      <c r="BY79" s="7"/>
      <c r="BZ79" s="6" t="s">
        <v>54</v>
      </c>
      <c r="CA79" s="26"/>
      <c r="CB79" s="7"/>
      <c r="CC79" s="26"/>
      <c r="CD79" s="7"/>
      <c r="CE79" s="26"/>
      <c r="CF79" s="7"/>
      <c r="CG79" s="26"/>
      <c r="CH79" s="7"/>
      <c r="CI79" s="26"/>
      <c r="CJ79" s="7"/>
      <c r="CK79" s="6" t="s">
        <v>54</v>
      </c>
      <c r="CL79" s="26"/>
      <c r="CM79" s="7"/>
      <c r="CN79" s="26"/>
      <c r="CO79" s="7"/>
      <c r="CP79" s="26"/>
      <c r="CQ79" s="7"/>
      <c r="CR79" s="26"/>
      <c r="CS79" s="7"/>
      <c r="CT79" s="26"/>
      <c r="CU79" s="7"/>
      <c r="CV79" s="6" t="s">
        <v>54</v>
      </c>
      <c r="CW79" s="26"/>
      <c r="CX79" s="7"/>
      <c r="CY79" s="26"/>
      <c r="CZ79" s="7"/>
      <c r="DA79" s="26"/>
      <c r="DB79" s="7"/>
      <c r="DC79" s="26"/>
      <c r="DD79" s="7"/>
      <c r="DE79" s="26"/>
      <c r="DF79" s="7"/>
      <c r="DG79" s="6" t="s">
        <v>54</v>
      </c>
      <c r="DH79" s="26"/>
      <c r="DI79" s="7"/>
      <c r="DJ79" s="26"/>
      <c r="DK79" s="7"/>
      <c r="DL79" s="26"/>
      <c r="DM79" s="7"/>
      <c r="DN79" s="26"/>
      <c r="DO79" s="7"/>
      <c r="DP79" s="26"/>
      <c r="DQ79" s="7"/>
      <c r="DR79" s="6" t="s">
        <v>54</v>
      </c>
      <c r="DS79" s="26"/>
      <c r="DT79" s="7"/>
    </row>
    <row r="80" spans="1:130" ht="14.25" x14ac:dyDescent="0.2">
      <c r="A80" s="61" t="s">
        <v>69</v>
      </c>
      <c r="B80" s="61"/>
      <c r="C80" s="61"/>
      <c r="D80" s="61"/>
      <c r="E80" s="61"/>
      <c r="F80" s="61"/>
      <c r="G80" s="61"/>
      <c r="H80" s="61"/>
      <c r="I80" s="61"/>
      <c r="J80" s="26"/>
      <c r="K80" s="8"/>
      <c r="L80" s="61" t="s">
        <v>69</v>
      </c>
      <c r="M80" s="26"/>
      <c r="N80" s="8"/>
      <c r="O80" s="26"/>
      <c r="P80" s="8"/>
      <c r="Q80" s="26"/>
      <c r="R80" s="8"/>
      <c r="S80" s="26"/>
      <c r="T80" s="8"/>
      <c r="U80" s="26"/>
      <c r="V80" s="7"/>
      <c r="W80" s="61" t="s">
        <v>69</v>
      </c>
      <c r="X80" s="26"/>
      <c r="Y80" s="7"/>
      <c r="Z80" s="26"/>
      <c r="AA80" s="7"/>
      <c r="AB80" s="26"/>
      <c r="AC80" s="7"/>
      <c r="AD80" s="26"/>
      <c r="AE80" s="7"/>
      <c r="AF80" s="26"/>
      <c r="AG80" s="7"/>
      <c r="AH80" s="61" t="s">
        <v>69</v>
      </c>
      <c r="AI80" s="26"/>
      <c r="AJ80" s="7"/>
      <c r="AK80" s="26"/>
      <c r="AL80" s="7"/>
      <c r="AM80" s="26"/>
      <c r="AN80" s="7"/>
      <c r="AO80" s="26"/>
      <c r="AP80" s="7"/>
      <c r="AQ80" s="26"/>
      <c r="AR80" s="7"/>
      <c r="AS80" s="61" t="s">
        <v>69</v>
      </c>
      <c r="AT80" s="26"/>
      <c r="AU80" s="7"/>
      <c r="AV80" s="26"/>
      <c r="AW80" s="7"/>
      <c r="AX80" s="26"/>
      <c r="AY80" s="7"/>
      <c r="AZ80" s="26"/>
      <c r="BA80" s="7"/>
      <c r="BB80" s="26"/>
      <c r="BC80" s="7"/>
      <c r="BD80" s="61" t="s">
        <v>69</v>
      </c>
      <c r="BE80" s="26"/>
      <c r="BF80" s="7"/>
      <c r="BG80" s="26"/>
      <c r="BH80" s="7"/>
      <c r="BI80" s="26"/>
      <c r="BJ80" s="7"/>
      <c r="BK80" s="26"/>
      <c r="BL80" s="7"/>
      <c r="BM80" s="26"/>
      <c r="BN80" s="7"/>
      <c r="BO80" s="61" t="s">
        <v>69</v>
      </c>
      <c r="BP80" s="26"/>
      <c r="BQ80" s="7"/>
      <c r="BR80" s="26"/>
      <c r="BS80" s="7"/>
      <c r="BT80" s="26"/>
      <c r="BU80" s="7"/>
      <c r="BV80" s="26"/>
      <c r="BW80" s="7"/>
      <c r="BX80" s="26"/>
      <c r="BY80" s="7"/>
      <c r="BZ80" s="61" t="s">
        <v>69</v>
      </c>
      <c r="CA80" s="26"/>
      <c r="CB80" s="7"/>
      <c r="CC80" s="26"/>
      <c r="CD80" s="7"/>
      <c r="CE80" s="26"/>
      <c r="CF80" s="7"/>
      <c r="CG80" s="26"/>
      <c r="CH80" s="7"/>
      <c r="CI80" s="26"/>
      <c r="CJ80" s="7"/>
      <c r="CK80" s="61" t="s">
        <v>69</v>
      </c>
      <c r="CL80" s="26"/>
      <c r="CM80" s="7"/>
      <c r="CN80" s="26"/>
      <c r="CO80" s="7"/>
      <c r="CP80" s="26"/>
      <c r="CQ80" s="7"/>
      <c r="CR80" s="26"/>
      <c r="CS80" s="7"/>
      <c r="CT80" s="26"/>
      <c r="CU80" s="7"/>
      <c r="CV80" s="61" t="s">
        <v>69</v>
      </c>
      <c r="CW80" s="26"/>
      <c r="CX80" s="7"/>
      <c r="CY80" s="26"/>
      <c r="CZ80" s="7"/>
      <c r="DA80" s="26"/>
      <c r="DB80" s="7"/>
      <c r="DC80" s="26"/>
      <c r="DD80" s="7"/>
      <c r="DE80" s="26"/>
      <c r="DF80" s="7"/>
      <c r="DG80" s="61" t="s">
        <v>69</v>
      </c>
      <c r="DH80" s="26"/>
      <c r="DI80" s="7"/>
      <c r="DJ80" s="26"/>
      <c r="DK80" s="7"/>
      <c r="DL80" s="26"/>
      <c r="DM80" s="7"/>
      <c r="DN80" s="26"/>
      <c r="DO80" s="7"/>
      <c r="DP80" s="26"/>
      <c r="DQ80" s="7"/>
      <c r="DR80" s="61" t="s">
        <v>69</v>
      </c>
      <c r="DS80" s="26"/>
      <c r="DT80" s="7"/>
    </row>
    <row r="81" spans="1:132" ht="14.25" x14ac:dyDescent="0.2">
      <c r="A81" s="61" t="s">
        <v>70</v>
      </c>
      <c r="B81" s="61"/>
      <c r="C81" s="61"/>
      <c r="D81" s="61"/>
      <c r="E81" s="61"/>
      <c r="F81" s="61"/>
      <c r="G81" s="61"/>
      <c r="H81" s="61"/>
      <c r="I81" s="61"/>
      <c r="J81" s="26"/>
      <c r="K81" s="8"/>
      <c r="L81" s="61" t="s">
        <v>70</v>
      </c>
      <c r="M81" s="26"/>
      <c r="N81" s="8"/>
      <c r="O81" s="26"/>
      <c r="P81" s="8"/>
      <c r="Q81" s="26"/>
      <c r="R81" s="8"/>
      <c r="S81" s="26"/>
      <c r="T81" s="8"/>
      <c r="U81" s="26"/>
      <c r="V81" s="7"/>
      <c r="W81" s="61" t="s">
        <v>70</v>
      </c>
      <c r="X81" s="26"/>
      <c r="Y81" s="7"/>
      <c r="Z81" s="26"/>
      <c r="AA81" s="7"/>
      <c r="AB81" s="26"/>
      <c r="AC81" s="7"/>
      <c r="AD81" s="26"/>
      <c r="AE81" s="7"/>
      <c r="AF81" s="26"/>
      <c r="AG81" s="7"/>
      <c r="AH81" s="61" t="s">
        <v>70</v>
      </c>
      <c r="AI81" s="26"/>
      <c r="AJ81" s="7"/>
      <c r="AK81" s="26"/>
      <c r="AL81" s="7"/>
      <c r="AM81" s="26"/>
      <c r="AN81" s="7"/>
      <c r="AO81" s="26"/>
      <c r="AP81" s="7"/>
      <c r="AQ81" s="26"/>
      <c r="AR81" s="7"/>
      <c r="AS81" s="61" t="s">
        <v>70</v>
      </c>
      <c r="AT81" s="26"/>
      <c r="AU81" s="7"/>
      <c r="AV81" s="26"/>
      <c r="AW81" s="7"/>
      <c r="AX81" s="26"/>
      <c r="AY81" s="7"/>
      <c r="AZ81" s="26"/>
      <c r="BA81" s="7"/>
      <c r="BB81" s="26"/>
      <c r="BC81" s="7"/>
      <c r="BD81" s="61" t="s">
        <v>70</v>
      </c>
      <c r="BE81" s="26"/>
      <c r="BF81" s="7"/>
      <c r="BG81" s="26"/>
      <c r="BH81" s="7"/>
      <c r="BI81" s="26"/>
      <c r="BJ81" s="7"/>
      <c r="BK81" s="26"/>
      <c r="BL81" s="7"/>
      <c r="BM81" s="26"/>
      <c r="BN81" s="7"/>
      <c r="BO81" s="61" t="s">
        <v>70</v>
      </c>
      <c r="BP81" s="26"/>
      <c r="BQ81" s="7"/>
      <c r="BR81" s="26"/>
      <c r="BS81" s="7"/>
      <c r="BT81" s="26"/>
      <c r="BU81" s="7"/>
      <c r="BV81" s="26"/>
      <c r="BW81" s="7"/>
      <c r="BX81" s="26"/>
      <c r="BY81" s="7"/>
      <c r="BZ81" s="61" t="s">
        <v>70</v>
      </c>
      <c r="CA81" s="26"/>
      <c r="CB81" s="7"/>
      <c r="CC81" s="26"/>
      <c r="CD81" s="7"/>
      <c r="CE81" s="26"/>
      <c r="CF81" s="7"/>
      <c r="CG81" s="26"/>
      <c r="CH81" s="7"/>
      <c r="CI81" s="26"/>
      <c r="CJ81" s="7"/>
      <c r="CK81" s="61" t="s">
        <v>70</v>
      </c>
      <c r="CL81" s="26"/>
      <c r="CM81" s="7"/>
      <c r="CN81" s="26"/>
      <c r="CO81" s="7"/>
      <c r="CP81" s="26"/>
      <c r="CQ81" s="7"/>
      <c r="CR81" s="26"/>
      <c r="CS81" s="7"/>
      <c r="CT81" s="26"/>
      <c r="CU81" s="7"/>
      <c r="CV81" s="61" t="s">
        <v>70</v>
      </c>
      <c r="CW81" s="26"/>
      <c r="CX81" s="7"/>
      <c r="CY81" s="26"/>
      <c r="CZ81" s="7"/>
      <c r="DA81" s="26"/>
      <c r="DB81" s="7"/>
      <c r="DC81" s="26"/>
      <c r="DD81" s="7"/>
      <c r="DE81" s="26"/>
      <c r="DF81" s="7"/>
      <c r="DG81" s="61" t="s">
        <v>70</v>
      </c>
      <c r="DH81" s="26"/>
      <c r="DI81" s="7"/>
      <c r="DJ81" s="26"/>
      <c r="DK81" s="7"/>
      <c r="DL81" s="26"/>
      <c r="DM81" s="7"/>
      <c r="DN81" s="26"/>
      <c r="DO81" s="7"/>
      <c r="DP81" s="26"/>
      <c r="DQ81" s="7"/>
      <c r="DR81" s="61" t="s">
        <v>70</v>
      </c>
    </row>
    <row r="82" spans="1:132" x14ac:dyDescent="0.2">
      <c r="A82" s="61" t="s">
        <v>120</v>
      </c>
      <c r="B82" s="61"/>
      <c r="C82" s="61"/>
      <c r="D82" s="61"/>
      <c r="E82" s="61"/>
      <c r="F82" s="61"/>
      <c r="G82" s="61"/>
      <c r="H82" s="61"/>
      <c r="I82" s="61"/>
      <c r="L82" s="61" t="s">
        <v>120</v>
      </c>
      <c r="W82" s="61" t="s">
        <v>120</v>
      </c>
      <c r="AH82" s="61" t="s">
        <v>120</v>
      </c>
      <c r="AS82" s="61" t="s">
        <v>120</v>
      </c>
      <c r="BD82" s="61" t="s">
        <v>120</v>
      </c>
      <c r="BO82" s="61" t="s">
        <v>120</v>
      </c>
      <c r="BZ82" s="61" t="s">
        <v>120</v>
      </c>
      <c r="CK82" s="61" t="s">
        <v>120</v>
      </c>
      <c r="CV82" s="61" t="s">
        <v>120</v>
      </c>
      <c r="DG82" s="61" t="s">
        <v>120</v>
      </c>
      <c r="DR82" s="61" t="s">
        <v>120</v>
      </c>
    </row>
    <row r="83" spans="1:132" x14ac:dyDescent="0.2">
      <c r="A83" s="61" t="s">
        <v>55</v>
      </c>
      <c r="L83" s="61" t="s">
        <v>55</v>
      </c>
      <c r="W83" s="61" t="s">
        <v>55</v>
      </c>
      <c r="AH83" s="61" t="s">
        <v>55</v>
      </c>
      <c r="AS83" s="61" t="s">
        <v>55</v>
      </c>
      <c r="BD83" s="61" t="s">
        <v>55</v>
      </c>
      <c r="BO83" s="61" t="s">
        <v>55</v>
      </c>
      <c r="BZ83" s="61" t="s">
        <v>55</v>
      </c>
      <c r="CK83" s="61" t="s">
        <v>55</v>
      </c>
      <c r="CV83" s="61" t="s">
        <v>55</v>
      </c>
      <c r="DG83" s="61" t="s">
        <v>55</v>
      </c>
      <c r="DR83" s="61" t="s">
        <v>55</v>
      </c>
    </row>
    <row r="84" spans="1:132" x14ac:dyDescent="0.2">
      <c r="A84" s="61" t="s">
        <v>62</v>
      </c>
      <c r="L84" s="61" t="s">
        <v>62</v>
      </c>
      <c r="W84" s="61" t="s">
        <v>62</v>
      </c>
      <c r="AH84" s="61" t="s">
        <v>62</v>
      </c>
      <c r="AS84" s="61" t="s">
        <v>62</v>
      </c>
      <c r="BD84" s="61" t="s">
        <v>62</v>
      </c>
      <c r="BO84" s="61" t="s">
        <v>62</v>
      </c>
      <c r="BZ84" s="61" t="s">
        <v>62</v>
      </c>
      <c r="CK84" s="61" t="s">
        <v>62</v>
      </c>
      <c r="CV84" s="61" t="s">
        <v>62</v>
      </c>
      <c r="DG84" s="61" t="s">
        <v>62</v>
      </c>
      <c r="DR84" s="61" t="s">
        <v>62</v>
      </c>
    </row>
    <row r="85" spans="1:132" x14ac:dyDescent="0.2">
      <c r="A85" s="62" t="s">
        <v>101</v>
      </c>
      <c r="L85" s="62" t="s">
        <v>101</v>
      </c>
      <c r="W85" s="62" t="s">
        <v>101</v>
      </c>
      <c r="AH85" s="62" t="s">
        <v>101</v>
      </c>
      <c r="AS85" s="62" t="s">
        <v>101</v>
      </c>
      <c r="BD85" s="62" t="s">
        <v>101</v>
      </c>
      <c r="BO85" s="62" t="s">
        <v>101</v>
      </c>
      <c r="BZ85" s="62" t="s">
        <v>101</v>
      </c>
      <c r="CK85" s="62" t="s">
        <v>101</v>
      </c>
      <c r="CV85" s="62" t="s">
        <v>101</v>
      </c>
      <c r="DG85" s="62" t="s">
        <v>101</v>
      </c>
      <c r="DR85" s="62" t="s">
        <v>101</v>
      </c>
    </row>
    <row r="86" spans="1:132" ht="25.5" customHeight="1" x14ac:dyDescent="0.2">
      <c r="A86" s="220" t="s">
        <v>267</v>
      </c>
      <c r="B86" s="220"/>
      <c r="C86" s="220"/>
      <c r="D86" s="220"/>
      <c r="E86" s="220"/>
      <c r="F86" s="220"/>
      <c r="G86" s="220"/>
      <c r="H86" s="220"/>
      <c r="I86" s="220"/>
      <c r="J86" s="220"/>
      <c r="K86" s="220"/>
      <c r="L86" s="220" t="s">
        <v>267</v>
      </c>
      <c r="M86" s="220"/>
      <c r="N86" s="220"/>
      <c r="O86" s="220"/>
      <c r="P86" s="220"/>
      <c r="Q86" s="220"/>
      <c r="R86" s="220"/>
      <c r="S86" s="220"/>
      <c r="T86" s="220"/>
      <c r="U86" s="220"/>
      <c r="V86" s="220"/>
      <c r="W86" s="220" t="s">
        <v>267</v>
      </c>
      <c r="X86" s="220"/>
      <c r="Y86" s="220"/>
      <c r="Z86" s="220"/>
      <c r="AA86" s="220"/>
      <c r="AB86" s="220"/>
      <c r="AC86" s="220"/>
      <c r="AD86" s="220"/>
      <c r="AE86" s="220"/>
      <c r="AF86" s="220"/>
      <c r="AG86" s="220"/>
      <c r="AH86" s="220" t="s">
        <v>267</v>
      </c>
      <c r="AI86" s="220"/>
      <c r="AJ86" s="220"/>
      <c r="AK86" s="220"/>
      <c r="AL86" s="220"/>
      <c r="AM86" s="220"/>
      <c r="AN86" s="220"/>
      <c r="AO86" s="220"/>
      <c r="AP86" s="220"/>
      <c r="AQ86" s="220"/>
      <c r="AR86" s="220"/>
      <c r="AS86" s="220" t="s">
        <v>267</v>
      </c>
      <c r="AT86" s="220"/>
      <c r="AU86" s="220"/>
      <c r="AV86" s="220"/>
      <c r="AW86" s="220"/>
      <c r="AX86" s="220"/>
      <c r="AY86" s="220"/>
      <c r="AZ86" s="220"/>
      <c r="BA86" s="220"/>
      <c r="BB86" s="220"/>
      <c r="BC86" s="220"/>
      <c r="BD86" s="220" t="s">
        <v>267</v>
      </c>
      <c r="BE86" s="220"/>
      <c r="BF86" s="220"/>
      <c r="BG86" s="220"/>
      <c r="BH86" s="220"/>
      <c r="BI86" s="220"/>
      <c r="BJ86" s="220"/>
      <c r="BK86" s="220"/>
      <c r="BL86" s="220"/>
      <c r="BM86" s="220"/>
      <c r="BN86" s="220"/>
      <c r="BO86" s="220" t="s">
        <v>267</v>
      </c>
      <c r="BP86" s="220"/>
      <c r="BQ86" s="220"/>
      <c r="BR86" s="220"/>
      <c r="BS86" s="220"/>
      <c r="BT86" s="220"/>
      <c r="BU86" s="220"/>
      <c r="BV86" s="220"/>
      <c r="BW86" s="220"/>
      <c r="BX86" s="220"/>
      <c r="BY86" s="220"/>
      <c r="BZ86" s="220" t="s">
        <v>267</v>
      </c>
      <c r="CA86" s="220"/>
      <c r="CB86" s="220"/>
      <c r="CC86" s="220"/>
      <c r="CD86" s="220"/>
      <c r="CE86" s="220"/>
      <c r="CF86" s="220"/>
      <c r="CG86" s="220"/>
      <c r="CH86" s="220"/>
      <c r="CI86" s="220"/>
      <c r="CJ86" s="220"/>
      <c r="CK86" s="220" t="s">
        <v>267</v>
      </c>
      <c r="CL86" s="220"/>
      <c r="CM86" s="220"/>
      <c r="CN86" s="220"/>
      <c r="CO86" s="220"/>
      <c r="CP86" s="220"/>
      <c r="CQ86" s="220"/>
      <c r="CR86" s="220"/>
      <c r="CS86" s="220"/>
      <c r="CT86" s="220"/>
      <c r="CU86" s="220"/>
      <c r="CV86" s="220" t="s">
        <v>267</v>
      </c>
      <c r="CW86" s="220"/>
      <c r="CX86" s="220"/>
      <c r="CY86" s="220"/>
      <c r="CZ86" s="220"/>
      <c r="DA86" s="220"/>
      <c r="DB86" s="220"/>
      <c r="DC86" s="220"/>
      <c r="DD86" s="220"/>
      <c r="DE86" s="220"/>
      <c r="DF86" s="220"/>
      <c r="DG86" s="220" t="s">
        <v>267</v>
      </c>
      <c r="DH86" s="220"/>
      <c r="DI86" s="220"/>
      <c r="DJ86" s="220"/>
      <c r="DK86" s="220"/>
      <c r="DL86" s="220"/>
      <c r="DM86" s="220"/>
      <c r="DN86" s="220"/>
      <c r="DO86" s="220"/>
      <c r="DP86" s="220"/>
      <c r="DQ86" s="220"/>
      <c r="DR86" s="220" t="s">
        <v>267</v>
      </c>
      <c r="DS86" s="220"/>
      <c r="DT86" s="220"/>
      <c r="DU86" s="220"/>
      <c r="DV86" s="220"/>
      <c r="DW86" s="220"/>
      <c r="DX86" s="220"/>
      <c r="DY86" s="220"/>
      <c r="DZ86" s="220"/>
      <c r="EA86" s="220"/>
      <c r="EB86" s="220"/>
    </row>
    <row r="87" spans="1:132" x14ac:dyDescent="0.2">
      <c r="A87" s="46" t="s">
        <v>268</v>
      </c>
      <c r="L87" s="46" t="s">
        <v>268</v>
      </c>
      <c r="W87" s="46" t="s">
        <v>268</v>
      </c>
      <c r="AH87" s="46" t="s">
        <v>268</v>
      </c>
      <c r="AS87" s="46" t="s">
        <v>268</v>
      </c>
      <c r="BD87" s="46" t="s">
        <v>268</v>
      </c>
      <c r="BO87" s="46" t="s">
        <v>268</v>
      </c>
      <c r="BZ87" s="46" t="s">
        <v>268</v>
      </c>
      <c r="CK87" s="46" t="s">
        <v>268</v>
      </c>
      <c r="CV87" s="46" t="s">
        <v>268</v>
      </c>
      <c r="DG87" s="46" t="s">
        <v>268</v>
      </c>
      <c r="DR87" s="46" t="s">
        <v>268</v>
      </c>
    </row>
  </sheetData>
  <mergeCells count="178">
    <mergeCell ref="CK86:CU86"/>
    <mergeCell ref="CV86:DF86"/>
    <mergeCell ref="DG86:DQ86"/>
    <mergeCell ref="DR86:EB86"/>
    <mergeCell ref="DW46:DX46"/>
    <mergeCell ref="DY46:DZ46"/>
    <mergeCell ref="A86:K86"/>
    <mergeCell ref="L86:V86"/>
    <mergeCell ref="W86:AG86"/>
    <mergeCell ref="AH86:AR86"/>
    <mergeCell ref="AS86:BC86"/>
    <mergeCell ref="BD86:BN86"/>
    <mergeCell ref="BO86:BY86"/>
    <mergeCell ref="BZ86:CJ86"/>
    <mergeCell ref="DJ46:DK46"/>
    <mergeCell ref="DL46:DM46"/>
    <mergeCell ref="DN46:DO46"/>
    <mergeCell ref="DP46:DQ46"/>
    <mergeCell ref="DS46:DT46"/>
    <mergeCell ref="DU46:DV46"/>
    <mergeCell ref="CN46:CO46"/>
    <mergeCell ref="CP46:CQ46"/>
    <mergeCell ref="CR46:CS46"/>
    <mergeCell ref="CT46:CU46"/>
    <mergeCell ref="CW46:CX46"/>
    <mergeCell ref="CY46:CZ46"/>
    <mergeCell ref="CA46:CB46"/>
    <mergeCell ref="CC46:CD46"/>
    <mergeCell ref="CE46:CF46"/>
    <mergeCell ref="CG46:CH46"/>
    <mergeCell ref="CI46:CJ46"/>
    <mergeCell ref="CL46:CM46"/>
    <mergeCell ref="BE46:BF46"/>
    <mergeCell ref="BG46:BH46"/>
    <mergeCell ref="BI46:BJ46"/>
    <mergeCell ref="BK46:BL46"/>
    <mergeCell ref="BM46:BN46"/>
    <mergeCell ref="BP46:BQ46"/>
    <mergeCell ref="AQ46:AR46"/>
    <mergeCell ref="AT46:AU46"/>
    <mergeCell ref="AV46:AW46"/>
    <mergeCell ref="AX46:AY46"/>
    <mergeCell ref="AZ46:BA46"/>
    <mergeCell ref="BB46:BC46"/>
    <mergeCell ref="U46:V46"/>
    <mergeCell ref="X46:Y46"/>
    <mergeCell ref="Z46:AA46"/>
    <mergeCell ref="AB46:AC46"/>
    <mergeCell ref="AD46:AE46"/>
    <mergeCell ref="AF46:AG46"/>
    <mergeCell ref="H46:I46"/>
    <mergeCell ref="J46:K46"/>
    <mergeCell ref="M46:N46"/>
    <mergeCell ref="O46:P46"/>
    <mergeCell ref="Q46:R46"/>
    <mergeCell ref="S46:T46"/>
    <mergeCell ref="CV45:CV47"/>
    <mergeCell ref="CW45:DF45"/>
    <mergeCell ref="DG45:DG47"/>
    <mergeCell ref="DH45:DQ45"/>
    <mergeCell ref="DR45:DR47"/>
    <mergeCell ref="DS45:DZ45"/>
    <mergeCell ref="DA46:DB46"/>
    <mergeCell ref="DC46:DD46"/>
    <mergeCell ref="DE46:DF46"/>
    <mergeCell ref="DH46:DI46"/>
    <mergeCell ref="BO45:BO47"/>
    <mergeCell ref="BP45:BY45"/>
    <mergeCell ref="BZ45:BZ47"/>
    <mergeCell ref="CA45:CJ45"/>
    <mergeCell ref="CK45:CK47"/>
    <mergeCell ref="CL45:CU45"/>
    <mergeCell ref="BR46:BS46"/>
    <mergeCell ref="BT46:BU46"/>
    <mergeCell ref="BV46:BW46"/>
    <mergeCell ref="BX46:BY46"/>
    <mergeCell ref="AH45:AH47"/>
    <mergeCell ref="AI45:AR45"/>
    <mergeCell ref="AS45:AS47"/>
    <mergeCell ref="AT45:BC45"/>
    <mergeCell ref="BD45:BD47"/>
    <mergeCell ref="BE45:BN45"/>
    <mergeCell ref="AI46:AJ46"/>
    <mergeCell ref="AK46:AL46"/>
    <mergeCell ref="AM46:AN46"/>
    <mergeCell ref="AO46:AP46"/>
    <mergeCell ref="DY7:DZ7"/>
    <mergeCell ref="A45:A47"/>
    <mergeCell ref="B45:C46"/>
    <mergeCell ref="D45:E46"/>
    <mergeCell ref="F45:G46"/>
    <mergeCell ref="H45:K45"/>
    <mergeCell ref="L45:L47"/>
    <mergeCell ref="M45:V45"/>
    <mergeCell ref="W45:W47"/>
    <mergeCell ref="X45:AG45"/>
    <mergeCell ref="DL7:DM7"/>
    <mergeCell ref="DN7:DO7"/>
    <mergeCell ref="DP7:DQ7"/>
    <mergeCell ref="DS7:DT7"/>
    <mergeCell ref="DU7:DV7"/>
    <mergeCell ref="DW7:DX7"/>
    <mergeCell ref="CY7:CZ7"/>
    <mergeCell ref="DA7:DB7"/>
    <mergeCell ref="DC7:DD7"/>
    <mergeCell ref="DE7:DF7"/>
    <mergeCell ref="DH7:DI7"/>
    <mergeCell ref="DJ7:DK7"/>
    <mergeCell ref="CL7:CM7"/>
    <mergeCell ref="CN7:CO7"/>
    <mergeCell ref="CP7:CQ7"/>
    <mergeCell ref="CR7:CS7"/>
    <mergeCell ref="CT7:CU7"/>
    <mergeCell ref="CW7:CX7"/>
    <mergeCell ref="BP7:BQ7"/>
    <mergeCell ref="BR7:BS7"/>
    <mergeCell ref="BT7:BU7"/>
    <mergeCell ref="BV7:BW7"/>
    <mergeCell ref="BX7:BY7"/>
    <mergeCell ref="CA7:CB7"/>
    <mergeCell ref="BB7:BC7"/>
    <mergeCell ref="BE7:BF7"/>
    <mergeCell ref="BG7:BH7"/>
    <mergeCell ref="BI7:BJ7"/>
    <mergeCell ref="BK7:BL7"/>
    <mergeCell ref="BM7:BN7"/>
    <mergeCell ref="AF7:AG7"/>
    <mergeCell ref="AI7:AJ7"/>
    <mergeCell ref="AK7:AL7"/>
    <mergeCell ref="AM7:AN7"/>
    <mergeCell ref="AO7:AP7"/>
    <mergeCell ref="AQ7:AR7"/>
    <mergeCell ref="DH6:DQ6"/>
    <mergeCell ref="DR6:DR8"/>
    <mergeCell ref="DS6:DZ6"/>
    <mergeCell ref="H7:I7"/>
    <mergeCell ref="J7:K7"/>
    <mergeCell ref="M7:N7"/>
    <mergeCell ref="O7:P7"/>
    <mergeCell ref="Q7:R7"/>
    <mergeCell ref="S7:T7"/>
    <mergeCell ref="U7:V7"/>
    <mergeCell ref="CA6:CJ6"/>
    <mergeCell ref="CK6:CK8"/>
    <mergeCell ref="CL6:CU6"/>
    <mergeCell ref="CV6:CV8"/>
    <mergeCell ref="CW6:DF6"/>
    <mergeCell ref="DG6:DG8"/>
    <mergeCell ref="CC7:CD7"/>
    <mergeCell ref="CE7:CF7"/>
    <mergeCell ref="CG7:CH7"/>
    <mergeCell ref="CI7:CJ7"/>
    <mergeCell ref="AT6:BC6"/>
    <mergeCell ref="BD6:BD8"/>
    <mergeCell ref="BE6:BN6"/>
    <mergeCell ref="BO6:BO8"/>
    <mergeCell ref="BP6:BY6"/>
    <mergeCell ref="BZ6:BZ8"/>
    <mergeCell ref="AT7:AU7"/>
    <mergeCell ref="AV7:AW7"/>
    <mergeCell ref="AX7:AY7"/>
    <mergeCell ref="AZ7:BA7"/>
    <mergeCell ref="M6:V6"/>
    <mergeCell ref="W6:W8"/>
    <mergeCell ref="X6:AG6"/>
    <mergeCell ref="AH6:AH8"/>
    <mergeCell ref="AI6:AR6"/>
    <mergeCell ref="AS6:AS8"/>
    <mergeCell ref="X7:Y7"/>
    <mergeCell ref="Z7:AA7"/>
    <mergeCell ref="AB7:AC7"/>
    <mergeCell ref="AD7:AE7"/>
    <mergeCell ref="A6:A8"/>
    <mergeCell ref="B6:C7"/>
    <mergeCell ref="D6:E7"/>
    <mergeCell ref="F6:G7"/>
    <mergeCell ref="H6:K6"/>
    <mergeCell ref="L6:L8"/>
  </mergeCells>
  <pageMargins left="0.65" right="0.6" top="0.46" bottom="0.42" header="0.17" footer="0.22"/>
  <pageSetup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B87"/>
  <sheetViews>
    <sheetView zoomScaleNormal="100" workbookViewId="0">
      <selection activeCell="E19" sqref="E19"/>
    </sheetView>
  </sheetViews>
  <sheetFormatPr defaultColWidth="9.140625" defaultRowHeight="12.75" x14ac:dyDescent="0.2"/>
  <cols>
    <col min="1" max="1" width="19.85546875" style="46" customWidth="1"/>
    <col min="2" max="2" width="11.42578125" style="46" customWidth="1"/>
    <col min="3" max="3" width="10" style="46" customWidth="1"/>
    <col min="4" max="4" width="11.42578125" style="46" customWidth="1"/>
    <col min="5" max="5" width="10.28515625" style="46" customWidth="1"/>
    <col min="6" max="6" width="10" style="46" customWidth="1"/>
    <col min="7" max="7" width="10.7109375" style="46" customWidth="1"/>
    <col min="8" max="10" width="10" style="46" customWidth="1"/>
    <col min="11" max="11" width="10" style="47" customWidth="1"/>
    <col min="12" max="12" width="19.85546875" style="46" customWidth="1"/>
    <col min="13" max="13" width="10.28515625" style="46" customWidth="1"/>
    <col min="14" max="14" width="10" style="47" customWidth="1"/>
    <col min="15" max="15" width="10.28515625" style="46" customWidth="1"/>
    <col min="16" max="16" width="10" style="47" customWidth="1"/>
    <col min="17" max="17" width="10.28515625" style="46" customWidth="1"/>
    <col min="18" max="18" width="10" style="47" customWidth="1"/>
    <col min="19" max="19" width="10.28515625" style="46" customWidth="1"/>
    <col min="20" max="20" width="10" style="47" customWidth="1"/>
    <col min="21" max="21" width="10.28515625" style="46" customWidth="1"/>
    <col min="22" max="22" width="10" style="46" customWidth="1"/>
    <col min="23" max="23" width="19.85546875" style="46" customWidth="1"/>
    <col min="24" max="24" width="10.28515625" style="46" customWidth="1"/>
    <col min="25" max="25" width="10" style="46" customWidth="1"/>
    <col min="26" max="26" width="10.28515625" style="46" customWidth="1"/>
    <col min="27" max="27" width="10" style="46" customWidth="1"/>
    <col min="28" max="28" width="10.28515625" style="46" customWidth="1"/>
    <col min="29" max="29" width="10" style="46" customWidth="1"/>
    <col min="30" max="30" width="10.28515625" style="46" customWidth="1"/>
    <col min="31" max="31" width="10" style="46" customWidth="1"/>
    <col min="32" max="32" width="10.28515625" style="46" customWidth="1"/>
    <col min="33" max="33" width="10" style="46" customWidth="1"/>
    <col min="34" max="34" width="19.85546875" style="46" customWidth="1"/>
    <col min="35" max="35" width="10.28515625" style="46" customWidth="1"/>
    <col min="36" max="36" width="10" style="46" customWidth="1"/>
    <col min="37" max="37" width="10.28515625" style="46" customWidth="1"/>
    <col min="38" max="38" width="10" style="46" customWidth="1"/>
    <col min="39" max="39" width="10.28515625" style="46" customWidth="1"/>
    <col min="40" max="40" width="10" style="46" customWidth="1"/>
    <col min="41" max="41" width="10.28515625" style="46" customWidth="1"/>
    <col min="42" max="42" width="10" style="46" customWidth="1"/>
    <col min="43" max="43" width="10.28515625" style="46" customWidth="1"/>
    <col min="44" max="44" width="10" style="46" customWidth="1"/>
    <col min="45" max="45" width="19.85546875" style="46" customWidth="1"/>
    <col min="46" max="46" width="10.28515625" style="46" customWidth="1"/>
    <col min="47" max="47" width="10" style="46" customWidth="1"/>
    <col min="48" max="48" width="10.28515625" style="46" customWidth="1"/>
    <col min="49" max="49" width="10" style="46" customWidth="1"/>
    <col min="50" max="50" width="10.28515625" style="46" customWidth="1"/>
    <col min="51" max="51" width="10" style="46" customWidth="1"/>
    <col min="52" max="52" width="10.28515625" style="46" customWidth="1"/>
    <col min="53" max="53" width="10" style="46" customWidth="1"/>
    <col min="54" max="54" width="10.28515625" style="46" customWidth="1"/>
    <col min="55" max="55" width="10" style="46" customWidth="1"/>
    <col min="56" max="56" width="19.85546875" style="46" customWidth="1"/>
    <col min="57" max="57" width="10.28515625" style="46" customWidth="1"/>
    <col min="58" max="58" width="10" style="46" customWidth="1"/>
    <col min="59" max="59" width="10.28515625" style="46" customWidth="1"/>
    <col min="60" max="60" width="10" style="46" customWidth="1"/>
    <col min="61" max="61" width="10.28515625" style="46" customWidth="1"/>
    <col min="62" max="62" width="10" style="46" customWidth="1"/>
    <col min="63" max="63" width="10.28515625" style="46" customWidth="1"/>
    <col min="64" max="64" width="10" style="46" customWidth="1"/>
    <col min="65" max="65" width="10.28515625" style="46" customWidth="1"/>
    <col min="66" max="66" width="10" style="46" customWidth="1"/>
    <col min="67" max="67" width="19.85546875" style="46" customWidth="1"/>
    <col min="68" max="68" width="10.28515625" style="46" customWidth="1"/>
    <col min="69" max="69" width="10" style="46" customWidth="1"/>
    <col min="70" max="70" width="10.28515625" style="46" customWidth="1"/>
    <col min="71" max="71" width="10" style="46" customWidth="1"/>
    <col min="72" max="72" width="10.28515625" style="46" customWidth="1"/>
    <col min="73" max="73" width="10" style="46" customWidth="1"/>
    <col min="74" max="74" width="10.28515625" style="46" customWidth="1"/>
    <col min="75" max="75" width="10" style="46" customWidth="1"/>
    <col min="76" max="76" width="10.28515625" style="46" customWidth="1"/>
    <col min="77" max="77" width="10" style="46" customWidth="1"/>
    <col min="78" max="78" width="19.85546875" style="46" customWidth="1"/>
    <col min="79" max="79" width="10.28515625" style="46" customWidth="1"/>
    <col min="80" max="80" width="10" style="46" customWidth="1"/>
    <col min="81" max="81" width="10.28515625" style="46" customWidth="1"/>
    <col min="82" max="82" width="10" style="46" customWidth="1"/>
    <col min="83" max="83" width="10.28515625" style="46" customWidth="1"/>
    <col min="84" max="84" width="10" style="46" customWidth="1"/>
    <col min="85" max="85" width="10.28515625" style="46" customWidth="1"/>
    <col min="86" max="86" width="10" style="46" customWidth="1"/>
    <col min="87" max="87" width="10.28515625" style="46" customWidth="1"/>
    <col min="88" max="88" width="10" style="46" customWidth="1"/>
    <col min="89" max="89" width="19.85546875" style="46" customWidth="1"/>
    <col min="90" max="90" width="10.28515625" style="46" customWidth="1"/>
    <col min="91" max="91" width="10" style="46" customWidth="1"/>
    <col min="92" max="92" width="10.28515625" style="46" customWidth="1"/>
    <col min="93" max="93" width="10" style="46" customWidth="1"/>
    <col min="94" max="94" width="10.28515625" style="46" customWidth="1"/>
    <col min="95" max="95" width="10" style="46" customWidth="1"/>
    <col min="96" max="96" width="10.28515625" style="46" customWidth="1"/>
    <col min="97" max="97" width="10" style="46" customWidth="1"/>
    <col min="98" max="98" width="10.28515625" style="46" customWidth="1"/>
    <col min="99" max="99" width="10" style="46" customWidth="1"/>
    <col min="100" max="100" width="19.85546875" style="46" customWidth="1"/>
    <col min="101" max="101" width="10.28515625" style="46" customWidth="1"/>
    <col min="102" max="102" width="10" style="46" customWidth="1"/>
    <col min="103" max="103" width="10.28515625" style="46" customWidth="1"/>
    <col min="104" max="104" width="10" style="46" customWidth="1"/>
    <col min="105" max="105" width="10.28515625" style="46" customWidth="1"/>
    <col min="106" max="106" width="10" style="46" customWidth="1"/>
    <col min="107" max="107" width="10.28515625" style="46" customWidth="1"/>
    <col min="108" max="108" width="10" style="46" customWidth="1"/>
    <col min="109" max="109" width="10.28515625" style="46" customWidth="1"/>
    <col min="110" max="110" width="10" style="46" customWidth="1"/>
    <col min="111" max="111" width="19.85546875" style="46" customWidth="1"/>
    <col min="112" max="112" width="10.28515625" style="46" customWidth="1"/>
    <col min="113" max="113" width="10" style="46" customWidth="1"/>
    <col min="114" max="114" width="10.28515625" style="46" customWidth="1"/>
    <col min="115" max="115" width="10" style="46" customWidth="1"/>
    <col min="116" max="116" width="10.28515625" style="46" customWidth="1"/>
    <col min="117" max="117" width="10" style="46" customWidth="1"/>
    <col min="118" max="118" width="10.28515625" style="46" customWidth="1"/>
    <col min="119" max="119" width="10" style="46" customWidth="1"/>
    <col min="120" max="120" width="10.28515625" style="46" customWidth="1"/>
    <col min="121" max="121" width="10" style="46" customWidth="1"/>
    <col min="122" max="122" width="19.85546875" style="46" customWidth="1"/>
    <col min="123" max="123" width="10.28515625" style="46" customWidth="1"/>
    <col min="124" max="124" width="10" style="46" customWidth="1"/>
    <col min="125" max="125" width="10.28515625" style="46" customWidth="1"/>
    <col min="126" max="126" width="10" style="46" customWidth="1"/>
    <col min="127" max="127" width="10.28515625" style="46" customWidth="1"/>
    <col min="128" max="128" width="9.140625" style="46"/>
    <col min="129" max="129" width="10.28515625" style="46" customWidth="1"/>
    <col min="130" max="130" width="9.42578125" style="46" customWidth="1"/>
    <col min="131" max="256" width="9.140625" style="46"/>
    <col min="257" max="257" width="19.85546875" style="46" customWidth="1"/>
    <col min="258" max="258" width="11.42578125" style="46" customWidth="1"/>
    <col min="259" max="259" width="10" style="46" customWidth="1"/>
    <col min="260" max="260" width="11.42578125" style="46" customWidth="1"/>
    <col min="261" max="261" width="10.28515625" style="46" customWidth="1"/>
    <col min="262" max="262" width="10" style="46" customWidth="1"/>
    <col min="263" max="263" width="10.7109375" style="46" customWidth="1"/>
    <col min="264" max="267" width="10" style="46" customWidth="1"/>
    <col min="268" max="268" width="19.85546875" style="46" customWidth="1"/>
    <col min="269" max="269" width="10.28515625" style="46" customWidth="1"/>
    <col min="270" max="270" width="10" style="46" customWidth="1"/>
    <col min="271" max="271" width="10.28515625" style="46" customWidth="1"/>
    <col min="272" max="272" width="10" style="46" customWidth="1"/>
    <col min="273" max="273" width="10.28515625" style="46" customWidth="1"/>
    <col min="274" max="274" width="10" style="46" customWidth="1"/>
    <col min="275" max="275" width="10.28515625" style="46" customWidth="1"/>
    <col min="276" max="276" width="10" style="46" customWidth="1"/>
    <col min="277" max="277" width="10.28515625" style="46" customWidth="1"/>
    <col min="278" max="278" width="10" style="46" customWidth="1"/>
    <col min="279" max="279" width="19.85546875" style="46" customWidth="1"/>
    <col min="280" max="280" width="10.28515625" style="46" customWidth="1"/>
    <col min="281" max="281" width="10" style="46" customWidth="1"/>
    <col min="282" max="282" width="10.28515625" style="46" customWidth="1"/>
    <col min="283" max="283" width="10" style="46" customWidth="1"/>
    <col min="284" max="284" width="10.28515625" style="46" customWidth="1"/>
    <col min="285" max="285" width="10" style="46" customWidth="1"/>
    <col min="286" max="286" width="10.28515625" style="46" customWidth="1"/>
    <col min="287" max="287" width="10" style="46" customWidth="1"/>
    <col min="288" max="288" width="10.28515625" style="46" customWidth="1"/>
    <col min="289" max="289" width="10" style="46" customWidth="1"/>
    <col min="290" max="290" width="19.85546875" style="46" customWidth="1"/>
    <col min="291" max="291" width="10.28515625" style="46" customWidth="1"/>
    <col min="292" max="292" width="10" style="46" customWidth="1"/>
    <col min="293" max="293" width="10.28515625" style="46" customWidth="1"/>
    <col min="294" max="294" width="10" style="46" customWidth="1"/>
    <col min="295" max="295" width="10.28515625" style="46" customWidth="1"/>
    <col min="296" max="296" width="10" style="46" customWidth="1"/>
    <col min="297" max="297" width="10.28515625" style="46" customWidth="1"/>
    <col min="298" max="298" width="10" style="46" customWidth="1"/>
    <col min="299" max="299" width="10.28515625" style="46" customWidth="1"/>
    <col min="300" max="300" width="10" style="46" customWidth="1"/>
    <col min="301" max="301" width="19.85546875" style="46" customWidth="1"/>
    <col min="302" max="302" width="10.28515625" style="46" customWidth="1"/>
    <col min="303" max="303" width="10" style="46" customWidth="1"/>
    <col min="304" max="304" width="10.28515625" style="46" customWidth="1"/>
    <col min="305" max="305" width="10" style="46" customWidth="1"/>
    <col min="306" max="306" width="10.28515625" style="46" customWidth="1"/>
    <col min="307" max="307" width="10" style="46" customWidth="1"/>
    <col min="308" max="308" width="10.28515625" style="46" customWidth="1"/>
    <col min="309" max="309" width="10" style="46" customWidth="1"/>
    <col min="310" max="310" width="10.28515625" style="46" customWidth="1"/>
    <col min="311" max="311" width="10" style="46" customWidth="1"/>
    <col min="312" max="312" width="19.85546875" style="46" customWidth="1"/>
    <col min="313" max="313" width="10.28515625" style="46" customWidth="1"/>
    <col min="314" max="314" width="10" style="46" customWidth="1"/>
    <col min="315" max="315" width="10.28515625" style="46" customWidth="1"/>
    <col min="316" max="316" width="10" style="46" customWidth="1"/>
    <col min="317" max="317" width="10.28515625" style="46" customWidth="1"/>
    <col min="318" max="318" width="10" style="46" customWidth="1"/>
    <col min="319" max="319" width="10.28515625" style="46" customWidth="1"/>
    <col min="320" max="320" width="10" style="46" customWidth="1"/>
    <col min="321" max="321" width="10.28515625" style="46" customWidth="1"/>
    <col min="322" max="322" width="10" style="46" customWidth="1"/>
    <col min="323" max="323" width="19.85546875" style="46" customWidth="1"/>
    <col min="324" max="324" width="10.28515625" style="46" customWidth="1"/>
    <col min="325" max="325" width="10" style="46" customWidth="1"/>
    <col min="326" max="326" width="10.28515625" style="46" customWidth="1"/>
    <col min="327" max="327" width="10" style="46" customWidth="1"/>
    <col min="328" max="328" width="10.28515625" style="46" customWidth="1"/>
    <col min="329" max="329" width="10" style="46" customWidth="1"/>
    <col min="330" max="330" width="10.28515625" style="46" customWidth="1"/>
    <col min="331" max="331" width="10" style="46" customWidth="1"/>
    <col min="332" max="332" width="10.28515625" style="46" customWidth="1"/>
    <col min="333" max="333" width="10" style="46" customWidth="1"/>
    <col min="334" max="334" width="19.85546875" style="46" customWidth="1"/>
    <col min="335" max="335" width="10.28515625" style="46" customWidth="1"/>
    <col min="336" max="336" width="10" style="46" customWidth="1"/>
    <col min="337" max="337" width="10.28515625" style="46" customWidth="1"/>
    <col min="338" max="338" width="10" style="46" customWidth="1"/>
    <col min="339" max="339" width="10.28515625" style="46" customWidth="1"/>
    <col min="340" max="340" width="10" style="46" customWidth="1"/>
    <col min="341" max="341" width="10.28515625" style="46" customWidth="1"/>
    <col min="342" max="342" width="10" style="46" customWidth="1"/>
    <col min="343" max="343" width="10.28515625" style="46" customWidth="1"/>
    <col min="344" max="344" width="10" style="46" customWidth="1"/>
    <col min="345" max="345" width="19.85546875" style="46" customWidth="1"/>
    <col min="346" max="346" width="10.28515625" style="46" customWidth="1"/>
    <col min="347" max="347" width="10" style="46" customWidth="1"/>
    <col min="348" max="348" width="10.28515625" style="46" customWidth="1"/>
    <col min="349" max="349" width="10" style="46" customWidth="1"/>
    <col min="350" max="350" width="10.28515625" style="46" customWidth="1"/>
    <col min="351" max="351" width="10" style="46" customWidth="1"/>
    <col min="352" max="352" width="10.28515625" style="46" customWidth="1"/>
    <col min="353" max="353" width="10" style="46" customWidth="1"/>
    <col min="354" max="354" width="10.28515625" style="46" customWidth="1"/>
    <col min="355" max="355" width="10" style="46" customWidth="1"/>
    <col min="356" max="356" width="19.85546875" style="46" customWidth="1"/>
    <col min="357" max="357" width="10.28515625" style="46" customWidth="1"/>
    <col min="358" max="358" width="10" style="46" customWidth="1"/>
    <col min="359" max="359" width="10.28515625" style="46" customWidth="1"/>
    <col min="360" max="360" width="10" style="46" customWidth="1"/>
    <col min="361" max="361" width="10.28515625" style="46" customWidth="1"/>
    <col min="362" max="362" width="10" style="46" customWidth="1"/>
    <col min="363" max="363" width="10.28515625" style="46" customWidth="1"/>
    <col min="364" max="364" width="10" style="46" customWidth="1"/>
    <col min="365" max="365" width="10.28515625" style="46" customWidth="1"/>
    <col min="366" max="366" width="10" style="46" customWidth="1"/>
    <col min="367" max="367" width="19.85546875" style="46" customWidth="1"/>
    <col min="368" max="368" width="10.28515625" style="46" customWidth="1"/>
    <col min="369" max="369" width="10" style="46" customWidth="1"/>
    <col min="370" max="370" width="10.28515625" style="46" customWidth="1"/>
    <col min="371" max="371" width="10" style="46" customWidth="1"/>
    <col min="372" max="372" width="10.28515625" style="46" customWidth="1"/>
    <col min="373" max="373" width="10" style="46" customWidth="1"/>
    <col min="374" max="374" width="10.28515625" style="46" customWidth="1"/>
    <col min="375" max="375" width="10" style="46" customWidth="1"/>
    <col min="376" max="376" width="10.28515625" style="46" customWidth="1"/>
    <col min="377" max="377" width="10" style="46" customWidth="1"/>
    <col min="378" max="378" width="19.85546875" style="46" customWidth="1"/>
    <col min="379" max="379" width="10.28515625" style="46" customWidth="1"/>
    <col min="380" max="380" width="10" style="46" customWidth="1"/>
    <col min="381" max="381" width="10.28515625" style="46" customWidth="1"/>
    <col min="382" max="382" width="10" style="46" customWidth="1"/>
    <col min="383" max="383" width="10.28515625" style="46" customWidth="1"/>
    <col min="384" max="384" width="9.140625" style="46"/>
    <col min="385" max="385" width="10.28515625" style="46" customWidth="1"/>
    <col min="386" max="386" width="9.42578125" style="46" customWidth="1"/>
    <col min="387" max="512" width="9.140625" style="46"/>
    <col min="513" max="513" width="19.85546875" style="46" customWidth="1"/>
    <col min="514" max="514" width="11.42578125" style="46" customWidth="1"/>
    <col min="515" max="515" width="10" style="46" customWidth="1"/>
    <col min="516" max="516" width="11.42578125" style="46" customWidth="1"/>
    <col min="517" max="517" width="10.28515625" style="46" customWidth="1"/>
    <col min="518" max="518" width="10" style="46" customWidth="1"/>
    <col min="519" max="519" width="10.7109375" style="46" customWidth="1"/>
    <col min="520" max="523" width="10" style="46" customWidth="1"/>
    <col min="524" max="524" width="19.85546875" style="46" customWidth="1"/>
    <col min="525" max="525" width="10.28515625" style="46" customWidth="1"/>
    <col min="526" max="526" width="10" style="46" customWidth="1"/>
    <col min="527" max="527" width="10.28515625" style="46" customWidth="1"/>
    <col min="528" max="528" width="10" style="46" customWidth="1"/>
    <col min="529" max="529" width="10.28515625" style="46" customWidth="1"/>
    <col min="530" max="530" width="10" style="46" customWidth="1"/>
    <col min="531" max="531" width="10.28515625" style="46" customWidth="1"/>
    <col min="532" max="532" width="10" style="46" customWidth="1"/>
    <col min="533" max="533" width="10.28515625" style="46" customWidth="1"/>
    <col min="534" max="534" width="10" style="46" customWidth="1"/>
    <col min="535" max="535" width="19.85546875" style="46" customWidth="1"/>
    <col min="536" max="536" width="10.28515625" style="46" customWidth="1"/>
    <col min="537" max="537" width="10" style="46" customWidth="1"/>
    <col min="538" max="538" width="10.28515625" style="46" customWidth="1"/>
    <col min="539" max="539" width="10" style="46" customWidth="1"/>
    <col min="540" max="540" width="10.28515625" style="46" customWidth="1"/>
    <col min="541" max="541" width="10" style="46" customWidth="1"/>
    <col min="542" max="542" width="10.28515625" style="46" customWidth="1"/>
    <col min="543" max="543" width="10" style="46" customWidth="1"/>
    <col min="544" max="544" width="10.28515625" style="46" customWidth="1"/>
    <col min="545" max="545" width="10" style="46" customWidth="1"/>
    <col min="546" max="546" width="19.85546875" style="46" customWidth="1"/>
    <col min="547" max="547" width="10.28515625" style="46" customWidth="1"/>
    <col min="548" max="548" width="10" style="46" customWidth="1"/>
    <col min="549" max="549" width="10.28515625" style="46" customWidth="1"/>
    <col min="550" max="550" width="10" style="46" customWidth="1"/>
    <col min="551" max="551" width="10.28515625" style="46" customWidth="1"/>
    <col min="552" max="552" width="10" style="46" customWidth="1"/>
    <col min="553" max="553" width="10.28515625" style="46" customWidth="1"/>
    <col min="554" max="554" width="10" style="46" customWidth="1"/>
    <col min="555" max="555" width="10.28515625" style="46" customWidth="1"/>
    <col min="556" max="556" width="10" style="46" customWidth="1"/>
    <col min="557" max="557" width="19.85546875" style="46" customWidth="1"/>
    <col min="558" max="558" width="10.28515625" style="46" customWidth="1"/>
    <col min="559" max="559" width="10" style="46" customWidth="1"/>
    <col min="560" max="560" width="10.28515625" style="46" customWidth="1"/>
    <col min="561" max="561" width="10" style="46" customWidth="1"/>
    <col min="562" max="562" width="10.28515625" style="46" customWidth="1"/>
    <col min="563" max="563" width="10" style="46" customWidth="1"/>
    <col min="564" max="564" width="10.28515625" style="46" customWidth="1"/>
    <col min="565" max="565" width="10" style="46" customWidth="1"/>
    <col min="566" max="566" width="10.28515625" style="46" customWidth="1"/>
    <col min="567" max="567" width="10" style="46" customWidth="1"/>
    <col min="568" max="568" width="19.85546875" style="46" customWidth="1"/>
    <col min="569" max="569" width="10.28515625" style="46" customWidth="1"/>
    <col min="570" max="570" width="10" style="46" customWidth="1"/>
    <col min="571" max="571" width="10.28515625" style="46" customWidth="1"/>
    <col min="572" max="572" width="10" style="46" customWidth="1"/>
    <col min="573" max="573" width="10.28515625" style="46" customWidth="1"/>
    <col min="574" max="574" width="10" style="46" customWidth="1"/>
    <col min="575" max="575" width="10.28515625" style="46" customWidth="1"/>
    <col min="576" max="576" width="10" style="46" customWidth="1"/>
    <col min="577" max="577" width="10.28515625" style="46" customWidth="1"/>
    <col min="578" max="578" width="10" style="46" customWidth="1"/>
    <col min="579" max="579" width="19.85546875" style="46" customWidth="1"/>
    <col min="580" max="580" width="10.28515625" style="46" customWidth="1"/>
    <col min="581" max="581" width="10" style="46" customWidth="1"/>
    <col min="582" max="582" width="10.28515625" style="46" customWidth="1"/>
    <col min="583" max="583" width="10" style="46" customWidth="1"/>
    <col min="584" max="584" width="10.28515625" style="46" customWidth="1"/>
    <col min="585" max="585" width="10" style="46" customWidth="1"/>
    <col min="586" max="586" width="10.28515625" style="46" customWidth="1"/>
    <col min="587" max="587" width="10" style="46" customWidth="1"/>
    <col min="588" max="588" width="10.28515625" style="46" customWidth="1"/>
    <col min="589" max="589" width="10" style="46" customWidth="1"/>
    <col min="590" max="590" width="19.85546875" style="46" customWidth="1"/>
    <col min="591" max="591" width="10.28515625" style="46" customWidth="1"/>
    <col min="592" max="592" width="10" style="46" customWidth="1"/>
    <col min="593" max="593" width="10.28515625" style="46" customWidth="1"/>
    <col min="594" max="594" width="10" style="46" customWidth="1"/>
    <col min="595" max="595" width="10.28515625" style="46" customWidth="1"/>
    <col min="596" max="596" width="10" style="46" customWidth="1"/>
    <col min="597" max="597" width="10.28515625" style="46" customWidth="1"/>
    <col min="598" max="598" width="10" style="46" customWidth="1"/>
    <col min="599" max="599" width="10.28515625" style="46" customWidth="1"/>
    <col min="600" max="600" width="10" style="46" customWidth="1"/>
    <col min="601" max="601" width="19.85546875" style="46" customWidth="1"/>
    <col min="602" max="602" width="10.28515625" style="46" customWidth="1"/>
    <col min="603" max="603" width="10" style="46" customWidth="1"/>
    <col min="604" max="604" width="10.28515625" style="46" customWidth="1"/>
    <col min="605" max="605" width="10" style="46" customWidth="1"/>
    <col min="606" max="606" width="10.28515625" style="46" customWidth="1"/>
    <col min="607" max="607" width="10" style="46" customWidth="1"/>
    <col min="608" max="608" width="10.28515625" style="46" customWidth="1"/>
    <col min="609" max="609" width="10" style="46" customWidth="1"/>
    <col min="610" max="610" width="10.28515625" style="46" customWidth="1"/>
    <col min="611" max="611" width="10" style="46" customWidth="1"/>
    <col min="612" max="612" width="19.85546875" style="46" customWidth="1"/>
    <col min="613" max="613" width="10.28515625" style="46" customWidth="1"/>
    <col min="614" max="614" width="10" style="46" customWidth="1"/>
    <col min="615" max="615" width="10.28515625" style="46" customWidth="1"/>
    <col min="616" max="616" width="10" style="46" customWidth="1"/>
    <col min="617" max="617" width="10.28515625" style="46" customWidth="1"/>
    <col min="618" max="618" width="10" style="46" customWidth="1"/>
    <col min="619" max="619" width="10.28515625" style="46" customWidth="1"/>
    <col min="620" max="620" width="10" style="46" customWidth="1"/>
    <col min="621" max="621" width="10.28515625" style="46" customWidth="1"/>
    <col min="622" max="622" width="10" style="46" customWidth="1"/>
    <col min="623" max="623" width="19.85546875" style="46" customWidth="1"/>
    <col min="624" max="624" width="10.28515625" style="46" customWidth="1"/>
    <col min="625" max="625" width="10" style="46" customWidth="1"/>
    <col min="626" max="626" width="10.28515625" style="46" customWidth="1"/>
    <col min="627" max="627" width="10" style="46" customWidth="1"/>
    <col min="628" max="628" width="10.28515625" style="46" customWidth="1"/>
    <col min="629" max="629" width="10" style="46" customWidth="1"/>
    <col min="630" max="630" width="10.28515625" style="46" customWidth="1"/>
    <col min="631" max="631" width="10" style="46" customWidth="1"/>
    <col min="632" max="632" width="10.28515625" style="46" customWidth="1"/>
    <col min="633" max="633" width="10" style="46" customWidth="1"/>
    <col min="634" max="634" width="19.85546875" style="46" customWidth="1"/>
    <col min="635" max="635" width="10.28515625" style="46" customWidth="1"/>
    <col min="636" max="636" width="10" style="46" customWidth="1"/>
    <col min="637" max="637" width="10.28515625" style="46" customWidth="1"/>
    <col min="638" max="638" width="10" style="46" customWidth="1"/>
    <col min="639" max="639" width="10.28515625" style="46" customWidth="1"/>
    <col min="640" max="640" width="9.140625" style="46"/>
    <col min="641" max="641" width="10.28515625" style="46" customWidth="1"/>
    <col min="642" max="642" width="9.42578125" style="46" customWidth="1"/>
    <col min="643" max="768" width="9.140625" style="46"/>
    <col min="769" max="769" width="19.85546875" style="46" customWidth="1"/>
    <col min="770" max="770" width="11.42578125" style="46" customWidth="1"/>
    <col min="771" max="771" width="10" style="46" customWidth="1"/>
    <col min="772" max="772" width="11.42578125" style="46" customWidth="1"/>
    <col min="773" max="773" width="10.28515625" style="46" customWidth="1"/>
    <col min="774" max="774" width="10" style="46" customWidth="1"/>
    <col min="775" max="775" width="10.7109375" style="46" customWidth="1"/>
    <col min="776" max="779" width="10" style="46" customWidth="1"/>
    <col min="780" max="780" width="19.85546875" style="46" customWidth="1"/>
    <col min="781" max="781" width="10.28515625" style="46" customWidth="1"/>
    <col min="782" max="782" width="10" style="46" customWidth="1"/>
    <col min="783" max="783" width="10.28515625" style="46" customWidth="1"/>
    <col min="784" max="784" width="10" style="46" customWidth="1"/>
    <col min="785" max="785" width="10.28515625" style="46" customWidth="1"/>
    <col min="786" max="786" width="10" style="46" customWidth="1"/>
    <col min="787" max="787" width="10.28515625" style="46" customWidth="1"/>
    <col min="788" max="788" width="10" style="46" customWidth="1"/>
    <col min="789" max="789" width="10.28515625" style="46" customWidth="1"/>
    <col min="790" max="790" width="10" style="46" customWidth="1"/>
    <col min="791" max="791" width="19.85546875" style="46" customWidth="1"/>
    <col min="792" max="792" width="10.28515625" style="46" customWidth="1"/>
    <col min="793" max="793" width="10" style="46" customWidth="1"/>
    <col min="794" max="794" width="10.28515625" style="46" customWidth="1"/>
    <col min="795" max="795" width="10" style="46" customWidth="1"/>
    <col min="796" max="796" width="10.28515625" style="46" customWidth="1"/>
    <col min="797" max="797" width="10" style="46" customWidth="1"/>
    <col min="798" max="798" width="10.28515625" style="46" customWidth="1"/>
    <col min="799" max="799" width="10" style="46" customWidth="1"/>
    <col min="800" max="800" width="10.28515625" style="46" customWidth="1"/>
    <col min="801" max="801" width="10" style="46" customWidth="1"/>
    <col min="802" max="802" width="19.85546875" style="46" customWidth="1"/>
    <col min="803" max="803" width="10.28515625" style="46" customWidth="1"/>
    <col min="804" max="804" width="10" style="46" customWidth="1"/>
    <col min="805" max="805" width="10.28515625" style="46" customWidth="1"/>
    <col min="806" max="806" width="10" style="46" customWidth="1"/>
    <col min="807" max="807" width="10.28515625" style="46" customWidth="1"/>
    <col min="808" max="808" width="10" style="46" customWidth="1"/>
    <col min="809" max="809" width="10.28515625" style="46" customWidth="1"/>
    <col min="810" max="810" width="10" style="46" customWidth="1"/>
    <col min="811" max="811" width="10.28515625" style="46" customWidth="1"/>
    <col min="812" max="812" width="10" style="46" customWidth="1"/>
    <col min="813" max="813" width="19.85546875" style="46" customWidth="1"/>
    <col min="814" max="814" width="10.28515625" style="46" customWidth="1"/>
    <col min="815" max="815" width="10" style="46" customWidth="1"/>
    <col min="816" max="816" width="10.28515625" style="46" customWidth="1"/>
    <col min="817" max="817" width="10" style="46" customWidth="1"/>
    <col min="818" max="818" width="10.28515625" style="46" customWidth="1"/>
    <col min="819" max="819" width="10" style="46" customWidth="1"/>
    <col min="820" max="820" width="10.28515625" style="46" customWidth="1"/>
    <col min="821" max="821" width="10" style="46" customWidth="1"/>
    <col min="822" max="822" width="10.28515625" style="46" customWidth="1"/>
    <col min="823" max="823" width="10" style="46" customWidth="1"/>
    <col min="824" max="824" width="19.85546875" style="46" customWidth="1"/>
    <col min="825" max="825" width="10.28515625" style="46" customWidth="1"/>
    <col min="826" max="826" width="10" style="46" customWidth="1"/>
    <col min="827" max="827" width="10.28515625" style="46" customWidth="1"/>
    <col min="828" max="828" width="10" style="46" customWidth="1"/>
    <col min="829" max="829" width="10.28515625" style="46" customWidth="1"/>
    <col min="830" max="830" width="10" style="46" customWidth="1"/>
    <col min="831" max="831" width="10.28515625" style="46" customWidth="1"/>
    <col min="832" max="832" width="10" style="46" customWidth="1"/>
    <col min="833" max="833" width="10.28515625" style="46" customWidth="1"/>
    <col min="834" max="834" width="10" style="46" customWidth="1"/>
    <col min="835" max="835" width="19.85546875" style="46" customWidth="1"/>
    <col min="836" max="836" width="10.28515625" style="46" customWidth="1"/>
    <col min="837" max="837" width="10" style="46" customWidth="1"/>
    <col min="838" max="838" width="10.28515625" style="46" customWidth="1"/>
    <col min="839" max="839" width="10" style="46" customWidth="1"/>
    <col min="840" max="840" width="10.28515625" style="46" customWidth="1"/>
    <col min="841" max="841" width="10" style="46" customWidth="1"/>
    <col min="842" max="842" width="10.28515625" style="46" customWidth="1"/>
    <col min="843" max="843" width="10" style="46" customWidth="1"/>
    <col min="844" max="844" width="10.28515625" style="46" customWidth="1"/>
    <col min="845" max="845" width="10" style="46" customWidth="1"/>
    <col min="846" max="846" width="19.85546875" style="46" customWidth="1"/>
    <col min="847" max="847" width="10.28515625" style="46" customWidth="1"/>
    <col min="848" max="848" width="10" style="46" customWidth="1"/>
    <col min="849" max="849" width="10.28515625" style="46" customWidth="1"/>
    <col min="850" max="850" width="10" style="46" customWidth="1"/>
    <col min="851" max="851" width="10.28515625" style="46" customWidth="1"/>
    <col min="852" max="852" width="10" style="46" customWidth="1"/>
    <col min="853" max="853" width="10.28515625" style="46" customWidth="1"/>
    <col min="854" max="854" width="10" style="46" customWidth="1"/>
    <col min="855" max="855" width="10.28515625" style="46" customWidth="1"/>
    <col min="856" max="856" width="10" style="46" customWidth="1"/>
    <col min="857" max="857" width="19.85546875" style="46" customWidth="1"/>
    <col min="858" max="858" width="10.28515625" style="46" customWidth="1"/>
    <col min="859" max="859" width="10" style="46" customWidth="1"/>
    <col min="860" max="860" width="10.28515625" style="46" customWidth="1"/>
    <col min="861" max="861" width="10" style="46" customWidth="1"/>
    <col min="862" max="862" width="10.28515625" style="46" customWidth="1"/>
    <col min="863" max="863" width="10" style="46" customWidth="1"/>
    <col min="864" max="864" width="10.28515625" style="46" customWidth="1"/>
    <col min="865" max="865" width="10" style="46" customWidth="1"/>
    <col min="866" max="866" width="10.28515625" style="46" customWidth="1"/>
    <col min="867" max="867" width="10" style="46" customWidth="1"/>
    <col min="868" max="868" width="19.85546875" style="46" customWidth="1"/>
    <col min="869" max="869" width="10.28515625" style="46" customWidth="1"/>
    <col min="870" max="870" width="10" style="46" customWidth="1"/>
    <col min="871" max="871" width="10.28515625" style="46" customWidth="1"/>
    <col min="872" max="872" width="10" style="46" customWidth="1"/>
    <col min="873" max="873" width="10.28515625" style="46" customWidth="1"/>
    <col min="874" max="874" width="10" style="46" customWidth="1"/>
    <col min="875" max="875" width="10.28515625" style="46" customWidth="1"/>
    <col min="876" max="876" width="10" style="46" customWidth="1"/>
    <col min="877" max="877" width="10.28515625" style="46" customWidth="1"/>
    <col min="878" max="878" width="10" style="46" customWidth="1"/>
    <col min="879" max="879" width="19.85546875" style="46" customWidth="1"/>
    <col min="880" max="880" width="10.28515625" style="46" customWidth="1"/>
    <col min="881" max="881" width="10" style="46" customWidth="1"/>
    <col min="882" max="882" width="10.28515625" style="46" customWidth="1"/>
    <col min="883" max="883" width="10" style="46" customWidth="1"/>
    <col min="884" max="884" width="10.28515625" style="46" customWidth="1"/>
    <col min="885" max="885" width="10" style="46" customWidth="1"/>
    <col min="886" max="886" width="10.28515625" style="46" customWidth="1"/>
    <col min="887" max="887" width="10" style="46" customWidth="1"/>
    <col min="888" max="888" width="10.28515625" style="46" customWidth="1"/>
    <col min="889" max="889" width="10" style="46" customWidth="1"/>
    <col min="890" max="890" width="19.85546875" style="46" customWidth="1"/>
    <col min="891" max="891" width="10.28515625" style="46" customWidth="1"/>
    <col min="892" max="892" width="10" style="46" customWidth="1"/>
    <col min="893" max="893" width="10.28515625" style="46" customWidth="1"/>
    <col min="894" max="894" width="10" style="46" customWidth="1"/>
    <col min="895" max="895" width="10.28515625" style="46" customWidth="1"/>
    <col min="896" max="896" width="9.140625" style="46"/>
    <col min="897" max="897" width="10.28515625" style="46" customWidth="1"/>
    <col min="898" max="898" width="9.42578125" style="46" customWidth="1"/>
    <col min="899" max="1024" width="9.140625" style="46"/>
    <col min="1025" max="1025" width="19.85546875" style="46" customWidth="1"/>
    <col min="1026" max="1026" width="11.42578125" style="46" customWidth="1"/>
    <col min="1027" max="1027" width="10" style="46" customWidth="1"/>
    <col min="1028" max="1028" width="11.42578125" style="46" customWidth="1"/>
    <col min="1029" max="1029" width="10.28515625" style="46" customWidth="1"/>
    <col min="1030" max="1030" width="10" style="46" customWidth="1"/>
    <col min="1031" max="1031" width="10.7109375" style="46" customWidth="1"/>
    <col min="1032" max="1035" width="10" style="46" customWidth="1"/>
    <col min="1036" max="1036" width="19.85546875" style="46" customWidth="1"/>
    <col min="1037" max="1037" width="10.28515625" style="46" customWidth="1"/>
    <col min="1038" max="1038" width="10" style="46" customWidth="1"/>
    <col min="1039" max="1039" width="10.28515625" style="46" customWidth="1"/>
    <col min="1040" max="1040" width="10" style="46" customWidth="1"/>
    <col min="1041" max="1041" width="10.28515625" style="46" customWidth="1"/>
    <col min="1042" max="1042" width="10" style="46" customWidth="1"/>
    <col min="1043" max="1043" width="10.28515625" style="46" customWidth="1"/>
    <col min="1044" max="1044" width="10" style="46" customWidth="1"/>
    <col min="1045" max="1045" width="10.28515625" style="46" customWidth="1"/>
    <col min="1046" max="1046" width="10" style="46" customWidth="1"/>
    <col min="1047" max="1047" width="19.85546875" style="46" customWidth="1"/>
    <col min="1048" max="1048" width="10.28515625" style="46" customWidth="1"/>
    <col min="1049" max="1049" width="10" style="46" customWidth="1"/>
    <col min="1050" max="1050" width="10.28515625" style="46" customWidth="1"/>
    <col min="1051" max="1051" width="10" style="46" customWidth="1"/>
    <col min="1052" max="1052" width="10.28515625" style="46" customWidth="1"/>
    <col min="1053" max="1053" width="10" style="46" customWidth="1"/>
    <col min="1054" max="1054" width="10.28515625" style="46" customWidth="1"/>
    <col min="1055" max="1055" width="10" style="46" customWidth="1"/>
    <col min="1056" max="1056" width="10.28515625" style="46" customWidth="1"/>
    <col min="1057" max="1057" width="10" style="46" customWidth="1"/>
    <col min="1058" max="1058" width="19.85546875" style="46" customWidth="1"/>
    <col min="1059" max="1059" width="10.28515625" style="46" customWidth="1"/>
    <col min="1060" max="1060" width="10" style="46" customWidth="1"/>
    <col min="1061" max="1061" width="10.28515625" style="46" customWidth="1"/>
    <col min="1062" max="1062" width="10" style="46" customWidth="1"/>
    <col min="1063" max="1063" width="10.28515625" style="46" customWidth="1"/>
    <col min="1064" max="1064" width="10" style="46" customWidth="1"/>
    <col min="1065" max="1065" width="10.28515625" style="46" customWidth="1"/>
    <col min="1066" max="1066" width="10" style="46" customWidth="1"/>
    <col min="1067" max="1067" width="10.28515625" style="46" customWidth="1"/>
    <col min="1068" max="1068" width="10" style="46" customWidth="1"/>
    <col min="1069" max="1069" width="19.85546875" style="46" customWidth="1"/>
    <col min="1070" max="1070" width="10.28515625" style="46" customWidth="1"/>
    <col min="1071" max="1071" width="10" style="46" customWidth="1"/>
    <col min="1072" max="1072" width="10.28515625" style="46" customWidth="1"/>
    <col min="1073" max="1073" width="10" style="46" customWidth="1"/>
    <col min="1074" max="1074" width="10.28515625" style="46" customWidth="1"/>
    <col min="1075" max="1075" width="10" style="46" customWidth="1"/>
    <col min="1076" max="1076" width="10.28515625" style="46" customWidth="1"/>
    <col min="1077" max="1077" width="10" style="46" customWidth="1"/>
    <col min="1078" max="1078" width="10.28515625" style="46" customWidth="1"/>
    <col min="1079" max="1079" width="10" style="46" customWidth="1"/>
    <col min="1080" max="1080" width="19.85546875" style="46" customWidth="1"/>
    <col min="1081" max="1081" width="10.28515625" style="46" customWidth="1"/>
    <col min="1082" max="1082" width="10" style="46" customWidth="1"/>
    <col min="1083" max="1083" width="10.28515625" style="46" customWidth="1"/>
    <col min="1084" max="1084" width="10" style="46" customWidth="1"/>
    <col min="1085" max="1085" width="10.28515625" style="46" customWidth="1"/>
    <col min="1086" max="1086" width="10" style="46" customWidth="1"/>
    <col min="1087" max="1087" width="10.28515625" style="46" customWidth="1"/>
    <col min="1088" max="1088" width="10" style="46" customWidth="1"/>
    <col min="1089" max="1089" width="10.28515625" style="46" customWidth="1"/>
    <col min="1090" max="1090" width="10" style="46" customWidth="1"/>
    <col min="1091" max="1091" width="19.85546875" style="46" customWidth="1"/>
    <col min="1092" max="1092" width="10.28515625" style="46" customWidth="1"/>
    <col min="1093" max="1093" width="10" style="46" customWidth="1"/>
    <col min="1094" max="1094" width="10.28515625" style="46" customWidth="1"/>
    <col min="1095" max="1095" width="10" style="46" customWidth="1"/>
    <col min="1096" max="1096" width="10.28515625" style="46" customWidth="1"/>
    <col min="1097" max="1097" width="10" style="46" customWidth="1"/>
    <col min="1098" max="1098" width="10.28515625" style="46" customWidth="1"/>
    <col min="1099" max="1099" width="10" style="46" customWidth="1"/>
    <col min="1100" max="1100" width="10.28515625" style="46" customWidth="1"/>
    <col min="1101" max="1101" width="10" style="46" customWidth="1"/>
    <col min="1102" max="1102" width="19.85546875" style="46" customWidth="1"/>
    <col min="1103" max="1103" width="10.28515625" style="46" customWidth="1"/>
    <col min="1104" max="1104" width="10" style="46" customWidth="1"/>
    <col min="1105" max="1105" width="10.28515625" style="46" customWidth="1"/>
    <col min="1106" max="1106" width="10" style="46" customWidth="1"/>
    <col min="1107" max="1107" width="10.28515625" style="46" customWidth="1"/>
    <col min="1108" max="1108" width="10" style="46" customWidth="1"/>
    <col min="1109" max="1109" width="10.28515625" style="46" customWidth="1"/>
    <col min="1110" max="1110" width="10" style="46" customWidth="1"/>
    <col min="1111" max="1111" width="10.28515625" style="46" customWidth="1"/>
    <col min="1112" max="1112" width="10" style="46" customWidth="1"/>
    <col min="1113" max="1113" width="19.85546875" style="46" customWidth="1"/>
    <col min="1114" max="1114" width="10.28515625" style="46" customWidth="1"/>
    <col min="1115" max="1115" width="10" style="46" customWidth="1"/>
    <col min="1116" max="1116" width="10.28515625" style="46" customWidth="1"/>
    <col min="1117" max="1117" width="10" style="46" customWidth="1"/>
    <col min="1118" max="1118" width="10.28515625" style="46" customWidth="1"/>
    <col min="1119" max="1119" width="10" style="46" customWidth="1"/>
    <col min="1120" max="1120" width="10.28515625" style="46" customWidth="1"/>
    <col min="1121" max="1121" width="10" style="46" customWidth="1"/>
    <col min="1122" max="1122" width="10.28515625" style="46" customWidth="1"/>
    <col min="1123" max="1123" width="10" style="46" customWidth="1"/>
    <col min="1124" max="1124" width="19.85546875" style="46" customWidth="1"/>
    <col min="1125" max="1125" width="10.28515625" style="46" customWidth="1"/>
    <col min="1126" max="1126" width="10" style="46" customWidth="1"/>
    <col min="1127" max="1127" width="10.28515625" style="46" customWidth="1"/>
    <col min="1128" max="1128" width="10" style="46" customWidth="1"/>
    <col min="1129" max="1129" width="10.28515625" style="46" customWidth="1"/>
    <col min="1130" max="1130" width="10" style="46" customWidth="1"/>
    <col min="1131" max="1131" width="10.28515625" style="46" customWidth="1"/>
    <col min="1132" max="1132" width="10" style="46" customWidth="1"/>
    <col min="1133" max="1133" width="10.28515625" style="46" customWidth="1"/>
    <col min="1134" max="1134" width="10" style="46" customWidth="1"/>
    <col min="1135" max="1135" width="19.85546875" style="46" customWidth="1"/>
    <col min="1136" max="1136" width="10.28515625" style="46" customWidth="1"/>
    <col min="1137" max="1137" width="10" style="46" customWidth="1"/>
    <col min="1138" max="1138" width="10.28515625" style="46" customWidth="1"/>
    <col min="1139" max="1139" width="10" style="46" customWidth="1"/>
    <col min="1140" max="1140" width="10.28515625" style="46" customWidth="1"/>
    <col min="1141" max="1141" width="10" style="46" customWidth="1"/>
    <col min="1142" max="1142" width="10.28515625" style="46" customWidth="1"/>
    <col min="1143" max="1143" width="10" style="46" customWidth="1"/>
    <col min="1144" max="1144" width="10.28515625" style="46" customWidth="1"/>
    <col min="1145" max="1145" width="10" style="46" customWidth="1"/>
    <col min="1146" max="1146" width="19.85546875" style="46" customWidth="1"/>
    <col min="1147" max="1147" width="10.28515625" style="46" customWidth="1"/>
    <col min="1148" max="1148" width="10" style="46" customWidth="1"/>
    <col min="1149" max="1149" width="10.28515625" style="46" customWidth="1"/>
    <col min="1150" max="1150" width="10" style="46" customWidth="1"/>
    <col min="1151" max="1151" width="10.28515625" style="46" customWidth="1"/>
    <col min="1152" max="1152" width="9.140625" style="46"/>
    <col min="1153" max="1153" width="10.28515625" style="46" customWidth="1"/>
    <col min="1154" max="1154" width="9.42578125" style="46" customWidth="1"/>
    <col min="1155" max="1280" width="9.140625" style="46"/>
    <col min="1281" max="1281" width="19.85546875" style="46" customWidth="1"/>
    <col min="1282" max="1282" width="11.42578125" style="46" customWidth="1"/>
    <col min="1283" max="1283" width="10" style="46" customWidth="1"/>
    <col min="1284" max="1284" width="11.42578125" style="46" customWidth="1"/>
    <col min="1285" max="1285" width="10.28515625" style="46" customWidth="1"/>
    <col min="1286" max="1286" width="10" style="46" customWidth="1"/>
    <col min="1287" max="1287" width="10.7109375" style="46" customWidth="1"/>
    <col min="1288" max="1291" width="10" style="46" customWidth="1"/>
    <col min="1292" max="1292" width="19.85546875" style="46" customWidth="1"/>
    <col min="1293" max="1293" width="10.28515625" style="46" customWidth="1"/>
    <col min="1294" max="1294" width="10" style="46" customWidth="1"/>
    <col min="1295" max="1295" width="10.28515625" style="46" customWidth="1"/>
    <col min="1296" max="1296" width="10" style="46" customWidth="1"/>
    <col min="1297" max="1297" width="10.28515625" style="46" customWidth="1"/>
    <col min="1298" max="1298" width="10" style="46" customWidth="1"/>
    <col min="1299" max="1299" width="10.28515625" style="46" customWidth="1"/>
    <col min="1300" max="1300" width="10" style="46" customWidth="1"/>
    <col min="1301" max="1301" width="10.28515625" style="46" customWidth="1"/>
    <col min="1302" max="1302" width="10" style="46" customWidth="1"/>
    <col min="1303" max="1303" width="19.85546875" style="46" customWidth="1"/>
    <col min="1304" max="1304" width="10.28515625" style="46" customWidth="1"/>
    <col min="1305" max="1305" width="10" style="46" customWidth="1"/>
    <col min="1306" max="1306" width="10.28515625" style="46" customWidth="1"/>
    <col min="1307" max="1307" width="10" style="46" customWidth="1"/>
    <col min="1308" max="1308" width="10.28515625" style="46" customWidth="1"/>
    <col min="1309" max="1309" width="10" style="46" customWidth="1"/>
    <col min="1310" max="1310" width="10.28515625" style="46" customWidth="1"/>
    <col min="1311" max="1311" width="10" style="46" customWidth="1"/>
    <col min="1312" max="1312" width="10.28515625" style="46" customWidth="1"/>
    <col min="1313" max="1313" width="10" style="46" customWidth="1"/>
    <col min="1314" max="1314" width="19.85546875" style="46" customWidth="1"/>
    <col min="1315" max="1315" width="10.28515625" style="46" customWidth="1"/>
    <col min="1316" max="1316" width="10" style="46" customWidth="1"/>
    <col min="1317" max="1317" width="10.28515625" style="46" customWidth="1"/>
    <col min="1318" max="1318" width="10" style="46" customWidth="1"/>
    <col min="1319" max="1319" width="10.28515625" style="46" customWidth="1"/>
    <col min="1320" max="1320" width="10" style="46" customWidth="1"/>
    <col min="1321" max="1321" width="10.28515625" style="46" customWidth="1"/>
    <col min="1322" max="1322" width="10" style="46" customWidth="1"/>
    <col min="1323" max="1323" width="10.28515625" style="46" customWidth="1"/>
    <col min="1324" max="1324" width="10" style="46" customWidth="1"/>
    <col min="1325" max="1325" width="19.85546875" style="46" customWidth="1"/>
    <col min="1326" max="1326" width="10.28515625" style="46" customWidth="1"/>
    <col min="1327" max="1327" width="10" style="46" customWidth="1"/>
    <col min="1328" max="1328" width="10.28515625" style="46" customWidth="1"/>
    <col min="1329" max="1329" width="10" style="46" customWidth="1"/>
    <col min="1330" max="1330" width="10.28515625" style="46" customWidth="1"/>
    <col min="1331" max="1331" width="10" style="46" customWidth="1"/>
    <col min="1332" max="1332" width="10.28515625" style="46" customWidth="1"/>
    <col min="1333" max="1333" width="10" style="46" customWidth="1"/>
    <col min="1334" max="1334" width="10.28515625" style="46" customWidth="1"/>
    <col min="1335" max="1335" width="10" style="46" customWidth="1"/>
    <col min="1336" max="1336" width="19.85546875" style="46" customWidth="1"/>
    <col min="1337" max="1337" width="10.28515625" style="46" customWidth="1"/>
    <col min="1338" max="1338" width="10" style="46" customWidth="1"/>
    <col min="1339" max="1339" width="10.28515625" style="46" customWidth="1"/>
    <col min="1340" max="1340" width="10" style="46" customWidth="1"/>
    <col min="1341" max="1341" width="10.28515625" style="46" customWidth="1"/>
    <col min="1342" max="1342" width="10" style="46" customWidth="1"/>
    <col min="1343" max="1343" width="10.28515625" style="46" customWidth="1"/>
    <col min="1344" max="1344" width="10" style="46" customWidth="1"/>
    <col min="1345" max="1345" width="10.28515625" style="46" customWidth="1"/>
    <col min="1346" max="1346" width="10" style="46" customWidth="1"/>
    <col min="1347" max="1347" width="19.85546875" style="46" customWidth="1"/>
    <col min="1348" max="1348" width="10.28515625" style="46" customWidth="1"/>
    <col min="1349" max="1349" width="10" style="46" customWidth="1"/>
    <col min="1350" max="1350" width="10.28515625" style="46" customWidth="1"/>
    <col min="1351" max="1351" width="10" style="46" customWidth="1"/>
    <col min="1352" max="1352" width="10.28515625" style="46" customWidth="1"/>
    <col min="1353" max="1353" width="10" style="46" customWidth="1"/>
    <col min="1354" max="1354" width="10.28515625" style="46" customWidth="1"/>
    <col min="1355" max="1355" width="10" style="46" customWidth="1"/>
    <col min="1356" max="1356" width="10.28515625" style="46" customWidth="1"/>
    <col min="1357" max="1357" width="10" style="46" customWidth="1"/>
    <col min="1358" max="1358" width="19.85546875" style="46" customWidth="1"/>
    <col min="1359" max="1359" width="10.28515625" style="46" customWidth="1"/>
    <col min="1360" max="1360" width="10" style="46" customWidth="1"/>
    <col min="1361" max="1361" width="10.28515625" style="46" customWidth="1"/>
    <col min="1362" max="1362" width="10" style="46" customWidth="1"/>
    <col min="1363" max="1363" width="10.28515625" style="46" customWidth="1"/>
    <col min="1364" max="1364" width="10" style="46" customWidth="1"/>
    <col min="1365" max="1365" width="10.28515625" style="46" customWidth="1"/>
    <col min="1366" max="1366" width="10" style="46" customWidth="1"/>
    <col min="1367" max="1367" width="10.28515625" style="46" customWidth="1"/>
    <col min="1368" max="1368" width="10" style="46" customWidth="1"/>
    <col min="1369" max="1369" width="19.85546875" style="46" customWidth="1"/>
    <col min="1370" max="1370" width="10.28515625" style="46" customWidth="1"/>
    <col min="1371" max="1371" width="10" style="46" customWidth="1"/>
    <col min="1372" max="1372" width="10.28515625" style="46" customWidth="1"/>
    <col min="1373" max="1373" width="10" style="46" customWidth="1"/>
    <col min="1374" max="1374" width="10.28515625" style="46" customWidth="1"/>
    <col min="1375" max="1375" width="10" style="46" customWidth="1"/>
    <col min="1376" max="1376" width="10.28515625" style="46" customWidth="1"/>
    <col min="1377" max="1377" width="10" style="46" customWidth="1"/>
    <col min="1378" max="1378" width="10.28515625" style="46" customWidth="1"/>
    <col min="1379" max="1379" width="10" style="46" customWidth="1"/>
    <col min="1380" max="1380" width="19.85546875" style="46" customWidth="1"/>
    <col min="1381" max="1381" width="10.28515625" style="46" customWidth="1"/>
    <col min="1382" max="1382" width="10" style="46" customWidth="1"/>
    <col min="1383" max="1383" width="10.28515625" style="46" customWidth="1"/>
    <col min="1384" max="1384" width="10" style="46" customWidth="1"/>
    <col min="1385" max="1385" width="10.28515625" style="46" customWidth="1"/>
    <col min="1386" max="1386" width="10" style="46" customWidth="1"/>
    <col min="1387" max="1387" width="10.28515625" style="46" customWidth="1"/>
    <col min="1388" max="1388" width="10" style="46" customWidth="1"/>
    <col min="1389" max="1389" width="10.28515625" style="46" customWidth="1"/>
    <col min="1390" max="1390" width="10" style="46" customWidth="1"/>
    <col min="1391" max="1391" width="19.85546875" style="46" customWidth="1"/>
    <col min="1392" max="1392" width="10.28515625" style="46" customWidth="1"/>
    <col min="1393" max="1393" width="10" style="46" customWidth="1"/>
    <col min="1394" max="1394" width="10.28515625" style="46" customWidth="1"/>
    <col min="1395" max="1395" width="10" style="46" customWidth="1"/>
    <col min="1396" max="1396" width="10.28515625" style="46" customWidth="1"/>
    <col min="1397" max="1397" width="10" style="46" customWidth="1"/>
    <col min="1398" max="1398" width="10.28515625" style="46" customWidth="1"/>
    <col min="1399" max="1399" width="10" style="46" customWidth="1"/>
    <col min="1400" max="1400" width="10.28515625" style="46" customWidth="1"/>
    <col min="1401" max="1401" width="10" style="46" customWidth="1"/>
    <col min="1402" max="1402" width="19.85546875" style="46" customWidth="1"/>
    <col min="1403" max="1403" width="10.28515625" style="46" customWidth="1"/>
    <col min="1404" max="1404" width="10" style="46" customWidth="1"/>
    <col min="1405" max="1405" width="10.28515625" style="46" customWidth="1"/>
    <col min="1406" max="1406" width="10" style="46" customWidth="1"/>
    <col min="1407" max="1407" width="10.28515625" style="46" customWidth="1"/>
    <col min="1408" max="1408" width="9.140625" style="46"/>
    <col min="1409" max="1409" width="10.28515625" style="46" customWidth="1"/>
    <col min="1410" max="1410" width="9.42578125" style="46" customWidth="1"/>
    <col min="1411" max="1536" width="9.140625" style="46"/>
    <col min="1537" max="1537" width="19.85546875" style="46" customWidth="1"/>
    <col min="1538" max="1538" width="11.42578125" style="46" customWidth="1"/>
    <col min="1539" max="1539" width="10" style="46" customWidth="1"/>
    <col min="1540" max="1540" width="11.42578125" style="46" customWidth="1"/>
    <col min="1541" max="1541" width="10.28515625" style="46" customWidth="1"/>
    <col min="1542" max="1542" width="10" style="46" customWidth="1"/>
    <col min="1543" max="1543" width="10.7109375" style="46" customWidth="1"/>
    <col min="1544" max="1547" width="10" style="46" customWidth="1"/>
    <col min="1548" max="1548" width="19.85546875" style="46" customWidth="1"/>
    <col min="1549" max="1549" width="10.28515625" style="46" customWidth="1"/>
    <col min="1550" max="1550" width="10" style="46" customWidth="1"/>
    <col min="1551" max="1551" width="10.28515625" style="46" customWidth="1"/>
    <col min="1552" max="1552" width="10" style="46" customWidth="1"/>
    <col min="1553" max="1553" width="10.28515625" style="46" customWidth="1"/>
    <col min="1554" max="1554" width="10" style="46" customWidth="1"/>
    <col min="1555" max="1555" width="10.28515625" style="46" customWidth="1"/>
    <col min="1556" max="1556" width="10" style="46" customWidth="1"/>
    <col min="1557" max="1557" width="10.28515625" style="46" customWidth="1"/>
    <col min="1558" max="1558" width="10" style="46" customWidth="1"/>
    <col min="1559" max="1559" width="19.85546875" style="46" customWidth="1"/>
    <col min="1560" max="1560" width="10.28515625" style="46" customWidth="1"/>
    <col min="1561" max="1561" width="10" style="46" customWidth="1"/>
    <col min="1562" max="1562" width="10.28515625" style="46" customWidth="1"/>
    <col min="1563" max="1563" width="10" style="46" customWidth="1"/>
    <col min="1564" max="1564" width="10.28515625" style="46" customWidth="1"/>
    <col min="1565" max="1565" width="10" style="46" customWidth="1"/>
    <col min="1566" max="1566" width="10.28515625" style="46" customWidth="1"/>
    <col min="1567" max="1567" width="10" style="46" customWidth="1"/>
    <col min="1568" max="1568" width="10.28515625" style="46" customWidth="1"/>
    <col min="1569" max="1569" width="10" style="46" customWidth="1"/>
    <col min="1570" max="1570" width="19.85546875" style="46" customWidth="1"/>
    <col min="1571" max="1571" width="10.28515625" style="46" customWidth="1"/>
    <col min="1572" max="1572" width="10" style="46" customWidth="1"/>
    <col min="1573" max="1573" width="10.28515625" style="46" customWidth="1"/>
    <col min="1574" max="1574" width="10" style="46" customWidth="1"/>
    <col min="1575" max="1575" width="10.28515625" style="46" customWidth="1"/>
    <col min="1576" max="1576" width="10" style="46" customWidth="1"/>
    <col min="1577" max="1577" width="10.28515625" style="46" customWidth="1"/>
    <col min="1578" max="1578" width="10" style="46" customWidth="1"/>
    <col min="1579" max="1579" width="10.28515625" style="46" customWidth="1"/>
    <col min="1580" max="1580" width="10" style="46" customWidth="1"/>
    <col min="1581" max="1581" width="19.85546875" style="46" customWidth="1"/>
    <col min="1582" max="1582" width="10.28515625" style="46" customWidth="1"/>
    <col min="1583" max="1583" width="10" style="46" customWidth="1"/>
    <col min="1584" max="1584" width="10.28515625" style="46" customWidth="1"/>
    <col min="1585" max="1585" width="10" style="46" customWidth="1"/>
    <col min="1586" max="1586" width="10.28515625" style="46" customWidth="1"/>
    <col min="1587" max="1587" width="10" style="46" customWidth="1"/>
    <col min="1588" max="1588" width="10.28515625" style="46" customWidth="1"/>
    <col min="1589" max="1589" width="10" style="46" customWidth="1"/>
    <col min="1590" max="1590" width="10.28515625" style="46" customWidth="1"/>
    <col min="1591" max="1591" width="10" style="46" customWidth="1"/>
    <col min="1592" max="1592" width="19.85546875" style="46" customWidth="1"/>
    <col min="1593" max="1593" width="10.28515625" style="46" customWidth="1"/>
    <col min="1594" max="1594" width="10" style="46" customWidth="1"/>
    <col min="1595" max="1595" width="10.28515625" style="46" customWidth="1"/>
    <col min="1596" max="1596" width="10" style="46" customWidth="1"/>
    <col min="1597" max="1597" width="10.28515625" style="46" customWidth="1"/>
    <col min="1598" max="1598" width="10" style="46" customWidth="1"/>
    <col min="1599" max="1599" width="10.28515625" style="46" customWidth="1"/>
    <col min="1600" max="1600" width="10" style="46" customWidth="1"/>
    <col min="1601" max="1601" width="10.28515625" style="46" customWidth="1"/>
    <col min="1602" max="1602" width="10" style="46" customWidth="1"/>
    <col min="1603" max="1603" width="19.85546875" style="46" customWidth="1"/>
    <col min="1604" max="1604" width="10.28515625" style="46" customWidth="1"/>
    <col min="1605" max="1605" width="10" style="46" customWidth="1"/>
    <col min="1606" max="1606" width="10.28515625" style="46" customWidth="1"/>
    <col min="1607" max="1607" width="10" style="46" customWidth="1"/>
    <col min="1608" max="1608" width="10.28515625" style="46" customWidth="1"/>
    <col min="1609" max="1609" width="10" style="46" customWidth="1"/>
    <col min="1610" max="1610" width="10.28515625" style="46" customWidth="1"/>
    <col min="1611" max="1611" width="10" style="46" customWidth="1"/>
    <col min="1612" max="1612" width="10.28515625" style="46" customWidth="1"/>
    <col min="1613" max="1613" width="10" style="46" customWidth="1"/>
    <col min="1614" max="1614" width="19.85546875" style="46" customWidth="1"/>
    <col min="1615" max="1615" width="10.28515625" style="46" customWidth="1"/>
    <col min="1616" max="1616" width="10" style="46" customWidth="1"/>
    <col min="1617" max="1617" width="10.28515625" style="46" customWidth="1"/>
    <col min="1618" max="1618" width="10" style="46" customWidth="1"/>
    <col min="1619" max="1619" width="10.28515625" style="46" customWidth="1"/>
    <col min="1620" max="1620" width="10" style="46" customWidth="1"/>
    <col min="1621" max="1621" width="10.28515625" style="46" customWidth="1"/>
    <col min="1622" max="1622" width="10" style="46" customWidth="1"/>
    <col min="1623" max="1623" width="10.28515625" style="46" customWidth="1"/>
    <col min="1624" max="1624" width="10" style="46" customWidth="1"/>
    <col min="1625" max="1625" width="19.85546875" style="46" customWidth="1"/>
    <col min="1626" max="1626" width="10.28515625" style="46" customWidth="1"/>
    <col min="1627" max="1627" width="10" style="46" customWidth="1"/>
    <col min="1628" max="1628" width="10.28515625" style="46" customWidth="1"/>
    <col min="1629" max="1629" width="10" style="46" customWidth="1"/>
    <col min="1630" max="1630" width="10.28515625" style="46" customWidth="1"/>
    <col min="1631" max="1631" width="10" style="46" customWidth="1"/>
    <col min="1632" max="1632" width="10.28515625" style="46" customWidth="1"/>
    <col min="1633" max="1633" width="10" style="46" customWidth="1"/>
    <col min="1634" max="1634" width="10.28515625" style="46" customWidth="1"/>
    <col min="1635" max="1635" width="10" style="46" customWidth="1"/>
    <col min="1636" max="1636" width="19.85546875" style="46" customWidth="1"/>
    <col min="1637" max="1637" width="10.28515625" style="46" customWidth="1"/>
    <col min="1638" max="1638" width="10" style="46" customWidth="1"/>
    <col min="1639" max="1639" width="10.28515625" style="46" customWidth="1"/>
    <col min="1640" max="1640" width="10" style="46" customWidth="1"/>
    <col min="1641" max="1641" width="10.28515625" style="46" customWidth="1"/>
    <col min="1642" max="1642" width="10" style="46" customWidth="1"/>
    <col min="1643" max="1643" width="10.28515625" style="46" customWidth="1"/>
    <col min="1644" max="1644" width="10" style="46" customWidth="1"/>
    <col min="1645" max="1645" width="10.28515625" style="46" customWidth="1"/>
    <col min="1646" max="1646" width="10" style="46" customWidth="1"/>
    <col min="1647" max="1647" width="19.85546875" style="46" customWidth="1"/>
    <col min="1648" max="1648" width="10.28515625" style="46" customWidth="1"/>
    <col min="1649" max="1649" width="10" style="46" customWidth="1"/>
    <col min="1650" max="1650" width="10.28515625" style="46" customWidth="1"/>
    <col min="1651" max="1651" width="10" style="46" customWidth="1"/>
    <col min="1652" max="1652" width="10.28515625" style="46" customWidth="1"/>
    <col min="1653" max="1653" width="10" style="46" customWidth="1"/>
    <col min="1654" max="1654" width="10.28515625" style="46" customWidth="1"/>
    <col min="1655" max="1655" width="10" style="46" customWidth="1"/>
    <col min="1656" max="1656" width="10.28515625" style="46" customWidth="1"/>
    <col min="1657" max="1657" width="10" style="46" customWidth="1"/>
    <col min="1658" max="1658" width="19.85546875" style="46" customWidth="1"/>
    <col min="1659" max="1659" width="10.28515625" style="46" customWidth="1"/>
    <col min="1660" max="1660" width="10" style="46" customWidth="1"/>
    <col min="1661" max="1661" width="10.28515625" style="46" customWidth="1"/>
    <col min="1662" max="1662" width="10" style="46" customWidth="1"/>
    <col min="1663" max="1663" width="10.28515625" style="46" customWidth="1"/>
    <col min="1664" max="1664" width="9.140625" style="46"/>
    <col min="1665" max="1665" width="10.28515625" style="46" customWidth="1"/>
    <col min="1666" max="1666" width="9.42578125" style="46" customWidth="1"/>
    <col min="1667" max="1792" width="9.140625" style="46"/>
    <col min="1793" max="1793" width="19.85546875" style="46" customWidth="1"/>
    <col min="1794" max="1794" width="11.42578125" style="46" customWidth="1"/>
    <col min="1795" max="1795" width="10" style="46" customWidth="1"/>
    <col min="1796" max="1796" width="11.42578125" style="46" customWidth="1"/>
    <col min="1797" max="1797" width="10.28515625" style="46" customWidth="1"/>
    <col min="1798" max="1798" width="10" style="46" customWidth="1"/>
    <col min="1799" max="1799" width="10.7109375" style="46" customWidth="1"/>
    <col min="1800" max="1803" width="10" style="46" customWidth="1"/>
    <col min="1804" max="1804" width="19.85546875" style="46" customWidth="1"/>
    <col min="1805" max="1805" width="10.28515625" style="46" customWidth="1"/>
    <col min="1806" max="1806" width="10" style="46" customWidth="1"/>
    <col min="1807" max="1807" width="10.28515625" style="46" customWidth="1"/>
    <col min="1808" max="1808" width="10" style="46" customWidth="1"/>
    <col min="1809" max="1809" width="10.28515625" style="46" customWidth="1"/>
    <col min="1810" max="1810" width="10" style="46" customWidth="1"/>
    <col min="1811" max="1811" width="10.28515625" style="46" customWidth="1"/>
    <col min="1812" max="1812" width="10" style="46" customWidth="1"/>
    <col min="1813" max="1813" width="10.28515625" style="46" customWidth="1"/>
    <col min="1814" max="1814" width="10" style="46" customWidth="1"/>
    <col min="1815" max="1815" width="19.85546875" style="46" customWidth="1"/>
    <col min="1816" max="1816" width="10.28515625" style="46" customWidth="1"/>
    <col min="1817" max="1817" width="10" style="46" customWidth="1"/>
    <col min="1818" max="1818" width="10.28515625" style="46" customWidth="1"/>
    <col min="1819" max="1819" width="10" style="46" customWidth="1"/>
    <col min="1820" max="1820" width="10.28515625" style="46" customWidth="1"/>
    <col min="1821" max="1821" width="10" style="46" customWidth="1"/>
    <col min="1822" max="1822" width="10.28515625" style="46" customWidth="1"/>
    <col min="1823" max="1823" width="10" style="46" customWidth="1"/>
    <col min="1824" max="1824" width="10.28515625" style="46" customWidth="1"/>
    <col min="1825" max="1825" width="10" style="46" customWidth="1"/>
    <col min="1826" max="1826" width="19.85546875" style="46" customWidth="1"/>
    <col min="1827" max="1827" width="10.28515625" style="46" customWidth="1"/>
    <col min="1828" max="1828" width="10" style="46" customWidth="1"/>
    <col min="1829" max="1829" width="10.28515625" style="46" customWidth="1"/>
    <col min="1830" max="1830" width="10" style="46" customWidth="1"/>
    <col min="1831" max="1831" width="10.28515625" style="46" customWidth="1"/>
    <col min="1832" max="1832" width="10" style="46" customWidth="1"/>
    <col min="1833" max="1833" width="10.28515625" style="46" customWidth="1"/>
    <col min="1834" max="1834" width="10" style="46" customWidth="1"/>
    <col min="1835" max="1835" width="10.28515625" style="46" customWidth="1"/>
    <col min="1836" max="1836" width="10" style="46" customWidth="1"/>
    <col min="1837" max="1837" width="19.85546875" style="46" customWidth="1"/>
    <col min="1838" max="1838" width="10.28515625" style="46" customWidth="1"/>
    <col min="1839" max="1839" width="10" style="46" customWidth="1"/>
    <col min="1840" max="1840" width="10.28515625" style="46" customWidth="1"/>
    <col min="1841" max="1841" width="10" style="46" customWidth="1"/>
    <col min="1842" max="1842" width="10.28515625" style="46" customWidth="1"/>
    <col min="1843" max="1843" width="10" style="46" customWidth="1"/>
    <col min="1844" max="1844" width="10.28515625" style="46" customWidth="1"/>
    <col min="1845" max="1845" width="10" style="46" customWidth="1"/>
    <col min="1846" max="1846" width="10.28515625" style="46" customWidth="1"/>
    <col min="1847" max="1847" width="10" style="46" customWidth="1"/>
    <col min="1848" max="1848" width="19.85546875" style="46" customWidth="1"/>
    <col min="1849" max="1849" width="10.28515625" style="46" customWidth="1"/>
    <col min="1850" max="1850" width="10" style="46" customWidth="1"/>
    <col min="1851" max="1851" width="10.28515625" style="46" customWidth="1"/>
    <col min="1852" max="1852" width="10" style="46" customWidth="1"/>
    <col min="1853" max="1853" width="10.28515625" style="46" customWidth="1"/>
    <col min="1854" max="1854" width="10" style="46" customWidth="1"/>
    <col min="1855" max="1855" width="10.28515625" style="46" customWidth="1"/>
    <col min="1856" max="1856" width="10" style="46" customWidth="1"/>
    <col min="1857" max="1857" width="10.28515625" style="46" customWidth="1"/>
    <col min="1858" max="1858" width="10" style="46" customWidth="1"/>
    <col min="1859" max="1859" width="19.85546875" style="46" customWidth="1"/>
    <col min="1860" max="1860" width="10.28515625" style="46" customWidth="1"/>
    <col min="1861" max="1861" width="10" style="46" customWidth="1"/>
    <col min="1862" max="1862" width="10.28515625" style="46" customWidth="1"/>
    <col min="1863" max="1863" width="10" style="46" customWidth="1"/>
    <col min="1864" max="1864" width="10.28515625" style="46" customWidth="1"/>
    <col min="1865" max="1865" width="10" style="46" customWidth="1"/>
    <col min="1866" max="1866" width="10.28515625" style="46" customWidth="1"/>
    <col min="1867" max="1867" width="10" style="46" customWidth="1"/>
    <col min="1868" max="1868" width="10.28515625" style="46" customWidth="1"/>
    <col min="1869" max="1869" width="10" style="46" customWidth="1"/>
    <col min="1870" max="1870" width="19.85546875" style="46" customWidth="1"/>
    <col min="1871" max="1871" width="10.28515625" style="46" customWidth="1"/>
    <col min="1872" max="1872" width="10" style="46" customWidth="1"/>
    <col min="1873" max="1873" width="10.28515625" style="46" customWidth="1"/>
    <col min="1874" max="1874" width="10" style="46" customWidth="1"/>
    <col min="1875" max="1875" width="10.28515625" style="46" customWidth="1"/>
    <col min="1876" max="1876" width="10" style="46" customWidth="1"/>
    <col min="1877" max="1877" width="10.28515625" style="46" customWidth="1"/>
    <col min="1878" max="1878" width="10" style="46" customWidth="1"/>
    <col min="1879" max="1879" width="10.28515625" style="46" customWidth="1"/>
    <col min="1880" max="1880" width="10" style="46" customWidth="1"/>
    <col min="1881" max="1881" width="19.85546875" style="46" customWidth="1"/>
    <col min="1882" max="1882" width="10.28515625" style="46" customWidth="1"/>
    <col min="1883" max="1883" width="10" style="46" customWidth="1"/>
    <col min="1884" max="1884" width="10.28515625" style="46" customWidth="1"/>
    <col min="1885" max="1885" width="10" style="46" customWidth="1"/>
    <col min="1886" max="1886" width="10.28515625" style="46" customWidth="1"/>
    <col min="1887" max="1887" width="10" style="46" customWidth="1"/>
    <col min="1888" max="1888" width="10.28515625" style="46" customWidth="1"/>
    <col min="1889" max="1889" width="10" style="46" customWidth="1"/>
    <col min="1890" max="1890" width="10.28515625" style="46" customWidth="1"/>
    <col min="1891" max="1891" width="10" style="46" customWidth="1"/>
    <col min="1892" max="1892" width="19.85546875" style="46" customWidth="1"/>
    <col min="1893" max="1893" width="10.28515625" style="46" customWidth="1"/>
    <col min="1894" max="1894" width="10" style="46" customWidth="1"/>
    <col min="1895" max="1895" width="10.28515625" style="46" customWidth="1"/>
    <col min="1896" max="1896" width="10" style="46" customWidth="1"/>
    <col min="1897" max="1897" width="10.28515625" style="46" customWidth="1"/>
    <col min="1898" max="1898" width="10" style="46" customWidth="1"/>
    <col min="1899" max="1899" width="10.28515625" style="46" customWidth="1"/>
    <col min="1900" max="1900" width="10" style="46" customWidth="1"/>
    <col min="1901" max="1901" width="10.28515625" style="46" customWidth="1"/>
    <col min="1902" max="1902" width="10" style="46" customWidth="1"/>
    <col min="1903" max="1903" width="19.85546875" style="46" customWidth="1"/>
    <col min="1904" max="1904" width="10.28515625" style="46" customWidth="1"/>
    <col min="1905" max="1905" width="10" style="46" customWidth="1"/>
    <col min="1906" max="1906" width="10.28515625" style="46" customWidth="1"/>
    <col min="1907" max="1907" width="10" style="46" customWidth="1"/>
    <col min="1908" max="1908" width="10.28515625" style="46" customWidth="1"/>
    <col min="1909" max="1909" width="10" style="46" customWidth="1"/>
    <col min="1910" max="1910" width="10.28515625" style="46" customWidth="1"/>
    <col min="1911" max="1911" width="10" style="46" customWidth="1"/>
    <col min="1912" max="1912" width="10.28515625" style="46" customWidth="1"/>
    <col min="1913" max="1913" width="10" style="46" customWidth="1"/>
    <col min="1914" max="1914" width="19.85546875" style="46" customWidth="1"/>
    <col min="1915" max="1915" width="10.28515625" style="46" customWidth="1"/>
    <col min="1916" max="1916" width="10" style="46" customWidth="1"/>
    <col min="1917" max="1917" width="10.28515625" style="46" customWidth="1"/>
    <col min="1918" max="1918" width="10" style="46" customWidth="1"/>
    <col min="1919" max="1919" width="10.28515625" style="46" customWidth="1"/>
    <col min="1920" max="1920" width="9.140625" style="46"/>
    <col min="1921" max="1921" width="10.28515625" style="46" customWidth="1"/>
    <col min="1922" max="1922" width="9.42578125" style="46" customWidth="1"/>
    <col min="1923" max="2048" width="9.140625" style="46"/>
    <col min="2049" max="2049" width="19.85546875" style="46" customWidth="1"/>
    <col min="2050" max="2050" width="11.42578125" style="46" customWidth="1"/>
    <col min="2051" max="2051" width="10" style="46" customWidth="1"/>
    <col min="2052" max="2052" width="11.42578125" style="46" customWidth="1"/>
    <col min="2053" max="2053" width="10.28515625" style="46" customWidth="1"/>
    <col min="2054" max="2054" width="10" style="46" customWidth="1"/>
    <col min="2055" max="2055" width="10.7109375" style="46" customWidth="1"/>
    <col min="2056" max="2059" width="10" style="46" customWidth="1"/>
    <col min="2060" max="2060" width="19.85546875" style="46" customWidth="1"/>
    <col min="2061" max="2061" width="10.28515625" style="46" customWidth="1"/>
    <col min="2062" max="2062" width="10" style="46" customWidth="1"/>
    <col min="2063" max="2063" width="10.28515625" style="46" customWidth="1"/>
    <col min="2064" max="2064" width="10" style="46" customWidth="1"/>
    <col min="2065" max="2065" width="10.28515625" style="46" customWidth="1"/>
    <col min="2066" max="2066" width="10" style="46" customWidth="1"/>
    <col min="2067" max="2067" width="10.28515625" style="46" customWidth="1"/>
    <col min="2068" max="2068" width="10" style="46" customWidth="1"/>
    <col min="2069" max="2069" width="10.28515625" style="46" customWidth="1"/>
    <col min="2070" max="2070" width="10" style="46" customWidth="1"/>
    <col min="2071" max="2071" width="19.85546875" style="46" customWidth="1"/>
    <col min="2072" max="2072" width="10.28515625" style="46" customWidth="1"/>
    <col min="2073" max="2073" width="10" style="46" customWidth="1"/>
    <col min="2074" max="2074" width="10.28515625" style="46" customWidth="1"/>
    <col min="2075" max="2075" width="10" style="46" customWidth="1"/>
    <col min="2076" max="2076" width="10.28515625" style="46" customWidth="1"/>
    <col min="2077" max="2077" width="10" style="46" customWidth="1"/>
    <col min="2078" max="2078" width="10.28515625" style="46" customWidth="1"/>
    <col min="2079" max="2079" width="10" style="46" customWidth="1"/>
    <col min="2080" max="2080" width="10.28515625" style="46" customWidth="1"/>
    <col min="2081" max="2081" width="10" style="46" customWidth="1"/>
    <col min="2082" max="2082" width="19.85546875" style="46" customWidth="1"/>
    <col min="2083" max="2083" width="10.28515625" style="46" customWidth="1"/>
    <col min="2084" max="2084" width="10" style="46" customWidth="1"/>
    <col min="2085" max="2085" width="10.28515625" style="46" customWidth="1"/>
    <col min="2086" max="2086" width="10" style="46" customWidth="1"/>
    <col min="2087" max="2087" width="10.28515625" style="46" customWidth="1"/>
    <col min="2088" max="2088" width="10" style="46" customWidth="1"/>
    <col min="2089" max="2089" width="10.28515625" style="46" customWidth="1"/>
    <col min="2090" max="2090" width="10" style="46" customWidth="1"/>
    <col min="2091" max="2091" width="10.28515625" style="46" customWidth="1"/>
    <col min="2092" max="2092" width="10" style="46" customWidth="1"/>
    <col min="2093" max="2093" width="19.85546875" style="46" customWidth="1"/>
    <col min="2094" max="2094" width="10.28515625" style="46" customWidth="1"/>
    <col min="2095" max="2095" width="10" style="46" customWidth="1"/>
    <col min="2096" max="2096" width="10.28515625" style="46" customWidth="1"/>
    <col min="2097" max="2097" width="10" style="46" customWidth="1"/>
    <col min="2098" max="2098" width="10.28515625" style="46" customWidth="1"/>
    <col min="2099" max="2099" width="10" style="46" customWidth="1"/>
    <col min="2100" max="2100" width="10.28515625" style="46" customWidth="1"/>
    <col min="2101" max="2101" width="10" style="46" customWidth="1"/>
    <col min="2102" max="2102" width="10.28515625" style="46" customWidth="1"/>
    <col min="2103" max="2103" width="10" style="46" customWidth="1"/>
    <col min="2104" max="2104" width="19.85546875" style="46" customWidth="1"/>
    <col min="2105" max="2105" width="10.28515625" style="46" customWidth="1"/>
    <col min="2106" max="2106" width="10" style="46" customWidth="1"/>
    <col min="2107" max="2107" width="10.28515625" style="46" customWidth="1"/>
    <col min="2108" max="2108" width="10" style="46" customWidth="1"/>
    <col min="2109" max="2109" width="10.28515625" style="46" customWidth="1"/>
    <col min="2110" max="2110" width="10" style="46" customWidth="1"/>
    <col min="2111" max="2111" width="10.28515625" style="46" customWidth="1"/>
    <col min="2112" max="2112" width="10" style="46" customWidth="1"/>
    <col min="2113" max="2113" width="10.28515625" style="46" customWidth="1"/>
    <col min="2114" max="2114" width="10" style="46" customWidth="1"/>
    <col min="2115" max="2115" width="19.85546875" style="46" customWidth="1"/>
    <col min="2116" max="2116" width="10.28515625" style="46" customWidth="1"/>
    <col min="2117" max="2117" width="10" style="46" customWidth="1"/>
    <col min="2118" max="2118" width="10.28515625" style="46" customWidth="1"/>
    <col min="2119" max="2119" width="10" style="46" customWidth="1"/>
    <col min="2120" max="2120" width="10.28515625" style="46" customWidth="1"/>
    <col min="2121" max="2121" width="10" style="46" customWidth="1"/>
    <col min="2122" max="2122" width="10.28515625" style="46" customWidth="1"/>
    <col min="2123" max="2123" width="10" style="46" customWidth="1"/>
    <col min="2124" max="2124" width="10.28515625" style="46" customWidth="1"/>
    <col min="2125" max="2125" width="10" style="46" customWidth="1"/>
    <col min="2126" max="2126" width="19.85546875" style="46" customWidth="1"/>
    <col min="2127" max="2127" width="10.28515625" style="46" customWidth="1"/>
    <col min="2128" max="2128" width="10" style="46" customWidth="1"/>
    <col min="2129" max="2129" width="10.28515625" style="46" customWidth="1"/>
    <col min="2130" max="2130" width="10" style="46" customWidth="1"/>
    <col min="2131" max="2131" width="10.28515625" style="46" customWidth="1"/>
    <col min="2132" max="2132" width="10" style="46" customWidth="1"/>
    <col min="2133" max="2133" width="10.28515625" style="46" customWidth="1"/>
    <col min="2134" max="2134" width="10" style="46" customWidth="1"/>
    <col min="2135" max="2135" width="10.28515625" style="46" customWidth="1"/>
    <col min="2136" max="2136" width="10" style="46" customWidth="1"/>
    <col min="2137" max="2137" width="19.85546875" style="46" customWidth="1"/>
    <col min="2138" max="2138" width="10.28515625" style="46" customWidth="1"/>
    <col min="2139" max="2139" width="10" style="46" customWidth="1"/>
    <col min="2140" max="2140" width="10.28515625" style="46" customWidth="1"/>
    <col min="2141" max="2141" width="10" style="46" customWidth="1"/>
    <col min="2142" max="2142" width="10.28515625" style="46" customWidth="1"/>
    <col min="2143" max="2143" width="10" style="46" customWidth="1"/>
    <col min="2144" max="2144" width="10.28515625" style="46" customWidth="1"/>
    <col min="2145" max="2145" width="10" style="46" customWidth="1"/>
    <col min="2146" max="2146" width="10.28515625" style="46" customWidth="1"/>
    <col min="2147" max="2147" width="10" style="46" customWidth="1"/>
    <col min="2148" max="2148" width="19.85546875" style="46" customWidth="1"/>
    <col min="2149" max="2149" width="10.28515625" style="46" customWidth="1"/>
    <col min="2150" max="2150" width="10" style="46" customWidth="1"/>
    <col min="2151" max="2151" width="10.28515625" style="46" customWidth="1"/>
    <col min="2152" max="2152" width="10" style="46" customWidth="1"/>
    <col min="2153" max="2153" width="10.28515625" style="46" customWidth="1"/>
    <col min="2154" max="2154" width="10" style="46" customWidth="1"/>
    <col min="2155" max="2155" width="10.28515625" style="46" customWidth="1"/>
    <col min="2156" max="2156" width="10" style="46" customWidth="1"/>
    <col min="2157" max="2157" width="10.28515625" style="46" customWidth="1"/>
    <col min="2158" max="2158" width="10" style="46" customWidth="1"/>
    <col min="2159" max="2159" width="19.85546875" style="46" customWidth="1"/>
    <col min="2160" max="2160" width="10.28515625" style="46" customWidth="1"/>
    <col min="2161" max="2161" width="10" style="46" customWidth="1"/>
    <col min="2162" max="2162" width="10.28515625" style="46" customWidth="1"/>
    <col min="2163" max="2163" width="10" style="46" customWidth="1"/>
    <col min="2164" max="2164" width="10.28515625" style="46" customWidth="1"/>
    <col min="2165" max="2165" width="10" style="46" customWidth="1"/>
    <col min="2166" max="2166" width="10.28515625" style="46" customWidth="1"/>
    <col min="2167" max="2167" width="10" style="46" customWidth="1"/>
    <col min="2168" max="2168" width="10.28515625" style="46" customWidth="1"/>
    <col min="2169" max="2169" width="10" style="46" customWidth="1"/>
    <col min="2170" max="2170" width="19.85546875" style="46" customWidth="1"/>
    <col min="2171" max="2171" width="10.28515625" style="46" customWidth="1"/>
    <col min="2172" max="2172" width="10" style="46" customWidth="1"/>
    <col min="2173" max="2173" width="10.28515625" style="46" customWidth="1"/>
    <col min="2174" max="2174" width="10" style="46" customWidth="1"/>
    <col min="2175" max="2175" width="10.28515625" style="46" customWidth="1"/>
    <col min="2176" max="2176" width="9.140625" style="46"/>
    <col min="2177" max="2177" width="10.28515625" style="46" customWidth="1"/>
    <col min="2178" max="2178" width="9.42578125" style="46" customWidth="1"/>
    <col min="2179" max="2304" width="9.140625" style="46"/>
    <col min="2305" max="2305" width="19.85546875" style="46" customWidth="1"/>
    <col min="2306" max="2306" width="11.42578125" style="46" customWidth="1"/>
    <col min="2307" max="2307" width="10" style="46" customWidth="1"/>
    <col min="2308" max="2308" width="11.42578125" style="46" customWidth="1"/>
    <col min="2309" max="2309" width="10.28515625" style="46" customWidth="1"/>
    <col min="2310" max="2310" width="10" style="46" customWidth="1"/>
    <col min="2311" max="2311" width="10.7109375" style="46" customWidth="1"/>
    <col min="2312" max="2315" width="10" style="46" customWidth="1"/>
    <col min="2316" max="2316" width="19.85546875" style="46" customWidth="1"/>
    <col min="2317" max="2317" width="10.28515625" style="46" customWidth="1"/>
    <col min="2318" max="2318" width="10" style="46" customWidth="1"/>
    <col min="2319" max="2319" width="10.28515625" style="46" customWidth="1"/>
    <col min="2320" max="2320" width="10" style="46" customWidth="1"/>
    <col min="2321" max="2321" width="10.28515625" style="46" customWidth="1"/>
    <col min="2322" max="2322" width="10" style="46" customWidth="1"/>
    <col min="2323" max="2323" width="10.28515625" style="46" customWidth="1"/>
    <col min="2324" max="2324" width="10" style="46" customWidth="1"/>
    <col min="2325" max="2325" width="10.28515625" style="46" customWidth="1"/>
    <col min="2326" max="2326" width="10" style="46" customWidth="1"/>
    <col min="2327" max="2327" width="19.85546875" style="46" customWidth="1"/>
    <col min="2328" max="2328" width="10.28515625" style="46" customWidth="1"/>
    <col min="2329" max="2329" width="10" style="46" customWidth="1"/>
    <col min="2330" max="2330" width="10.28515625" style="46" customWidth="1"/>
    <col min="2331" max="2331" width="10" style="46" customWidth="1"/>
    <col min="2332" max="2332" width="10.28515625" style="46" customWidth="1"/>
    <col min="2333" max="2333" width="10" style="46" customWidth="1"/>
    <col min="2334" max="2334" width="10.28515625" style="46" customWidth="1"/>
    <col min="2335" max="2335" width="10" style="46" customWidth="1"/>
    <col min="2336" max="2336" width="10.28515625" style="46" customWidth="1"/>
    <col min="2337" max="2337" width="10" style="46" customWidth="1"/>
    <col min="2338" max="2338" width="19.85546875" style="46" customWidth="1"/>
    <col min="2339" max="2339" width="10.28515625" style="46" customWidth="1"/>
    <col min="2340" max="2340" width="10" style="46" customWidth="1"/>
    <col min="2341" max="2341" width="10.28515625" style="46" customWidth="1"/>
    <col min="2342" max="2342" width="10" style="46" customWidth="1"/>
    <col min="2343" max="2343" width="10.28515625" style="46" customWidth="1"/>
    <col min="2344" max="2344" width="10" style="46" customWidth="1"/>
    <col min="2345" max="2345" width="10.28515625" style="46" customWidth="1"/>
    <col min="2346" max="2346" width="10" style="46" customWidth="1"/>
    <col min="2347" max="2347" width="10.28515625" style="46" customWidth="1"/>
    <col min="2348" max="2348" width="10" style="46" customWidth="1"/>
    <col min="2349" max="2349" width="19.85546875" style="46" customWidth="1"/>
    <col min="2350" max="2350" width="10.28515625" style="46" customWidth="1"/>
    <col min="2351" max="2351" width="10" style="46" customWidth="1"/>
    <col min="2352" max="2352" width="10.28515625" style="46" customWidth="1"/>
    <col min="2353" max="2353" width="10" style="46" customWidth="1"/>
    <col min="2354" max="2354" width="10.28515625" style="46" customWidth="1"/>
    <col min="2355" max="2355" width="10" style="46" customWidth="1"/>
    <col min="2356" max="2356" width="10.28515625" style="46" customWidth="1"/>
    <col min="2357" max="2357" width="10" style="46" customWidth="1"/>
    <col min="2358" max="2358" width="10.28515625" style="46" customWidth="1"/>
    <col min="2359" max="2359" width="10" style="46" customWidth="1"/>
    <col min="2360" max="2360" width="19.85546875" style="46" customWidth="1"/>
    <col min="2361" max="2361" width="10.28515625" style="46" customWidth="1"/>
    <col min="2362" max="2362" width="10" style="46" customWidth="1"/>
    <col min="2363" max="2363" width="10.28515625" style="46" customWidth="1"/>
    <col min="2364" max="2364" width="10" style="46" customWidth="1"/>
    <col min="2365" max="2365" width="10.28515625" style="46" customWidth="1"/>
    <col min="2366" max="2366" width="10" style="46" customWidth="1"/>
    <col min="2367" max="2367" width="10.28515625" style="46" customWidth="1"/>
    <col min="2368" max="2368" width="10" style="46" customWidth="1"/>
    <col min="2369" max="2369" width="10.28515625" style="46" customWidth="1"/>
    <col min="2370" max="2370" width="10" style="46" customWidth="1"/>
    <col min="2371" max="2371" width="19.85546875" style="46" customWidth="1"/>
    <col min="2372" max="2372" width="10.28515625" style="46" customWidth="1"/>
    <col min="2373" max="2373" width="10" style="46" customWidth="1"/>
    <col min="2374" max="2374" width="10.28515625" style="46" customWidth="1"/>
    <col min="2375" max="2375" width="10" style="46" customWidth="1"/>
    <col min="2376" max="2376" width="10.28515625" style="46" customWidth="1"/>
    <col min="2377" max="2377" width="10" style="46" customWidth="1"/>
    <col min="2378" max="2378" width="10.28515625" style="46" customWidth="1"/>
    <col min="2379" max="2379" width="10" style="46" customWidth="1"/>
    <col min="2380" max="2380" width="10.28515625" style="46" customWidth="1"/>
    <col min="2381" max="2381" width="10" style="46" customWidth="1"/>
    <col min="2382" max="2382" width="19.85546875" style="46" customWidth="1"/>
    <col min="2383" max="2383" width="10.28515625" style="46" customWidth="1"/>
    <col min="2384" max="2384" width="10" style="46" customWidth="1"/>
    <col min="2385" max="2385" width="10.28515625" style="46" customWidth="1"/>
    <col min="2386" max="2386" width="10" style="46" customWidth="1"/>
    <col min="2387" max="2387" width="10.28515625" style="46" customWidth="1"/>
    <col min="2388" max="2388" width="10" style="46" customWidth="1"/>
    <col min="2389" max="2389" width="10.28515625" style="46" customWidth="1"/>
    <col min="2390" max="2390" width="10" style="46" customWidth="1"/>
    <col min="2391" max="2391" width="10.28515625" style="46" customWidth="1"/>
    <col min="2392" max="2392" width="10" style="46" customWidth="1"/>
    <col min="2393" max="2393" width="19.85546875" style="46" customWidth="1"/>
    <col min="2394" max="2394" width="10.28515625" style="46" customWidth="1"/>
    <col min="2395" max="2395" width="10" style="46" customWidth="1"/>
    <col min="2396" max="2396" width="10.28515625" style="46" customWidth="1"/>
    <col min="2397" max="2397" width="10" style="46" customWidth="1"/>
    <col min="2398" max="2398" width="10.28515625" style="46" customWidth="1"/>
    <col min="2399" max="2399" width="10" style="46" customWidth="1"/>
    <col min="2400" max="2400" width="10.28515625" style="46" customWidth="1"/>
    <col min="2401" max="2401" width="10" style="46" customWidth="1"/>
    <col min="2402" max="2402" width="10.28515625" style="46" customWidth="1"/>
    <col min="2403" max="2403" width="10" style="46" customWidth="1"/>
    <col min="2404" max="2404" width="19.85546875" style="46" customWidth="1"/>
    <col min="2405" max="2405" width="10.28515625" style="46" customWidth="1"/>
    <col min="2406" max="2406" width="10" style="46" customWidth="1"/>
    <col min="2407" max="2407" width="10.28515625" style="46" customWidth="1"/>
    <col min="2408" max="2408" width="10" style="46" customWidth="1"/>
    <col min="2409" max="2409" width="10.28515625" style="46" customWidth="1"/>
    <col min="2410" max="2410" width="10" style="46" customWidth="1"/>
    <col min="2411" max="2411" width="10.28515625" style="46" customWidth="1"/>
    <col min="2412" max="2412" width="10" style="46" customWidth="1"/>
    <col min="2413" max="2413" width="10.28515625" style="46" customWidth="1"/>
    <col min="2414" max="2414" width="10" style="46" customWidth="1"/>
    <col min="2415" max="2415" width="19.85546875" style="46" customWidth="1"/>
    <col min="2416" max="2416" width="10.28515625" style="46" customWidth="1"/>
    <col min="2417" max="2417" width="10" style="46" customWidth="1"/>
    <col min="2418" max="2418" width="10.28515625" style="46" customWidth="1"/>
    <col min="2419" max="2419" width="10" style="46" customWidth="1"/>
    <col min="2420" max="2420" width="10.28515625" style="46" customWidth="1"/>
    <col min="2421" max="2421" width="10" style="46" customWidth="1"/>
    <col min="2422" max="2422" width="10.28515625" style="46" customWidth="1"/>
    <col min="2423" max="2423" width="10" style="46" customWidth="1"/>
    <col min="2424" max="2424" width="10.28515625" style="46" customWidth="1"/>
    <col min="2425" max="2425" width="10" style="46" customWidth="1"/>
    <col min="2426" max="2426" width="19.85546875" style="46" customWidth="1"/>
    <col min="2427" max="2427" width="10.28515625" style="46" customWidth="1"/>
    <col min="2428" max="2428" width="10" style="46" customWidth="1"/>
    <col min="2429" max="2429" width="10.28515625" style="46" customWidth="1"/>
    <col min="2430" max="2430" width="10" style="46" customWidth="1"/>
    <col min="2431" max="2431" width="10.28515625" style="46" customWidth="1"/>
    <col min="2432" max="2432" width="9.140625" style="46"/>
    <col min="2433" max="2433" width="10.28515625" style="46" customWidth="1"/>
    <col min="2434" max="2434" width="9.42578125" style="46" customWidth="1"/>
    <col min="2435" max="2560" width="9.140625" style="46"/>
    <col min="2561" max="2561" width="19.85546875" style="46" customWidth="1"/>
    <col min="2562" max="2562" width="11.42578125" style="46" customWidth="1"/>
    <col min="2563" max="2563" width="10" style="46" customWidth="1"/>
    <col min="2564" max="2564" width="11.42578125" style="46" customWidth="1"/>
    <col min="2565" max="2565" width="10.28515625" style="46" customWidth="1"/>
    <col min="2566" max="2566" width="10" style="46" customWidth="1"/>
    <col min="2567" max="2567" width="10.7109375" style="46" customWidth="1"/>
    <col min="2568" max="2571" width="10" style="46" customWidth="1"/>
    <col min="2572" max="2572" width="19.85546875" style="46" customWidth="1"/>
    <col min="2573" max="2573" width="10.28515625" style="46" customWidth="1"/>
    <col min="2574" max="2574" width="10" style="46" customWidth="1"/>
    <col min="2575" max="2575" width="10.28515625" style="46" customWidth="1"/>
    <col min="2576" max="2576" width="10" style="46" customWidth="1"/>
    <col min="2577" max="2577" width="10.28515625" style="46" customWidth="1"/>
    <col min="2578" max="2578" width="10" style="46" customWidth="1"/>
    <col min="2579" max="2579" width="10.28515625" style="46" customWidth="1"/>
    <col min="2580" max="2580" width="10" style="46" customWidth="1"/>
    <col min="2581" max="2581" width="10.28515625" style="46" customWidth="1"/>
    <col min="2582" max="2582" width="10" style="46" customWidth="1"/>
    <col min="2583" max="2583" width="19.85546875" style="46" customWidth="1"/>
    <col min="2584" max="2584" width="10.28515625" style="46" customWidth="1"/>
    <col min="2585" max="2585" width="10" style="46" customWidth="1"/>
    <col min="2586" max="2586" width="10.28515625" style="46" customWidth="1"/>
    <col min="2587" max="2587" width="10" style="46" customWidth="1"/>
    <col min="2588" max="2588" width="10.28515625" style="46" customWidth="1"/>
    <col min="2589" max="2589" width="10" style="46" customWidth="1"/>
    <col min="2590" max="2590" width="10.28515625" style="46" customWidth="1"/>
    <col min="2591" max="2591" width="10" style="46" customWidth="1"/>
    <col min="2592" max="2592" width="10.28515625" style="46" customWidth="1"/>
    <col min="2593" max="2593" width="10" style="46" customWidth="1"/>
    <col min="2594" max="2594" width="19.85546875" style="46" customWidth="1"/>
    <col min="2595" max="2595" width="10.28515625" style="46" customWidth="1"/>
    <col min="2596" max="2596" width="10" style="46" customWidth="1"/>
    <col min="2597" max="2597" width="10.28515625" style="46" customWidth="1"/>
    <col min="2598" max="2598" width="10" style="46" customWidth="1"/>
    <col min="2599" max="2599" width="10.28515625" style="46" customWidth="1"/>
    <col min="2600" max="2600" width="10" style="46" customWidth="1"/>
    <col min="2601" max="2601" width="10.28515625" style="46" customWidth="1"/>
    <col min="2602" max="2602" width="10" style="46" customWidth="1"/>
    <col min="2603" max="2603" width="10.28515625" style="46" customWidth="1"/>
    <col min="2604" max="2604" width="10" style="46" customWidth="1"/>
    <col min="2605" max="2605" width="19.85546875" style="46" customWidth="1"/>
    <col min="2606" max="2606" width="10.28515625" style="46" customWidth="1"/>
    <col min="2607" max="2607" width="10" style="46" customWidth="1"/>
    <col min="2608" max="2608" width="10.28515625" style="46" customWidth="1"/>
    <col min="2609" max="2609" width="10" style="46" customWidth="1"/>
    <col min="2610" max="2610" width="10.28515625" style="46" customWidth="1"/>
    <col min="2611" max="2611" width="10" style="46" customWidth="1"/>
    <col min="2612" max="2612" width="10.28515625" style="46" customWidth="1"/>
    <col min="2613" max="2613" width="10" style="46" customWidth="1"/>
    <col min="2614" max="2614" width="10.28515625" style="46" customWidth="1"/>
    <col min="2615" max="2615" width="10" style="46" customWidth="1"/>
    <col min="2616" max="2616" width="19.85546875" style="46" customWidth="1"/>
    <col min="2617" max="2617" width="10.28515625" style="46" customWidth="1"/>
    <col min="2618" max="2618" width="10" style="46" customWidth="1"/>
    <col min="2619" max="2619" width="10.28515625" style="46" customWidth="1"/>
    <col min="2620" max="2620" width="10" style="46" customWidth="1"/>
    <col min="2621" max="2621" width="10.28515625" style="46" customWidth="1"/>
    <col min="2622" max="2622" width="10" style="46" customWidth="1"/>
    <col min="2623" max="2623" width="10.28515625" style="46" customWidth="1"/>
    <col min="2624" max="2624" width="10" style="46" customWidth="1"/>
    <col min="2625" max="2625" width="10.28515625" style="46" customWidth="1"/>
    <col min="2626" max="2626" width="10" style="46" customWidth="1"/>
    <col min="2627" max="2627" width="19.85546875" style="46" customWidth="1"/>
    <col min="2628" max="2628" width="10.28515625" style="46" customWidth="1"/>
    <col min="2629" max="2629" width="10" style="46" customWidth="1"/>
    <col min="2630" max="2630" width="10.28515625" style="46" customWidth="1"/>
    <col min="2631" max="2631" width="10" style="46" customWidth="1"/>
    <col min="2632" max="2632" width="10.28515625" style="46" customWidth="1"/>
    <col min="2633" max="2633" width="10" style="46" customWidth="1"/>
    <col min="2634" max="2634" width="10.28515625" style="46" customWidth="1"/>
    <col min="2635" max="2635" width="10" style="46" customWidth="1"/>
    <col min="2636" max="2636" width="10.28515625" style="46" customWidth="1"/>
    <col min="2637" max="2637" width="10" style="46" customWidth="1"/>
    <col min="2638" max="2638" width="19.85546875" style="46" customWidth="1"/>
    <col min="2639" max="2639" width="10.28515625" style="46" customWidth="1"/>
    <col min="2640" max="2640" width="10" style="46" customWidth="1"/>
    <col min="2641" max="2641" width="10.28515625" style="46" customWidth="1"/>
    <col min="2642" max="2642" width="10" style="46" customWidth="1"/>
    <col min="2643" max="2643" width="10.28515625" style="46" customWidth="1"/>
    <col min="2644" max="2644" width="10" style="46" customWidth="1"/>
    <col min="2645" max="2645" width="10.28515625" style="46" customWidth="1"/>
    <col min="2646" max="2646" width="10" style="46" customWidth="1"/>
    <col min="2647" max="2647" width="10.28515625" style="46" customWidth="1"/>
    <col min="2648" max="2648" width="10" style="46" customWidth="1"/>
    <col min="2649" max="2649" width="19.85546875" style="46" customWidth="1"/>
    <col min="2650" max="2650" width="10.28515625" style="46" customWidth="1"/>
    <col min="2651" max="2651" width="10" style="46" customWidth="1"/>
    <col min="2652" max="2652" width="10.28515625" style="46" customWidth="1"/>
    <col min="2653" max="2653" width="10" style="46" customWidth="1"/>
    <col min="2654" max="2654" width="10.28515625" style="46" customWidth="1"/>
    <col min="2655" max="2655" width="10" style="46" customWidth="1"/>
    <col min="2656" max="2656" width="10.28515625" style="46" customWidth="1"/>
    <col min="2657" max="2657" width="10" style="46" customWidth="1"/>
    <col min="2658" max="2658" width="10.28515625" style="46" customWidth="1"/>
    <col min="2659" max="2659" width="10" style="46" customWidth="1"/>
    <col min="2660" max="2660" width="19.85546875" style="46" customWidth="1"/>
    <col min="2661" max="2661" width="10.28515625" style="46" customWidth="1"/>
    <col min="2662" max="2662" width="10" style="46" customWidth="1"/>
    <col min="2663" max="2663" width="10.28515625" style="46" customWidth="1"/>
    <col min="2664" max="2664" width="10" style="46" customWidth="1"/>
    <col min="2665" max="2665" width="10.28515625" style="46" customWidth="1"/>
    <col min="2666" max="2666" width="10" style="46" customWidth="1"/>
    <col min="2667" max="2667" width="10.28515625" style="46" customWidth="1"/>
    <col min="2668" max="2668" width="10" style="46" customWidth="1"/>
    <col min="2669" max="2669" width="10.28515625" style="46" customWidth="1"/>
    <col min="2670" max="2670" width="10" style="46" customWidth="1"/>
    <col min="2671" max="2671" width="19.85546875" style="46" customWidth="1"/>
    <col min="2672" max="2672" width="10.28515625" style="46" customWidth="1"/>
    <col min="2673" max="2673" width="10" style="46" customWidth="1"/>
    <col min="2674" max="2674" width="10.28515625" style="46" customWidth="1"/>
    <col min="2675" max="2675" width="10" style="46" customWidth="1"/>
    <col min="2676" max="2676" width="10.28515625" style="46" customWidth="1"/>
    <col min="2677" max="2677" width="10" style="46" customWidth="1"/>
    <col min="2678" max="2678" width="10.28515625" style="46" customWidth="1"/>
    <col min="2679" max="2679" width="10" style="46" customWidth="1"/>
    <col min="2680" max="2680" width="10.28515625" style="46" customWidth="1"/>
    <col min="2681" max="2681" width="10" style="46" customWidth="1"/>
    <col min="2682" max="2682" width="19.85546875" style="46" customWidth="1"/>
    <col min="2683" max="2683" width="10.28515625" style="46" customWidth="1"/>
    <col min="2684" max="2684" width="10" style="46" customWidth="1"/>
    <col min="2685" max="2685" width="10.28515625" style="46" customWidth="1"/>
    <col min="2686" max="2686" width="10" style="46" customWidth="1"/>
    <col min="2687" max="2687" width="10.28515625" style="46" customWidth="1"/>
    <col min="2688" max="2688" width="9.140625" style="46"/>
    <col min="2689" max="2689" width="10.28515625" style="46" customWidth="1"/>
    <col min="2690" max="2690" width="9.42578125" style="46" customWidth="1"/>
    <col min="2691" max="2816" width="9.140625" style="46"/>
    <col min="2817" max="2817" width="19.85546875" style="46" customWidth="1"/>
    <col min="2818" max="2818" width="11.42578125" style="46" customWidth="1"/>
    <col min="2819" max="2819" width="10" style="46" customWidth="1"/>
    <col min="2820" max="2820" width="11.42578125" style="46" customWidth="1"/>
    <col min="2821" max="2821" width="10.28515625" style="46" customWidth="1"/>
    <col min="2822" max="2822" width="10" style="46" customWidth="1"/>
    <col min="2823" max="2823" width="10.7109375" style="46" customWidth="1"/>
    <col min="2824" max="2827" width="10" style="46" customWidth="1"/>
    <col min="2828" max="2828" width="19.85546875" style="46" customWidth="1"/>
    <col min="2829" max="2829" width="10.28515625" style="46" customWidth="1"/>
    <col min="2830" max="2830" width="10" style="46" customWidth="1"/>
    <col min="2831" max="2831" width="10.28515625" style="46" customWidth="1"/>
    <col min="2832" max="2832" width="10" style="46" customWidth="1"/>
    <col min="2833" max="2833" width="10.28515625" style="46" customWidth="1"/>
    <col min="2834" max="2834" width="10" style="46" customWidth="1"/>
    <col min="2835" max="2835" width="10.28515625" style="46" customWidth="1"/>
    <col min="2836" max="2836" width="10" style="46" customWidth="1"/>
    <col min="2837" max="2837" width="10.28515625" style="46" customWidth="1"/>
    <col min="2838" max="2838" width="10" style="46" customWidth="1"/>
    <col min="2839" max="2839" width="19.85546875" style="46" customWidth="1"/>
    <col min="2840" max="2840" width="10.28515625" style="46" customWidth="1"/>
    <col min="2841" max="2841" width="10" style="46" customWidth="1"/>
    <col min="2842" max="2842" width="10.28515625" style="46" customWidth="1"/>
    <col min="2843" max="2843" width="10" style="46" customWidth="1"/>
    <col min="2844" max="2844" width="10.28515625" style="46" customWidth="1"/>
    <col min="2845" max="2845" width="10" style="46" customWidth="1"/>
    <col min="2846" max="2846" width="10.28515625" style="46" customWidth="1"/>
    <col min="2847" max="2847" width="10" style="46" customWidth="1"/>
    <col min="2848" max="2848" width="10.28515625" style="46" customWidth="1"/>
    <col min="2849" max="2849" width="10" style="46" customWidth="1"/>
    <col min="2850" max="2850" width="19.85546875" style="46" customWidth="1"/>
    <col min="2851" max="2851" width="10.28515625" style="46" customWidth="1"/>
    <col min="2852" max="2852" width="10" style="46" customWidth="1"/>
    <col min="2853" max="2853" width="10.28515625" style="46" customWidth="1"/>
    <col min="2854" max="2854" width="10" style="46" customWidth="1"/>
    <col min="2855" max="2855" width="10.28515625" style="46" customWidth="1"/>
    <col min="2856" max="2856" width="10" style="46" customWidth="1"/>
    <col min="2857" max="2857" width="10.28515625" style="46" customWidth="1"/>
    <col min="2858" max="2858" width="10" style="46" customWidth="1"/>
    <col min="2859" max="2859" width="10.28515625" style="46" customWidth="1"/>
    <col min="2860" max="2860" width="10" style="46" customWidth="1"/>
    <col min="2861" max="2861" width="19.85546875" style="46" customWidth="1"/>
    <col min="2862" max="2862" width="10.28515625" style="46" customWidth="1"/>
    <col min="2863" max="2863" width="10" style="46" customWidth="1"/>
    <col min="2864" max="2864" width="10.28515625" style="46" customWidth="1"/>
    <col min="2865" max="2865" width="10" style="46" customWidth="1"/>
    <col min="2866" max="2866" width="10.28515625" style="46" customWidth="1"/>
    <col min="2867" max="2867" width="10" style="46" customWidth="1"/>
    <col min="2868" max="2868" width="10.28515625" style="46" customWidth="1"/>
    <col min="2869" max="2869" width="10" style="46" customWidth="1"/>
    <col min="2870" max="2870" width="10.28515625" style="46" customWidth="1"/>
    <col min="2871" max="2871" width="10" style="46" customWidth="1"/>
    <col min="2872" max="2872" width="19.85546875" style="46" customWidth="1"/>
    <col min="2873" max="2873" width="10.28515625" style="46" customWidth="1"/>
    <col min="2874" max="2874" width="10" style="46" customWidth="1"/>
    <col min="2875" max="2875" width="10.28515625" style="46" customWidth="1"/>
    <col min="2876" max="2876" width="10" style="46" customWidth="1"/>
    <col min="2877" max="2877" width="10.28515625" style="46" customWidth="1"/>
    <col min="2878" max="2878" width="10" style="46" customWidth="1"/>
    <col min="2879" max="2879" width="10.28515625" style="46" customWidth="1"/>
    <col min="2880" max="2880" width="10" style="46" customWidth="1"/>
    <col min="2881" max="2881" width="10.28515625" style="46" customWidth="1"/>
    <col min="2882" max="2882" width="10" style="46" customWidth="1"/>
    <col min="2883" max="2883" width="19.85546875" style="46" customWidth="1"/>
    <col min="2884" max="2884" width="10.28515625" style="46" customWidth="1"/>
    <col min="2885" max="2885" width="10" style="46" customWidth="1"/>
    <col min="2886" max="2886" width="10.28515625" style="46" customWidth="1"/>
    <col min="2887" max="2887" width="10" style="46" customWidth="1"/>
    <col min="2888" max="2888" width="10.28515625" style="46" customWidth="1"/>
    <col min="2889" max="2889" width="10" style="46" customWidth="1"/>
    <col min="2890" max="2890" width="10.28515625" style="46" customWidth="1"/>
    <col min="2891" max="2891" width="10" style="46" customWidth="1"/>
    <col min="2892" max="2892" width="10.28515625" style="46" customWidth="1"/>
    <col min="2893" max="2893" width="10" style="46" customWidth="1"/>
    <col min="2894" max="2894" width="19.85546875" style="46" customWidth="1"/>
    <col min="2895" max="2895" width="10.28515625" style="46" customWidth="1"/>
    <col min="2896" max="2896" width="10" style="46" customWidth="1"/>
    <col min="2897" max="2897" width="10.28515625" style="46" customWidth="1"/>
    <col min="2898" max="2898" width="10" style="46" customWidth="1"/>
    <col min="2899" max="2899" width="10.28515625" style="46" customWidth="1"/>
    <col min="2900" max="2900" width="10" style="46" customWidth="1"/>
    <col min="2901" max="2901" width="10.28515625" style="46" customWidth="1"/>
    <col min="2902" max="2902" width="10" style="46" customWidth="1"/>
    <col min="2903" max="2903" width="10.28515625" style="46" customWidth="1"/>
    <col min="2904" max="2904" width="10" style="46" customWidth="1"/>
    <col min="2905" max="2905" width="19.85546875" style="46" customWidth="1"/>
    <col min="2906" max="2906" width="10.28515625" style="46" customWidth="1"/>
    <col min="2907" max="2907" width="10" style="46" customWidth="1"/>
    <col min="2908" max="2908" width="10.28515625" style="46" customWidth="1"/>
    <col min="2909" max="2909" width="10" style="46" customWidth="1"/>
    <col min="2910" max="2910" width="10.28515625" style="46" customWidth="1"/>
    <col min="2911" max="2911" width="10" style="46" customWidth="1"/>
    <col min="2912" max="2912" width="10.28515625" style="46" customWidth="1"/>
    <col min="2913" max="2913" width="10" style="46" customWidth="1"/>
    <col min="2914" max="2914" width="10.28515625" style="46" customWidth="1"/>
    <col min="2915" max="2915" width="10" style="46" customWidth="1"/>
    <col min="2916" max="2916" width="19.85546875" style="46" customWidth="1"/>
    <col min="2917" max="2917" width="10.28515625" style="46" customWidth="1"/>
    <col min="2918" max="2918" width="10" style="46" customWidth="1"/>
    <col min="2919" max="2919" width="10.28515625" style="46" customWidth="1"/>
    <col min="2920" max="2920" width="10" style="46" customWidth="1"/>
    <col min="2921" max="2921" width="10.28515625" style="46" customWidth="1"/>
    <col min="2922" max="2922" width="10" style="46" customWidth="1"/>
    <col min="2923" max="2923" width="10.28515625" style="46" customWidth="1"/>
    <col min="2924" max="2924" width="10" style="46" customWidth="1"/>
    <col min="2925" max="2925" width="10.28515625" style="46" customWidth="1"/>
    <col min="2926" max="2926" width="10" style="46" customWidth="1"/>
    <col min="2927" max="2927" width="19.85546875" style="46" customWidth="1"/>
    <col min="2928" max="2928" width="10.28515625" style="46" customWidth="1"/>
    <col min="2929" max="2929" width="10" style="46" customWidth="1"/>
    <col min="2930" max="2930" width="10.28515625" style="46" customWidth="1"/>
    <col min="2931" max="2931" width="10" style="46" customWidth="1"/>
    <col min="2932" max="2932" width="10.28515625" style="46" customWidth="1"/>
    <col min="2933" max="2933" width="10" style="46" customWidth="1"/>
    <col min="2934" max="2934" width="10.28515625" style="46" customWidth="1"/>
    <col min="2935" max="2935" width="10" style="46" customWidth="1"/>
    <col min="2936" max="2936" width="10.28515625" style="46" customWidth="1"/>
    <col min="2937" max="2937" width="10" style="46" customWidth="1"/>
    <col min="2938" max="2938" width="19.85546875" style="46" customWidth="1"/>
    <col min="2939" max="2939" width="10.28515625" style="46" customWidth="1"/>
    <col min="2940" max="2940" width="10" style="46" customWidth="1"/>
    <col min="2941" max="2941" width="10.28515625" style="46" customWidth="1"/>
    <col min="2942" max="2942" width="10" style="46" customWidth="1"/>
    <col min="2943" max="2943" width="10.28515625" style="46" customWidth="1"/>
    <col min="2944" max="2944" width="9.140625" style="46"/>
    <col min="2945" max="2945" width="10.28515625" style="46" customWidth="1"/>
    <col min="2946" max="2946" width="9.42578125" style="46" customWidth="1"/>
    <col min="2947" max="3072" width="9.140625" style="46"/>
    <col min="3073" max="3073" width="19.85546875" style="46" customWidth="1"/>
    <col min="3074" max="3074" width="11.42578125" style="46" customWidth="1"/>
    <col min="3075" max="3075" width="10" style="46" customWidth="1"/>
    <col min="3076" max="3076" width="11.42578125" style="46" customWidth="1"/>
    <col min="3077" max="3077" width="10.28515625" style="46" customWidth="1"/>
    <col min="3078" max="3078" width="10" style="46" customWidth="1"/>
    <col min="3079" max="3079" width="10.7109375" style="46" customWidth="1"/>
    <col min="3080" max="3083" width="10" style="46" customWidth="1"/>
    <col min="3084" max="3084" width="19.85546875" style="46" customWidth="1"/>
    <col min="3085" max="3085" width="10.28515625" style="46" customWidth="1"/>
    <col min="3086" max="3086" width="10" style="46" customWidth="1"/>
    <col min="3087" max="3087" width="10.28515625" style="46" customWidth="1"/>
    <col min="3088" max="3088" width="10" style="46" customWidth="1"/>
    <col min="3089" max="3089" width="10.28515625" style="46" customWidth="1"/>
    <col min="3090" max="3090" width="10" style="46" customWidth="1"/>
    <col min="3091" max="3091" width="10.28515625" style="46" customWidth="1"/>
    <col min="3092" max="3092" width="10" style="46" customWidth="1"/>
    <col min="3093" max="3093" width="10.28515625" style="46" customWidth="1"/>
    <col min="3094" max="3094" width="10" style="46" customWidth="1"/>
    <col min="3095" max="3095" width="19.85546875" style="46" customWidth="1"/>
    <col min="3096" max="3096" width="10.28515625" style="46" customWidth="1"/>
    <col min="3097" max="3097" width="10" style="46" customWidth="1"/>
    <col min="3098" max="3098" width="10.28515625" style="46" customWidth="1"/>
    <col min="3099" max="3099" width="10" style="46" customWidth="1"/>
    <col min="3100" max="3100" width="10.28515625" style="46" customWidth="1"/>
    <col min="3101" max="3101" width="10" style="46" customWidth="1"/>
    <col min="3102" max="3102" width="10.28515625" style="46" customWidth="1"/>
    <col min="3103" max="3103" width="10" style="46" customWidth="1"/>
    <col min="3104" max="3104" width="10.28515625" style="46" customWidth="1"/>
    <col min="3105" max="3105" width="10" style="46" customWidth="1"/>
    <col min="3106" max="3106" width="19.85546875" style="46" customWidth="1"/>
    <col min="3107" max="3107" width="10.28515625" style="46" customWidth="1"/>
    <col min="3108" max="3108" width="10" style="46" customWidth="1"/>
    <col min="3109" max="3109" width="10.28515625" style="46" customWidth="1"/>
    <col min="3110" max="3110" width="10" style="46" customWidth="1"/>
    <col min="3111" max="3111" width="10.28515625" style="46" customWidth="1"/>
    <col min="3112" max="3112" width="10" style="46" customWidth="1"/>
    <col min="3113" max="3113" width="10.28515625" style="46" customWidth="1"/>
    <col min="3114" max="3114" width="10" style="46" customWidth="1"/>
    <col min="3115" max="3115" width="10.28515625" style="46" customWidth="1"/>
    <col min="3116" max="3116" width="10" style="46" customWidth="1"/>
    <col min="3117" max="3117" width="19.85546875" style="46" customWidth="1"/>
    <col min="3118" max="3118" width="10.28515625" style="46" customWidth="1"/>
    <col min="3119" max="3119" width="10" style="46" customWidth="1"/>
    <col min="3120" max="3120" width="10.28515625" style="46" customWidth="1"/>
    <col min="3121" max="3121" width="10" style="46" customWidth="1"/>
    <col min="3122" max="3122" width="10.28515625" style="46" customWidth="1"/>
    <col min="3123" max="3123" width="10" style="46" customWidth="1"/>
    <col min="3124" max="3124" width="10.28515625" style="46" customWidth="1"/>
    <col min="3125" max="3125" width="10" style="46" customWidth="1"/>
    <col min="3126" max="3126" width="10.28515625" style="46" customWidth="1"/>
    <col min="3127" max="3127" width="10" style="46" customWidth="1"/>
    <col min="3128" max="3128" width="19.85546875" style="46" customWidth="1"/>
    <col min="3129" max="3129" width="10.28515625" style="46" customWidth="1"/>
    <col min="3130" max="3130" width="10" style="46" customWidth="1"/>
    <col min="3131" max="3131" width="10.28515625" style="46" customWidth="1"/>
    <col min="3132" max="3132" width="10" style="46" customWidth="1"/>
    <col min="3133" max="3133" width="10.28515625" style="46" customWidth="1"/>
    <col min="3134" max="3134" width="10" style="46" customWidth="1"/>
    <col min="3135" max="3135" width="10.28515625" style="46" customWidth="1"/>
    <col min="3136" max="3136" width="10" style="46" customWidth="1"/>
    <col min="3137" max="3137" width="10.28515625" style="46" customWidth="1"/>
    <col min="3138" max="3138" width="10" style="46" customWidth="1"/>
    <col min="3139" max="3139" width="19.85546875" style="46" customWidth="1"/>
    <col min="3140" max="3140" width="10.28515625" style="46" customWidth="1"/>
    <col min="3141" max="3141" width="10" style="46" customWidth="1"/>
    <col min="3142" max="3142" width="10.28515625" style="46" customWidth="1"/>
    <col min="3143" max="3143" width="10" style="46" customWidth="1"/>
    <col min="3144" max="3144" width="10.28515625" style="46" customWidth="1"/>
    <col min="3145" max="3145" width="10" style="46" customWidth="1"/>
    <col min="3146" max="3146" width="10.28515625" style="46" customWidth="1"/>
    <col min="3147" max="3147" width="10" style="46" customWidth="1"/>
    <col min="3148" max="3148" width="10.28515625" style="46" customWidth="1"/>
    <col min="3149" max="3149" width="10" style="46" customWidth="1"/>
    <col min="3150" max="3150" width="19.85546875" style="46" customWidth="1"/>
    <col min="3151" max="3151" width="10.28515625" style="46" customWidth="1"/>
    <col min="3152" max="3152" width="10" style="46" customWidth="1"/>
    <col min="3153" max="3153" width="10.28515625" style="46" customWidth="1"/>
    <col min="3154" max="3154" width="10" style="46" customWidth="1"/>
    <col min="3155" max="3155" width="10.28515625" style="46" customWidth="1"/>
    <col min="3156" max="3156" width="10" style="46" customWidth="1"/>
    <col min="3157" max="3157" width="10.28515625" style="46" customWidth="1"/>
    <col min="3158" max="3158" width="10" style="46" customWidth="1"/>
    <col min="3159" max="3159" width="10.28515625" style="46" customWidth="1"/>
    <col min="3160" max="3160" width="10" style="46" customWidth="1"/>
    <col min="3161" max="3161" width="19.85546875" style="46" customWidth="1"/>
    <col min="3162" max="3162" width="10.28515625" style="46" customWidth="1"/>
    <col min="3163" max="3163" width="10" style="46" customWidth="1"/>
    <col min="3164" max="3164" width="10.28515625" style="46" customWidth="1"/>
    <col min="3165" max="3165" width="10" style="46" customWidth="1"/>
    <col min="3166" max="3166" width="10.28515625" style="46" customWidth="1"/>
    <col min="3167" max="3167" width="10" style="46" customWidth="1"/>
    <col min="3168" max="3168" width="10.28515625" style="46" customWidth="1"/>
    <col min="3169" max="3169" width="10" style="46" customWidth="1"/>
    <col min="3170" max="3170" width="10.28515625" style="46" customWidth="1"/>
    <col min="3171" max="3171" width="10" style="46" customWidth="1"/>
    <col min="3172" max="3172" width="19.85546875" style="46" customWidth="1"/>
    <col min="3173" max="3173" width="10.28515625" style="46" customWidth="1"/>
    <col min="3174" max="3174" width="10" style="46" customWidth="1"/>
    <col min="3175" max="3175" width="10.28515625" style="46" customWidth="1"/>
    <col min="3176" max="3176" width="10" style="46" customWidth="1"/>
    <col min="3177" max="3177" width="10.28515625" style="46" customWidth="1"/>
    <col min="3178" max="3178" width="10" style="46" customWidth="1"/>
    <col min="3179" max="3179" width="10.28515625" style="46" customWidth="1"/>
    <col min="3180" max="3180" width="10" style="46" customWidth="1"/>
    <col min="3181" max="3181" width="10.28515625" style="46" customWidth="1"/>
    <col min="3182" max="3182" width="10" style="46" customWidth="1"/>
    <col min="3183" max="3183" width="19.85546875" style="46" customWidth="1"/>
    <col min="3184" max="3184" width="10.28515625" style="46" customWidth="1"/>
    <col min="3185" max="3185" width="10" style="46" customWidth="1"/>
    <col min="3186" max="3186" width="10.28515625" style="46" customWidth="1"/>
    <col min="3187" max="3187" width="10" style="46" customWidth="1"/>
    <col min="3188" max="3188" width="10.28515625" style="46" customWidth="1"/>
    <col min="3189" max="3189" width="10" style="46" customWidth="1"/>
    <col min="3190" max="3190" width="10.28515625" style="46" customWidth="1"/>
    <col min="3191" max="3191" width="10" style="46" customWidth="1"/>
    <col min="3192" max="3192" width="10.28515625" style="46" customWidth="1"/>
    <col min="3193" max="3193" width="10" style="46" customWidth="1"/>
    <col min="3194" max="3194" width="19.85546875" style="46" customWidth="1"/>
    <col min="3195" max="3195" width="10.28515625" style="46" customWidth="1"/>
    <col min="3196" max="3196" width="10" style="46" customWidth="1"/>
    <col min="3197" max="3197" width="10.28515625" style="46" customWidth="1"/>
    <col min="3198" max="3198" width="10" style="46" customWidth="1"/>
    <col min="3199" max="3199" width="10.28515625" style="46" customWidth="1"/>
    <col min="3200" max="3200" width="9.140625" style="46"/>
    <col min="3201" max="3201" width="10.28515625" style="46" customWidth="1"/>
    <col min="3202" max="3202" width="9.42578125" style="46" customWidth="1"/>
    <col min="3203" max="3328" width="9.140625" style="46"/>
    <col min="3329" max="3329" width="19.85546875" style="46" customWidth="1"/>
    <col min="3330" max="3330" width="11.42578125" style="46" customWidth="1"/>
    <col min="3331" max="3331" width="10" style="46" customWidth="1"/>
    <col min="3332" max="3332" width="11.42578125" style="46" customWidth="1"/>
    <col min="3333" max="3333" width="10.28515625" style="46" customWidth="1"/>
    <col min="3334" max="3334" width="10" style="46" customWidth="1"/>
    <col min="3335" max="3335" width="10.7109375" style="46" customWidth="1"/>
    <col min="3336" max="3339" width="10" style="46" customWidth="1"/>
    <col min="3340" max="3340" width="19.85546875" style="46" customWidth="1"/>
    <col min="3341" max="3341" width="10.28515625" style="46" customWidth="1"/>
    <col min="3342" max="3342" width="10" style="46" customWidth="1"/>
    <col min="3343" max="3343" width="10.28515625" style="46" customWidth="1"/>
    <col min="3344" max="3344" width="10" style="46" customWidth="1"/>
    <col min="3345" max="3345" width="10.28515625" style="46" customWidth="1"/>
    <col min="3346" max="3346" width="10" style="46" customWidth="1"/>
    <col min="3347" max="3347" width="10.28515625" style="46" customWidth="1"/>
    <col min="3348" max="3348" width="10" style="46" customWidth="1"/>
    <col min="3349" max="3349" width="10.28515625" style="46" customWidth="1"/>
    <col min="3350" max="3350" width="10" style="46" customWidth="1"/>
    <col min="3351" max="3351" width="19.85546875" style="46" customWidth="1"/>
    <col min="3352" max="3352" width="10.28515625" style="46" customWidth="1"/>
    <col min="3353" max="3353" width="10" style="46" customWidth="1"/>
    <col min="3354" max="3354" width="10.28515625" style="46" customWidth="1"/>
    <col min="3355" max="3355" width="10" style="46" customWidth="1"/>
    <col min="3356" max="3356" width="10.28515625" style="46" customWidth="1"/>
    <col min="3357" max="3357" width="10" style="46" customWidth="1"/>
    <col min="3358" max="3358" width="10.28515625" style="46" customWidth="1"/>
    <col min="3359" max="3359" width="10" style="46" customWidth="1"/>
    <col min="3360" max="3360" width="10.28515625" style="46" customWidth="1"/>
    <col min="3361" max="3361" width="10" style="46" customWidth="1"/>
    <col min="3362" max="3362" width="19.85546875" style="46" customWidth="1"/>
    <col min="3363" max="3363" width="10.28515625" style="46" customWidth="1"/>
    <col min="3364" max="3364" width="10" style="46" customWidth="1"/>
    <col min="3365" max="3365" width="10.28515625" style="46" customWidth="1"/>
    <col min="3366" max="3366" width="10" style="46" customWidth="1"/>
    <col min="3367" max="3367" width="10.28515625" style="46" customWidth="1"/>
    <col min="3368" max="3368" width="10" style="46" customWidth="1"/>
    <col min="3369" max="3369" width="10.28515625" style="46" customWidth="1"/>
    <col min="3370" max="3370" width="10" style="46" customWidth="1"/>
    <col min="3371" max="3371" width="10.28515625" style="46" customWidth="1"/>
    <col min="3372" max="3372" width="10" style="46" customWidth="1"/>
    <col min="3373" max="3373" width="19.85546875" style="46" customWidth="1"/>
    <col min="3374" max="3374" width="10.28515625" style="46" customWidth="1"/>
    <col min="3375" max="3375" width="10" style="46" customWidth="1"/>
    <col min="3376" max="3376" width="10.28515625" style="46" customWidth="1"/>
    <col min="3377" max="3377" width="10" style="46" customWidth="1"/>
    <col min="3378" max="3378" width="10.28515625" style="46" customWidth="1"/>
    <col min="3379" max="3379" width="10" style="46" customWidth="1"/>
    <col min="3380" max="3380" width="10.28515625" style="46" customWidth="1"/>
    <col min="3381" max="3381" width="10" style="46" customWidth="1"/>
    <col min="3382" max="3382" width="10.28515625" style="46" customWidth="1"/>
    <col min="3383" max="3383" width="10" style="46" customWidth="1"/>
    <col min="3384" max="3384" width="19.85546875" style="46" customWidth="1"/>
    <col min="3385" max="3385" width="10.28515625" style="46" customWidth="1"/>
    <col min="3386" max="3386" width="10" style="46" customWidth="1"/>
    <col min="3387" max="3387" width="10.28515625" style="46" customWidth="1"/>
    <col min="3388" max="3388" width="10" style="46" customWidth="1"/>
    <col min="3389" max="3389" width="10.28515625" style="46" customWidth="1"/>
    <col min="3390" max="3390" width="10" style="46" customWidth="1"/>
    <col min="3391" max="3391" width="10.28515625" style="46" customWidth="1"/>
    <col min="3392" max="3392" width="10" style="46" customWidth="1"/>
    <col min="3393" max="3393" width="10.28515625" style="46" customWidth="1"/>
    <col min="3394" max="3394" width="10" style="46" customWidth="1"/>
    <col min="3395" max="3395" width="19.85546875" style="46" customWidth="1"/>
    <col min="3396" max="3396" width="10.28515625" style="46" customWidth="1"/>
    <col min="3397" max="3397" width="10" style="46" customWidth="1"/>
    <col min="3398" max="3398" width="10.28515625" style="46" customWidth="1"/>
    <col min="3399" max="3399" width="10" style="46" customWidth="1"/>
    <col min="3400" max="3400" width="10.28515625" style="46" customWidth="1"/>
    <col min="3401" max="3401" width="10" style="46" customWidth="1"/>
    <col min="3402" max="3402" width="10.28515625" style="46" customWidth="1"/>
    <col min="3403" max="3403" width="10" style="46" customWidth="1"/>
    <col min="3404" max="3404" width="10.28515625" style="46" customWidth="1"/>
    <col min="3405" max="3405" width="10" style="46" customWidth="1"/>
    <col min="3406" max="3406" width="19.85546875" style="46" customWidth="1"/>
    <col min="3407" max="3407" width="10.28515625" style="46" customWidth="1"/>
    <col min="3408" max="3408" width="10" style="46" customWidth="1"/>
    <col min="3409" max="3409" width="10.28515625" style="46" customWidth="1"/>
    <col min="3410" max="3410" width="10" style="46" customWidth="1"/>
    <col min="3411" max="3411" width="10.28515625" style="46" customWidth="1"/>
    <col min="3412" max="3412" width="10" style="46" customWidth="1"/>
    <col min="3413" max="3413" width="10.28515625" style="46" customWidth="1"/>
    <col min="3414" max="3414" width="10" style="46" customWidth="1"/>
    <col min="3415" max="3415" width="10.28515625" style="46" customWidth="1"/>
    <col min="3416" max="3416" width="10" style="46" customWidth="1"/>
    <col min="3417" max="3417" width="19.85546875" style="46" customWidth="1"/>
    <col min="3418" max="3418" width="10.28515625" style="46" customWidth="1"/>
    <col min="3419" max="3419" width="10" style="46" customWidth="1"/>
    <col min="3420" max="3420" width="10.28515625" style="46" customWidth="1"/>
    <col min="3421" max="3421" width="10" style="46" customWidth="1"/>
    <col min="3422" max="3422" width="10.28515625" style="46" customWidth="1"/>
    <col min="3423" max="3423" width="10" style="46" customWidth="1"/>
    <col min="3424" max="3424" width="10.28515625" style="46" customWidth="1"/>
    <col min="3425" max="3425" width="10" style="46" customWidth="1"/>
    <col min="3426" max="3426" width="10.28515625" style="46" customWidth="1"/>
    <col min="3427" max="3427" width="10" style="46" customWidth="1"/>
    <col min="3428" max="3428" width="19.85546875" style="46" customWidth="1"/>
    <col min="3429" max="3429" width="10.28515625" style="46" customWidth="1"/>
    <col min="3430" max="3430" width="10" style="46" customWidth="1"/>
    <col min="3431" max="3431" width="10.28515625" style="46" customWidth="1"/>
    <col min="3432" max="3432" width="10" style="46" customWidth="1"/>
    <col min="3433" max="3433" width="10.28515625" style="46" customWidth="1"/>
    <col min="3434" max="3434" width="10" style="46" customWidth="1"/>
    <col min="3435" max="3435" width="10.28515625" style="46" customWidth="1"/>
    <col min="3436" max="3436" width="10" style="46" customWidth="1"/>
    <col min="3437" max="3437" width="10.28515625" style="46" customWidth="1"/>
    <col min="3438" max="3438" width="10" style="46" customWidth="1"/>
    <col min="3439" max="3439" width="19.85546875" style="46" customWidth="1"/>
    <col min="3440" max="3440" width="10.28515625" style="46" customWidth="1"/>
    <col min="3441" max="3441" width="10" style="46" customWidth="1"/>
    <col min="3442" max="3442" width="10.28515625" style="46" customWidth="1"/>
    <col min="3443" max="3443" width="10" style="46" customWidth="1"/>
    <col min="3444" max="3444" width="10.28515625" style="46" customWidth="1"/>
    <col min="3445" max="3445" width="10" style="46" customWidth="1"/>
    <col min="3446" max="3446" width="10.28515625" style="46" customWidth="1"/>
    <col min="3447" max="3447" width="10" style="46" customWidth="1"/>
    <col min="3448" max="3448" width="10.28515625" style="46" customWidth="1"/>
    <col min="3449" max="3449" width="10" style="46" customWidth="1"/>
    <col min="3450" max="3450" width="19.85546875" style="46" customWidth="1"/>
    <col min="3451" max="3451" width="10.28515625" style="46" customWidth="1"/>
    <col min="3452" max="3452" width="10" style="46" customWidth="1"/>
    <col min="3453" max="3453" width="10.28515625" style="46" customWidth="1"/>
    <col min="3454" max="3454" width="10" style="46" customWidth="1"/>
    <col min="3455" max="3455" width="10.28515625" style="46" customWidth="1"/>
    <col min="3456" max="3456" width="9.140625" style="46"/>
    <col min="3457" max="3457" width="10.28515625" style="46" customWidth="1"/>
    <col min="3458" max="3458" width="9.42578125" style="46" customWidth="1"/>
    <col min="3459" max="3584" width="9.140625" style="46"/>
    <col min="3585" max="3585" width="19.85546875" style="46" customWidth="1"/>
    <col min="3586" max="3586" width="11.42578125" style="46" customWidth="1"/>
    <col min="3587" max="3587" width="10" style="46" customWidth="1"/>
    <col min="3588" max="3588" width="11.42578125" style="46" customWidth="1"/>
    <col min="3589" max="3589" width="10.28515625" style="46" customWidth="1"/>
    <col min="3590" max="3590" width="10" style="46" customWidth="1"/>
    <col min="3591" max="3591" width="10.7109375" style="46" customWidth="1"/>
    <col min="3592" max="3595" width="10" style="46" customWidth="1"/>
    <col min="3596" max="3596" width="19.85546875" style="46" customWidth="1"/>
    <col min="3597" max="3597" width="10.28515625" style="46" customWidth="1"/>
    <col min="3598" max="3598" width="10" style="46" customWidth="1"/>
    <col min="3599" max="3599" width="10.28515625" style="46" customWidth="1"/>
    <col min="3600" max="3600" width="10" style="46" customWidth="1"/>
    <col min="3601" max="3601" width="10.28515625" style="46" customWidth="1"/>
    <col min="3602" max="3602" width="10" style="46" customWidth="1"/>
    <col min="3603" max="3603" width="10.28515625" style="46" customWidth="1"/>
    <col min="3604" max="3604" width="10" style="46" customWidth="1"/>
    <col min="3605" max="3605" width="10.28515625" style="46" customWidth="1"/>
    <col min="3606" max="3606" width="10" style="46" customWidth="1"/>
    <col min="3607" max="3607" width="19.85546875" style="46" customWidth="1"/>
    <col min="3608" max="3608" width="10.28515625" style="46" customWidth="1"/>
    <col min="3609" max="3609" width="10" style="46" customWidth="1"/>
    <col min="3610" max="3610" width="10.28515625" style="46" customWidth="1"/>
    <col min="3611" max="3611" width="10" style="46" customWidth="1"/>
    <col min="3612" max="3612" width="10.28515625" style="46" customWidth="1"/>
    <col min="3613" max="3613" width="10" style="46" customWidth="1"/>
    <col min="3614" max="3614" width="10.28515625" style="46" customWidth="1"/>
    <col min="3615" max="3615" width="10" style="46" customWidth="1"/>
    <col min="3616" max="3616" width="10.28515625" style="46" customWidth="1"/>
    <col min="3617" max="3617" width="10" style="46" customWidth="1"/>
    <col min="3618" max="3618" width="19.85546875" style="46" customWidth="1"/>
    <col min="3619" max="3619" width="10.28515625" style="46" customWidth="1"/>
    <col min="3620" max="3620" width="10" style="46" customWidth="1"/>
    <col min="3621" max="3621" width="10.28515625" style="46" customWidth="1"/>
    <col min="3622" max="3622" width="10" style="46" customWidth="1"/>
    <col min="3623" max="3623" width="10.28515625" style="46" customWidth="1"/>
    <col min="3624" max="3624" width="10" style="46" customWidth="1"/>
    <col min="3625" max="3625" width="10.28515625" style="46" customWidth="1"/>
    <col min="3626" max="3626" width="10" style="46" customWidth="1"/>
    <col min="3627" max="3627" width="10.28515625" style="46" customWidth="1"/>
    <col min="3628" max="3628" width="10" style="46" customWidth="1"/>
    <col min="3629" max="3629" width="19.85546875" style="46" customWidth="1"/>
    <col min="3630" max="3630" width="10.28515625" style="46" customWidth="1"/>
    <col min="3631" max="3631" width="10" style="46" customWidth="1"/>
    <col min="3632" max="3632" width="10.28515625" style="46" customWidth="1"/>
    <col min="3633" max="3633" width="10" style="46" customWidth="1"/>
    <col min="3634" max="3634" width="10.28515625" style="46" customWidth="1"/>
    <col min="3635" max="3635" width="10" style="46" customWidth="1"/>
    <col min="3636" max="3636" width="10.28515625" style="46" customWidth="1"/>
    <col min="3637" max="3637" width="10" style="46" customWidth="1"/>
    <col min="3638" max="3638" width="10.28515625" style="46" customWidth="1"/>
    <col min="3639" max="3639" width="10" style="46" customWidth="1"/>
    <col min="3640" max="3640" width="19.85546875" style="46" customWidth="1"/>
    <col min="3641" max="3641" width="10.28515625" style="46" customWidth="1"/>
    <col min="3642" max="3642" width="10" style="46" customWidth="1"/>
    <col min="3643" max="3643" width="10.28515625" style="46" customWidth="1"/>
    <col min="3644" max="3644" width="10" style="46" customWidth="1"/>
    <col min="3645" max="3645" width="10.28515625" style="46" customWidth="1"/>
    <col min="3646" max="3646" width="10" style="46" customWidth="1"/>
    <col min="3647" max="3647" width="10.28515625" style="46" customWidth="1"/>
    <col min="3648" max="3648" width="10" style="46" customWidth="1"/>
    <col min="3649" max="3649" width="10.28515625" style="46" customWidth="1"/>
    <col min="3650" max="3650" width="10" style="46" customWidth="1"/>
    <col min="3651" max="3651" width="19.85546875" style="46" customWidth="1"/>
    <col min="3652" max="3652" width="10.28515625" style="46" customWidth="1"/>
    <col min="3653" max="3653" width="10" style="46" customWidth="1"/>
    <col min="3654" max="3654" width="10.28515625" style="46" customWidth="1"/>
    <col min="3655" max="3655" width="10" style="46" customWidth="1"/>
    <col min="3656" max="3656" width="10.28515625" style="46" customWidth="1"/>
    <col min="3657" max="3657" width="10" style="46" customWidth="1"/>
    <col min="3658" max="3658" width="10.28515625" style="46" customWidth="1"/>
    <col min="3659" max="3659" width="10" style="46" customWidth="1"/>
    <col min="3660" max="3660" width="10.28515625" style="46" customWidth="1"/>
    <col min="3661" max="3661" width="10" style="46" customWidth="1"/>
    <col min="3662" max="3662" width="19.85546875" style="46" customWidth="1"/>
    <col min="3663" max="3663" width="10.28515625" style="46" customWidth="1"/>
    <col min="3664" max="3664" width="10" style="46" customWidth="1"/>
    <col min="3665" max="3665" width="10.28515625" style="46" customWidth="1"/>
    <col min="3666" max="3666" width="10" style="46" customWidth="1"/>
    <col min="3667" max="3667" width="10.28515625" style="46" customWidth="1"/>
    <col min="3668" max="3668" width="10" style="46" customWidth="1"/>
    <col min="3669" max="3669" width="10.28515625" style="46" customWidth="1"/>
    <col min="3670" max="3670" width="10" style="46" customWidth="1"/>
    <col min="3671" max="3671" width="10.28515625" style="46" customWidth="1"/>
    <col min="3672" max="3672" width="10" style="46" customWidth="1"/>
    <col min="3673" max="3673" width="19.85546875" style="46" customWidth="1"/>
    <col min="3674" max="3674" width="10.28515625" style="46" customWidth="1"/>
    <col min="3675" max="3675" width="10" style="46" customWidth="1"/>
    <col min="3676" max="3676" width="10.28515625" style="46" customWidth="1"/>
    <col min="3677" max="3677" width="10" style="46" customWidth="1"/>
    <col min="3678" max="3678" width="10.28515625" style="46" customWidth="1"/>
    <col min="3679" max="3679" width="10" style="46" customWidth="1"/>
    <col min="3680" max="3680" width="10.28515625" style="46" customWidth="1"/>
    <col min="3681" max="3681" width="10" style="46" customWidth="1"/>
    <col min="3682" max="3682" width="10.28515625" style="46" customWidth="1"/>
    <col min="3683" max="3683" width="10" style="46" customWidth="1"/>
    <col min="3684" max="3684" width="19.85546875" style="46" customWidth="1"/>
    <col min="3685" max="3685" width="10.28515625" style="46" customWidth="1"/>
    <col min="3686" max="3686" width="10" style="46" customWidth="1"/>
    <col min="3687" max="3687" width="10.28515625" style="46" customWidth="1"/>
    <col min="3688" max="3688" width="10" style="46" customWidth="1"/>
    <col min="3689" max="3689" width="10.28515625" style="46" customWidth="1"/>
    <col min="3690" max="3690" width="10" style="46" customWidth="1"/>
    <col min="3691" max="3691" width="10.28515625" style="46" customWidth="1"/>
    <col min="3692" max="3692" width="10" style="46" customWidth="1"/>
    <col min="3693" max="3693" width="10.28515625" style="46" customWidth="1"/>
    <col min="3694" max="3694" width="10" style="46" customWidth="1"/>
    <col min="3695" max="3695" width="19.85546875" style="46" customWidth="1"/>
    <col min="3696" max="3696" width="10.28515625" style="46" customWidth="1"/>
    <col min="3697" max="3697" width="10" style="46" customWidth="1"/>
    <col min="3698" max="3698" width="10.28515625" style="46" customWidth="1"/>
    <col min="3699" max="3699" width="10" style="46" customWidth="1"/>
    <col min="3700" max="3700" width="10.28515625" style="46" customWidth="1"/>
    <col min="3701" max="3701" width="10" style="46" customWidth="1"/>
    <col min="3702" max="3702" width="10.28515625" style="46" customWidth="1"/>
    <col min="3703" max="3703" width="10" style="46" customWidth="1"/>
    <col min="3704" max="3704" width="10.28515625" style="46" customWidth="1"/>
    <col min="3705" max="3705" width="10" style="46" customWidth="1"/>
    <col min="3706" max="3706" width="19.85546875" style="46" customWidth="1"/>
    <col min="3707" max="3707" width="10.28515625" style="46" customWidth="1"/>
    <col min="3708" max="3708" width="10" style="46" customWidth="1"/>
    <col min="3709" max="3709" width="10.28515625" style="46" customWidth="1"/>
    <col min="3710" max="3710" width="10" style="46" customWidth="1"/>
    <col min="3711" max="3711" width="10.28515625" style="46" customWidth="1"/>
    <col min="3712" max="3712" width="9.140625" style="46"/>
    <col min="3713" max="3713" width="10.28515625" style="46" customWidth="1"/>
    <col min="3714" max="3714" width="9.42578125" style="46" customWidth="1"/>
    <col min="3715" max="3840" width="9.140625" style="46"/>
    <col min="3841" max="3841" width="19.85546875" style="46" customWidth="1"/>
    <col min="3842" max="3842" width="11.42578125" style="46" customWidth="1"/>
    <col min="3843" max="3843" width="10" style="46" customWidth="1"/>
    <col min="3844" max="3844" width="11.42578125" style="46" customWidth="1"/>
    <col min="3845" max="3845" width="10.28515625" style="46" customWidth="1"/>
    <col min="3846" max="3846" width="10" style="46" customWidth="1"/>
    <col min="3847" max="3847" width="10.7109375" style="46" customWidth="1"/>
    <col min="3848" max="3851" width="10" style="46" customWidth="1"/>
    <col min="3852" max="3852" width="19.85546875" style="46" customWidth="1"/>
    <col min="3853" max="3853" width="10.28515625" style="46" customWidth="1"/>
    <col min="3854" max="3854" width="10" style="46" customWidth="1"/>
    <col min="3855" max="3855" width="10.28515625" style="46" customWidth="1"/>
    <col min="3856" max="3856" width="10" style="46" customWidth="1"/>
    <col min="3857" max="3857" width="10.28515625" style="46" customWidth="1"/>
    <col min="3858" max="3858" width="10" style="46" customWidth="1"/>
    <col min="3859" max="3859" width="10.28515625" style="46" customWidth="1"/>
    <col min="3860" max="3860" width="10" style="46" customWidth="1"/>
    <col min="3861" max="3861" width="10.28515625" style="46" customWidth="1"/>
    <col min="3862" max="3862" width="10" style="46" customWidth="1"/>
    <col min="3863" max="3863" width="19.85546875" style="46" customWidth="1"/>
    <col min="3864" max="3864" width="10.28515625" style="46" customWidth="1"/>
    <col min="3865" max="3865" width="10" style="46" customWidth="1"/>
    <col min="3866" max="3866" width="10.28515625" style="46" customWidth="1"/>
    <col min="3867" max="3867" width="10" style="46" customWidth="1"/>
    <col min="3868" max="3868" width="10.28515625" style="46" customWidth="1"/>
    <col min="3869" max="3869" width="10" style="46" customWidth="1"/>
    <col min="3870" max="3870" width="10.28515625" style="46" customWidth="1"/>
    <col min="3871" max="3871" width="10" style="46" customWidth="1"/>
    <col min="3872" max="3872" width="10.28515625" style="46" customWidth="1"/>
    <col min="3873" max="3873" width="10" style="46" customWidth="1"/>
    <col min="3874" max="3874" width="19.85546875" style="46" customWidth="1"/>
    <col min="3875" max="3875" width="10.28515625" style="46" customWidth="1"/>
    <col min="3876" max="3876" width="10" style="46" customWidth="1"/>
    <col min="3877" max="3877" width="10.28515625" style="46" customWidth="1"/>
    <col min="3878" max="3878" width="10" style="46" customWidth="1"/>
    <col min="3879" max="3879" width="10.28515625" style="46" customWidth="1"/>
    <col min="3880" max="3880" width="10" style="46" customWidth="1"/>
    <col min="3881" max="3881" width="10.28515625" style="46" customWidth="1"/>
    <col min="3882" max="3882" width="10" style="46" customWidth="1"/>
    <col min="3883" max="3883" width="10.28515625" style="46" customWidth="1"/>
    <col min="3884" max="3884" width="10" style="46" customWidth="1"/>
    <col min="3885" max="3885" width="19.85546875" style="46" customWidth="1"/>
    <col min="3886" max="3886" width="10.28515625" style="46" customWidth="1"/>
    <col min="3887" max="3887" width="10" style="46" customWidth="1"/>
    <col min="3888" max="3888" width="10.28515625" style="46" customWidth="1"/>
    <col min="3889" max="3889" width="10" style="46" customWidth="1"/>
    <col min="3890" max="3890" width="10.28515625" style="46" customWidth="1"/>
    <col min="3891" max="3891" width="10" style="46" customWidth="1"/>
    <col min="3892" max="3892" width="10.28515625" style="46" customWidth="1"/>
    <col min="3893" max="3893" width="10" style="46" customWidth="1"/>
    <col min="3894" max="3894" width="10.28515625" style="46" customWidth="1"/>
    <col min="3895" max="3895" width="10" style="46" customWidth="1"/>
    <col min="3896" max="3896" width="19.85546875" style="46" customWidth="1"/>
    <col min="3897" max="3897" width="10.28515625" style="46" customWidth="1"/>
    <col min="3898" max="3898" width="10" style="46" customWidth="1"/>
    <col min="3899" max="3899" width="10.28515625" style="46" customWidth="1"/>
    <col min="3900" max="3900" width="10" style="46" customWidth="1"/>
    <col min="3901" max="3901" width="10.28515625" style="46" customWidth="1"/>
    <col min="3902" max="3902" width="10" style="46" customWidth="1"/>
    <col min="3903" max="3903" width="10.28515625" style="46" customWidth="1"/>
    <col min="3904" max="3904" width="10" style="46" customWidth="1"/>
    <col min="3905" max="3905" width="10.28515625" style="46" customWidth="1"/>
    <col min="3906" max="3906" width="10" style="46" customWidth="1"/>
    <col min="3907" max="3907" width="19.85546875" style="46" customWidth="1"/>
    <col min="3908" max="3908" width="10.28515625" style="46" customWidth="1"/>
    <col min="3909" max="3909" width="10" style="46" customWidth="1"/>
    <col min="3910" max="3910" width="10.28515625" style="46" customWidth="1"/>
    <col min="3911" max="3911" width="10" style="46" customWidth="1"/>
    <col min="3912" max="3912" width="10.28515625" style="46" customWidth="1"/>
    <col min="3913" max="3913" width="10" style="46" customWidth="1"/>
    <col min="3914" max="3914" width="10.28515625" style="46" customWidth="1"/>
    <col min="3915" max="3915" width="10" style="46" customWidth="1"/>
    <col min="3916" max="3916" width="10.28515625" style="46" customWidth="1"/>
    <col min="3917" max="3917" width="10" style="46" customWidth="1"/>
    <col min="3918" max="3918" width="19.85546875" style="46" customWidth="1"/>
    <col min="3919" max="3919" width="10.28515625" style="46" customWidth="1"/>
    <col min="3920" max="3920" width="10" style="46" customWidth="1"/>
    <col min="3921" max="3921" width="10.28515625" style="46" customWidth="1"/>
    <col min="3922" max="3922" width="10" style="46" customWidth="1"/>
    <col min="3923" max="3923" width="10.28515625" style="46" customWidth="1"/>
    <col min="3924" max="3924" width="10" style="46" customWidth="1"/>
    <col min="3925" max="3925" width="10.28515625" style="46" customWidth="1"/>
    <col min="3926" max="3926" width="10" style="46" customWidth="1"/>
    <col min="3927" max="3927" width="10.28515625" style="46" customWidth="1"/>
    <col min="3928" max="3928" width="10" style="46" customWidth="1"/>
    <col min="3929" max="3929" width="19.85546875" style="46" customWidth="1"/>
    <col min="3930" max="3930" width="10.28515625" style="46" customWidth="1"/>
    <col min="3931" max="3931" width="10" style="46" customWidth="1"/>
    <col min="3932" max="3932" width="10.28515625" style="46" customWidth="1"/>
    <col min="3933" max="3933" width="10" style="46" customWidth="1"/>
    <col min="3934" max="3934" width="10.28515625" style="46" customWidth="1"/>
    <col min="3935" max="3935" width="10" style="46" customWidth="1"/>
    <col min="3936" max="3936" width="10.28515625" style="46" customWidth="1"/>
    <col min="3937" max="3937" width="10" style="46" customWidth="1"/>
    <col min="3938" max="3938" width="10.28515625" style="46" customWidth="1"/>
    <col min="3939" max="3939" width="10" style="46" customWidth="1"/>
    <col min="3940" max="3940" width="19.85546875" style="46" customWidth="1"/>
    <col min="3941" max="3941" width="10.28515625" style="46" customWidth="1"/>
    <col min="3942" max="3942" width="10" style="46" customWidth="1"/>
    <col min="3943" max="3943" width="10.28515625" style="46" customWidth="1"/>
    <col min="3944" max="3944" width="10" style="46" customWidth="1"/>
    <col min="3945" max="3945" width="10.28515625" style="46" customWidth="1"/>
    <col min="3946" max="3946" width="10" style="46" customWidth="1"/>
    <col min="3947" max="3947" width="10.28515625" style="46" customWidth="1"/>
    <col min="3948" max="3948" width="10" style="46" customWidth="1"/>
    <col min="3949" max="3949" width="10.28515625" style="46" customWidth="1"/>
    <col min="3950" max="3950" width="10" style="46" customWidth="1"/>
    <col min="3951" max="3951" width="19.85546875" style="46" customWidth="1"/>
    <col min="3952" max="3952" width="10.28515625" style="46" customWidth="1"/>
    <col min="3953" max="3953" width="10" style="46" customWidth="1"/>
    <col min="3954" max="3954" width="10.28515625" style="46" customWidth="1"/>
    <col min="3955" max="3955" width="10" style="46" customWidth="1"/>
    <col min="3956" max="3956" width="10.28515625" style="46" customWidth="1"/>
    <col min="3957" max="3957" width="10" style="46" customWidth="1"/>
    <col min="3958" max="3958" width="10.28515625" style="46" customWidth="1"/>
    <col min="3959" max="3959" width="10" style="46" customWidth="1"/>
    <col min="3960" max="3960" width="10.28515625" style="46" customWidth="1"/>
    <col min="3961" max="3961" width="10" style="46" customWidth="1"/>
    <col min="3962" max="3962" width="19.85546875" style="46" customWidth="1"/>
    <col min="3963" max="3963" width="10.28515625" style="46" customWidth="1"/>
    <col min="3964" max="3964" width="10" style="46" customWidth="1"/>
    <col min="3965" max="3965" width="10.28515625" style="46" customWidth="1"/>
    <col min="3966" max="3966" width="10" style="46" customWidth="1"/>
    <col min="3967" max="3967" width="10.28515625" style="46" customWidth="1"/>
    <col min="3968" max="3968" width="9.140625" style="46"/>
    <col min="3969" max="3969" width="10.28515625" style="46" customWidth="1"/>
    <col min="3970" max="3970" width="9.42578125" style="46" customWidth="1"/>
    <col min="3971" max="4096" width="9.140625" style="46"/>
    <col min="4097" max="4097" width="19.85546875" style="46" customWidth="1"/>
    <col min="4098" max="4098" width="11.42578125" style="46" customWidth="1"/>
    <col min="4099" max="4099" width="10" style="46" customWidth="1"/>
    <col min="4100" max="4100" width="11.42578125" style="46" customWidth="1"/>
    <col min="4101" max="4101" width="10.28515625" style="46" customWidth="1"/>
    <col min="4102" max="4102" width="10" style="46" customWidth="1"/>
    <col min="4103" max="4103" width="10.7109375" style="46" customWidth="1"/>
    <col min="4104" max="4107" width="10" style="46" customWidth="1"/>
    <col min="4108" max="4108" width="19.85546875" style="46" customWidth="1"/>
    <col min="4109" max="4109" width="10.28515625" style="46" customWidth="1"/>
    <col min="4110" max="4110" width="10" style="46" customWidth="1"/>
    <col min="4111" max="4111" width="10.28515625" style="46" customWidth="1"/>
    <col min="4112" max="4112" width="10" style="46" customWidth="1"/>
    <col min="4113" max="4113" width="10.28515625" style="46" customWidth="1"/>
    <col min="4114" max="4114" width="10" style="46" customWidth="1"/>
    <col min="4115" max="4115" width="10.28515625" style="46" customWidth="1"/>
    <col min="4116" max="4116" width="10" style="46" customWidth="1"/>
    <col min="4117" max="4117" width="10.28515625" style="46" customWidth="1"/>
    <col min="4118" max="4118" width="10" style="46" customWidth="1"/>
    <col min="4119" max="4119" width="19.85546875" style="46" customWidth="1"/>
    <col min="4120" max="4120" width="10.28515625" style="46" customWidth="1"/>
    <col min="4121" max="4121" width="10" style="46" customWidth="1"/>
    <col min="4122" max="4122" width="10.28515625" style="46" customWidth="1"/>
    <col min="4123" max="4123" width="10" style="46" customWidth="1"/>
    <col min="4124" max="4124" width="10.28515625" style="46" customWidth="1"/>
    <col min="4125" max="4125" width="10" style="46" customWidth="1"/>
    <col min="4126" max="4126" width="10.28515625" style="46" customWidth="1"/>
    <col min="4127" max="4127" width="10" style="46" customWidth="1"/>
    <col min="4128" max="4128" width="10.28515625" style="46" customWidth="1"/>
    <col min="4129" max="4129" width="10" style="46" customWidth="1"/>
    <col min="4130" max="4130" width="19.85546875" style="46" customWidth="1"/>
    <col min="4131" max="4131" width="10.28515625" style="46" customWidth="1"/>
    <col min="4132" max="4132" width="10" style="46" customWidth="1"/>
    <col min="4133" max="4133" width="10.28515625" style="46" customWidth="1"/>
    <col min="4134" max="4134" width="10" style="46" customWidth="1"/>
    <col min="4135" max="4135" width="10.28515625" style="46" customWidth="1"/>
    <col min="4136" max="4136" width="10" style="46" customWidth="1"/>
    <col min="4137" max="4137" width="10.28515625" style="46" customWidth="1"/>
    <col min="4138" max="4138" width="10" style="46" customWidth="1"/>
    <col min="4139" max="4139" width="10.28515625" style="46" customWidth="1"/>
    <col min="4140" max="4140" width="10" style="46" customWidth="1"/>
    <col min="4141" max="4141" width="19.85546875" style="46" customWidth="1"/>
    <col min="4142" max="4142" width="10.28515625" style="46" customWidth="1"/>
    <col min="4143" max="4143" width="10" style="46" customWidth="1"/>
    <col min="4144" max="4144" width="10.28515625" style="46" customWidth="1"/>
    <col min="4145" max="4145" width="10" style="46" customWidth="1"/>
    <col min="4146" max="4146" width="10.28515625" style="46" customWidth="1"/>
    <col min="4147" max="4147" width="10" style="46" customWidth="1"/>
    <col min="4148" max="4148" width="10.28515625" style="46" customWidth="1"/>
    <col min="4149" max="4149" width="10" style="46" customWidth="1"/>
    <col min="4150" max="4150" width="10.28515625" style="46" customWidth="1"/>
    <col min="4151" max="4151" width="10" style="46" customWidth="1"/>
    <col min="4152" max="4152" width="19.85546875" style="46" customWidth="1"/>
    <col min="4153" max="4153" width="10.28515625" style="46" customWidth="1"/>
    <col min="4154" max="4154" width="10" style="46" customWidth="1"/>
    <col min="4155" max="4155" width="10.28515625" style="46" customWidth="1"/>
    <col min="4156" max="4156" width="10" style="46" customWidth="1"/>
    <col min="4157" max="4157" width="10.28515625" style="46" customWidth="1"/>
    <col min="4158" max="4158" width="10" style="46" customWidth="1"/>
    <col min="4159" max="4159" width="10.28515625" style="46" customWidth="1"/>
    <col min="4160" max="4160" width="10" style="46" customWidth="1"/>
    <col min="4161" max="4161" width="10.28515625" style="46" customWidth="1"/>
    <col min="4162" max="4162" width="10" style="46" customWidth="1"/>
    <col min="4163" max="4163" width="19.85546875" style="46" customWidth="1"/>
    <col min="4164" max="4164" width="10.28515625" style="46" customWidth="1"/>
    <col min="4165" max="4165" width="10" style="46" customWidth="1"/>
    <col min="4166" max="4166" width="10.28515625" style="46" customWidth="1"/>
    <col min="4167" max="4167" width="10" style="46" customWidth="1"/>
    <col min="4168" max="4168" width="10.28515625" style="46" customWidth="1"/>
    <col min="4169" max="4169" width="10" style="46" customWidth="1"/>
    <col min="4170" max="4170" width="10.28515625" style="46" customWidth="1"/>
    <col min="4171" max="4171" width="10" style="46" customWidth="1"/>
    <col min="4172" max="4172" width="10.28515625" style="46" customWidth="1"/>
    <col min="4173" max="4173" width="10" style="46" customWidth="1"/>
    <col min="4174" max="4174" width="19.85546875" style="46" customWidth="1"/>
    <col min="4175" max="4175" width="10.28515625" style="46" customWidth="1"/>
    <col min="4176" max="4176" width="10" style="46" customWidth="1"/>
    <col min="4177" max="4177" width="10.28515625" style="46" customWidth="1"/>
    <col min="4178" max="4178" width="10" style="46" customWidth="1"/>
    <col min="4179" max="4179" width="10.28515625" style="46" customWidth="1"/>
    <col min="4180" max="4180" width="10" style="46" customWidth="1"/>
    <col min="4181" max="4181" width="10.28515625" style="46" customWidth="1"/>
    <col min="4182" max="4182" width="10" style="46" customWidth="1"/>
    <col min="4183" max="4183" width="10.28515625" style="46" customWidth="1"/>
    <col min="4184" max="4184" width="10" style="46" customWidth="1"/>
    <col min="4185" max="4185" width="19.85546875" style="46" customWidth="1"/>
    <col min="4186" max="4186" width="10.28515625" style="46" customWidth="1"/>
    <col min="4187" max="4187" width="10" style="46" customWidth="1"/>
    <col min="4188" max="4188" width="10.28515625" style="46" customWidth="1"/>
    <col min="4189" max="4189" width="10" style="46" customWidth="1"/>
    <col min="4190" max="4190" width="10.28515625" style="46" customWidth="1"/>
    <col min="4191" max="4191" width="10" style="46" customWidth="1"/>
    <col min="4192" max="4192" width="10.28515625" style="46" customWidth="1"/>
    <col min="4193" max="4193" width="10" style="46" customWidth="1"/>
    <col min="4194" max="4194" width="10.28515625" style="46" customWidth="1"/>
    <col min="4195" max="4195" width="10" style="46" customWidth="1"/>
    <col min="4196" max="4196" width="19.85546875" style="46" customWidth="1"/>
    <col min="4197" max="4197" width="10.28515625" style="46" customWidth="1"/>
    <col min="4198" max="4198" width="10" style="46" customWidth="1"/>
    <col min="4199" max="4199" width="10.28515625" style="46" customWidth="1"/>
    <col min="4200" max="4200" width="10" style="46" customWidth="1"/>
    <col min="4201" max="4201" width="10.28515625" style="46" customWidth="1"/>
    <col min="4202" max="4202" width="10" style="46" customWidth="1"/>
    <col min="4203" max="4203" width="10.28515625" style="46" customWidth="1"/>
    <col min="4204" max="4204" width="10" style="46" customWidth="1"/>
    <col min="4205" max="4205" width="10.28515625" style="46" customWidth="1"/>
    <col min="4206" max="4206" width="10" style="46" customWidth="1"/>
    <col min="4207" max="4207" width="19.85546875" style="46" customWidth="1"/>
    <col min="4208" max="4208" width="10.28515625" style="46" customWidth="1"/>
    <col min="4209" max="4209" width="10" style="46" customWidth="1"/>
    <col min="4210" max="4210" width="10.28515625" style="46" customWidth="1"/>
    <col min="4211" max="4211" width="10" style="46" customWidth="1"/>
    <col min="4212" max="4212" width="10.28515625" style="46" customWidth="1"/>
    <col min="4213" max="4213" width="10" style="46" customWidth="1"/>
    <col min="4214" max="4214" width="10.28515625" style="46" customWidth="1"/>
    <col min="4215" max="4215" width="10" style="46" customWidth="1"/>
    <col min="4216" max="4216" width="10.28515625" style="46" customWidth="1"/>
    <col min="4217" max="4217" width="10" style="46" customWidth="1"/>
    <col min="4218" max="4218" width="19.85546875" style="46" customWidth="1"/>
    <col min="4219" max="4219" width="10.28515625" style="46" customWidth="1"/>
    <col min="4220" max="4220" width="10" style="46" customWidth="1"/>
    <col min="4221" max="4221" width="10.28515625" style="46" customWidth="1"/>
    <col min="4222" max="4222" width="10" style="46" customWidth="1"/>
    <col min="4223" max="4223" width="10.28515625" style="46" customWidth="1"/>
    <col min="4224" max="4224" width="9.140625" style="46"/>
    <col min="4225" max="4225" width="10.28515625" style="46" customWidth="1"/>
    <col min="4226" max="4226" width="9.42578125" style="46" customWidth="1"/>
    <col min="4227" max="4352" width="9.140625" style="46"/>
    <col min="4353" max="4353" width="19.85546875" style="46" customWidth="1"/>
    <col min="4354" max="4354" width="11.42578125" style="46" customWidth="1"/>
    <col min="4355" max="4355" width="10" style="46" customWidth="1"/>
    <col min="4356" max="4356" width="11.42578125" style="46" customWidth="1"/>
    <col min="4357" max="4357" width="10.28515625" style="46" customWidth="1"/>
    <col min="4358" max="4358" width="10" style="46" customWidth="1"/>
    <col min="4359" max="4359" width="10.7109375" style="46" customWidth="1"/>
    <col min="4360" max="4363" width="10" style="46" customWidth="1"/>
    <col min="4364" max="4364" width="19.85546875" style="46" customWidth="1"/>
    <col min="4365" max="4365" width="10.28515625" style="46" customWidth="1"/>
    <col min="4366" max="4366" width="10" style="46" customWidth="1"/>
    <col min="4367" max="4367" width="10.28515625" style="46" customWidth="1"/>
    <col min="4368" max="4368" width="10" style="46" customWidth="1"/>
    <col min="4369" max="4369" width="10.28515625" style="46" customWidth="1"/>
    <col min="4370" max="4370" width="10" style="46" customWidth="1"/>
    <col min="4371" max="4371" width="10.28515625" style="46" customWidth="1"/>
    <col min="4372" max="4372" width="10" style="46" customWidth="1"/>
    <col min="4373" max="4373" width="10.28515625" style="46" customWidth="1"/>
    <col min="4374" max="4374" width="10" style="46" customWidth="1"/>
    <col min="4375" max="4375" width="19.85546875" style="46" customWidth="1"/>
    <col min="4376" max="4376" width="10.28515625" style="46" customWidth="1"/>
    <col min="4377" max="4377" width="10" style="46" customWidth="1"/>
    <col min="4378" max="4378" width="10.28515625" style="46" customWidth="1"/>
    <col min="4379" max="4379" width="10" style="46" customWidth="1"/>
    <col min="4380" max="4380" width="10.28515625" style="46" customWidth="1"/>
    <col min="4381" max="4381" width="10" style="46" customWidth="1"/>
    <col min="4382" max="4382" width="10.28515625" style="46" customWidth="1"/>
    <col min="4383" max="4383" width="10" style="46" customWidth="1"/>
    <col min="4384" max="4384" width="10.28515625" style="46" customWidth="1"/>
    <col min="4385" max="4385" width="10" style="46" customWidth="1"/>
    <col min="4386" max="4386" width="19.85546875" style="46" customWidth="1"/>
    <col min="4387" max="4387" width="10.28515625" style="46" customWidth="1"/>
    <col min="4388" max="4388" width="10" style="46" customWidth="1"/>
    <col min="4389" max="4389" width="10.28515625" style="46" customWidth="1"/>
    <col min="4390" max="4390" width="10" style="46" customWidth="1"/>
    <col min="4391" max="4391" width="10.28515625" style="46" customWidth="1"/>
    <col min="4392" max="4392" width="10" style="46" customWidth="1"/>
    <col min="4393" max="4393" width="10.28515625" style="46" customWidth="1"/>
    <col min="4394" max="4394" width="10" style="46" customWidth="1"/>
    <col min="4395" max="4395" width="10.28515625" style="46" customWidth="1"/>
    <col min="4396" max="4396" width="10" style="46" customWidth="1"/>
    <col min="4397" max="4397" width="19.85546875" style="46" customWidth="1"/>
    <col min="4398" max="4398" width="10.28515625" style="46" customWidth="1"/>
    <col min="4399" max="4399" width="10" style="46" customWidth="1"/>
    <col min="4400" max="4400" width="10.28515625" style="46" customWidth="1"/>
    <col min="4401" max="4401" width="10" style="46" customWidth="1"/>
    <col min="4402" max="4402" width="10.28515625" style="46" customWidth="1"/>
    <col min="4403" max="4403" width="10" style="46" customWidth="1"/>
    <col min="4404" max="4404" width="10.28515625" style="46" customWidth="1"/>
    <col min="4405" max="4405" width="10" style="46" customWidth="1"/>
    <col min="4406" max="4406" width="10.28515625" style="46" customWidth="1"/>
    <col min="4407" max="4407" width="10" style="46" customWidth="1"/>
    <col min="4408" max="4408" width="19.85546875" style="46" customWidth="1"/>
    <col min="4409" max="4409" width="10.28515625" style="46" customWidth="1"/>
    <col min="4410" max="4410" width="10" style="46" customWidth="1"/>
    <col min="4411" max="4411" width="10.28515625" style="46" customWidth="1"/>
    <col min="4412" max="4412" width="10" style="46" customWidth="1"/>
    <col min="4413" max="4413" width="10.28515625" style="46" customWidth="1"/>
    <col min="4414" max="4414" width="10" style="46" customWidth="1"/>
    <col min="4415" max="4415" width="10.28515625" style="46" customWidth="1"/>
    <col min="4416" max="4416" width="10" style="46" customWidth="1"/>
    <col min="4417" max="4417" width="10.28515625" style="46" customWidth="1"/>
    <col min="4418" max="4418" width="10" style="46" customWidth="1"/>
    <col min="4419" max="4419" width="19.85546875" style="46" customWidth="1"/>
    <col min="4420" max="4420" width="10.28515625" style="46" customWidth="1"/>
    <col min="4421" max="4421" width="10" style="46" customWidth="1"/>
    <col min="4422" max="4422" width="10.28515625" style="46" customWidth="1"/>
    <col min="4423" max="4423" width="10" style="46" customWidth="1"/>
    <col min="4424" max="4424" width="10.28515625" style="46" customWidth="1"/>
    <col min="4425" max="4425" width="10" style="46" customWidth="1"/>
    <col min="4426" max="4426" width="10.28515625" style="46" customWidth="1"/>
    <col min="4427" max="4427" width="10" style="46" customWidth="1"/>
    <col min="4428" max="4428" width="10.28515625" style="46" customWidth="1"/>
    <col min="4429" max="4429" width="10" style="46" customWidth="1"/>
    <col min="4430" max="4430" width="19.85546875" style="46" customWidth="1"/>
    <col min="4431" max="4431" width="10.28515625" style="46" customWidth="1"/>
    <col min="4432" max="4432" width="10" style="46" customWidth="1"/>
    <col min="4433" max="4433" width="10.28515625" style="46" customWidth="1"/>
    <col min="4434" max="4434" width="10" style="46" customWidth="1"/>
    <col min="4435" max="4435" width="10.28515625" style="46" customWidth="1"/>
    <col min="4436" max="4436" width="10" style="46" customWidth="1"/>
    <col min="4437" max="4437" width="10.28515625" style="46" customWidth="1"/>
    <col min="4438" max="4438" width="10" style="46" customWidth="1"/>
    <col min="4439" max="4439" width="10.28515625" style="46" customWidth="1"/>
    <col min="4440" max="4440" width="10" style="46" customWidth="1"/>
    <col min="4441" max="4441" width="19.85546875" style="46" customWidth="1"/>
    <col min="4442" max="4442" width="10.28515625" style="46" customWidth="1"/>
    <col min="4443" max="4443" width="10" style="46" customWidth="1"/>
    <col min="4444" max="4444" width="10.28515625" style="46" customWidth="1"/>
    <col min="4445" max="4445" width="10" style="46" customWidth="1"/>
    <col min="4446" max="4446" width="10.28515625" style="46" customWidth="1"/>
    <col min="4447" max="4447" width="10" style="46" customWidth="1"/>
    <col min="4448" max="4448" width="10.28515625" style="46" customWidth="1"/>
    <col min="4449" max="4449" width="10" style="46" customWidth="1"/>
    <col min="4450" max="4450" width="10.28515625" style="46" customWidth="1"/>
    <col min="4451" max="4451" width="10" style="46" customWidth="1"/>
    <col min="4452" max="4452" width="19.85546875" style="46" customWidth="1"/>
    <col min="4453" max="4453" width="10.28515625" style="46" customWidth="1"/>
    <col min="4454" max="4454" width="10" style="46" customWidth="1"/>
    <col min="4455" max="4455" width="10.28515625" style="46" customWidth="1"/>
    <col min="4456" max="4456" width="10" style="46" customWidth="1"/>
    <col min="4457" max="4457" width="10.28515625" style="46" customWidth="1"/>
    <col min="4458" max="4458" width="10" style="46" customWidth="1"/>
    <col min="4459" max="4459" width="10.28515625" style="46" customWidth="1"/>
    <col min="4460" max="4460" width="10" style="46" customWidth="1"/>
    <col min="4461" max="4461" width="10.28515625" style="46" customWidth="1"/>
    <col min="4462" max="4462" width="10" style="46" customWidth="1"/>
    <col min="4463" max="4463" width="19.85546875" style="46" customWidth="1"/>
    <col min="4464" max="4464" width="10.28515625" style="46" customWidth="1"/>
    <col min="4465" max="4465" width="10" style="46" customWidth="1"/>
    <col min="4466" max="4466" width="10.28515625" style="46" customWidth="1"/>
    <col min="4467" max="4467" width="10" style="46" customWidth="1"/>
    <col min="4468" max="4468" width="10.28515625" style="46" customWidth="1"/>
    <col min="4469" max="4469" width="10" style="46" customWidth="1"/>
    <col min="4470" max="4470" width="10.28515625" style="46" customWidth="1"/>
    <col min="4471" max="4471" width="10" style="46" customWidth="1"/>
    <col min="4472" max="4472" width="10.28515625" style="46" customWidth="1"/>
    <col min="4473" max="4473" width="10" style="46" customWidth="1"/>
    <col min="4474" max="4474" width="19.85546875" style="46" customWidth="1"/>
    <col min="4475" max="4475" width="10.28515625" style="46" customWidth="1"/>
    <col min="4476" max="4476" width="10" style="46" customWidth="1"/>
    <col min="4477" max="4477" width="10.28515625" style="46" customWidth="1"/>
    <col min="4478" max="4478" width="10" style="46" customWidth="1"/>
    <col min="4479" max="4479" width="10.28515625" style="46" customWidth="1"/>
    <col min="4480" max="4480" width="9.140625" style="46"/>
    <col min="4481" max="4481" width="10.28515625" style="46" customWidth="1"/>
    <col min="4482" max="4482" width="9.42578125" style="46" customWidth="1"/>
    <col min="4483" max="4608" width="9.140625" style="46"/>
    <col min="4609" max="4609" width="19.85546875" style="46" customWidth="1"/>
    <col min="4610" max="4610" width="11.42578125" style="46" customWidth="1"/>
    <col min="4611" max="4611" width="10" style="46" customWidth="1"/>
    <col min="4612" max="4612" width="11.42578125" style="46" customWidth="1"/>
    <col min="4613" max="4613" width="10.28515625" style="46" customWidth="1"/>
    <col min="4614" max="4614" width="10" style="46" customWidth="1"/>
    <col min="4615" max="4615" width="10.7109375" style="46" customWidth="1"/>
    <col min="4616" max="4619" width="10" style="46" customWidth="1"/>
    <col min="4620" max="4620" width="19.85546875" style="46" customWidth="1"/>
    <col min="4621" max="4621" width="10.28515625" style="46" customWidth="1"/>
    <col min="4622" max="4622" width="10" style="46" customWidth="1"/>
    <col min="4623" max="4623" width="10.28515625" style="46" customWidth="1"/>
    <col min="4624" max="4624" width="10" style="46" customWidth="1"/>
    <col min="4625" max="4625" width="10.28515625" style="46" customWidth="1"/>
    <col min="4626" max="4626" width="10" style="46" customWidth="1"/>
    <col min="4627" max="4627" width="10.28515625" style="46" customWidth="1"/>
    <col min="4628" max="4628" width="10" style="46" customWidth="1"/>
    <col min="4629" max="4629" width="10.28515625" style="46" customWidth="1"/>
    <col min="4630" max="4630" width="10" style="46" customWidth="1"/>
    <col min="4631" max="4631" width="19.85546875" style="46" customWidth="1"/>
    <col min="4632" max="4632" width="10.28515625" style="46" customWidth="1"/>
    <col min="4633" max="4633" width="10" style="46" customWidth="1"/>
    <col min="4634" max="4634" width="10.28515625" style="46" customWidth="1"/>
    <col min="4635" max="4635" width="10" style="46" customWidth="1"/>
    <col min="4636" max="4636" width="10.28515625" style="46" customWidth="1"/>
    <col min="4637" max="4637" width="10" style="46" customWidth="1"/>
    <col min="4638" max="4638" width="10.28515625" style="46" customWidth="1"/>
    <col min="4639" max="4639" width="10" style="46" customWidth="1"/>
    <col min="4640" max="4640" width="10.28515625" style="46" customWidth="1"/>
    <col min="4641" max="4641" width="10" style="46" customWidth="1"/>
    <col min="4642" max="4642" width="19.85546875" style="46" customWidth="1"/>
    <col min="4643" max="4643" width="10.28515625" style="46" customWidth="1"/>
    <col min="4644" max="4644" width="10" style="46" customWidth="1"/>
    <col min="4645" max="4645" width="10.28515625" style="46" customWidth="1"/>
    <col min="4646" max="4646" width="10" style="46" customWidth="1"/>
    <col min="4647" max="4647" width="10.28515625" style="46" customWidth="1"/>
    <col min="4648" max="4648" width="10" style="46" customWidth="1"/>
    <col min="4649" max="4649" width="10.28515625" style="46" customWidth="1"/>
    <col min="4650" max="4650" width="10" style="46" customWidth="1"/>
    <col min="4651" max="4651" width="10.28515625" style="46" customWidth="1"/>
    <col min="4652" max="4652" width="10" style="46" customWidth="1"/>
    <col min="4653" max="4653" width="19.85546875" style="46" customWidth="1"/>
    <col min="4654" max="4654" width="10.28515625" style="46" customWidth="1"/>
    <col min="4655" max="4655" width="10" style="46" customWidth="1"/>
    <col min="4656" max="4656" width="10.28515625" style="46" customWidth="1"/>
    <col min="4657" max="4657" width="10" style="46" customWidth="1"/>
    <col min="4658" max="4658" width="10.28515625" style="46" customWidth="1"/>
    <col min="4659" max="4659" width="10" style="46" customWidth="1"/>
    <col min="4660" max="4660" width="10.28515625" style="46" customWidth="1"/>
    <col min="4661" max="4661" width="10" style="46" customWidth="1"/>
    <col min="4662" max="4662" width="10.28515625" style="46" customWidth="1"/>
    <col min="4663" max="4663" width="10" style="46" customWidth="1"/>
    <col min="4664" max="4664" width="19.85546875" style="46" customWidth="1"/>
    <col min="4665" max="4665" width="10.28515625" style="46" customWidth="1"/>
    <col min="4666" max="4666" width="10" style="46" customWidth="1"/>
    <col min="4667" max="4667" width="10.28515625" style="46" customWidth="1"/>
    <col min="4668" max="4668" width="10" style="46" customWidth="1"/>
    <col min="4669" max="4669" width="10.28515625" style="46" customWidth="1"/>
    <col min="4670" max="4670" width="10" style="46" customWidth="1"/>
    <col min="4671" max="4671" width="10.28515625" style="46" customWidth="1"/>
    <col min="4672" max="4672" width="10" style="46" customWidth="1"/>
    <col min="4673" max="4673" width="10.28515625" style="46" customWidth="1"/>
    <col min="4674" max="4674" width="10" style="46" customWidth="1"/>
    <col min="4675" max="4675" width="19.85546875" style="46" customWidth="1"/>
    <col min="4676" max="4676" width="10.28515625" style="46" customWidth="1"/>
    <col min="4677" max="4677" width="10" style="46" customWidth="1"/>
    <col min="4678" max="4678" width="10.28515625" style="46" customWidth="1"/>
    <col min="4679" max="4679" width="10" style="46" customWidth="1"/>
    <col min="4680" max="4680" width="10.28515625" style="46" customWidth="1"/>
    <col min="4681" max="4681" width="10" style="46" customWidth="1"/>
    <col min="4682" max="4682" width="10.28515625" style="46" customWidth="1"/>
    <col min="4683" max="4683" width="10" style="46" customWidth="1"/>
    <col min="4684" max="4684" width="10.28515625" style="46" customWidth="1"/>
    <col min="4685" max="4685" width="10" style="46" customWidth="1"/>
    <col min="4686" max="4686" width="19.85546875" style="46" customWidth="1"/>
    <col min="4687" max="4687" width="10.28515625" style="46" customWidth="1"/>
    <col min="4688" max="4688" width="10" style="46" customWidth="1"/>
    <col min="4689" max="4689" width="10.28515625" style="46" customWidth="1"/>
    <col min="4690" max="4690" width="10" style="46" customWidth="1"/>
    <col min="4691" max="4691" width="10.28515625" style="46" customWidth="1"/>
    <col min="4692" max="4692" width="10" style="46" customWidth="1"/>
    <col min="4693" max="4693" width="10.28515625" style="46" customWidth="1"/>
    <col min="4694" max="4694" width="10" style="46" customWidth="1"/>
    <col min="4695" max="4695" width="10.28515625" style="46" customWidth="1"/>
    <col min="4696" max="4696" width="10" style="46" customWidth="1"/>
    <col min="4697" max="4697" width="19.85546875" style="46" customWidth="1"/>
    <col min="4698" max="4698" width="10.28515625" style="46" customWidth="1"/>
    <col min="4699" max="4699" width="10" style="46" customWidth="1"/>
    <col min="4700" max="4700" width="10.28515625" style="46" customWidth="1"/>
    <col min="4701" max="4701" width="10" style="46" customWidth="1"/>
    <col min="4702" max="4702" width="10.28515625" style="46" customWidth="1"/>
    <col min="4703" max="4703" width="10" style="46" customWidth="1"/>
    <col min="4704" max="4704" width="10.28515625" style="46" customWidth="1"/>
    <col min="4705" max="4705" width="10" style="46" customWidth="1"/>
    <col min="4706" max="4706" width="10.28515625" style="46" customWidth="1"/>
    <col min="4707" max="4707" width="10" style="46" customWidth="1"/>
    <col min="4708" max="4708" width="19.85546875" style="46" customWidth="1"/>
    <col min="4709" max="4709" width="10.28515625" style="46" customWidth="1"/>
    <col min="4710" max="4710" width="10" style="46" customWidth="1"/>
    <col min="4711" max="4711" width="10.28515625" style="46" customWidth="1"/>
    <col min="4712" max="4712" width="10" style="46" customWidth="1"/>
    <col min="4713" max="4713" width="10.28515625" style="46" customWidth="1"/>
    <col min="4714" max="4714" width="10" style="46" customWidth="1"/>
    <col min="4715" max="4715" width="10.28515625" style="46" customWidth="1"/>
    <col min="4716" max="4716" width="10" style="46" customWidth="1"/>
    <col min="4717" max="4717" width="10.28515625" style="46" customWidth="1"/>
    <col min="4718" max="4718" width="10" style="46" customWidth="1"/>
    <col min="4719" max="4719" width="19.85546875" style="46" customWidth="1"/>
    <col min="4720" max="4720" width="10.28515625" style="46" customWidth="1"/>
    <col min="4721" max="4721" width="10" style="46" customWidth="1"/>
    <col min="4722" max="4722" width="10.28515625" style="46" customWidth="1"/>
    <col min="4723" max="4723" width="10" style="46" customWidth="1"/>
    <col min="4724" max="4724" width="10.28515625" style="46" customWidth="1"/>
    <col min="4725" max="4725" width="10" style="46" customWidth="1"/>
    <col min="4726" max="4726" width="10.28515625" style="46" customWidth="1"/>
    <col min="4727" max="4727" width="10" style="46" customWidth="1"/>
    <col min="4728" max="4728" width="10.28515625" style="46" customWidth="1"/>
    <col min="4729" max="4729" width="10" style="46" customWidth="1"/>
    <col min="4730" max="4730" width="19.85546875" style="46" customWidth="1"/>
    <col min="4731" max="4731" width="10.28515625" style="46" customWidth="1"/>
    <col min="4732" max="4732" width="10" style="46" customWidth="1"/>
    <col min="4733" max="4733" width="10.28515625" style="46" customWidth="1"/>
    <col min="4734" max="4734" width="10" style="46" customWidth="1"/>
    <col min="4735" max="4735" width="10.28515625" style="46" customWidth="1"/>
    <col min="4736" max="4736" width="9.140625" style="46"/>
    <col min="4737" max="4737" width="10.28515625" style="46" customWidth="1"/>
    <col min="4738" max="4738" width="9.42578125" style="46" customWidth="1"/>
    <col min="4739" max="4864" width="9.140625" style="46"/>
    <col min="4865" max="4865" width="19.85546875" style="46" customWidth="1"/>
    <col min="4866" max="4866" width="11.42578125" style="46" customWidth="1"/>
    <col min="4867" max="4867" width="10" style="46" customWidth="1"/>
    <col min="4868" max="4868" width="11.42578125" style="46" customWidth="1"/>
    <col min="4869" max="4869" width="10.28515625" style="46" customWidth="1"/>
    <col min="4870" max="4870" width="10" style="46" customWidth="1"/>
    <col min="4871" max="4871" width="10.7109375" style="46" customWidth="1"/>
    <col min="4872" max="4875" width="10" style="46" customWidth="1"/>
    <col min="4876" max="4876" width="19.85546875" style="46" customWidth="1"/>
    <col min="4877" max="4877" width="10.28515625" style="46" customWidth="1"/>
    <col min="4878" max="4878" width="10" style="46" customWidth="1"/>
    <col min="4879" max="4879" width="10.28515625" style="46" customWidth="1"/>
    <col min="4880" max="4880" width="10" style="46" customWidth="1"/>
    <col min="4881" max="4881" width="10.28515625" style="46" customWidth="1"/>
    <col min="4882" max="4882" width="10" style="46" customWidth="1"/>
    <col min="4883" max="4883" width="10.28515625" style="46" customWidth="1"/>
    <col min="4884" max="4884" width="10" style="46" customWidth="1"/>
    <col min="4885" max="4885" width="10.28515625" style="46" customWidth="1"/>
    <col min="4886" max="4886" width="10" style="46" customWidth="1"/>
    <col min="4887" max="4887" width="19.85546875" style="46" customWidth="1"/>
    <col min="4888" max="4888" width="10.28515625" style="46" customWidth="1"/>
    <col min="4889" max="4889" width="10" style="46" customWidth="1"/>
    <col min="4890" max="4890" width="10.28515625" style="46" customWidth="1"/>
    <col min="4891" max="4891" width="10" style="46" customWidth="1"/>
    <col min="4892" max="4892" width="10.28515625" style="46" customWidth="1"/>
    <col min="4893" max="4893" width="10" style="46" customWidth="1"/>
    <col min="4894" max="4894" width="10.28515625" style="46" customWidth="1"/>
    <col min="4895" max="4895" width="10" style="46" customWidth="1"/>
    <col min="4896" max="4896" width="10.28515625" style="46" customWidth="1"/>
    <col min="4897" max="4897" width="10" style="46" customWidth="1"/>
    <col min="4898" max="4898" width="19.85546875" style="46" customWidth="1"/>
    <col min="4899" max="4899" width="10.28515625" style="46" customWidth="1"/>
    <col min="4900" max="4900" width="10" style="46" customWidth="1"/>
    <col min="4901" max="4901" width="10.28515625" style="46" customWidth="1"/>
    <col min="4902" max="4902" width="10" style="46" customWidth="1"/>
    <col min="4903" max="4903" width="10.28515625" style="46" customWidth="1"/>
    <col min="4904" max="4904" width="10" style="46" customWidth="1"/>
    <col min="4905" max="4905" width="10.28515625" style="46" customWidth="1"/>
    <col min="4906" max="4906" width="10" style="46" customWidth="1"/>
    <col min="4907" max="4907" width="10.28515625" style="46" customWidth="1"/>
    <col min="4908" max="4908" width="10" style="46" customWidth="1"/>
    <col min="4909" max="4909" width="19.85546875" style="46" customWidth="1"/>
    <col min="4910" max="4910" width="10.28515625" style="46" customWidth="1"/>
    <col min="4911" max="4911" width="10" style="46" customWidth="1"/>
    <col min="4912" max="4912" width="10.28515625" style="46" customWidth="1"/>
    <col min="4913" max="4913" width="10" style="46" customWidth="1"/>
    <col min="4914" max="4914" width="10.28515625" style="46" customWidth="1"/>
    <col min="4915" max="4915" width="10" style="46" customWidth="1"/>
    <col min="4916" max="4916" width="10.28515625" style="46" customWidth="1"/>
    <col min="4917" max="4917" width="10" style="46" customWidth="1"/>
    <col min="4918" max="4918" width="10.28515625" style="46" customWidth="1"/>
    <col min="4919" max="4919" width="10" style="46" customWidth="1"/>
    <col min="4920" max="4920" width="19.85546875" style="46" customWidth="1"/>
    <col min="4921" max="4921" width="10.28515625" style="46" customWidth="1"/>
    <col min="4922" max="4922" width="10" style="46" customWidth="1"/>
    <col min="4923" max="4923" width="10.28515625" style="46" customWidth="1"/>
    <col min="4924" max="4924" width="10" style="46" customWidth="1"/>
    <col min="4925" max="4925" width="10.28515625" style="46" customWidth="1"/>
    <col min="4926" max="4926" width="10" style="46" customWidth="1"/>
    <col min="4927" max="4927" width="10.28515625" style="46" customWidth="1"/>
    <col min="4928" max="4928" width="10" style="46" customWidth="1"/>
    <col min="4929" max="4929" width="10.28515625" style="46" customWidth="1"/>
    <col min="4930" max="4930" width="10" style="46" customWidth="1"/>
    <col min="4931" max="4931" width="19.85546875" style="46" customWidth="1"/>
    <col min="4932" max="4932" width="10.28515625" style="46" customWidth="1"/>
    <col min="4933" max="4933" width="10" style="46" customWidth="1"/>
    <col min="4934" max="4934" width="10.28515625" style="46" customWidth="1"/>
    <col min="4935" max="4935" width="10" style="46" customWidth="1"/>
    <col min="4936" max="4936" width="10.28515625" style="46" customWidth="1"/>
    <col min="4937" max="4937" width="10" style="46" customWidth="1"/>
    <col min="4938" max="4938" width="10.28515625" style="46" customWidth="1"/>
    <col min="4939" max="4939" width="10" style="46" customWidth="1"/>
    <col min="4940" max="4940" width="10.28515625" style="46" customWidth="1"/>
    <col min="4941" max="4941" width="10" style="46" customWidth="1"/>
    <col min="4942" max="4942" width="19.85546875" style="46" customWidth="1"/>
    <col min="4943" max="4943" width="10.28515625" style="46" customWidth="1"/>
    <col min="4944" max="4944" width="10" style="46" customWidth="1"/>
    <col min="4945" max="4945" width="10.28515625" style="46" customWidth="1"/>
    <col min="4946" max="4946" width="10" style="46" customWidth="1"/>
    <col min="4947" max="4947" width="10.28515625" style="46" customWidth="1"/>
    <col min="4948" max="4948" width="10" style="46" customWidth="1"/>
    <col min="4949" max="4949" width="10.28515625" style="46" customWidth="1"/>
    <col min="4950" max="4950" width="10" style="46" customWidth="1"/>
    <col min="4951" max="4951" width="10.28515625" style="46" customWidth="1"/>
    <col min="4952" max="4952" width="10" style="46" customWidth="1"/>
    <col min="4953" max="4953" width="19.85546875" style="46" customWidth="1"/>
    <col min="4954" max="4954" width="10.28515625" style="46" customWidth="1"/>
    <col min="4955" max="4955" width="10" style="46" customWidth="1"/>
    <col min="4956" max="4956" width="10.28515625" style="46" customWidth="1"/>
    <col min="4957" max="4957" width="10" style="46" customWidth="1"/>
    <col min="4958" max="4958" width="10.28515625" style="46" customWidth="1"/>
    <col min="4959" max="4959" width="10" style="46" customWidth="1"/>
    <col min="4960" max="4960" width="10.28515625" style="46" customWidth="1"/>
    <col min="4961" max="4961" width="10" style="46" customWidth="1"/>
    <col min="4962" max="4962" width="10.28515625" style="46" customWidth="1"/>
    <col min="4963" max="4963" width="10" style="46" customWidth="1"/>
    <col min="4964" max="4964" width="19.85546875" style="46" customWidth="1"/>
    <col min="4965" max="4965" width="10.28515625" style="46" customWidth="1"/>
    <col min="4966" max="4966" width="10" style="46" customWidth="1"/>
    <col min="4967" max="4967" width="10.28515625" style="46" customWidth="1"/>
    <col min="4968" max="4968" width="10" style="46" customWidth="1"/>
    <col min="4969" max="4969" width="10.28515625" style="46" customWidth="1"/>
    <col min="4970" max="4970" width="10" style="46" customWidth="1"/>
    <col min="4971" max="4971" width="10.28515625" style="46" customWidth="1"/>
    <col min="4972" max="4972" width="10" style="46" customWidth="1"/>
    <col min="4973" max="4973" width="10.28515625" style="46" customWidth="1"/>
    <col min="4974" max="4974" width="10" style="46" customWidth="1"/>
    <col min="4975" max="4975" width="19.85546875" style="46" customWidth="1"/>
    <col min="4976" max="4976" width="10.28515625" style="46" customWidth="1"/>
    <col min="4977" max="4977" width="10" style="46" customWidth="1"/>
    <col min="4978" max="4978" width="10.28515625" style="46" customWidth="1"/>
    <col min="4979" max="4979" width="10" style="46" customWidth="1"/>
    <col min="4980" max="4980" width="10.28515625" style="46" customWidth="1"/>
    <col min="4981" max="4981" width="10" style="46" customWidth="1"/>
    <col min="4982" max="4982" width="10.28515625" style="46" customWidth="1"/>
    <col min="4983" max="4983" width="10" style="46" customWidth="1"/>
    <col min="4984" max="4984" width="10.28515625" style="46" customWidth="1"/>
    <col min="4985" max="4985" width="10" style="46" customWidth="1"/>
    <col min="4986" max="4986" width="19.85546875" style="46" customWidth="1"/>
    <col min="4987" max="4987" width="10.28515625" style="46" customWidth="1"/>
    <col min="4988" max="4988" width="10" style="46" customWidth="1"/>
    <col min="4989" max="4989" width="10.28515625" style="46" customWidth="1"/>
    <col min="4990" max="4990" width="10" style="46" customWidth="1"/>
    <col min="4991" max="4991" width="10.28515625" style="46" customWidth="1"/>
    <col min="4992" max="4992" width="9.140625" style="46"/>
    <col min="4993" max="4993" width="10.28515625" style="46" customWidth="1"/>
    <col min="4994" max="4994" width="9.42578125" style="46" customWidth="1"/>
    <col min="4995" max="5120" width="9.140625" style="46"/>
    <col min="5121" max="5121" width="19.85546875" style="46" customWidth="1"/>
    <col min="5122" max="5122" width="11.42578125" style="46" customWidth="1"/>
    <col min="5123" max="5123" width="10" style="46" customWidth="1"/>
    <col min="5124" max="5124" width="11.42578125" style="46" customWidth="1"/>
    <col min="5125" max="5125" width="10.28515625" style="46" customWidth="1"/>
    <col min="5126" max="5126" width="10" style="46" customWidth="1"/>
    <col min="5127" max="5127" width="10.7109375" style="46" customWidth="1"/>
    <col min="5128" max="5131" width="10" style="46" customWidth="1"/>
    <col min="5132" max="5132" width="19.85546875" style="46" customWidth="1"/>
    <col min="5133" max="5133" width="10.28515625" style="46" customWidth="1"/>
    <col min="5134" max="5134" width="10" style="46" customWidth="1"/>
    <col min="5135" max="5135" width="10.28515625" style="46" customWidth="1"/>
    <col min="5136" max="5136" width="10" style="46" customWidth="1"/>
    <col min="5137" max="5137" width="10.28515625" style="46" customWidth="1"/>
    <col min="5138" max="5138" width="10" style="46" customWidth="1"/>
    <col min="5139" max="5139" width="10.28515625" style="46" customWidth="1"/>
    <col min="5140" max="5140" width="10" style="46" customWidth="1"/>
    <col min="5141" max="5141" width="10.28515625" style="46" customWidth="1"/>
    <col min="5142" max="5142" width="10" style="46" customWidth="1"/>
    <col min="5143" max="5143" width="19.85546875" style="46" customWidth="1"/>
    <col min="5144" max="5144" width="10.28515625" style="46" customWidth="1"/>
    <col min="5145" max="5145" width="10" style="46" customWidth="1"/>
    <col min="5146" max="5146" width="10.28515625" style="46" customWidth="1"/>
    <col min="5147" max="5147" width="10" style="46" customWidth="1"/>
    <col min="5148" max="5148" width="10.28515625" style="46" customWidth="1"/>
    <col min="5149" max="5149" width="10" style="46" customWidth="1"/>
    <col min="5150" max="5150" width="10.28515625" style="46" customWidth="1"/>
    <col min="5151" max="5151" width="10" style="46" customWidth="1"/>
    <col min="5152" max="5152" width="10.28515625" style="46" customWidth="1"/>
    <col min="5153" max="5153" width="10" style="46" customWidth="1"/>
    <col min="5154" max="5154" width="19.85546875" style="46" customWidth="1"/>
    <col min="5155" max="5155" width="10.28515625" style="46" customWidth="1"/>
    <col min="5156" max="5156" width="10" style="46" customWidth="1"/>
    <col min="5157" max="5157" width="10.28515625" style="46" customWidth="1"/>
    <col min="5158" max="5158" width="10" style="46" customWidth="1"/>
    <col min="5159" max="5159" width="10.28515625" style="46" customWidth="1"/>
    <col min="5160" max="5160" width="10" style="46" customWidth="1"/>
    <col min="5161" max="5161" width="10.28515625" style="46" customWidth="1"/>
    <col min="5162" max="5162" width="10" style="46" customWidth="1"/>
    <col min="5163" max="5163" width="10.28515625" style="46" customWidth="1"/>
    <col min="5164" max="5164" width="10" style="46" customWidth="1"/>
    <col min="5165" max="5165" width="19.85546875" style="46" customWidth="1"/>
    <col min="5166" max="5166" width="10.28515625" style="46" customWidth="1"/>
    <col min="5167" max="5167" width="10" style="46" customWidth="1"/>
    <col min="5168" max="5168" width="10.28515625" style="46" customWidth="1"/>
    <col min="5169" max="5169" width="10" style="46" customWidth="1"/>
    <col min="5170" max="5170" width="10.28515625" style="46" customWidth="1"/>
    <col min="5171" max="5171" width="10" style="46" customWidth="1"/>
    <col min="5172" max="5172" width="10.28515625" style="46" customWidth="1"/>
    <col min="5173" max="5173" width="10" style="46" customWidth="1"/>
    <col min="5174" max="5174" width="10.28515625" style="46" customWidth="1"/>
    <col min="5175" max="5175" width="10" style="46" customWidth="1"/>
    <col min="5176" max="5176" width="19.85546875" style="46" customWidth="1"/>
    <col min="5177" max="5177" width="10.28515625" style="46" customWidth="1"/>
    <col min="5178" max="5178" width="10" style="46" customWidth="1"/>
    <col min="5179" max="5179" width="10.28515625" style="46" customWidth="1"/>
    <col min="5180" max="5180" width="10" style="46" customWidth="1"/>
    <col min="5181" max="5181" width="10.28515625" style="46" customWidth="1"/>
    <col min="5182" max="5182" width="10" style="46" customWidth="1"/>
    <col min="5183" max="5183" width="10.28515625" style="46" customWidth="1"/>
    <col min="5184" max="5184" width="10" style="46" customWidth="1"/>
    <col min="5185" max="5185" width="10.28515625" style="46" customWidth="1"/>
    <col min="5186" max="5186" width="10" style="46" customWidth="1"/>
    <col min="5187" max="5187" width="19.85546875" style="46" customWidth="1"/>
    <col min="5188" max="5188" width="10.28515625" style="46" customWidth="1"/>
    <col min="5189" max="5189" width="10" style="46" customWidth="1"/>
    <col min="5190" max="5190" width="10.28515625" style="46" customWidth="1"/>
    <col min="5191" max="5191" width="10" style="46" customWidth="1"/>
    <col min="5192" max="5192" width="10.28515625" style="46" customWidth="1"/>
    <col min="5193" max="5193" width="10" style="46" customWidth="1"/>
    <col min="5194" max="5194" width="10.28515625" style="46" customWidth="1"/>
    <col min="5195" max="5195" width="10" style="46" customWidth="1"/>
    <col min="5196" max="5196" width="10.28515625" style="46" customWidth="1"/>
    <col min="5197" max="5197" width="10" style="46" customWidth="1"/>
    <col min="5198" max="5198" width="19.85546875" style="46" customWidth="1"/>
    <col min="5199" max="5199" width="10.28515625" style="46" customWidth="1"/>
    <col min="5200" max="5200" width="10" style="46" customWidth="1"/>
    <col min="5201" max="5201" width="10.28515625" style="46" customWidth="1"/>
    <col min="5202" max="5202" width="10" style="46" customWidth="1"/>
    <col min="5203" max="5203" width="10.28515625" style="46" customWidth="1"/>
    <col min="5204" max="5204" width="10" style="46" customWidth="1"/>
    <col min="5205" max="5205" width="10.28515625" style="46" customWidth="1"/>
    <col min="5206" max="5206" width="10" style="46" customWidth="1"/>
    <col min="5207" max="5207" width="10.28515625" style="46" customWidth="1"/>
    <col min="5208" max="5208" width="10" style="46" customWidth="1"/>
    <col min="5209" max="5209" width="19.85546875" style="46" customWidth="1"/>
    <col min="5210" max="5210" width="10.28515625" style="46" customWidth="1"/>
    <col min="5211" max="5211" width="10" style="46" customWidth="1"/>
    <col min="5212" max="5212" width="10.28515625" style="46" customWidth="1"/>
    <col min="5213" max="5213" width="10" style="46" customWidth="1"/>
    <col min="5214" max="5214" width="10.28515625" style="46" customWidth="1"/>
    <col min="5215" max="5215" width="10" style="46" customWidth="1"/>
    <col min="5216" max="5216" width="10.28515625" style="46" customWidth="1"/>
    <col min="5217" max="5217" width="10" style="46" customWidth="1"/>
    <col min="5218" max="5218" width="10.28515625" style="46" customWidth="1"/>
    <col min="5219" max="5219" width="10" style="46" customWidth="1"/>
    <col min="5220" max="5220" width="19.85546875" style="46" customWidth="1"/>
    <col min="5221" max="5221" width="10.28515625" style="46" customWidth="1"/>
    <col min="5222" max="5222" width="10" style="46" customWidth="1"/>
    <col min="5223" max="5223" width="10.28515625" style="46" customWidth="1"/>
    <col min="5224" max="5224" width="10" style="46" customWidth="1"/>
    <col min="5225" max="5225" width="10.28515625" style="46" customWidth="1"/>
    <col min="5226" max="5226" width="10" style="46" customWidth="1"/>
    <col min="5227" max="5227" width="10.28515625" style="46" customWidth="1"/>
    <col min="5228" max="5228" width="10" style="46" customWidth="1"/>
    <col min="5229" max="5229" width="10.28515625" style="46" customWidth="1"/>
    <col min="5230" max="5230" width="10" style="46" customWidth="1"/>
    <col min="5231" max="5231" width="19.85546875" style="46" customWidth="1"/>
    <col min="5232" max="5232" width="10.28515625" style="46" customWidth="1"/>
    <col min="5233" max="5233" width="10" style="46" customWidth="1"/>
    <col min="5234" max="5234" width="10.28515625" style="46" customWidth="1"/>
    <col min="5235" max="5235" width="10" style="46" customWidth="1"/>
    <col min="5236" max="5236" width="10.28515625" style="46" customWidth="1"/>
    <col min="5237" max="5237" width="10" style="46" customWidth="1"/>
    <col min="5238" max="5238" width="10.28515625" style="46" customWidth="1"/>
    <col min="5239" max="5239" width="10" style="46" customWidth="1"/>
    <col min="5240" max="5240" width="10.28515625" style="46" customWidth="1"/>
    <col min="5241" max="5241" width="10" style="46" customWidth="1"/>
    <col min="5242" max="5242" width="19.85546875" style="46" customWidth="1"/>
    <col min="5243" max="5243" width="10.28515625" style="46" customWidth="1"/>
    <col min="5244" max="5244" width="10" style="46" customWidth="1"/>
    <col min="5245" max="5245" width="10.28515625" style="46" customWidth="1"/>
    <col min="5246" max="5246" width="10" style="46" customWidth="1"/>
    <col min="5247" max="5247" width="10.28515625" style="46" customWidth="1"/>
    <col min="5248" max="5248" width="9.140625" style="46"/>
    <col min="5249" max="5249" width="10.28515625" style="46" customWidth="1"/>
    <col min="5250" max="5250" width="9.42578125" style="46" customWidth="1"/>
    <col min="5251" max="5376" width="9.140625" style="46"/>
    <col min="5377" max="5377" width="19.85546875" style="46" customWidth="1"/>
    <col min="5378" max="5378" width="11.42578125" style="46" customWidth="1"/>
    <col min="5379" max="5379" width="10" style="46" customWidth="1"/>
    <col min="5380" max="5380" width="11.42578125" style="46" customWidth="1"/>
    <col min="5381" max="5381" width="10.28515625" style="46" customWidth="1"/>
    <col min="5382" max="5382" width="10" style="46" customWidth="1"/>
    <col min="5383" max="5383" width="10.7109375" style="46" customWidth="1"/>
    <col min="5384" max="5387" width="10" style="46" customWidth="1"/>
    <col min="5388" max="5388" width="19.85546875" style="46" customWidth="1"/>
    <col min="5389" max="5389" width="10.28515625" style="46" customWidth="1"/>
    <col min="5390" max="5390" width="10" style="46" customWidth="1"/>
    <col min="5391" max="5391" width="10.28515625" style="46" customWidth="1"/>
    <col min="5392" max="5392" width="10" style="46" customWidth="1"/>
    <col min="5393" max="5393" width="10.28515625" style="46" customWidth="1"/>
    <col min="5394" max="5394" width="10" style="46" customWidth="1"/>
    <col min="5395" max="5395" width="10.28515625" style="46" customWidth="1"/>
    <col min="5396" max="5396" width="10" style="46" customWidth="1"/>
    <col min="5397" max="5397" width="10.28515625" style="46" customWidth="1"/>
    <col min="5398" max="5398" width="10" style="46" customWidth="1"/>
    <col min="5399" max="5399" width="19.85546875" style="46" customWidth="1"/>
    <col min="5400" max="5400" width="10.28515625" style="46" customWidth="1"/>
    <col min="5401" max="5401" width="10" style="46" customWidth="1"/>
    <col min="5402" max="5402" width="10.28515625" style="46" customWidth="1"/>
    <col min="5403" max="5403" width="10" style="46" customWidth="1"/>
    <col min="5404" max="5404" width="10.28515625" style="46" customWidth="1"/>
    <col min="5405" max="5405" width="10" style="46" customWidth="1"/>
    <col min="5406" max="5406" width="10.28515625" style="46" customWidth="1"/>
    <col min="5407" max="5407" width="10" style="46" customWidth="1"/>
    <col min="5408" max="5408" width="10.28515625" style="46" customWidth="1"/>
    <col min="5409" max="5409" width="10" style="46" customWidth="1"/>
    <col min="5410" max="5410" width="19.85546875" style="46" customWidth="1"/>
    <col min="5411" max="5411" width="10.28515625" style="46" customWidth="1"/>
    <col min="5412" max="5412" width="10" style="46" customWidth="1"/>
    <col min="5413" max="5413" width="10.28515625" style="46" customWidth="1"/>
    <col min="5414" max="5414" width="10" style="46" customWidth="1"/>
    <col min="5415" max="5415" width="10.28515625" style="46" customWidth="1"/>
    <col min="5416" max="5416" width="10" style="46" customWidth="1"/>
    <col min="5417" max="5417" width="10.28515625" style="46" customWidth="1"/>
    <col min="5418" max="5418" width="10" style="46" customWidth="1"/>
    <col min="5419" max="5419" width="10.28515625" style="46" customWidth="1"/>
    <col min="5420" max="5420" width="10" style="46" customWidth="1"/>
    <col min="5421" max="5421" width="19.85546875" style="46" customWidth="1"/>
    <col min="5422" max="5422" width="10.28515625" style="46" customWidth="1"/>
    <col min="5423" max="5423" width="10" style="46" customWidth="1"/>
    <col min="5424" max="5424" width="10.28515625" style="46" customWidth="1"/>
    <col min="5425" max="5425" width="10" style="46" customWidth="1"/>
    <col min="5426" max="5426" width="10.28515625" style="46" customWidth="1"/>
    <col min="5427" max="5427" width="10" style="46" customWidth="1"/>
    <col min="5428" max="5428" width="10.28515625" style="46" customWidth="1"/>
    <col min="5429" max="5429" width="10" style="46" customWidth="1"/>
    <col min="5430" max="5430" width="10.28515625" style="46" customWidth="1"/>
    <col min="5431" max="5431" width="10" style="46" customWidth="1"/>
    <col min="5432" max="5432" width="19.85546875" style="46" customWidth="1"/>
    <col min="5433" max="5433" width="10.28515625" style="46" customWidth="1"/>
    <col min="5434" max="5434" width="10" style="46" customWidth="1"/>
    <col min="5435" max="5435" width="10.28515625" style="46" customWidth="1"/>
    <col min="5436" max="5436" width="10" style="46" customWidth="1"/>
    <col min="5437" max="5437" width="10.28515625" style="46" customWidth="1"/>
    <col min="5438" max="5438" width="10" style="46" customWidth="1"/>
    <col min="5439" max="5439" width="10.28515625" style="46" customWidth="1"/>
    <col min="5440" max="5440" width="10" style="46" customWidth="1"/>
    <col min="5441" max="5441" width="10.28515625" style="46" customWidth="1"/>
    <col min="5442" max="5442" width="10" style="46" customWidth="1"/>
    <col min="5443" max="5443" width="19.85546875" style="46" customWidth="1"/>
    <col min="5444" max="5444" width="10.28515625" style="46" customWidth="1"/>
    <col min="5445" max="5445" width="10" style="46" customWidth="1"/>
    <col min="5446" max="5446" width="10.28515625" style="46" customWidth="1"/>
    <col min="5447" max="5447" width="10" style="46" customWidth="1"/>
    <col min="5448" max="5448" width="10.28515625" style="46" customWidth="1"/>
    <col min="5449" max="5449" width="10" style="46" customWidth="1"/>
    <col min="5450" max="5450" width="10.28515625" style="46" customWidth="1"/>
    <col min="5451" max="5451" width="10" style="46" customWidth="1"/>
    <col min="5452" max="5452" width="10.28515625" style="46" customWidth="1"/>
    <col min="5453" max="5453" width="10" style="46" customWidth="1"/>
    <col min="5454" max="5454" width="19.85546875" style="46" customWidth="1"/>
    <col min="5455" max="5455" width="10.28515625" style="46" customWidth="1"/>
    <col min="5456" max="5456" width="10" style="46" customWidth="1"/>
    <col min="5457" max="5457" width="10.28515625" style="46" customWidth="1"/>
    <col min="5458" max="5458" width="10" style="46" customWidth="1"/>
    <col min="5459" max="5459" width="10.28515625" style="46" customWidth="1"/>
    <col min="5460" max="5460" width="10" style="46" customWidth="1"/>
    <col min="5461" max="5461" width="10.28515625" style="46" customWidth="1"/>
    <col min="5462" max="5462" width="10" style="46" customWidth="1"/>
    <col min="5463" max="5463" width="10.28515625" style="46" customWidth="1"/>
    <col min="5464" max="5464" width="10" style="46" customWidth="1"/>
    <col min="5465" max="5465" width="19.85546875" style="46" customWidth="1"/>
    <col min="5466" max="5466" width="10.28515625" style="46" customWidth="1"/>
    <col min="5467" max="5467" width="10" style="46" customWidth="1"/>
    <col min="5468" max="5468" width="10.28515625" style="46" customWidth="1"/>
    <col min="5469" max="5469" width="10" style="46" customWidth="1"/>
    <col min="5470" max="5470" width="10.28515625" style="46" customWidth="1"/>
    <col min="5471" max="5471" width="10" style="46" customWidth="1"/>
    <col min="5472" max="5472" width="10.28515625" style="46" customWidth="1"/>
    <col min="5473" max="5473" width="10" style="46" customWidth="1"/>
    <col min="5474" max="5474" width="10.28515625" style="46" customWidth="1"/>
    <col min="5475" max="5475" width="10" style="46" customWidth="1"/>
    <col min="5476" max="5476" width="19.85546875" style="46" customWidth="1"/>
    <col min="5477" max="5477" width="10.28515625" style="46" customWidth="1"/>
    <col min="5478" max="5478" width="10" style="46" customWidth="1"/>
    <col min="5479" max="5479" width="10.28515625" style="46" customWidth="1"/>
    <col min="5480" max="5480" width="10" style="46" customWidth="1"/>
    <col min="5481" max="5481" width="10.28515625" style="46" customWidth="1"/>
    <col min="5482" max="5482" width="10" style="46" customWidth="1"/>
    <col min="5483" max="5483" width="10.28515625" style="46" customWidth="1"/>
    <col min="5484" max="5484" width="10" style="46" customWidth="1"/>
    <col min="5485" max="5485" width="10.28515625" style="46" customWidth="1"/>
    <col min="5486" max="5486" width="10" style="46" customWidth="1"/>
    <col min="5487" max="5487" width="19.85546875" style="46" customWidth="1"/>
    <col min="5488" max="5488" width="10.28515625" style="46" customWidth="1"/>
    <col min="5489" max="5489" width="10" style="46" customWidth="1"/>
    <col min="5490" max="5490" width="10.28515625" style="46" customWidth="1"/>
    <col min="5491" max="5491" width="10" style="46" customWidth="1"/>
    <col min="5492" max="5492" width="10.28515625" style="46" customWidth="1"/>
    <col min="5493" max="5493" width="10" style="46" customWidth="1"/>
    <col min="5494" max="5494" width="10.28515625" style="46" customWidth="1"/>
    <col min="5495" max="5495" width="10" style="46" customWidth="1"/>
    <col min="5496" max="5496" width="10.28515625" style="46" customWidth="1"/>
    <col min="5497" max="5497" width="10" style="46" customWidth="1"/>
    <col min="5498" max="5498" width="19.85546875" style="46" customWidth="1"/>
    <col min="5499" max="5499" width="10.28515625" style="46" customWidth="1"/>
    <col min="5500" max="5500" width="10" style="46" customWidth="1"/>
    <col min="5501" max="5501" width="10.28515625" style="46" customWidth="1"/>
    <col min="5502" max="5502" width="10" style="46" customWidth="1"/>
    <col min="5503" max="5503" width="10.28515625" style="46" customWidth="1"/>
    <col min="5504" max="5504" width="9.140625" style="46"/>
    <col min="5505" max="5505" width="10.28515625" style="46" customWidth="1"/>
    <col min="5506" max="5506" width="9.42578125" style="46" customWidth="1"/>
    <col min="5507" max="5632" width="9.140625" style="46"/>
    <col min="5633" max="5633" width="19.85546875" style="46" customWidth="1"/>
    <col min="5634" max="5634" width="11.42578125" style="46" customWidth="1"/>
    <col min="5635" max="5635" width="10" style="46" customWidth="1"/>
    <col min="5636" max="5636" width="11.42578125" style="46" customWidth="1"/>
    <col min="5637" max="5637" width="10.28515625" style="46" customWidth="1"/>
    <col min="5638" max="5638" width="10" style="46" customWidth="1"/>
    <col min="5639" max="5639" width="10.7109375" style="46" customWidth="1"/>
    <col min="5640" max="5643" width="10" style="46" customWidth="1"/>
    <col min="5644" max="5644" width="19.85546875" style="46" customWidth="1"/>
    <col min="5645" max="5645" width="10.28515625" style="46" customWidth="1"/>
    <col min="5646" max="5646" width="10" style="46" customWidth="1"/>
    <col min="5647" max="5647" width="10.28515625" style="46" customWidth="1"/>
    <col min="5648" max="5648" width="10" style="46" customWidth="1"/>
    <col min="5649" max="5649" width="10.28515625" style="46" customWidth="1"/>
    <col min="5650" max="5650" width="10" style="46" customWidth="1"/>
    <col min="5651" max="5651" width="10.28515625" style="46" customWidth="1"/>
    <col min="5652" max="5652" width="10" style="46" customWidth="1"/>
    <col min="5653" max="5653" width="10.28515625" style="46" customWidth="1"/>
    <col min="5654" max="5654" width="10" style="46" customWidth="1"/>
    <col min="5655" max="5655" width="19.85546875" style="46" customWidth="1"/>
    <col min="5656" max="5656" width="10.28515625" style="46" customWidth="1"/>
    <col min="5657" max="5657" width="10" style="46" customWidth="1"/>
    <col min="5658" max="5658" width="10.28515625" style="46" customWidth="1"/>
    <col min="5659" max="5659" width="10" style="46" customWidth="1"/>
    <col min="5660" max="5660" width="10.28515625" style="46" customWidth="1"/>
    <col min="5661" max="5661" width="10" style="46" customWidth="1"/>
    <col min="5662" max="5662" width="10.28515625" style="46" customWidth="1"/>
    <col min="5663" max="5663" width="10" style="46" customWidth="1"/>
    <col min="5664" max="5664" width="10.28515625" style="46" customWidth="1"/>
    <col min="5665" max="5665" width="10" style="46" customWidth="1"/>
    <col min="5666" max="5666" width="19.85546875" style="46" customWidth="1"/>
    <col min="5667" max="5667" width="10.28515625" style="46" customWidth="1"/>
    <col min="5668" max="5668" width="10" style="46" customWidth="1"/>
    <col min="5669" max="5669" width="10.28515625" style="46" customWidth="1"/>
    <col min="5670" max="5670" width="10" style="46" customWidth="1"/>
    <col min="5671" max="5671" width="10.28515625" style="46" customWidth="1"/>
    <col min="5672" max="5672" width="10" style="46" customWidth="1"/>
    <col min="5673" max="5673" width="10.28515625" style="46" customWidth="1"/>
    <col min="5674" max="5674" width="10" style="46" customWidth="1"/>
    <col min="5675" max="5675" width="10.28515625" style="46" customWidth="1"/>
    <col min="5676" max="5676" width="10" style="46" customWidth="1"/>
    <col min="5677" max="5677" width="19.85546875" style="46" customWidth="1"/>
    <col min="5678" max="5678" width="10.28515625" style="46" customWidth="1"/>
    <col min="5679" max="5679" width="10" style="46" customWidth="1"/>
    <col min="5680" max="5680" width="10.28515625" style="46" customWidth="1"/>
    <col min="5681" max="5681" width="10" style="46" customWidth="1"/>
    <col min="5682" max="5682" width="10.28515625" style="46" customWidth="1"/>
    <col min="5683" max="5683" width="10" style="46" customWidth="1"/>
    <col min="5684" max="5684" width="10.28515625" style="46" customWidth="1"/>
    <col min="5685" max="5685" width="10" style="46" customWidth="1"/>
    <col min="5686" max="5686" width="10.28515625" style="46" customWidth="1"/>
    <col min="5687" max="5687" width="10" style="46" customWidth="1"/>
    <col min="5688" max="5688" width="19.85546875" style="46" customWidth="1"/>
    <col min="5689" max="5689" width="10.28515625" style="46" customWidth="1"/>
    <col min="5690" max="5690" width="10" style="46" customWidth="1"/>
    <col min="5691" max="5691" width="10.28515625" style="46" customWidth="1"/>
    <col min="5692" max="5692" width="10" style="46" customWidth="1"/>
    <col min="5693" max="5693" width="10.28515625" style="46" customWidth="1"/>
    <col min="5694" max="5694" width="10" style="46" customWidth="1"/>
    <col min="5695" max="5695" width="10.28515625" style="46" customWidth="1"/>
    <col min="5696" max="5696" width="10" style="46" customWidth="1"/>
    <col min="5697" max="5697" width="10.28515625" style="46" customWidth="1"/>
    <col min="5698" max="5698" width="10" style="46" customWidth="1"/>
    <col min="5699" max="5699" width="19.85546875" style="46" customWidth="1"/>
    <col min="5700" max="5700" width="10.28515625" style="46" customWidth="1"/>
    <col min="5701" max="5701" width="10" style="46" customWidth="1"/>
    <col min="5702" max="5702" width="10.28515625" style="46" customWidth="1"/>
    <col min="5703" max="5703" width="10" style="46" customWidth="1"/>
    <col min="5704" max="5704" width="10.28515625" style="46" customWidth="1"/>
    <col min="5705" max="5705" width="10" style="46" customWidth="1"/>
    <col min="5706" max="5706" width="10.28515625" style="46" customWidth="1"/>
    <col min="5707" max="5707" width="10" style="46" customWidth="1"/>
    <col min="5708" max="5708" width="10.28515625" style="46" customWidth="1"/>
    <col min="5709" max="5709" width="10" style="46" customWidth="1"/>
    <col min="5710" max="5710" width="19.85546875" style="46" customWidth="1"/>
    <col min="5711" max="5711" width="10.28515625" style="46" customWidth="1"/>
    <col min="5712" max="5712" width="10" style="46" customWidth="1"/>
    <col min="5713" max="5713" width="10.28515625" style="46" customWidth="1"/>
    <col min="5714" max="5714" width="10" style="46" customWidth="1"/>
    <col min="5715" max="5715" width="10.28515625" style="46" customWidth="1"/>
    <col min="5716" max="5716" width="10" style="46" customWidth="1"/>
    <col min="5717" max="5717" width="10.28515625" style="46" customWidth="1"/>
    <col min="5718" max="5718" width="10" style="46" customWidth="1"/>
    <col min="5719" max="5719" width="10.28515625" style="46" customWidth="1"/>
    <col min="5720" max="5720" width="10" style="46" customWidth="1"/>
    <col min="5721" max="5721" width="19.85546875" style="46" customWidth="1"/>
    <col min="5722" max="5722" width="10.28515625" style="46" customWidth="1"/>
    <col min="5723" max="5723" width="10" style="46" customWidth="1"/>
    <col min="5724" max="5724" width="10.28515625" style="46" customWidth="1"/>
    <col min="5725" max="5725" width="10" style="46" customWidth="1"/>
    <col min="5726" max="5726" width="10.28515625" style="46" customWidth="1"/>
    <col min="5727" max="5727" width="10" style="46" customWidth="1"/>
    <col min="5728" max="5728" width="10.28515625" style="46" customWidth="1"/>
    <col min="5729" max="5729" width="10" style="46" customWidth="1"/>
    <col min="5730" max="5730" width="10.28515625" style="46" customWidth="1"/>
    <col min="5731" max="5731" width="10" style="46" customWidth="1"/>
    <col min="5732" max="5732" width="19.85546875" style="46" customWidth="1"/>
    <col min="5733" max="5733" width="10.28515625" style="46" customWidth="1"/>
    <col min="5734" max="5734" width="10" style="46" customWidth="1"/>
    <col min="5735" max="5735" width="10.28515625" style="46" customWidth="1"/>
    <col min="5736" max="5736" width="10" style="46" customWidth="1"/>
    <col min="5737" max="5737" width="10.28515625" style="46" customWidth="1"/>
    <col min="5738" max="5738" width="10" style="46" customWidth="1"/>
    <col min="5739" max="5739" width="10.28515625" style="46" customWidth="1"/>
    <col min="5740" max="5740" width="10" style="46" customWidth="1"/>
    <col min="5741" max="5741" width="10.28515625" style="46" customWidth="1"/>
    <col min="5742" max="5742" width="10" style="46" customWidth="1"/>
    <col min="5743" max="5743" width="19.85546875" style="46" customWidth="1"/>
    <col min="5744" max="5744" width="10.28515625" style="46" customWidth="1"/>
    <col min="5745" max="5745" width="10" style="46" customWidth="1"/>
    <col min="5746" max="5746" width="10.28515625" style="46" customWidth="1"/>
    <col min="5747" max="5747" width="10" style="46" customWidth="1"/>
    <col min="5748" max="5748" width="10.28515625" style="46" customWidth="1"/>
    <col min="5749" max="5749" width="10" style="46" customWidth="1"/>
    <col min="5750" max="5750" width="10.28515625" style="46" customWidth="1"/>
    <col min="5751" max="5751" width="10" style="46" customWidth="1"/>
    <col min="5752" max="5752" width="10.28515625" style="46" customWidth="1"/>
    <col min="5753" max="5753" width="10" style="46" customWidth="1"/>
    <col min="5754" max="5754" width="19.85546875" style="46" customWidth="1"/>
    <col min="5755" max="5755" width="10.28515625" style="46" customWidth="1"/>
    <col min="5756" max="5756" width="10" style="46" customWidth="1"/>
    <col min="5757" max="5757" width="10.28515625" style="46" customWidth="1"/>
    <col min="5758" max="5758" width="10" style="46" customWidth="1"/>
    <col min="5759" max="5759" width="10.28515625" style="46" customWidth="1"/>
    <col min="5760" max="5760" width="9.140625" style="46"/>
    <col min="5761" max="5761" width="10.28515625" style="46" customWidth="1"/>
    <col min="5762" max="5762" width="9.42578125" style="46" customWidth="1"/>
    <col min="5763" max="5888" width="9.140625" style="46"/>
    <col min="5889" max="5889" width="19.85546875" style="46" customWidth="1"/>
    <col min="5890" max="5890" width="11.42578125" style="46" customWidth="1"/>
    <col min="5891" max="5891" width="10" style="46" customWidth="1"/>
    <col min="5892" max="5892" width="11.42578125" style="46" customWidth="1"/>
    <col min="5893" max="5893" width="10.28515625" style="46" customWidth="1"/>
    <col min="5894" max="5894" width="10" style="46" customWidth="1"/>
    <col min="5895" max="5895" width="10.7109375" style="46" customWidth="1"/>
    <col min="5896" max="5899" width="10" style="46" customWidth="1"/>
    <col min="5900" max="5900" width="19.85546875" style="46" customWidth="1"/>
    <col min="5901" max="5901" width="10.28515625" style="46" customWidth="1"/>
    <col min="5902" max="5902" width="10" style="46" customWidth="1"/>
    <col min="5903" max="5903" width="10.28515625" style="46" customWidth="1"/>
    <col min="5904" max="5904" width="10" style="46" customWidth="1"/>
    <col min="5905" max="5905" width="10.28515625" style="46" customWidth="1"/>
    <col min="5906" max="5906" width="10" style="46" customWidth="1"/>
    <col min="5907" max="5907" width="10.28515625" style="46" customWidth="1"/>
    <col min="5908" max="5908" width="10" style="46" customWidth="1"/>
    <col min="5909" max="5909" width="10.28515625" style="46" customWidth="1"/>
    <col min="5910" max="5910" width="10" style="46" customWidth="1"/>
    <col min="5911" max="5911" width="19.85546875" style="46" customWidth="1"/>
    <col min="5912" max="5912" width="10.28515625" style="46" customWidth="1"/>
    <col min="5913" max="5913" width="10" style="46" customWidth="1"/>
    <col min="5914" max="5914" width="10.28515625" style="46" customWidth="1"/>
    <col min="5915" max="5915" width="10" style="46" customWidth="1"/>
    <col min="5916" max="5916" width="10.28515625" style="46" customWidth="1"/>
    <col min="5917" max="5917" width="10" style="46" customWidth="1"/>
    <col min="5918" max="5918" width="10.28515625" style="46" customWidth="1"/>
    <col min="5919" max="5919" width="10" style="46" customWidth="1"/>
    <col min="5920" max="5920" width="10.28515625" style="46" customWidth="1"/>
    <col min="5921" max="5921" width="10" style="46" customWidth="1"/>
    <col min="5922" max="5922" width="19.85546875" style="46" customWidth="1"/>
    <col min="5923" max="5923" width="10.28515625" style="46" customWidth="1"/>
    <col min="5924" max="5924" width="10" style="46" customWidth="1"/>
    <col min="5925" max="5925" width="10.28515625" style="46" customWidth="1"/>
    <col min="5926" max="5926" width="10" style="46" customWidth="1"/>
    <col min="5927" max="5927" width="10.28515625" style="46" customWidth="1"/>
    <col min="5928" max="5928" width="10" style="46" customWidth="1"/>
    <col min="5929" max="5929" width="10.28515625" style="46" customWidth="1"/>
    <col min="5930" max="5930" width="10" style="46" customWidth="1"/>
    <col min="5931" max="5931" width="10.28515625" style="46" customWidth="1"/>
    <col min="5932" max="5932" width="10" style="46" customWidth="1"/>
    <col min="5933" max="5933" width="19.85546875" style="46" customWidth="1"/>
    <col min="5934" max="5934" width="10.28515625" style="46" customWidth="1"/>
    <col min="5935" max="5935" width="10" style="46" customWidth="1"/>
    <col min="5936" max="5936" width="10.28515625" style="46" customWidth="1"/>
    <col min="5937" max="5937" width="10" style="46" customWidth="1"/>
    <col min="5938" max="5938" width="10.28515625" style="46" customWidth="1"/>
    <col min="5939" max="5939" width="10" style="46" customWidth="1"/>
    <col min="5940" max="5940" width="10.28515625" style="46" customWidth="1"/>
    <col min="5941" max="5941" width="10" style="46" customWidth="1"/>
    <col min="5942" max="5942" width="10.28515625" style="46" customWidth="1"/>
    <col min="5943" max="5943" width="10" style="46" customWidth="1"/>
    <col min="5944" max="5944" width="19.85546875" style="46" customWidth="1"/>
    <col min="5945" max="5945" width="10.28515625" style="46" customWidth="1"/>
    <col min="5946" max="5946" width="10" style="46" customWidth="1"/>
    <col min="5947" max="5947" width="10.28515625" style="46" customWidth="1"/>
    <col min="5948" max="5948" width="10" style="46" customWidth="1"/>
    <col min="5949" max="5949" width="10.28515625" style="46" customWidth="1"/>
    <col min="5950" max="5950" width="10" style="46" customWidth="1"/>
    <col min="5951" max="5951" width="10.28515625" style="46" customWidth="1"/>
    <col min="5952" max="5952" width="10" style="46" customWidth="1"/>
    <col min="5953" max="5953" width="10.28515625" style="46" customWidth="1"/>
    <col min="5954" max="5954" width="10" style="46" customWidth="1"/>
    <col min="5955" max="5955" width="19.85546875" style="46" customWidth="1"/>
    <col min="5956" max="5956" width="10.28515625" style="46" customWidth="1"/>
    <col min="5957" max="5957" width="10" style="46" customWidth="1"/>
    <col min="5958" max="5958" width="10.28515625" style="46" customWidth="1"/>
    <col min="5959" max="5959" width="10" style="46" customWidth="1"/>
    <col min="5960" max="5960" width="10.28515625" style="46" customWidth="1"/>
    <col min="5961" max="5961" width="10" style="46" customWidth="1"/>
    <col min="5962" max="5962" width="10.28515625" style="46" customWidth="1"/>
    <col min="5963" max="5963" width="10" style="46" customWidth="1"/>
    <col min="5964" max="5964" width="10.28515625" style="46" customWidth="1"/>
    <col min="5965" max="5965" width="10" style="46" customWidth="1"/>
    <col min="5966" max="5966" width="19.85546875" style="46" customWidth="1"/>
    <col min="5967" max="5967" width="10.28515625" style="46" customWidth="1"/>
    <col min="5968" max="5968" width="10" style="46" customWidth="1"/>
    <col min="5969" max="5969" width="10.28515625" style="46" customWidth="1"/>
    <col min="5970" max="5970" width="10" style="46" customWidth="1"/>
    <col min="5971" max="5971" width="10.28515625" style="46" customWidth="1"/>
    <col min="5972" max="5972" width="10" style="46" customWidth="1"/>
    <col min="5973" max="5973" width="10.28515625" style="46" customWidth="1"/>
    <col min="5974" max="5974" width="10" style="46" customWidth="1"/>
    <col min="5975" max="5975" width="10.28515625" style="46" customWidth="1"/>
    <col min="5976" max="5976" width="10" style="46" customWidth="1"/>
    <col min="5977" max="5977" width="19.85546875" style="46" customWidth="1"/>
    <col min="5978" max="5978" width="10.28515625" style="46" customWidth="1"/>
    <col min="5979" max="5979" width="10" style="46" customWidth="1"/>
    <col min="5980" max="5980" width="10.28515625" style="46" customWidth="1"/>
    <col min="5981" max="5981" width="10" style="46" customWidth="1"/>
    <col min="5982" max="5982" width="10.28515625" style="46" customWidth="1"/>
    <col min="5983" max="5983" width="10" style="46" customWidth="1"/>
    <col min="5984" max="5984" width="10.28515625" style="46" customWidth="1"/>
    <col min="5985" max="5985" width="10" style="46" customWidth="1"/>
    <col min="5986" max="5986" width="10.28515625" style="46" customWidth="1"/>
    <col min="5987" max="5987" width="10" style="46" customWidth="1"/>
    <col min="5988" max="5988" width="19.85546875" style="46" customWidth="1"/>
    <col min="5989" max="5989" width="10.28515625" style="46" customWidth="1"/>
    <col min="5990" max="5990" width="10" style="46" customWidth="1"/>
    <col min="5991" max="5991" width="10.28515625" style="46" customWidth="1"/>
    <col min="5992" max="5992" width="10" style="46" customWidth="1"/>
    <col min="5993" max="5993" width="10.28515625" style="46" customWidth="1"/>
    <col min="5994" max="5994" width="10" style="46" customWidth="1"/>
    <col min="5995" max="5995" width="10.28515625" style="46" customWidth="1"/>
    <col min="5996" max="5996" width="10" style="46" customWidth="1"/>
    <col min="5997" max="5997" width="10.28515625" style="46" customWidth="1"/>
    <col min="5998" max="5998" width="10" style="46" customWidth="1"/>
    <col min="5999" max="5999" width="19.85546875" style="46" customWidth="1"/>
    <col min="6000" max="6000" width="10.28515625" style="46" customWidth="1"/>
    <col min="6001" max="6001" width="10" style="46" customWidth="1"/>
    <col min="6002" max="6002" width="10.28515625" style="46" customWidth="1"/>
    <col min="6003" max="6003" width="10" style="46" customWidth="1"/>
    <col min="6004" max="6004" width="10.28515625" style="46" customWidth="1"/>
    <col min="6005" max="6005" width="10" style="46" customWidth="1"/>
    <col min="6006" max="6006" width="10.28515625" style="46" customWidth="1"/>
    <col min="6007" max="6007" width="10" style="46" customWidth="1"/>
    <col min="6008" max="6008" width="10.28515625" style="46" customWidth="1"/>
    <col min="6009" max="6009" width="10" style="46" customWidth="1"/>
    <col min="6010" max="6010" width="19.85546875" style="46" customWidth="1"/>
    <col min="6011" max="6011" width="10.28515625" style="46" customWidth="1"/>
    <col min="6012" max="6012" width="10" style="46" customWidth="1"/>
    <col min="6013" max="6013" width="10.28515625" style="46" customWidth="1"/>
    <col min="6014" max="6014" width="10" style="46" customWidth="1"/>
    <col min="6015" max="6015" width="10.28515625" style="46" customWidth="1"/>
    <col min="6016" max="6016" width="9.140625" style="46"/>
    <col min="6017" max="6017" width="10.28515625" style="46" customWidth="1"/>
    <col min="6018" max="6018" width="9.42578125" style="46" customWidth="1"/>
    <col min="6019" max="6144" width="9.140625" style="46"/>
    <col min="6145" max="6145" width="19.85546875" style="46" customWidth="1"/>
    <col min="6146" max="6146" width="11.42578125" style="46" customWidth="1"/>
    <col min="6147" max="6147" width="10" style="46" customWidth="1"/>
    <col min="6148" max="6148" width="11.42578125" style="46" customWidth="1"/>
    <col min="6149" max="6149" width="10.28515625" style="46" customWidth="1"/>
    <col min="6150" max="6150" width="10" style="46" customWidth="1"/>
    <col min="6151" max="6151" width="10.7109375" style="46" customWidth="1"/>
    <col min="6152" max="6155" width="10" style="46" customWidth="1"/>
    <col min="6156" max="6156" width="19.85546875" style="46" customWidth="1"/>
    <col min="6157" max="6157" width="10.28515625" style="46" customWidth="1"/>
    <col min="6158" max="6158" width="10" style="46" customWidth="1"/>
    <col min="6159" max="6159" width="10.28515625" style="46" customWidth="1"/>
    <col min="6160" max="6160" width="10" style="46" customWidth="1"/>
    <col min="6161" max="6161" width="10.28515625" style="46" customWidth="1"/>
    <col min="6162" max="6162" width="10" style="46" customWidth="1"/>
    <col min="6163" max="6163" width="10.28515625" style="46" customWidth="1"/>
    <col min="6164" max="6164" width="10" style="46" customWidth="1"/>
    <col min="6165" max="6165" width="10.28515625" style="46" customWidth="1"/>
    <col min="6166" max="6166" width="10" style="46" customWidth="1"/>
    <col min="6167" max="6167" width="19.85546875" style="46" customWidth="1"/>
    <col min="6168" max="6168" width="10.28515625" style="46" customWidth="1"/>
    <col min="6169" max="6169" width="10" style="46" customWidth="1"/>
    <col min="6170" max="6170" width="10.28515625" style="46" customWidth="1"/>
    <col min="6171" max="6171" width="10" style="46" customWidth="1"/>
    <col min="6172" max="6172" width="10.28515625" style="46" customWidth="1"/>
    <col min="6173" max="6173" width="10" style="46" customWidth="1"/>
    <col min="6174" max="6174" width="10.28515625" style="46" customWidth="1"/>
    <col min="6175" max="6175" width="10" style="46" customWidth="1"/>
    <col min="6176" max="6176" width="10.28515625" style="46" customWidth="1"/>
    <col min="6177" max="6177" width="10" style="46" customWidth="1"/>
    <col min="6178" max="6178" width="19.85546875" style="46" customWidth="1"/>
    <col min="6179" max="6179" width="10.28515625" style="46" customWidth="1"/>
    <col min="6180" max="6180" width="10" style="46" customWidth="1"/>
    <col min="6181" max="6181" width="10.28515625" style="46" customWidth="1"/>
    <col min="6182" max="6182" width="10" style="46" customWidth="1"/>
    <col min="6183" max="6183" width="10.28515625" style="46" customWidth="1"/>
    <col min="6184" max="6184" width="10" style="46" customWidth="1"/>
    <col min="6185" max="6185" width="10.28515625" style="46" customWidth="1"/>
    <col min="6186" max="6186" width="10" style="46" customWidth="1"/>
    <col min="6187" max="6187" width="10.28515625" style="46" customWidth="1"/>
    <col min="6188" max="6188" width="10" style="46" customWidth="1"/>
    <col min="6189" max="6189" width="19.85546875" style="46" customWidth="1"/>
    <col min="6190" max="6190" width="10.28515625" style="46" customWidth="1"/>
    <col min="6191" max="6191" width="10" style="46" customWidth="1"/>
    <col min="6192" max="6192" width="10.28515625" style="46" customWidth="1"/>
    <col min="6193" max="6193" width="10" style="46" customWidth="1"/>
    <col min="6194" max="6194" width="10.28515625" style="46" customWidth="1"/>
    <col min="6195" max="6195" width="10" style="46" customWidth="1"/>
    <col min="6196" max="6196" width="10.28515625" style="46" customWidth="1"/>
    <col min="6197" max="6197" width="10" style="46" customWidth="1"/>
    <col min="6198" max="6198" width="10.28515625" style="46" customWidth="1"/>
    <col min="6199" max="6199" width="10" style="46" customWidth="1"/>
    <col min="6200" max="6200" width="19.85546875" style="46" customWidth="1"/>
    <col min="6201" max="6201" width="10.28515625" style="46" customWidth="1"/>
    <col min="6202" max="6202" width="10" style="46" customWidth="1"/>
    <col min="6203" max="6203" width="10.28515625" style="46" customWidth="1"/>
    <col min="6204" max="6204" width="10" style="46" customWidth="1"/>
    <col min="6205" max="6205" width="10.28515625" style="46" customWidth="1"/>
    <col min="6206" max="6206" width="10" style="46" customWidth="1"/>
    <col min="6207" max="6207" width="10.28515625" style="46" customWidth="1"/>
    <col min="6208" max="6208" width="10" style="46" customWidth="1"/>
    <col min="6209" max="6209" width="10.28515625" style="46" customWidth="1"/>
    <col min="6210" max="6210" width="10" style="46" customWidth="1"/>
    <col min="6211" max="6211" width="19.85546875" style="46" customWidth="1"/>
    <col min="6212" max="6212" width="10.28515625" style="46" customWidth="1"/>
    <col min="6213" max="6213" width="10" style="46" customWidth="1"/>
    <col min="6214" max="6214" width="10.28515625" style="46" customWidth="1"/>
    <col min="6215" max="6215" width="10" style="46" customWidth="1"/>
    <col min="6216" max="6216" width="10.28515625" style="46" customWidth="1"/>
    <col min="6217" max="6217" width="10" style="46" customWidth="1"/>
    <col min="6218" max="6218" width="10.28515625" style="46" customWidth="1"/>
    <col min="6219" max="6219" width="10" style="46" customWidth="1"/>
    <col min="6220" max="6220" width="10.28515625" style="46" customWidth="1"/>
    <col min="6221" max="6221" width="10" style="46" customWidth="1"/>
    <col min="6222" max="6222" width="19.85546875" style="46" customWidth="1"/>
    <col min="6223" max="6223" width="10.28515625" style="46" customWidth="1"/>
    <col min="6224" max="6224" width="10" style="46" customWidth="1"/>
    <col min="6225" max="6225" width="10.28515625" style="46" customWidth="1"/>
    <col min="6226" max="6226" width="10" style="46" customWidth="1"/>
    <col min="6227" max="6227" width="10.28515625" style="46" customWidth="1"/>
    <col min="6228" max="6228" width="10" style="46" customWidth="1"/>
    <col min="6229" max="6229" width="10.28515625" style="46" customWidth="1"/>
    <col min="6230" max="6230" width="10" style="46" customWidth="1"/>
    <col min="6231" max="6231" width="10.28515625" style="46" customWidth="1"/>
    <col min="6232" max="6232" width="10" style="46" customWidth="1"/>
    <col min="6233" max="6233" width="19.85546875" style="46" customWidth="1"/>
    <col min="6234" max="6234" width="10.28515625" style="46" customWidth="1"/>
    <col min="6235" max="6235" width="10" style="46" customWidth="1"/>
    <col min="6236" max="6236" width="10.28515625" style="46" customWidth="1"/>
    <col min="6237" max="6237" width="10" style="46" customWidth="1"/>
    <col min="6238" max="6238" width="10.28515625" style="46" customWidth="1"/>
    <col min="6239" max="6239" width="10" style="46" customWidth="1"/>
    <col min="6240" max="6240" width="10.28515625" style="46" customWidth="1"/>
    <col min="6241" max="6241" width="10" style="46" customWidth="1"/>
    <col min="6242" max="6242" width="10.28515625" style="46" customWidth="1"/>
    <col min="6243" max="6243" width="10" style="46" customWidth="1"/>
    <col min="6244" max="6244" width="19.85546875" style="46" customWidth="1"/>
    <col min="6245" max="6245" width="10.28515625" style="46" customWidth="1"/>
    <col min="6246" max="6246" width="10" style="46" customWidth="1"/>
    <col min="6247" max="6247" width="10.28515625" style="46" customWidth="1"/>
    <col min="6248" max="6248" width="10" style="46" customWidth="1"/>
    <col min="6249" max="6249" width="10.28515625" style="46" customWidth="1"/>
    <col min="6250" max="6250" width="10" style="46" customWidth="1"/>
    <col min="6251" max="6251" width="10.28515625" style="46" customWidth="1"/>
    <col min="6252" max="6252" width="10" style="46" customWidth="1"/>
    <col min="6253" max="6253" width="10.28515625" style="46" customWidth="1"/>
    <col min="6254" max="6254" width="10" style="46" customWidth="1"/>
    <col min="6255" max="6255" width="19.85546875" style="46" customWidth="1"/>
    <col min="6256" max="6256" width="10.28515625" style="46" customWidth="1"/>
    <col min="6257" max="6257" width="10" style="46" customWidth="1"/>
    <col min="6258" max="6258" width="10.28515625" style="46" customWidth="1"/>
    <col min="6259" max="6259" width="10" style="46" customWidth="1"/>
    <col min="6260" max="6260" width="10.28515625" style="46" customWidth="1"/>
    <col min="6261" max="6261" width="10" style="46" customWidth="1"/>
    <col min="6262" max="6262" width="10.28515625" style="46" customWidth="1"/>
    <col min="6263" max="6263" width="10" style="46" customWidth="1"/>
    <col min="6264" max="6264" width="10.28515625" style="46" customWidth="1"/>
    <col min="6265" max="6265" width="10" style="46" customWidth="1"/>
    <col min="6266" max="6266" width="19.85546875" style="46" customWidth="1"/>
    <col min="6267" max="6267" width="10.28515625" style="46" customWidth="1"/>
    <col min="6268" max="6268" width="10" style="46" customWidth="1"/>
    <col min="6269" max="6269" width="10.28515625" style="46" customWidth="1"/>
    <col min="6270" max="6270" width="10" style="46" customWidth="1"/>
    <col min="6271" max="6271" width="10.28515625" style="46" customWidth="1"/>
    <col min="6272" max="6272" width="9.140625" style="46"/>
    <col min="6273" max="6273" width="10.28515625" style="46" customWidth="1"/>
    <col min="6274" max="6274" width="9.42578125" style="46" customWidth="1"/>
    <col min="6275" max="6400" width="9.140625" style="46"/>
    <col min="6401" max="6401" width="19.85546875" style="46" customWidth="1"/>
    <col min="6402" max="6402" width="11.42578125" style="46" customWidth="1"/>
    <col min="6403" max="6403" width="10" style="46" customWidth="1"/>
    <col min="6404" max="6404" width="11.42578125" style="46" customWidth="1"/>
    <col min="6405" max="6405" width="10.28515625" style="46" customWidth="1"/>
    <col min="6406" max="6406" width="10" style="46" customWidth="1"/>
    <col min="6407" max="6407" width="10.7109375" style="46" customWidth="1"/>
    <col min="6408" max="6411" width="10" style="46" customWidth="1"/>
    <col min="6412" max="6412" width="19.85546875" style="46" customWidth="1"/>
    <col min="6413" max="6413" width="10.28515625" style="46" customWidth="1"/>
    <col min="6414" max="6414" width="10" style="46" customWidth="1"/>
    <col min="6415" max="6415" width="10.28515625" style="46" customWidth="1"/>
    <col min="6416" max="6416" width="10" style="46" customWidth="1"/>
    <col min="6417" max="6417" width="10.28515625" style="46" customWidth="1"/>
    <col min="6418" max="6418" width="10" style="46" customWidth="1"/>
    <col min="6419" max="6419" width="10.28515625" style="46" customWidth="1"/>
    <col min="6420" max="6420" width="10" style="46" customWidth="1"/>
    <col min="6421" max="6421" width="10.28515625" style="46" customWidth="1"/>
    <col min="6422" max="6422" width="10" style="46" customWidth="1"/>
    <col min="6423" max="6423" width="19.85546875" style="46" customWidth="1"/>
    <col min="6424" max="6424" width="10.28515625" style="46" customWidth="1"/>
    <col min="6425" max="6425" width="10" style="46" customWidth="1"/>
    <col min="6426" max="6426" width="10.28515625" style="46" customWidth="1"/>
    <col min="6427" max="6427" width="10" style="46" customWidth="1"/>
    <col min="6428" max="6428" width="10.28515625" style="46" customWidth="1"/>
    <col min="6429" max="6429" width="10" style="46" customWidth="1"/>
    <col min="6430" max="6430" width="10.28515625" style="46" customWidth="1"/>
    <col min="6431" max="6431" width="10" style="46" customWidth="1"/>
    <col min="6432" max="6432" width="10.28515625" style="46" customWidth="1"/>
    <col min="6433" max="6433" width="10" style="46" customWidth="1"/>
    <col min="6434" max="6434" width="19.85546875" style="46" customWidth="1"/>
    <col min="6435" max="6435" width="10.28515625" style="46" customWidth="1"/>
    <col min="6436" max="6436" width="10" style="46" customWidth="1"/>
    <col min="6437" max="6437" width="10.28515625" style="46" customWidth="1"/>
    <col min="6438" max="6438" width="10" style="46" customWidth="1"/>
    <col min="6439" max="6439" width="10.28515625" style="46" customWidth="1"/>
    <col min="6440" max="6440" width="10" style="46" customWidth="1"/>
    <col min="6441" max="6441" width="10.28515625" style="46" customWidth="1"/>
    <col min="6442" max="6442" width="10" style="46" customWidth="1"/>
    <col min="6443" max="6443" width="10.28515625" style="46" customWidth="1"/>
    <col min="6444" max="6444" width="10" style="46" customWidth="1"/>
    <col min="6445" max="6445" width="19.85546875" style="46" customWidth="1"/>
    <col min="6446" max="6446" width="10.28515625" style="46" customWidth="1"/>
    <col min="6447" max="6447" width="10" style="46" customWidth="1"/>
    <col min="6448" max="6448" width="10.28515625" style="46" customWidth="1"/>
    <col min="6449" max="6449" width="10" style="46" customWidth="1"/>
    <col min="6450" max="6450" width="10.28515625" style="46" customWidth="1"/>
    <col min="6451" max="6451" width="10" style="46" customWidth="1"/>
    <col min="6452" max="6452" width="10.28515625" style="46" customWidth="1"/>
    <col min="6453" max="6453" width="10" style="46" customWidth="1"/>
    <col min="6454" max="6454" width="10.28515625" style="46" customWidth="1"/>
    <col min="6455" max="6455" width="10" style="46" customWidth="1"/>
    <col min="6456" max="6456" width="19.85546875" style="46" customWidth="1"/>
    <col min="6457" max="6457" width="10.28515625" style="46" customWidth="1"/>
    <col min="6458" max="6458" width="10" style="46" customWidth="1"/>
    <col min="6459" max="6459" width="10.28515625" style="46" customWidth="1"/>
    <col min="6460" max="6460" width="10" style="46" customWidth="1"/>
    <col min="6461" max="6461" width="10.28515625" style="46" customWidth="1"/>
    <col min="6462" max="6462" width="10" style="46" customWidth="1"/>
    <col min="6463" max="6463" width="10.28515625" style="46" customWidth="1"/>
    <col min="6464" max="6464" width="10" style="46" customWidth="1"/>
    <col min="6465" max="6465" width="10.28515625" style="46" customWidth="1"/>
    <col min="6466" max="6466" width="10" style="46" customWidth="1"/>
    <col min="6467" max="6467" width="19.85546875" style="46" customWidth="1"/>
    <col min="6468" max="6468" width="10.28515625" style="46" customWidth="1"/>
    <col min="6469" max="6469" width="10" style="46" customWidth="1"/>
    <col min="6470" max="6470" width="10.28515625" style="46" customWidth="1"/>
    <col min="6471" max="6471" width="10" style="46" customWidth="1"/>
    <col min="6472" max="6472" width="10.28515625" style="46" customWidth="1"/>
    <col min="6473" max="6473" width="10" style="46" customWidth="1"/>
    <col min="6474" max="6474" width="10.28515625" style="46" customWidth="1"/>
    <col min="6475" max="6475" width="10" style="46" customWidth="1"/>
    <col min="6476" max="6476" width="10.28515625" style="46" customWidth="1"/>
    <col min="6477" max="6477" width="10" style="46" customWidth="1"/>
    <col min="6478" max="6478" width="19.85546875" style="46" customWidth="1"/>
    <col min="6479" max="6479" width="10.28515625" style="46" customWidth="1"/>
    <col min="6480" max="6480" width="10" style="46" customWidth="1"/>
    <col min="6481" max="6481" width="10.28515625" style="46" customWidth="1"/>
    <col min="6482" max="6482" width="10" style="46" customWidth="1"/>
    <col min="6483" max="6483" width="10.28515625" style="46" customWidth="1"/>
    <col min="6484" max="6484" width="10" style="46" customWidth="1"/>
    <col min="6485" max="6485" width="10.28515625" style="46" customWidth="1"/>
    <col min="6486" max="6486" width="10" style="46" customWidth="1"/>
    <col min="6487" max="6487" width="10.28515625" style="46" customWidth="1"/>
    <col min="6488" max="6488" width="10" style="46" customWidth="1"/>
    <col min="6489" max="6489" width="19.85546875" style="46" customWidth="1"/>
    <col min="6490" max="6490" width="10.28515625" style="46" customWidth="1"/>
    <col min="6491" max="6491" width="10" style="46" customWidth="1"/>
    <col min="6492" max="6492" width="10.28515625" style="46" customWidth="1"/>
    <col min="6493" max="6493" width="10" style="46" customWidth="1"/>
    <col min="6494" max="6494" width="10.28515625" style="46" customWidth="1"/>
    <col min="6495" max="6495" width="10" style="46" customWidth="1"/>
    <col min="6496" max="6496" width="10.28515625" style="46" customWidth="1"/>
    <col min="6497" max="6497" width="10" style="46" customWidth="1"/>
    <col min="6498" max="6498" width="10.28515625" style="46" customWidth="1"/>
    <col min="6499" max="6499" width="10" style="46" customWidth="1"/>
    <col min="6500" max="6500" width="19.85546875" style="46" customWidth="1"/>
    <col min="6501" max="6501" width="10.28515625" style="46" customWidth="1"/>
    <col min="6502" max="6502" width="10" style="46" customWidth="1"/>
    <col min="6503" max="6503" width="10.28515625" style="46" customWidth="1"/>
    <col min="6504" max="6504" width="10" style="46" customWidth="1"/>
    <col min="6505" max="6505" width="10.28515625" style="46" customWidth="1"/>
    <col min="6506" max="6506" width="10" style="46" customWidth="1"/>
    <col min="6507" max="6507" width="10.28515625" style="46" customWidth="1"/>
    <col min="6508" max="6508" width="10" style="46" customWidth="1"/>
    <col min="6509" max="6509" width="10.28515625" style="46" customWidth="1"/>
    <col min="6510" max="6510" width="10" style="46" customWidth="1"/>
    <col min="6511" max="6511" width="19.85546875" style="46" customWidth="1"/>
    <col min="6512" max="6512" width="10.28515625" style="46" customWidth="1"/>
    <col min="6513" max="6513" width="10" style="46" customWidth="1"/>
    <col min="6514" max="6514" width="10.28515625" style="46" customWidth="1"/>
    <col min="6515" max="6515" width="10" style="46" customWidth="1"/>
    <col min="6516" max="6516" width="10.28515625" style="46" customWidth="1"/>
    <col min="6517" max="6517" width="10" style="46" customWidth="1"/>
    <col min="6518" max="6518" width="10.28515625" style="46" customWidth="1"/>
    <col min="6519" max="6519" width="10" style="46" customWidth="1"/>
    <col min="6520" max="6520" width="10.28515625" style="46" customWidth="1"/>
    <col min="6521" max="6521" width="10" style="46" customWidth="1"/>
    <col min="6522" max="6522" width="19.85546875" style="46" customWidth="1"/>
    <col min="6523" max="6523" width="10.28515625" style="46" customWidth="1"/>
    <col min="6524" max="6524" width="10" style="46" customWidth="1"/>
    <col min="6525" max="6525" width="10.28515625" style="46" customWidth="1"/>
    <col min="6526" max="6526" width="10" style="46" customWidth="1"/>
    <col min="6527" max="6527" width="10.28515625" style="46" customWidth="1"/>
    <col min="6528" max="6528" width="9.140625" style="46"/>
    <col min="6529" max="6529" width="10.28515625" style="46" customWidth="1"/>
    <col min="6530" max="6530" width="9.42578125" style="46" customWidth="1"/>
    <col min="6531" max="6656" width="9.140625" style="46"/>
    <col min="6657" max="6657" width="19.85546875" style="46" customWidth="1"/>
    <col min="6658" max="6658" width="11.42578125" style="46" customWidth="1"/>
    <col min="6659" max="6659" width="10" style="46" customWidth="1"/>
    <col min="6660" max="6660" width="11.42578125" style="46" customWidth="1"/>
    <col min="6661" max="6661" width="10.28515625" style="46" customWidth="1"/>
    <col min="6662" max="6662" width="10" style="46" customWidth="1"/>
    <col min="6663" max="6663" width="10.7109375" style="46" customWidth="1"/>
    <col min="6664" max="6667" width="10" style="46" customWidth="1"/>
    <col min="6668" max="6668" width="19.85546875" style="46" customWidth="1"/>
    <col min="6669" max="6669" width="10.28515625" style="46" customWidth="1"/>
    <col min="6670" max="6670" width="10" style="46" customWidth="1"/>
    <col min="6671" max="6671" width="10.28515625" style="46" customWidth="1"/>
    <col min="6672" max="6672" width="10" style="46" customWidth="1"/>
    <col min="6673" max="6673" width="10.28515625" style="46" customWidth="1"/>
    <col min="6674" max="6674" width="10" style="46" customWidth="1"/>
    <col min="6675" max="6675" width="10.28515625" style="46" customWidth="1"/>
    <col min="6676" max="6676" width="10" style="46" customWidth="1"/>
    <col min="6677" max="6677" width="10.28515625" style="46" customWidth="1"/>
    <col min="6678" max="6678" width="10" style="46" customWidth="1"/>
    <col min="6679" max="6679" width="19.85546875" style="46" customWidth="1"/>
    <col min="6680" max="6680" width="10.28515625" style="46" customWidth="1"/>
    <col min="6681" max="6681" width="10" style="46" customWidth="1"/>
    <col min="6682" max="6682" width="10.28515625" style="46" customWidth="1"/>
    <col min="6683" max="6683" width="10" style="46" customWidth="1"/>
    <col min="6684" max="6684" width="10.28515625" style="46" customWidth="1"/>
    <col min="6685" max="6685" width="10" style="46" customWidth="1"/>
    <col min="6686" max="6686" width="10.28515625" style="46" customWidth="1"/>
    <col min="6687" max="6687" width="10" style="46" customWidth="1"/>
    <col min="6688" max="6688" width="10.28515625" style="46" customWidth="1"/>
    <col min="6689" max="6689" width="10" style="46" customWidth="1"/>
    <col min="6690" max="6690" width="19.85546875" style="46" customWidth="1"/>
    <col min="6691" max="6691" width="10.28515625" style="46" customWidth="1"/>
    <col min="6692" max="6692" width="10" style="46" customWidth="1"/>
    <col min="6693" max="6693" width="10.28515625" style="46" customWidth="1"/>
    <col min="6694" max="6694" width="10" style="46" customWidth="1"/>
    <col min="6695" max="6695" width="10.28515625" style="46" customWidth="1"/>
    <col min="6696" max="6696" width="10" style="46" customWidth="1"/>
    <col min="6697" max="6697" width="10.28515625" style="46" customWidth="1"/>
    <col min="6698" max="6698" width="10" style="46" customWidth="1"/>
    <col min="6699" max="6699" width="10.28515625" style="46" customWidth="1"/>
    <col min="6700" max="6700" width="10" style="46" customWidth="1"/>
    <col min="6701" max="6701" width="19.85546875" style="46" customWidth="1"/>
    <col min="6702" max="6702" width="10.28515625" style="46" customWidth="1"/>
    <col min="6703" max="6703" width="10" style="46" customWidth="1"/>
    <col min="6704" max="6704" width="10.28515625" style="46" customWidth="1"/>
    <col min="6705" max="6705" width="10" style="46" customWidth="1"/>
    <col min="6706" max="6706" width="10.28515625" style="46" customWidth="1"/>
    <col min="6707" max="6707" width="10" style="46" customWidth="1"/>
    <col min="6708" max="6708" width="10.28515625" style="46" customWidth="1"/>
    <col min="6709" max="6709" width="10" style="46" customWidth="1"/>
    <col min="6710" max="6710" width="10.28515625" style="46" customWidth="1"/>
    <col min="6711" max="6711" width="10" style="46" customWidth="1"/>
    <col min="6712" max="6712" width="19.85546875" style="46" customWidth="1"/>
    <col min="6713" max="6713" width="10.28515625" style="46" customWidth="1"/>
    <col min="6714" max="6714" width="10" style="46" customWidth="1"/>
    <col min="6715" max="6715" width="10.28515625" style="46" customWidth="1"/>
    <col min="6716" max="6716" width="10" style="46" customWidth="1"/>
    <col min="6717" max="6717" width="10.28515625" style="46" customWidth="1"/>
    <col min="6718" max="6718" width="10" style="46" customWidth="1"/>
    <col min="6719" max="6719" width="10.28515625" style="46" customWidth="1"/>
    <col min="6720" max="6720" width="10" style="46" customWidth="1"/>
    <col min="6721" max="6721" width="10.28515625" style="46" customWidth="1"/>
    <col min="6722" max="6722" width="10" style="46" customWidth="1"/>
    <col min="6723" max="6723" width="19.85546875" style="46" customWidth="1"/>
    <col min="6724" max="6724" width="10.28515625" style="46" customWidth="1"/>
    <col min="6725" max="6725" width="10" style="46" customWidth="1"/>
    <col min="6726" max="6726" width="10.28515625" style="46" customWidth="1"/>
    <col min="6727" max="6727" width="10" style="46" customWidth="1"/>
    <col min="6728" max="6728" width="10.28515625" style="46" customWidth="1"/>
    <col min="6729" max="6729" width="10" style="46" customWidth="1"/>
    <col min="6730" max="6730" width="10.28515625" style="46" customWidth="1"/>
    <col min="6731" max="6731" width="10" style="46" customWidth="1"/>
    <col min="6732" max="6732" width="10.28515625" style="46" customWidth="1"/>
    <col min="6733" max="6733" width="10" style="46" customWidth="1"/>
    <col min="6734" max="6734" width="19.85546875" style="46" customWidth="1"/>
    <col min="6735" max="6735" width="10.28515625" style="46" customWidth="1"/>
    <col min="6736" max="6736" width="10" style="46" customWidth="1"/>
    <col min="6737" max="6737" width="10.28515625" style="46" customWidth="1"/>
    <col min="6738" max="6738" width="10" style="46" customWidth="1"/>
    <col min="6739" max="6739" width="10.28515625" style="46" customWidth="1"/>
    <col min="6740" max="6740" width="10" style="46" customWidth="1"/>
    <col min="6741" max="6741" width="10.28515625" style="46" customWidth="1"/>
    <col min="6742" max="6742" width="10" style="46" customWidth="1"/>
    <col min="6743" max="6743" width="10.28515625" style="46" customWidth="1"/>
    <col min="6744" max="6744" width="10" style="46" customWidth="1"/>
    <col min="6745" max="6745" width="19.85546875" style="46" customWidth="1"/>
    <col min="6746" max="6746" width="10.28515625" style="46" customWidth="1"/>
    <col min="6747" max="6747" width="10" style="46" customWidth="1"/>
    <col min="6748" max="6748" width="10.28515625" style="46" customWidth="1"/>
    <col min="6749" max="6749" width="10" style="46" customWidth="1"/>
    <col min="6750" max="6750" width="10.28515625" style="46" customWidth="1"/>
    <col min="6751" max="6751" width="10" style="46" customWidth="1"/>
    <col min="6752" max="6752" width="10.28515625" style="46" customWidth="1"/>
    <col min="6753" max="6753" width="10" style="46" customWidth="1"/>
    <col min="6754" max="6754" width="10.28515625" style="46" customWidth="1"/>
    <col min="6755" max="6755" width="10" style="46" customWidth="1"/>
    <col min="6756" max="6756" width="19.85546875" style="46" customWidth="1"/>
    <col min="6757" max="6757" width="10.28515625" style="46" customWidth="1"/>
    <col min="6758" max="6758" width="10" style="46" customWidth="1"/>
    <col min="6759" max="6759" width="10.28515625" style="46" customWidth="1"/>
    <col min="6760" max="6760" width="10" style="46" customWidth="1"/>
    <col min="6761" max="6761" width="10.28515625" style="46" customWidth="1"/>
    <col min="6762" max="6762" width="10" style="46" customWidth="1"/>
    <col min="6763" max="6763" width="10.28515625" style="46" customWidth="1"/>
    <col min="6764" max="6764" width="10" style="46" customWidth="1"/>
    <col min="6765" max="6765" width="10.28515625" style="46" customWidth="1"/>
    <col min="6766" max="6766" width="10" style="46" customWidth="1"/>
    <col min="6767" max="6767" width="19.85546875" style="46" customWidth="1"/>
    <col min="6768" max="6768" width="10.28515625" style="46" customWidth="1"/>
    <col min="6769" max="6769" width="10" style="46" customWidth="1"/>
    <col min="6770" max="6770" width="10.28515625" style="46" customWidth="1"/>
    <col min="6771" max="6771" width="10" style="46" customWidth="1"/>
    <col min="6772" max="6772" width="10.28515625" style="46" customWidth="1"/>
    <col min="6773" max="6773" width="10" style="46" customWidth="1"/>
    <col min="6774" max="6774" width="10.28515625" style="46" customWidth="1"/>
    <col min="6775" max="6775" width="10" style="46" customWidth="1"/>
    <col min="6776" max="6776" width="10.28515625" style="46" customWidth="1"/>
    <col min="6777" max="6777" width="10" style="46" customWidth="1"/>
    <col min="6778" max="6778" width="19.85546875" style="46" customWidth="1"/>
    <col min="6779" max="6779" width="10.28515625" style="46" customWidth="1"/>
    <col min="6780" max="6780" width="10" style="46" customWidth="1"/>
    <col min="6781" max="6781" width="10.28515625" style="46" customWidth="1"/>
    <col min="6782" max="6782" width="10" style="46" customWidth="1"/>
    <col min="6783" max="6783" width="10.28515625" style="46" customWidth="1"/>
    <col min="6784" max="6784" width="9.140625" style="46"/>
    <col min="6785" max="6785" width="10.28515625" style="46" customWidth="1"/>
    <col min="6786" max="6786" width="9.42578125" style="46" customWidth="1"/>
    <col min="6787" max="6912" width="9.140625" style="46"/>
    <col min="6913" max="6913" width="19.85546875" style="46" customWidth="1"/>
    <col min="6914" max="6914" width="11.42578125" style="46" customWidth="1"/>
    <col min="6915" max="6915" width="10" style="46" customWidth="1"/>
    <col min="6916" max="6916" width="11.42578125" style="46" customWidth="1"/>
    <col min="6917" max="6917" width="10.28515625" style="46" customWidth="1"/>
    <col min="6918" max="6918" width="10" style="46" customWidth="1"/>
    <col min="6919" max="6919" width="10.7109375" style="46" customWidth="1"/>
    <col min="6920" max="6923" width="10" style="46" customWidth="1"/>
    <col min="6924" max="6924" width="19.85546875" style="46" customWidth="1"/>
    <col min="6925" max="6925" width="10.28515625" style="46" customWidth="1"/>
    <col min="6926" max="6926" width="10" style="46" customWidth="1"/>
    <col min="6927" max="6927" width="10.28515625" style="46" customWidth="1"/>
    <col min="6928" max="6928" width="10" style="46" customWidth="1"/>
    <col min="6929" max="6929" width="10.28515625" style="46" customWidth="1"/>
    <col min="6930" max="6930" width="10" style="46" customWidth="1"/>
    <col min="6931" max="6931" width="10.28515625" style="46" customWidth="1"/>
    <col min="6932" max="6932" width="10" style="46" customWidth="1"/>
    <col min="6933" max="6933" width="10.28515625" style="46" customWidth="1"/>
    <col min="6934" max="6934" width="10" style="46" customWidth="1"/>
    <col min="6935" max="6935" width="19.85546875" style="46" customWidth="1"/>
    <col min="6936" max="6936" width="10.28515625" style="46" customWidth="1"/>
    <col min="6937" max="6937" width="10" style="46" customWidth="1"/>
    <col min="6938" max="6938" width="10.28515625" style="46" customWidth="1"/>
    <col min="6939" max="6939" width="10" style="46" customWidth="1"/>
    <col min="6940" max="6940" width="10.28515625" style="46" customWidth="1"/>
    <col min="6941" max="6941" width="10" style="46" customWidth="1"/>
    <col min="6942" max="6942" width="10.28515625" style="46" customWidth="1"/>
    <col min="6943" max="6943" width="10" style="46" customWidth="1"/>
    <col min="6944" max="6944" width="10.28515625" style="46" customWidth="1"/>
    <col min="6945" max="6945" width="10" style="46" customWidth="1"/>
    <col min="6946" max="6946" width="19.85546875" style="46" customWidth="1"/>
    <col min="6947" max="6947" width="10.28515625" style="46" customWidth="1"/>
    <col min="6948" max="6948" width="10" style="46" customWidth="1"/>
    <col min="6949" max="6949" width="10.28515625" style="46" customWidth="1"/>
    <col min="6950" max="6950" width="10" style="46" customWidth="1"/>
    <col min="6951" max="6951" width="10.28515625" style="46" customWidth="1"/>
    <col min="6952" max="6952" width="10" style="46" customWidth="1"/>
    <col min="6953" max="6953" width="10.28515625" style="46" customWidth="1"/>
    <col min="6954" max="6954" width="10" style="46" customWidth="1"/>
    <col min="6955" max="6955" width="10.28515625" style="46" customWidth="1"/>
    <col min="6956" max="6956" width="10" style="46" customWidth="1"/>
    <col min="6957" max="6957" width="19.85546875" style="46" customWidth="1"/>
    <col min="6958" max="6958" width="10.28515625" style="46" customWidth="1"/>
    <col min="6959" max="6959" width="10" style="46" customWidth="1"/>
    <col min="6960" max="6960" width="10.28515625" style="46" customWidth="1"/>
    <col min="6961" max="6961" width="10" style="46" customWidth="1"/>
    <col min="6962" max="6962" width="10.28515625" style="46" customWidth="1"/>
    <col min="6963" max="6963" width="10" style="46" customWidth="1"/>
    <col min="6964" max="6964" width="10.28515625" style="46" customWidth="1"/>
    <col min="6965" max="6965" width="10" style="46" customWidth="1"/>
    <col min="6966" max="6966" width="10.28515625" style="46" customWidth="1"/>
    <col min="6967" max="6967" width="10" style="46" customWidth="1"/>
    <col min="6968" max="6968" width="19.85546875" style="46" customWidth="1"/>
    <col min="6969" max="6969" width="10.28515625" style="46" customWidth="1"/>
    <col min="6970" max="6970" width="10" style="46" customWidth="1"/>
    <col min="6971" max="6971" width="10.28515625" style="46" customWidth="1"/>
    <col min="6972" max="6972" width="10" style="46" customWidth="1"/>
    <col min="6973" max="6973" width="10.28515625" style="46" customWidth="1"/>
    <col min="6974" max="6974" width="10" style="46" customWidth="1"/>
    <col min="6975" max="6975" width="10.28515625" style="46" customWidth="1"/>
    <col min="6976" max="6976" width="10" style="46" customWidth="1"/>
    <col min="6977" max="6977" width="10.28515625" style="46" customWidth="1"/>
    <col min="6978" max="6978" width="10" style="46" customWidth="1"/>
    <col min="6979" max="6979" width="19.85546875" style="46" customWidth="1"/>
    <col min="6980" max="6980" width="10.28515625" style="46" customWidth="1"/>
    <col min="6981" max="6981" width="10" style="46" customWidth="1"/>
    <col min="6982" max="6982" width="10.28515625" style="46" customWidth="1"/>
    <col min="6983" max="6983" width="10" style="46" customWidth="1"/>
    <col min="6984" max="6984" width="10.28515625" style="46" customWidth="1"/>
    <col min="6985" max="6985" width="10" style="46" customWidth="1"/>
    <col min="6986" max="6986" width="10.28515625" style="46" customWidth="1"/>
    <col min="6987" max="6987" width="10" style="46" customWidth="1"/>
    <col min="6988" max="6988" width="10.28515625" style="46" customWidth="1"/>
    <col min="6989" max="6989" width="10" style="46" customWidth="1"/>
    <col min="6990" max="6990" width="19.85546875" style="46" customWidth="1"/>
    <col min="6991" max="6991" width="10.28515625" style="46" customWidth="1"/>
    <col min="6992" max="6992" width="10" style="46" customWidth="1"/>
    <col min="6993" max="6993" width="10.28515625" style="46" customWidth="1"/>
    <col min="6994" max="6994" width="10" style="46" customWidth="1"/>
    <col min="6995" max="6995" width="10.28515625" style="46" customWidth="1"/>
    <col min="6996" max="6996" width="10" style="46" customWidth="1"/>
    <col min="6997" max="6997" width="10.28515625" style="46" customWidth="1"/>
    <col min="6998" max="6998" width="10" style="46" customWidth="1"/>
    <col min="6999" max="6999" width="10.28515625" style="46" customWidth="1"/>
    <col min="7000" max="7000" width="10" style="46" customWidth="1"/>
    <col min="7001" max="7001" width="19.85546875" style="46" customWidth="1"/>
    <col min="7002" max="7002" width="10.28515625" style="46" customWidth="1"/>
    <col min="7003" max="7003" width="10" style="46" customWidth="1"/>
    <col min="7004" max="7004" width="10.28515625" style="46" customWidth="1"/>
    <col min="7005" max="7005" width="10" style="46" customWidth="1"/>
    <col min="7006" max="7006" width="10.28515625" style="46" customWidth="1"/>
    <col min="7007" max="7007" width="10" style="46" customWidth="1"/>
    <col min="7008" max="7008" width="10.28515625" style="46" customWidth="1"/>
    <col min="7009" max="7009" width="10" style="46" customWidth="1"/>
    <col min="7010" max="7010" width="10.28515625" style="46" customWidth="1"/>
    <col min="7011" max="7011" width="10" style="46" customWidth="1"/>
    <col min="7012" max="7012" width="19.85546875" style="46" customWidth="1"/>
    <col min="7013" max="7013" width="10.28515625" style="46" customWidth="1"/>
    <col min="7014" max="7014" width="10" style="46" customWidth="1"/>
    <col min="7015" max="7015" width="10.28515625" style="46" customWidth="1"/>
    <col min="7016" max="7016" width="10" style="46" customWidth="1"/>
    <col min="7017" max="7017" width="10.28515625" style="46" customWidth="1"/>
    <col min="7018" max="7018" width="10" style="46" customWidth="1"/>
    <col min="7019" max="7019" width="10.28515625" style="46" customWidth="1"/>
    <col min="7020" max="7020" width="10" style="46" customWidth="1"/>
    <col min="7021" max="7021" width="10.28515625" style="46" customWidth="1"/>
    <col min="7022" max="7022" width="10" style="46" customWidth="1"/>
    <col min="7023" max="7023" width="19.85546875" style="46" customWidth="1"/>
    <col min="7024" max="7024" width="10.28515625" style="46" customWidth="1"/>
    <col min="7025" max="7025" width="10" style="46" customWidth="1"/>
    <col min="7026" max="7026" width="10.28515625" style="46" customWidth="1"/>
    <col min="7027" max="7027" width="10" style="46" customWidth="1"/>
    <col min="7028" max="7028" width="10.28515625" style="46" customWidth="1"/>
    <col min="7029" max="7029" width="10" style="46" customWidth="1"/>
    <col min="7030" max="7030" width="10.28515625" style="46" customWidth="1"/>
    <col min="7031" max="7031" width="10" style="46" customWidth="1"/>
    <col min="7032" max="7032" width="10.28515625" style="46" customWidth="1"/>
    <col min="7033" max="7033" width="10" style="46" customWidth="1"/>
    <col min="7034" max="7034" width="19.85546875" style="46" customWidth="1"/>
    <col min="7035" max="7035" width="10.28515625" style="46" customWidth="1"/>
    <col min="7036" max="7036" width="10" style="46" customWidth="1"/>
    <col min="7037" max="7037" width="10.28515625" style="46" customWidth="1"/>
    <col min="7038" max="7038" width="10" style="46" customWidth="1"/>
    <col min="7039" max="7039" width="10.28515625" style="46" customWidth="1"/>
    <col min="7040" max="7040" width="9.140625" style="46"/>
    <col min="7041" max="7041" width="10.28515625" style="46" customWidth="1"/>
    <col min="7042" max="7042" width="9.42578125" style="46" customWidth="1"/>
    <col min="7043" max="7168" width="9.140625" style="46"/>
    <col min="7169" max="7169" width="19.85546875" style="46" customWidth="1"/>
    <col min="7170" max="7170" width="11.42578125" style="46" customWidth="1"/>
    <col min="7171" max="7171" width="10" style="46" customWidth="1"/>
    <col min="7172" max="7172" width="11.42578125" style="46" customWidth="1"/>
    <col min="7173" max="7173" width="10.28515625" style="46" customWidth="1"/>
    <col min="7174" max="7174" width="10" style="46" customWidth="1"/>
    <col min="7175" max="7175" width="10.7109375" style="46" customWidth="1"/>
    <col min="7176" max="7179" width="10" style="46" customWidth="1"/>
    <col min="7180" max="7180" width="19.85546875" style="46" customWidth="1"/>
    <col min="7181" max="7181" width="10.28515625" style="46" customWidth="1"/>
    <col min="7182" max="7182" width="10" style="46" customWidth="1"/>
    <col min="7183" max="7183" width="10.28515625" style="46" customWidth="1"/>
    <col min="7184" max="7184" width="10" style="46" customWidth="1"/>
    <col min="7185" max="7185" width="10.28515625" style="46" customWidth="1"/>
    <col min="7186" max="7186" width="10" style="46" customWidth="1"/>
    <col min="7187" max="7187" width="10.28515625" style="46" customWidth="1"/>
    <col min="7188" max="7188" width="10" style="46" customWidth="1"/>
    <col min="7189" max="7189" width="10.28515625" style="46" customWidth="1"/>
    <col min="7190" max="7190" width="10" style="46" customWidth="1"/>
    <col min="7191" max="7191" width="19.85546875" style="46" customWidth="1"/>
    <col min="7192" max="7192" width="10.28515625" style="46" customWidth="1"/>
    <col min="7193" max="7193" width="10" style="46" customWidth="1"/>
    <col min="7194" max="7194" width="10.28515625" style="46" customWidth="1"/>
    <col min="7195" max="7195" width="10" style="46" customWidth="1"/>
    <col min="7196" max="7196" width="10.28515625" style="46" customWidth="1"/>
    <col min="7197" max="7197" width="10" style="46" customWidth="1"/>
    <col min="7198" max="7198" width="10.28515625" style="46" customWidth="1"/>
    <col min="7199" max="7199" width="10" style="46" customWidth="1"/>
    <col min="7200" max="7200" width="10.28515625" style="46" customWidth="1"/>
    <col min="7201" max="7201" width="10" style="46" customWidth="1"/>
    <col min="7202" max="7202" width="19.85546875" style="46" customWidth="1"/>
    <col min="7203" max="7203" width="10.28515625" style="46" customWidth="1"/>
    <col min="7204" max="7204" width="10" style="46" customWidth="1"/>
    <col min="7205" max="7205" width="10.28515625" style="46" customWidth="1"/>
    <col min="7206" max="7206" width="10" style="46" customWidth="1"/>
    <col min="7207" max="7207" width="10.28515625" style="46" customWidth="1"/>
    <col min="7208" max="7208" width="10" style="46" customWidth="1"/>
    <col min="7209" max="7209" width="10.28515625" style="46" customWidth="1"/>
    <col min="7210" max="7210" width="10" style="46" customWidth="1"/>
    <col min="7211" max="7211" width="10.28515625" style="46" customWidth="1"/>
    <col min="7212" max="7212" width="10" style="46" customWidth="1"/>
    <col min="7213" max="7213" width="19.85546875" style="46" customWidth="1"/>
    <col min="7214" max="7214" width="10.28515625" style="46" customWidth="1"/>
    <col min="7215" max="7215" width="10" style="46" customWidth="1"/>
    <col min="7216" max="7216" width="10.28515625" style="46" customWidth="1"/>
    <col min="7217" max="7217" width="10" style="46" customWidth="1"/>
    <col min="7218" max="7218" width="10.28515625" style="46" customWidth="1"/>
    <col min="7219" max="7219" width="10" style="46" customWidth="1"/>
    <col min="7220" max="7220" width="10.28515625" style="46" customWidth="1"/>
    <col min="7221" max="7221" width="10" style="46" customWidth="1"/>
    <col min="7222" max="7222" width="10.28515625" style="46" customWidth="1"/>
    <col min="7223" max="7223" width="10" style="46" customWidth="1"/>
    <col min="7224" max="7224" width="19.85546875" style="46" customWidth="1"/>
    <col min="7225" max="7225" width="10.28515625" style="46" customWidth="1"/>
    <col min="7226" max="7226" width="10" style="46" customWidth="1"/>
    <col min="7227" max="7227" width="10.28515625" style="46" customWidth="1"/>
    <col min="7228" max="7228" width="10" style="46" customWidth="1"/>
    <col min="7229" max="7229" width="10.28515625" style="46" customWidth="1"/>
    <col min="7230" max="7230" width="10" style="46" customWidth="1"/>
    <col min="7231" max="7231" width="10.28515625" style="46" customWidth="1"/>
    <col min="7232" max="7232" width="10" style="46" customWidth="1"/>
    <col min="7233" max="7233" width="10.28515625" style="46" customWidth="1"/>
    <col min="7234" max="7234" width="10" style="46" customWidth="1"/>
    <col min="7235" max="7235" width="19.85546875" style="46" customWidth="1"/>
    <col min="7236" max="7236" width="10.28515625" style="46" customWidth="1"/>
    <col min="7237" max="7237" width="10" style="46" customWidth="1"/>
    <col min="7238" max="7238" width="10.28515625" style="46" customWidth="1"/>
    <col min="7239" max="7239" width="10" style="46" customWidth="1"/>
    <col min="7240" max="7240" width="10.28515625" style="46" customWidth="1"/>
    <col min="7241" max="7241" width="10" style="46" customWidth="1"/>
    <col min="7242" max="7242" width="10.28515625" style="46" customWidth="1"/>
    <col min="7243" max="7243" width="10" style="46" customWidth="1"/>
    <col min="7244" max="7244" width="10.28515625" style="46" customWidth="1"/>
    <col min="7245" max="7245" width="10" style="46" customWidth="1"/>
    <col min="7246" max="7246" width="19.85546875" style="46" customWidth="1"/>
    <col min="7247" max="7247" width="10.28515625" style="46" customWidth="1"/>
    <col min="7248" max="7248" width="10" style="46" customWidth="1"/>
    <col min="7249" max="7249" width="10.28515625" style="46" customWidth="1"/>
    <col min="7250" max="7250" width="10" style="46" customWidth="1"/>
    <col min="7251" max="7251" width="10.28515625" style="46" customWidth="1"/>
    <col min="7252" max="7252" width="10" style="46" customWidth="1"/>
    <col min="7253" max="7253" width="10.28515625" style="46" customWidth="1"/>
    <col min="7254" max="7254" width="10" style="46" customWidth="1"/>
    <col min="7255" max="7255" width="10.28515625" style="46" customWidth="1"/>
    <col min="7256" max="7256" width="10" style="46" customWidth="1"/>
    <col min="7257" max="7257" width="19.85546875" style="46" customWidth="1"/>
    <col min="7258" max="7258" width="10.28515625" style="46" customWidth="1"/>
    <col min="7259" max="7259" width="10" style="46" customWidth="1"/>
    <col min="7260" max="7260" width="10.28515625" style="46" customWidth="1"/>
    <col min="7261" max="7261" width="10" style="46" customWidth="1"/>
    <col min="7262" max="7262" width="10.28515625" style="46" customWidth="1"/>
    <col min="7263" max="7263" width="10" style="46" customWidth="1"/>
    <col min="7264" max="7264" width="10.28515625" style="46" customWidth="1"/>
    <col min="7265" max="7265" width="10" style="46" customWidth="1"/>
    <col min="7266" max="7266" width="10.28515625" style="46" customWidth="1"/>
    <col min="7267" max="7267" width="10" style="46" customWidth="1"/>
    <col min="7268" max="7268" width="19.85546875" style="46" customWidth="1"/>
    <col min="7269" max="7269" width="10.28515625" style="46" customWidth="1"/>
    <col min="7270" max="7270" width="10" style="46" customWidth="1"/>
    <col min="7271" max="7271" width="10.28515625" style="46" customWidth="1"/>
    <col min="7272" max="7272" width="10" style="46" customWidth="1"/>
    <col min="7273" max="7273" width="10.28515625" style="46" customWidth="1"/>
    <col min="7274" max="7274" width="10" style="46" customWidth="1"/>
    <col min="7275" max="7275" width="10.28515625" style="46" customWidth="1"/>
    <col min="7276" max="7276" width="10" style="46" customWidth="1"/>
    <col min="7277" max="7277" width="10.28515625" style="46" customWidth="1"/>
    <col min="7278" max="7278" width="10" style="46" customWidth="1"/>
    <col min="7279" max="7279" width="19.85546875" style="46" customWidth="1"/>
    <col min="7280" max="7280" width="10.28515625" style="46" customWidth="1"/>
    <col min="7281" max="7281" width="10" style="46" customWidth="1"/>
    <col min="7282" max="7282" width="10.28515625" style="46" customWidth="1"/>
    <col min="7283" max="7283" width="10" style="46" customWidth="1"/>
    <col min="7284" max="7284" width="10.28515625" style="46" customWidth="1"/>
    <col min="7285" max="7285" width="10" style="46" customWidth="1"/>
    <col min="7286" max="7286" width="10.28515625" style="46" customWidth="1"/>
    <col min="7287" max="7287" width="10" style="46" customWidth="1"/>
    <col min="7288" max="7288" width="10.28515625" style="46" customWidth="1"/>
    <col min="7289" max="7289" width="10" style="46" customWidth="1"/>
    <col min="7290" max="7290" width="19.85546875" style="46" customWidth="1"/>
    <col min="7291" max="7291" width="10.28515625" style="46" customWidth="1"/>
    <col min="7292" max="7292" width="10" style="46" customWidth="1"/>
    <col min="7293" max="7293" width="10.28515625" style="46" customWidth="1"/>
    <col min="7294" max="7294" width="10" style="46" customWidth="1"/>
    <col min="7295" max="7295" width="10.28515625" style="46" customWidth="1"/>
    <col min="7296" max="7296" width="9.140625" style="46"/>
    <col min="7297" max="7297" width="10.28515625" style="46" customWidth="1"/>
    <col min="7298" max="7298" width="9.42578125" style="46" customWidth="1"/>
    <col min="7299" max="7424" width="9.140625" style="46"/>
    <col min="7425" max="7425" width="19.85546875" style="46" customWidth="1"/>
    <col min="7426" max="7426" width="11.42578125" style="46" customWidth="1"/>
    <col min="7427" max="7427" width="10" style="46" customWidth="1"/>
    <col min="7428" max="7428" width="11.42578125" style="46" customWidth="1"/>
    <col min="7429" max="7429" width="10.28515625" style="46" customWidth="1"/>
    <col min="7430" max="7430" width="10" style="46" customWidth="1"/>
    <col min="7431" max="7431" width="10.7109375" style="46" customWidth="1"/>
    <col min="7432" max="7435" width="10" style="46" customWidth="1"/>
    <col min="7436" max="7436" width="19.85546875" style="46" customWidth="1"/>
    <col min="7437" max="7437" width="10.28515625" style="46" customWidth="1"/>
    <col min="7438" max="7438" width="10" style="46" customWidth="1"/>
    <col min="7439" max="7439" width="10.28515625" style="46" customWidth="1"/>
    <col min="7440" max="7440" width="10" style="46" customWidth="1"/>
    <col min="7441" max="7441" width="10.28515625" style="46" customWidth="1"/>
    <col min="7442" max="7442" width="10" style="46" customWidth="1"/>
    <col min="7443" max="7443" width="10.28515625" style="46" customWidth="1"/>
    <col min="7444" max="7444" width="10" style="46" customWidth="1"/>
    <col min="7445" max="7445" width="10.28515625" style="46" customWidth="1"/>
    <col min="7446" max="7446" width="10" style="46" customWidth="1"/>
    <col min="7447" max="7447" width="19.85546875" style="46" customWidth="1"/>
    <col min="7448" max="7448" width="10.28515625" style="46" customWidth="1"/>
    <col min="7449" max="7449" width="10" style="46" customWidth="1"/>
    <col min="7450" max="7450" width="10.28515625" style="46" customWidth="1"/>
    <col min="7451" max="7451" width="10" style="46" customWidth="1"/>
    <col min="7452" max="7452" width="10.28515625" style="46" customWidth="1"/>
    <col min="7453" max="7453" width="10" style="46" customWidth="1"/>
    <col min="7454" max="7454" width="10.28515625" style="46" customWidth="1"/>
    <col min="7455" max="7455" width="10" style="46" customWidth="1"/>
    <col min="7456" max="7456" width="10.28515625" style="46" customWidth="1"/>
    <col min="7457" max="7457" width="10" style="46" customWidth="1"/>
    <col min="7458" max="7458" width="19.85546875" style="46" customWidth="1"/>
    <col min="7459" max="7459" width="10.28515625" style="46" customWidth="1"/>
    <col min="7460" max="7460" width="10" style="46" customWidth="1"/>
    <col min="7461" max="7461" width="10.28515625" style="46" customWidth="1"/>
    <col min="7462" max="7462" width="10" style="46" customWidth="1"/>
    <col min="7463" max="7463" width="10.28515625" style="46" customWidth="1"/>
    <col min="7464" max="7464" width="10" style="46" customWidth="1"/>
    <col min="7465" max="7465" width="10.28515625" style="46" customWidth="1"/>
    <col min="7466" max="7466" width="10" style="46" customWidth="1"/>
    <col min="7467" max="7467" width="10.28515625" style="46" customWidth="1"/>
    <col min="7468" max="7468" width="10" style="46" customWidth="1"/>
    <col min="7469" max="7469" width="19.85546875" style="46" customWidth="1"/>
    <col min="7470" max="7470" width="10.28515625" style="46" customWidth="1"/>
    <col min="7471" max="7471" width="10" style="46" customWidth="1"/>
    <col min="7472" max="7472" width="10.28515625" style="46" customWidth="1"/>
    <col min="7473" max="7473" width="10" style="46" customWidth="1"/>
    <col min="7474" max="7474" width="10.28515625" style="46" customWidth="1"/>
    <col min="7475" max="7475" width="10" style="46" customWidth="1"/>
    <col min="7476" max="7476" width="10.28515625" style="46" customWidth="1"/>
    <col min="7477" max="7477" width="10" style="46" customWidth="1"/>
    <col min="7478" max="7478" width="10.28515625" style="46" customWidth="1"/>
    <col min="7479" max="7479" width="10" style="46" customWidth="1"/>
    <col min="7480" max="7480" width="19.85546875" style="46" customWidth="1"/>
    <col min="7481" max="7481" width="10.28515625" style="46" customWidth="1"/>
    <col min="7482" max="7482" width="10" style="46" customWidth="1"/>
    <col min="7483" max="7483" width="10.28515625" style="46" customWidth="1"/>
    <col min="7484" max="7484" width="10" style="46" customWidth="1"/>
    <col min="7485" max="7485" width="10.28515625" style="46" customWidth="1"/>
    <col min="7486" max="7486" width="10" style="46" customWidth="1"/>
    <col min="7487" max="7487" width="10.28515625" style="46" customWidth="1"/>
    <col min="7488" max="7488" width="10" style="46" customWidth="1"/>
    <col min="7489" max="7489" width="10.28515625" style="46" customWidth="1"/>
    <col min="7490" max="7490" width="10" style="46" customWidth="1"/>
    <col min="7491" max="7491" width="19.85546875" style="46" customWidth="1"/>
    <col min="7492" max="7492" width="10.28515625" style="46" customWidth="1"/>
    <col min="7493" max="7493" width="10" style="46" customWidth="1"/>
    <col min="7494" max="7494" width="10.28515625" style="46" customWidth="1"/>
    <col min="7495" max="7495" width="10" style="46" customWidth="1"/>
    <col min="7496" max="7496" width="10.28515625" style="46" customWidth="1"/>
    <col min="7497" max="7497" width="10" style="46" customWidth="1"/>
    <col min="7498" max="7498" width="10.28515625" style="46" customWidth="1"/>
    <col min="7499" max="7499" width="10" style="46" customWidth="1"/>
    <col min="7500" max="7500" width="10.28515625" style="46" customWidth="1"/>
    <col min="7501" max="7501" width="10" style="46" customWidth="1"/>
    <col min="7502" max="7502" width="19.85546875" style="46" customWidth="1"/>
    <col min="7503" max="7503" width="10.28515625" style="46" customWidth="1"/>
    <col min="7504" max="7504" width="10" style="46" customWidth="1"/>
    <col min="7505" max="7505" width="10.28515625" style="46" customWidth="1"/>
    <col min="7506" max="7506" width="10" style="46" customWidth="1"/>
    <col min="7507" max="7507" width="10.28515625" style="46" customWidth="1"/>
    <col min="7508" max="7508" width="10" style="46" customWidth="1"/>
    <col min="7509" max="7509" width="10.28515625" style="46" customWidth="1"/>
    <col min="7510" max="7510" width="10" style="46" customWidth="1"/>
    <col min="7511" max="7511" width="10.28515625" style="46" customWidth="1"/>
    <col min="7512" max="7512" width="10" style="46" customWidth="1"/>
    <col min="7513" max="7513" width="19.85546875" style="46" customWidth="1"/>
    <col min="7514" max="7514" width="10.28515625" style="46" customWidth="1"/>
    <col min="7515" max="7515" width="10" style="46" customWidth="1"/>
    <col min="7516" max="7516" width="10.28515625" style="46" customWidth="1"/>
    <col min="7517" max="7517" width="10" style="46" customWidth="1"/>
    <col min="7518" max="7518" width="10.28515625" style="46" customWidth="1"/>
    <col min="7519" max="7519" width="10" style="46" customWidth="1"/>
    <col min="7520" max="7520" width="10.28515625" style="46" customWidth="1"/>
    <col min="7521" max="7521" width="10" style="46" customWidth="1"/>
    <col min="7522" max="7522" width="10.28515625" style="46" customWidth="1"/>
    <col min="7523" max="7523" width="10" style="46" customWidth="1"/>
    <col min="7524" max="7524" width="19.85546875" style="46" customWidth="1"/>
    <col min="7525" max="7525" width="10.28515625" style="46" customWidth="1"/>
    <col min="7526" max="7526" width="10" style="46" customWidth="1"/>
    <col min="7527" max="7527" width="10.28515625" style="46" customWidth="1"/>
    <col min="7528" max="7528" width="10" style="46" customWidth="1"/>
    <col min="7529" max="7529" width="10.28515625" style="46" customWidth="1"/>
    <col min="7530" max="7530" width="10" style="46" customWidth="1"/>
    <col min="7531" max="7531" width="10.28515625" style="46" customWidth="1"/>
    <col min="7532" max="7532" width="10" style="46" customWidth="1"/>
    <col min="7533" max="7533" width="10.28515625" style="46" customWidth="1"/>
    <col min="7534" max="7534" width="10" style="46" customWidth="1"/>
    <col min="7535" max="7535" width="19.85546875" style="46" customWidth="1"/>
    <col min="7536" max="7536" width="10.28515625" style="46" customWidth="1"/>
    <col min="7537" max="7537" width="10" style="46" customWidth="1"/>
    <col min="7538" max="7538" width="10.28515625" style="46" customWidth="1"/>
    <col min="7539" max="7539" width="10" style="46" customWidth="1"/>
    <col min="7540" max="7540" width="10.28515625" style="46" customWidth="1"/>
    <col min="7541" max="7541" width="10" style="46" customWidth="1"/>
    <col min="7542" max="7542" width="10.28515625" style="46" customWidth="1"/>
    <col min="7543" max="7543" width="10" style="46" customWidth="1"/>
    <col min="7544" max="7544" width="10.28515625" style="46" customWidth="1"/>
    <col min="7545" max="7545" width="10" style="46" customWidth="1"/>
    <col min="7546" max="7546" width="19.85546875" style="46" customWidth="1"/>
    <col min="7547" max="7547" width="10.28515625" style="46" customWidth="1"/>
    <col min="7548" max="7548" width="10" style="46" customWidth="1"/>
    <col min="7549" max="7549" width="10.28515625" style="46" customWidth="1"/>
    <col min="7550" max="7550" width="10" style="46" customWidth="1"/>
    <col min="7551" max="7551" width="10.28515625" style="46" customWidth="1"/>
    <col min="7552" max="7552" width="9.140625" style="46"/>
    <col min="7553" max="7553" width="10.28515625" style="46" customWidth="1"/>
    <col min="7554" max="7554" width="9.42578125" style="46" customWidth="1"/>
    <col min="7555" max="7680" width="9.140625" style="46"/>
    <col min="7681" max="7681" width="19.85546875" style="46" customWidth="1"/>
    <col min="7682" max="7682" width="11.42578125" style="46" customWidth="1"/>
    <col min="7683" max="7683" width="10" style="46" customWidth="1"/>
    <col min="7684" max="7684" width="11.42578125" style="46" customWidth="1"/>
    <col min="7685" max="7685" width="10.28515625" style="46" customWidth="1"/>
    <col min="7686" max="7686" width="10" style="46" customWidth="1"/>
    <col min="7687" max="7687" width="10.7109375" style="46" customWidth="1"/>
    <col min="7688" max="7691" width="10" style="46" customWidth="1"/>
    <col min="7692" max="7692" width="19.85546875" style="46" customWidth="1"/>
    <col min="7693" max="7693" width="10.28515625" style="46" customWidth="1"/>
    <col min="7694" max="7694" width="10" style="46" customWidth="1"/>
    <col min="7695" max="7695" width="10.28515625" style="46" customWidth="1"/>
    <col min="7696" max="7696" width="10" style="46" customWidth="1"/>
    <col min="7697" max="7697" width="10.28515625" style="46" customWidth="1"/>
    <col min="7698" max="7698" width="10" style="46" customWidth="1"/>
    <col min="7699" max="7699" width="10.28515625" style="46" customWidth="1"/>
    <col min="7700" max="7700" width="10" style="46" customWidth="1"/>
    <col min="7701" max="7701" width="10.28515625" style="46" customWidth="1"/>
    <col min="7702" max="7702" width="10" style="46" customWidth="1"/>
    <col min="7703" max="7703" width="19.85546875" style="46" customWidth="1"/>
    <col min="7704" max="7704" width="10.28515625" style="46" customWidth="1"/>
    <col min="7705" max="7705" width="10" style="46" customWidth="1"/>
    <col min="7706" max="7706" width="10.28515625" style="46" customWidth="1"/>
    <col min="7707" max="7707" width="10" style="46" customWidth="1"/>
    <col min="7708" max="7708" width="10.28515625" style="46" customWidth="1"/>
    <col min="7709" max="7709" width="10" style="46" customWidth="1"/>
    <col min="7710" max="7710" width="10.28515625" style="46" customWidth="1"/>
    <col min="7711" max="7711" width="10" style="46" customWidth="1"/>
    <col min="7712" max="7712" width="10.28515625" style="46" customWidth="1"/>
    <col min="7713" max="7713" width="10" style="46" customWidth="1"/>
    <col min="7714" max="7714" width="19.85546875" style="46" customWidth="1"/>
    <col min="7715" max="7715" width="10.28515625" style="46" customWidth="1"/>
    <col min="7716" max="7716" width="10" style="46" customWidth="1"/>
    <col min="7717" max="7717" width="10.28515625" style="46" customWidth="1"/>
    <col min="7718" max="7718" width="10" style="46" customWidth="1"/>
    <col min="7719" max="7719" width="10.28515625" style="46" customWidth="1"/>
    <col min="7720" max="7720" width="10" style="46" customWidth="1"/>
    <col min="7721" max="7721" width="10.28515625" style="46" customWidth="1"/>
    <col min="7722" max="7722" width="10" style="46" customWidth="1"/>
    <col min="7723" max="7723" width="10.28515625" style="46" customWidth="1"/>
    <col min="7724" max="7724" width="10" style="46" customWidth="1"/>
    <col min="7725" max="7725" width="19.85546875" style="46" customWidth="1"/>
    <col min="7726" max="7726" width="10.28515625" style="46" customWidth="1"/>
    <col min="7727" max="7727" width="10" style="46" customWidth="1"/>
    <col min="7728" max="7728" width="10.28515625" style="46" customWidth="1"/>
    <col min="7729" max="7729" width="10" style="46" customWidth="1"/>
    <col min="7730" max="7730" width="10.28515625" style="46" customWidth="1"/>
    <col min="7731" max="7731" width="10" style="46" customWidth="1"/>
    <col min="7732" max="7732" width="10.28515625" style="46" customWidth="1"/>
    <col min="7733" max="7733" width="10" style="46" customWidth="1"/>
    <col min="7734" max="7734" width="10.28515625" style="46" customWidth="1"/>
    <col min="7735" max="7735" width="10" style="46" customWidth="1"/>
    <col min="7736" max="7736" width="19.85546875" style="46" customWidth="1"/>
    <col min="7737" max="7737" width="10.28515625" style="46" customWidth="1"/>
    <col min="7738" max="7738" width="10" style="46" customWidth="1"/>
    <col min="7739" max="7739" width="10.28515625" style="46" customWidth="1"/>
    <col min="7740" max="7740" width="10" style="46" customWidth="1"/>
    <col min="7741" max="7741" width="10.28515625" style="46" customWidth="1"/>
    <col min="7742" max="7742" width="10" style="46" customWidth="1"/>
    <col min="7743" max="7743" width="10.28515625" style="46" customWidth="1"/>
    <col min="7744" max="7744" width="10" style="46" customWidth="1"/>
    <col min="7745" max="7745" width="10.28515625" style="46" customWidth="1"/>
    <col min="7746" max="7746" width="10" style="46" customWidth="1"/>
    <col min="7747" max="7747" width="19.85546875" style="46" customWidth="1"/>
    <col min="7748" max="7748" width="10.28515625" style="46" customWidth="1"/>
    <col min="7749" max="7749" width="10" style="46" customWidth="1"/>
    <col min="7750" max="7750" width="10.28515625" style="46" customWidth="1"/>
    <col min="7751" max="7751" width="10" style="46" customWidth="1"/>
    <col min="7752" max="7752" width="10.28515625" style="46" customWidth="1"/>
    <col min="7753" max="7753" width="10" style="46" customWidth="1"/>
    <col min="7754" max="7754" width="10.28515625" style="46" customWidth="1"/>
    <col min="7755" max="7755" width="10" style="46" customWidth="1"/>
    <col min="7756" max="7756" width="10.28515625" style="46" customWidth="1"/>
    <col min="7757" max="7757" width="10" style="46" customWidth="1"/>
    <col min="7758" max="7758" width="19.85546875" style="46" customWidth="1"/>
    <col min="7759" max="7759" width="10.28515625" style="46" customWidth="1"/>
    <col min="7760" max="7760" width="10" style="46" customWidth="1"/>
    <col min="7761" max="7761" width="10.28515625" style="46" customWidth="1"/>
    <col min="7762" max="7762" width="10" style="46" customWidth="1"/>
    <col min="7763" max="7763" width="10.28515625" style="46" customWidth="1"/>
    <col min="7764" max="7764" width="10" style="46" customWidth="1"/>
    <col min="7765" max="7765" width="10.28515625" style="46" customWidth="1"/>
    <col min="7766" max="7766" width="10" style="46" customWidth="1"/>
    <col min="7767" max="7767" width="10.28515625" style="46" customWidth="1"/>
    <col min="7768" max="7768" width="10" style="46" customWidth="1"/>
    <col min="7769" max="7769" width="19.85546875" style="46" customWidth="1"/>
    <col min="7770" max="7770" width="10.28515625" style="46" customWidth="1"/>
    <col min="7771" max="7771" width="10" style="46" customWidth="1"/>
    <col min="7772" max="7772" width="10.28515625" style="46" customWidth="1"/>
    <col min="7773" max="7773" width="10" style="46" customWidth="1"/>
    <col min="7774" max="7774" width="10.28515625" style="46" customWidth="1"/>
    <col min="7775" max="7775" width="10" style="46" customWidth="1"/>
    <col min="7776" max="7776" width="10.28515625" style="46" customWidth="1"/>
    <col min="7777" max="7777" width="10" style="46" customWidth="1"/>
    <col min="7778" max="7778" width="10.28515625" style="46" customWidth="1"/>
    <col min="7779" max="7779" width="10" style="46" customWidth="1"/>
    <col min="7780" max="7780" width="19.85546875" style="46" customWidth="1"/>
    <col min="7781" max="7781" width="10.28515625" style="46" customWidth="1"/>
    <col min="7782" max="7782" width="10" style="46" customWidth="1"/>
    <col min="7783" max="7783" width="10.28515625" style="46" customWidth="1"/>
    <col min="7784" max="7784" width="10" style="46" customWidth="1"/>
    <col min="7785" max="7785" width="10.28515625" style="46" customWidth="1"/>
    <col min="7786" max="7786" width="10" style="46" customWidth="1"/>
    <col min="7787" max="7787" width="10.28515625" style="46" customWidth="1"/>
    <col min="7788" max="7788" width="10" style="46" customWidth="1"/>
    <col min="7789" max="7789" width="10.28515625" style="46" customWidth="1"/>
    <col min="7790" max="7790" width="10" style="46" customWidth="1"/>
    <col min="7791" max="7791" width="19.85546875" style="46" customWidth="1"/>
    <col min="7792" max="7792" width="10.28515625" style="46" customWidth="1"/>
    <col min="7793" max="7793" width="10" style="46" customWidth="1"/>
    <col min="7794" max="7794" width="10.28515625" style="46" customWidth="1"/>
    <col min="7795" max="7795" width="10" style="46" customWidth="1"/>
    <col min="7796" max="7796" width="10.28515625" style="46" customWidth="1"/>
    <col min="7797" max="7797" width="10" style="46" customWidth="1"/>
    <col min="7798" max="7798" width="10.28515625" style="46" customWidth="1"/>
    <col min="7799" max="7799" width="10" style="46" customWidth="1"/>
    <col min="7800" max="7800" width="10.28515625" style="46" customWidth="1"/>
    <col min="7801" max="7801" width="10" style="46" customWidth="1"/>
    <col min="7802" max="7802" width="19.85546875" style="46" customWidth="1"/>
    <col min="7803" max="7803" width="10.28515625" style="46" customWidth="1"/>
    <col min="7804" max="7804" width="10" style="46" customWidth="1"/>
    <col min="7805" max="7805" width="10.28515625" style="46" customWidth="1"/>
    <col min="7806" max="7806" width="10" style="46" customWidth="1"/>
    <col min="7807" max="7807" width="10.28515625" style="46" customWidth="1"/>
    <col min="7808" max="7808" width="9.140625" style="46"/>
    <col min="7809" max="7809" width="10.28515625" style="46" customWidth="1"/>
    <col min="7810" max="7810" width="9.42578125" style="46" customWidth="1"/>
    <col min="7811" max="7936" width="9.140625" style="46"/>
    <col min="7937" max="7937" width="19.85546875" style="46" customWidth="1"/>
    <col min="7938" max="7938" width="11.42578125" style="46" customWidth="1"/>
    <col min="7939" max="7939" width="10" style="46" customWidth="1"/>
    <col min="7940" max="7940" width="11.42578125" style="46" customWidth="1"/>
    <col min="7941" max="7941" width="10.28515625" style="46" customWidth="1"/>
    <col min="7942" max="7942" width="10" style="46" customWidth="1"/>
    <col min="7943" max="7943" width="10.7109375" style="46" customWidth="1"/>
    <col min="7944" max="7947" width="10" style="46" customWidth="1"/>
    <col min="7948" max="7948" width="19.85546875" style="46" customWidth="1"/>
    <col min="7949" max="7949" width="10.28515625" style="46" customWidth="1"/>
    <col min="7950" max="7950" width="10" style="46" customWidth="1"/>
    <col min="7951" max="7951" width="10.28515625" style="46" customWidth="1"/>
    <col min="7952" max="7952" width="10" style="46" customWidth="1"/>
    <col min="7953" max="7953" width="10.28515625" style="46" customWidth="1"/>
    <col min="7954" max="7954" width="10" style="46" customWidth="1"/>
    <col min="7955" max="7955" width="10.28515625" style="46" customWidth="1"/>
    <col min="7956" max="7956" width="10" style="46" customWidth="1"/>
    <col min="7957" max="7957" width="10.28515625" style="46" customWidth="1"/>
    <col min="7958" max="7958" width="10" style="46" customWidth="1"/>
    <col min="7959" max="7959" width="19.85546875" style="46" customWidth="1"/>
    <col min="7960" max="7960" width="10.28515625" style="46" customWidth="1"/>
    <col min="7961" max="7961" width="10" style="46" customWidth="1"/>
    <col min="7962" max="7962" width="10.28515625" style="46" customWidth="1"/>
    <col min="7963" max="7963" width="10" style="46" customWidth="1"/>
    <col min="7964" max="7964" width="10.28515625" style="46" customWidth="1"/>
    <col min="7965" max="7965" width="10" style="46" customWidth="1"/>
    <col min="7966" max="7966" width="10.28515625" style="46" customWidth="1"/>
    <col min="7967" max="7967" width="10" style="46" customWidth="1"/>
    <col min="7968" max="7968" width="10.28515625" style="46" customWidth="1"/>
    <col min="7969" max="7969" width="10" style="46" customWidth="1"/>
    <col min="7970" max="7970" width="19.85546875" style="46" customWidth="1"/>
    <col min="7971" max="7971" width="10.28515625" style="46" customWidth="1"/>
    <col min="7972" max="7972" width="10" style="46" customWidth="1"/>
    <col min="7973" max="7973" width="10.28515625" style="46" customWidth="1"/>
    <col min="7974" max="7974" width="10" style="46" customWidth="1"/>
    <col min="7975" max="7975" width="10.28515625" style="46" customWidth="1"/>
    <col min="7976" max="7976" width="10" style="46" customWidth="1"/>
    <col min="7977" max="7977" width="10.28515625" style="46" customWidth="1"/>
    <col min="7978" max="7978" width="10" style="46" customWidth="1"/>
    <col min="7979" max="7979" width="10.28515625" style="46" customWidth="1"/>
    <col min="7980" max="7980" width="10" style="46" customWidth="1"/>
    <col min="7981" max="7981" width="19.85546875" style="46" customWidth="1"/>
    <col min="7982" max="7982" width="10.28515625" style="46" customWidth="1"/>
    <col min="7983" max="7983" width="10" style="46" customWidth="1"/>
    <col min="7984" max="7984" width="10.28515625" style="46" customWidth="1"/>
    <col min="7985" max="7985" width="10" style="46" customWidth="1"/>
    <col min="7986" max="7986" width="10.28515625" style="46" customWidth="1"/>
    <col min="7987" max="7987" width="10" style="46" customWidth="1"/>
    <col min="7988" max="7988" width="10.28515625" style="46" customWidth="1"/>
    <col min="7989" max="7989" width="10" style="46" customWidth="1"/>
    <col min="7990" max="7990" width="10.28515625" style="46" customWidth="1"/>
    <col min="7991" max="7991" width="10" style="46" customWidth="1"/>
    <col min="7992" max="7992" width="19.85546875" style="46" customWidth="1"/>
    <col min="7993" max="7993" width="10.28515625" style="46" customWidth="1"/>
    <col min="7994" max="7994" width="10" style="46" customWidth="1"/>
    <col min="7995" max="7995" width="10.28515625" style="46" customWidth="1"/>
    <col min="7996" max="7996" width="10" style="46" customWidth="1"/>
    <col min="7997" max="7997" width="10.28515625" style="46" customWidth="1"/>
    <col min="7998" max="7998" width="10" style="46" customWidth="1"/>
    <col min="7999" max="7999" width="10.28515625" style="46" customWidth="1"/>
    <col min="8000" max="8000" width="10" style="46" customWidth="1"/>
    <col min="8001" max="8001" width="10.28515625" style="46" customWidth="1"/>
    <col min="8002" max="8002" width="10" style="46" customWidth="1"/>
    <col min="8003" max="8003" width="19.85546875" style="46" customWidth="1"/>
    <col min="8004" max="8004" width="10.28515625" style="46" customWidth="1"/>
    <col min="8005" max="8005" width="10" style="46" customWidth="1"/>
    <col min="8006" max="8006" width="10.28515625" style="46" customWidth="1"/>
    <col min="8007" max="8007" width="10" style="46" customWidth="1"/>
    <col min="8008" max="8008" width="10.28515625" style="46" customWidth="1"/>
    <col min="8009" max="8009" width="10" style="46" customWidth="1"/>
    <col min="8010" max="8010" width="10.28515625" style="46" customWidth="1"/>
    <col min="8011" max="8011" width="10" style="46" customWidth="1"/>
    <col min="8012" max="8012" width="10.28515625" style="46" customWidth="1"/>
    <col min="8013" max="8013" width="10" style="46" customWidth="1"/>
    <col min="8014" max="8014" width="19.85546875" style="46" customWidth="1"/>
    <col min="8015" max="8015" width="10.28515625" style="46" customWidth="1"/>
    <col min="8016" max="8016" width="10" style="46" customWidth="1"/>
    <col min="8017" max="8017" width="10.28515625" style="46" customWidth="1"/>
    <col min="8018" max="8018" width="10" style="46" customWidth="1"/>
    <col min="8019" max="8019" width="10.28515625" style="46" customWidth="1"/>
    <col min="8020" max="8020" width="10" style="46" customWidth="1"/>
    <col min="8021" max="8021" width="10.28515625" style="46" customWidth="1"/>
    <col min="8022" max="8022" width="10" style="46" customWidth="1"/>
    <col min="8023" max="8023" width="10.28515625" style="46" customWidth="1"/>
    <col min="8024" max="8024" width="10" style="46" customWidth="1"/>
    <col min="8025" max="8025" width="19.85546875" style="46" customWidth="1"/>
    <col min="8026" max="8026" width="10.28515625" style="46" customWidth="1"/>
    <col min="8027" max="8027" width="10" style="46" customWidth="1"/>
    <col min="8028" max="8028" width="10.28515625" style="46" customWidth="1"/>
    <col min="8029" max="8029" width="10" style="46" customWidth="1"/>
    <col min="8030" max="8030" width="10.28515625" style="46" customWidth="1"/>
    <col min="8031" max="8031" width="10" style="46" customWidth="1"/>
    <col min="8032" max="8032" width="10.28515625" style="46" customWidth="1"/>
    <col min="8033" max="8033" width="10" style="46" customWidth="1"/>
    <col min="8034" max="8034" width="10.28515625" style="46" customWidth="1"/>
    <col min="8035" max="8035" width="10" style="46" customWidth="1"/>
    <col min="8036" max="8036" width="19.85546875" style="46" customWidth="1"/>
    <col min="8037" max="8037" width="10.28515625" style="46" customWidth="1"/>
    <col min="8038" max="8038" width="10" style="46" customWidth="1"/>
    <col min="8039" max="8039" width="10.28515625" style="46" customWidth="1"/>
    <col min="8040" max="8040" width="10" style="46" customWidth="1"/>
    <col min="8041" max="8041" width="10.28515625" style="46" customWidth="1"/>
    <col min="8042" max="8042" width="10" style="46" customWidth="1"/>
    <col min="8043" max="8043" width="10.28515625" style="46" customWidth="1"/>
    <col min="8044" max="8044" width="10" style="46" customWidth="1"/>
    <col min="8045" max="8045" width="10.28515625" style="46" customWidth="1"/>
    <col min="8046" max="8046" width="10" style="46" customWidth="1"/>
    <col min="8047" max="8047" width="19.85546875" style="46" customWidth="1"/>
    <col min="8048" max="8048" width="10.28515625" style="46" customWidth="1"/>
    <col min="8049" max="8049" width="10" style="46" customWidth="1"/>
    <col min="8050" max="8050" width="10.28515625" style="46" customWidth="1"/>
    <col min="8051" max="8051" width="10" style="46" customWidth="1"/>
    <col min="8052" max="8052" width="10.28515625" style="46" customWidth="1"/>
    <col min="8053" max="8053" width="10" style="46" customWidth="1"/>
    <col min="8054" max="8054" width="10.28515625" style="46" customWidth="1"/>
    <col min="8055" max="8055" width="10" style="46" customWidth="1"/>
    <col min="8056" max="8056" width="10.28515625" style="46" customWidth="1"/>
    <col min="8057" max="8057" width="10" style="46" customWidth="1"/>
    <col min="8058" max="8058" width="19.85546875" style="46" customWidth="1"/>
    <col min="8059" max="8059" width="10.28515625" style="46" customWidth="1"/>
    <col min="8060" max="8060" width="10" style="46" customWidth="1"/>
    <col min="8061" max="8061" width="10.28515625" style="46" customWidth="1"/>
    <col min="8062" max="8062" width="10" style="46" customWidth="1"/>
    <col min="8063" max="8063" width="10.28515625" style="46" customWidth="1"/>
    <col min="8064" max="8064" width="9.140625" style="46"/>
    <col min="8065" max="8065" width="10.28515625" style="46" customWidth="1"/>
    <col min="8066" max="8066" width="9.42578125" style="46" customWidth="1"/>
    <col min="8067" max="8192" width="9.140625" style="46"/>
    <col min="8193" max="8193" width="19.85546875" style="46" customWidth="1"/>
    <col min="8194" max="8194" width="11.42578125" style="46" customWidth="1"/>
    <col min="8195" max="8195" width="10" style="46" customWidth="1"/>
    <col min="8196" max="8196" width="11.42578125" style="46" customWidth="1"/>
    <col min="8197" max="8197" width="10.28515625" style="46" customWidth="1"/>
    <col min="8198" max="8198" width="10" style="46" customWidth="1"/>
    <col min="8199" max="8199" width="10.7109375" style="46" customWidth="1"/>
    <col min="8200" max="8203" width="10" style="46" customWidth="1"/>
    <col min="8204" max="8204" width="19.85546875" style="46" customWidth="1"/>
    <col min="8205" max="8205" width="10.28515625" style="46" customWidth="1"/>
    <col min="8206" max="8206" width="10" style="46" customWidth="1"/>
    <col min="8207" max="8207" width="10.28515625" style="46" customWidth="1"/>
    <col min="8208" max="8208" width="10" style="46" customWidth="1"/>
    <col min="8209" max="8209" width="10.28515625" style="46" customWidth="1"/>
    <col min="8210" max="8210" width="10" style="46" customWidth="1"/>
    <col min="8211" max="8211" width="10.28515625" style="46" customWidth="1"/>
    <col min="8212" max="8212" width="10" style="46" customWidth="1"/>
    <col min="8213" max="8213" width="10.28515625" style="46" customWidth="1"/>
    <col min="8214" max="8214" width="10" style="46" customWidth="1"/>
    <col min="8215" max="8215" width="19.85546875" style="46" customWidth="1"/>
    <col min="8216" max="8216" width="10.28515625" style="46" customWidth="1"/>
    <col min="8217" max="8217" width="10" style="46" customWidth="1"/>
    <col min="8218" max="8218" width="10.28515625" style="46" customWidth="1"/>
    <col min="8219" max="8219" width="10" style="46" customWidth="1"/>
    <col min="8220" max="8220" width="10.28515625" style="46" customWidth="1"/>
    <col min="8221" max="8221" width="10" style="46" customWidth="1"/>
    <col min="8222" max="8222" width="10.28515625" style="46" customWidth="1"/>
    <col min="8223" max="8223" width="10" style="46" customWidth="1"/>
    <col min="8224" max="8224" width="10.28515625" style="46" customWidth="1"/>
    <col min="8225" max="8225" width="10" style="46" customWidth="1"/>
    <col min="8226" max="8226" width="19.85546875" style="46" customWidth="1"/>
    <col min="8227" max="8227" width="10.28515625" style="46" customWidth="1"/>
    <col min="8228" max="8228" width="10" style="46" customWidth="1"/>
    <col min="8229" max="8229" width="10.28515625" style="46" customWidth="1"/>
    <col min="8230" max="8230" width="10" style="46" customWidth="1"/>
    <col min="8231" max="8231" width="10.28515625" style="46" customWidth="1"/>
    <col min="8232" max="8232" width="10" style="46" customWidth="1"/>
    <col min="8233" max="8233" width="10.28515625" style="46" customWidth="1"/>
    <col min="8234" max="8234" width="10" style="46" customWidth="1"/>
    <col min="8235" max="8235" width="10.28515625" style="46" customWidth="1"/>
    <col min="8236" max="8236" width="10" style="46" customWidth="1"/>
    <col min="8237" max="8237" width="19.85546875" style="46" customWidth="1"/>
    <col min="8238" max="8238" width="10.28515625" style="46" customWidth="1"/>
    <col min="8239" max="8239" width="10" style="46" customWidth="1"/>
    <col min="8240" max="8240" width="10.28515625" style="46" customWidth="1"/>
    <col min="8241" max="8241" width="10" style="46" customWidth="1"/>
    <col min="8242" max="8242" width="10.28515625" style="46" customWidth="1"/>
    <col min="8243" max="8243" width="10" style="46" customWidth="1"/>
    <col min="8244" max="8244" width="10.28515625" style="46" customWidth="1"/>
    <col min="8245" max="8245" width="10" style="46" customWidth="1"/>
    <col min="8246" max="8246" width="10.28515625" style="46" customWidth="1"/>
    <col min="8247" max="8247" width="10" style="46" customWidth="1"/>
    <col min="8248" max="8248" width="19.85546875" style="46" customWidth="1"/>
    <col min="8249" max="8249" width="10.28515625" style="46" customWidth="1"/>
    <col min="8250" max="8250" width="10" style="46" customWidth="1"/>
    <col min="8251" max="8251" width="10.28515625" style="46" customWidth="1"/>
    <col min="8252" max="8252" width="10" style="46" customWidth="1"/>
    <col min="8253" max="8253" width="10.28515625" style="46" customWidth="1"/>
    <col min="8254" max="8254" width="10" style="46" customWidth="1"/>
    <col min="8255" max="8255" width="10.28515625" style="46" customWidth="1"/>
    <col min="8256" max="8256" width="10" style="46" customWidth="1"/>
    <col min="8257" max="8257" width="10.28515625" style="46" customWidth="1"/>
    <col min="8258" max="8258" width="10" style="46" customWidth="1"/>
    <col min="8259" max="8259" width="19.85546875" style="46" customWidth="1"/>
    <col min="8260" max="8260" width="10.28515625" style="46" customWidth="1"/>
    <col min="8261" max="8261" width="10" style="46" customWidth="1"/>
    <col min="8262" max="8262" width="10.28515625" style="46" customWidth="1"/>
    <col min="8263" max="8263" width="10" style="46" customWidth="1"/>
    <col min="8264" max="8264" width="10.28515625" style="46" customWidth="1"/>
    <col min="8265" max="8265" width="10" style="46" customWidth="1"/>
    <col min="8266" max="8266" width="10.28515625" style="46" customWidth="1"/>
    <col min="8267" max="8267" width="10" style="46" customWidth="1"/>
    <col min="8268" max="8268" width="10.28515625" style="46" customWidth="1"/>
    <col min="8269" max="8269" width="10" style="46" customWidth="1"/>
    <col min="8270" max="8270" width="19.85546875" style="46" customWidth="1"/>
    <col min="8271" max="8271" width="10.28515625" style="46" customWidth="1"/>
    <col min="8272" max="8272" width="10" style="46" customWidth="1"/>
    <col min="8273" max="8273" width="10.28515625" style="46" customWidth="1"/>
    <col min="8274" max="8274" width="10" style="46" customWidth="1"/>
    <col min="8275" max="8275" width="10.28515625" style="46" customWidth="1"/>
    <col min="8276" max="8276" width="10" style="46" customWidth="1"/>
    <col min="8277" max="8277" width="10.28515625" style="46" customWidth="1"/>
    <col min="8278" max="8278" width="10" style="46" customWidth="1"/>
    <col min="8279" max="8279" width="10.28515625" style="46" customWidth="1"/>
    <col min="8280" max="8280" width="10" style="46" customWidth="1"/>
    <col min="8281" max="8281" width="19.85546875" style="46" customWidth="1"/>
    <col min="8282" max="8282" width="10.28515625" style="46" customWidth="1"/>
    <col min="8283" max="8283" width="10" style="46" customWidth="1"/>
    <col min="8284" max="8284" width="10.28515625" style="46" customWidth="1"/>
    <col min="8285" max="8285" width="10" style="46" customWidth="1"/>
    <col min="8286" max="8286" width="10.28515625" style="46" customWidth="1"/>
    <col min="8287" max="8287" width="10" style="46" customWidth="1"/>
    <col min="8288" max="8288" width="10.28515625" style="46" customWidth="1"/>
    <col min="8289" max="8289" width="10" style="46" customWidth="1"/>
    <col min="8290" max="8290" width="10.28515625" style="46" customWidth="1"/>
    <col min="8291" max="8291" width="10" style="46" customWidth="1"/>
    <col min="8292" max="8292" width="19.85546875" style="46" customWidth="1"/>
    <col min="8293" max="8293" width="10.28515625" style="46" customWidth="1"/>
    <col min="8294" max="8294" width="10" style="46" customWidth="1"/>
    <col min="8295" max="8295" width="10.28515625" style="46" customWidth="1"/>
    <col min="8296" max="8296" width="10" style="46" customWidth="1"/>
    <col min="8297" max="8297" width="10.28515625" style="46" customWidth="1"/>
    <col min="8298" max="8298" width="10" style="46" customWidth="1"/>
    <col min="8299" max="8299" width="10.28515625" style="46" customWidth="1"/>
    <col min="8300" max="8300" width="10" style="46" customWidth="1"/>
    <col min="8301" max="8301" width="10.28515625" style="46" customWidth="1"/>
    <col min="8302" max="8302" width="10" style="46" customWidth="1"/>
    <col min="8303" max="8303" width="19.85546875" style="46" customWidth="1"/>
    <col min="8304" max="8304" width="10.28515625" style="46" customWidth="1"/>
    <col min="8305" max="8305" width="10" style="46" customWidth="1"/>
    <col min="8306" max="8306" width="10.28515625" style="46" customWidth="1"/>
    <col min="8307" max="8307" width="10" style="46" customWidth="1"/>
    <col min="8308" max="8308" width="10.28515625" style="46" customWidth="1"/>
    <col min="8309" max="8309" width="10" style="46" customWidth="1"/>
    <col min="8310" max="8310" width="10.28515625" style="46" customWidth="1"/>
    <col min="8311" max="8311" width="10" style="46" customWidth="1"/>
    <col min="8312" max="8312" width="10.28515625" style="46" customWidth="1"/>
    <col min="8313" max="8313" width="10" style="46" customWidth="1"/>
    <col min="8314" max="8314" width="19.85546875" style="46" customWidth="1"/>
    <col min="8315" max="8315" width="10.28515625" style="46" customWidth="1"/>
    <col min="8316" max="8316" width="10" style="46" customWidth="1"/>
    <col min="8317" max="8317" width="10.28515625" style="46" customWidth="1"/>
    <col min="8318" max="8318" width="10" style="46" customWidth="1"/>
    <col min="8319" max="8319" width="10.28515625" style="46" customWidth="1"/>
    <col min="8320" max="8320" width="9.140625" style="46"/>
    <col min="8321" max="8321" width="10.28515625" style="46" customWidth="1"/>
    <col min="8322" max="8322" width="9.42578125" style="46" customWidth="1"/>
    <col min="8323" max="8448" width="9.140625" style="46"/>
    <col min="8449" max="8449" width="19.85546875" style="46" customWidth="1"/>
    <col min="8450" max="8450" width="11.42578125" style="46" customWidth="1"/>
    <col min="8451" max="8451" width="10" style="46" customWidth="1"/>
    <col min="8452" max="8452" width="11.42578125" style="46" customWidth="1"/>
    <col min="8453" max="8453" width="10.28515625" style="46" customWidth="1"/>
    <col min="8454" max="8454" width="10" style="46" customWidth="1"/>
    <col min="8455" max="8455" width="10.7109375" style="46" customWidth="1"/>
    <col min="8456" max="8459" width="10" style="46" customWidth="1"/>
    <col min="8460" max="8460" width="19.85546875" style="46" customWidth="1"/>
    <col min="8461" max="8461" width="10.28515625" style="46" customWidth="1"/>
    <col min="8462" max="8462" width="10" style="46" customWidth="1"/>
    <col min="8463" max="8463" width="10.28515625" style="46" customWidth="1"/>
    <col min="8464" max="8464" width="10" style="46" customWidth="1"/>
    <col min="8465" max="8465" width="10.28515625" style="46" customWidth="1"/>
    <col min="8466" max="8466" width="10" style="46" customWidth="1"/>
    <col min="8467" max="8467" width="10.28515625" style="46" customWidth="1"/>
    <col min="8468" max="8468" width="10" style="46" customWidth="1"/>
    <col min="8469" max="8469" width="10.28515625" style="46" customWidth="1"/>
    <col min="8470" max="8470" width="10" style="46" customWidth="1"/>
    <col min="8471" max="8471" width="19.85546875" style="46" customWidth="1"/>
    <col min="8472" max="8472" width="10.28515625" style="46" customWidth="1"/>
    <col min="8473" max="8473" width="10" style="46" customWidth="1"/>
    <col min="8474" max="8474" width="10.28515625" style="46" customWidth="1"/>
    <col min="8475" max="8475" width="10" style="46" customWidth="1"/>
    <col min="8476" max="8476" width="10.28515625" style="46" customWidth="1"/>
    <col min="8477" max="8477" width="10" style="46" customWidth="1"/>
    <col min="8478" max="8478" width="10.28515625" style="46" customWidth="1"/>
    <col min="8479" max="8479" width="10" style="46" customWidth="1"/>
    <col min="8480" max="8480" width="10.28515625" style="46" customWidth="1"/>
    <col min="8481" max="8481" width="10" style="46" customWidth="1"/>
    <col min="8482" max="8482" width="19.85546875" style="46" customWidth="1"/>
    <col min="8483" max="8483" width="10.28515625" style="46" customWidth="1"/>
    <col min="8484" max="8484" width="10" style="46" customWidth="1"/>
    <col min="8485" max="8485" width="10.28515625" style="46" customWidth="1"/>
    <col min="8486" max="8486" width="10" style="46" customWidth="1"/>
    <col min="8487" max="8487" width="10.28515625" style="46" customWidth="1"/>
    <col min="8488" max="8488" width="10" style="46" customWidth="1"/>
    <col min="8489" max="8489" width="10.28515625" style="46" customWidth="1"/>
    <col min="8490" max="8490" width="10" style="46" customWidth="1"/>
    <col min="8491" max="8491" width="10.28515625" style="46" customWidth="1"/>
    <col min="8492" max="8492" width="10" style="46" customWidth="1"/>
    <col min="8493" max="8493" width="19.85546875" style="46" customWidth="1"/>
    <col min="8494" max="8494" width="10.28515625" style="46" customWidth="1"/>
    <col min="8495" max="8495" width="10" style="46" customWidth="1"/>
    <col min="8496" max="8496" width="10.28515625" style="46" customWidth="1"/>
    <col min="8497" max="8497" width="10" style="46" customWidth="1"/>
    <col min="8498" max="8498" width="10.28515625" style="46" customWidth="1"/>
    <col min="8499" max="8499" width="10" style="46" customWidth="1"/>
    <col min="8500" max="8500" width="10.28515625" style="46" customWidth="1"/>
    <col min="8501" max="8501" width="10" style="46" customWidth="1"/>
    <col min="8502" max="8502" width="10.28515625" style="46" customWidth="1"/>
    <col min="8503" max="8503" width="10" style="46" customWidth="1"/>
    <col min="8504" max="8504" width="19.85546875" style="46" customWidth="1"/>
    <col min="8505" max="8505" width="10.28515625" style="46" customWidth="1"/>
    <col min="8506" max="8506" width="10" style="46" customWidth="1"/>
    <col min="8507" max="8507" width="10.28515625" style="46" customWidth="1"/>
    <col min="8508" max="8508" width="10" style="46" customWidth="1"/>
    <col min="8509" max="8509" width="10.28515625" style="46" customWidth="1"/>
    <col min="8510" max="8510" width="10" style="46" customWidth="1"/>
    <col min="8511" max="8511" width="10.28515625" style="46" customWidth="1"/>
    <col min="8512" max="8512" width="10" style="46" customWidth="1"/>
    <col min="8513" max="8513" width="10.28515625" style="46" customWidth="1"/>
    <col min="8514" max="8514" width="10" style="46" customWidth="1"/>
    <col min="8515" max="8515" width="19.85546875" style="46" customWidth="1"/>
    <col min="8516" max="8516" width="10.28515625" style="46" customWidth="1"/>
    <col min="8517" max="8517" width="10" style="46" customWidth="1"/>
    <col min="8518" max="8518" width="10.28515625" style="46" customWidth="1"/>
    <col min="8519" max="8519" width="10" style="46" customWidth="1"/>
    <col min="8520" max="8520" width="10.28515625" style="46" customWidth="1"/>
    <col min="8521" max="8521" width="10" style="46" customWidth="1"/>
    <col min="8522" max="8522" width="10.28515625" style="46" customWidth="1"/>
    <col min="8523" max="8523" width="10" style="46" customWidth="1"/>
    <col min="8524" max="8524" width="10.28515625" style="46" customWidth="1"/>
    <col min="8525" max="8525" width="10" style="46" customWidth="1"/>
    <col min="8526" max="8526" width="19.85546875" style="46" customWidth="1"/>
    <col min="8527" max="8527" width="10.28515625" style="46" customWidth="1"/>
    <col min="8528" max="8528" width="10" style="46" customWidth="1"/>
    <col min="8529" max="8529" width="10.28515625" style="46" customWidth="1"/>
    <col min="8530" max="8530" width="10" style="46" customWidth="1"/>
    <col min="8531" max="8531" width="10.28515625" style="46" customWidth="1"/>
    <col min="8532" max="8532" width="10" style="46" customWidth="1"/>
    <col min="8533" max="8533" width="10.28515625" style="46" customWidth="1"/>
    <col min="8534" max="8534" width="10" style="46" customWidth="1"/>
    <col min="8535" max="8535" width="10.28515625" style="46" customWidth="1"/>
    <col min="8536" max="8536" width="10" style="46" customWidth="1"/>
    <col min="8537" max="8537" width="19.85546875" style="46" customWidth="1"/>
    <col min="8538" max="8538" width="10.28515625" style="46" customWidth="1"/>
    <col min="8539" max="8539" width="10" style="46" customWidth="1"/>
    <col min="8540" max="8540" width="10.28515625" style="46" customWidth="1"/>
    <col min="8541" max="8541" width="10" style="46" customWidth="1"/>
    <col min="8542" max="8542" width="10.28515625" style="46" customWidth="1"/>
    <col min="8543" max="8543" width="10" style="46" customWidth="1"/>
    <col min="8544" max="8544" width="10.28515625" style="46" customWidth="1"/>
    <col min="8545" max="8545" width="10" style="46" customWidth="1"/>
    <col min="8546" max="8546" width="10.28515625" style="46" customWidth="1"/>
    <col min="8547" max="8547" width="10" style="46" customWidth="1"/>
    <col min="8548" max="8548" width="19.85546875" style="46" customWidth="1"/>
    <col min="8549" max="8549" width="10.28515625" style="46" customWidth="1"/>
    <col min="8550" max="8550" width="10" style="46" customWidth="1"/>
    <col min="8551" max="8551" width="10.28515625" style="46" customWidth="1"/>
    <col min="8552" max="8552" width="10" style="46" customWidth="1"/>
    <col min="8553" max="8553" width="10.28515625" style="46" customWidth="1"/>
    <col min="8554" max="8554" width="10" style="46" customWidth="1"/>
    <col min="8555" max="8555" width="10.28515625" style="46" customWidth="1"/>
    <col min="8556" max="8556" width="10" style="46" customWidth="1"/>
    <col min="8557" max="8557" width="10.28515625" style="46" customWidth="1"/>
    <col min="8558" max="8558" width="10" style="46" customWidth="1"/>
    <col min="8559" max="8559" width="19.85546875" style="46" customWidth="1"/>
    <col min="8560" max="8560" width="10.28515625" style="46" customWidth="1"/>
    <col min="8561" max="8561" width="10" style="46" customWidth="1"/>
    <col min="8562" max="8562" width="10.28515625" style="46" customWidth="1"/>
    <col min="8563" max="8563" width="10" style="46" customWidth="1"/>
    <col min="8564" max="8564" width="10.28515625" style="46" customWidth="1"/>
    <col min="8565" max="8565" width="10" style="46" customWidth="1"/>
    <col min="8566" max="8566" width="10.28515625" style="46" customWidth="1"/>
    <col min="8567" max="8567" width="10" style="46" customWidth="1"/>
    <col min="8568" max="8568" width="10.28515625" style="46" customWidth="1"/>
    <col min="8569" max="8569" width="10" style="46" customWidth="1"/>
    <col min="8570" max="8570" width="19.85546875" style="46" customWidth="1"/>
    <col min="8571" max="8571" width="10.28515625" style="46" customWidth="1"/>
    <col min="8572" max="8572" width="10" style="46" customWidth="1"/>
    <col min="8573" max="8573" width="10.28515625" style="46" customWidth="1"/>
    <col min="8574" max="8574" width="10" style="46" customWidth="1"/>
    <col min="8575" max="8575" width="10.28515625" style="46" customWidth="1"/>
    <col min="8576" max="8576" width="9.140625" style="46"/>
    <col min="8577" max="8577" width="10.28515625" style="46" customWidth="1"/>
    <col min="8578" max="8578" width="9.42578125" style="46" customWidth="1"/>
    <col min="8579" max="8704" width="9.140625" style="46"/>
    <col min="8705" max="8705" width="19.85546875" style="46" customWidth="1"/>
    <col min="8706" max="8706" width="11.42578125" style="46" customWidth="1"/>
    <col min="8707" max="8707" width="10" style="46" customWidth="1"/>
    <col min="8708" max="8708" width="11.42578125" style="46" customWidth="1"/>
    <col min="8709" max="8709" width="10.28515625" style="46" customWidth="1"/>
    <col min="8710" max="8710" width="10" style="46" customWidth="1"/>
    <col min="8711" max="8711" width="10.7109375" style="46" customWidth="1"/>
    <col min="8712" max="8715" width="10" style="46" customWidth="1"/>
    <col min="8716" max="8716" width="19.85546875" style="46" customWidth="1"/>
    <col min="8717" max="8717" width="10.28515625" style="46" customWidth="1"/>
    <col min="8718" max="8718" width="10" style="46" customWidth="1"/>
    <col min="8719" max="8719" width="10.28515625" style="46" customWidth="1"/>
    <col min="8720" max="8720" width="10" style="46" customWidth="1"/>
    <col min="8721" max="8721" width="10.28515625" style="46" customWidth="1"/>
    <col min="8722" max="8722" width="10" style="46" customWidth="1"/>
    <col min="8723" max="8723" width="10.28515625" style="46" customWidth="1"/>
    <col min="8724" max="8724" width="10" style="46" customWidth="1"/>
    <col min="8725" max="8725" width="10.28515625" style="46" customWidth="1"/>
    <col min="8726" max="8726" width="10" style="46" customWidth="1"/>
    <col min="8727" max="8727" width="19.85546875" style="46" customWidth="1"/>
    <col min="8728" max="8728" width="10.28515625" style="46" customWidth="1"/>
    <col min="8729" max="8729" width="10" style="46" customWidth="1"/>
    <col min="8730" max="8730" width="10.28515625" style="46" customWidth="1"/>
    <col min="8731" max="8731" width="10" style="46" customWidth="1"/>
    <col min="8732" max="8732" width="10.28515625" style="46" customWidth="1"/>
    <col min="8733" max="8733" width="10" style="46" customWidth="1"/>
    <col min="8734" max="8734" width="10.28515625" style="46" customWidth="1"/>
    <col min="8735" max="8735" width="10" style="46" customWidth="1"/>
    <col min="8736" max="8736" width="10.28515625" style="46" customWidth="1"/>
    <col min="8737" max="8737" width="10" style="46" customWidth="1"/>
    <col min="8738" max="8738" width="19.85546875" style="46" customWidth="1"/>
    <col min="8739" max="8739" width="10.28515625" style="46" customWidth="1"/>
    <col min="8740" max="8740" width="10" style="46" customWidth="1"/>
    <col min="8741" max="8741" width="10.28515625" style="46" customWidth="1"/>
    <col min="8742" max="8742" width="10" style="46" customWidth="1"/>
    <col min="8743" max="8743" width="10.28515625" style="46" customWidth="1"/>
    <col min="8744" max="8744" width="10" style="46" customWidth="1"/>
    <col min="8745" max="8745" width="10.28515625" style="46" customWidth="1"/>
    <col min="8746" max="8746" width="10" style="46" customWidth="1"/>
    <col min="8747" max="8747" width="10.28515625" style="46" customWidth="1"/>
    <col min="8748" max="8748" width="10" style="46" customWidth="1"/>
    <col min="8749" max="8749" width="19.85546875" style="46" customWidth="1"/>
    <col min="8750" max="8750" width="10.28515625" style="46" customWidth="1"/>
    <col min="8751" max="8751" width="10" style="46" customWidth="1"/>
    <col min="8752" max="8752" width="10.28515625" style="46" customWidth="1"/>
    <col min="8753" max="8753" width="10" style="46" customWidth="1"/>
    <col min="8754" max="8754" width="10.28515625" style="46" customWidth="1"/>
    <col min="8755" max="8755" width="10" style="46" customWidth="1"/>
    <col min="8756" max="8756" width="10.28515625" style="46" customWidth="1"/>
    <col min="8757" max="8757" width="10" style="46" customWidth="1"/>
    <col min="8758" max="8758" width="10.28515625" style="46" customWidth="1"/>
    <col min="8759" max="8759" width="10" style="46" customWidth="1"/>
    <col min="8760" max="8760" width="19.85546875" style="46" customWidth="1"/>
    <col min="8761" max="8761" width="10.28515625" style="46" customWidth="1"/>
    <col min="8762" max="8762" width="10" style="46" customWidth="1"/>
    <col min="8763" max="8763" width="10.28515625" style="46" customWidth="1"/>
    <col min="8764" max="8764" width="10" style="46" customWidth="1"/>
    <col min="8765" max="8765" width="10.28515625" style="46" customWidth="1"/>
    <col min="8766" max="8766" width="10" style="46" customWidth="1"/>
    <col min="8767" max="8767" width="10.28515625" style="46" customWidth="1"/>
    <col min="8768" max="8768" width="10" style="46" customWidth="1"/>
    <col min="8769" max="8769" width="10.28515625" style="46" customWidth="1"/>
    <col min="8770" max="8770" width="10" style="46" customWidth="1"/>
    <col min="8771" max="8771" width="19.85546875" style="46" customWidth="1"/>
    <col min="8772" max="8772" width="10.28515625" style="46" customWidth="1"/>
    <col min="8773" max="8773" width="10" style="46" customWidth="1"/>
    <col min="8774" max="8774" width="10.28515625" style="46" customWidth="1"/>
    <col min="8775" max="8775" width="10" style="46" customWidth="1"/>
    <col min="8776" max="8776" width="10.28515625" style="46" customWidth="1"/>
    <col min="8777" max="8777" width="10" style="46" customWidth="1"/>
    <col min="8778" max="8778" width="10.28515625" style="46" customWidth="1"/>
    <col min="8779" max="8779" width="10" style="46" customWidth="1"/>
    <col min="8780" max="8780" width="10.28515625" style="46" customWidth="1"/>
    <col min="8781" max="8781" width="10" style="46" customWidth="1"/>
    <col min="8782" max="8782" width="19.85546875" style="46" customWidth="1"/>
    <col min="8783" max="8783" width="10.28515625" style="46" customWidth="1"/>
    <col min="8784" max="8784" width="10" style="46" customWidth="1"/>
    <col min="8785" max="8785" width="10.28515625" style="46" customWidth="1"/>
    <col min="8786" max="8786" width="10" style="46" customWidth="1"/>
    <col min="8787" max="8787" width="10.28515625" style="46" customWidth="1"/>
    <col min="8788" max="8788" width="10" style="46" customWidth="1"/>
    <col min="8789" max="8789" width="10.28515625" style="46" customWidth="1"/>
    <col min="8790" max="8790" width="10" style="46" customWidth="1"/>
    <col min="8791" max="8791" width="10.28515625" style="46" customWidth="1"/>
    <col min="8792" max="8792" width="10" style="46" customWidth="1"/>
    <col min="8793" max="8793" width="19.85546875" style="46" customWidth="1"/>
    <col min="8794" max="8794" width="10.28515625" style="46" customWidth="1"/>
    <col min="8795" max="8795" width="10" style="46" customWidth="1"/>
    <col min="8796" max="8796" width="10.28515625" style="46" customWidth="1"/>
    <col min="8797" max="8797" width="10" style="46" customWidth="1"/>
    <col min="8798" max="8798" width="10.28515625" style="46" customWidth="1"/>
    <col min="8799" max="8799" width="10" style="46" customWidth="1"/>
    <col min="8800" max="8800" width="10.28515625" style="46" customWidth="1"/>
    <col min="8801" max="8801" width="10" style="46" customWidth="1"/>
    <col min="8802" max="8802" width="10.28515625" style="46" customWidth="1"/>
    <col min="8803" max="8803" width="10" style="46" customWidth="1"/>
    <col min="8804" max="8804" width="19.85546875" style="46" customWidth="1"/>
    <col min="8805" max="8805" width="10.28515625" style="46" customWidth="1"/>
    <col min="8806" max="8806" width="10" style="46" customWidth="1"/>
    <col min="8807" max="8807" width="10.28515625" style="46" customWidth="1"/>
    <col min="8808" max="8808" width="10" style="46" customWidth="1"/>
    <col min="8809" max="8809" width="10.28515625" style="46" customWidth="1"/>
    <col min="8810" max="8810" width="10" style="46" customWidth="1"/>
    <col min="8811" max="8811" width="10.28515625" style="46" customWidth="1"/>
    <col min="8812" max="8812" width="10" style="46" customWidth="1"/>
    <col min="8813" max="8813" width="10.28515625" style="46" customWidth="1"/>
    <col min="8814" max="8814" width="10" style="46" customWidth="1"/>
    <col min="8815" max="8815" width="19.85546875" style="46" customWidth="1"/>
    <col min="8816" max="8816" width="10.28515625" style="46" customWidth="1"/>
    <col min="8817" max="8817" width="10" style="46" customWidth="1"/>
    <col min="8818" max="8818" width="10.28515625" style="46" customWidth="1"/>
    <col min="8819" max="8819" width="10" style="46" customWidth="1"/>
    <col min="8820" max="8820" width="10.28515625" style="46" customWidth="1"/>
    <col min="8821" max="8821" width="10" style="46" customWidth="1"/>
    <col min="8822" max="8822" width="10.28515625" style="46" customWidth="1"/>
    <col min="8823" max="8823" width="10" style="46" customWidth="1"/>
    <col min="8824" max="8824" width="10.28515625" style="46" customWidth="1"/>
    <col min="8825" max="8825" width="10" style="46" customWidth="1"/>
    <col min="8826" max="8826" width="19.85546875" style="46" customWidth="1"/>
    <col min="8827" max="8827" width="10.28515625" style="46" customWidth="1"/>
    <col min="8828" max="8828" width="10" style="46" customWidth="1"/>
    <col min="8829" max="8829" width="10.28515625" style="46" customWidth="1"/>
    <col min="8830" max="8830" width="10" style="46" customWidth="1"/>
    <col min="8831" max="8831" width="10.28515625" style="46" customWidth="1"/>
    <col min="8832" max="8832" width="9.140625" style="46"/>
    <col min="8833" max="8833" width="10.28515625" style="46" customWidth="1"/>
    <col min="8834" max="8834" width="9.42578125" style="46" customWidth="1"/>
    <col min="8835" max="8960" width="9.140625" style="46"/>
    <col min="8961" max="8961" width="19.85546875" style="46" customWidth="1"/>
    <col min="8962" max="8962" width="11.42578125" style="46" customWidth="1"/>
    <col min="8963" max="8963" width="10" style="46" customWidth="1"/>
    <col min="8964" max="8964" width="11.42578125" style="46" customWidth="1"/>
    <col min="8965" max="8965" width="10.28515625" style="46" customWidth="1"/>
    <col min="8966" max="8966" width="10" style="46" customWidth="1"/>
    <col min="8967" max="8967" width="10.7109375" style="46" customWidth="1"/>
    <col min="8968" max="8971" width="10" style="46" customWidth="1"/>
    <col min="8972" max="8972" width="19.85546875" style="46" customWidth="1"/>
    <col min="8973" max="8973" width="10.28515625" style="46" customWidth="1"/>
    <col min="8974" max="8974" width="10" style="46" customWidth="1"/>
    <col min="8975" max="8975" width="10.28515625" style="46" customWidth="1"/>
    <col min="8976" max="8976" width="10" style="46" customWidth="1"/>
    <col min="8977" max="8977" width="10.28515625" style="46" customWidth="1"/>
    <col min="8978" max="8978" width="10" style="46" customWidth="1"/>
    <col min="8979" max="8979" width="10.28515625" style="46" customWidth="1"/>
    <col min="8980" max="8980" width="10" style="46" customWidth="1"/>
    <col min="8981" max="8981" width="10.28515625" style="46" customWidth="1"/>
    <col min="8982" max="8982" width="10" style="46" customWidth="1"/>
    <col min="8983" max="8983" width="19.85546875" style="46" customWidth="1"/>
    <col min="8984" max="8984" width="10.28515625" style="46" customWidth="1"/>
    <col min="8985" max="8985" width="10" style="46" customWidth="1"/>
    <col min="8986" max="8986" width="10.28515625" style="46" customWidth="1"/>
    <col min="8987" max="8987" width="10" style="46" customWidth="1"/>
    <col min="8988" max="8988" width="10.28515625" style="46" customWidth="1"/>
    <col min="8989" max="8989" width="10" style="46" customWidth="1"/>
    <col min="8990" max="8990" width="10.28515625" style="46" customWidth="1"/>
    <col min="8991" max="8991" width="10" style="46" customWidth="1"/>
    <col min="8992" max="8992" width="10.28515625" style="46" customWidth="1"/>
    <col min="8993" max="8993" width="10" style="46" customWidth="1"/>
    <col min="8994" max="8994" width="19.85546875" style="46" customWidth="1"/>
    <col min="8995" max="8995" width="10.28515625" style="46" customWidth="1"/>
    <col min="8996" max="8996" width="10" style="46" customWidth="1"/>
    <col min="8997" max="8997" width="10.28515625" style="46" customWidth="1"/>
    <col min="8998" max="8998" width="10" style="46" customWidth="1"/>
    <col min="8999" max="8999" width="10.28515625" style="46" customWidth="1"/>
    <col min="9000" max="9000" width="10" style="46" customWidth="1"/>
    <col min="9001" max="9001" width="10.28515625" style="46" customWidth="1"/>
    <col min="9002" max="9002" width="10" style="46" customWidth="1"/>
    <col min="9003" max="9003" width="10.28515625" style="46" customWidth="1"/>
    <col min="9004" max="9004" width="10" style="46" customWidth="1"/>
    <col min="9005" max="9005" width="19.85546875" style="46" customWidth="1"/>
    <col min="9006" max="9006" width="10.28515625" style="46" customWidth="1"/>
    <col min="9007" max="9007" width="10" style="46" customWidth="1"/>
    <col min="9008" max="9008" width="10.28515625" style="46" customWidth="1"/>
    <col min="9009" max="9009" width="10" style="46" customWidth="1"/>
    <col min="9010" max="9010" width="10.28515625" style="46" customWidth="1"/>
    <col min="9011" max="9011" width="10" style="46" customWidth="1"/>
    <col min="9012" max="9012" width="10.28515625" style="46" customWidth="1"/>
    <col min="9013" max="9013" width="10" style="46" customWidth="1"/>
    <col min="9014" max="9014" width="10.28515625" style="46" customWidth="1"/>
    <col min="9015" max="9015" width="10" style="46" customWidth="1"/>
    <col min="9016" max="9016" width="19.85546875" style="46" customWidth="1"/>
    <col min="9017" max="9017" width="10.28515625" style="46" customWidth="1"/>
    <col min="9018" max="9018" width="10" style="46" customWidth="1"/>
    <col min="9019" max="9019" width="10.28515625" style="46" customWidth="1"/>
    <col min="9020" max="9020" width="10" style="46" customWidth="1"/>
    <col min="9021" max="9021" width="10.28515625" style="46" customWidth="1"/>
    <col min="9022" max="9022" width="10" style="46" customWidth="1"/>
    <col min="9023" max="9023" width="10.28515625" style="46" customWidth="1"/>
    <col min="9024" max="9024" width="10" style="46" customWidth="1"/>
    <col min="9025" max="9025" width="10.28515625" style="46" customWidth="1"/>
    <col min="9026" max="9026" width="10" style="46" customWidth="1"/>
    <col min="9027" max="9027" width="19.85546875" style="46" customWidth="1"/>
    <col min="9028" max="9028" width="10.28515625" style="46" customWidth="1"/>
    <col min="9029" max="9029" width="10" style="46" customWidth="1"/>
    <col min="9030" max="9030" width="10.28515625" style="46" customWidth="1"/>
    <col min="9031" max="9031" width="10" style="46" customWidth="1"/>
    <col min="9032" max="9032" width="10.28515625" style="46" customWidth="1"/>
    <col min="9033" max="9033" width="10" style="46" customWidth="1"/>
    <col min="9034" max="9034" width="10.28515625" style="46" customWidth="1"/>
    <col min="9035" max="9035" width="10" style="46" customWidth="1"/>
    <col min="9036" max="9036" width="10.28515625" style="46" customWidth="1"/>
    <col min="9037" max="9037" width="10" style="46" customWidth="1"/>
    <col min="9038" max="9038" width="19.85546875" style="46" customWidth="1"/>
    <col min="9039" max="9039" width="10.28515625" style="46" customWidth="1"/>
    <col min="9040" max="9040" width="10" style="46" customWidth="1"/>
    <col min="9041" max="9041" width="10.28515625" style="46" customWidth="1"/>
    <col min="9042" max="9042" width="10" style="46" customWidth="1"/>
    <col min="9043" max="9043" width="10.28515625" style="46" customWidth="1"/>
    <col min="9044" max="9044" width="10" style="46" customWidth="1"/>
    <col min="9045" max="9045" width="10.28515625" style="46" customWidth="1"/>
    <col min="9046" max="9046" width="10" style="46" customWidth="1"/>
    <col min="9047" max="9047" width="10.28515625" style="46" customWidth="1"/>
    <col min="9048" max="9048" width="10" style="46" customWidth="1"/>
    <col min="9049" max="9049" width="19.85546875" style="46" customWidth="1"/>
    <col min="9050" max="9050" width="10.28515625" style="46" customWidth="1"/>
    <col min="9051" max="9051" width="10" style="46" customWidth="1"/>
    <col min="9052" max="9052" width="10.28515625" style="46" customWidth="1"/>
    <col min="9053" max="9053" width="10" style="46" customWidth="1"/>
    <col min="9054" max="9054" width="10.28515625" style="46" customWidth="1"/>
    <col min="9055" max="9055" width="10" style="46" customWidth="1"/>
    <col min="9056" max="9056" width="10.28515625" style="46" customWidth="1"/>
    <col min="9057" max="9057" width="10" style="46" customWidth="1"/>
    <col min="9058" max="9058" width="10.28515625" style="46" customWidth="1"/>
    <col min="9059" max="9059" width="10" style="46" customWidth="1"/>
    <col min="9060" max="9060" width="19.85546875" style="46" customWidth="1"/>
    <col min="9061" max="9061" width="10.28515625" style="46" customWidth="1"/>
    <col min="9062" max="9062" width="10" style="46" customWidth="1"/>
    <col min="9063" max="9063" width="10.28515625" style="46" customWidth="1"/>
    <col min="9064" max="9064" width="10" style="46" customWidth="1"/>
    <col min="9065" max="9065" width="10.28515625" style="46" customWidth="1"/>
    <col min="9066" max="9066" width="10" style="46" customWidth="1"/>
    <col min="9067" max="9067" width="10.28515625" style="46" customWidth="1"/>
    <col min="9068" max="9068" width="10" style="46" customWidth="1"/>
    <col min="9069" max="9069" width="10.28515625" style="46" customWidth="1"/>
    <col min="9070" max="9070" width="10" style="46" customWidth="1"/>
    <col min="9071" max="9071" width="19.85546875" style="46" customWidth="1"/>
    <col min="9072" max="9072" width="10.28515625" style="46" customWidth="1"/>
    <col min="9073" max="9073" width="10" style="46" customWidth="1"/>
    <col min="9074" max="9074" width="10.28515625" style="46" customWidth="1"/>
    <col min="9075" max="9075" width="10" style="46" customWidth="1"/>
    <col min="9076" max="9076" width="10.28515625" style="46" customWidth="1"/>
    <col min="9077" max="9077" width="10" style="46" customWidth="1"/>
    <col min="9078" max="9078" width="10.28515625" style="46" customWidth="1"/>
    <col min="9079" max="9079" width="10" style="46" customWidth="1"/>
    <col min="9080" max="9080" width="10.28515625" style="46" customWidth="1"/>
    <col min="9081" max="9081" width="10" style="46" customWidth="1"/>
    <col min="9082" max="9082" width="19.85546875" style="46" customWidth="1"/>
    <col min="9083" max="9083" width="10.28515625" style="46" customWidth="1"/>
    <col min="9084" max="9084" width="10" style="46" customWidth="1"/>
    <col min="9085" max="9085" width="10.28515625" style="46" customWidth="1"/>
    <col min="9086" max="9086" width="10" style="46" customWidth="1"/>
    <col min="9087" max="9087" width="10.28515625" style="46" customWidth="1"/>
    <col min="9088" max="9088" width="9.140625" style="46"/>
    <col min="9089" max="9089" width="10.28515625" style="46" customWidth="1"/>
    <col min="9090" max="9090" width="9.42578125" style="46" customWidth="1"/>
    <col min="9091" max="9216" width="9.140625" style="46"/>
    <col min="9217" max="9217" width="19.85546875" style="46" customWidth="1"/>
    <col min="9218" max="9218" width="11.42578125" style="46" customWidth="1"/>
    <col min="9219" max="9219" width="10" style="46" customWidth="1"/>
    <col min="9220" max="9220" width="11.42578125" style="46" customWidth="1"/>
    <col min="9221" max="9221" width="10.28515625" style="46" customWidth="1"/>
    <col min="9222" max="9222" width="10" style="46" customWidth="1"/>
    <col min="9223" max="9223" width="10.7109375" style="46" customWidth="1"/>
    <col min="9224" max="9227" width="10" style="46" customWidth="1"/>
    <col min="9228" max="9228" width="19.85546875" style="46" customWidth="1"/>
    <col min="9229" max="9229" width="10.28515625" style="46" customWidth="1"/>
    <col min="9230" max="9230" width="10" style="46" customWidth="1"/>
    <col min="9231" max="9231" width="10.28515625" style="46" customWidth="1"/>
    <col min="9232" max="9232" width="10" style="46" customWidth="1"/>
    <col min="9233" max="9233" width="10.28515625" style="46" customWidth="1"/>
    <col min="9234" max="9234" width="10" style="46" customWidth="1"/>
    <col min="9235" max="9235" width="10.28515625" style="46" customWidth="1"/>
    <col min="9236" max="9236" width="10" style="46" customWidth="1"/>
    <col min="9237" max="9237" width="10.28515625" style="46" customWidth="1"/>
    <col min="9238" max="9238" width="10" style="46" customWidth="1"/>
    <col min="9239" max="9239" width="19.85546875" style="46" customWidth="1"/>
    <col min="9240" max="9240" width="10.28515625" style="46" customWidth="1"/>
    <col min="9241" max="9241" width="10" style="46" customWidth="1"/>
    <col min="9242" max="9242" width="10.28515625" style="46" customWidth="1"/>
    <col min="9243" max="9243" width="10" style="46" customWidth="1"/>
    <col min="9244" max="9244" width="10.28515625" style="46" customWidth="1"/>
    <col min="9245" max="9245" width="10" style="46" customWidth="1"/>
    <col min="9246" max="9246" width="10.28515625" style="46" customWidth="1"/>
    <col min="9247" max="9247" width="10" style="46" customWidth="1"/>
    <col min="9248" max="9248" width="10.28515625" style="46" customWidth="1"/>
    <col min="9249" max="9249" width="10" style="46" customWidth="1"/>
    <col min="9250" max="9250" width="19.85546875" style="46" customWidth="1"/>
    <col min="9251" max="9251" width="10.28515625" style="46" customWidth="1"/>
    <col min="9252" max="9252" width="10" style="46" customWidth="1"/>
    <col min="9253" max="9253" width="10.28515625" style="46" customWidth="1"/>
    <col min="9254" max="9254" width="10" style="46" customWidth="1"/>
    <col min="9255" max="9255" width="10.28515625" style="46" customWidth="1"/>
    <col min="9256" max="9256" width="10" style="46" customWidth="1"/>
    <col min="9257" max="9257" width="10.28515625" style="46" customWidth="1"/>
    <col min="9258" max="9258" width="10" style="46" customWidth="1"/>
    <col min="9259" max="9259" width="10.28515625" style="46" customWidth="1"/>
    <col min="9260" max="9260" width="10" style="46" customWidth="1"/>
    <col min="9261" max="9261" width="19.85546875" style="46" customWidth="1"/>
    <col min="9262" max="9262" width="10.28515625" style="46" customWidth="1"/>
    <col min="9263" max="9263" width="10" style="46" customWidth="1"/>
    <col min="9264" max="9264" width="10.28515625" style="46" customWidth="1"/>
    <col min="9265" max="9265" width="10" style="46" customWidth="1"/>
    <col min="9266" max="9266" width="10.28515625" style="46" customWidth="1"/>
    <col min="9267" max="9267" width="10" style="46" customWidth="1"/>
    <col min="9268" max="9268" width="10.28515625" style="46" customWidth="1"/>
    <col min="9269" max="9269" width="10" style="46" customWidth="1"/>
    <col min="9270" max="9270" width="10.28515625" style="46" customWidth="1"/>
    <col min="9271" max="9271" width="10" style="46" customWidth="1"/>
    <col min="9272" max="9272" width="19.85546875" style="46" customWidth="1"/>
    <col min="9273" max="9273" width="10.28515625" style="46" customWidth="1"/>
    <col min="9274" max="9274" width="10" style="46" customWidth="1"/>
    <col min="9275" max="9275" width="10.28515625" style="46" customWidth="1"/>
    <col min="9276" max="9276" width="10" style="46" customWidth="1"/>
    <col min="9277" max="9277" width="10.28515625" style="46" customWidth="1"/>
    <col min="9278" max="9278" width="10" style="46" customWidth="1"/>
    <col min="9279" max="9279" width="10.28515625" style="46" customWidth="1"/>
    <col min="9280" max="9280" width="10" style="46" customWidth="1"/>
    <col min="9281" max="9281" width="10.28515625" style="46" customWidth="1"/>
    <col min="9282" max="9282" width="10" style="46" customWidth="1"/>
    <col min="9283" max="9283" width="19.85546875" style="46" customWidth="1"/>
    <col min="9284" max="9284" width="10.28515625" style="46" customWidth="1"/>
    <col min="9285" max="9285" width="10" style="46" customWidth="1"/>
    <col min="9286" max="9286" width="10.28515625" style="46" customWidth="1"/>
    <col min="9287" max="9287" width="10" style="46" customWidth="1"/>
    <col min="9288" max="9288" width="10.28515625" style="46" customWidth="1"/>
    <col min="9289" max="9289" width="10" style="46" customWidth="1"/>
    <col min="9290" max="9290" width="10.28515625" style="46" customWidth="1"/>
    <col min="9291" max="9291" width="10" style="46" customWidth="1"/>
    <col min="9292" max="9292" width="10.28515625" style="46" customWidth="1"/>
    <col min="9293" max="9293" width="10" style="46" customWidth="1"/>
    <col min="9294" max="9294" width="19.85546875" style="46" customWidth="1"/>
    <col min="9295" max="9295" width="10.28515625" style="46" customWidth="1"/>
    <col min="9296" max="9296" width="10" style="46" customWidth="1"/>
    <col min="9297" max="9297" width="10.28515625" style="46" customWidth="1"/>
    <col min="9298" max="9298" width="10" style="46" customWidth="1"/>
    <col min="9299" max="9299" width="10.28515625" style="46" customWidth="1"/>
    <col min="9300" max="9300" width="10" style="46" customWidth="1"/>
    <col min="9301" max="9301" width="10.28515625" style="46" customWidth="1"/>
    <col min="9302" max="9302" width="10" style="46" customWidth="1"/>
    <col min="9303" max="9303" width="10.28515625" style="46" customWidth="1"/>
    <col min="9304" max="9304" width="10" style="46" customWidth="1"/>
    <col min="9305" max="9305" width="19.85546875" style="46" customWidth="1"/>
    <col min="9306" max="9306" width="10.28515625" style="46" customWidth="1"/>
    <col min="9307" max="9307" width="10" style="46" customWidth="1"/>
    <col min="9308" max="9308" width="10.28515625" style="46" customWidth="1"/>
    <col min="9309" max="9309" width="10" style="46" customWidth="1"/>
    <col min="9310" max="9310" width="10.28515625" style="46" customWidth="1"/>
    <col min="9311" max="9311" width="10" style="46" customWidth="1"/>
    <col min="9312" max="9312" width="10.28515625" style="46" customWidth="1"/>
    <col min="9313" max="9313" width="10" style="46" customWidth="1"/>
    <col min="9314" max="9314" width="10.28515625" style="46" customWidth="1"/>
    <col min="9315" max="9315" width="10" style="46" customWidth="1"/>
    <col min="9316" max="9316" width="19.85546875" style="46" customWidth="1"/>
    <col min="9317" max="9317" width="10.28515625" style="46" customWidth="1"/>
    <col min="9318" max="9318" width="10" style="46" customWidth="1"/>
    <col min="9319" max="9319" width="10.28515625" style="46" customWidth="1"/>
    <col min="9320" max="9320" width="10" style="46" customWidth="1"/>
    <col min="9321" max="9321" width="10.28515625" style="46" customWidth="1"/>
    <col min="9322" max="9322" width="10" style="46" customWidth="1"/>
    <col min="9323" max="9323" width="10.28515625" style="46" customWidth="1"/>
    <col min="9324" max="9324" width="10" style="46" customWidth="1"/>
    <col min="9325" max="9325" width="10.28515625" style="46" customWidth="1"/>
    <col min="9326" max="9326" width="10" style="46" customWidth="1"/>
    <col min="9327" max="9327" width="19.85546875" style="46" customWidth="1"/>
    <col min="9328" max="9328" width="10.28515625" style="46" customWidth="1"/>
    <col min="9329" max="9329" width="10" style="46" customWidth="1"/>
    <col min="9330" max="9330" width="10.28515625" style="46" customWidth="1"/>
    <col min="9331" max="9331" width="10" style="46" customWidth="1"/>
    <col min="9332" max="9332" width="10.28515625" style="46" customWidth="1"/>
    <col min="9333" max="9333" width="10" style="46" customWidth="1"/>
    <col min="9334" max="9334" width="10.28515625" style="46" customWidth="1"/>
    <col min="9335" max="9335" width="10" style="46" customWidth="1"/>
    <col min="9336" max="9336" width="10.28515625" style="46" customWidth="1"/>
    <col min="9337" max="9337" width="10" style="46" customWidth="1"/>
    <col min="9338" max="9338" width="19.85546875" style="46" customWidth="1"/>
    <col min="9339" max="9339" width="10.28515625" style="46" customWidth="1"/>
    <col min="9340" max="9340" width="10" style="46" customWidth="1"/>
    <col min="9341" max="9341" width="10.28515625" style="46" customWidth="1"/>
    <col min="9342" max="9342" width="10" style="46" customWidth="1"/>
    <col min="9343" max="9343" width="10.28515625" style="46" customWidth="1"/>
    <col min="9344" max="9344" width="9.140625" style="46"/>
    <col min="9345" max="9345" width="10.28515625" style="46" customWidth="1"/>
    <col min="9346" max="9346" width="9.42578125" style="46" customWidth="1"/>
    <col min="9347" max="9472" width="9.140625" style="46"/>
    <col min="9473" max="9473" width="19.85546875" style="46" customWidth="1"/>
    <col min="9474" max="9474" width="11.42578125" style="46" customWidth="1"/>
    <col min="9475" max="9475" width="10" style="46" customWidth="1"/>
    <col min="9476" max="9476" width="11.42578125" style="46" customWidth="1"/>
    <col min="9477" max="9477" width="10.28515625" style="46" customWidth="1"/>
    <col min="9478" max="9478" width="10" style="46" customWidth="1"/>
    <col min="9479" max="9479" width="10.7109375" style="46" customWidth="1"/>
    <col min="9480" max="9483" width="10" style="46" customWidth="1"/>
    <col min="9484" max="9484" width="19.85546875" style="46" customWidth="1"/>
    <col min="9485" max="9485" width="10.28515625" style="46" customWidth="1"/>
    <col min="9486" max="9486" width="10" style="46" customWidth="1"/>
    <col min="9487" max="9487" width="10.28515625" style="46" customWidth="1"/>
    <col min="9488" max="9488" width="10" style="46" customWidth="1"/>
    <col min="9489" max="9489" width="10.28515625" style="46" customWidth="1"/>
    <col min="9490" max="9490" width="10" style="46" customWidth="1"/>
    <col min="9491" max="9491" width="10.28515625" style="46" customWidth="1"/>
    <col min="9492" max="9492" width="10" style="46" customWidth="1"/>
    <col min="9493" max="9493" width="10.28515625" style="46" customWidth="1"/>
    <col min="9494" max="9494" width="10" style="46" customWidth="1"/>
    <col min="9495" max="9495" width="19.85546875" style="46" customWidth="1"/>
    <col min="9496" max="9496" width="10.28515625" style="46" customWidth="1"/>
    <col min="9497" max="9497" width="10" style="46" customWidth="1"/>
    <col min="9498" max="9498" width="10.28515625" style="46" customWidth="1"/>
    <col min="9499" max="9499" width="10" style="46" customWidth="1"/>
    <col min="9500" max="9500" width="10.28515625" style="46" customWidth="1"/>
    <col min="9501" max="9501" width="10" style="46" customWidth="1"/>
    <col min="9502" max="9502" width="10.28515625" style="46" customWidth="1"/>
    <col min="9503" max="9503" width="10" style="46" customWidth="1"/>
    <col min="9504" max="9504" width="10.28515625" style="46" customWidth="1"/>
    <col min="9505" max="9505" width="10" style="46" customWidth="1"/>
    <col min="9506" max="9506" width="19.85546875" style="46" customWidth="1"/>
    <col min="9507" max="9507" width="10.28515625" style="46" customWidth="1"/>
    <col min="9508" max="9508" width="10" style="46" customWidth="1"/>
    <col min="9509" max="9509" width="10.28515625" style="46" customWidth="1"/>
    <col min="9510" max="9510" width="10" style="46" customWidth="1"/>
    <col min="9511" max="9511" width="10.28515625" style="46" customWidth="1"/>
    <col min="9512" max="9512" width="10" style="46" customWidth="1"/>
    <col min="9513" max="9513" width="10.28515625" style="46" customWidth="1"/>
    <col min="9514" max="9514" width="10" style="46" customWidth="1"/>
    <col min="9515" max="9515" width="10.28515625" style="46" customWidth="1"/>
    <col min="9516" max="9516" width="10" style="46" customWidth="1"/>
    <col min="9517" max="9517" width="19.85546875" style="46" customWidth="1"/>
    <col min="9518" max="9518" width="10.28515625" style="46" customWidth="1"/>
    <col min="9519" max="9519" width="10" style="46" customWidth="1"/>
    <col min="9520" max="9520" width="10.28515625" style="46" customWidth="1"/>
    <col min="9521" max="9521" width="10" style="46" customWidth="1"/>
    <col min="9522" max="9522" width="10.28515625" style="46" customWidth="1"/>
    <col min="9523" max="9523" width="10" style="46" customWidth="1"/>
    <col min="9524" max="9524" width="10.28515625" style="46" customWidth="1"/>
    <col min="9525" max="9525" width="10" style="46" customWidth="1"/>
    <col min="9526" max="9526" width="10.28515625" style="46" customWidth="1"/>
    <col min="9527" max="9527" width="10" style="46" customWidth="1"/>
    <col min="9528" max="9528" width="19.85546875" style="46" customWidth="1"/>
    <col min="9529" max="9529" width="10.28515625" style="46" customWidth="1"/>
    <col min="9530" max="9530" width="10" style="46" customWidth="1"/>
    <col min="9531" max="9531" width="10.28515625" style="46" customWidth="1"/>
    <col min="9532" max="9532" width="10" style="46" customWidth="1"/>
    <col min="9533" max="9533" width="10.28515625" style="46" customWidth="1"/>
    <col min="9534" max="9534" width="10" style="46" customWidth="1"/>
    <col min="9535" max="9535" width="10.28515625" style="46" customWidth="1"/>
    <col min="9536" max="9536" width="10" style="46" customWidth="1"/>
    <col min="9537" max="9537" width="10.28515625" style="46" customWidth="1"/>
    <col min="9538" max="9538" width="10" style="46" customWidth="1"/>
    <col min="9539" max="9539" width="19.85546875" style="46" customWidth="1"/>
    <col min="9540" max="9540" width="10.28515625" style="46" customWidth="1"/>
    <col min="9541" max="9541" width="10" style="46" customWidth="1"/>
    <col min="9542" max="9542" width="10.28515625" style="46" customWidth="1"/>
    <col min="9543" max="9543" width="10" style="46" customWidth="1"/>
    <col min="9544" max="9544" width="10.28515625" style="46" customWidth="1"/>
    <col min="9545" max="9545" width="10" style="46" customWidth="1"/>
    <col min="9546" max="9546" width="10.28515625" style="46" customWidth="1"/>
    <col min="9547" max="9547" width="10" style="46" customWidth="1"/>
    <col min="9548" max="9548" width="10.28515625" style="46" customWidth="1"/>
    <col min="9549" max="9549" width="10" style="46" customWidth="1"/>
    <col min="9550" max="9550" width="19.85546875" style="46" customWidth="1"/>
    <col min="9551" max="9551" width="10.28515625" style="46" customWidth="1"/>
    <col min="9552" max="9552" width="10" style="46" customWidth="1"/>
    <col min="9553" max="9553" width="10.28515625" style="46" customWidth="1"/>
    <col min="9554" max="9554" width="10" style="46" customWidth="1"/>
    <col min="9555" max="9555" width="10.28515625" style="46" customWidth="1"/>
    <col min="9556" max="9556" width="10" style="46" customWidth="1"/>
    <col min="9557" max="9557" width="10.28515625" style="46" customWidth="1"/>
    <col min="9558" max="9558" width="10" style="46" customWidth="1"/>
    <col min="9559" max="9559" width="10.28515625" style="46" customWidth="1"/>
    <col min="9560" max="9560" width="10" style="46" customWidth="1"/>
    <col min="9561" max="9561" width="19.85546875" style="46" customWidth="1"/>
    <col min="9562" max="9562" width="10.28515625" style="46" customWidth="1"/>
    <col min="9563" max="9563" width="10" style="46" customWidth="1"/>
    <col min="9564" max="9564" width="10.28515625" style="46" customWidth="1"/>
    <col min="9565" max="9565" width="10" style="46" customWidth="1"/>
    <col min="9566" max="9566" width="10.28515625" style="46" customWidth="1"/>
    <col min="9567" max="9567" width="10" style="46" customWidth="1"/>
    <col min="9568" max="9568" width="10.28515625" style="46" customWidth="1"/>
    <col min="9569" max="9569" width="10" style="46" customWidth="1"/>
    <col min="9570" max="9570" width="10.28515625" style="46" customWidth="1"/>
    <col min="9571" max="9571" width="10" style="46" customWidth="1"/>
    <col min="9572" max="9572" width="19.85546875" style="46" customWidth="1"/>
    <col min="9573" max="9573" width="10.28515625" style="46" customWidth="1"/>
    <col min="9574" max="9574" width="10" style="46" customWidth="1"/>
    <col min="9575" max="9575" width="10.28515625" style="46" customWidth="1"/>
    <col min="9576" max="9576" width="10" style="46" customWidth="1"/>
    <col min="9577" max="9577" width="10.28515625" style="46" customWidth="1"/>
    <col min="9578" max="9578" width="10" style="46" customWidth="1"/>
    <col min="9579" max="9579" width="10.28515625" style="46" customWidth="1"/>
    <col min="9580" max="9580" width="10" style="46" customWidth="1"/>
    <col min="9581" max="9581" width="10.28515625" style="46" customWidth="1"/>
    <col min="9582" max="9582" width="10" style="46" customWidth="1"/>
    <col min="9583" max="9583" width="19.85546875" style="46" customWidth="1"/>
    <col min="9584" max="9584" width="10.28515625" style="46" customWidth="1"/>
    <col min="9585" max="9585" width="10" style="46" customWidth="1"/>
    <col min="9586" max="9586" width="10.28515625" style="46" customWidth="1"/>
    <col min="9587" max="9587" width="10" style="46" customWidth="1"/>
    <col min="9588" max="9588" width="10.28515625" style="46" customWidth="1"/>
    <col min="9589" max="9589" width="10" style="46" customWidth="1"/>
    <col min="9590" max="9590" width="10.28515625" style="46" customWidth="1"/>
    <col min="9591" max="9591" width="10" style="46" customWidth="1"/>
    <col min="9592" max="9592" width="10.28515625" style="46" customWidth="1"/>
    <col min="9593" max="9593" width="10" style="46" customWidth="1"/>
    <col min="9594" max="9594" width="19.85546875" style="46" customWidth="1"/>
    <col min="9595" max="9595" width="10.28515625" style="46" customWidth="1"/>
    <col min="9596" max="9596" width="10" style="46" customWidth="1"/>
    <col min="9597" max="9597" width="10.28515625" style="46" customWidth="1"/>
    <col min="9598" max="9598" width="10" style="46" customWidth="1"/>
    <col min="9599" max="9599" width="10.28515625" style="46" customWidth="1"/>
    <col min="9600" max="9600" width="9.140625" style="46"/>
    <col min="9601" max="9601" width="10.28515625" style="46" customWidth="1"/>
    <col min="9602" max="9602" width="9.42578125" style="46" customWidth="1"/>
    <col min="9603" max="9728" width="9.140625" style="46"/>
    <col min="9729" max="9729" width="19.85546875" style="46" customWidth="1"/>
    <col min="9730" max="9730" width="11.42578125" style="46" customWidth="1"/>
    <col min="9731" max="9731" width="10" style="46" customWidth="1"/>
    <col min="9732" max="9732" width="11.42578125" style="46" customWidth="1"/>
    <col min="9733" max="9733" width="10.28515625" style="46" customWidth="1"/>
    <col min="9734" max="9734" width="10" style="46" customWidth="1"/>
    <col min="9735" max="9735" width="10.7109375" style="46" customWidth="1"/>
    <col min="9736" max="9739" width="10" style="46" customWidth="1"/>
    <col min="9740" max="9740" width="19.85546875" style="46" customWidth="1"/>
    <col min="9741" max="9741" width="10.28515625" style="46" customWidth="1"/>
    <col min="9742" max="9742" width="10" style="46" customWidth="1"/>
    <col min="9743" max="9743" width="10.28515625" style="46" customWidth="1"/>
    <col min="9744" max="9744" width="10" style="46" customWidth="1"/>
    <col min="9745" max="9745" width="10.28515625" style="46" customWidth="1"/>
    <col min="9746" max="9746" width="10" style="46" customWidth="1"/>
    <col min="9747" max="9747" width="10.28515625" style="46" customWidth="1"/>
    <col min="9748" max="9748" width="10" style="46" customWidth="1"/>
    <col min="9749" max="9749" width="10.28515625" style="46" customWidth="1"/>
    <col min="9750" max="9750" width="10" style="46" customWidth="1"/>
    <col min="9751" max="9751" width="19.85546875" style="46" customWidth="1"/>
    <col min="9752" max="9752" width="10.28515625" style="46" customWidth="1"/>
    <col min="9753" max="9753" width="10" style="46" customWidth="1"/>
    <col min="9754" max="9754" width="10.28515625" style="46" customWidth="1"/>
    <col min="9755" max="9755" width="10" style="46" customWidth="1"/>
    <col min="9756" max="9756" width="10.28515625" style="46" customWidth="1"/>
    <col min="9757" max="9757" width="10" style="46" customWidth="1"/>
    <col min="9758" max="9758" width="10.28515625" style="46" customWidth="1"/>
    <col min="9759" max="9759" width="10" style="46" customWidth="1"/>
    <col min="9760" max="9760" width="10.28515625" style="46" customWidth="1"/>
    <col min="9761" max="9761" width="10" style="46" customWidth="1"/>
    <col min="9762" max="9762" width="19.85546875" style="46" customWidth="1"/>
    <col min="9763" max="9763" width="10.28515625" style="46" customWidth="1"/>
    <col min="9764" max="9764" width="10" style="46" customWidth="1"/>
    <col min="9765" max="9765" width="10.28515625" style="46" customWidth="1"/>
    <col min="9766" max="9766" width="10" style="46" customWidth="1"/>
    <col min="9767" max="9767" width="10.28515625" style="46" customWidth="1"/>
    <col min="9768" max="9768" width="10" style="46" customWidth="1"/>
    <col min="9769" max="9769" width="10.28515625" style="46" customWidth="1"/>
    <col min="9770" max="9770" width="10" style="46" customWidth="1"/>
    <col min="9771" max="9771" width="10.28515625" style="46" customWidth="1"/>
    <col min="9772" max="9772" width="10" style="46" customWidth="1"/>
    <col min="9773" max="9773" width="19.85546875" style="46" customWidth="1"/>
    <col min="9774" max="9774" width="10.28515625" style="46" customWidth="1"/>
    <col min="9775" max="9775" width="10" style="46" customWidth="1"/>
    <col min="9776" max="9776" width="10.28515625" style="46" customWidth="1"/>
    <col min="9777" max="9777" width="10" style="46" customWidth="1"/>
    <col min="9778" max="9778" width="10.28515625" style="46" customWidth="1"/>
    <col min="9779" max="9779" width="10" style="46" customWidth="1"/>
    <col min="9780" max="9780" width="10.28515625" style="46" customWidth="1"/>
    <col min="9781" max="9781" width="10" style="46" customWidth="1"/>
    <col min="9782" max="9782" width="10.28515625" style="46" customWidth="1"/>
    <col min="9783" max="9783" width="10" style="46" customWidth="1"/>
    <col min="9784" max="9784" width="19.85546875" style="46" customWidth="1"/>
    <col min="9785" max="9785" width="10.28515625" style="46" customWidth="1"/>
    <col min="9786" max="9786" width="10" style="46" customWidth="1"/>
    <col min="9787" max="9787" width="10.28515625" style="46" customWidth="1"/>
    <col min="9788" max="9788" width="10" style="46" customWidth="1"/>
    <col min="9789" max="9789" width="10.28515625" style="46" customWidth="1"/>
    <col min="9790" max="9790" width="10" style="46" customWidth="1"/>
    <col min="9791" max="9791" width="10.28515625" style="46" customWidth="1"/>
    <col min="9792" max="9792" width="10" style="46" customWidth="1"/>
    <col min="9793" max="9793" width="10.28515625" style="46" customWidth="1"/>
    <col min="9794" max="9794" width="10" style="46" customWidth="1"/>
    <col min="9795" max="9795" width="19.85546875" style="46" customWidth="1"/>
    <col min="9796" max="9796" width="10.28515625" style="46" customWidth="1"/>
    <col min="9797" max="9797" width="10" style="46" customWidth="1"/>
    <col min="9798" max="9798" width="10.28515625" style="46" customWidth="1"/>
    <col min="9799" max="9799" width="10" style="46" customWidth="1"/>
    <col min="9800" max="9800" width="10.28515625" style="46" customWidth="1"/>
    <col min="9801" max="9801" width="10" style="46" customWidth="1"/>
    <col min="9802" max="9802" width="10.28515625" style="46" customWidth="1"/>
    <col min="9803" max="9803" width="10" style="46" customWidth="1"/>
    <col min="9804" max="9804" width="10.28515625" style="46" customWidth="1"/>
    <col min="9805" max="9805" width="10" style="46" customWidth="1"/>
    <col min="9806" max="9806" width="19.85546875" style="46" customWidth="1"/>
    <col min="9807" max="9807" width="10.28515625" style="46" customWidth="1"/>
    <col min="9808" max="9808" width="10" style="46" customWidth="1"/>
    <col min="9809" max="9809" width="10.28515625" style="46" customWidth="1"/>
    <col min="9810" max="9810" width="10" style="46" customWidth="1"/>
    <col min="9811" max="9811" width="10.28515625" style="46" customWidth="1"/>
    <col min="9812" max="9812" width="10" style="46" customWidth="1"/>
    <col min="9813" max="9813" width="10.28515625" style="46" customWidth="1"/>
    <col min="9814" max="9814" width="10" style="46" customWidth="1"/>
    <col min="9815" max="9815" width="10.28515625" style="46" customWidth="1"/>
    <col min="9816" max="9816" width="10" style="46" customWidth="1"/>
    <col min="9817" max="9817" width="19.85546875" style="46" customWidth="1"/>
    <col min="9818" max="9818" width="10.28515625" style="46" customWidth="1"/>
    <col min="9819" max="9819" width="10" style="46" customWidth="1"/>
    <col min="9820" max="9820" width="10.28515625" style="46" customWidth="1"/>
    <col min="9821" max="9821" width="10" style="46" customWidth="1"/>
    <col min="9822" max="9822" width="10.28515625" style="46" customWidth="1"/>
    <col min="9823" max="9823" width="10" style="46" customWidth="1"/>
    <col min="9824" max="9824" width="10.28515625" style="46" customWidth="1"/>
    <col min="9825" max="9825" width="10" style="46" customWidth="1"/>
    <col min="9826" max="9826" width="10.28515625" style="46" customWidth="1"/>
    <col min="9827" max="9827" width="10" style="46" customWidth="1"/>
    <col min="9828" max="9828" width="19.85546875" style="46" customWidth="1"/>
    <col min="9829" max="9829" width="10.28515625" style="46" customWidth="1"/>
    <col min="9830" max="9830" width="10" style="46" customWidth="1"/>
    <col min="9831" max="9831" width="10.28515625" style="46" customWidth="1"/>
    <col min="9832" max="9832" width="10" style="46" customWidth="1"/>
    <col min="9833" max="9833" width="10.28515625" style="46" customWidth="1"/>
    <col min="9834" max="9834" width="10" style="46" customWidth="1"/>
    <col min="9835" max="9835" width="10.28515625" style="46" customWidth="1"/>
    <col min="9836" max="9836" width="10" style="46" customWidth="1"/>
    <col min="9837" max="9837" width="10.28515625" style="46" customWidth="1"/>
    <col min="9838" max="9838" width="10" style="46" customWidth="1"/>
    <col min="9839" max="9839" width="19.85546875" style="46" customWidth="1"/>
    <col min="9840" max="9840" width="10.28515625" style="46" customWidth="1"/>
    <col min="9841" max="9841" width="10" style="46" customWidth="1"/>
    <col min="9842" max="9842" width="10.28515625" style="46" customWidth="1"/>
    <col min="9843" max="9843" width="10" style="46" customWidth="1"/>
    <col min="9844" max="9844" width="10.28515625" style="46" customWidth="1"/>
    <col min="9845" max="9845" width="10" style="46" customWidth="1"/>
    <col min="9846" max="9846" width="10.28515625" style="46" customWidth="1"/>
    <col min="9847" max="9847" width="10" style="46" customWidth="1"/>
    <col min="9848" max="9848" width="10.28515625" style="46" customWidth="1"/>
    <col min="9849" max="9849" width="10" style="46" customWidth="1"/>
    <col min="9850" max="9850" width="19.85546875" style="46" customWidth="1"/>
    <col min="9851" max="9851" width="10.28515625" style="46" customWidth="1"/>
    <col min="9852" max="9852" width="10" style="46" customWidth="1"/>
    <col min="9853" max="9853" width="10.28515625" style="46" customWidth="1"/>
    <col min="9854" max="9854" width="10" style="46" customWidth="1"/>
    <col min="9855" max="9855" width="10.28515625" style="46" customWidth="1"/>
    <col min="9856" max="9856" width="9.140625" style="46"/>
    <col min="9857" max="9857" width="10.28515625" style="46" customWidth="1"/>
    <col min="9858" max="9858" width="9.42578125" style="46" customWidth="1"/>
    <col min="9859" max="9984" width="9.140625" style="46"/>
    <col min="9985" max="9985" width="19.85546875" style="46" customWidth="1"/>
    <col min="9986" max="9986" width="11.42578125" style="46" customWidth="1"/>
    <col min="9987" max="9987" width="10" style="46" customWidth="1"/>
    <col min="9988" max="9988" width="11.42578125" style="46" customWidth="1"/>
    <col min="9989" max="9989" width="10.28515625" style="46" customWidth="1"/>
    <col min="9990" max="9990" width="10" style="46" customWidth="1"/>
    <col min="9991" max="9991" width="10.7109375" style="46" customWidth="1"/>
    <col min="9992" max="9995" width="10" style="46" customWidth="1"/>
    <col min="9996" max="9996" width="19.85546875" style="46" customWidth="1"/>
    <col min="9997" max="9997" width="10.28515625" style="46" customWidth="1"/>
    <col min="9998" max="9998" width="10" style="46" customWidth="1"/>
    <col min="9999" max="9999" width="10.28515625" style="46" customWidth="1"/>
    <col min="10000" max="10000" width="10" style="46" customWidth="1"/>
    <col min="10001" max="10001" width="10.28515625" style="46" customWidth="1"/>
    <col min="10002" max="10002" width="10" style="46" customWidth="1"/>
    <col min="10003" max="10003" width="10.28515625" style="46" customWidth="1"/>
    <col min="10004" max="10004" width="10" style="46" customWidth="1"/>
    <col min="10005" max="10005" width="10.28515625" style="46" customWidth="1"/>
    <col min="10006" max="10006" width="10" style="46" customWidth="1"/>
    <col min="10007" max="10007" width="19.85546875" style="46" customWidth="1"/>
    <col min="10008" max="10008" width="10.28515625" style="46" customWidth="1"/>
    <col min="10009" max="10009" width="10" style="46" customWidth="1"/>
    <col min="10010" max="10010" width="10.28515625" style="46" customWidth="1"/>
    <col min="10011" max="10011" width="10" style="46" customWidth="1"/>
    <col min="10012" max="10012" width="10.28515625" style="46" customWidth="1"/>
    <col min="10013" max="10013" width="10" style="46" customWidth="1"/>
    <col min="10014" max="10014" width="10.28515625" style="46" customWidth="1"/>
    <col min="10015" max="10015" width="10" style="46" customWidth="1"/>
    <col min="10016" max="10016" width="10.28515625" style="46" customWidth="1"/>
    <col min="10017" max="10017" width="10" style="46" customWidth="1"/>
    <col min="10018" max="10018" width="19.85546875" style="46" customWidth="1"/>
    <col min="10019" max="10019" width="10.28515625" style="46" customWidth="1"/>
    <col min="10020" max="10020" width="10" style="46" customWidth="1"/>
    <col min="10021" max="10021" width="10.28515625" style="46" customWidth="1"/>
    <col min="10022" max="10022" width="10" style="46" customWidth="1"/>
    <col min="10023" max="10023" width="10.28515625" style="46" customWidth="1"/>
    <col min="10024" max="10024" width="10" style="46" customWidth="1"/>
    <col min="10025" max="10025" width="10.28515625" style="46" customWidth="1"/>
    <col min="10026" max="10026" width="10" style="46" customWidth="1"/>
    <col min="10027" max="10027" width="10.28515625" style="46" customWidth="1"/>
    <col min="10028" max="10028" width="10" style="46" customWidth="1"/>
    <col min="10029" max="10029" width="19.85546875" style="46" customWidth="1"/>
    <col min="10030" max="10030" width="10.28515625" style="46" customWidth="1"/>
    <col min="10031" max="10031" width="10" style="46" customWidth="1"/>
    <col min="10032" max="10032" width="10.28515625" style="46" customWidth="1"/>
    <col min="10033" max="10033" width="10" style="46" customWidth="1"/>
    <col min="10034" max="10034" width="10.28515625" style="46" customWidth="1"/>
    <col min="10035" max="10035" width="10" style="46" customWidth="1"/>
    <col min="10036" max="10036" width="10.28515625" style="46" customWidth="1"/>
    <col min="10037" max="10037" width="10" style="46" customWidth="1"/>
    <col min="10038" max="10038" width="10.28515625" style="46" customWidth="1"/>
    <col min="10039" max="10039" width="10" style="46" customWidth="1"/>
    <col min="10040" max="10040" width="19.85546875" style="46" customWidth="1"/>
    <col min="10041" max="10041" width="10.28515625" style="46" customWidth="1"/>
    <col min="10042" max="10042" width="10" style="46" customWidth="1"/>
    <col min="10043" max="10043" width="10.28515625" style="46" customWidth="1"/>
    <col min="10044" max="10044" width="10" style="46" customWidth="1"/>
    <col min="10045" max="10045" width="10.28515625" style="46" customWidth="1"/>
    <col min="10046" max="10046" width="10" style="46" customWidth="1"/>
    <col min="10047" max="10047" width="10.28515625" style="46" customWidth="1"/>
    <col min="10048" max="10048" width="10" style="46" customWidth="1"/>
    <col min="10049" max="10049" width="10.28515625" style="46" customWidth="1"/>
    <col min="10050" max="10050" width="10" style="46" customWidth="1"/>
    <col min="10051" max="10051" width="19.85546875" style="46" customWidth="1"/>
    <col min="10052" max="10052" width="10.28515625" style="46" customWidth="1"/>
    <col min="10053" max="10053" width="10" style="46" customWidth="1"/>
    <col min="10054" max="10054" width="10.28515625" style="46" customWidth="1"/>
    <col min="10055" max="10055" width="10" style="46" customWidth="1"/>
    <col min="10056" max="10056" width="10.28515625" style="46" customWidth="1"/>
    <col min="10057" max="10057" width="10" style="46" customWidth="1"/>
    <col min="10058" max="10058" width="10.28515625" style="46" customWidth="1"/>
    <col min="10059" max="10059" width="10" style="46" customWidth="1"/>
    <col min="10060" max="10060" width="10.28515625" style="46" customWidth="1"/>
    <col min="10061" max="10061" width="10" style="46" customWidth="1"/>
    <col min="10062" max="10062" width="19.85546875" style="46" customWidth="1"/>
    <col min="10063" max="10063" width="10.28515625" style="46" customWidth="1"/>
    <col min="10064" max="10064" width="10" style="46" customWidth="1"/>
    <col min="10065" max="10065" width="10.28515625" style="46" customWidth="1"/>
    <col min="10066" max="10066" width="10" style="46" customWidth="1"/>
    <col min="10067" max="10067" width="10.28515625" style="46" customWidth="1"/>
    <col min="10068" max="10068" width="10" style="46" customWidth="1"/>
    <col min="10069" max="10069" width="10.28515625" style="46" customWidth="1"/>
    <col min="10070" max="10070" width="10" style="46" customWidth="1"/>
    <col min="10071" max="10071" width="10.28515625" style="46" customWidth="1"/>
    <col min="10072" max="10072" width="10" style="46" customWidth="1"/>
    <col min="10073" max="10073" width="19.85546875" style="46" customWidth="1"/>
    <col min="10074" max="10074" width="10.28515625" style="46" customWidth="1"/>
    <col min="10075" max="10075" width="10" style="46" customWidth="1"/>
    <col min="10076" max="10076" width="10.28515625" style="46" customWidth="1"/>
    <col min="10077" max="10077" width="10" style="46" customWidth="1"/>
    <col min="10078" max="10078" width="10.28515625" style="46" customWidth="1"/>
    <col min="10079" max="10079" width="10" style="46" customWidth="1"/>
    <col min="10080" max="10080" width="10.28515625" style="46" customWidth="1"/>
    <col min="10081" max="10081" width="10" style="46" customWidth="1"/>
    <col min="10082" max="10082" width="10.28515625" style="46" customWidth="1"/>
    <col min="10083" max="10083" width="10" style="46" customWidth="1"/>
    <col min="10084" max="10084" width="19.85546875" style="46" customWidth="1"/>
    <col min="10085" max="10085" width="10.28515625" style="46" customWidth="1"/>
    <col min="10086" max="10086" width="10" style="46" customWidth="1"/>
    <col min="10087" max="10087" width="10.28515625" style="46" customWidth="1"/>
    <col min="10088" max="10088" width="10" style="46" customWidth="1"/>
    <col min="10089" max="10089" width="10.28515625" style="46" customWidth="1"/>
    <col min="10090" max="10090" width="10" style="46" customWidth="1"/>
    <col min="10091" max="10091" width="10.28515625" style="46" customWidth="1"/>
    <col min="10092" max="10092" width="10" style="46" customWidth="1"/>
    <col min="10093" max="10093" width="10.28515625" style="46" customWidth="1"/>
    <col min="10094" max="10094" width="10" style="46" customWidth="1"/>
    <col min="10095" max="10095" width="19.85546875" style="46" customWidth="1"/>
    <col min="10096" max="10096" width="10.28515625" style="46" customWidth="1"/>
    <col min="10097" max="10097" width="10" style="46" customWidth="1"/>
    <col min="10098" max="10098" width="10.28515625" style="46" customWidth="1"/>
    <col min="10099" max="10099" width="10" style="46" customWidth="1"/>
    <col min="10100" max="10100" width="10.28515625" style="46" customWidth="1"/>
    <col min="10101" max="10101" width="10" style="46" customWidth="1"/>
    <col min="10102" max="10102" width="10.28515625" style="46" customWidth="1"/>
    <col min="10103" max="10103" width="10" style="46" customWidth="1"/>
    <col min="10104" max="10104" width="10.28515625" style="46" customWidth="1"/>
    <col min="10105" max="10105" width="10" style="46" customWidth="1"/>
    <col min="10106" max="10106" width="19.85546875" style="46" customWidth="1"/>
    <col min="10107" max="10107" width="10.28515625" style="46" customWidth="1"/>
    <col min="10108" max="10108" width="10" style="46" customWidth="1"/>
    <col min="10109" max="10109" width="10.28515625" style="46" customWidth="1"/>
    <col min="10110" max="10110" width="10" style="46" customWidth="1"/>
    <col min="10111" max="10111" width="10.28515625" style="46" customWidth="1"/>
    <col min="10112" max="10112" width="9.140625" style="46"/>
    <col min="10113" max="10113" width="10.28515625" style="46" customWidth="1"/>
    <col min="10114" max="10114" width="9.42578125" style="46" customWidth="1"/>
    <col min="10115" max="10240" width="9.140625" style="46"/>
    <col min="10241" max="10241" width="19.85546875" style="46" customWidth="1"/>
    <col min="10242" max="10242" width="11.42578125" style="46" customWidth="1"/>
    <col min="10243" max="10243" width="10" style="46" customWidth="1"/>
    <col min="10244" max="10244" width="11.42578125" style="46" customWidth="1"/>
    <col min="10245" max="10245" width="10.28515625" style="46" customWidth="1"/>
    <col min="10246" max="10246" width="10" style="46" customWidth="1"/>
    <col min="10247" max="10247" width="10.7109375" style="46" customWidth="1"/>
    <col min="10248" max="10251" width="10" style="46" customWidth="1"/>
    <col min="10252" max="10252" width="19.85546875" style="46" customWidth="1"/>
    <col min="10253" max="10253" width="10.28515625" style="46" customWidth="1"/>
    <col min="10254" max="10254" width="10" style="46" customWidth="1"/>
    <col min="10255" max="10255" width="10.28515625" style="46" customWidth="1"/>
    <col min="10256" max="10256" width="10" style="46" customWidth="1"/>
    <col min="10257" max="10257" width="10.28515625" style="46" customWidth="1"/>
    <col min="10258" max="10258" width="10" style="46" customWidth="1"/>
    <col min="10259" max="10259" width="10.28515625" style="46" customWidth="1"/>
    <col min="10260" max="10260" width="10" style="46" customWidth="1"/>
    <col min="10261" max="10261" width="10.28515625" style="46" customWidth="1"/>
    <col min="10262" max="10262" width="10" style="46" customWidth="1"/>
    <col min="10263" max="10263" width="19.85546875" style="46" customWidth="1"/>
    <col min="10264" max="10264" width="10.28515625" style="46" customWidth="1"/>
    <col min="10265" max="10265" width="10" style="46" customWidth="1"/>
    <col min="10266" max="10266" width="10.28515625" style="46" customWidth="1"/>
    <col min="10267" max="10267" width="10" style="46" customWidth="1"/>
    <col min="10268" max="10268" width="10.28515625" style="46" customWidth="1"/>
    <col min="10269" max="10269" width="10" style="46" customWidth="1"/>
    <col min="10270" max="10270" width="10.28515625" style="46" customWidth="1"/>
    <col min="10271" max="10271" width="10" style="46" customWidth="1"/>
    <col min="10272" max="10272" width="10.28515625" style="46" customWidth="1"/>
    <col min="10273" max="10273" width="10" style="46" customWidth="1"/>
    <col min="10274" max="10274" width="19.85546875" style="46" customWidth="1"/>
    <col min="10275" max="10275" width="10.28515625" style="46" customWidth="1"/>
    <col min="10276" max="10276" width="10" style="46" customWidth="1"/>
    <col min="10277" max="10277" width="10.28515625" style="46" customWidth="1"/>
    <col min="10278" max="10278" width="10" style="46" customWidth="1"/>
    <col min="10279" max="10279" width="10.28515625" style="46" customWidth="1"/>
    <col min="10280" max="10280" width="10" style="46" customWidth="1"/>
    <col min="10281" max="10281" width="10.28515625" style="46" customWidth="1"/>
    <col min="10282" max="10282" width="10" style="46" customWidth="1"/>
    <col min="10283" max="10283" width="10.28515625" style="46" customWidth="1"/>
    <col min="10284" max="10284" width="10" style="46" customWidth="1"/>
    <col min="10285" max="10285" width="19.85546875" style="46" customWidth="1"/>
    <col min="10286" max="10286" width="10.28515625" style="46" customWidth="1"/>
    <col min="10287" max="10287" width="10" style="46" customWidth="1"/>
    <col min="10288" max="10288" width="10.28515625" style="46" customWidth="1"/>
    <col min="10289" max="10289" width="10" style="46" customWidth="1"/>
    <col min="10290" max="10290" width="10.28515625" style="46" customWidth="1"/>
    <col min="10291" max="10291" width="10" style="46" customWidth="1"/>
    <col min="10292" max="10292" width="10.28515625" style="46" customWidth="1"/>
    <col min="10293" max="10293" width="10" style="46" customWidth="1"/>
    <col min="10294" max="10294" width="10.28515625" style="46" customWidth="1"/>
    <col min="10295" max="10295" width="10" style="46" customWidth="1"/>
    <col min="10296" max="10296" width="19.85546875" style="46" customWidth="1"/>
    <col min="10297" max="10297" width="10.28515625" style="46" customWidth="1"/>
    <col min="10298" max="10298" width="10" style="46" customWidth="1"/>
    <col min="10299" max="10299" width="10.28515625" style="46" customWidth="1"/>
    <col min="10300" max="10300" width="10" style="46" customWidth="1"/>
    <col min="10301" max="10301" width="10.28515625" style="46" customWidth="1"/>
    <col min="10302" max="10302" width="10" style="46" customWidth="1"/>
    <col min="10303" max="10303" width="10.28515625" style="46" customWidth="1"/>
    <col min="10304" max="10304" width="10" style="46" customWidth="1"/>
    <col min="10305" max="10305" width="10.28515625" style="46" customWidth="1"/>
    <col min="10306" max="10306" width="10" style="46" customWidth="1"/>
    <col min="10307" max="10307" width="19.85546875" style="46" customWidth="1"/>
    <col min="10308" max="10308" width="10.28515625" style="46" customWidth="1"/>
    <col min="10309" max="10309" width="10" style="46" customWidth="1"/>
    <col min="10310" max="10310" width="10.28515625" style="46" customWidth="1"/>
    <col min="10311" max="10311" width="10" style="46" customWidth="1"/>
    <col min="10312" max="10312" width="10.28515625" style="46" customWidth="1"/>
    <col min="10313" max="10313" width="10" style="46" customWidth="1"/>
    <col min="10314" max="10314" width="10.28515625" style="46" customWidth="1"/>
    <col min="10315" max="10315" width="10" style="46" customWidth="1"/>
    <col min="10316" max="10316" width="10.28515625" style="46" customWidth="1"/>
    <col min="10317" max="10317" width="10" style="46" customWidth="1"/>
    <col min="10318" max="10318" width="19.85546875" style="46" customWidth="1"/>
    <col min="10319" max="10319" width="10.28515625" style="46" customWidth="1"/>
    <col min="10320" max="10320" width="10" style="46" customWidth="1"/>
    <col min="10321" max="10321" width="10.28515625" style="46" customWidth="1"/>
    <col min="10322" max="10322" width="10" style="46" customWidth="1"/>
    <col min="10323" max="10323" width="10.28515625" style="46" customWidth="1"/>
    <col min="10324" max="10324" width="10" style="46" customWidth="1"/>
    <col min="10325" max="10325" width="10.28515625" style="46" customWidth="1"/>
    <col min="10326" max="10326" width="10" style="46" customWidth="1"/>
    <col min="10327" max="10327" width="10.28515625" style="46" customWidth="1"/>
    <col min="10328" max="10328" width="10" style="46" customWidth="1"/>
    <col min="10329" max="10329" width="19.85546875" style="46" customWidth="1"/>
    <col min="10330" max="10330" width="10.28515625" style="46" customWidth="1"/>
    <col min="10331" max="10331" width="10" style="46" customWidth="1"/>
    <col min="10332" max="10332" width="10.28515625" style="46" customWidth="1"/>
    <col min="10333" max="10333" width="10" style="46" customWidth="1"/>
    <col min="10334" max="10334" width="10.28515625" style="46" customWidth="1"/>
    <col min="10335" max="10335" width="10" style="46" customWidth="1"/>
    <col min="10336" max="10336" width="10.28515625" style="46" customWidth="1"/>
    <col min="10337" max="10337" width="10" style="46" customWidth="1"/>
    <col min="10338" max="10338" width="10.28515625" style="46" customWidth="1"/>
    <col min="10339" max="10339" width="10" style="46" customWidth="1"/>
    <col min="10340" max="10340" width="19.85546875" style="46" customWidth="1"/>
    <col min="10341" max="10341" width="10.28515625" style="46" customWidth="1"/>
    <col min="10342" max="10342" width="10" style="46" customWidth="1"/>
    <col min="10343" max="10343" width="10.28515625" style="46" customWidth="1"/>
    <col min="10344" max="10344" width="10" style="46" customWidth="1"/>
    <col min="10345" max="10345" width="10.28515625" style="46" customWidth="1"/>
    <col min="10346" max="10346" width="10" style="46" customWidth="1"/>
    <col min="10347" max="10347" width="10.28515625" style="46" customWidth="1"/>
    <col min="10348" max="10348" width="10" style="46" customWidth="1"/>
    <col min="10349" max="10349" width="10.28515625" style="46" customWidth="1"/>
    <col min="10350" max="10350" width="10" style="46" customWidth="1"/>
    <col min="10351" max="10351" width="19.85546875" style="46" customWidth="1"/>
    <col min="10352" max="10352" width="10.28515625" style="46" customWidth="1"/>
    <col min="10353" max="10353" width="10" style="46" customWidth="1"/>
    <col min="10354" max="10354" width="10.28515625" style="46" customWidth="1"/>
    <col min="10355" max="10355" width="10" style="46" customWidth="1"/>
    <col min="10356" max="10356" width="10.28515625" style="46" customWidth="1"/>
    <col min="10357" max="10357" width="10" style="46" customWidth="1"/>
    <col min="10358" max="10358" width="10.28515625" style="46" customWidth="1"/>
    <col min="10359" max="10359" width="10" style="46" customWidth="1"/>
    <col min="10360" max="10360" width="10.28515625" style="46" customWidth="1"/>
    <col min="10361" max="10361" width="10" style="46" customWidth="1"/>
    <col min="10362" max="10362" width="19.85546875" style="46" customWidth="1"/>
    <col min="10363" max="10363" width="10.28515625" style="46" customWidth="1"/>
    <col min="10364" max="10364" width="10" style="46" customWidth="1"/>
    <col min="10365" max="10365" width="10.28515625" style="46" customWidth="1"/>
    <col min="10366" max="10366" width="10" style="46" customWidth="1"/>
    <col min="10367" max="10367" width="10.28515625" style="46" customWidth="1"/>
    <col min="10368" max="10368" width="9.140625" style="46"/>
    <col min="10369" max="10369" width="10.28515625" style="46" customWidth="1"/>
    <col min="10370" max="10370" width="9.42578125" style="46" customWidth="1"/>
    <col min="10371" max="10496" width="9.140625" style="46"/>
    <col min="10497" max="10497" width="19.85546875" style="46" customWidth="1"/>
    <col min="10498" max="10498" width="11.42578125" style="46" customWidth="1"/>
    <col min="10499" max="10499" width="10" style="46" customWidth="1"/>
    <col min="10500" max="10500" width="11.42578125" style="46" customWidth="1"/>
    <col min="10501" max="10501" width="10.28515625" style="46" customWidth="1"/>
    <col min="10502" max="10502" width="10" style="46" customWidth="1"/>
    <col min="10503" max="10503" width="10.7109375" style="46" customWidth="1"/>
    <col min="10504" max="10507" width="10" style="46" customWidth="1"/>
    <col min="10508" max="10508" width="19.85546875" style="46" customWidth="1"/>
    <col min="10509" max="10509" width="10.28515625" style="46" customWidth="1"/>
    <col min="10510" max="10510" width="10" style="46" customWidth="1"/>
    <col min="10511" max="10511" width="10.28515625" style="46" customWidth="1"/>
    <col min="10512" max="10512" width="10" style="46" customWidth="1"/>
    <col min="10513" max="10513" width="10.28515625" style="46" customWidth="1"/>
    <col min="10514" max="10514" width="10" style="46" customWidth="1"/>
    <col min="10515" max="10515" width="10.28515625" style="46" customWidth="1"/>
    <col min="10516" max="10516" width="10" style="46" customWidth="1"/>
    <col min="10517" max="10517" width="10.28515625" style="46" customWidth="1"/>
    <col min="10518" max="10518" width="10" style="46" customWidth="1"/>
    <col min="10519" max="10519" width="19.85546875" style="46" customWidth="1"/>
    <col min="10520" max="10520" width="10.28515625" style="46" customWidth="1"/>
    <col min="10521" max="10521" width="10" style="46" customWidth="1"/>
    <col min="10522" max="10522" width="10.28515625" style="46" customWidth="1"/>
    <col min="10523" max="10523" width="10" style="46" customWidth="1"/>
    <col min="10524" max="10524" width="10.28515625" style="46" customWidth="1"/>
    <col min="10525" max="10525" width="10" style="46" customWidth="1"/>
    <col min="10526" max="10526" width="10.28515625" style="46" customWidth="1"/>
    <col min="10527" max="10527" width="10" style="46" customWidth="1"/>
    <col min="10528" max="10528" width="10.28515625" style="46" customWidth="1"/>
    <col min="10529" max="10529" width="10" style="46" customWidth="1"/>
    <col min="10530" max="10530" width="19.85546875" style="46" customWidth="1"/>
    <col min="10531" max="10531" width="10.28515625" style="46" customWidth="1"/>
    <col min="10532" max="10532" width="10" style="46" customWidth="1"/>
    <col min="10533" max="10533" width="10.28515625" style="46" customWidth="1"/>
    <col min="10534" max="10534" width="10" style="46" customWidth="1"/>
    <col min="10535" max="10535" width="10.28515625" style="46" customWidth="1"/>
    <col min="10536" max="10536" width="10" style="46" customWidth="1"/>
    <col min="10537" max="10537" width="10.28515625" style="46" customWidth="1"/>
    <col min="10538" max="10538" width="10" style="46" customWidth="1"/>
    <col min="10539" max="10539" width="10.28515625" style="46" customWidth="1"/>
    <col min="10540" max="10540" width="10" style="46" customWidth="1"/>
    <col min="10541" max="10541" width="19.85546875" style="46" customWidth="1"/>
    <col min="10542" max="10542" width="10.28515625" style="46" customWidth="1"/>
    <col min="10543" max="10543" width="10" style="46" customWidth="1"/>
    <col min="10544" max="10544" width="10.28515625" style="46" customWidth="1"/>
    <col min="10545" max="10545" width="10" style="46" customWidth="1"/>
    <col min="10546" max="10546" width="10.28515625" style="46" customWidth="1"/>
    <col min="10547" max="10547" width="10" style="46" customWidth="1"/>
    <col min="10548" max="10548" width="10.28515625" style="46" customWidth="1"/>
    <col min="10549" max="10549" width="10" style="46" customWidth="1"/>
    <col min="10550" max="10550" width="10.28515625" style="46" customWidth="1"/>
    <col min="10551" max="10551" width="10" style="46" customWidth="1"/>
    <col min="10552" max="10552" width="19.85546875" style="46" customWidth="1"/>
    <col min="10553" max="10553" width="10.28515625" style="46" customWidth="1"/>
    <col min="10554" max="10554" width="10" style="46" customWidth="1"/>
    <col min="10555" max="10555" width="10.28515625" style="46" customWidth="1"/>
    <col min="10556" max="10556" width="10" style="46" customWidth="1"/>
    <col min="10557" max="10557" width="10.28515625" style="46" customWidth="1"/>
    <col min="10558" max="10558" width="10" style="46" customWidth="1"/>
    <col min="10559" max="10559" width="10.28515625" style="46" customWidth="1"/>
    <col min="10560" max="10560" width="10" style="46" customWidth="1"/>
    <col min="10561" max="10561" width="10.28515625" style="46" customWidth="1"/>
    <col min="10562" max="10562" width="10" style="46" customWidth="1"/>
    <col min="10563" max="10563" width="19.85546875" style="46" customWidth="1"/>
    <col min="10564" max="10564" width="10.28515625" style="46" customWidth="1"/>
    <col min="10565" max="10565" width="10" style="46" customWidth="1"/>
    <col min="10566" max="10566" width="10.28515625" style="46" customWidth="1"/>
    <col min="10567" max="10567" width="10" style="46" customWidth="1"/>
    <col min="10568" max="10568" width="10.28515625" style="46" customWidth="1"/>
    <col min="10569" max="10569" width="10" style="46" customWidth="1"/>
    <col min="10570" max="10570" width="10.28515625" style="46" customWidth="1"/>
    <col min="10571" max="10571" width="10" style="46" customWidth="1"/>
    <col min="10572" max="10572" width="10.28515625" style="46" customWidth="1"/>
    <col min="10573" max="10573" width="10" style="46" customWidth="1"/>
    <col min="10574" max="10574" width="19.85546875" style="46" customWidth="1"/>
    <col min="10575" max="10575" width="10.28515625" style="46" customWidth="1"/>
    <col min="10576" max="10576" width="10" style="46" customWidth="1"/>
    <col min="10577" max="10577" width="10.28515625" style="46" customWidth="1"/>
    <col min="10578" max="10578" width="10" style="46" customWidth="1"/>
    <col min="10579" max="10579" width="10.28515625" style="46" customWidth="1"/>
    <col min="10580" max="10580" width="10" style="46" customWidth="1"/>
    <col min="10581" max="10581" width="10.28515625" style="46" customWidth="1"/>
    <col min="10582" max="10582" width="10" style="46" customWidth="1"/>
    <col min="10583" max="10583" width="10.28515625" style="46" customWidth="1"/>
    <col min="10584" max="10584" width="10" style="46" customWidth="1"/>
    <col min="10585" max="10585" width="19.85546875" style="46" customWidth="1"/>
    <col min="10586" max="10586" width="10.28515625" style="46" customWidth="1"/>
    <col min="10587" max="10587" width="10" style="46" customWidth="1"/>
    <col min="10588" max="10588" width="10.28515625" style="46" customWidth="1"/>
    <col min="10589" max="10589" width="10" style="46" customWidth="1"/>
    <col min="10590" max="10590" width="10.28515625" style="46" customWidth="1"/>
    <col min="10591" max="10591" width="10" style="46" customWidth="1"/>
    <col min="10592" max="10592" width="10.28515625" style="46" customWidth="1"/>
    <col min="10593" max="10593" width="10" style="46" customWidth="1"/>
    <col min="10594" max="10594" width="10.28515625" style="46" customWidth="1"/>
    <col min="10595" max="10595" width="10" style="46" customWidth="1"/>
    <col min="10596" max="10596" width="19.85546875" style="46" customWidth="1"/>
    <col min="10597" max="10597" width="10.28515625" style="46" customWidth="1"/>
    <col min="10598" max="10598" width="10" style="46" customWidth="1"/>
    <col min="10599" max="10599" width="10.28515625" style="46" customWidth="1"/>
    <col min="10600" max="10600" width="10" style="46" customWidth="1"/>
    <col min="10601" max="10601" width="10.28515625" style="46" customWidth="1"/>
    <col min="10602" max="10602" width="10" style="46" customWidth="1"/>
    <col min="10603" max="10603" width="10.28515625" style="46" customWidth="1"/>
    <col min="10604" max="10604" width="10" style="46" customWidth="1"/>
    <col min="10605" max="10605" width="10.28515625" style="46" customWidth="1"/>
    <col min="10606" max="10606" width="10" style="46" customWidth="1"/>
    <col min="10607" max="10607" width="19.85546875" style="46" customWidth="1"/>
    <col min="10608" max="10608" width="10.28515625" style="46" customWidth="1"/>
    <col min="10609" max="10609" width="10" style="46" customWidth="1"/>
    <col min="10610" max="10610" width="10.28515625" style="46" customWidth="1"/>
    <col min="10611" max="10611" width="10" style="46" customWidth="1"/>
    <col min="10612" max="10612" width="10.28515625" style="46" customWidth="1"/>
    <col min="10613" max="10613" width="10" style="46" customWidth="1"/>
    <col min="10614" max="10614" width="10.28515625" style="46" customWidth="1"/>
    <col min="10615" max="10615" width="10" style="46" customWidth="1"/>
    <col min="10616" max="10616" width="10.28515625" style="46" customWidth="1"/>
    <col min="10617" max="10617" width="10" style="46" customWidth="1"/>
    <col min="10618" max="10618" width="19.85546875" style="46" customWidth="1"/>
    <col min="10619" max="10619" width="10.28515625" style="46" customWidth="1"/>
    <col min="10620" max="10620" width="10" style="46" customWidth="1"/>
    <col min="10621" max="10621" width="10.28515625" style="46" customWidth="1"/>
    <col min="10622" max="10622" width="10" style="46" customWidth="1"/>
    <col min="10623" max="10623" width="10.28515625" style="46" customWidth="1"/>
    <col min="10624" max="10624" width="9.140625" style="46"/>
    <col min="10625" max="10625" width="10.28515625" style="46" customWidth="1"/>
    <col min="10626" max="10626" width="9.42578125" style="46" customWidth="1"/>
    <col min="10627" max="10752" width="9.140625" style="46"/>
    <col min="10753" max="10753" width="19.85546875" style="46" customWidth="1"/>
    <col min="10754" max="10754" width="11.42578125" style="46" customWidth="1"/>
    <col min="10755" max="10755" width="10" style="46" customWidth="1"/>
    <col min="10756" max="10756" width="11.42578125" style="46" customWidth="1"/>
    <col min="10757" max="10757" width="10.28515625" style="46" customWidth="1"/>
    <col min="10758" max="10758" width="10" style="46" customWidth="1"/>
    <col min="10759" max="10759" width="10.7109375" style="46" customWidth="1"/>
    <col min="10760" max="10763" width="10" style="46" customWidth="1"/>
    <col min="10764" max="10764" width="19.85546875" style="46" customWidth="1"/>
    <col min="10765" max="10765" width="10.28515625" style="46" customWidth="1"/>
    <col min="10766" max="10766" width="10" style="46" customWidth="1"/>
    <col min="10767" max="10767" width="10.28515625" style="46" customWidth="1"/>
    <col min="10768" max="10768" width="10" style="46" customWidth="1"/>
    <col min="10769" max="10769" width="10.28515625" style="46" customWidth="1"/>
    <col min="10770" max="10770" width="10" style="46" customWidth="1"/>
    <col min="10771" max="10771" width="10.28515625" style="46" customWidth="1"/>
    <col min="10772" max="10772" width="10" style="46" customWidth="1"/>
    <col min="10773" max="10773" width="10.28515625" style="46" customWidth="1"/>
    <col min="10774" max="10774" width="10" style="46" customWidth="1"/>
    <col min="10775" max="10775" width="19.85546875" style="46" customWidth="1"/>
    <col min="10776" max="10776" width="10.28515625" style="46" customWidth="1"/>
    <col min="10777" max="10777" width="10" style="46" customWidth="1"/>
    <col min="10778" max="10778" width="10.28515625" style="46" customWidth="1"/>
    <col min="10779" max="10779" width="10" style="46" customWidth="1"/>
    <col min="10780" max="10780" width="10.28515625" style="46" customWidth="1"/>
    <col min="10781" max="10781" width="10" style="46" customWidth="1"/>
    <col min="10782" max="10782" width="10.28515625" style="46" customWidth="1"/>
    <col min="10783" max="10783" width="10" style="46" customWidth="1"/>
    <col min="10784" max="10784" width="10.28515625" style="46" customWidth="1"/>
    <col min="10785" max="10785" width="10" style="46" customWidth="1"/>
    <col min="10786" max="10786" width="19.85546875" style="46" customWidth="1"/>
    <col min="10787" max="10787" width="10.28515625" style="46" customWidth="1"/>
    <col min="10788" max="10788" width="10" style="46" customWidth="1"/>
    <col min="10789" max="10789" width="10.28515625" style="46" customWidth="1"/>
    <col min="10790" max="10790" width="10" style="46" customWidth="1"/>
    <col min="10791" max="10791" width="10.28515625" style="46" customWidth="1"/>
    <col min="10792" max="10792" width="10" style="46" customWidth="1"/>
    <col min="10793" max="10793" width="10.28515625" style="46" customWidth="1"/>
    <col min="10794" max="10794" width="10" style="46" customWidth="1"/>
    <col min="10795" max="10795" width="10.28515625" style="46" customWidth="1"/>
    <col min="10796" max="10796" width="10" style="46" customWidth="1"/>
    <col min="10797" max="10797" width="19.85546875" style="46" customWidth="1"/>
    <col min="10798" max="10798" width="10.28515625" style="46" customWidth="1"/>
    <col min="10799" max="10799" width="10" style="46" customWidth="1"/>
    <col min="10800" max="10800" width="10.28515625" style="46" customWidth="1"/>
    <col min="10801" max="10801" width="10" style="46" customWidth="1"/>
    <col min="10802" max="10802" width="10.28515625" style="46" customWidth="1"/>
    <col min="10803" max="10803" width="10" style="46" customWidth="1"/>
    <col min="10804" max="10804" width="10.28515625" style="46" customWidth="1"/>
    <col min="10805" max="10805" width="10" style="46" customWidth="1"/>
    <col min="10806" max="10806" width="10.28515625" style="46" customWidth="1"/>
    <col min="10807" max="10807" width="10" style="46" customWidth="1"/>
    <col min="10808" max="10808" width="19.85546875" style="46" customWidth="1"/>
    <col min="10809" max="10809" width="10.28515625" style="46" customWidth="1"/>
    <col min="10810" max="10810" width="10" style="46" customWidth="1"/>
    <col min="10811" max="10811" width="10.28515625" style="46" customWidth="1"/>
    <col min="10812" max="10812" width="10" style="46" customWidth="1"/>
    <col min="10813" max="10813" width="10.28515625" style="46" customWidth="1"/>
    <col min="10814" max="10814" width="10" style="46" customWidth="1"/>
    <col min="10815" max="10815" width="10.28515625" style="46" customWidth="1"/>
    <col min="10816" max="10816" width="10" style="46" customWidth="1"/>
    <col min="10817" max="10817" width="10.28515625" style="46" customWidth="1"/>
    <col min="10818" max="10818" width="10" style="46" customWidth="1"/>
    <col min="10819" max="10819" width="19.85546875" style="46" customWidth="1"/>
    <col min="10820" max="10820" width="10.28515625" style="46" customWidth="1"/>
    <col min="10821" max="10821" width="10" style="46" customWidth="1"/>
    <col min="10822" max="10822" width="10.28515625" style="46" customWidth="1"/>
    <col min="10823" max="10823" width="10" style="46" customWidth="1"/>
    <col min="10824" max="10824" width="10.28515625" style="46" customWidth="1"/>
    <col min="10825" max="10825" width="10" style="46" customWidth="1"/>
    <col min="10826" max="10826" width="10.28515625" style="46" customWidth="1"/>
    <col min="10827" max="10827" width="10" style="46" customWidth="1"/>
    <col min="10828" max="10828" width="10.28515625" style="46" customWidth="1"/>
    <col min="10829" max="10829" width="10" style="46" customWidth="1"/>
    <col min="10830" max="10830" width="19.85546875" style="46" customWidth="1"/>
    <col min="10831" max="10831" width="10.28515625" style="46" customWidth="1"/>
    <col min="10832" max="10832" width="10" style="46" customWidth="1"/>
    <col min="10833" max="10833" width="10.28515625" style="46" customWidth="1"/>
    <col min="10834" max="10834" width="10" style="46" customWidth="1"/>
    <col min="10835" max="10835" width="10.28515625" style="46" customWidth="1"/>
    <col min="10836" max="10836" width="10" style="46" customWidth="1"/>
    <col min="10837" max="10837" width="10.28515625" style="46" customWidth="1"/>
    <col min="10838" max="10838" width="10" style="46" customWidth="1"/>
    <col min="10839" max="10839" width="10.28515625" style="46" customWidth="1"/>
    <col min="10840" max="10840" width="10" style="46" customWidth="1"/>
    <col min="10841" max="10841" width="19.85546875" style="46" customWidth="1"/>
    <col min="10842" max="10842" width="10.28515625" style="46" customWidth="1"/>
    <col min="10843" max="10843" width="10" style="46" customWidth="1"/>
    <col min="10844" max="10844" width="10.28515625" style="46" customWidth="1"/>
    <col min="10845" max="10845" width="10" style="46" customWidth="1"/>
    <col min="10846" max="10846" width="10.28515625" style="46" customWidth="1"/>
    <col min="10847" max="10847" width="10" style="46" customWidth="1"/>
    <col min="10848" max="10848" width="10.28515625" style="46" customWidth="1"/>
    <col min="10849" max="10849" width="10" style="46" customWidth="1"/>
    <col min="10850" max="10850" width="10.28515625" style="46" customWidth="1"/>
    <col min="10851" max="10851" width="10" style="46" customWidth="1"/>
    <col min="10852" max="10852" width="19.85546875" style="46" customWidth="1"/>
    <col min="10853" max="10853" width="10.28515625" style="46" customWidth="1"/>
    <col min="10854" max="10854" width="10" style="46" customWidth="1"/>
    <col min="10855" max="10855" width="10.28515625" style="46" customWidth="1"/>
    <col min="10856" max="10856" width="10" style="46" customWidth="1"/>
    <col min="10857" max="10857" width="10.28515625" style="46" customWidth="1"/>
    <col min="10858" max="10858" width="10" style="46" customWidth="1"/>
    <col min="10859" max="10859" width="10.28515625" style="46" customWidth="1"/>
    <col min="10860" max="10860" width="10" style="46" customWidth="1"/>
    <col min="10861" max="10861" width="10.28515625" style="46" customWidth="1"/>
    <col min="10862" max="10862" width="10" style="46" customWidth="1"/>
    <col min="10863" max="10863" width="19.85546875" style="46" customWidth="1"/>
    <col min="10864" max="10864" width="10.28515625" style="46" customWidth="1"/>
    <col min="10865" max="10865" width="10" style="46" customWidth="1"/>
    <col min="10866" max="10866" width="10.28515625" style="46" customWidth="1"/>
    <col min="10867" max="10867" width="10" style="46" customWidth="1"/>
    <col min="10868" max="10868" width="10.28515625" style="46" customWidth="1"/>
    <col min="10869" max="10869" width="10" style="46" customWidth="1"/>
    <col min="10870" max="10870" width="10.28515625" style="46" customWidth="1"/>
    <col min="10871" max="10871" width="10" style="46" customWidth="1"/>
    <col min="10872" max="10872" width="10.28515625" style="46" customWidth="1"/>
    <col min="10873" max="10873" width="10" style="46" customWidth="1"/>
    <col min="10874" max="10874" width="19.85546875" style="46" customWidth="1"/>
    <col min="10875" max="10875" width="10.28515625" style="46" customWidth="1"/>
    <col min="10876" max="10876" width="10" style="46" customWidth="1"/>
    <col min="10877" max="10877" width="10.28515625" style="46" customWidth="1"/>
    <col min="10878" max="10878" width="10" style="46" customWidth="1"/>
    <col min="10879" max="10879" width="10.28515625" style="46" customWidth="1"/>
    <col min="10880" max="10880" width="9.140625" style="46"/>
    <col min="10881" max="10881" width="10.28515625" style="46" customWidth="1"/>
    <col min="10882" max="10882" width="9.42578125" style="46" customWidth="1"/>
    <col min="10883" max="11008" width="9.140625" style="46"/>
    <col min="11009" max="11009" width="19.85546875" style="46" customWidth="1"/>
    <col min="11010" max="11010" width="11.42578125" style="46" customWidth="1"/>
    <col min="11011" max="11011" width="10" style="46" customWidth="1"/>
    <col min="11012" max="11012" width="11.42578125" style="46" customWidth="1"/>
    <col min="11013" max="11013" width="10.28515625" style="46" customWidth="1"/>
    <col min="11014" max="11014" width="10" style="46" customWidth="1"/>
    <col min="11015" max="11015" width="10.7109375" style="46" customWidth="1"/>
    <col min="11016" max="11019" width="10" style="46" customWidth="1"/>
    <col min="11020" max="11020" width="19.85546875" style="46" customWidth="1"/>
    <col min="11021" max="11021" width="10.28515625" style="46" customWidth="1"/>
    <col min="11022" max="11022" width="10" style="46" customWidth="1"/>
    <col min="11023" max="11023" width="10.28515625" style="46" customWidth="1"/>
    <col min="11024" max="11024" width="10" style="46" customWidth="1"/>
    <col min="11025" max="11025" width="10.28515625" style="46" customWidth="1"/>
    <col min="11026" max="11026" width="10" style="46" customWidth="1"/>
    <col min="11027" max="11027" width="10.28515625" style="46" customWidth="1"/>
    <col min="11028" max="11028" width="10" style="46" customWidth="1"/>
    <col min="11029" max="11029" width="10.28515625" style="46" customWidth="1"/>
    <col min="11030" max="11030" width="10" style="46" customWidth="1"/>
    <col min="11031" max="11031" width="19.85546875" style="46" customWidth="1"/>
    <col min="11032" max="11032" width="10.28515625" style="46" customWidth="1"/>
    <col min="11033" max="11033" width="10" style="46" customWidth="1"/>
    <col min="11034" max="11034" width="10.28515625" style="46" customWidth="1"/>
    <col min="11035" max="11035" width="10" style="46" customWidth="1"/>
    <col min="11036" max="11036" width="10.28515625" style="46" customWidth="1"/>
    <col min="11037" max="11037" width="10" style="46" customWidth="1"/>
    <col min="11038" max="11038" width="10.28515625" style="46" customWidth="1"/>
    <col min="11039" max="11039" width="10" style="46" customWidth="1"/>
    <col min="11040" max="11040" width="10.28515625" style="46" customWidth="1"/>
    <col min="11041" max="11041" width="10" style="46" customWidth="1"/>
    <col min="11042" max="11042" width="19.85546875" style="46" customWidth="1"/>
    <col min="11043" max="11043" width="10.28515625" style="46" customWidth="1"/>
    <col min="11044" max="11044" width="10" style="46" customWidth="1"/>
    <col min="11045" max="11045" width="10.28515625" style="46" customWidth="1"/>
    <col min="11046" max="11046" width="10" style="46" customWidth="1"/>
    <col min="11047" max="11047" width="10.28515625" style="46" customWidth="1"/>
    <col min="11048" max="11048" width="10" style="46" customWidth="1"/>
    <col min="11049" max="11049" width="10.28515625" style="46" customWidth="1"/>
    <col min="11050" max="11050" width="10" style="46" customWidth="1"/>
    <col min="11051" max="11051" width="10.28515625" style="46" customWidth="1"/>
    <col min="11052" max="11052" width="10" style="46" customWidth="1"/>
    <col min="11053" max="11053" width="19.85546875" style="46" customWidth="1"/>
    <col min="11054" max="11054" width="10.28515625" style="46" customWidth="1"/>
    <col min="11055" max="11055" width="10" style="46" customWidth="1"/>
    <col min="11056" max="11056" width="10.28515625" style="46" customWidth="1"/>
    <col min="11057" max="11057" width="10" style="46" customWidth="1"/>
    <col min="11058" max="11058" width="10.28515625" style="46" customWidth="1"/>
    <col min="11059" max="11059" width="10" style="46" customWidth="1"/>
    <col min="11060" max="11060" width="10.28515625" style="46" customWidth="1"/>
    <col min="11061" max="11061" width="10" style="46" customWidth="1"/>
    <col min="11062" max="11062" width="10.28515625" style="46" customWidth="1"/>
    <col min="11063" max="11063" width="10" style="46" customWidth="1"/>
    <col min="11064" max="11064" width="19.85546875" style="46" customWidth="1"/>
    <col min="11065" max="11065" width="10.28515625" style="46" customWidth="1"/>
    <col min="11066" max="11066" width="10" style="46" customWidth="1"/>
    <col min="11067" max="11067" width="10.28515625" style="46" customWidth="1"/>
    <col min="11068" max="11068" width="10" style="46" customWidth="1"/>
    <col min="11069" max="11069" width="10.28515625" style="46" customWidth="1"/>
    <col min="11070" max="11070" width="10" style="46" customWidth="1"/>
    <col min="11071" max="11071" width="10.28515625" style="46" customWidth="1"/>
    <col min="11072" max="11072" width="10" style="46" customWidth="1"/>
    <col min="11073" max="11073" width="10.28515625" style="46" customWidth="1"/>
    <col min="11074" max="11074" width="10" style="46" customWidth="1"/>
    <col min="11075" max="11075" width="19.85546875" style="46" customWidth="1"/>
    <col min="11076" max="11076" width="10.28515625" style="46" customWidth="1"/>
    <col min="11077" max="11077" width="10" style="46" customWidth="1"/>
    <col min="11078" max="11078" width="10.28515625" style="46" customWidth="1"/>
    <col min="11079" max="11079" width="10" style="46" customWidth="1"/>
    <col min="11080" max="11080" width="10.28515625" style="46" customWidth="1"/>
    <col min="11081" max="11081" width="10" style="46" customWidth="1"/>
    <col min="11082" max="11082" width="10.28515625" style="46" customWidth="1"/>
    <col min="11083" max="11083" width="10" style="46" customWidth="1"/>
    <col min="11084" max="11084" width="10.28515625" style="46" customWidth="1"/>
    <col min="11085" max="11085" width="10" style="46" customWidth="1"/>
    <col min="11086" max="11086" width="19.85546875" style="46" customWidth="1"/>
    <col min="11087" max="11087" width="10.28515625" style="46" customWidth="1"/>
    <col min="11088" max="11088" width="10" style="46" customWidth="1"/>
    <col min="11089" max="11089" width="10.28515625" style="46" customWidth="1"/>
    <col min="11090" max="11090" width="10" style="46" customWidth="1"/>
    <col min="11091" max="11091" width="10.28515625" style="46" customWidth="1"/>
    <col min="11092" max="11092" width="10" style="46" customWidth="1"/>
    <col min="11093" max="11093" width="10.28515625" style="46" customWidth="1"/>
    <col min="11094" max="11094" width="10" style="46" customWidth="1"/>
    <col min="11095" max="11095" width="10.28515625" style="46" customWidth="1"/>
    <col min="11096" max="11096" width="10" style="46" customWidth="1"/>
    <col min="11097" max="11097" width="19.85546875" style="46" customWidth="1"/>
    <col min="11098" max="11098" width="10.28515625" style="46" customWidth="1"/>
    <col min="11099" max="11099" width="10" style="46" customWidth="1"/>
    <col min="11100" max="11100" width="10.28515625" style="46" customWidth="1"/>
    <col min="11101" max="11101" width="10" style="46" customWidth="1"/>
    <col min="11102" max="11102" width="10.28515625" style="46" customWidth="1"/>
    <col min="11103" max="11103" width="10" style="46" customWidth="1"/>
    <col min="11104" max="11104" width="10.28515625" style="46" customWidth="1"/>
    <col min="11105" max="11105" width="10" style="46" customWidth="1"/>
    <col min="11106" max="11106" width="10.28515625" style="46" customWidth="1"/>
    <col min="11107" max="11107" width="10" style="46" customWidth="1"/>
    <col min="11108" max="11108" width="19.85546875" style="46" customWidth="1"/>
    <col min="11109" max="11109" width="10.28515625" style="46" customWidth="1"/>
    <col min="11110" max="11110" width="10" style="46" customWidth="1"/>
    <col min="11111" max="11111" width="10.28515625" style="46" customWidth="1"/>
    <col min="11112" max="11112" width="10" style="46" customWidth="1"/>
    <col min="11113" max="11113" width="10.28515625" style="46" customWidth="1"/>
    <col min="11114" max="11114" width="10" style="46" customWidth="1"/>
    <col min="11115" max="11115" width="10.28515625" style="46" customWidth="1"/>
    <col min="11116" max="11116" width="10" style="46" customWidth="1"/>
    <col min="11117" max="11117" width="10.28515625" style="46" customWidth="1"/>
    <col min="11118" max="11118" width="10" style="46" customWidth="1"/>
    <col min="11119" max="11119" width="19.85546875" style="46" customWidth="1"/>
    <col min="11120" max="11120" width="10.28515625" style="46" customWidth="1"/>
    <col min="11121" max="11121" width="10" style="46" customWidth="1"/>
    <col min="11122" max="11122" width="10.28515625" style="46" customWidth="1"/>
    <col min="11123" max="11123" width="10" style="46" customWidth="1"/>
    <col min="11124" max="11124" width="10.28515625" style="46" customWidth="1"/>
    <col min="11125" max="11125" width="10" style="46" customWidth="1"/>
    <col min="11126" max="11126" width="10.28515625" style="46" customWidth="1"/>
    <col min="11127" max="11127" width="10" style="46" customWidth="1"/>
    <col min="11128" max="11128" width="10.28515625" style="46" customWidth="1"/>
    <col min="11129" max="11129" width="10" style="46" customWidth="1"/>
    <col min="11130" max="11130" width="19.85546875" style="46" customWidth="1"/>
    <col min="11131" max="11131" width="10.28515625" style="46" customWidth="1"/>
    <col min="11132" max="11132" width="10" style="46" customWidth="1"/>
    <col min="11133" max="11133" width="10.28515625" style="46" customWidth="1"/>
    <col min="11134" max="11134" width="10" style="46" customWidth="1"/>
    <col min="11135" max="11135" width="10.28515625" style="46" customWidth="1"/>
    <col min="11136" max="11136" width="9.140625" style="46"/>
    <col min="11137" max="11137" width="10.28515625" style="46" customWidth="1"/>
    <col min="11138" max="11138" width="9.42578125" style="46" customWidth="1"/>
    <col min="11139" max="11264" width="9.140625" style="46"/>
    <col min="11265" max="11265" width="19.85546875" style="46" customWidth="1"/>
    <col min="11266" max="11266" width="11.42578125" style="46" customWidth="1"/>
    <col min="11267" max="11267" width="10" style="46" customWidth="1"/>
    <col min="11268" max="11268" width="11.42578125" style="46" customWidth="1"/>
    <col min="11269" max="11269" width="10.28515625" style="46" customWidth="1"/>
    <col min="11270" max="11270" width="10" style="46" customWidth="1"/>
    <col min="11271" max="11271" width="10.7109375" style="46" customWidth="1"/>
    <col min="11272" max="11275" width="10" style="46" customWidth="1"/>
    <col min="11276" max="11276" width="19.85546875" style="46" customWidth="1"/>
    <col min="11277" max="11277" width="10.28515625" style="46" customWidth="1"/>
    <col min="11278" max="11278" width="10" style="46" customWidth="1"/>
    <col min="11279" max="11279" width="10.28515625" style="46" customWidth="1"/>
    <col min="11280" max="11280" width="10" style="46" customWidth="1"/>
    <col min="11281" max="11281" width="10.28515625" style="46" customWidth="1"/>
    <col min="11282" max="11282" width="10" style="46" customWidth="1"/>
    <col min="11283" max="11283" width="10.28515625" style="46" customWidth="1"/>
    <col min="11284" max="11284" width="10" style="46" customWidth="1"/>
    <col min="11285" max="11285" width="10.28515625" style="46" customWidth="1"/>
    <col min="11286" max="11286" width="10" style="46" customWidth="1"/>
    <col min="11287" max="11287" width="19.85546875" style="46" customWidth="1"/>
    <col min="11288" max="11288" width="10.28515625" style="46" customWidth="1"/>
    <col min="11289" max="11289" width="10" style="46" customWidth="1"/>
    <col min="11290" max="11290" width="10.28515625" style="46" customWidth="1"/>
    <col min="11291" max="11291" width="10" style="46" customWidth="1"/>
    <col min="11292" max="11292" width="10.28515625" style="46" customWidth="1"/>
    <col min="11293" max="11293" width="10" style="46" customWidth="1"/>
    <col min="11294" max="11294" width="10.28515625" style="46" customWidth="1"/>
    <col min="11295" max="11295" width="10" style="46" customWidth="1"/>
    <col min="11296" max="11296" width="10.28515625" style="46" customWidth="1"/>
    <col min="11297" max="11297" width="10" style="46" customWidth="1"/>
    <col min="11298" max="11298" width="19.85546875" style="46" customWidth="1"/>
    <col min="11299" max="11299" width="10.28515625" style="46" customWidth="1"/>
    <col min="11300" max="11300" width="10" style="46" customWidth="1"/>
    <col min="11301" max="11301" width="10.28515625" style="46" customWidth="1"/>
    <col min="11302" max="11302" width="10" style="46" customWidth="1"/>
    <col min="11303" max="11303" width="10.28515625" style="46" customWidth="1"/>
    <col min="11304" max="11304" width="10" style="46" customWidth="1"/>
    <col min="11305" max="11305" width="10.28515625" style="46" customWidth="1"/>
    <col min="11306" max="11306" width="10" style="46" customWidth="1"/>
    <col min="11307" max="11307" width="10.28515625" style="46" customWidth="1"/>
    <col min="11308" max="11308" width="10" style="46" customWidth="1"/>
    <col min="11309" max="11309" width="19.85546875" style="46" customWidth="1"/>
    <col min="11310" max="11310" width="10.28515625" style="46" customWidth="1"/>
    <col min="11311" max="11311" width="10" style="46" customWidth="1"/>
    <col min="11312" max="11312" width="10.28515625" style="46" customWidth="1"/>
    <col min="11313" max="11313" width="10" style="46" customWidth="1"/>
    <col min="11314" max="11314" width="10.28515625" style="46" customWidth="1"/>
    <col min="11315" max="11315" width="10" style="46" customWidth="1"/>
    <col min="11316" max="11316" width="10.28515625" style="46" customWidth="1"/>
    <col min="11317" max="11317" width="10" style="46" customWidth="1"/>
    <col min="11318" max="11318" width="10.28515625" style="46" customWidth="1"/>
    <col min="11319" max="11319" width="10" style="46" customWidth="1"/>
    <col min="11320" max="11320" width="19.85546875" style="46" customWidth="1"/>
    <col min="11321" max="11321" width="10.28515625" style="46" customWidth="1"/>
    <col min="11322" max="11322" width="10" style="46" customWidth="1"/>
    <col min="11323" max="11323" width="10.28515625" style="46" customWidth="1"/>
    <col min="11324" max="11324" width="10" style="46" customWidth="1"/>
    <col min="11325" max="11325" width="10.28515625" style="46" customWidth="1"/>
    <col min="11326" max="11326" width="10" style="46" customWidth="1"/>
    <col min="11327" max="11327" width="10.28515625" style="46" customWidth="1"/>
    <col min="11328" max="11328" width="10" style="46" customWidth="1"/>
    <col min="11329" max="11329" width="10.28515625" style="46" customWidth="1"/>
    <col min="11330" max="11330" width="10" style="46" customWidth="1"/>
    <col min="11331" max="11331" width="19.85546875" style="46" customWidth="1"/>
    <col min="11332" max="11332" width="10.28515625" style="46" customWidth="1"/>
    <col min="11333" max="11333" width="10" style="46" customWidth="1"/>
    <col min="11334" max="11334" width="10.28515625" style="46" customWidth="1"/>
    <col min="11335" max="11335" width="10" style="46" customWidth="1"/>
    <col min="11336" max="11336" width="10.28515625" style="46" customWidth="1"/>
    <col min="11337" max="11337" width="10" style="46" customWidth="1"/>
    <col min="11338" max="11338" width="10.28515625" style="46" customWidth="1"/>
    <col min="11339" max="11339" width="10" style="46" customWidth="1"/>
    <col min="11340" max="11340" width="10.28515625" style="46" customWidth="1"/>
    <col min="11341" max="11341" width="10" style="46" customWidth="1"/>
    <col min="11342" max="11342" width="19.85546875" style="46" customWidth="1"/>
    <col min="11343" max="11343" width="10.28515625" style="46" customWidth="1"/>
    <col min="11344" max="11344" width="10" style="46" customWidth="1"/>
    <col min="11345" max="11345" width="10.28515625" style="46" customWidth="1"/>
    <col min="11346" max="11346" width="10" style="46" customWidth="1"/>
    <col min="11347" max="11347" width="10.28515625" style="46" customWidth="1"/>
    <col min="11348" max="11348" width="10" style="46" customWidth="1"/>
    <col min="11349" max="11349" width="10.28515625" style="46" customWidth="1"/>
    <col min="11350" max="11350" width="10" style="46" customWidth="1"/>
    <col min="11351" max="11351" width="10.28515625" style="46" customWidth="1"/>
    <col min="11352" max="11352" width="10" style="46" customWidth="1"/>
    <col min="11353" max="11353" width="19.85546875" style="46" customWidth="1"/>
    <col min="11354" max="11354" width="10.28515625" style="46" customWidth="1"/>
    <col min="11355" max="11355" width="10" style="46" customWidth="1"/>
    <col min="11356" max="11356" width="10.28515625" style="46" customWidth="1"/>
    <col min="11357" max="11357" width="10" style="46" customWidth="1"/>
    <col min="11358" max="11358" width="10.28515625" style="46" customWidth="1"/>
    <col min="11359" max="11359" width="10" style="46" customWidth="1"/>
    <col min="11360" max="11360" width="10.28515625" style="46" customWidth="1"/>
    <col min="11361" max="11361" width="10" style="46" customWidth="1"/>
    <col min="11362" max="11362" width="10.28515625" style="46" customWidth="1"/>
    <col min="11363" max="11363" width="10" style="46" customWidth="1"/>
    <col min="11364" max="11364" width="19.85546875" style="46" customWidth="1"/>
    <col min="11365" max="11365" width="10.28515625" style="46" customWidth="1"/>
    <col min="11366" max="11366" width="10" style="46" customWidth="1"/>
    <col min="11367" max="11367" width="10.28515625" style="46" customWidth="1"/>
    <col min="11368" max="11368" width="10" style="46" customWidth="1"/>
    <col min="11369" max="11369" width="10.28515625" style="46" customWidth="1"/>
    <col min="11370" max="11370" width="10" style="46" customWidth="1"/>
    <col min="11371" max="11371" width="10.28515625" style="46" customWidth="1"/>
    <col min="11372" max="11372" width="10" style="46" customWidth="1"/>
    <col min="11373" max="11373" width="10.28515625" style="46" customWidth="1"/>
    <col min="11374" max="11374" width="10" style="46" customWidth="1"/>
    <col min="11375" max="11375" width="19.85546875" style="46" customWidth="1"/>
    <col min="11376" max="11376" width="10.28515625" style="46" customWidth="1"/>
    <col min="11377" max="11377" width="10" style="46" customWidth="1"/>
    <col min="11378" max="11378" width="10.28515625" style="46" customWidth="1"/>
    <col min="11379" max="11379" width="10" style="46" customWidth="1"/>
    <col min="11380" max="11380" width="10.28515625" style="46" customWidth="1"/>
    <col min="11381" max="11381" width="10" style="46" customWidth="1"/>
    <col min="11382" max="11382" width="10.28515625" style="46" customWidth="1"/>
    <col min="11383" max="11383" width="10" style="46" customWidth="1"/>
    <col min="11384" max="11384" width="10.28515625" style="46" customWidth="1"/>
    <col min="11385" max="11385" width="10" style="46" customWidth="1"/>
    <col min="11386" max="11386" width="19.85546875" style="46" customWidth="1"/>
    <col min="11387" max="11387" width="10.28515625" style="46" customWidth="1"/>
    <col min="11388" max="11388" width="10" style="46" customWidth="1"/>
    <col min="11389" max="11389" width="10.28515625" style="46" customWidth="1"/>
    <col min="11390" max="11390" width="10" style="46" customWidth="1"/>
    <col min="11391" max="11391" width="10.28515625" style="46" customWidth="1"/>
    <col min="11392" max="11392" width="9.140625" style="46"/>
    <col min="11393" max="11393" width="10.28515625" style="46" customWidth="1"/>
    <col min="11394" max="11394" width="9.42578125" style="46" customWidth="1"/>
    <col min="11395" max="11520" width="9.140625" style="46"/>
    <col min="11521" max="11521" width="19.85546875" style="46" customWidth="1"/>
    <col min="11522" max="11522" width="11.42578125" style="46" customWidth="1"/>
    <col min="11523" max="11523" width="10" style="46" customWidth="1"/>
    <col min="11524" max="11524" width="11.42578125" style="46" customWidth="1"/>
    <col min="11525" max="11525" width="10.28515625" style="46" customWidth="1"/>
    <col min="11526" max="11526" width="10" style="46" customWidth="1"/>
    <col min="11527" max="11527" width="10.7109375" style="46" customWidth="1"/>
    <col min="11528" max="11531" width="10" style="46" customWidth="1"/>
    <col min="11532" max="11532" width="19.85546875" style="46" customWidth="1"/>
    <col min="11533" max="11533" width="10.28515625" style="46" customWidth="1"/>
    <col min="11534" max="11534" width="10" style="46" customWidth="1"/>
    <col min="11535" max="11535" width="10.28515625" style="46" customWidth="1"/>
    <col min="11536" max="11536" width="10" style="46" customWidth="1"/>
    <col min="11537" max="11537" width="10.28515625" style="46" customWidth="1"/>
    <col min="11538" max="11538" width="10" style="46" customWidth="1"/>
    <col min="11539" max="11539" width="10.28515625" style="46" customWidth="1"/>
    <col min="11540" max="11540" width="10" style="46" customWidth="1"/>
    <col min="11541" max="11541" width="10.28515625" style="46" customWidth="1"/>
    <col min="11542" max="11542" width="10" style="46" customWidth="1"/>
    <col min="11543" max="11543" width="19.85546875" style="46" customWidth="1"/>
    <col min="11544" max="11544" width="10.28515625" style="46" customWidth="1"/>
    <col min="11545" max="11545" width="10" style="46" customWidth="1"/>
    <col min="11546" max="11546" width="10.28515625" style="46" customWidth="1"/>
    <col min="11547" max="11547" width="10" style="46" customWidth="1"/>
    <col min="11548" max="11548" width="10.28515625" style="46" customWidth="1"/>
    <col min="11549" max="11549" width="10" style="46" customWidth="1"/>
    <col min="11550" max="11550" width="10.28515625" style="46" customWidth="1"/>
    <col min="11551" max="11551" width="10" style="46" customWidth="1"/>
    <col min="11552" max="11552" width="10.28515625" style="46" customWidth="1"/>
    <col min="11553" max="11553" width="10" style="46" customWidth="1"/>
    <col min="11554" max="11554" width="19.85546875" style="46" customWidth="1"/>
    <col min="11555" max="11555" width="10.28515625" style="46" customWidth="1"/>
    <col min="11556" max="11556" width="10" style="46" customWidth="1"/>
    <col min="11557" max="11557" width="10.28515625" style="46" customWidth="1"/>
    <col min="11558" max="11558" width="10" style="46" customWidth="1"/>
    <col min="11559" max="11559" width="10.28515625" style="46" customWidth="1"/>
    <col min="11560" max="11560" width="10" style="46" customWidth="1"/>
    <col min="11561" max="11561" width="10.28515625" style="46" customWidth="1"/>
    <col min="11562" max="11562" width="10" style="46" customWidth="1"/>
    <col min="11563" max="11563" width="10.28515625" style="46" customWidth="1"/>
    <col min="11564" max="11564" width="10" style="46" customWidth="1"/>
    <col min="11565" max="11565" width="19.85546875" style="46" customWidth="1"/>
    <col min="11566" max="11566" width="10.28515625" style="46" customWidth="1"/>
    <col min="11567" max="11567" width="10" style="46" customWidth="1"/>
    <col min="11568" max="11568" width="10.28515625" style="46" customWidth="1"/>
    <col min="11569" max="11569" width="10" style="46" customWidth="1"/>
    <col min="11570" max="11570" width="10.28515625" style="46" customWidth="1"/>
    <col min="11571" max="11571" width="10" style="46" customWidth="1"/>
    <col min="11572" max="11572" width="10.28515625" style="46" customWidth="1"/>
    <col min="11573" max="11573" width="10" style="46" customWidth="1"/>
    <col min="11574" max="11574" width="10.28515625" style="46" customWidth="1"/>
    <col min="11575" max="11575" width="10" style="46" customWidth="1"/>
    <col min="11576" max="11576" width="19.85546875" style="46" customWidth="1"/>
    <col min="11577" max="11577" width="10.28515625" style="46" customWidth="1"/>
    <col min="11578" max="11578" width="10" style="46" customWidth="1"/>
    <col min="11579" max="11579" width="10.28515625" style="46" customWidth="1"/>
    <col min="11580" max="11580" width="10" style="46" customWidth="1"/>
    <col min="11581" max="11581" width="10.28515625" style="46" customWidth="1"/>
    <col min="11582" max="11582" width="10" style="46" customWidth="1"/>
    <col min="11583" max="11583" width="10.28515625" style="46" customWidth="1"/>
    <col min="11584" max="11584" width="10" style="46" customWidth="1"/>
    <col min="11585" max="11585" width="10.28515625" style="46" customWidth="1"/>
    <col min="11586" max="11586" width="10" style="46" customWidth="1"/>
    <col min="11587" max="11587" width="19.85546875" style="46" customWidth="1"/>
    <col min="11588" max="11588" width="10.28515625" style="46" customWidth="1"/>
    <col min="11589" max="11589" width="10" style="46" customWidth="1"/>
    <col min="11590" max="11590" width="10.28515625" style="46" customWidth="1"/>
    <col min="11591" max="11591" width="10" style="46" customWidth="1"/>
    <col min="11592" max="11592" width="10.28515625" style="46" customWidth="1"/>
    <col min="11593" max="11593" width="10" style="46" customWidth="1"/>
    <col min="11594" max="11594" width="10.28515625" style="46" customWidth="1"/>
    <col min="11595" max="11595" width="10" style="46" customWidth="1"/>
    <col min="11596" max="11596" width="10.28515625" style="46" customWidth="1"/>
    <col min="11597" max="11597" width="10" style="46" customWidth="1"/>
    <col min="11598" max="11598" width="19.85546875" style="46" customWidth="1"/>
    <col min="11599" max="11599" width="10.28515625" style="46" customWidth="1"/>
    <col min="11600" max="11600" width="10" style="46" customWidth="1"/>
    <col min="11601" max="11601" width="10.28515625" style="46" customWidth="1"/>
    <col min="11602" max="11602" width="10" style="46" customWidth="1"/>
    <col min="11603" max="11603" width="10.28515625" style="46" customWidth="1"/>
    <col min="11604" max="11604" width="10" style="46" customWidth="1"/>
    <col min="11605" max="11605" width="10.28515625" style="46" customWidth="1"/>
    <col min="11606" max="11606" width="10" style="46" customWidth="1"/>
    <col min="11607" max="11607" width="10.28515625" style="46" customWidth="1"/>
    <col min="11608" max="11608" width="10" style="46" customWidth="1"/>
    <col min="11609" max="11609" width="19.85546875" style="46" customWidth="1"/>
    <col min="11610" max="11610" width="10.28515625" style="46" customWidth="1"/>
    <col min="11611" max="11611" width="10" style="46" customWidth="1"/>
    <col min="11612" max="11612" width="10.28515625" style="46" customWidth="1"/>
    <col min="11613" max="11613" width="10" style="46" customWidth="1"/>
    <col min="11614" max="11614" width="10.28515625" style="46" customWidth="1"/>
    <col min="11615" max="11615" width="10" style="46" customWidth="1"/>
    <col min="11616" max="11616" width="10.28515625" style="46" customWidth="1"/>
    <col min="11617" max="11617" width="10" style="46" customWidth="1"/>
    <col min="11618" max="11618" width="10.28515625" style="46" customWidth="1"/>
    <col min="11619" max="11619" width="10" style="46" customWidth="1"/>
    <col min="11620" max="11620" width="19.85546875" style="46" customWidth="1"/>
    <col min="11621" max="11621" width="10.28515625" style="46" customWidth="1"/>
    <col min="11622" max="11622" width="10" style="46" customWidth="1"/>
    <col min="11623" max="11623" width="10.28515625" style="46" customWidth="1"/>
    <col min="11624" max="11624" width="10" style="46" customWidth="1"/>
    <col min="11625" max="11625" width="10.28515625" style="46" customWidth="1"/>
    <col min="11626" max="11626" width="10" style="46" customWidth="1"/>
    <col min="11627" max="11627" width="10.28515625" style="46" customWidth="1"/>
    <col min="11628" max="11628" width="10" style="46" customWidth="1"/>
    <col min="11629" max="11629" width="10.28515625" style="46" customWidth="1"/>
    <col min="11630" max="11630" width="10" style="46" customWidth="1"/>
    <col min="11631" max="11631" width="19.85546875" style="46" customWidth="1"/>
    <col min="11632" max="11632" width="10.28515625" style="46" customWidth="1"/>
    <col min="11633" max="11633" width="10" style="46" customWidth="1"/>
    <col min="11634" max="11634" width="10.28515625" style="46" customWidth="1"/>
    <col min="11635" max="11635" width="10" style="46" customWidth="1"/>
    <col min="11636" max="11636" width="10.28515625" style="46" customWidth="1"/>
    <col min="11637" max="11637" width="10" style="46" customWidth="1"/>
    <col min="11638" max="11638" width="10.28515625" style="46" customWidth="1"/>
    <col min="11639" max="11639" width="10" style="46" customWidth="1"/>
    <col min="11640" max="11640" width="10.28515625" style="46" customWidth="1"/>
    <col min="11641" max="11641" width="10" style="46" customWidth="1"/>
    <col min="11642" max="11642" width="19.85546875" style="46" customWidth="1"/>
    <col min="11643" max="11643" width="10.28515625" style="46" customWidth="1"/>
    <col min="11644" max="11644" width="10" style="46" customWidth="1"/>
    <col min="11645" max="11645" width="10.28515625" style="46" customWidth="1"/>
    <col min="11646" max="11646" width="10" style="46" customWidth="1"/>
    <col min="11647" max="11647" width="10.28515625" style="46" customWidth="1"/>
    <col min="11648" max="11648" width="9.140625" style="46"/>
    <col min="11649" max="11649" width="10.28515625" style="46" customWidth="1"/>
    <col min="11650" max="11650" width="9.42578125" style="46" customWidth="1"/>
    <col min="11651" max="11776" width="9.140625" style="46"/>
    <col min="11777" max="11777" width="19.85546875" style="46" customWidth="1"/>
    <col min="11778" max="11778" width="11.42578125" style="46" customWidth="1"/>
    <col min="11779" max="11779" width="10" style="46" customWidth="1"/>
    <col min="11780" max="11780" width="11.42578125" style="46" customWidth="1"/>
    <col min="11781" max="11781" width="10.28515625" style="46" customWidth="1"/>
    <col min="11782" max="11782" width="10" style="46" customWidth="1"/>
    <col min="11783" max="11783" width="10.7109375" style="46" customWidth="1"/>
    <col min="11784" max="11787" width="10" style="46" customWidth="1"/>
    <col min="11788" max="11788" width="19.85546875" style="46" customWidth="1"/>
    <col min="11789" max="11789" width="10.28515625" style="46" customWidth="1"/>
    <col min="11790" max="11790" width="10" style="46" customWidth="1"/>
    <col min="11791" max="11791" width="10.28515625" style="46" customWidth="1"/>
    <col min="11792" max="11792" width="10" style="46" customWidth="1"/>
    <col min="11793" max="11793" width="10.28515625" style="46" customWidth="1"/>
    <col min="11794" max="11794" width="10" style="46" customWidth="1"/>
    <col min="11795" max="11795" width="10.28515625" style="46" customWidth="1"/>
    <col min="11796" max="11796" width="10" style="46" customWidth="1"/>
    <col min="11797" max="11797" width="10.28515625" style="46" customWidth="1"/>
    <col min="11798" max="11798" width="10" style="46" customWidth="1"/>
    <col min="11799" max="11799" width="19.85546875" style="46" customWidth="1"/>
    <col min="11800" max="11800" width="10.28515625" style="46" customWidth="1"/>
    <col min="11801" max="11801" width="10" style="46" customWidth="1"/>
    <col min="11802" max="11802" width="10.28515625" style="46" customWidth="1"/>
    <col min="11803" max="11803" width="10" style="46" customWidth="1"/>
    <col min="11804" max="11804" width="10.28515625" style="46" customWidth="1"/>
    <col min="11805" max="11805" width="10" style="46" customWidth="1"/>
    <col min="11806" max="11806" width="10.28515625" style="46" customWidth="1"/>
    <col min="11807" max="11807" width="10" style="46" customWidth="1"/>
    <col min="11808" max="11808" width="10.28515625" style="46" customWidth="1"/>
    <col min="11809" max="11809" width="10" style="46" customWidth="1"/>
    <col min="11810" max="11810" width="19.85546875" style="46" customWidth="1"/>
    <col min="11811" max="11811" width="10.28515625" style="46" customWidth="1"/>
    <col min="11812" max="11812" width="10" style="46" customWidth="1"/>
    <col min="11813" max="11813" width="10.28515625" style="46" customWidth="1"/>
    <col min="11814" max="11814" width="10" style="46" customWidth="1"/>
    <col min="11815" max="11815" width="10.28515625" style="46" customWidth="1"/>
    <col min="11816" max="11816" width="10" style="46" customWidth="1"/>
    <col min="11817" max="11817" width="10.28515625" style="46" customWidth="1"/>
    <col min="11818" max="11818" width="10" style="46" customWidth="1"/>
    <col min="11819" max="11819" width="10.28515625" style="46" customWidth="1"/>
    <col min="11820" max="11820" width="10" style="46" customWidth="1"/>
    <col min="11821" max="11821" width="19.85546875" style="46" customWidth="1"/>
    <col min="11822" max="11822" width="10.28515625" style="46" customWidth="1"/>
    <col min="11823" max="11823" width="10" style="46" customWidth="1"/>
    <col min="11824" max="11824" width="10.28515625" style="46" customWidth="1"/>
    <col min="11825" max="11825" width="10" style="46" customWidth="1"/>
    <col min="11826" max="11826" width="10.28515625" style="46" customWidth="1"/>
    <col min="11827" max="11827" width="10" style="46" customWidth="1"/>
    <col min="11828" max="11828" width="10.28515625" style="46" customWidth="1"/>
    <col min="11829" max="11829" width="10" style="46" customWidth="1"/>
    <col min="11830" max="11830" width="10.28515625" style="46" customWidth="1"/>
    <col min="11831" max="11831" width="10" style="46" customWidth="1"/>
    <col min="11832" max="11832" width="19.85546875" style="46" customWidth="1"/>
    <col min="11833" max="11833" width="10.28515625" style="46" customWidth="1"/>
    <col min="11834" max="11834" width="10" style="46" customWidth="1"/>
    <col min="11835" max="11835" width="10.28515625" style="46" customWidth="1"/>
    <col min="11836" max="11836" width="10" style="46" customWidth="1"/>
    <col min="11837" max="11837" width="10.28515625" style="46" customWidth="1"/>
    <col min="11838" max="11838" width="10" style="46" customWidth="1"/>
    <col min="11839" max="11839" width="10.28515625" style="46" customWidth="1"/>
    <col min="11840" max="11840" width="10" style="46" customWidth="1"/>
    <col min="11841" max="11841" width="10.28515625" style="46" customWidth="1"/>
    <col min="11842" max="11842" width="10" style="46" customWidth="1"/>
    <col min="11843" max="11843" width="19.85546875" style="46" customWidth="1"/>
    <col min="11844" max="11844" width="10.28515625" style="46" customWidth="1"/>
    <col min="11845" max="11845" width="10" style="46" customWidth="1"/>
    <col min="11846" max="11846" width="10.28515625" style="46" customWidth="1"/>
    <col min="11847" max="11847" width="10" style="46" customWidth="1"/>
    <col min="11848" max="11848" width="10.28515625" style="46" customWidth="1"/>
    <col min="11849" max="11849" width="10" style="46" customWidth="1"/>
    <col min="11850" max="11850" width="10.28515625" style="46" customWidth="1"/>
    <col min="11851" max="11851" width="10" style="46" customWidth="1"/>
    <col min="11852" max="11852" width="10.28515625" style="46" customWidth="1"/>
    <col min="11853" max="11853" width="10" style="46" customWidth="1"/>
    <col min="11854" max="11854" width="19.85546875" style="46" customWidth="1"/>
    <col min="11855" max="11855" width="10.28515625" style="46" customWidth="1"/>
    <col min="11856" max="11856" width="10" style="46" customWidth="1"/>
    <col min="11857" max="11857" width="10.28515625" style="46" customWidth="1"/>
    <col min="11858" max="11858" width="10" style="46" customWidth="1"/>
    <col min="11859" max="11859" width="10.28515625" style="46" customWidth="1"/>
    <col min="11860" max="11860" width="10" style="46" customWidth="1"/>
    <col min="11861" max="11861" width="10.28515625" style="46" customWidth="1"/>
    <col min="11862" max="11862" width="10" style="46" customWidth="1"/>
    <col min="11863" max="11863" width="10.28515625" style="46" customWidth="1"/>
    <col min="11864" max="11864" width="10" style="46" customWidth="1"/>
    <col min="11865" max="11865" width="19.85546875" style="46" customWidth="1"/>
    <col min="11866" max="11866" width="10.28515625" style="46" customWidth="1"/>
    <col min="11867" max="11867" width="10" style="46" customWidth="1"/>
    <col min="11868" max="11868" width="10.28515625" style="46" customWidth="1"/>
    <col min="11869" max="11869" width="10" style="46" customWidth="1"/>
    <col min="11870" max="11870" width="10.28515625" style="46" customWidth="1"/>
    <col min="11871" max="11871" width="10" style="46" customWidth="1"/>
    <col min="11872" max="11872" width="10.28515625" style="46" customWidth="1"/>
    <col min="11873" max="11873" width="10" style="46" customWidth="1"/>
    <col min="11874" max="11874" width="10.28515625" style="46" customWidth="1"/>
    <col min="11875" max="11875" width="10" style="46" customWidth="1"/>
    <col min="11876" max="11876" width="19.85546875" style="46" customWidth="1"/>
    <col min="11877" max="11877" width="10.28515625" style="46" customWidth="1"/>
    <col min="11878" max="11878" width="10" style="46" customWidth="1"/>
    <col min="11879" max="11879" width="10.28515625" style="46" customWidth="1"/>
    <col min="11880" max="11880" width="10" style="46" customWidth="1"/>
    <col min="11881" max="11881" width="10.28515625" style="46" customWidth="1"/>
    <col min="11882" max="11882" width="10" style="46" customWidth="1"/>
    <col min="11883" max="11883" width="10.28515625" style="46" customWidth="1"/>
    <col min="11884" max="11884" width="10" style="46" customWidth="1"/>
    <col min="11885" max="11885" width="10.28515625" style="46" customWidth="1"/>
    <col min="11886" max="11886" width="10" style="46" customWidth="1"/>
    <col min="11887" max="11887" width="19.85546875" style="46" customWidth="1"/>
    <col min="11888" max="11888" width="10.28515625" style="46" customWidth="1"/>
    <col min="11889" max="11889" width="10" style="46" customWidth="1"/>
    <col min="11890" max="11890" width="10.28515625" style="46" customWidth="1"/>
    <col min="11891" max="11891" width="10" style="46" customWidth="1"/>
    <col min="11892" max="11892" width="10.28515625" style="46" customWidth="1"/>
    <col min="11893" max="11893" width="10" style="46" customWidth="1"/>
    <col min="11894" max="11894" width="10.28515625" style="46" customWidth="1"/>
    <col min="11895" max="11895" width="10" style="46" customWidth="1"/>
    <col min="11896" max="11896" width="10.28515625" style="46" customWidth="1"/>
    <col min="11897" max="11897" width="10" style="46" customWidth="1"/>
    <col min="11898" max="11898" width="19.85546875" style="46" customWidth="1"/>
    <col min="11899" max="11899" width="10.28515625" style="46" customWidth="1"/>
    <col min="11900" max="11900" width="10" style="46" customWidth="1"/>
    <col min="11901" max="11901" width="10.28515625" style="46" customWidth="1"/>
    <col min="11902" max="11902" width="10" style="46" customWidth="1"/>
    <col min="11903" max="11903" width="10.28515625" style="46" customWidth="1"/>
    <col min="11904" max="11904" width="9.140625" style="46"/>
    <col min="11905" max="11905" width="10.28515625" style="46" customWidth="1"/>
    <col min="11906" max="11906" width="9.42578125" style="46" customWidth="1"/>
    <col min="11907" max="12032" width="9.140625" style="46"/>
    <col min="12033" max="12033" width="19.85546875" style="46" customWidth="1"/>
    <col min="12034" max="12034" width="11.42578125" style="46" customWidth="1"/>
    <col min="12035" max="12035" width="10" style="46" customWidth="1"/>
    <col min="12036" max="12036" width="11.42578125" style="46" customWidth="1"/>
    <col min="12037" max="12037" width="10.28515625" style="46" customWidth="1"/>
    <col min="12038" max="12038" width="10" style="46" customWidth="1"/>
    <col min="12039" max="12039" width="10.7109375" style="46" customWidth="1"/>
    <col min="12040" max="12043" width="10" style="46" customWidth="1"/>
    <col min="12044" max="12044" width="19.85546875" style="46" customWidth="1"/>
    <col min="12045" max="12045" width="10.28515625" style="46" customWidth="1"/>
    <col min="12046" max="12046" width="10" style="46" customWidth="1"/>
    <col min="12047" max="12047" width="10.28515625" style="46" customWidth="1"/>
    <col min="12048" max="12048" width="10" style="46" customWidth="1"/>
    <col min="12049" max="12049" width="10.28515625" style="46" customWidth="1"/>
    <col min="12050" max="12050" width="10" style="46" customWidth="1"/>
    <col min="12051" max="12051" width="10.28515625" style="46" customWidth="1"/>
    <col min="12052" max="12052" width="10" style="46" customWidth="1"/>
    <col min="12053" max="12053" width="10.28515625" style="46" customWidth="1"/>
    <col min="12054" max="12054" width="10" style="46" customWidth="1"/>
    <col min="12055" max="12055" width="19.85546875" style="46" customWidth="1"/>
    <col min="12056" max="12056" width="10.28515625" style="46" customWidth="1"/>
    <col min="12057" max="12057" width="10" style="46" customWidth="1"/>
    <col min="12058" max="12058" width="10.28515625" style="46" customWidth="1"/>
    <col min="12059" max="12059" width="10" style="46" customWidth="1"/>
    <col min="12060" max="12060" width="10.28515625" style="46" customWidth="1"/>
    <col min="12061" max="12061" width="10" style="46" customWidth="1"/>
    <col min="12062" max="12062" width="10.28515625" style="46" customWidth="1"/>
    <col min="12063" max="12063" width="10" style="46" customWidth="1"/>
    <col min="12064" max="12064" width="10.28515625" style="46" customWidth="1"/>
    <col min="12065" max="12065" width="10" style="46" customWidth="1"/>
    <col min="12066" max="12066" width="19.85546875" style="46" customWidth="1"/>
    <col min="12067" max="12067" width="10.28515625" style="46" customWidth="1"/>
    <col min="12068" max="12068" width="10" style="46" customWidth="1"/>
    <col min="12069" max="12069" width="10.28515625" style="46" customWidth="1"/>
    <col min="12070" max="12070" width="10" style="46" customWidth="1"/>
    <col min="12071" max="12071" width="10.28515625" style="46" customWidth="1"/>
    <col min="12072" max="12072" width="10" style="46" customWidth="1"/>
    <col min="12073" max="12073" width="10.28515625" style="46" customWidth="1"/>
    <col min="12074" max="12074" width="10" style="46" customWidth="1"/>
    <col min="12075" max="12075" width="10.28515625" style="46" customWidth="1"/>
    <col min="12076" max="12076" width="10" style="46" customWidth="1"/>
    <col min="12077" max="12077" width="19.85546875" style="46" customWidth="1"/>
    <col min="12078" max="12078" width="10.28515625" style="46" customWidth="1"/>
    <col min="12079" max="12079" width="10" style="46" customWidth="1"/>
    <col min="12080" max="12080" width="10.28515625" style="46" customWidth="1"/>
    <col min="12081" max="12081" width="10" style="46" customWidth="1"/>
    <col min="12082" max="12082" width="10.28515625" style="46" customWidth="1"/>
    <col min="12083" max="12083" width="10" style="46" customWidth="1"/>
    <col min="12084" max="12084" width="10.28515625" style="46" customWidth="1"/>
    <col min="12085" max="12085" width="10" style="46" customWidth="1"/>
    <col min="12086" max="12086" width="10.28515625" style="46" customWidth="1"/>
    <col min="12087" max="12087" width="10" style="46" customWidth="1"/>
    <col min="12088" max="12088" width="19.85546875" style="46" customWidth="1"/>
    <col min="12089" max="12089" width="10.28515625" style="46" customWidth="1"/>
    <col min="12090" max="12090" width="10" style="46" customWidth="1"/>
    <col min="12091" max="12091" width="10.28515625" style="46" customWidth="1"/>
    <col min="12092" max="12092" width="10" style="46" customWidth="1"/>
    <col min="12093" max="12093" width="10.28515625" style="46" customWidth="1"/>
    <col min="12094" max="12094" width="10" style="46" customWidth="1"/>
    <col min="12095" max="12095" width="10.28515625" style="46" customWidth="1"/>
    <col min="12096" max="12096" width="10" style="46" customWidth="1"/>
    <col min="12097" max="12097" width="10.28515625" style="46" customWidth="1"/>
    <col min="12098" max="12098" width="10" style="46" customWidth="1"/>
    <col min="12099" max="12099" width="19.85546875" style="46" customWidth="1"/>
    <col min="12100" max="12100" width="10.28515625" style="46" customWidth="1"/>
    <col min="12101" max="12101" width="10" style="46" customWidth="1"/>
    <col min="12102" max="12102" width="10.28515625" style="46" customWidth="1"/>
    <col min="12103" max="12103" width="10" style="46" customWidth="1"/>
    <col min="12104" max="12104" width="10.28515625" style="46" customWidth="1"/>
    <col min="12105" max="12105" width="10" style="46" customWidth="1"/>
    <col min="12106" max="12106" width="10.28515625" style="46" customWidth="1"/>
    <col min="12107" max="12107" width="10" style="46" customWidth="1"/>
    <col min="12108" max="12108" width="10.28515625" style="46" customWidth="1"/>
    <col min="12109" max="12109" width="10" style="46" customWidth="1"/>
    <col min="12110" max="12110" width="19.85546875" style="46" customWidth="1"/>
    <col min="12111" max="12111" width="10.28515625" style="46" customWidth="1"/>
    <col min="12112" max="12112" width="10" style="46" customWidth="1"/>
    <col min="12113" max="12113" width="10.28515625" style="46" customWidth="1"/>
    <col min="12114" max="12114" width="10" style="46" customWidth="1"/>
    <col min="12115" max="12115" width="10.28515625" style="46" customWidth="1"/>
    <col min="12116" max="12116" width="10" style="46" customWidth="1"/>
    <col min="12117" max="12117" width="10.28515625" style="46" customWidth="1"/>
    <col min="12118" max="12118" width="10" style="46" customWidth="1"/>
    <col min="12119" max="12119" width="10.28515625" style="46" customWidth="1"/>
    <col min="12120" max="12120" width="10" style="46" customWidth="1"/>
    <col min="12121" max="12121" width="19.85546875" style="46" customWidth="1"/>
    <col min="12122" max="12122" width="10.28515625" style="46" customWidth="1"/>
    <col min="12123" max="12123" width="10" style="46" customWidth="1"/>
    <col min="12124" max="12124" width="10.28515625" style="46" customWidth="1"/>
    <col min="12125" max="12125" width="10" style="46" customWidth="1"/>
    <col min="12126" max="12126" width="10.28515625" style="46" customWidth="1"/>
    <col min="12127" max="12127" width="10" style="46" customWidth="1"/>
    <col min="12128" max="12128" width="10.28515625" style="46" customWidth="1"/>
    <col min="12129" max="12129" width="10" style="46" customWidth="1"/>
    <col min="12130" max="12130" width="10.28515625" style="46" customWidth="1"/>
    <col min="12131" max="12131" width="10" style="46" customWidth="1"/>
    <col min="12132" max="12132" width="19.85546875" style="46" customWidth="1"/>
    <col min="12133" max="12133" width="10.28515625" style="46" customWidth="1"/>
    <col min="12134" max="12134" width="10" style="46" customWidth="1"/>
    <col min="12135" max="12135" width="10.28515625" style="46" customWidth="1"/>
    <col min="12136" max="12136" width="10" style="46" customWidth="1"/>
    <col min="12137" max="12137" width="10.28515625" style="46" customWidth="1"/>
    <col min="12138" max="12138" width="10" style="46" customWidth="1"/>
    <col min="12139" max="12139" width="10.28515625" style="46" customWidth="1"/>
    <col min="12140" max="12140" width="10" style="46" customWidth="1"/>
    <col min="12141" max="12141" width="10.28515625" style="46" customWidth="1"/>
    <col min="12142" max="12142" width="10" style="46" customWidth="1"/>
    <col min="12143" max="12143" width="19.85546875" style="46" customWidth="1"/>
    <col min="12144" max="12144" width="10.28515625" style="46" customWidth="1"/>
    <col min="12145" max="12145" width="10" style="46" customWidth="1"/>
    <col min="12146" max="12146" width="10.28515625" style="46" customWidth="1"/>
    <col min="12147" max="12147" width="10" style="46" customWidth="1"/>
    <col min="12148" max="12148" width="10.28515625" style="46" customWidth="1"/>
    <col min="12149" max="12149" width="10" style="46" customWidth="1"/>
    <col min="12150" max="12150" width="10.28515625" style="46" customWidth="1"/>
    <col min="12151" max="12151" width="10" style="46" customWidth="1"/>
    <col min="12152" max="12152" width="10.28515625" style="46" customWidth="1"/>
    <col min="12153" max="12153" width="10" style="46" customWidth="1"/>
    <col min="12154" max="12154" width="19.85546875" style="46" customWidth="1"/>
    <col min="12155" max="12155" width="10.28515625" style="46" customWidth="1"/>
    <col min="12156" max="12156" width="10" style="46" customWidth="1"/>
    <col min="12157" max="12157" width="10.28515625" style="46" customWidth="1"/>
    <col min="12158" max="12158" width="10" style="46" customWidth="1"/>
    <col min="12159" max="12159" width="10.28515625" style="46" customWidth="1"/>
    <col min="12160" max="12160" width="9.140625" style="46"/>
    <col min="12161" max="12161" width="10.28515625" style="46" customWidth="1"/>
    <col min="12162" max="12162" width="9.42578125" style="46" customWidth="1"/>
    <col min="12163" max="12288" width="9.140625" style="46"/>
    <col min="12289" max="12289" width="19.85546875" style="46" customWidth="1"/>
    <col min="12290" max="12290" width="11.42578125" style="46" customWidth="1"/>
    <col min="12291" max="12291" width="10" style="46" customWidth="1"/>
    <col min="12292" max="12292" width="11.42578125" style="46" customWidth="1"/>
    <col min="12293" max="12293" width="10.28515625" style="46" customWidth="1"/>
    <col min="12294" max="12294" width="10" style="46" customWidth="1"/>
    <col min="12295" max="12295" width="10.7109375" style="46" customWidth="1"/>
    <col min="12296" max="12299" width="10" style="46" customWidth="1"/>
    <col min="12300" max="12300" width="19.85546875" style="46" customWidth="1"/>
    <col min="12301" max="12301" width="10.28515625" style="46" customWidth="1"/>
    <col min="12302" max="12302" width="10" style="46" customWidth="1"/>
    <col min="12303" max="12303" width="10.28515625" style="46" customWidth="1"/>
    <col min="12304" max="12304" width="10" style="46" customWidth="1"/>
    <col min="12305" max="12305" width="10.28515625" style="46" customWidth="1"/>
    <col min="12306" max="12306" width="10" style="46" customWidth="1"/>
    <col min="12307" max="12307" width="10.28515625" style="46" customWidth="1"/>
    <col min="12308" max="12308" width="10" style="46" customWidth="1"/>
    <col min="12309" max="12309" width="10.28515625" style="46" customWidth="1"/>
    <col min="12310" max="12310" width="10" style="46" customWidth="1"/>
    <col min="12311" max="12311" width="19.85546875" style="46" customWidth="1"/>
    <col min="12312" max="12312" width="10.28515625" style="46" customWidth="1"/>
    <col min="12313" max="12313" width="10" style="46" customWidth="1"/>
    <col min="12314" max="12314" width="10.28515625" style="46" customWidth="1"/>
    <col min="12315" max="12315" width="10" style="46" customWidth="1"/>
    <col min="12316" max="12316" width="10.28515625" style="46" customWidth="1"/>
    <col min="12317" max="12317" width="10" style="46" customWidth="1"/>
    <col min="12318" max="12318" width="10.28515625" style="46" customWidth="1"/>
    <col min="12319" max="12319" width="10" style="46" customWidth="1"/>
    <col min="12320" max="12320" width="10.28515625" style="46" customWidth="1"/>
    <col min="12321" max="12321" width="10" style="46" customWidth="1"/>
    <col min="12322" max="12322" width="19.85546875" style="46" customWidth="1"/>
    <col min="12323" max="12323" width="10.28515625" style="46" customWidth="1"/>
    <col min="12324" max="12324" width="10" style="46" customWidth="1"/>
    <col min="12325" max="12325" width="10.28515625" style="46" customWidth="1"/>
    <col min="12326" max="12326" width="10" style="46" customWidth="1"/>
    <col min="12327" max="12327" width="10.28515625" style="46" customWidth="1"/>
    <col min="12328" max="12328" width="10" style="46" customWidth="1"/>
    <col min="12329" max="12329" width="10.28515625" style="46" customWidth="1"/>
    <col min="12330" max="12330" width="10" style="46" customWidth="1"/>
    <col min="12331" max="12331" width="10.28515625" style="46" customWidth="1"/>
    <col min="12332" max="12332" width="10" style="46" customWidth="1"/>
    <col min="12333" max="12333" width="19.85546875" style="46" customWidth="1"/>
    <col min="12334" max="12334" width="10.28515625" style="46" customWidth="1"/>
    <col min="12335" max="12335" width="10" style="46" customWidth="1"/>
    <col min="12336" max="12336" width="10.28515625" style="46" customWidth="1"/>
    <col min="12337" max="12337" width="10" style="46" customWidth="1"/>
    <col min="12338" max="12338" width="10.28515625" style="46" customWidth="1"/>
    <col min="12339" max="12339" width="10" style="46" customWidth="1"/>
    <col min="12340" max="12340" width="10.28515625" style="46" customWidth="1"/>
    <col min="12341" max="12341" width="10" style="46" customWidth="1"/>
    <col min="12342" max="12342" width="10.28515625" style="46" customWidth="1"/>
    <col min="12343" max="12343" width="10" style="46" customWidth="1"/>
    <col min="12344" max="12344" width="19.85546875" style="46" customWidth="1"/>
    <col min="12345" max="12345" width="10.28515625" style="46" customWidth="1"/>
    <col min="12346" max="12346" width="10" style="46" customWidth="1"/>
    <col min="12347" max="12347" width="10.28515625" style="46" customWidth="1"/>
    <col min="12348" max="12348" width="10" style="46" customWidth="1"/>
    <col min="12349" max="12349" width="10.28515625" style="46" customWidth="1"/>
    <col min="12350" max="12350" width="10" style="46" customWidth="1"/>
    <col min="12351" max="12351" width="10.28515625" style="46" customWidth="1"/>
    <col min="12352" max="12352" width="10" style="46" customWidth="1"/>
    <col min="12353" max="12353" width="10.28515625" style="46" customWidth="1"/>
    <col min="12354" max="12354" width="10" style="46" customWidth="1"/>
    <col min="12355" max="12355" width="19.85546875" style="46" customWidth="1"/>
    <col min="12356" max="12356" width="10.28515625" style="46" customWidth="1"/>
    <col min="12357" max="12357" width="10" style="46" customWidth="1"/>
    <col min="12358" max="12358" width="10.28515625" style="46" customWidth="1"/>
    <col min="12359" max="12359" width="10" style="46" customWidth="1"/>
    <col min="12360" max="12360" width="10.28515625" style="46" customWidth="1"/>
    <col min="12361" max="12361" width="10" style="46" customWidth="1"/>
    <col min="12362" max="12362" width="10.28515625" style="46" customWidth="1"/>
    <col min="12363" max="12363" width="10" style="46" customWidth="1"/>
    <col min="12364" max="12364" width="10.28515625" style="46" customWidth="1"/>
    <col min="12365" max="12365" width="10" style="46" customWidth="1"/>
    <col min="12366" max="12366" width="19.85546875" style="46" customWidth="1"/>
    <col min="12367" max="12367" width="10.28515625" style="46" customWidth="1"/>
    <col min="12368" max="12368" width="10" style="46" customWidth="1"/>
    <col min="12369" max="12369" width="10.28515625" style="46" customWidth="1"/>
    <col min="12370" max="12370" width="10" style="46" customWidth="1"/>
    <col min="12371" max="12371" width="10.28515625" style="46" customWidth="1"/>
    <col min="12372" max="12372" width="10" style="46" customWidth="1"/>
    <col min="12373" max="12373" width="10.28515625" style="46" customWidth="1"/>
    <col min="12374" max="12374" width="10" style="46" customWidth="1"/>
    <col min="12375" max="12375" width="10.28515625" style="46" customWidth="1"/>
    <col min="12376" max="12376" width="10" style="46" customWidth="1"/>
    <col min="12377" max="12377" width="19.85546875" style="46" customWidth="1"/>
    <col min="12378" max="12378" width="10.28515625" style="46" customWidth="1"/>
    <col min="12379" max="12379" width="10" style="46" customWidth="1"/>
    <col min="12380" max="12380" width="10.28515625" style="46" customWidth="1"/>
    <col min="12381" max="12381" width="10" style="46" customWidth="1"/>
    <col min="12382" max="12382" width="10.28515625" style="46" customWidth="1"/>
    <col min="12383" max="12383" width="10" style="46" customWidth="1"/>
    <col min="12384" max="12384" width="10.28515625" style="46" customWidth="1"/>
    <col min="12385" max="12385" width="10" style="46" customWidth="1"/>
    <col min="12386" max="12386" width="10.28515625" style="46" customWidth="1"/>
    <col min="12387" max="12387" width="10" style="46" customWidth="1"/>
    <col min="12388" max="12388" width="19.85546875" style="46" customWidth="1"/>
    <col min="12389" max="12389" width="10.28515625" style="46" customWidth="1"/>
    <col min="12390" max="12390" width="10" style="46" customWidth="1"/>
    <col min="12391" max="12391" width="10.28515625" style="46" customWidth="1"/>
    <col min="12392" max="12392" width="10" style="46" customWidth="1"/>
    <col min="12393" max="12393" width="10.28515625" style="46" customWidth="1"/>
    <col min="12394" max="12394" width="10" style="46" customWidth="1"/>
    <col min="12395" max="12395" width="10.28515625" style="46" customWidth="1"/>
    <col min="12396" max="12396" width="10" style="46" customWidth="1"/>
    <col min="12397" max="12397" width="10.28515625" style="46" customWidth="1"/>
    <col min="12398" max="12398" width="10" style="46" customWidth="1"/>
    <col min="12399" max="12399" width="19.85546875" style="46" customWidth="1"/>
    <col min="12400" max="12400" width="10.28515625" style="46" customWidth="1"/>
    <col min="12401" max="12401" width="10" style="46" customWidth="1"/>
    <col min="12402" max="12402" width="10.28515625" style="46" customWidth="1"/>
    <col min="12403" max="12403" width="10" style="46" customWidth="1"/>
    <col min="12404" max="12404" width="10.28515625" style="46" customWidth="1"/>
    <col min="12405" max="12405" width="10" style="46" customWidth="1"/>
    <col min="12406" max="12406" width="10.28515625" style="46" customWidth="1"/>
    <col min="12407" max="12407" width="10" style="46" customWidth="1"/>
    <col min="12408" max="12408" width="10.28515625" style="46" customWidth="1"/>
    <col min="12409" max="12409" width="10" style="46" customWidth="1"/>
    <col min="12410" max="12410" width="19.85546875" style="46" customWidth="1"/>
    <col min="12411" max="12411" width="10.28515625" style="46" customWidth="1"/>
    <col min="12412" max="12412" width="10" style="46" customWidth="1"/>
    <col min="12413" max="12413" width="10.28515625" style="46" customWidth="1"/>
    <col min="12414" max="12414" width="10" style="46" customWidth="1"/>
    <col min="12415" max="12415" width="10.28515625" style="46" customWidth="1"/>
    <col min="12416" max="12416" width="9.140625" style="46"/>
    <col min="12417" max="12417" width="10.28515625" style="46" customWidth="1"/>
    <col min="12418" max="12418" width="9.42578125" style="46" customWidth="1"/>
    <col min="12419" max="12544" width="9.140625" style="46"/>
    <col min="12545" max="12545" width="19.85546875" style="46" customWidth="1"/>
    <col min="12546" max="12546" width="11.42578125" style="46" customWidth="1"/>
    <col min="12547" max="12547" width="10" style="46" customWidth="1"/>
    <col min="12548" max="12548" width="11.42578125" style="46" customWidth="1"/>
    <col min="12549" max="12549" width="10.28515625" style="46" customWidth="1"/>
    <col min="12550" max="12550" width="10" style="46" customWidth="1"/>
    <col min="12551" max="12551" width="10.7109375" style="46" customWidth="1"/>
    <col min="12552" max="12555" width="10" style="46" customWidth="1"/>
    <col min="12556" max="12556" width="19.85546875" style="46" customWidth="1"/>
    <col min="12557" max="12557" width="10.28515625" style="46" customWidth="1"/>
    <col min="12558" max="12558" width="10" style="46" customWidth="1"/>
    <col min="12559" max="12559" width="10.28515625" style="46" customWidth="1"/>
    <col min="12560" max="12560" width="10" style="46" customWidth="1"/>
    <col min="12561" max="12561" width="10.28515625" style="46" customWidth="1"/>
    <col min="12562" max="12562" width="10" style="46" customWidth="1"/>
    <col min="12563" max="12563" width="10.28515625" style="46" customWidth="1"/>
    <col min="12564" max="12564" width="10" style="46" customWidth="1"/>
    <col min="12565" max="12565" width="10.28515625" style="46" customWidth="1"/>
    <col min="12566" max="12566" width="10" style="46" customWidth="1"/>
    <col min="12567" max="12567" width="19.85546875" style="46" customWidth="1"/>
    <col min="12568" max="12568" width="10.28515625" style="46" customWidth="1"/>
    <col min="12569" max="12569" width="10" style="46" customWidth="1"/>
    <col min="12570" max="12570" width="10.28515625" style="46" customWidth="1"/>
    <col min="12571" max="12571" width="10" style="46" customWidth="1"/>
    <col min="12572" max="12572" width="10.28515625" style="46" customWidth="1"/>
    <col min="12573" max="12573" width="10" style="46" customWidth="1"/>
    <col min="12574" max="12574" width="10.28515625" style="46" customWidth="1"/>
    <col min="12575" max="12575" width="10" style="46" customWidth="1"/>
    <col min="12576" max="12576" width="10.28515625" style="46" customWidth="1"/>
    <col min="12577" max="12577" width="10" style="46" customWidth="1"/>
    <col min="12578" max="12578" width="19.85546875" style="46" customWidth="1"/>
    <col min="12579" max="12579" width="10.28515625" style="46" customWidth="1"/>
    <col min="12580" max="12580" width="10" style="46" customWidth="1"/>
    <col min="12581" max="12581" width="10.28515625" style="46" customWidth="1"/>
    <col min="12582" max="12582" width="10" style="46" customWidth="1"/>
    <col min="12583" max="12583" width="10.28515625" style="46" customWidth="1"/>
    <col min="12584" max="12584" width="10" style="46" customWidth="1"/>
    <col min="12585" max="12585" width="10.28515625" style="46" customWidth="1"/>
    <col min="12586" max="12586" width="10" style="46" customWidth="1"/>
    <col min="12587" max="12587" width="10.28515625" style="46" customWidth="1"/>
    <col min="12588" max="12588" width="10" style="46" customWidth="1"/>
    <col min="12589" max="12589" width="19.85546875" style="46" customWidth="1"/>
    <col min="12590" max="12590" width="10.28515625" style="46" customWidth="1"/>
    <col min="12591" max="12591" width="10" style="46" customWidth="1"/>
    <col min="12592" max="12592" width="10.28515625" style="46" customWidth="1"/>
    <col min="12593" max="12593" width="10" style="46" customWidth="1"/>
    <col min="12594" max="12594" width="10.28515625" style="46" customWidth="1"/>
    <col min="12595" max="12595" width="10" style="46" customWidth="1"/>
    <col min="12596" max="12596" width="10.28515625" style="46" customWidth="1"/>
    <col min="12597" max="12597" width="10" style="46" customWidth="1"/>
    <col min="12598" max="12598" width="10.28515625" style="46" customWidth="1"/>
    <col min="12599" max="12599" width="10" style="46" customWidth="1"/>
    <col min="12600" max="12600" width="19.85546875" style="46" customWidth="1"/>
    <col min="12601" max="12601" width="10.28515625" style="46" customWidth="1"/>
    <col min="12602" max="12602" width="10" style="46" customWidth="1"/>
    <col min="12603" max="12603" width="10.28515625" style="46" customWidth="1"/>
    <col min="12604" max="12604" width="10" style="46" customWidth="1"/>
    <col min="12605" max="12605" width="10.28515625" style="46" customWidth="1"/>
    <col min="12606" max="12606" width="10" style="46" customWidth="1"/>
    <col min="12607" max="12607" width="10.28515625" style="46" customWidth="1"/>
    <col min="12608" max="12608" width="10" style="46" customWidth="1"/>
    <col min="12609" max="12609" width="10.28515625" style="46" customWidth="1"/>
    <col min="12610" max="12610" width="10" style="46" customWidth="1"/>
    <col min="12611" max="12611" width="19.85546875" style="46" customWidth="1"/>
    <col min="12612" max="12612" width="10.28515625" style="46" customWidth="1"/>
    <col min="12613" max="12613" width="10" style="46" customWidth="1"/>
    <col min="12614" max="12614" width="10.28515625" style="46" customWidth="1"/>
    <col min="12615" max="12615" width="10" style="46" customWidth="1"/>
    <col min="12616" max="12616" width="10.28515625" style="46" customWidth="1"/>
    <col min="12617" max="12617" width="10" style="46" customWidth="1"/>
    <col min="12618" max="12618" width="10.28515625" style="46" customWidth="1"/>
    <col min="12619" max="12619" width="10" style="46" customWidth="1"/>
    <col min="12620" max="12620" width="10.28515625" style="46" customWidth="1"/>
    <col min="12621" max="12621" width="10" style="46" customWidth="1"/>
    <col min="12622" max="12622" width="19.85546875" style="46" customWidth="1"/>
    <col min="12623" max="12623" width="10.28515625" style="46" customWidth="1"/>
    <col min="12624" max="12624" width="10" style="46" customWidth="1"/>
    <col min="12625" max="12625" width="10.28515625" style="46" customWidth="1"/>
    <col min="12626" max="12626" width="10" style="46" customWidth="1"/>
    <col min="12627" max="12627" width="10.28515625" style="46" customWidth="1"/>
    <col min="12628" max="12628" width="10" style="46" customWidth="1"/>
    <col min="12629" max="12629" width="10.28515625" style="46" customWidth="1"/>
    <col min="12630" max="12630" width="10" style="46" customWidth="1"/>
    <col min="12631" max="12631" width="10.28515625" style="46" customWidth="1"/>
    <col min="12632" max="12632" width="10" style="46" customWidth="1"/>
    <col min="12633" max="12633" width="19.85546875" style="46" customWidth="1"/>
    <col min="12634" max="12634" width="10.28515625" style="46" customWidth="1"/>
    <col min="12635" max="12635" width="10" style="46" customWidth="1"/>
    <col min="12636" max="12636" width="10.28515625" style="46" customWidth="1"/>
    <col min="12637" max="12637" width="10" style="46" customWidth="1"/>
    <col min="12638" max="12638" width="10.28515625" style="46" customWidth="1"/>
    <col min="12639" max="12639" width="10" style="46" customWidth="1"/>
    <col min="12640" max="12640" width="10.28515625" style="46" customWidth="1"/>
    <col min="12641" max="12641" width="10" style="46" customWidth="1"/>
    <col min="12642" max="12642" width="10.28515625" style="46" customWidth="1"/>
    <col min="12643" max="12643" width="10" style="46" customWidth="1"/>
    <col min="12644" max="12644" width="19.85546875" style="46" customWidth="1"/>
    <col min="12645" max="12645" width="10.28515625" style="46" customWidth="1"/>
    <col min="12646" max="12646" width="10" style="46" customWidth="1"/>
    <col min="12647" max="12647" width="10.28515625" style="46" customWidth="1"/>
    <col min="12648" max="12648" width="10" style="46" customWidth="1"/>
    <col min="12649" max="12649" width="10.28515625" style="46" customWidth="1"/>
    <col min="12650" max="12650" width="10" style="46" customWidth="1"/>
    <col min="12651" max="12651" width="10.28515625" style="46" customWidth="1"/>
    <col min="12652" max="12652" width="10" style="46" customWidth="1"/>
    <col min="12653" max="12653" width="10.28515625" style="46" customWidth="1"/>
    <col min="12654" max="12654" width="10" style="46" customWidth="1"/>
    <col min="12655" max="12655" width="19.85546875" style="46" customWidth="1"/>
    <col min="12656" max="12656" width="10.28515625" style="46" customWidth="1"/>
    <col min="12657" max="12657" width="10" style="46" customWidth="1"/>
    <col min="12658" max="12658" width="10.28515625" style="46" customWidth="1"/>
    <col min="12659" max="12659" width="10" style="46" customWidth="1"/>
    <col min="12660" max="12660" width="10.28515625" style="46" customWidth="1"/>
    <col min="12661" max="12661" width="10" style="46" customWidth="1"/>
    <col min="12662" max="12662" width="10.28515625" style="46" customWidth="1"/>
    <col min="12663" max="12663" width="10" style="46" customWidth="1"/>
    <col min="12664" max="12664" width="10.28515625" style="46" customWidth="1"/>
    <col min="12665" max="12665" width="10" style="46" customWidth="1"/>
    <col min="12666" max="12666" width="19.85546875" style="46" customWidth="1"/>
    <col min="12667" max="12667" width="10.28515625" style="46" customWidth="1"/>
    <col min="12668" max="12668" width="10" style="46" customWidth="1"/>
    <col min="12669" max="12669" width="10.28515625" style="46" customWidth="1"/>
    <col min="12670" max="12670" width="10" style="46" customWidth="1"/>
    <col min="12671" max="12671" width="10.28515625" style="46" customWidth="1"/>
    <col min="12672" max="12672" width="9.140625" style="46"/>
    <col min="12673" max="12673" width="10.28515625" style="46" customWidth="1"/>
    <col min="12674" max="12674" width="9.42578125" style="46" customWidth="1"/>
    <col min="12675" max="12800" width="9.140625" style="46"/>
    <col min="12801" max="12801" width="19.85546875" style="46" customWidth="1"/>
    <col min="12802" max="12802" width="11.42578125" style="46" customWidth="1"/>
    <col min="12803" max="12803" width="10" style="46" customWidth="1"/>
    <col min="12804" max="12804" width="11.42578125" style="46" customWidth="1"/>
    <col min="12805" max="12805" width="10.28515625" style="46" customWidth="1"/>
    <col min="12806" max="12806" width="10" style="46" customWidth="1"/>
    <col min="12807" max="12807" width="10.7109375" style="46" customWidth="1"/>
    <col min="12808" max="12811" width="10" style="46" customWidth="1"/>
    <col min="12812" max="12812" width="19.85546875" style="46" customWidth="1"/>
    <col min="12813" max="12813" width="10.28515625" style="46" customWidth="1"/>
    <col min="12814" max="12814" width="10" style="46" customWidth="1"/>
    <col min="12815" max="12815" width="10.28515625" style="46" customWidth="1"/>
    <col min="12816" max="12816" width="10" style="46" customWidth="1"/>
    <col min="12817" max="12817" width="10.28515625" style="46" customWidth="1"/>
    <col min="12818" max="12818" width="10" style="46" customWidth="1"/>
    <col min="12819" max="12819" width="10.28515625" style="46" customWidth="1"/>
    <col min="12820" max="12820" width="10" style="46" customWidth="1"/>
    <col min="12821" max="12821" width="10.28515625" style="46" customWidth="1"/>
    <col min="12822" max="12822" width="10" style="46" customWidth="1"/>
    <col min="12823" max="12823" width="19.85546875" style="46" customWidth="1"/>
    <col min="12824" max="12824" width="10.28515625" style="46" customWidth="1"/>
    <col min="12825" max="12825" width="10" style="46" customWidth="1"/>
    <col min="12826" max="12826" width="10.28515625" style="46" customWidth="1"/>
    <col min="12827" max="12827" width="10" style="46" customWidth="1"/>
    <col min="12828" max="12828" width="10.28515625" style="46" customWidth="1"/>
    <col min="12829" max="12829" width="10" style="46" customWidth="1"/>
    <col min="12830" max="12830" width="10.28515625" style="46" customWidth="1"/>
    <col min="12831" max="12831" width="10" style="46" customWidth="1"/>
    <col min="12832" max="12832" width="10.28515625" style="46" customWidth="1"/>
    <col min="12833" max="12833" width="10" style="46" customWidth="1"/>
    <col min="12834" max="12834" width="19.85546875" style="46" customWidth="1"/>
    <col min="12835" max="12835" width="10.28515625" style="46" customWidth="1"/>
    <col min="12836" max="12836" width="10" style="46" customWidth="1"/>
    <col min="12837" max="12837" width="10.28515625" style="46" customWidth="1"/>
    <col min="12838" max="12838" width="10" style="46" customWidth="1"/>
    <col min="12839" max="12839" width="10.28515625" style="46" customWidth="1"/>
    <col min="12840" max="12840" width="10" style="46" customWidth="1"/>
    <col min="12841" max="12841" width="10.28515625" style="46" customWidth="1"/>
    <col min="12842" max="12842" width="10" style="46" customWidth="1"/>
    <col min="12843" max="12843" width="10.28515625" style="46" customWidth="1"/>
    <col min="12844" max="12844" width="10" style="46" customWidth="1"/>
    <col min="12845" max="12845" width="19.85546875" style="46" customWidth="1"/>
    <col min="12846" max="12846" width="10.28515625" style="46" customWidth="1"/>
    <col min="12847" max="12847" width="10" style="46" customWidth="1"/>
    <col min="12848" max="12848" width="10.28515625" style="46" customWidth="1"/>
    <col min="12849" max="12849" width="10" style="46" customWidth="1"/>
    <col min="12850" max="12850" width="10.28515625" style="46" customWidth="1"/>
    <col min="12851" max="12851" width="10" style="46" customWidth="1"/>
    <col min="12852" max="12852" width="10.28515625" style="46" customWidth="1"/>
    <col min="12853" max="12853" width="10" style="46" customWidth="1"/>
    <col min="12854" max="12854" width="10.28515625" style="46" customWidth="1"/>
    <col min="12855" max="12855" width="10" style="46" customWidth="1"/>
    <col min="12856" max="12856" width="19.85546875" style="46" customWidth="1"/>
    <col min="12857" max="12857" width="10.28515625" style="46" customWidth="1"/>
    <col min="12858" max="12858" width="10" style="46" customWidth="1"/>
    <col min="12859" max="12859" width="10.28515625" style="46" customWidth="1"/>
    <col min="12860" max="12860" width="10" style="46" customWidth="1"/>
    <col min="12861" max="12861" width="10.28515625" style="46" customWidth="1"/>
    <col min="12862" max="12862" width="10" style="46" customWidth="1"/>
    <col min="12863" max="12863" width="10.28515625" style="46" customWidth="1"/>
    <col min="12864" max="12864" width="10" style="46" customWidth="1"/>
    <col min="12865" max="12865" width="10.28515625" style="46" customWidth="1"/>
    <col min="12866" max="12866" width="10" style="46" customWidth="1"/>
    <col min="12867" max="12867" width="19.85546875" style="46" customWidth="1"/>
    <col min="12868" max="12868" width="10.28515625" style="46" customWidth="1"/>
    <col min="12869" max="12869" width="10" style="46" customWidth="1"/>
    <col min="12870" max="12870" width="10.28515625" style="46" customWidth="1"/>
    <col min="12871" max="12871" width="10" style="46" customWidth="1"/>
    <col min="12872" max="12872" width="10.28515625" style="46" customWidth="1"/>
    <col min="12873" max="12873" width="10" style="46" customWidth="1"/>
    <col min="12874" max="12874" width="10.28515625" style="46" customWidth="1"/>
    <col min="12875" max="12875" width="10" style="46" customWidth="1"/>
    <col min="12876" max="12876" width="10.28515625" style="46" customWidth="1"/>
    <col min="12877" max="12877" width="10" style="46" customWidth="1"/>
    <col min="12878" max="12878" width="19.85546875" style="46" customWidth="1"/>
    <col min="12879" max="12879" width="10.28515625" style="46" customWidth="1"/>
    <col min="12880" max="12880" width="10" style="46" customWidth="1"/>
    <col min="12881" max="12881" width="10.28515625" style="46" customWidth="1"/>
    <col min="12882" max="12882" width="10" style="46" customWidth="1"/>
    <col min="12883" max="12883" width="10.28515625" style="46" customWidth="1"/>
    <col min="12884" max="12884" width="10" style="46" customWidth="1"/>
    <col min="12885" max="12885" width="10.28515625" style="46" customWidth="1"/>
    <col min="12886" max="12886" width="10" style="46" customWidth="1"/>
    <col min="12887" max="12887" width="10.28515625" style="46" customWidth="1"/>
    <col min="12888" max="12888" width="10" style="46" customWidth="1"/>
    <col min="12889" max="12889" width="19.85546875" style="46" customWidth="1"/>
    <col min="12890" max="12890" width="10.28515625" style="46" customWidth="1"/>
    <col min="12891" max="12891" width="10" style="46" customWidth="1"/>
    <col min="12892" max="12892" width="10.28515625" style="46" customWidth="1"/>
    <col min="12893" max="12893" width="10" style="46" customWidth="1"/>
    <col min="12894" max="12894" width="10.28515625" style="46" customWidth="1"/>
    <col min="12895" max="12895" width="10" style="46" customWidth="1"/>
    <col min="12896" max="12896" width="10.28515625" style="46" customWidth="1"/>
    <col min="12897" max="12897" width="10" style="46" customWidth="1"/>
    <col min="12898" max="12898" width="10.28515625" style="46" customWidth="1"/>
    <col min="12899" max="12899" width="10" style="46" customWidth="1"/>
    <col min="12900" max="12900" width="19.85546875" style="46" customWidth="1"/>
    <col min="12901" max="12901" width="10.28515625" style="46" customWidth="1"/>
    <col min="12902" max="12902" width="10" style="46" customWidth="1"/>
    <col min="12903" max="12903" width="10.28515625" style="46" customWidth="1"/>
    <col min="12904" max="12904" width="10" style="46" customWidth="1"/>
    <col min="12905" max="12905" width="10.28515625" style="46" customWidth="1"/>
    <col min="12906" max="12906" width="10" style="46" customWidth="1"/>
    <col min="12907" max="12907" width="10.28515625" style="46" customWidth="1"/>
    <col min="12908" max="12908" width="10" style="46" customWidth="1"/>
    <col min="12909" max="12909" width="10.28515625" style="46" customWidth="1"/>
    <col min="12910" max="12910" width="10" style="46" customWidth="1"/>
    <col min="12911" max="12911" width="19.85546875" style="46" customWidth="1"/>
    <col min="12912" max="12912" width="10.28515625" style="46" customWidth="1"/>
    <col min="12913" max="12913" width="10" style="46" customWidth="1"/>
    <col min="12914" max="12914" width="10.28515625" style="46" customWidth="1"/>
    <col min="12915" max="12915" width="10" style="46" customWidth="1"/>
    <col min="12916" max="12916" width="10.28515625" style="46" customWidth="1"/>
    <col min="12917" max="12917" width="10" style="46" customWidth="1"/>
    <col min="12918" max="12918" width="10.28515625" style="46" customWidth="1"/>
    <col min="12919" max="12919" width="10" style="46" customWidth="1"/>
    <col min="12920" max="12920" width="10.28515625" style="46" customWidth="1"/>
    <col min="12921" max="12921" width="10" style="46" customWidth="1"/>
    <col min="12922" max="12922" width="19.85546875" style="46" customWidth="1"/>
    <col min="12923" max="12923" width="10.28515625" style="46" customWidth="1"/>
    <col min="12924" max="12924" width="10" style="46" customWidth="1"/>
    <col min="12925" max="12925" width="10.28515625" style="46" customWidth="1"/>
    <col min="12926" max="12926" width="10" style="46" customWidth="1"/>
    <col min="12927" max="12927" width="10.28515625" style="46" customWidth="1"/>
    <col min="12928" max="12928" width="9.140625" style="46"/>
    <col min="12929" max="12929" width="10.28515625" style="46" customWidth="1"/>
    <col min="12930" max="12930" width="9.42578125" style="46" customWidth="1"/>
    <col min="12931" max="13056" width="9.140625" style="46"/>
    <col min="13057" max="13057" width="19.85546875" style="46" customWidth="1"/>
    <col min="13058" max="13058" width="11.42578125" style="46" customWidth="1"/>
    <col min="13059" max="13059" width="10" style="46" customWidth="1"/>
    <col min="13060" max="13060" width="11.42578125" style="46" customWidth="1"/>
    <col min="13061" max="13061" width="10.28515625" style="46" customWidth="1"/>
    <col min="13062" max="13062" width="10" style="46" customWidth="1"/>
    <col min="13063" max="13063" width="10.7109375" style="46" customWidth="1"/>
    <col min="13064" max="13067" width="10" style="46" customWidth="1"/>
    <col min="13068" max="13068" width="19.85546875" style="46" customWidth="1"/>
    <col min="13069" max="13069" width="10.28515625" style="46" customWidth="1"/>
    <col min="13070" max="13070" width="10" style="46" customWidth="1"/>
    <col min="13071" max="13071" width="10.28515625" style="46" customWidth="1"/>
    <col min="13072" max="13072" width="10" style="46" customWidth="1"/>
    <col min="13073" max="13073" width="10.28515625" style="46" customWidth="1"/>
    <col min="13074" max="13074" width="10" style="46" customWidth="1"/>
    <col min="13075" max="13075" width="10.28515625" style="46" customWidth="1"/>
    <col min="13076" max="13076" width="10" style="46" customWidth="1"/>
    <col min="13077" max="13077" width="10.28515625" style="46" customWidth="1"/>
    <col min="13078" max="13078" width="10" style="46" customWidth="1"/>
    <col min="13079" max="13079" width="19.85546875" style="46" customWidth="1"/>
    <col min="13080" max="13080" width="10.28515625" style="46" customWidth="1"/>
    <col min="13081" max="13081" width="10" style="46" customWidth="1"/>
    <col min="13082" max="13082" width="10.28515625" style="46" customWidth="1"/>
    <col min="13083" max="13083" width="10" style="46" customWidth="1"/>
    <col min="13084" max="13084" width="10.28515625" style="46" customWidth="1"/>
    <col min="13085" max="13085" width="10" style="46" customWidth="1"/>
    <col min="13086" max="13086" width="10.28515625" style="46" customWidth="1"/>
    <col min="13087" max="13087" width="10" style="46" customWidth="1"/>
    <col min="13088" max="13088" width="10.28515625" style="46" customWidth="1"/>
    <col min="13089" max="13089" width="10" style="46" customWidth="1"/>
    <col min="13090" max="13090" width="19.85546875" style="46" customWidth="1"/>
    <col min="13091" max="13091" width="10.28515625" style="46" customWidth="1"/>
    <col min="13092" max="13092" width="10" style="46" customWidth="1"/>
    <col min="13093" max="13093" width="10.28515625" style="46" customWidth="1"/>
    <col min="13094" max="13094" width="10" style="46" customWidth="1"/>
    <col min="13095" max="13095" width="10.28515625" style="46" customWidth="1"/>
    <col min="13096" max="13096" width="10" style="46" customWidth="1"/>
    <col min="13097" max="13097" width="10.28515625" style="46" customWidth="1"/>
    <col min="13098" max="13098" width="10" style="46" customWidth="1"/>
    <col min="13099" max="13099" width="10.28515625" style="46" customWidth="1"/>
    <col min="13100" max="13100" width="10" style="46" customWidth="1"/>
    <col min="13101" max="13101" width="19.85546875" style="46" customWidth="1"/>
    <col min="13102" max="13102" width="10.28515625" style="46" customWidth="1"/>
    <col min="13103" max="13103" width="10" style="46" customWidth="1"/>
    <col min="13104" max="13104" width="10.28515625" style="46" customWidth="1"/>
    <col min="13105" max="13105" width="10" style="46" customWidth="1"/>
    <col min="13106" max="13106" width="10.28515625" style="46" customWidth="1"/>
    <col min="13107" max="13107" width="10" style="46" customWidth="1"/>
    <col min="13108" max="13108" width="10.28515625" style="46" customWidth="1"/>
    <col min="13109" max="13109" width="10" style="46" customWidth="1"/>
    <col min="13110" max="13110" width="10.28515625" style="46" customWidth="1"/>
    <col min="13111" max="13111" width="10" style="46" customWidth="1"/>
    <col min="13112" max="13112" width="19.85546875" style="46" customWidth="1"/>
    <col min="13113" max="13113" width="10.28515625" style="46" customWidth="1"/>
    <col min="13114" max="13114" width="10" style="46" customWidth="1"/>
    <col min="13115" max="13115" width="10.28515625" style="46" customWidth="1"/>
    <col min="13116" max="13116" width="10" style="46" customWidth="1"/>
    <col min="13117" max="13117" width="10.28515625" style="46" customWidth="1"/>
    <col min="13118" max="13118" width="10" style="46" customWidth="1"/>
    <col min="13119" max="13119" width="10.28515625" style="46" customWidth="1"/>
    <col min="13120" max="13120" width="10" style="46" customWidth="1"/>
    <col min="13121" max="13121" width="10.28515625" style="46" customWidth="1"/>
    <col min="13122" max="13122" width="10" style="46" customWidth="1"/>
    <col min="13123" max="13123" width="19.85546875" style="46" customWidth="1"/>
    <col min="13124" max="13124" width="10.28515625" style="46" customWidth="1"/>
    <col min="13125" max="13125" width="10" style="46" customWidth="1"/>
    <col min="13126" max="13126" width="10.28515625" style="46" customWidth="1"/>
    <col min="13127" max="13127" width="10" style="46" customWidth="1"/>
    <col min="13128" max="13128" width="10.28515625" style="46" customWidth="1"/>
    <col min="13129" max="13129" width="10" style="46" customWidth="1"/>
    <col min="13130" max="13130" width="10.28515625" style="46" customWidth="1"/>
    <col min="13131" max="13131" width="10" style="46" customWidth="1"/>
    <col min="13132" max="13132" width="10.28515625" style="46" customWidth="1"/>
    <col min="13133" max="13133" width="10" style="46" customWidth="1"/>
    <col min="13134" max="13134" width="19.85546875" style="46" customWidth="1"/>
    <col min="13135" max="13135" width="10.28515625" style="46" customWidth="1"/>
    <col min="13136" max="13136" width="10" style="46" customWidth="1"/>
    <col min="13137" max="13137" width="10.28515625" style="46" customWidth="1"/>
    <col min="13138" max="13138" width="10" style="46" customWidth="1"/>
    <col min="13139" max="13139" width="10.28515625" style="46" customWidth="1"/>
    <col min="13140" max="13140" width="10" style="46" customWidth="1"/>
    <col min="13141" max="13141" width="10.28515625" style="46" customWidth="1"/>
    <col min="13142" max="13142" width="10" style="46" customWidth="1"/>
    <col min="13143" max="13143" width="10.28515625" style="46" customWidth="1"/>
    <col min="13144" max="13144" width="10" style="46" customWidth="1"/>
    <col min="13145" max="13145" width="19.85546875" style="46" customWidth="1"/>
    <col min="13146" max="13146" width="10.28515625" style="46" customWidth="1"/>
    <col min="13147" max="13147" width="10" style="46" customWidth="1"/>
    <col min="13148" max="13148" width="10.28515625" style="46" customWidth="1"/>
    <col min="13149" max="13149" width="10" style="46" customWidth="1"/>
    <col min="13150" max="13150" width="10.28515625" style="46" customWidth="1"/>
    <col min="13151" max="13151" width="10" style="46" customWidth="1"/>
    <col min="13152" max="13152" width="10.28515625" style="46" customWidth="1"/>
    <col min="13153" max="13153" width="10" style="46" customWidth="1"/>
    <col min="13154" max="13154" width="10.28515625" style="46" customWidth="1"/>
    <col min="13155" max="13155" width="10" style="46" customWidth="1"/>
    <col min="13156" max="13156" width="19.85546875" style="46" customWidth="1"/>
    <col min="13157" max="13157" width="10.28515625" style="46" customWidth="1"/>
    <col min="13158" max="13158" width="10" style="46" customWidth="1"/>
    <col min="13159" max="13159" width="10.28515625" style="46" customWidth="1"/>
    <col min="13160" max="13160" width="10" style="46" customWidth="1"/>
    <col min="13161" max="13161" width="10.28515625" style="46" customWidth="1"/>
    <col min="13162" max="13162" width="10" style="46" customWidth="1"/>
    <col min="13163" max="13163" width="10.28515625" style="46" customWidth="1"/>
    <col min="13164" max="13164" width="10" style="46" customWidth="1"/>
    <col min="13165" max="13165" width="10.28515625" style="46" customWidth="1"/>
    <col min="13166" max="13166" width="10" style="46" customWidth="1"/>
    <col min="13167" max="13167" width="19.85546875" style="46" customWidth="1"/>
    <col min="13168" max="13168" width="10.28515625" style="46" customWidth="1"/>
    <col min="13169" max="13169" width="10" style="46" customWidth="1"/>
    <col min="13170" max="13170" width="10.28515625" style="46" customWidth="1"/>
    <col min="13171" max="13171" width="10" style="46" customWidth="1"/>
    <col min="13172" max="13172" width="10.28515625" style="46" customWidth="1"/>
    <col min="13173" max="13173" width="10" style="46" customWidth="1"/>
    <col min="13174" max="13174" width="10.28515625" style="46" customWidth="1"/>
    <col min="13175" max="13175" width="10" style="46" customWidth="1"/>
    <col min="13176" max="13176" width="10.28515625" style="46" customWidth="1"/>
    <col min="13177" max="13177" width="10" style="46" customWidth="1"/>
    <col min="13178" max="13178" width="19.85546875" style="46" customWidth="1"/>
    <col min="13179" max="13179" width="10.28515625" style="46" customWidth="1"/>
    <col min="13180" max="13180" width="10" style="46" customWidth="1"/>
    <col min="13181" max="13181" width="10.28515625" style="46" customWidth="1"/>
    <col min="13182" max="13182" width="10" style="46" customWidth="1"/>
    <col min="13183" max="13183" width="10.28515625" style="46" customWidth="1"/>
    <col min="13184" max="13184" width="9.140625" style="46"/>
    <col min="13185" max="13185" width="10.28515625" style="46" customWidth="1"/>
    <col min="13186" max="13186" width="9.42578125" style="46" customWidth="1"/>
    <col min="13187" max="13312" width="9.140625" style="46"/>
    <col min="13313" max="13313" width="19.85546875" style="46" customWidth="1"/>
    <col min="13314" max="13314" width="11.42578125" style="46" customWidth="1"/>
    <col min="13315" max="13315" width="10" style="46" customWidth="1"/>
    <col min="13316" max="13316" width="11.42578125" style="46" customWidth="1"/>
    <col min="13317" max="13317" width="10.28515625" style="46" customWidth="1"/>
    <col min="13318" max="13318" width="10" style="46" customWidth="1"/>
    <col min="13319" max="13319" width="10.7109375" style="46" customWidth="1"/>
    <col min="13320" max="13323" width="10" style="46" customWidth="1"/>
    <col min="13324" max="13324" width="19.85546875" style="46" customWidth="1"/>
    <col min="13325" max="13325" width="10.28515625" style="46" customWidth="1"/>
    <col min="13326" max="13326" width="10" style="46" customWidth="1"/>
    <col min="13327" max="13327" width="10.28515625" style="46" customWidth="1"/>
    <col min="13328" max="13328" width="10" style="46" customWidth="1"/>
    <col min="13329" max="13329" width="10.28515625" style="46" customWidth="1"/>
    <col min="13330" max="13330" width="10" style="46" customWidth="1"/>
    <col min="13331" max="13331" width="10.28515625" style="46" customWidth="1"/>
    <col min="13332" max="13332" width="10" style="46" customWidth="1"/>
    <col min="13333" max="13333" width="10.28515625" style="46" customWidth="1"/>
    <col min="13334" max="13334" width="10" style="46" customWidth="1"/>
    <col min="13335" max="13335" width="19.85546875" style="46" customWidth="1"/>
    <col min="13336" max="13336" width="10.28515625" style="46" customWidth="1"/>
    <col min="13337" max="13337" width="10" style="46" customWidth="1"/>
    <col min="13338" max="13338" width="10.28515625" style="46" customWidth="1"/>
    <col min="13339" max="13339" width="10" style="46" customWidth="1"/>
    <col min="13340" max="13340" width="10.28515625" style="46" customWidth="1"/>
    <col min="13341" max="13341" width="10" style="46" customWidth="1"/>
    <col min="13342" max="13342" width="10.28515625" style="46" customWidth="1"/>
    <col min="13343" max="13343" width="10" style="46" customWidth="1"/>
    <col min="13344" max="13344" width="10.28515625" style="46" customWidth="1"/>
    <col min="13345" max="13345" width="10" style="46" customWidth="1"/>
    <col min="13346" max="13346" width="19.85546875" style="46" customWidth="1"/>
    <col min="13347" max="13347" width="10.28515625" style="46" customWidth="1"/>
    <col min="13348" max="13348" width="10" style="46" customWidth="1"/>
    <col min="13349" max="13349" width="10.28515625" style="46" customWidth="1"/>
    <col min="13350" max="13350" width="10" style="46" customWidth="1"/>
    <col min="13351" max="13351" width="10.28515625" style="46" customWidth="1"/>
    <col min="13352" max="13352" width="10" style="46" customWidth="1"/>
    <col min="13353" max="13353" width="10.28515625" style="46" customWidth="1"/>
    <col min="13354" max="13354" width="10" style="46" customWidth="1"/>
    <col min="13355" max="13355" width="10.28515625" style="46" customWidth="1"/>
    <col min="13356" max="13356" width="10" style="46" customWidth="1"/>
    <col min="13357" max="13357" width="19.85546875" style="46" customWidth="1"/>
    <col min="13358" max="13358" width="10.28515625" style="46" customWidth="1"/>
    <col min="13359" max="13359" width="10" style="46" customWidth="1"/>
    <col min="13360" max="13360" width="10.28515625" style="46" customWidth="1"/>
    <col min="13361" max="13361" width="10" style="46" customWidth="1"/>
    <col min="13362" max="13362" width="10.28515625" style="46" customWidth="1"/>
    <col min="13363" max="13363" width="10" style="46" customWidth="1"/>
    <col min="13364" max="13364" width="10.28515625" style="46" customWidth="1"/>
    <col min="13365" max="13365" width="10" style="46" customWidth="1"/>
    <col min="13366" max="13366" width="10.28515625" style="46" customWidth="1"/>
    <col min="13367" max="13367" width="10" style="46" customWidth="1"/>
    <col min="13368" max="13368" width="19.85546875" style="46" customWidth="1"/>
    <col min="13369" max="13369" width="10.28515625" style="46" customWidth="1"/>
    <col min="13370" max="13370" width="10" style="46" customWidth="1"/>
    <col min="13371" max="13371" width="10.28515625" style="46" customWidth="1"/>
    <col min="13372" max="13372" width="10" style="46" customWidth="1"/>
    <col min="13373" max="13373" width="10.28515625" style="46" customWidth="1"/>
    <col min="13374" max="13374" width="10" style="46" customWidth="1"/>
    <col min="13375" max="13375" width="10.28515625" style="46" customWidth="1"/>
    <col min="13376" max="13376" width="10" style="46" customWidth="1"/>
    <col min="13377" max="13377" width="10.28515625" style="46" customWidth="1"/>
    <col min="13378" max="13378" width="10" style="46" customWidth="1"/>
    <col min="13379" max="13379" width="19.85546875" style="46" customWidth="1"/>
    <col min="13380" max="13380" width="10.28515625" style="46" customWidth="1"/>
    <col min="13381" max="13381" width="10" style="46" customWidth="1"/>
    <col min="13382" max="13382" width="10.28515625" style="46" customWidth="1"/>
    <col min="13383" max="13383" width="10" style="46" customWidth="1"/>
    <col min="13384" max="13384" width="10.28515625" style="46" customWidth="1"/>
    <col min="13385" max="13385" width="10" style="46" customWidth="1"/>
    <col min="13386" max="13386" width="10.28515625" style="46" customWidth="1"/>
    <col min="13387" max="13387" width="10" style="46" customWidth="1"/>
    <col min="13388" max="13388" width="10.28515625" style="46" customWidth="1"/>
    <col min="13389" max="13389" width="10" style="46" customWidth="1"/>
    <col min="13390" max="13390" width="19.85546875" style="46" customWidth="1"/>
    <col min="13391" max="13391" width="10.28515625" style="46" customWidth="1"/>
    <col min="13392" max="13392" width="10" style="46" customWidth="1"/>
    <col min="13393" max="13393" width="10.28515625" style="46" customWidth="1"/>
    <col min="13394" max="13394" width="10" style="46" customWidth="1"/>
    <col min="13395" max="13395" width="10.28515625" style="46" customWidth="1"/>
    <col min="13396" max="13396" width="10" style="46" customWidth="1"/>
    <col min="13397" max="13397" width="10.28515625" style="46" customWidth="1"/>
    <col min="13398" max="13398" width="10" style="46" customWidth="1"/>
    <col min="13399" max="13399" width="10.28515625" style="46" customWidth="1"/>
    <col min="13400" max="13400" width="10" style="46" customWidth="1"/>
    <col min="13401" max="13401" width="19.85546875" style="46" customWidth="1"/>
    <col min="13402" max="13402" width="10.28515625" style="46" customWidth="1"/>
    <col min="13403" max="13403" width="10" style="46" customWidth="1"/>
    <col min="13404" max="13404" width="10.28515625" style="46" customWidth="1"/>
    <col min="13405" max="13405" width="10" style="46" customWidth="1"/>
    <col min="13406" max="13406" width="10.28515625" style="46" customWidth="1"/>
    <col min="13407" max="13407" width="10" style="46" customWidth="1"/>
    <col min="13408" max="13408" width="10.28515625" style="46" customWidth="1"/>
    <col min="13409" max="13409" width="10" style="46" customWidth="1"/>
    <col min="13410" max="13410" width="10.28515625" style="46" customWidth="1"/>
    <col min="13411" max="13411" width="10" style="46" customWidth="1"/>
    <col min="13412" max="13412" width="19.85546875" style="46" customWidth="1"/>
    <col min="13413" max="13413" width="10.28515625" style="46" customWidth="1"/>
    <col min="13414" max="13414" width="10" style="46" customWidth="1"/>
    <col min="13415" max="13415" width="10.28515625" style="46" customWidth="1"/>
    <col min="13416" max="13416" width="10" style="46" customWidth="1"/>
    <col min="13417" max="13417" width="10.28515625" style="46" customWidth="1"/>
    <col min="13418" max="13418" width="10" style="46" customWidth="1"/>
    <col min="13419" max="13419" width="10.28515625" style="46" customWidth="1"/>
    <col min="13420" max="13420" width="10" style="46" customWidth="1"/>
    <col min="13421" max="13421" width="10.28515625" style="46" customWidth="1"/>
    <col min="13422" max="13422" width="10" style="46" customWidth="1"/>
    <col min="13423" max="13423" width="19.85546875" style="46" customWidth="1"/>
    <col min="13424" max="13424" width="10.28515625" style="46" customWidth="1"/>
    <col min="13425" max="13425" width="10" style="46" customWidth="1"/>
    <col min="13426" max="13426" width="10.28515625" style="46" customWidth="1"/>
    <col min="13427" max="13427" width="10" style="46" customWidth="1"/>
    <col min="13428" max="13428" width="10.28515625" style="46" customWidth="1"/>
    <col min="13429" max="13429" width="10" style="46" customWidth="1"/>
    <col min="13430" max="13430" width="10.28515625" style="46" customWidth="1"/>
    <col min="13431" max="13431" width="10" style="46" customWidth="1"/>
    <col min="13432" max="13432" width="10.28515625" style="46" customWidth="1"/>
    <col min="13433" max="13433" width="10" style="46" customWidth="1"/>
    <col min="13434" max="13434" width="19.85546875" style="46" customWidth="1"/>
    <col min="13435" max="13435" width="10.28515625" style="46" customWidth="1"/>
    <col min="13436" max="13436" width="10" style="46" customWidth="1"/>
    <col min="13437" max="13437" width="10.28515625" style="46" customWidth="1"/>
    <col min="13438" max="13438" width="10" style="46" customWidth="1"/>
    <col min="13439" max="13439" width="10.28515625" style="46" customWidth="1"/>
    <col min="13440" max="13440" width="9.140625" style="46"/>
    <col min="13441" max="13441" width="10.28515625" style="46" customWidth="1"/>
    <col min="13442" max="13442" width="9.42578125" style="46" customWidth="1"/>
    <col min="13443" max="13568" width="9.140625" style="46"/>
    <col min="13569" max="13569" width="19.85546875" style="46" customWidth="1"/>
    <col min="13570" max="13570" width="11.42578125" style="46" customWidth="1"/>
    <col min="13571" max="13571" width="10" style="46" customWidth="1"/>
    <col min="13572" max="13572" width="11.42578125" style="46" customWidth="1"/>
    <col min="13573" max="13573" width="10.28515625" style="46" customWidth="1"/>
    <col min="13574" max="13574" width="10" style="46" customWidth="1"/>
    <col min="13575" max="13575" width="10.7109375" style="46" customWidth="1"/>
    <col min="13576" max="13579" width="10" style="46" customWidth="1"/>
    <col min="13580" max="13580" width="19.85546875" style="46" customWidth="1"/>
    <col min="13581" max="13581" width="10.28515625" style="46" customWidth="1"/>
    <col min="13582" max="13582" width="10" style="46" customWidth="1"/>
    <col min="13583" max="13583" width="10.28515625" style="46" customWidth="1"/>
    <col min="13584" max="13584" width="10" style="46" customWidth="1"/>
    <col min="13585" max="13585" width="10.28515625" style="46" customWidth="1"/>
    <col min="13586" max="13586" width="10" style="46" customWidth="1"/>
    <col min="13587" max="13587" width="10.28515625" style="46" customWidth="1"/>
    <col min="13588" max="13588" width="10" style="46" customWidth="1"/>
    <col min="13589" max="13589" width="10.28515625" style="46" customWidth="1"/>
    <col min="13590" max="13590" width="10" style="46" customWidth="1"/>
    <col min="13591" max="13591" width="19.85546875" style="46" customWidth="1"/>
    <col min="13592" max="13592" width="10.28515625" style="46" customWidth="1"/>
    <col min="13593" max="13593" width="10" style="46" customWidth="1"/>
    <col min="13594" max="13594" width="10.28515625" style="46" customWidth="1"/>
    <col min="13595" max="13595" width="10" style="46" customWidth="1"/>
    <col min="13596" max="13596" width="10.28515625" style="46" customWidth="1"/>
    <col min="13597" max="13597" width="10" style="46" customWidth="1"/>
    <col min="13598" max="13598" width="10.28515625" style="46" customWidth="1"/>
    <col min="13599" max="13599" width="10" style="46" customWidth="1"/>
    <col min="13600" max="13600" width="10.28515625" style="46" customWidth="1"/>
    <col min="13601" max="13601" width="10" style="46" customWidth="1"/>
    <col min="13602" max="13602" width="19.85546875" style="46" customWidth="1"/>
    <col min="13603" max="13603" width="10.28515625" style="46" customWidth="1"/>
    <col min="13604" max="13604" width="10" style="46" customWidth="1"/>
    <col min="13605" max="13605" width="10.28515625" style="46" customWidth="1"/>
    <col min="13606" max="13606" width="10" style="46" customWidth="1"/>
    <col min="13607" max="13607" width="10.28515625" style="46" customWidth="1"/>
    <col min="13608" max="13608" width="10" style="46" customWidth="1"/>
    <col min="13609" max="13609" width="10.28515625" style="46" customWidth="1"/>
    <col min="13610" max="13610" width="10" style="46" customWidth="1"/>
    <col min="13611" max="13611" width="10.28515625" style="46" customWidth="1"/>
    <col min="13612" max="13612" width="10" style="46" customWidth="1"/>
    <col min="13613" max="13613" width="19.85546875" style="46" customWidth="1"/>
    <col min="13614" max="13614" width="10.28515625" style="46" customWidth="1"/>
    <col min="13615" max="13615" width="10" style="46" customWidth="1"/>
    <col min="13616" max="13616" width="10.28515625" style="46" customWidth="1"/>
    <col min="13617" max="13617" width="10" style="46" customWidth="1"/>
    <col min="13618" max="13618" width="10.28515625" style="46" customWidth="1"/>
    <col min="13619" max="13619" width="10" style="46" customWidth="1"/>
    <col min="13620" max="13620" width="10.28515625" style="46" customWidth="1"/>
    <col min="13621" max="13621" width="10" style="46" customWidth="1"/>
    <col min="13622" max="13622" width="10.28515625" style="46" customWidth="1"/>
    <col min="13623" max="13623" width="10" style="46" customWidth="1"/>
    <col min="13624" max="13624" width="19.85546875" style="46" customWidth="1"/>
    <col min="13625" max="13625" width="10.28515625" style="46" customWidth="1"/>
    <col min="13626" max="13626" width="10" style="46" customWidth="1"/>
    <col min="13627" max="13627" width="10.28515625" style="46" customWidth="1"/>
    <col min="13628" max="13628" width="10" style="46" customWidth="1"/>
    <col min="13629" max="13629" width="10.28515625" style="46" customWidth="1"/>
    <col min="13630" max="13630" width="10" style="46" customWidth="1"/>
    <col min="13631" max="13631" width="10.28515625" style="46" customWidth="1"/>
    <col min="13632" max="13632" width="10" style="46" customWidth="1"/>
    <col min="13633" max="13633" width="10.28515625" style="46" customWidth="1"/>
    <col min="13634" max="13634" width="10" style="46" customWidth="1"/>
    <col min="13635" max="13635" width="19.85546875" style="46" customWidth="1"/>
    <col min="13636" max="13636" width="10.28515625" style="46" customWidth="1"/>
    <col min="13637" max="13637" width="10" style="46" customWidth="1"/>
    <col min="13638" max="13638" width="10.28515625" style="46" customWidth="1"/>
    <col min="13639" max="13639" width="10" style="46" customWidth="1"/>
    <col min="13640" max="13640" width="10.28515625" style="46" customWidth="1"/>
    <col min="13641" max="13641" width="10" style="46" customWidth="1"/>
    <col min="13642" max="13642" width="10.28515625" style="46" customWidth="1"/>
    <col min="13643" max="13643" width="10" style="46" customWidth="1"/>
    <col min="13644" max="13644" width="10.28515625" style="46" customWidth="1"/>
    <col min="13645" max="13645" width="10" style="46" customWidth="1"/>
    <col min="13646" max="13646" width="19.85546875" style="46" customWidth="1"/>
    <col min="13647" max="13647" width="10.28515625" style="46" customWidth="1"/>
    <col min="13648" max="13648" width="10" style="46" customWidth="1"/>
    <col min="13649" max="13649" width="10.28515625" style="46" customWidth="1"/>
    <col min="13650" max="13650" width="10" style="46" customWidth="1"/>
    <col min="13651" max="13651" width="10.28515625" style="46" customWidth="1"/>
    <col min="13652" max="13652" width="10" style="46" customWidth="1"/>
    <col min="13653" max="13653" width="10.28515625" style="46" customWidth="1"/>
    <col min="13654" max="13654" width="10" style="46" customWidth="1"/>
    <col min="13655" max="13655" width="10.28515625" style="46" customWidth="1"/>
    <col min="13656" max="13656" width="10" style="46" customWidth="1"/>
    <col min="13657" max="13657" width="19.85546875" style="46" customWidth="1"/>
    <col min="13658" max="13658" width="10.28515625" style="46" customWidth="1"/>
    <col min="13659" max="13659" width="10" style="46" customWidth="1"/>
    <col min="13660" max="13660" width="10.28515625" style="46" customWidth="1"/>
    <col min="13661" max="13661" width="10" style="46" customWidth="1"/>
    <col min="13662" max="13662" width="10.28515625" style="46" customWidth="1"/>
    <col min="13663" max="13663" width="10" style="46" customWidth="1"/>
    <col min="13664" max="13664" width="10.28515625" style="46" customWidth="1"/>
    <col min="13665" max="13665" width="10" style="46" customWidth="1"/>
    <col min="13666" max="13666" width="10.28515625" style="46" customWidth="1"/>
    <col min="13667" max="13667" width="10" style="46" customWidth="1"/>
    <col min="13668" max="13668" width="19.85546875" style="46" customWidth="1"/>
    <col min="13669" max="13669" width="10.28515625" style="46" customWidth="1"/>
    <col min="13670" max="13670" width="10" style="46" customWidth="1"/>
    <col min="13671" max="13671" width="10.28515625" style="46" customWidth="1"/>
    <col min="13672" max="13672" width="10" style="46" customWidth="1"/>
    <col min="13673" max="13673" width="10.28515625" style="46" customWidth="1"/>
    <col min="13674" max="13674" width="10" style="46" customWidth="1"/>
    <col min="13675" max="13675" width="10.28515625" style="46" customWidth="1"/>
    <col min="13676" max="13676" width="10" style="46" customWidth="1"/>
    <col min="13677" max="13677" width="10.28515625" style="46" customWidth="1"/>
    <col min="13678" max="13678" width="10" style="46" customWidth="1"/>
    <col min="13679" max="13679" width="19.85546875" style="46" customWidth="1"/>
    <col min="13680" max="13680" width="10.28515625" style="46" customWidth="1"/>
    <col min="13681" max="13681" width="10" style="46" customWidth="1"/>
    <col min="13682" max="13682" width="10.28515625" style="46" customWidth="1"/>
    <col min="13683" max="13683" width="10" style="46" customWidth="1"/>
    <col min="13684" max="13684" width="10.28515625" style="46" customWidth="1"/>
    <col min="13685" max="13685" width="10" style="46" customWidth="1"/>
    <col min="13686" max="13686" width="10.28515625" style="46" customWidth="1"/>
    <col min="13687" max="13687" width="10" style="46" customWidth="1"/>
    <col min="13688" max="13688" width="10.28515625" style="46" customWidth="1"/>
    <col min="13689" max="13689" width="10" style="46" customWidth="1"/>
    <col min="13690" max="13690" width="19.85546875" style="46" customWidth="1"/>
    <col min="13691" max="13691" width="10.28515625" style="46" customWidth="1"/>
    <col min="13692" max="13692" width="10" style="46" customWidth="1"/>
    <col min="13693" max="13693" width="10.28515625" style="46" customWidth="1"/>
    <col min="13694" max="13694" width="10" style="46" customWidth="1"/>
    <col min="13695" max="13695" width="10.28515625" style="46" customWidth="1"/>
    <col min="13696" max="13696" width="9.140625" style="46"/>
    <col min="13697" max="13697" width="10.28515625" style="46" customWidth="1"/>
    <col min="13698" max="13698" width="9.42578125" style="46" customWidth="1"/>
    <col min="13699" max="13824" width="9.140625" style="46"/>
    <col min="13825" max="13825" width="19.85546875" style="46" customWidth="1"/>
    <col min="13826" max="13826" width="11.42578125" style="46" customWidth="1"/>
    <col min="13827" max="13827" width="10" style="46" customWidth="1"/>
    <col min="13828" max="13828" width="11.42578125" style="46" customWidth="1"/>
    <col min="13829" max="13829" width="10.28515625" style="46" customWidth="1"/>
    <col min="13830" max="13830" width="10" style="46" customWidth="1"/>
    <col min="13831" max="13831" width="10.7109375" style="46" customWidth="1"/>
    <col min="13832" max="13835" width="10" style="46" customWidth="1"/>
    <col min="13836" max="13836" width="19.85546875" style="46" customWidth="1"/>
    <col min="13837" max="13837" width="10.28515625" style="46" customWidth="1"/>
    <col min="13838" max="13838" width="10" style="46" customWidth="1"/>
    <col min="13839" max="13839" width="10.28515625" style="46" customWidth="1"/>
    <col min="13840" max="13840" width="10" style="46" customWidth="1"/>
    <col min="13841" max="13841" width="10.28515625" style="46" customWidth="1"/>
    <col min="13842" max="13842" width="10" style="46" customWidth="1"/>
    <col min="13843" max="13843" width="10.28515625" style="46" customWidth="1"/>
    <col min="13844" max="13844" width="10" style="46" customWidth="1"/>
    <col min="13845" max="13845" width="10.28515625" style="46" customWidth="1"/>
    <col min="13846" max="13846" width="10" style="46" customWidth="1"/>
    <col min="13847" max="13847" width="19.85546875" style="46" customWidth="1"/>
    <col min="13848" max="13848" width="10.28515625" style="46" customWidth="1"/>
    <col min="13849" max="13849" width="10" style="46" customWidth="1"/>
    <col min="13850" max="13850" width="10.28515625" style="46" customWidth="1"/>
    <col min="13851" max="13851" width="10" style="46" customWidth="1"/>
    <col min="13852" max="13852" width="10.28515625" style="46" customWidth="1"/>
    <col min="13853" max="13853" width="10" style="46" customWidth="1"/>
    <col min="13854" max="13854" width="10.28515625" style="46" customWidth="1"/>
    <col min="13855" max="13855" width="10" style="46" customWidth="1"/>
    <col min="13856" max="13856" width="10.28515625" style="46" customWidth="1"/>
    <col min="13857" max="13857" width="10" style="46" customWidth="1"/>
    <col min="13858" max="13858" width="19.85546875" style="46" customWidth="1"/>
    <col min="13859" max="13859" width="10.28515625" style="46" customWidth="1"/>
    <col min="13860" max="13860" width="10" style="46" customWidth="1"/>
    <col min="13861" max="13861" width="10.28515625" style="46" customWidth="1"/>
    <col min="13862" max="13862" width="10" style="46" customWidth="1"/>
    <col min="13863" max="13863" width="10.28515625" style="46" customWidth="1"/>
    <col min="13864" max="13864" width="10" style="46" customWidth="1"/>
    <col min="13865" max="13865" width="10.28515625" style="46" customWidth="1"/>
    <col min="13866" max="13866" width="10" style="46" customWidth="1"/>
    <col min="13867" max="13867" width="10.28515625" style="46" customWidth="1"/>
    <col min="13868" max="13868" width="10" style="46" customWidth="1"/>
    <col min="13869" max="13869" width="19.85546875" style="46" customWidth="1"/>
    <col min="13870" max="13870" width="10.28515625" style="46" customWidth="1"/>
    <col min="13871" max="13871" width="10" style="46" customWidth="1"/>
    <col min="13872" max="13872" width="10.28515625" style="46" customWidth="1"/>
    <col min="13873" max="13873" width="10" style="46" customWidth="1"/>
    <col min="13874" max="13874" width="10.28515625" style="46" customWidth="1"/>
    <col min="13875" max="13875" width="10" style="46" customWidth="1"/>
    <col min="13876" max="13876" width="10.28515625" style="46" customWidth="1"/>
    <col min="13877" max="13877" width="10" style="46" customWidth="1"/>
    <col min="13878" max="13878" width="10.28515625" style="46" customWidth="1"/>
    <col min="13879" max="13879" width="10" style="46" customWidth="1"/>
    <col min="13880" max="13880" width="19.85546875" style="46" customWidth="1"/>
    <col min="13881" max="13881" width="10.28515625" style="46" customWidth="1"/>
    <col min="13882" max="13882" width="10" style="46" customWidth="1"/>
    <col min="13883" max="13883" width="10.28515625" style="46" customWidth="1"/>
    <col min="13884" max="13884" width="10" style="46" customWidth="1"/>
    <col min="13885" max="13885" width="10.28515625" style="46" customWidth="1"/>
    <col min="13886" max="13886" width="10" style="46" customWidth="1"/>
    <col min="13887" max="13887" width="10.28515625" style="46" customWidth="1"/>
    <col min="13888" max="13888" width="10" style="46" customWidth="1"/>
    <col min="13889" max="13889" width="10.28515625" style="46" customWidth="1"/>
    <col min="13890" max="13890" width="10" style="46" customWidth="1"/>
    <col min="13891" max="13891" width="19.85546875" style="46" customWidth="1"/>
    <col min="13892" max="13892" width="10.28515625" style="46" customWidth="1"/>
    <col min="13893" max="13893" width="10" style="46" customWidth="1"/>
    <col min="13894" max="13894" width="10.28515625" style="46" customWidth="1"/>
    <col min="13895" max="13895" width="10" style="46" customWidth="1"/>
    <col min="13896" max="13896" width="10.28515625" style="46" customWidth="1"/>
    <col min="13897" max="13897" width="10" style="46" customWidth="1"/>
    <col min="13898" max="13898" width="10.28515625" style="46" customWidth="1"/>
    <col min="13899" max="13899" width="10" style="46" customWidth="1"/>
    <col min="13900" max="13900" width="10.28515625" style="46" customWidth="1"/>
    <col min="13901" max="13901" width="10" style="46" customWidth="1"/>
    <col min="13902" max="13902" width="19.85546875" style="46" customWidth="1"/>
    <col min="13903" max="13903" width="10.28515625" style="46" customWidth="1"/>
    <col min="13904" max="13904" width="10" style="46" customWidth="1"/>
    <col min="13905" max="13905" width="10.28515625" style="46" customWidth="1"/>
    <col min="13906" max="13906" width="10" style="46" customWidth="1"/>
    <col min="13907" max="13907" width="10.28515625" style="46" customWidth="1"/>
    <col min="13908" max="13908" width="10" style="46" customWidth="1"/>
    <col min="13909" max="13909" width="10.28515625" style="46" customWidth="1"/>
    <col min="13910" max="13910" width="10" style="46" customWidth="1"/>
    <col min="13911" max="13911" width="10.28515625" style="46" customWidth="1"/>
    <col min="13912" max="13912" width="10" style="46" customWidth="1"/>
    <col min="13913" max="13913" width="19.85546875" style="46" customWidth="1"/>
    <col min="13914" max="13914" width="10.28515625" style="46" customWidth="1"/>
    <col min="13915" max="13915" width="10" style="46" customWidth="1"/>
    <col min="13916" max="13916" width="10.28515625" style="46" customWidth="1"/>
    <col min="13917" max="13917" width="10" style="46" customWidth="1"/>
    <col min="13918" max="13918" width="10.28515625" style="46" customWidth="1"/>
    <col min="13919" max="13919" width="10" style="46" customWidth="1"/>
    <col min="13920" max="13920" width="10.28515625" style="46" customWidth="1"/>
    <col min="13921" max="13921" width="10" style="46" customWidth="1"/>
    <col min="13922" max="13922" width="10.28515625" style="46" customWidth="1"/>
    <col min="13923" max="13923" width="10" style="46" customWidth="1"/>
    <col min="13924" max="13924" width="19.85546875" style="46" customWidth="1"/>
    <col min="13925" max="13925" width="10.28515625" style="46" customWidth="1"/>
    <col min="13926" max="13926" width="10" style="46" customWidth="1"/>
    <col min="13927" max="13927" width="10.28515625" style="46" customWidth="1"/>
    <col min="13928" max="13928" width="10" style="46" customWidth="1"/>
    <col min="13929" max="13929" width="10.28515625" style="46" customWidth="1"/>
    <col min="13930" max="13930" width="10" style="46" customWidth="1"/>
    <col min="13931" max="13931" width="10.28515625" style="46" customWidth="1"/>
    <col min="13932" max="13932" width="10" style="46" customWidth="1"/>
    <col min="13933" max="13933" width="10.28515625" style="46" customWidth="1"/>
    <col min="13934" max="13934" width="10" style="46" customWidth="1"/>
    <col min="13935" max="13935" width="19.85546875" style="46" customWidth="1"/>
    <col min="13936" max="13936" width="10.28515625" style="46" customWidth="1"/>
    <col min="13937" max="13937" width="10" style="46" customWidth="1"/>
    <col min="13938" max="13938" width="10.28515625" style="46" customWidth="1"/>
    <col min="13939" max="13939" width="10" style="46" customWidth="1"/>
    <col min="13940" max="13940" width="10.28515625" style="46" customWidth="1"/>
    <col min="13941" max="13941" width="10" style="46" customWidth="1"/>
    <col min="13942" max="13942" width="10.28515625" style="46" customWidth="1"/>
    <col min="13943" max="13943" width="10" style="46" customWidth="1"/>
    <col min="13944" max="13944" width="10.28515625" style="46" customWidth="1"/>
    <col min="13945" max="13945" width="10" style="46" customWidth="1"/>
    <col min="13946" max="13946" width="19.85546875" style="46" customWidth="1"/>
    <col min="13947" max="13947" width="10.28515625" style="46" customWidth="1"/>
    <col min="13948" max="13948" width="10" style="46" customWidth="1"/>
    <col min="13949" max="13949" width="10.28515625" style="46" customWidth="1"/>
    <col min="13950" max="13950" width="10" style="46" customWidth="1"/>
    <col min="13951" max="13951" width="10.28515625" style="46" customWidth="1"/>
    <col min="13952" max="13952" width="9.140625" style="46"/>
    <col min="13953" max="13953" width="10.28515625" style="46" customWidth="1"/>
    <col min="13954" max="13954" width="9.42578125" style="46" customWidth="1"/>
    <col min="13955" max="14080" width="9.140625" style="46"/>
    <col min="14081" max="14081" width="19.85546875" style="46" customWidth="1"/>
    <col min="14082" max="14082" width="11.42578125" style="46" customWidth="1"/>
    <col min="14083" max="14083" width="10" style="46" customWidth="1"/>
    <col min="14084" max="14084" width="11.42578125" style="46" customWidth="1"/>
    <col min="14085" max="14085" width="10.28515625" style="46" customWidth="1"/>
    <col min="14086" max="14086" width="10" style="46" customWidth="1"/>
    <col min="14087" max="14087" width="10.7109375" style="46" customWidth="1"/>
    <col min="14088" max="14091" width="10" style="46" customWidth="1"/>
    <col min="14092" max="14092" width="19.85546875" style="46" customWidth="1"/>
    <col min="14093" max="14093" width="10.28515625" style="46" customWidth="1"/>
    <col min="14094" max="14094" width="10" style="46" customWidth="1"/>
    <col min="14095" max="14095" width="10.28515625" style="46" customWidth="1"/>
    <col min="14096" max="14096" width="10" style="46" customWidth="1"/>
    <col min="14097" max="14097" width="10.28515625" style="46" customWidth="1"/>
    <col min="14098" max="14098" width="10" style="46" customWidth="1"/>
    <col min="14099" max="14099" width="10.28515625" style="46" customWidth="1"/>
    <col min="14100" max="14100" width="10" style="46" customWidth="1"/>
    <col min="14101" max="14101" width="10.28515625" style="46" customWidth="1"/>
    <col min="14102" max="14102" width="10" style="46" customWidth="1"/>
    <col min="14103" max="14103" width="19.85546875" style="46" customWidth="1"/>
    <col min="14104" max="14104" width="10.28515625" style="46" customWidth="1"/>
    <col min="14105" max="14105" width="10" style="46" customWidth="1"/>
    <col min="14106" max="14106" width="10.28515625" style="46" customWidth="1"/>
    <col min="14107" max="14107" width="10" style="46" customWidth="1"/>
    <col min="14108" max="14108" width="10.28515625" style="46" customWidth="1"/>
    <col min="14109" max="14109" width="10" style="46" customWidth="1"/>
    <col min="14110" max="14110" width="10.28515625" style="46" customWidth="1"/>
    <col min="14111" max="14111" width="10" style="46" customWidth="1"/>
    <col min="14112" max="14112" width="10.28515625" style="46" customWidth="1"/>
    <col min="14113" max="14113" width="10" style="46" customWidth="1"/>
    <col min="14114" max="14114" width="19.85546875" style="46" customWidth="1"/>
    <col min="14115" max="14115" width="10.28515625" style="46" customWidth="1"/>
    <col min="14116" max="14116" width="10" style="46" customWidth="1"/>
    <col min="14117" max="14117" width="10.28515625" style="46" customWidth="1"/>
    <col min="14118" max="14118" width="10" style="46" customWidth="1"/>
    <col min="14119" max="14119" width="10.28515625" style="46" customWidth="1"/>
    <col min="14120" max="14120" width="10" style="46" customWidth="1"/>
    <col min="14121" max="14121" width="10.28515625" style="46" customWidth="1"/>
    <col min="14122" max="14122" width="10" style="46" customWidth="1"/>
    <col min="14123" max="14123" width="10.28515625" style="46" customWidth="1"/>
    <col min="14124" max="14124" width="10" style="46" customWidth="1"/>
    <col min="14125" max="14125" width="19.85546875" style="46" customWidth="1"/>
    <col min="14126" max="14126" width="10.28515625" style="46" customWidth="1"/>
    <col min="14127" max="14127" width="10" style="46" customWidth="1"/>
    <col min="14128" max="14128" width="10.28515625" style="46" customWidth="1"/>
    <col min="14129" max="14129" width="10" style="46" customWidth="1"/>
    <col min="14130" max="14130" width="10.28515625" style="46" customWidth="1"/>
    <col min="14131" max="14131" width="10" style="46" customWidth="1"/>
    <col min="14132" max="14132" width="10.28515625" style="46" customWidth="1"/>
    <col min="14133" max="14133" width="10" style="46" customWidth="1"/>
    <col min="14134" max="14134" width="10.28515625" style="46" customWidth="1"/>
    <col min="14135" max="14135" width="10" style="46" customWidth="1"/>
    <col min="14136" max="14136" width="19.85546875" style="46" customWidth="1"/>
    <col min="14137" max="14137" width="10.28515625" style="46" customWidth="1"/>
    <col min="14138" max="14138" width="10" style="46" customWidth="1"/>
    <col min="14139" max="14139" width="10.28515625" style="46" customWidth="1"/>
    <col min="14140" max="14140" width="10" style="46" customWidth="1"/>
    <col min="14141" max="14141" width="10.28515625" style="46" customWidth="1"/>
    <col min="14142" max="14142" width="10" style="46" customWidth="1"/>
    <col min="14143" max="14143" width="10.28515625" style="46" customWidth="1"/>
    <col min="14144" max="14144" width="10" style="46" customWidth="1"/>
    <col min="14145" max="14145" width="10.28515625" style="46" customWidth="1"/>
    <col min="14146" max="14146" width="10" style="46" customWidth="1"/>
    <col min="14147" max="14147" width="19.85546875" style="46" customWidth="1"/>
    <col min="14148" max="14148" width="10.28515625" style="46" customWidth="1"/>
    <col min="14149" max="14149" width="10" style="46" customWidth="1"/>
    <col min="14150" max="14150" width="10.28515625" style="46" customWidth="1"/>
    <col min="14151" max="14151" width="10" style="46" customWidth="1"/>
    <col min="14152" max="14152" width="10.28515625" style="46" customWidth="1"/>
    <col min="14153" max="14153" width="10" style="46" customWidth="1"/>
    <col min="14154" max="14154" width="10.28515625" style="46" customWidth="1"/>
    <col min="14155" max="14155" width="10" style="46" customWidth="1"/>
    <col min="14156" max="14156" width="10.28515625" style="46" customWidth="1"/>
    <col min="14157" max="14157" width="10" style="46" customWidth="1"/>
    <col min="14158" max="14158" width="19.85546875" style="46" customWidth="1"/>
    <col min="14159" max="14159" width="10.28515625" style="46" customWidth="1"/>
    <col min="14160" max="14160" width="10" style="46" customWidth="1"/>
    <col min="14161" max="14161" width="10.28515625" style="46" customWidth="1"/>
    <col min="14162" max="14162" width="10" style="46" customWidth="1"/>
    <col min="14163" max="14163" width="10.28515625" style="46" customWidth="1"/>
    <col min="14164" max="14164" width="10" style="46" customWidth="1"/>
    <col min="14165" max="14165" width="10.28515625" style="46" customWidth="1"/>
    <col min="14166" max="14166" width="10" style="46" customWidth="1"/>
    <col min="14167" max="14167" width="10.28515625" style="46" customWidth="1"/>
    <col min="14168" max="14168" width="10" style="46" customWidth="1"/>
    <col min="14169" max="14169" width="19.85546875" style="46" customWidth="1"/>
    <col min="14170" max="14170" width="10.28515625" style="46" customWidth="1"/>
    <col min="14171" max="14171" width="10" style="46" customWidth="1"/>
    <col min="14172" max="14172" width="10.28515625" style="46" customWidth="1"/>
    <col min="14173" max="14173" width="10" style="46" customWidth="1"/>
    <col min="14174" max="14174" width="10.28515625" style="46" customWidth="1"/>
    <col min="14175" max="14175" width="10" style="46" customWidth="1"/>
    <col min="14176" max="14176" width="10.28515625" style="46" customWidth="1"/>
    <col min="14177" max="14177" width="10" style="46" customWidth="1"/>
    <col min="14178" max="14178" width="10.28515625" style="46" customWidth="1"/>
    <col min="14179" max="14179" width="10" style="46" customWidth="1"/>
    <col min="14180" max="14180" width="19.85546875" style="46" customWidth="1"/>
    <col min="14181" max="14181" width="10.28515625" style="46" customWidth="1"/>
    <col min="14182" max="14182" width="10" style="46" customWidth="1"/>
    <col min="14183" max="14183" width="10.28515625" style="46" customWidth="1"/>
    <col min="14184" max="14184" width="10" style="46" customWidth="1"/>
    <col min="14185" max="14185" width="10.28515625" style="46" customWidth="1"/>
    <col min="14186" max="14186" width="10" style="46" customWidth="1"/>
    <col min="14187" max="14187" width="10.28515625" style="46" customWidth="1"/>
    <col min="14188" max="14188" width="10" style="46" customWidth="1"/>
    <col min="14189" max="14189" width="10.28515625" style="46" customWidth="1"/>
    <col min="14190" max="14190" width="10" style="46" customWidth="1"/>
    <col min="14191" max="14191" width="19.85546875" style="46" customWidth="1"/>
    <col min="14192" max="14192" width="10.28515625" style="46" customWidth="1"/>
    <col min="14193" max="14193" width="10" style="46" customWidth="1"/>
    <col min="14194" max="14194" width="10.28515625" style="46" customWidth="1"/>
    <col min="14195" max="14195" width="10" style="46" customWidth="1"/>
    <col min="14196" max="14196" width="10.28515625" style="46" customWidth="1"/>
    <col min="14197" max="14197" width="10" style="46" customWidth="1"/>
    <col min="14198" max="14198" width="10.28515625" style="46" customWidth="1"/>
    <col min="14199" max="14199" width="10" style="46" customWidth="1"/>
    <col min="14200" max="14200" width="10.28515625" style="46" customWidth="1"/>
    <col min="14201" max="14201" width="10" style="46" customWidth="1"/>
    <col min="14202" max="14202" width="19.85546875" style="46" customWidth="1"/>
    <col min="14203" max="14203" width="10.28515625" style="46" customWidth="1"/>
    <col min="14204" max="14204" width="10" style="46" customWidth="1"/>
    <col min="14205" max="14205" width="10.28515625" style="46" customWidth="1"/>
    <col min="14206" max="14206" width="10" style="46" customWidth="1"/>
    <col min="14207" max="14207" width="10.28515625" style="46" customWidth="1"/>
    <col min="14208" max="14208" width="9.140625" style="46"/>
    <col min="14209" max="14209" width="10.28515625" style="46" customWidth="1"/>
    <col min="14210" max="14210" width="9.42578125" style="46" customWidth="1"/>
    <col min="14211" max="14336" width="9.140625" style="46"/>
    <col min="14337" max="14337" width="19.85546875" style="46" customWidth="1"/>
    <col min="14338" max="14338" width="11.42578125" style="46" customWidth="1"/>
    <col min="14339" max="14339" width="10" style="46" customWidth="1"/>
    <col min="14340" max="14340" width="11.42578125" style="46" customWidth="1"/>
    <col min="14341" max="14341" width="10.28515625" style="46" customWidth="1"/>
    <col min="14342" max="14342" width="10" style="46" customWidth="1"/>
    <col min="14343" max="14343" width="10.7109375" style="46" customWidth="1"/>
    <col min="14344" max="14347" width="10" style="46" customWidth="1"/>
    <col min="14348" max="14348" width="19.85546875" style="46" customWidth="1"/>
    <col min="14349" max="14349" width="10.28515625" style="46" customWidth="1"/>
    <col min="14350" max="14350" width="10" style="46" customWidth="1"/>
    <col min="14351" max="14351" width="10.28515625" style="46" customWidth="1"/>
    <col min="14352" max="14352" width="10" style="46" customWidth="1"/>
    <col min="14353" max="14353" width="10.28515625" style="46" customWidth="1"/>
    <col min="14354" max="14354" width="10" style="46" customWidth="1"/>
    <col min="14355" max="14355" width="10.28515625" style="46" customWidth="1"/>
    <col min="14356" max="14356" width="10" style="46" customWidth="1"/>
    <col min="14357" max="14357" width="10.28515625" style="46" customWidth="1"/>
    <col min="14358" max="14358" width="10" style="46" customWidth="1"/>
    <col min="14359" max="14359" width="19.85546875" style="46" customWidth="1"/>
    <col min="14360" max="14360" width="10.28515625" style="46" customWidth="1"/>
    <col min="14361" max="14361" width="10" style="46" customWidth="1"/>
    <col min="14362" max="14362" width="10.28515625" style="46" customWidth="1"/>
    <col min="14363" max="14363" width="10" style="46" customWidth="1"/>
    <col min="14364" max="14364" width="10.28515625" style="46" customWidth="1"/>
    <col min="14365" max="14365" width="10" style="46" customWidth="1"/>
    <col min="14366" max="14366" width="10.28515625" style="46" customWidth="1"/>
    <col min="14367" max="14367" width="10" style="46" customWidth="1"/>
    <col min="14368" max="14368" width="10.28515625" style="46" customWidth="1"/>
    <col min="14369" max="14369" width="10" style="46" customWidth="1"/>
    <col min="14370" max="14370" width="19.85546875" style="46" customWidth="1"/>
    <col min="14371" max="14371" width="10.28515625" style="46" customWidth="1"/>
    <col min="14372" max="14372" width="10" style="46" customWidth="1"/>
    <col min="14373" max="14373" width="10.28515625" style="46" customWidth="1"/>
    <col min="14374" max="14374" width="10" style="46" customWidth="1"/>
    <col min="14375" max="14375" width="10.28515625" style="46" customWidth="1"/>
    <col min="14376" max="14376" width="10" style="46" customWidth="1"/>
    <col min="14377" max="14377" width="10.28515625" style="46" customWidth="1"/>
    <col min="14378" max="14378" width="10" style="46" customWidth="1"/>
    <col min="14379" max="14379" width="10.28515625" style="46" customWidth="1"/>
    <col min="14380" max="14380" width="10" style="46" customWidth="1"/>
    <col min="14381" max="14381" width="19.85546875" style="46" customWidth="1"/>
    <col min="14382" max="14382" width="10.28515625" style="46" customWidth="1"/>
    <col min="14383" max="14383" width="10" style="46" customWidth="1"/>
    <col min="14384" max="14384" width="10.28515625" style="46" customWidth="1"/>
    <col min="14385" max="14385" width="10" style="46" customWidth="1"/>
    <col min="14386" max="14386" width="10.28515625" style="46" customWidth="1"/>
    <col min="14387" max="14387" width="10" style="46" customWidth="1"/>
    <col min="14388" max="14388" width="10.28515625" style="46" customWidth="1"/>
    <col min="14389" max="14389" width="10" style="46" customWidth="1"/>
    <col min="14390" max="14390" width="10.28515625" style="46" customWidth="1"/>
    <col min="14391" max="14391" width="10" style="46" customWidth="1"/>
    <col min="14392" max="14392" width="19.85546875" style="46" customWidth="1"/>
    <col min="14393" max="14393" width="10.28515625" style="46" customWidth="1"/>
    <col min="14394" max="14394" width="10" style="46" customWidth="1"/>
    <col min="14395" max="14395" width="10.28515625" style="46" customWidth="1"/>
    <col min="14396" max="14396" width="10" style="46" customWidth="1"/>
    <col min="14397" max="14397" width="10.28515625" style="46" customWidth="1"/>
    <col min="14398" max="14398" width="10" style="46" customWidth="1"/>
    <col min="14399" max="14399" width="10.28515625" style="46" customWidth="1"/>
    <col min="14400" max="14400" width="10" style="46" customWidth="1"/>
    <col min="14401" max="14401" width="10.28515625" style="46" customWidth="1"/>
    <col min="14402" max="14402" width="10" style="46" customWidth="1"/>
    <col min="14403" max="14403" width="19.85546875" style="46" customWidth="1"/>
    <col min="14404" max="14404" width="10.28515625" style="46" customWidth="1"/>
    <col min="14405" max="14405" width="10" style="46" customWidth="1"/>
    <col min="14406" max="14406" width="10.28515625" style="46" customWidth="1"/>
    <col min="14407" max="14407" width="10" style="46" customWidth="1"/>
    <col min="14408" max="14408" width="10.28515625" style="46" customWidth="1"/>
    <col min="14409" max="14409" width="10" style="46" customWidth="1"/>
    <col min="14410" max="14410" width="10.28515625" style="46" customWidth="1"/>
    <col min="14411" max="14411" width="10" style="46" customWidth="1"/>
    <col min="14412" max="14412" width="10.28515625" style="46" customWidth="1"/>
    <col min="14413" max="14413" width="10" style="46" customWidth="1"/>
    <col min="14414" max="14414" width="19.85546875" style="46" customWidth="1"/>
    <col min="14415" max="14415" width="10.28515625" style="46" customWidth="1"/>
    <col min="14416" max="14416" width="10" style="46" customWidth="1"/>
    <col min="14417" max="14417" width="10.28515625" style="46" customWidth="1"/>
    <col min="14418" max="14418" width="10" style="46" customWidth="1"/>
    <col min="14419" max="14419" width="10.28515625" style="46" customWidth="1"/>
    <col min="14420" max="14420" width="10" style="46" customWidth="1"/>
    <col min="14421" max="14421" width="10.28515625" style="46" customWidth="1"/>
    <col min="14422" max="14422" width="10" style="46" customWidth="1"/>
    <col min="14423" max="14423" width="10.28515625" style="46" customWidth="1"/>
    <col min="14424" max="14424" width="10" style="46" customWidth="1"/>
    <col min="14425" max="14425" width="19.85546875" style="46" customWidth="1"/>
    <col min="14426" max="14426" width="10.28515625" style="46" customWidth="1"/>
    <col min="14427" max="14427" width="10" style="46" customWidth="1"/>
    <col min="14428" max="14428" width="10.28515625" style="46" customWidth="1"/>
    <col min="14429" max="14429" width="10" style="46" customWidth="1"/>
    <col min="14430" max="14430" width="10.28515625" style="46" customWidth="1"/>
    <col min="14431" max="14431" width="10" style="46" customWidth="1"/>
    <col min="14432" max="14432" width="10.28515625" style="46" customWidth="1"/>
    <col min="14433" max="14433" width="10" style="46" customWidth="1"/>
    <col min="14434" max="14434" width="10.28515625" style="46" customWidth="1"/>
    <col min="14435" max="14435" width="10" style="46" customWidth="1"/>
    <col min="14436" max="14436" width="19.85546875" style="46" customWidth="1"/>
    <col min="14437" max="14437" width="10.28515625" style="46" customWidth="1"/>
    <col min="14438" max="14438" width="10" style="46" customWidth="1"/>
    <col min="14439" max="14439" width="10.28515625" style="46" customWidth="1"/>
    <col min="14440" max="14440" width="10" style="46" customWidth="1"/>
    <col min="14441" max="14441" width="10.28515625" style="46" customWidth="1"/>
    <col min="14442" max="14442" width="10" style="46" customWidth="1"/>
    <col min="14443" max="14443" width="10.28515625" style="46" customWidth="1"/>
    <col min="14444" max="14444" width="10" style="46" customWidth="1"/>
    <col min="14445" max="14445" width="10.28515625" style="46" customWidth="1"/>
    <col min="14446" max="14446" width="10" style="46" customWidth="1"/>
    <col min="14447" max="14447" width="19.85546875" style="46" customWidth="1"/>
    <col min="14448" max="14448" width="10.28515625" style="46" customWidth="1"/>
    <col min="14449" max="14449" width="10" style="46" customWidth="1"/>
    <col min="14450" max="14450" width="10.28515625" style="46" customWidth="1"/>
    <col min="14451" max="14451" width="10" style="46" customWidth="1"/>
    <col min="14452" max="14452" width="10.28515625" style="46" customWidth="1"/>
    <col min="14453" max="14453" width="10" style="46" customWidth="1"/>
    <col min="14454" max="14454" width="10.28515625" style="46" customWidth="1"/>
    <col min="14455" max="14455" width="10" style="46" customWidth="1"/>
    <col min="14456" max="14456" width="10.28515625" style="46" customWidth="1"/>
    <col min="14457" max="14457" width="10" style="46" customWidth="1"/>
    <col min="14458" max="14458" width="19.85546875" style="46" customWidth="1"/>
    <col min="14459" max="14459" width="10.28515625" style="46" customWidth="1"/>
    <col min="14460" max="14460" width="10" style="46" customWidth="1"/>
    <col min="14461" max="14461" width="10.28515625" style="46" customWidth="1"/>
    <col min="14462" max="14462" width="10" style="46" customWidth="1"/>
    <col min="14463" max="14463" width="10.28515625" style="46" customWidth="1"/>
    <col min="14464" max="14464" width="9.140625" style="46"/>
    <col min="14465" max="14465" width="10.28515625" style="46" customWidth="1"/>
    <col min="14466" max="14466" width="9.42578125" style="46" customWidth="1"/>
    <col min="14467" max="14592" width="9.140625" style="46"/>
    <col min="14593" max="14593" width="19.85546875" style="46" customWidth="1"/>
    <col min="14594" max="14594" width="11.42578125" style="46" customWidth="1"/>
    <col min="14595" max="14595" width="10" style="46" customWidth="1"/>
    <col min="14596" max="14596" width="11.42578125" style="46" customWidth="1"/>
    <col min="14597" max="14597" width="10.28515625" style="46" customWidth="1"/>
    <col min="14598" max="14598" width="10" style="46" customWidth="1"/>
    <col min="14599" max="14599" width="10.7109375" style="46" customWidth="1"/>
    <col min="14600" max="14603" width="10" style="46" customWidth="1"/>
    <col min="14604" max="14604" width="19.85546875" style="46" customWidth="1"/>
    <col min="14605" max="14605" width="10.28515625" style="46" customWidth="1"/>
    <col min="14606" max="14606" width="10" style="46" customWidth="1"/>
    <col min="14607" max="14607" width="10.28515625" style="46" customWidth="1"/>
    <col min="14608" max="14608" width="10" style="46" customWidth="1"/>
    <col min="14609" max="14609" width="10.28515625" style="46" customWidth="1"/>
    <col min="14610" max="14610" width="10" style="46" customWidth="1"/>
    <col min="14611" max="14611" width="10.28515625" style="46" customWidth="1"/>
    <col min="14612" max="14612" width="10" style="46" customWidth="1"/>
    <col min="14613" max="14613" width="10.28515625" style="46" customWidth="1"/>
    <col min="14614" max="14614" width="10" style="46" customWidth="1"/>
    <col min="14615" max="14615" width="19.85546875" style="46" customWidth="1"/>
    <col min="14616" max="14616" width="10.28515625" style="46" customWidth="1"/>
    <col min="14617" max="14617" width="10" style="46" customWidth="1"/>
    <col min="14618" max="14618" width="10.28515625" style="46" customWidth="1"/>
    <col min="14619" max="14619" width="10" style="46" customWidth="1"/>
    <col min="14620" max="14620" width="10.28515625" style="46" customWidth="1"/>
    <col min="14621" max="14621" width="10" style="46" customWidth="1"/>
    <col min="14622" max="14622" width="10.28515625" style="46" customWidth="1"/>
    <col min="14623" max="14623" width="10" style="46" customWidth="1"/>
    <col min="14624" max="14624" width="10.28515625" style="46" customWidth="1"/>
    <col min="14625" max="14625" width="10" style="46" customWidth="1"/>
    <col min="14626" max="14626" width="19.85546875" style="46" customWidth="1"/>
    <col min="14627" max="14627" width="10.28515625" style="46" customWidth="1"/>
    <col min="14628" max="14628" width="10" style="46" customWidth="1"/>
    <col min="14629" max="14629" width="10.28515625" style="46" customWidth="1"/>
    <col min="14630" max="14630" width="10" style="46" customWidth="1"/>
    <col min="14631" max="14631" width="10.28515625" style="46" customWidth="1"/>
    <col min="14632" max="14632" width="10" style="46" customWidth="1"/>
    <col min="14633" max="14633" width="10.28515625" style="46" customWidth="1"/>
    <col min="14634" max="14634" width="10" style="46" customWidth="1"/>
    <col min="14635" max="14635" width="10.28515625" style="46" customWidth="1"/>
    <col min="14636" max="14636" width="10" style="46" customWidth="1"/>
    <col min="14637" max="14637" width="19.85546875" style="46" customWidth="1"/>
    <col min="14638" max="14638" width="10.28515625" style="46" customWidth="1"/>
    <col min="14639" max="14639" width="10" style="46" customWidth="1"/>
    <col min="14640" max="14640" width="10.28515625" style="46" customWidth="1"/>
    <col min="14641" max="14641" width="10" style="46" customWidth="1"/>
    <col min="14642" max="14642" width="10.28515625" style="46" customWidth="1"/>
    <col min="14643" max="14643" width="10" style="46" customWidth="1"/>
    <col min="14644" max="14644" width="10.28515625" style="46" customWidth="1"/>
    <col min="14645" max="14645" width="10" style="46" customWidth="1"/>
    <col min="14646" max="14646" width="10.28515625" style="46" customWidth="1"/>
    <col min="14647" max="14647" width="10" style="46" customWidth="1"/>
    <col min="14648" max="14648" width="19.85546875" style="46" customWidth="1"/>
    <col min="14649" max="14649" width="10.28515625" style="46" customWidth="1"/>
    <col min="14650" max="14650" width="10" style="46" customWidth="1"/>
    <col min="14651" max="14651" width="10.28515625" style="46" customWidth="1"/>
    <col min="14652" max="14652" width="10" style="46" customWidth="1"/>
    <col min="14653" max="14653" width="10.28515625" style="46" customWidth="1"/>
    <col min="14654" max="14654" width="10" style="46" customWidth="1"/>
    <col min="14655" max="14655" width="10.28515625" style="46" customWidth="1"/>
    <col min="14656" max="14656" width="10" style="46" customWidth="1"/>
    <col min="14657" max="14657" width="10.28515625" style="46" customWidth="1"/>
    <col min="14658" max="14658" width="10" style="46" customWidth="1"/>
    <col min="14659" max="14659" width="19.85546875" style="46" customWidth="1"/>
    <col min="14660" max="14660" width="10.28515625" style="46" customWidth="1"/>
    <col min="14661" max="14661" width="10" style="46" customWidth="1"/>
    <col min="14662" max="14662" width="10.28515625" style="46" customWidth="1"/>
    <col min="14663" max="14663" width="10" style="46" customWidth="1"/>
    <col min="14664" max="14664" width="10.28515625" style="46" customWidth="1"/>
    <col min="14665" max="14665" width="10" style="46" customWidth="1"/>
    <col min="14666" max="14666" width="10.28515625" style="46" customWidth="1"/>
    <col min="14667" max="14667" width="10" style="46" customWidth="1"/>
    <col min="14668" max="14668" width="10.28515625" style="46" customWidth="1"/>
    <col min="14669" max="14669" width="10" style="46" customWidth="1"/>
    <col min="14670" max="14670" width="19.85546875" style="46" customWidth="1"/>
    <col min="14671" max="14671" width="10.28515625" style="46" customWidth="1"/>
    <col min="14672" max="14672" width="10" style="46" customWidth="1"/>
    <col min="14673" max="14673" width="10.28515625" style="46" customWidth="1"/>
    <col min="14674" max="14674" width="10" style="46" customWidth="1"/>
    <col min="14675" max="14675" width="10.28515625" style="46" customWidth="1"/>
    <col min="14676" max="14676" width="10" style="46" customWidth="1"/>
    <col min="14677" max="14677" width="10.28515625" style="46" customWidth="1"/>
    <col min="14678" max="14678" width="10" style="46" customWidth="1"/>
    <col min="14679" max="14679" width="10.28515625" style="46" customWidth="1"/>
    <col min="14680" max="14680" width="10" style="46" customWidth="1"/>
    <col min="14681" max="14681" width="19.85546875" style="46" customWidth="1"/>
    <col min="14682" max="14682" width="10.28515625" style="46" customWidth="1"/>
    <col min="14683" max="14683" width="10" style="46" customWidth="1"/>
    <col min="14684" max="14684" width="10.28515625" style="46" customWidth="1"/>
    <col min="14685" max="14685" width="10" style="46" customWidth="1"/>
    <col min="14686" max="14686" width="10.28515625" style="46" customWidth="1"/>
    <col min="14687" max="14687" width="10" style="46" customWidth="1"/>
    <col min="14688" max="14688" width="10.28515625" style="46" customWidth="1"/>
    <col min="14689" max="14689" width="10" style="46" customWidth="1"/>
    <col min="14690" max="14690" width="10.28515625" style="46" customWidth="1"/>
    <col min="14691" max="14691" width="10" style="46" customWidth="1"/>
    <col min="14692" max="14692" width="19.85546875" style="46" customWidth="1"/>
    <col min="14693" max="14693" width="10.28515625" style="46" customWidth="1"/>
    <col min="14694" max="14694" width="10" style="46" customWidth="1"/>
    <col min="14695" max="14695" width="10.28515625" style="46" customWidth="1"/>
    <col min="14696" max="14696" width="10" style="46" customWidth="1"/>
    <col min="14697" max="14697" width="10.28515625" style="46" customWidth="1"/>
    <col min="14698" max="14698" width="10" style="46" customWidth="1"/>
    <col min="14699" max="14699" width="10.28515625" style="46" customWidth="1"/>
    <col min="14700" max="14700" width="10" style="46" customWidth="1"/>
    <col min="14701" max="14701" width="10.28515625" style="46" customWidth="1"/>
    <col min="14702" max="14702" width="10" style="46" customWidth="1"/>
    <col min="14703" max="14703" width="19.85546875" style="46" customWidth="1"/>
    <col min="14704" max="14704" width="10.28515625" style="46" customWidth="1"/>
    <col min="14705" max="14705" width="10" style="46" customWidth="1"/>
    <col min="14706" max="14706" width="10.28515625" style="46" customWidth="1"/>
    <col min="14707" max="14707" width="10" style="46" customWidth="1"/>
    <col min="14708" max="14708" width="10.28515625" style="46" customWidth="1"/>
    <col min="14709" max="14709" width="10" style="46" customWidth="1"/>
    <col min="14710" max="14710" width="10.28515625" style="46" customWidth="1"/>
    <col min="14711" max="14711" width="10" style="46" customWidth="1"/>
    <col min="14712" max="14712" width="10.28515625" style="46" customWidth="1"/>
    <col min="14713" max="14713" width="10" style="46" customWidth="1"/>
    <col min="14714" max="14714" width="19.85546875" style="46" customWidth="1"/>
    <col min="14715" max="14715" width="10.28515625" style="46" customWidth="1"/>
    <col min="14716" max="14716" width="10" style="46" customWidth="1"/>
    <col min="14717" max="14717" width="10.28515625" style="46" customWidth="1"/>
    <col min="14718" max="14718" width="10" style="46" customWidth="1"/>
    <col min="14719" max="14719" width="10.28515625" style="46" customWidth="1"/>
    <col min="14720" max="14720" width="9.140625" style="46"/>
    <col min="14721" max="14721" width="10.28515625" style="46" customWidth="1"/>
    <col min="14722" max="14722" width="9.42578125" style="46" customWidth="1"/>
    <col min="14723" max="14848" width="9.140625" style="46"/>
    <col min="14849" max="14849" width="19.85546875" style="46" customWidth="1"/>
    <col min="14850" max="14850" width="11.42578125" style="46" customWidth="1"/>
    <col min="14851" max="14851" width="10" style="46" customWidth="1"/>
    <col min="14852" max="14852" width="11.42578125" style="46" customWidth="1"/>
    <col min="14853" max="14853" width="10.28515625" style="46" customWidth="1"/>
    <col min="14854" max="14854" width="10" style="46" customWidth="1"/>
    <col min="14855" max="14855" width="10.7109375" style="46" customWidth="1"/>
    <col min="14856" max="14859" width="10" style="46" customWidth="1"/>
    <col min="14860" max="14860" width="19.85546875" style="46" customWidth="1"/>
    <col min="14861" max="14861" width="10.28515625" style="46" customWidth="1"/>
    <col min="14862" max="14862" width="10" style="46" customWidth="1"/>
    <col min="14863" max="14863" width="10.28515625" style="46" customWidth="1"/>
    <col min="14864" max="14864" width="10" style="46" customWidth="1"/>
    <col min="14865" max="14865" width="10.28515625" style="46" customWidth="1"/>
    <col min="14866" max="14866" width="10" style="46" customWidth="1"/>
    <col min="14867" max="14867" width="10.28515625" style="46" customWidth="1"/>
    <col min="14868" max="14868" width="10" style="46" customWidth="1"/>
    <col min="14869" max="14869" width="10.28515625" style="46" customWidth="1"/>
    <col min="14870" max="14870" width="10" style="46" customWidth="1"/>
    <col min="14871" max="14871" width="19.85546875" style="46" customWidth="1"/>
    <col min="14872" max="14872" width="10.28515625" style="46" customWidth="1"/>
    <col min="14873" max="14873" width="10" style="46" customWidth="1"/>
    <col min="14874" max="14874" width="10.28515625" style="46" customWidth="1"/>
    <col min="14875" max="14875" width="10" style="46" customWidth="1"/>
    <col min="14876" max="14876" width="10.28515625" style="46" customWidth="1"/>
    <col min="14877" max="14877" width="10" style="46" customWidth="1"/>
    <col min="14878" max="14878" width="10.28515625" style="46" customWidth="1"/>
    <col min="14879" max="14879" width="10" style="46" customWidth="1"/>
    <col min="14880" max="14880" width="10.28515625" style="46" customWidth="1"/>
    <col min="14881" max="14881" width="10" style="46" customWidth="1"/>
    <col min="14882" max="14882" width="19.85546875" style="46" customWidth="1"/>
    <col min="14883" max="14883" width="10.28515625" style="46" customWidth="1"/>
    <col min="14884" max="14884" width="10" style="46" customWidth="1"/>
    <col min="14885" max="14885" width="10.28515625" style="46" customWidth="1"/>
    <col min="14886" max="14886" width="10" style="46" customWidth="1"/>
    <col min="14887" max="14887" width="10.28515625" style="46" customWidth="1"/>
    <col min="14888" max="14888" width="10" style="46" customWidth="1"/>
    <col min="14889" max="14889" width="10.28515625" style="46" customWidth="1"/>
    <col min="14890" max="14890" width="10" style="46" customWidth="1"/>
    <col min="14891" max="14891" width="10.28515625" style="46" customWidth="1"/>
    <col min="14892" max="14892" width="10" style="46" customWidth="1"/>
    <col min="14893" max="14893" width="19.85546875" style="46" customWidth="1"/>
    <col min="14894" max="14894" width="10.28515625" style="46" customWidth="1"/>
    <col min="14895" max="14895" width="10" style="46" customWidth="1"/>
    <col min="14896" max="14896" width="10.28515625" style="46" customWidth="1"/>
    <col min="14897" max="14897" width="10" style="46" customWidth="1"/>
    <col min="14898" max="14898" width="10.28515625" style="46" customWidth="1"/>
    <col min="14899" max="14899" width="10" style="46" customWidth="1"/>
    <col min="14900" max="14900" width="10.28515625" style="46" customWidth="1"/>
    <col min="14901" max="14901" width="10" style="46" customWidth="1"/>
    <col min="14902" max="14902" width="10.28515625" style="46" customWidth="1"/>
    <col min="14903" max="14903" width="10" style="46" customWidth="1"/>
    <col min="14904" max="14904" width="19.85546875" style="46" customWidth="1"/>
    <col min="14905" max="14905" width="10.28515625" style="46" customWidth="1"/>
    <col min="14906" max="14906" width="10" style="46" customWidth="1"/>
    <col min="14907" max="14907" width="10.28515625" style="46" customWidth="1"/>
    <col min="14908" max="14908" width="10" style="46" customWidth="1"/>
    <col min="14909" max="14909" width="10.28515625" style="46" customWidth="1"/>
    <col min="14910" max="14910" width="10" style="46" customWidth="1"/>
    <col min="14911" max="14911" width="10.28515625" style="46" customWidth="1"/>
    <col min="14912" max="14912" width="10" style="46" customWidth="1"/>
    <col min="14913" max="14913" width="10.28515625" style="46" customWidth="1"/>
    <col min="14914" max="14914" width="10" style="46" customWidth="1"/>
    <col min="14915" max="14915" width="19.85546875" style="46" customWidth="1"/>
    <col min="14916" max="14916" width="10.28515625" style="46" customWidth="1"/>
    <col min="14917" max="14917" width="10" style="46" customWidth="1"/>
    <col min="14918" max="14918" width="10.28515625" style="46" customWidth="1"/>
    <col min="14919" max="14919" width="10" style="46" customWidth="1"/>
    <col min="14920" max="14920" width="10.28515625" style="46" customWidth="1"/>
    <col min="14921" max="14921" width="10" style="46" customWidth="1"/>
    <col min="14922" max="14922" width="10.28515625" style="46" customWidth="1"/>
    <col min="14923" max="14923" width="10" style="46" customWidth="1"/>
    <col min="14924" max="14924" width="10.28515625" style="46" customWidth="1"/>
    <col min="14925" max="14925" width="10" style="46" customWidth="1"/>
    <col min="14926" max="14926" width="19.85546875" style="46" customWidth="1"/>
    <col min="14927" max="14927" width="10.28515625" style="46" customWidth="1"/>
    <col min="14928" max="14928" width="10" style="46" customWidth="1"/>
    <col min="14929" max="14929" width="10.28515625" style="46" customWidth="1"/>
    <col min="14930" max="14930" width="10" style="46" customWidth="1"/>
    <col min="14931" max="14931" width="10.28515625" style="46" customWidth="1"/>
    <col min="14932" max="14932" width="10" style="46" customWidth="1"/>
    <col min="14933" max="14933" width="10.28515625" style="46" customWidth="1"/>
    <col min="14934" max="14934" width="10" style="46" customWidth="1"/>
    <col min="14935" max="14935" width="10.28515625" style="46" customWidth="1"/>
    <col min="14936" max="14936" width="10" style="46" customWidth="1"/>
    <col min="14937" max="14937" width="19.85546875" style="46" customWidth="1"/>
    <col min="14938" max="14938" width="10.28515625" style="46" customWidth="1"/>
    <col min="14939" max="14939" width="10" style="46" customWidth="1"/>
    <col min="14940" max="14940" width="10.28515625" style="46" customWidth="1"/>
    <col min="14941" max="14941" width="10" style="46" customWidth="1"/>
    <col min="14942" max="14942" width="10.28515625" style="46" customWidth="1"/>
    <col min="14943" max="14943" width="10" style="46" customWidth="1"/>
    <col min="14944" max="14944" width="10.28515625" style="46" customWidth="1"/>
    <col min="14945" max="14945" width="10" style="46" customWidth="1"/>
    <col min="14946" max="14946" width="10.28515625" style="46" customWidth="1"/>
    <col min="14947" max="14947" width="10" style="46" customWidth="1"/>
    <col min="14948" max="14948" width="19.85546875" style="46" customWidth="1"/>
    <col min="14949" max="14949" width="10.28515625" style="46" customWidth="1"/>
    <col min="14950" max="14950" width="10" style="46" customWidth="1"/>
    <col min="14951" max="14951" width="10.28515625" style="46" customWidth="1"/>
    <col min="14952" max="14952" width="10" style="46" customWidth="1"/>
    <col min="14953" max="14953" width="10.28515625" style="46" customWidth="1"/>
    <col min="14954" max="14954" width="10" style="46" customWidth="1"/>
    <col min="14955" max="14955" width="10.28515625" style="46" customWidth="1"/>
    <col min="14956" max="14956" width="10" style="46" customWidth="1"/>
    <col min="14957" max="14957" width="10.28515625" style="46" customWidth="1"/>
    <col min="14958" max="14958" width="10" style="46" customWidth="1"/>
    <col min="14959" max="14959" width="19.85546875" style="46" customWidth="1"/>
    <col min="14960" max="14960" width="10.28515625" style="46" customWidth="1"/>
    <col min="14961" max="14961" width="10" style="46" customWidth="1"/>
    <col min="14962" max="14962" width="10.28515625" style="46" customWidth="1"/>
    <col min="14963" max="14963" width="10" style="46" customWidth="1"/>
    <col min="14964" max="14964" width="10.28515625" style="46" customWidth="1"/>
    <col min="14965" max="14965" width="10" style="46" customWidth="1"/>
    <col min="14966" max="14966" width="10.28515625" style="46" customWidth="1"/>
    <col min="14967" max="14967" width="10" style="46" customWidth="1"/>
    <col min="14968" max="14968" width="10.28515625" style="46" customWidth="1"/>
    <col min="14969" max="14969" width="10" style="46" customWidth="1"/>
    <col min="14970" max="14970" width="19.85546875" style="46" customWidth="1"/>
    <col min="14971" max="14971" width="10.28515625" style="46" customWidth="1"/>
    <col min="14972" max="14972" width="10" style="46" customWidth="1"/>
    <col min="14973" max="14973" width="10.28515625" style="46" customWidth="1"/>
    <col min="14974" max="14974" width="10" style="46" customWidth="1"/>
    <col min="14975" max="14975" width="10.28515625" style="46" customWidth="1"/>
    <col min="14976" max="14976" width="9.140625" style="46"/>
    <col min="14977" max="14977" width="10.28515625" style="46" customWidth="1"/>
    <col min="14978" max="14978" width="9.42578125" style="46" customWidth="1"/>
    <col min="14979" max="15104" width="9.140625" style="46"/>
    <col min="15105" max="15105" width="19.85546875" style="46" customWidth="1"/>
    <col min="15106" max="15106" width="11.42578125" style="46" customWidth="1"/>
    <col min="15107" max="15107" width="10" style="46" customWidth="1"/>
    <col min="15108" max="15108" width="11.42578125" style="46" customWidth="1"/>
    <col min="15109" max="15109" width="10.28515625" style="46" customWidth="1"/>
    <col min="15110" max="15110" width="10" style="46" customWidth="1"/>
    <col min="15111" max="15111" width="10.7109375" style="46" customWidth="1"/>
    <col min="15112" max="15115" width="10" style="46" customWidth="1"/>
    <col min="15116" max="15116" width="19.85546875" style="46" customWidth="1"/>
    <col min="15117" max="15117" width="10.28515625" style="46" customWidth="1"/>
    <col min="15118" max="15118" width="10" style="46" customWidth="1"/>
    <col min="15119" max="15119" width="10.28515625" style="46" customWidth="1"/>
    <col min="15120" max="15120" width="10" style="46" customWidth="1"/>
    <col min="15121" max="15121" width="10.28515625" style="46" customWidth="1"/>
    <col min="15122" max="15122" width="10" style="46" customWidth="1"/>
    <col min="15123" max="15123" width="10.28515625" style="46" customWidth="1"/>
    <col min="15124" max="15124" width="10" style="46" customWidth="1"/>
    <col min="15125" max="15125" width="10.28515625" style="46" customWidth="1"/>
    <col min="15126" max="15126" width="10" style="46" customWidth="1"/>
    <col min="15127" max="15127" width="19.85546875" style="46" customWidth="1"/>
    <col min="15128" max="15128" width="10.28515625" style="46" customWidth="1"/>
    <col min="15129" max="15129" width="10" style="46" customWidth="1"/>
    <col min="15130" max="15130" width="10.28515625" style="46" customWidth="1"/>
    <col min="15131" max="15131" width="10" style="46" customWidth="1"/>
    <col min="15132" max="15132" width="10.28515625" style="46" customWidth="1"/>
    <col min="15133" max="15133" width="10" style="46" customWidth="1"/>
    <col min="15134" max="15134" width="10.28515625" style="46" customWidth="1"/>
    <col min="15135" max="15135" width="10" style="46" customWidth="1"/>
    <col min="15136" max="15136" width="10.28515625" style="46" customWidth="1"/>
    <col min="15137" max="15137" width="10" style="46" customWidth="1"/>
    <col min="15138" max="15138" width="19.85546875" style="46" customWidth="1"/>
    <col min="15139" max="15139" width="10.28515625" style="46" customWidth="1"/>
    <col min="15140" max="15140" width="10" style="46" customWidth="1"/>
    <col min="15141" max="15141" width="10.28515625" style="46" customWidth="1"/>
    <col min="15142" max="15142" width="10" style="46" customWidth="1"/>
    <col min="15143" max="15143" width="10.28515625" style="46" customWidth="1"/>
    <col min="15144" max="15144" width="10" style="46" customWidth="1"/>
    <col min="15145" max="15145" width="10.28515625" style="46" customWidth="1"/>
    <col min="15146" max="15146" width="10" style="46" customWidth="1"/>
    <col min="15147" max="15147" width="10.28515625" style="46" customWidth="1"/>
    <col min="15148" max="15148" width="10" style="46" customWidth="1"/>
    <col min="15149" max="15149" width="19.85546875" style="46" customWidth="1"/>
    <col min="15150" max="15150" width="10.28515625" style="46" customWidth="1"/>
    <col min="15151" max="15151" width="10" style="46" customWidth="1"/>
    <col min="15152" max="15152" width="10.28515625" style="46" customWidth="1"/>
    <col min="15153" max="15153" width="10" style="46" customWidth="1"/>
    <col min="15154" max="15154" width="10.28515625" style="46" customWidth="1"/>
    <col min="15155" max="15155" width="10" style="46" customWidth="1"/>
    <col min="15156" max="15156" width="10.28515625" style="46" customWidth="1"/>
    <col min="15157" max="15157" width="10" style="46" customWidth="1"/>
    <col min="15158" max="15158" width="10.28515625" style="46" customWidth="1"/>
    <col min="15159" max="15159" width="10" style="46" customWidth="1"/>
    <col min="15160" max="15160" width="19.85546875" style="46" customWidth="1"/>
    <col min="15161" max="15161" width="10.28515625" style="46" customWidth="1"/>
    <col min="15162" max="15162" width="10" style="46" customWidth="1"/>
    <col min="15163" max="15163" width="10.28515625" style="46" customWidth="1"/>
    <col min="15164" max="15164" width="10" style="46" customWidth="1"/>
    <col min="15165" max="15165" width="10.28515625" style="46" customWidth="1"/>
    <col min="15166" max="15166" width="10" style="46" customWidth="1"/>
    <col min="15167" max="15167" width="10.28515625" style="46" customWidth="1"/>
    <col min="15168" max="15168" width="10" style="46" customWidth="1"/>
    <col min="15169" max="15169" width="10.28515625" style="46" customWidth="1"/>
    <col min="15170" max="15170" width="10" style="46" customWidth="1"/>
    <col min="15171" max="15171" width="19.85546875" style="46" customWidth="1"/>
    <col min="15172" max="15172" width="10.28515625" style="46" customWidth="1"/>
    <col min="15173" max="15173" width="10" style="46" customWidth="1"/>
    <col min="15174" max="15174" width="10.28515625" style="46" customWidth="1"/>
    <col min="15175" max="15175" width="10" style="46" customWidth="1"/>
    <col min="15176" max="15176" width="10.28515625" style="46" customWidth="1"/>
    <col min="15177" max="15177" width="10" style="46" customWidth="1"/>
    <col min="15178" max="15178" width="10.28515625" style="46" customWidth="1"/>
    <col min="15179" max="15179" width="10" style="46" customWidth="1"/>
    <col min="15180" max="15180" width="10.28515625" style="46" customWidth="1"/>
    <col min="15181" max="15181" width="10" style="46" customWidth="1"/>
    <col min="15182" max="15182" width="19.85546875" style="46" customWidth="1"/>
    <col min="15183" max="15183" width="10.28515625" style="46" customWidth="1"/>
    <col min="15184" max="15184" width="10" style="46" customWidth="1"/>
    <col min="15185" max="15185" width="10.28515625" style="46" customWidth="1"/>
    <col min="15186" max="15186" width="10" style="46" customWidth="1"/>
    <col min="15187" max="15187" width="10.28515625" style="46" customWidth="1"/>
    <col min="15188" max="15188" width="10" style="46" customWidth="1"/>
    <col min="15189" max="15189" width="10.28515625" style="46" customWidth="1"/>
    <col min="15190" max="15190" width="10" style="46" customWidth="1"/>
    <col min="15191" max="15191" width="10.28515625" style="46" customWidth="1"/>
    <col min="15192" max="15192" width="10" style="46" customWidth="1"/>
    <col min="15193" max="15193" width="19.85546875" style="46" customWidth="1"/>
    <col min="15194" max="15194" width="10.28515625" style="46" customWidth="1"/>
    <col min="15195" max="15195" width="10" style="46" customWidth="1"/>
    <col min="15196" max="15196" width="10.28515625" style="46" customWidth="1"/>
    <col min="15197" max="15197" width="10" style="46" customWidth="1"/>
    <col min="15198" max="15198" width="10.28515625" style="46" customWidth="1"/>
    <col min="15199" max="15199" width="10" style="46" customWidth="1"/>
    <col min="15200" max="15200" width="10.28515625" style="46" customWidth="1"/>
    <col min="15201" max="15201" width="10" style="46" customWidth="1"/>
    <col min="15202" max="15202" width="10.28515625" style="46" customWidth="1"/>
    <col min="15203" max="15203" width="10" style="46" customWidth="1"/>
    <col min="15204" max="15204" width="19.85546875" style="46" customWidth="1"/>
    <col min="15205" max="15205" width="10.28515625" style="46" customWidth="1"/>
    <col min="15206" max="15206" width="10" style="46" customWidth="1"/>
    <col min="15207" max="15207" width="10.28515625" style="46" customWidth="1"/>
    <col min="15208" max="15208" width="10" style="46" customWidth="1"/>
    <col min="15209" max="15209" width="10.28515625" style="46" customWidth="1"/>
    <col min="15210" max="15210" width="10" style="46" customWidth="1"/>
    <col min="15211" max="15211" width="10.28515625" style="46" customWidth="1"/>
    <col min="15212" max="15212" width="10" style="46" customWidth="1"/>
    <col min="15213" max="15213" width="10.28515625" style="46" customWidth="1"/>
    <col min="15214" max="15214" width="10" style="46" customWidth="1"/>
    <col min="15215" max="15215" width="19.85546875" style="46" customWidth="1"/>
    <col min="15216" max="15216" width="10.28515625" style="46" customWidth="1"/>
    <col min="15217" max="15217" width="10" style="46" customWidth="1"/>
    <col min="15218" max="15218" width="10.28515625" style="46" customWidth="1"/>
    <col min="15219" max="15219" width="10" style="46" customWidth="1"/>
    <col min="15220" max="15220" width="10.28515625" style="46" customWidth="1"/>
    <col min="15221" max="15221" width="10" style="46" customWidth="1"/>
    <col min="15222" max="15222" width="10.28515625" style="46" customWidth="1"/>
    <col min="15223" max="15223" width="10" style="46" customWidth="1"/>
    <col min="15224" max="15224" width="10.28515625" style="46" customWidth="1"/>
    <col min="15225" max="15225" width="10" style="46" customWidth="1"/>
    <col min="15226" max="15226" width="19.85546875" style="46" customWidth="1"/>
    <col min="15227" max="15227" width="10.28515625" style="46" customWidth="1"/>
    <col min="15228" max="15228" width="10" style="46" customWidth="1"/>
    <col min="15229" max="15229" width="10.28515625" style="46" customWidth="1"/>
    <col min="15230" max="15230" width="10" style="46" customWidth="1"/>
    <col min="15231" max="15231" width="10.28515625" style="46" customWidth="1"/>
    <col min="15232" max="15232" width="9.140625" style="46"/>
    <col min="15233" max="15233" width="10.28515625" style="46" customWidth="1"/>
    <col min="15234" max="15234" width="9.42578125" style="46" customWidth="1"/>
    <col min="15235" max="15360" width="9.140625" style="46"/>
    <col min="15361" max="15361" width="19.85546875" style="46" customWidth="1"/>
    <col min="15362" max="15362" width="11.42578125" style="46" customWidth="1"/>
    <col min="15363" max="15363" width="10" style="46" customWidth="1"/>
    <col min="15364" max="15364" width="11.42578125" style="46" customWidth="1"/>
    <col min="15365" max="15365" width="10.28515625" style="46" customWidth="1"/>
    <col min="15366" max="15366" width="10" style="46" customWidth="1"/>
    <col min="15367" max="15367" width="10.7109375" style="46" customWidth="1"/>
    <col min="15368" max="15371" width="10" style="46" customWidth="1"/>
    <col min="15372" max="15372" width="19.85546875" style="46" customWidth="1"/>
    <col min="15373" max="15373" width="10.28515625" style="46" customWidth="1"/>
    <col min="15374" max="15374" width="10" style="46" customWidth="1"/>
    <col min="15375" max="15375" width="10.28515625" style="46" customWidth="1"/>
    <col min="15376" max="15376" width="10" style="46" customWidth="1"/>
    <col min="15377" max="15377" width="10.28515625" style="46" customWidth="1"/>
    <col min="15378" max="15378" width="10" style="46" customWidth="1"/>
    <col min="15379" max="15379" width="10.28515625" style="46" customWidth="1"/>
    <col min="15380" max="15380" width="10" style="46" customWidth="1"/>
    <col min="15381" max="15381" width="10.28515625" style="46" customWidth="1"/>
    <col min="15382" max="15382" width="10" style="46" customWidth="1"/>
    <col min="15383" max="15383" width="19.85546875" style="46" customWidth="1"/>
    <col min="15384" max="15384" width="10.28515625" style="46" customWidth="1"/>
    <col min="15385" max="15385" width="10" style="46" customWidth="1"/>
    <col min="15386" max="15386" width="10.28515625" style="46" customWidth="1"/>
    <col min="15387" max="15387" width="10" style="46" customWidth="1"/>
    <col min="15388" max="15388" width="10.28515625" style="46" customWidth="1"/>
    <col min="15389" max="15389" width="10" style="46" customWidth="1"/>
    <col min="15390" max="15390" width="10.28515625" style="46" customWidth="1"/>
    <col min="15391" max="15391" width="10" style="46" customWidth="1"/>
    <col min="15392" max="15392" width="10.28515625" style="46" customWidth="1"/>
    <col min="15393" max="15393" width="10" style="46" customWidth="1"/>
    <col min="15394" max="15394" width="19.85546875" style="46" customWidth="1"/>
    <col min="15395" max="15395" width="10.28515625" style="46" customWidth="1"/>
    <col min="15396" max="15396" width="10" style="46" customWidth="1"/>
    <col min="15397" max="15397" width="10.28515625" style="46" customWidth="1"/>
    <col min="15398" max="15398" width="10" style="46" customWidth="1"/>
    <col min="15399" max="15399" width="10.28515625" style="46" customWidth="1"/>
    <col min="15400" max="15400" width="10" style="46" customWidth="1"/>
    <col min="15401" max="15401" width="10.28515625" style="46" customWidth="1"/>
    <col min="15402" max="15402" width="10" style="46" customWidth="1"/>
    <col min="15403" max="15403" width="10.28515625" style="46" customWidth="1"/>
    <col min="15404" max="15404" width="10" style="46" customWidth="1"/>
    <col min="15405" max="15405" width="19.85546875" style="46" customWidth="1"/>
    <col min="15406" max="15406" width="10.28515625" style="46" customWidth="1"/>
    <col min="15407" max="15407" width="10" style="46" customWidth="1"/>
    <col min="15408" max="15408" width="10.28515625" style="46" customWidth="1"/>
    <col min="15409" max="15409" width="10" style="46" customWidth="1"/>
    <col min="15410" max="15410" width="10.28515625" style="46" customWidth="1"/>
    <col min="15411" max="15411" width="10" style="46" customWidth="1"/>
    <col min="15412" max="15412" width="10.28515625" style="46" customWidth="1"/>
    <col min="15413" max="15413" width="10" style="46" customWidth="1"/>
    <col min="15414" max="15414" width="10.28515625" style="46" customWidth="1"/>
    <col min="15415" max="15415" width="10" style="46" customWidth="1"/>
    <col min="15416" max="15416" width="19.85546875" style="46" customWidth="1"/>
    <col min="15417" max="15417" width="10.28515625" style="46" customWidth="1"/>
    <col min="15418" max="15418" width="10" style="46" customWidth="1"/>
    <col min="15419" max="15419" width="10.28515625" style="46" customWidth="1"/>
    <col min="15420" max="15420" width="10" style="46" customWidth="1"/>
    <col min="15421" max="15421" width="10.28515625" style="46" customWidth="1"/>
    <col min="15422" max="15422" width="10" style="46" customWidth="1"/>
    <col min="15423" max="15423" width="10.28515625" style="46" customWidth="1"/>
    <col min="15424" max="15424" width="10" style="46" customWidth="1"/>
    <col min="15425" max="15425" width="10.28515625" style="46" customWidth="1"/>
    <col min="15426" max="15426" width="10" style="46" customWidth="1"/>
    <col min="15427" max="15427" width="19.85546875" style="46" customWidth="1"/>
    <col min="15428" max="15428" width="10.28515625" style="46" customWidth="1"/>
    <col min="15429" max="15429" width="10" style="46" customWidth="1"/>
    <col min="15430" max="15430" width="10.28515625" style="46" customWidth="1"/>
    <col min="15431" max="15431" width="10" style="46" customWidth="1"/>
    <col min="15432" max="15432" width="10.28515625" style="46" customWidth="1"/>
    <col min="15433" max="15433" width="10" style="46" customWidth="1"/>
    <col min="15434" max="15434" width="10.28515625" style="46" customWidth="1"/>
    <col min="15435" max="15435" width="10" style="46" customWidth="1"/>
    <col min="15436" max="15436" width="10.28515625" style="46" customWidth="1"/>
    <col min="15437" max="15437" width="10" style="46" customWidth="1"/>
    <col min="15438" max="15438" width="19.85546875" style="46" customWidth="1"/>
    <col min="15439" max="15439" width="10.28515625" style="46" customWidth="1"/>
    <col min="15440" max="15440" width="10" style="46" customWidth="1"/>
    <col min="15441" max="15441" width="10.28515625" style="46" customWidth="1"/>
    <col min="15442" max="15442" width="10" style="46" customWidth="1"/>
    <col min="15443" max="15443" width="10.28515625" style="46" customWidth="1"/>
    <col min="15444" max="15444" width="10" style="46" customWidth="1"/>
    <col min="15445" max="15445" width="10.28515625" style="46" customWidth="1"/>
    <col min="15446" max="15446" width="10" style="46" customWidth="1"/>
    <col min="15447" max="15447" width="10.28515625" style="46" customWidth="1"/>
    <col min="15448" max="15448" width="10" style="46" customWidth="1"/>
    <col min="15449" max="15449" width="19.85546875" style="46" customWidth="1"/>
    <col min="15450" max="15450" width="10.28515625" style="46" customWidth="1"/>
    <col min="15451" max="15451" width="10" style="46" customWidth="1"/>
    <col min="15452" max="15452" width="10.28515625" style="46" customWidth="1"/>
    <col min="15453" max="15453" width="10" style="46" customWidth="1"/>
    <col min="15454" max="15454" width="10.28515625" style="46" customWidth="1"/>
    <col min="15455" max="15455" width="10" style="46" customWidth="1"/>
    <col min="15456" max="15456" width="10.28515625" style="46" customWidth="1"/>
    <col min="15457" max="15457" width="10" style="46" customWidth="1"/>
    <col min="15458" max="15458" width="10.28515625" style="46" customWidth="1"/>
    <col min="15459" max="15459" width="10" style="46" customWidth="1"/>
    <col min="15460" max="15460" width="19.85546875" style="46" customWidth="1"/>
    <col min="15461" max="15461" width="10.28515625" style="46" customWidth="1"/>
    <col min="15462" max="15462" width="10" style="46" customWidth="1"/>
    <col min="15463" max="15463" width="10.28515625" style="46" customWidth="1"/>
    <col min="15464" max="15464" width="10" style="46" customWidth="1"/>
    <col min="15465" max="15465" width="10.28515625" style="46" customWidth="1"/>
    <col min="15466" max="15466" width="10" style="46" customWidth="1"/>
    <col min="15467" max="15467" width="10.28515625" style="46" customWidth="1"/>
    <col min="15468" max="15468" width="10" style="46" customWidth="1"/>
    <col min="15469" max="15469" width="10.28515625" style="46" customWidth="1"/>
    <col min="15470" max="15470" width="10" style="46" customWidth="1"/>
    <col min="15471" max="15471" width="19.85546875" style="46" customWidth="1"/>
    <col min="15472" max="15472" width="10.28515625" style="46" customWidth="1"/>
    <col min="15473" max="15473" width="10" style="46" customWidth="1"/>
    <col min="15474" max="15474" width="10.28515625" style="46" customWidth="1"/>
    <col min="15475" max="15475" width="10" style="46" customWidth="1"/>
    <col min="15476" max="15476" width="10.28515625" style="46" customWidth="1"/>
    <col min="15477" max="15477" width="10" style="46" customWidth="1"/>
    <col min="15478" max="15478" width="10.28515625" style="46" customWidth="1"/>
    <col min="15479" max="15479" width="10" style="46" customWidth="1"/>
    <col min="15480" max="15480" width="10.28515625" style="46" customWidth="1"/>
    <col min="15481" max="15481" width="10" style="46" customWidth="1"/>
    <col min="15482" max="15482" width="19.85546875" style="46" customWidth="1"/>
    <col min="15483" max="15483" width="10.28515625" style="46" customWidth="1"/>
    <col min="15484" max="15484" width="10" style="46" customWidth="1"/>
    <col min="15485" max="15485" width="10.28515625" style="46" customWidth="1"/>
    <col min="15486" max="15486" width="10" style="46" customWidth="1"/>
    <col min="15487" max="15487" width="10.28515625" style="46" customWidth="1"/>
    <col min="15488" max="15488" width="9.140625" style="46"/>
    <col min="15489" max="15489" width="10.28515625" style="46" customWidth="1"/>
    <col min="15490" max="15490" width="9.42578125" style="46" customWidth="1"/>
    <col min="15491" max="15616" width="9.140625" style="46"/>
    <col min="15617" max="15617" width="19.85546875" style="46" customWidth="1"/>
    <col min="15618" max="15618" width="11.42578125" style="46" customWidth="1"/>
    <col min="15619" max="15619" width="10" style="46" customWidth="1"/>
    <col min="15620" max="15620" width="11.42578125" style="46" customWidth="1"/>
    <col min="15621" max="15621" width="10.28515625" style="46" customWidth="1"/>
    <col min="15622" max="15622" width="10" style="46" customWidth="1"/>
    <col min="15623" max="15623" width="10.7109375" style="46" customWidth="1"/>
    <col min="15624" max="15627" width="10" style="46" customWidth="1"/>
    <col min="15628" max="15628" width="19.85546875" style="46" customWidth="1"/>
    <col min="15629" max="15629" width="10.28515625" style="46" customWidth="1"/>
    <col min="15630" max="15630" width="10" style="46" customWidth="1"/>
    <col min="15631" max="15631" width="10.28515625" style="46" customWidth="1"/>
    <col min="15632" max="15632" width="10" style="46" customWidth="1"/>
    <col min="15633" max="15633" width="10.28515625" style="46" customWidth="1"/>
    <col min="15634" max="15634" width="10" style="46" customWidth="1"/>
    <col min="15635" max="15635" width="10.28515625" style="46" customWidth="1"/>
    <col min="15636" max="15636" width="10" style="46" customWidth="1"/>
    <col min="15637" max="15637" width="10.28515625" style="46" customWidth="1"/>
    <col min="15638" max="15638" width="10" style="46" customWidth="1"/>
    <col min="15639" max="15639" width="19.85546875" style="46" customWidth="1"/>
    <col min="15640" max="15640" width="10.28515625" style="46" customWidth="1"/>
    <col min="15641" max="15641" width="10" style="46" customWidth="1"/>
    <col min="15642" max="15642" width="10.28515625" style="46" customWidth="1"/>
    <col min="15643" max="15643" width="10" style="46" customWidth="1"/>
    <col min="15644" max="15644" width="10.28515625" style="46" customWidth="1"/>
    <col min="15645" max="15645" width="10" style="46" customWidth="1"/>
    <col min="15646" max="15646" width="10.28515625" style="46" customWidth="1"/>
    <col min="15647" max="15647" width="10" style="46" customWidth="1"/>
    <col min="15648" max="15648" width="10.28515625" style="46" customWidth="1"/>
    <col min="15649" max="15649" width="10" style="46" customWidth="1"/>
    <col min="15650" max="15650" width="19.85546875" style="46" customWidth="1"/>
    <col min="15651" max="15651" width="10.28515625" style="46" customWidth="1"/>
    <col min="15652" max="15652" width="10" style="46" customWidth="1"/>
    <col min="15653" max="15653" width="10.28515625" style="46" customWidth="1"/>
    <col min="15654" max="15654" width="10" style="46" customWidth="1"/>
    <col min="15655" max="15655" width="10.28515625" style="46" customWidth="1"/>
    <col min="15656" max="15656" width="10" style="46" customWidth="1"/>
    <col min="15657" max="15657" width="10.28515625" style="46" customWidth="1"/>
    <col min="15658" max="15658" width="10" style="46" customWidth="1"/>
    <col min="15659" max="15659" width="10.28515625" style="46" customWidth="1"/>
    <col min="15660" max="15660" width="10" style="46" customWidth="1"/>
    <col min="15661" max="15661" width="19.85546875" style="46" customWidth="1"/>
    <col min="15662" max="15662" width="10.28515625" style="46" customWidth="1"/>
    <col min="15663" max="15663" width="10" style="46" customWidth="1"/>
    <col min="15664" max="15664" width="10.28515625" style="46" customWidth="1"/>
    <col min="15665" max="15665" width="10" style="46" customWidth="1"/>
    <col min="15666" max="15666" width="10.28515625" style="46" customWidth="1"/>
    <col min="15667" max="15667" width="10" style="46" customWidth="1"/>
    <col min="15668" max="15668" width="10.28515625" style="46" customWidth="1"/>
    <col min="15669" max="15669" width="10" style="46" customWidth="1"/>
    <col min="15670" max="15670" width="10.28515625" style="46" customWidth="1"/>
    <col min="15671" max="15671" width="10" style="46" customWidth="1"/>
    <col min="15672" max="15672" width="19.85546875" style="46" customWidth="1"/>
    <col min="15673" max="15673" width="10.28515625" style="46" customWidth="1"/>
    <col min="15674" max="15674" width="10" style="46" customWidth="1"/>
    <col min="15675" max="15675" width="10.28515625" style="46" customWidth="1"/>
    <col min="15676" max="15676" width="10" style="46" customWidth="1"/>
    <col min="15677" max="15677" width="10.28515625" style="46" customWidth="1"/>
    <col min="15678" max="15678" width="10" style="46" customWidth="1"/>
    <col min="15679" max="15679" width="10.28515625" style="46" customWidth="1"/>
    <col min="15680" max="15680" width="10" style="46" customWidth="1"/>
    <col min="15681" max="15681" width="10.28515625" style="46" customWidth="1"/>
    <col min="15682" max="15682" width="10" style="46" customWidth="1"/>
    <col min="15683" max="15683" width="19.85546875" style="46" customWidth="1"/>
    <col min="15684" max="15684" width="10.28515625" style="46" customWidth="1"/>
    <col min="15685" max="15685" width="10" style="46" customWidth="1"/>
    <col min="15686" max="15686" width="10.28515625" style="46" customWidth="1"/>
    <col min="15687" max="15687" width="10" style="46" customWidth="1"/>
    <col min="15688" max="15688" width="10.28515625" style="46" customWidth="1"/>
    <col min="15689" max="15689" width="10" style="46" customWidth="1"/>
    <col min="15690" max="15690" width="10.28515625" style="46" customWidth="1"/>
    <col min="15691" max="15691" width="10" style="46" customWidth="1"/>
    <col min="15692" max="15692" width="10.28515625" style="46" customWidth="1"/>
    <col min="15693" max="15693" width="10" style="46" customWidth="1"/>
    <col min="15694" max="15694" width="19.85546875" style="46" customWidth="1"/>
    <col min="15695" max="15695" width="10.28515625" style="46" customWidth="1"/>
    <col min="15696" max="15696" width="10" style="46" customWidth="1"/>
    <col min="15697" max="15697" width="10.28515625" style="46" customWidth="1"/>
    <col min="15698" max="15698" width="10" style="46" customWidth="1"/>
    <col min="15699" max="15699" width="10.28515625" style="46" customWidth="1"/>
    <col min="15700" max="15700" width="10" style="46" customWidth="1"/>
    <col min="15701" max="15701" width="10.28515625" style="46" customWidth="1"/>
    <col min="15702" max="15702" width="10" style="46" customWidth="1"/>
    <col min="15703" max="15703" width="10.28515625" style="46" customWidth="1"/>
    <col min="15704" max="15704" width="10" style="46" customWidth="1"/>
    <col min="15705" max="15705" width="19.85546875" style="46" customWidth="1"/>
    <col min="15706" max="15706" width="10.28515625" style="46" customWidth="1"/>
    <col min="15707" max="15707" width="10" style="46" customWidth="1"/>
    <col min="15708" max="15708" width="10.28515625" style="46" customWidth="1"/>
    <col min="15709" max="15709" width="10" style="46" customWidth="1"/>
    <col min="15710" max="15710" width="10.28515625" style="46" customWidth="1"/>
    <col min="15711" max="15711" width="10" style="46" customWidth="1"/>
    <col min="15712" max="15712" width="10.28515625" style="46" customWidth="1"/>
    <col min="15713" max="15713" width="10" style="46" customWidth="1"/>
    <col min="15714" max="15714" width="10.28515625" style="46" customWidth="1"/>
    <col min="15715" max="15715" width="10" style="46" customWidth="1"/>
    <col min="15716" max="15716" width="19.85546875" style="46" customWidth="1"/>
    <col min="15717" max="15717" width="10.28515625" style="46" customWidth="1"/>
    <col min="15718" max="15718" width="10" style="46" customWidth="1"/>
    <col min="15719" max="15719" width="10.28515625" style="46" customWidth="1"/>
    <col min="15720" max="15720" width="10" style="46" customWidth="1"/>
    <col min="15721" max="15721" width="10.28515625" style="46" customWidth="1"/>
    <col min="15722" max="15722" width="10" style="46" customWidth="1"/>
    <col min="15723" max="15723" width="10.28515625" style="46" customWidth="1"/>
    <col min="15724" max="15724" width="10" style="46" customWidth="1"/>
    <col min="15725" max="15725" width="10.28515625" style="46" customWidth="1"/>
    <col min="15726" max="15726" width="10" style="46" customWidth="1"/>
    <col min="15727" max="15727" width="19.85546875" style="46" customWidth="1"/>
    <col min="15728" max="15728" width="10.28515625" style="46" customWidth="1"/>
    <col min="15729" max="15729" width="10" style="46" customWidth="1"/>
    <col min="15730" max="15730" width="10.28515625" style="46" customWidth="1"/>
    <col min="15731" max="15731" width="10" style="46" customWidth="1"/>
    <col min="15732" max="15732" width="10.28515625" style="46" customWidth="1"/>
    <col min="15733" max="15733" width="10" style="46" customWidth="1"/>
    <col min="15734" max="15734" width="10.28515625" style="46" customWidth="1"/>
    <col min="15735" max="15735" width="10" style="46" customWidth="1"/>
    <col min="15736" max="15736" width="10.28515625" style="46" customWidth="1"/>
    <col min="15737" max="15737" width="10" style="46" customWidth="1"/>
    <col min="15738" max="15738" width="19.85546875" style="46" customWidth="1"/>
    <col min="15739" max="15739" width="10.28515625" style="46" customWidth="1"/>
    <col min="15740" max="15740" width="10" style="46" customWidth="1"/>
    <col min="15741" max="15741" width="10.28515625" style="46" customWidth="1"/>
    <col min="15742" max="15742" width="10" style="46" customWidth="1"/>
    <col min="15743" max="15743" width="10.28515625" style="46" customWidth="1"/>
    <col min="15744" max="15744" width="9.140625" style="46"/>
    <col min="15745" max="15745" width="10.28515625" style="46" customWidth="1"/>
    <col min="15746" max="15746" width="9.42578125" style="46" customWidth="1"/>
    <col min="15747" max="15872" width="9.140625" style="46"/>
    <col min="15873" max="15873" width="19.85546875" style="46" customWidth="1"/>
    <col min="15874" max="15874" width="11.42578125" style="46" customWidth="1"/>
    <col min="15875" max="15875" width="10" style="46" customWidth="1"/>
    <col min="15876" max="15876" width="11.42578125" style="46" customWidth="1"/>
    <col min="15877" max="15877" width="10.28515625" style="46" customWidth="1"/>
    <col min="15878" max="15878" width="10" style="46" customWidth="1"/>
    <col min="15879" max="15879" width="10.7109375" style="46" customWidth="1"/>
    <col min="15880" max="15883" width="10" style="46" customWidth="1"/>
    <col min="15884" max="15884" width="19.85546875" style="46" customWidth="1"/>
    <col min="15885" max="15885" width="10.28515625" style="46" customWidth="1"/>
    <col min="15886" max="15886" width="10" style="46" customWidth="1"/>
    <col min="15887" max="15887" width="10.28515625" style="46" customWidth="1"/>
    <col min="15888" max="15888" width="10" style="46" customWidth="1"/>
    <col min="15889" max="15889" width="10.28515625" style="46" customWidth="1"/>
    <col min="15890" max="15890" width="10" style="46" customWidth="1"/>
    <col min="15891" max="15891" width="10.28515625" style="46" customWidth="1"/>
    <col min="15892" max="15892" width="10" style="46" customWidth="1"/>
    <col min="15893" max="15893" width="10.28515625" style="46" customWidth="1"/>
    <col min="15894" max="15894" width="10" style="46" customWidth="1"/>
    <col min="15895" max="15895" width="19.85546875" style="46" customWidth="1"/>
    <col min="15896" max="15896" width="10.28515625" style="46" customWidth="1"/>
    <col min="15897" max="15897" width="10" style="46" customWidth="1"/>
    <col min="15898" max="15898" width="10.28515625" style="46" customWidth="1"/>
    <col min="15899" max="15899" width="10" style="46" customWidth="1"/>
    <col min="15900" max="15900" width="10.28515625" style="46" customWidth="1"/>
    <col min="15901" max="15901" width="10" style="46" customWidth="1"/>
    <col min="15902" max="15902" width="10.28515625" style="46" customWidth="1"/>
    <col min="15903" max="15903" width="10" style="46" customWidth="1"/>
    <col min="15904" max="15904" width="10.28515625" style="46" customWidth="1"/>
    <col min="15905" max="15905" width="10" style="46" customWidth="1"/>
    <col min="15906" max="15906" width="19.85546875" style="46" customWidth="1"/>
    <col min="15907" max="15907" width="10.28515625" style="46" customWidth="1"/>
    <col min="15908" max="15908" width="10" style="46" customWidth="1"/>
    <col min="15909" max="15909" width="10.28515625" style="46" customWidth="1"/>
    <col min="15910" max="15910" width="10" style="46" customWidth="1"/>
    <col min="15911" max="15911" width="10.28515625" style="46" customWidth="1"/>
    <col min="15912" max="15912" width="10" style="46" customWidth="1"/>
    <col min="15913" max="15913" width="10.28515625" style="46" customWidth="1"/>
    <col min="15914" max="15914" width="10" style="46" customWidth="1"/>
    <col min="15915" max="15915" width="10.28515625" style="46" customWidth="1"/>
    <col min="15916" max="15916" width="10" style="46" customWidth="1"/>
    <col min="15917" max="15917" width="19.85546875" style="46" customWidth="1"/>
    <col min="15918" max="15918" width="10.28515625" style="46" customWidth="1"/>
    <col min="15919" max="15919" width="10" style="46" customWidth="1"/>
    <col min="15920" max="15920" width="10.28515625" style="46" customWidth="1"/>
    <col min="15921" max="15921" width="10" style="46" customWidth="1"/>
    <col min="15922" max="15922" width="10.28515625" style="46" customWidth="1"/>
    <col min="15923" max="15923" width="10" style="46" customWidth="1"/>
    <col min="15924" max="15924" width="10.28515625" style="46" customWidth="1"/>
    <col min="15925" max="15925" width="10" style="46" customWidth="1"/>
    <col min="15926" max="15926" width="10.28515625" style="46" customWidth="1"/>
    <col min="15927" max="15927" width="10" style="46" customWidth="1"/>
    <col min="15928" max="15928" width="19.85546875" style="46" customWidth="1"/>
    <col min="15929" max="15929" width="10.28515625" style="46" customWidth="1"/>
    <col min="15930" max="15930" width="10" style="46" customWidth="1"/>
    <col min="15931" max="15931" width="10.28515625" style="46" customWidth="1"/>
    <col min="15932" max="15932" width="10" style="46" customWidth="1"/>
    <col min="15933" max="15933" width="10.28515625" style="46" customWidth="1"/>
    <col min="15934" max="15934" width="10" style="46" customWidth="1"/>
    <col min="15935" max="15935" width="10.28515625" style="46" customWidth="1"/>
    <col min="15936" max="15936" width="10" style="46" customWidth="1"/>
    <col min="15937" max="15937" width="10.28515625" style="46" customWidth="1"/>
    <col min="15938" max="15938" width="10" style="46" customWidth="1"/>
    <col min="15939" max="15939" width="19.85546875" style="46" customWidth="1"/>
    <col min="15940" max="15940" width="10.28515625" style="46" customWidth="1"/>
    <col min="15941" max="15941" width="10" style="46" customWidth="1"/>
    <col min="15942" max="15942" width="10.28515625" style="46" customWidth="1"/>
    <col min="15943" max="15943" width="10" style="46" customWidth="1"/>
    <col min="15944" max="15944" width="10.28515625" style="46" customWidth="1"/>
    <col min="15945" max="15945" width="10" style="46" customWidth="1"/>
    <col min="15946" max="15946" width="10.28515625" style="46" customWidth="1"/>
    <col min="15947" max="15947" width="10" style="46" customWidth="1"/>
    <col min="15948" max="15948" width="10.28515625" style="46" customWidth="1"/>
    <col min="15949" max="15949" width="10" style="46" customWidth="1"/>
    <col min="15950" max="15950" width="19.85546875" style="46" customWidth="1"/>
    <col min="15951" max="15951" width="10.28515625" style="46" customWidth="1"/>
    <col min="15952" max="15952" width="10" style="46" customWidth="1"/>
    <col min="15953" max="15953" width="10.28515625" style="46" customWidth="1"/>
    <col min="15954" max="15954" width="10" style="46" customWidth="1"/>
    <col min="15955" max="15955" width="10.28515625" style="46" customWidth="1"/>
    <col min="15956" max="15956" width="10" style="46" customWidth="1"/>
    <col min="15957" max="15957" width="10.28515625" style="46" customWidth="1"/>
    <col min="15958" max="15958" width="10" style="46" customWidth="1"/>
    <col min="15959" max="15959" width="10.28515625" style="46" customWidth="1"/>
    <col min="15960" max="15960" width="10" style="46" customWidth="1"/>
    <col min="15961" max="15961" width="19.85546875" style="46" customWidth="1"/>
    <col min="15962" max="15962" width="10.28515625" style="46" customWidth="1"/>
    <col min="15963" max="15963" width="10" style="46" customWidth="1"/>
    <col min="15964" max="15964" width="10.28515625" style="46" customWidth="1"/>
    <col min="15965" max="15965" width="10" style="46" customWidth="1"/>
    <col min="15966" max="15966" width="10.28515625" style="46" customWidth="1"/>
    <col min="15967" max="15967" width="10" style="46" customWidth="1"/>
    <col min="15968" max="15968" width="10.28515625" style="46" customWidth="1"/>
    <col min="15969" max="15969" width="10" style="46" customWidth="1"/>
    <col min="15970" max="15970" width="10.28515625" style="46" customWidth="1"/>
    <col min="15971" max="15971" width="10" style="46" customWidth="1"/>
    <col min="15972" max="15972" width="19.85546875" style="46" customWidth="1"/>
    <col min="15973" max="15973" width="10.28515625" style="46" customWidth="1"/>
    <col min="15974" max="15974" width="10" style="46" customWidth="1"/>
    <col min="15975" max="15975" width="10.28515625" style="46" customWidth="1"/>
    <col min="15976" max="15976" width="10" style="46" customWidth="1"/>
    <col min="15977" max="15977" width="10.28515625" style="46" customWidth="1"/>
    <col min="15978" max="15978" width="10" style="46" customWidth="1"/>
    <col min="15979" max="15979" width="10.28515625" style="46" customWidth="1"/>
    <col min="15980" max="15980" width="10" style="46" customWidth="1"/>
    <col min="15981" max="15981" width="10.28515625" style="46" customWidth="1"/>
    <col min="15982" max="15982" width="10" style="46" customWidth="1"/>
    <col min="15983" max="15983" width="19.85546875" style="46" customWidth="1"/>
    <col min="15984" max="15984" width="10.28515625" style="46" customWidth="1"/>
    <col min="15985" max="15985" width="10" style="46" customWidth="1"/>
    <col min="15986" max="15986" width="10.28515625" style="46" customWidth="1"/>
    <col min="15987" max="15987" width="10" style="46" customWidth="1"/>
    <col min="15988" max="15988" width="10.28515625" style="46" customWidth="1"/>
    <col min="15989" max="15989" width="10" style="46" customWidth="1"/>
    <col min="15990" max="15990" width="10.28515625" style="46" customWidth="1"/>
    <col min="15991" max="15991" width="10" style="46" customWidth="1"/>
    <col min="15992" max="15992" width="10.28515625" style="46" customWidth="1"/>
    <col min="15993" max="15993" width="10" style="46" customWidth="1"/>
    <col min="15994" max="15994" width="19.85546875" style="46" customWidth="1"/>
    <col min="15995" max="15995" width="10.28515625" style="46" customWidth="1"/>
    <col min="15996" max="15996" width="10" style="46" customWidth="1"/>
    <col min="15997" max="15997" width="10.28515625" style="46" customWidth="1"/>
    <col min="15998" max="15998" width="10" style="46" customWidth="1"/>
    <col min="15999" max="15999" width="10.28515625" style="46" customWidth="1"/>
    <col min="16000" max="16000" width="9.140625" style="46"/>
    <col min="16001" max="16001" width="10.28515625" style="46" customWidth="1"/>
    <col min="16002" max="16002" width="9.42578125" style="46" customWidth="1"/>
    <col min="16003" max="16128" width="9.140625" style="46"/>
    <col min="16129" max="16129" width="19.85546875" style="46" customWidth="1"/>
    <col min="16130" max="16130" width="11.42578125" style="46" customWidth="1"/>
    <col min="16131" max="16131" width="10" style="46" customWidth="1"/>
    <col min="16132" max="16132" width="11.42578125" style="46" customWidth="1"/>
    <col min="16133" max="16133" width="10.28515625" style="46" customWidth="1"/>
    <col min="16134" max="16134" width="10" style="46" customWidth="1"/>
    <col min="16135" max="16135" width="10.7109375" style="46" customWidth="1"/>
    <col min="16136" max="16139" width="10" style="46" customWidth="1"/>
    <col min="16140" max="16140" width="19.85546875" style="46" customWidth="1"/>
    <col min="16141" max="16141" width="10.28515625" style="46" customWidth="1"/>
    <col min="16142" max="16142" width="10" style="46" customWidth="1"/>
    <col min="16143" max="16143" width="10.28515625" style="46" customWidth="1"/>
    <col min="16144" max="16144" width="10" style="46" customWidth="1"/>
    <col min="16145" max="16145" width="10.28515625" style="46" customWidth="1"/>
    <col min="16146" max="16146" width="10" style="46" customWidth="1"/>
    <col min="16147" max="16147" width="10.28515625" style="46" customWidth="1"/>
    <col min="16148" max="16148" width="10" style="46" customWidth="1"/>
    <col min="16149" max="16149" width="10.28515625" style="46" customWidth="1"/>
    <col min="16150" max="16150" width="10" style="46" customWidth="1"/>
    <col min="16151" max="16151" width="19.85546875" style="46" customWidth="1"/>
    <col min="16152" max="16152" width="10.28515625" style="46" customWidth="1"/>
    <col min="16153" max="16153" width="10" style="46" customWidth="1"/>
    <col min="16154" max="16154" width="10.28515625" style="46" customWidth="1"/>
    <col min="16155" max="16155" width="10" style="46" customWidth="1"/>
    <col min="16156" max="16156" width="10.28515625" style="46" customWidth="1"/>
    <col min="16157" max="16157" width="10" style="46" customWidth="1"/>
    <col min="16158" max="16158" width="10.28515625" style="46" customWidth="1"/>
    <col min="16159" max="16159" width="10" style="46" customWidth="1"/>
    <col min="16160" max="16160" width="10.28515625" style="46" customWidth="1"/>
    <col min="16161" max="16161" width="10" style="46" customWidth="1"/>
    <col min="16162" max="16162" width="19.85546875" style="46" customWidth="1"/>
    <col min="16163" max="16163" width="10.28515625" style="46" customWidth="1"/>
    <col min="16164" max="16164" width="10" style="46" customWidth="1"/>
    <col min="16165" max="16165" width="10.28515625" style="46" customWidth="1"/>
    <col min="16166" max="16166" width="10" style="46" customWidth="1"/>
    <col min="16167" max="16167" width="10.28515625" style="46" customWidth="1"/>
    <col min="16168" max="16168" width="10" style="46" customWidth="1"/>
    <col min="16169" max="16169" width="10.28515625" style="46" customWidth="1"/>
    <col min="16170" max="16170" width="10" style="46" customWidth="1"/>
    <col min="16171" max="16171" width="10.28515625" style="46" customWidth="1"/>
    <col min="16172" max="16172" width="10" style="46" customWidth="1"/>
    <col min="16173" max="16173" width="19.85546875" style="46" customWidth="1"/>
    <col min="16174" max="16174" width="10.28515625" style="46" customWidth="1"/>
    <col min="16175" max="16175" width="10" style="46" customWidth="1"/>
    <col min="16176" max="16176" width="10.28515625" style="46" customWidth="1"/>
    <col min="16177" max="16177" width="10" style="46" customWidth="1"/>
    <col min="16178" max="16178" width="10.28515625" style="46" customWidth="1"/>
    <col min="16179" max="16179" width="10" style="46" customWidth="1"/>
    <col min="16180" max="16180" width="10.28515625" style="46" customWidth="1"/>
    <col min="16181" max="16181" width="10" style="46" customWidth="1"/>
    <col min="16182" max="16182" width="10.28515625" style="46" customWidth="1"/>
    <col min="16183" max="16183" width="10" style="46" customWidth="1"/>
    <col min="16184" max="16184" width="19.85546875" style="46" customWidth="1"/>
    <col min="16185" max="16185" width="10.28515625" style="46" customWidth="1"/>
    <col min="16186" max="16186" width="10" style="46" customWidth="1"/>
    <col min="16187" max="16187" width="10.28515625" style="46" customWidth="1"/>
    <col min="16188" max="16188" width="10" style="46" customWidth="1"/>
    <col min="16189" max="16189" width="10.28515625" style="46" customWidth="1"/>
    <col min="16190" max="16190" width="10" style="46" customWidth="1"/>
    <col min="16191" max="16191" width="10.28515625" style="46" customWidth="1"/>
    <col min="16192" max="16192" width="10" style="46" customWidth="1"/>
    <col min="16193" max="16193" width="10.28515625" style="46" customWidth="1"/>
    <col min="16194" max="16194" width="10" style="46" customWidth="1"/>
    <col min="16195" max="16195" width="19.85546875" style="46" customWidth="1"/>
    <col min="16196" max="16196" width="10.28515625" style="46" customWidth="1"/>
    <col min="16197" max="16197" width="10" style="46" customWidth="1"/>
    <col min="16198" max="16198" width="10.28515625" style="46" customWidth="1"/>
    <col min="16199" max="16199" width="10" style="46" customWidth="1"/>
    <col min="16200" max="16200" width="10.28515625" style="46" customWidth="1"/>
    <col min="16201" max="16201" width="10" style="46" customWidth="1"/>
    <col min="16202" max="16202" width="10.28515625" style="46" customWidth="1"/>
    <col min="16203" max="16203" width="10" style="46" customWidth="1"/>
    <col min="16204" max="16204" width="10.28515625" style="46" customWidth="1"/>
    <col min="16205" max="16205" width="10" style="46" customWidth="1"/>
    <col min="16206" max="16206" width="19.85546875" style="46" customWidth="1"/>
    <col min="16207" max="16207" width="10.28515625" style="46" customWidth="1"/>
    <col min="16208" max="16208" width="10" style="46" customWidth="1"/>
    <col min="16209" max="16209" width="10.28515625" style="46" customWidth="1"/>
    <col min="16210" max="16210" width="10" style="46" customWidth="1"/>
    <col min="16211" max="16211" width="10.28515625" style="46" customWidth="1"/>
    <col min="16212" max="16212" width="10" style="46" customWidth="1"/>
    <col min="16213" max="16213" width="10.28515625" style="46" customWidth="1"/>
    <col min="16214" max="16214" width="10" style="46" customWidth="1"/>
    <col min="16215" max="16215" width="10.28515625" style="46" customWidth="1"/>
    <col min="16216" max="16216" width="10" style="46" customWidth="1"/>
    <col min="16217" max="16217" width="19.85546875" style="46" customWidth="1"/>
    <col min="16218" max="16218" width="10.28515625" style="46" customWidth="1"/>
    <col min="16219" max="16219" width="10" style="46" customWidth="1"/>
    <col min="16220" max="16220" width="10.28515625" style="46" customWidth="1"/>
    <col min="16221" max="16221" width="10" style="46" customWidth="1"/>
    <col min="16222" max="16222" width="10.28515625" style="46" customWidth="1"/>
    <col min="16223" max="16223" width="10" style="46" customWidth="1"/>
    <col min="16224" max="16224" width="10.28515625" style="46" customWidth="1"/>
    <col min="16225" max="16225" width="10" style="46" customWidth="1"/>
    <col min="16226" max="16226" width="10.28515625" style="46" customWidth="1"/>
    <col min="16227" max="16227" width="10" style="46" customWidth="1"/>
    <col min="16228" max="16228" width="19.85546875" style="46" customWidth="1"/>
    <col min="16229" max="16229" width="10.28515625" style="46" customWidth="1"/>
    <col min="16230" max="16230" width="10" style="46" customWidth="1"/>
    <col min="16231" max="16231" width="10.28515625" style="46" customWidth="1"/>
    <col min="16232" max="16232" width="10" style="46" customWidth="1"/>
    <col min="16233" max="16233" width="10.28515625" style="46" customWidth="1"/>
    <col min="16234" max="16234" width="10" style="46" customWidth="1"/>
    <col min="16235" max="16235" width="10.28515625" style="46" customWidth="1"/>
    <col min="16236" max="16236" width="10" style="46" customWidth="1"/>
    <col min="16237" max="16237" width="10.28515625" style="46" customWidth="1"/>
    <col min="16238" max="16238" width="10" style="46" customWidth="1"/>
    <col min="16239" max="16239" width="19.85546875" style="46" customWidth="1"/>
    <col min="16240" max="16240" width="10.28515625" style="46" customWidth="1"/>
    <col min="16241" max="16241" width="10" style="46" customWidth="1"/>
    <col min="16242" max="16242" width="10.28515625" style="46" customWidth="1"/>
    <col min="16243" max="16243" width="10" style="46" customWidth="1"/>
    <col min="16244" max="16244" width="10.28515625" style="46" customWidth="1"/>
    <col min="16245" max="16245" width="10" style="46" customWidth="1"/>
    <col min="16246" max="16246" width="10.28515625" style="46" customWidth="1"/>
    <col min="16247" max="16247" width="10" style="46" customWidth="1"/>
    <col min="16248" max="16248" width="10.28515625" style="46" customWidth="1"/>
    <col min="16249" max="16249" width="10" style="46" customWidth="1"/>
    <col min="16250" max="16250" width="19.85546875" style="46" customWidth="1"/>
    <col min="16251" max="16251" width="10.28515625" style="46" customWidth="1"/>
    <col min="16252" max="16252" width="10" style="46" customWidth="1"/>
    <col min="16253" max="16253" width="10.28515625" style="46" customWidth="1"/>
    <col min="16254" max="16254" width="10" style="46" customWidth="1"/>
    <col min="16255" max="16255" width="10.28515625" style="46" customWidth="1"/>
    <col min="16256" max="16256" width="9.140625" style="46"/>
    <col min="16257" max="16257" width="10.28515625" style="46" customWidth="1"/>
    <col min="16258" max="16258" width="9.42578125" style="46" customWidth="1"/>
    <col min="16259" max="16384" width="9.140625" style="46"/>
  </cols>
  <sheetData>
    <row r="1" spans="1:130" ht="0.75" customHeight="1" x14ac:dyDescent="0.2">
      <c r="A1" s="46" t="s">
        <v>66</v>
      </c>
      <c r="L1" s="6"/>
      <c r="W1" s="6"/>
      <c r="AH1" s="6"/>
      <c r="AS1" s="6"/>
      <c r="BD1" s="6"/>
      <c r="BO1" s="6"/>
      <c r="BZ1" s="6"/>
      <c r="CK1" s="6"/>
      <c r="CV1" s="6"/>
      <c r="DG1" s="6"/>
      <c r="DR1" s="6"/>
    </row>
    <row r="2" spans="1:130" ht="14.25" x14ac:dyDescent="0.2">
      <c r="A2" s="1" t="s">
        <v>260</v>
      </c>
      <c r="B2" s="1"/>
      <c r="C2" s="1"/>
      <c r="D2" s="1"/>
      <c r="E2" s="1"/>
      <c r="F2" s="1"/>
      <c r="G2" s="1"/>
      <c r="H2" s="1"/>
      <c r="I2" s="1"/>
      <c r="L2" s="1" t="s">
        <v>260</v>
      </c>
      <c r="W2" s="1" t="s">
        <v>260</v>
      </c>
      <c r="AH2" s="1" t="s">
        <v>260</v>
      </c>
      <c r="AS2" s="1" t="s">
        <v>260</v>
      </c>
      <c r="BD2" s="1" t="s">
        <v>260</v>
      </c>
      <c r="BO2" s="1" t="s">
        <v>260</v>
      </c>
      <c r="BZ2" s="1" t="s">
        <v>260</v>
      </c>
      <c r="CK2" s="1" t="s">
        <v>260</v>
      </c>
      <c r="CV2" s="1" t="s">
        <v>260</v>
      </c>
      <c r="DG2" s="1" t="s">
        <v>260</v>
      </c>
      <c r="DR2" s="1" t="s">
        <v>260</v>
      </c>
    </row>
    <row r="3" spans="1:130" x14ac:dyDescent="0.2">
      <c r="A3" s="46" t="s">
        <v>261</v>
      </c>
      <c r="L3" s="46" t="s">
        <v>261</v>
      </c>
      <c r="W3" s="46" t="s">
        <v>261</v>
      </c>
      <c r="AH3" s="46" t="s">
        <v>261</v>
      </c>
      <c r="AS3" s="46" t="s">
        <v>261</v>
      </c>
      <c r="BD3" s="46" t="s">
        <v>261</v>
      </c>
      <c r="BO3" s="46" t="s">
        <v>261</v>
      </c>
      <c r="BZ3" s="46" t="s">
        <v>261</v>
      </c>
      <c r="CK3" s="46" t="s">
        <v>261</v>
      </c>
      <c r="CV3" s="46" t="s">
        <v>261</v>
      </c>
      <c r="DG3" s="46" t="s">
        <v>261</v>
      </c>
      <c r="DR3" s="46" t="s">
        <v>261</v>
      </c>
    </row>
    <row r="4" spans="1:130" x14ac:dyDescent="0.2">
      <c r="A4" s="46" t="s">
        <v>65</v>
      </c>
      <c r="L4" s="46" t="s">
        <v>65</v>
      </c>
      <c r="W4" s="46" t="s">
        <v>65</v>
      </c>
      <c r="AH4" s="46" t="s">
        <v>65</v>
      </c>
      <c r="AS4" s="46" t="s">
        <v>65</v>
      </c>
      <c r="BD4" s="46" t="s">
        <v>65</v>
      </c>
      <c r="BO4" s="46" t="s">
        <v>65</v>
      </c>
      <c r="BZ4" s="46" t="s">
        <v>65</v>
      </c>
      <c r="CK4" s="46" t="s">
        <v>65</v>
      </c>
      <c r="CV4" s="46" t="s">
        <v>65</v>
      </c>
      <c r="DG4" s="46" t="s">
        <v>65</v>
      </c>
      <c r="DR4" s="46" t="s">
        <v>65</v>
      </c>
    </row>
    <row r="5" spans="1:130" s="47" customFormat="1" ht="13.5" thickBot="1" x14ac:dyDescent="0.25">
      <c r="A5" s="10"/>
      <c r="B5" s="10"/>
      <c r="C5" s="10"/>
      <c r="D5" s="10"/>
      <c r="E5" s="10"/>
      <c r="F5" s="10"/>
      <c r="G5" s="10"/>
      <c r="H5" s="10"/>
      <c r="I5" s="10"/>
      <c r="J5" s="46"/>
      <c r="L5" s="10"/>
      <c r="M5" s="46"/>
      <c r="O5" s="46"/>
      <c r="Q5" s="46"/>
      <c r="S5" s="46"/>
      <c r="U5" s="46"/>
      <c r="W5" s="10"/>
      <c r="X5" s="46"/>
      <c r="Z5" s="46"/>
      <c r="AB5" s="46"/>
      <c r="AD5" s="46"/>
      <c r="AF5" s="46"/>
      <c r="AH5" s="10"/>
      <c r="AI5" s="46"/>
      <c r="AK5" s="46"/>
      <c r="AM5" s="46"/>
      <c r="AO5" s="46"/>
      <c r="AQ5" s="46"/>
      <c r="AS5" s="10"/>
      <c r="AT5" s="46"/>
      <c r="AV5" s="46"/>
      <c r="AX5" s="46"/>
      <c r="AZ5" s="46"/>
      <c r="BB5" s="46"/>
      <c r="BD5" s="10"/>
      <c r="BE5" s="46"/>
      <c r="BG5" s="46"/>
      <c r="BI5" s="46"/>
      <c r="BK5" s="46"/>
      <c r="BM5" s="46"/>
      <c r="BO5" s="10"/>
      <c r="BP5" s="46"/>
      <c r="BR5" s="46"/>
      <c r="BT5" s="46"/>
      <c r="BV5" s="46"/>
      <c r="BX5" s="46"/>
      <c r="BZ5" s="10"/>
      <c r="CA5" s="46"/>
      <c r="CC5" s="46"/>
      <c r="CE5" s="46"/>
      <c r="CG5" s="46"/>
      <c r="CI5" s="46"/>
      <c r="CK5" s="10"/>
      <c r="CL5" s="46"/>
      <c r="CN5" s="46"/>
      <c r="CP5" s="46"/>
      <c r="CR5" s="46"/>
      <c r="CT5" s="46"/>
      <c r="CV5" s="10"/>
      <c r="CW5" s="46"/>
      <c r="CY5" s="46"/>
      <c r="DA5" s="46"/>
      <c r="DC5" s="46"/>
      <c r="DE5" s="46"/>
      <c r="DG5" s="10"/>
      <c r="DH5" s="46"/>
      <c r="DJ5" s="46"/>
      <c r="DL5" s="46"/>
      <c r="DN5" s="46"/>
      <c r="DP5" s="46"/>
      <c r="DR5" s="10"/>
      <c r="DS5" s="46"/>
      <c r="DU5" s="46"/>
      <c r="DW5" s="46"/>
      <c r="DY5" s="46"/>
    </row>
    <row r="6" spans="1:130" s="47" customFormat="1" ht="13.5" customHeight="1" thickBot="1" x14ac:dyDescent="0.25">
      <c r="A6" s="230" t="s">
        <v>118</v>
      </c>
      <c r="B6" s="237" t="s">
        <v>56</v>
      </c>
      <c r="C6" s="237"/>
      <c r="D6" s="237" t="s">
        <v>57</v>
      </c>
      <c r="E6" s="237"/>
      <c r="F6" s="237" t="s">
        <v>60</v>
      </c>
      <c r="G6" s="237"/>
      <c r="H6" s="233" t="s">
        <v>59</v>
      </c>
      <c r="I6" s="234"/>
      <c r="J6" s="234"/>
      <c r="K6" s="235"/>
      <c r="L6" s="230" t="s">
        <v>118</v>
      </c>
      <c r="M6" s="233" t="s">
        <v>67</v>
      </c>
      <c r="N6" s="234"/>
      <c r="O6" s="234"/>
      <c r="P6" s="234"/>
      <c r="Q6" s="234"/>
      <c r="R6" s="234"/>
      <c r="S6" s="234"/>
      <c r="T6" s="234"/>
      <c r="U6" s="234"/>
      <c r="V6" s="235"/>
      <c r="W6" s="230" t="s">
        <v>118</v>
      </c>
      <c r="X6" s="233" t="s">
        <v>67</v>
      </c>
      <c r="Y6" s="234"/>
      <c r="Z6" s="234"/>
      <c r="AA6" s="234"/>
      <c r="AB6" s="234"/>
      <c r="AC6" s="234"/>
      <c r="AD6" s="234"/>
      <c r="AE6" s="234"/>
      <c r="AF6" s="234"/>
      <c r="AG6" s="235"/>
      <c r="AH6" s="230" t="s">
        <v>118</v>
      </c>
      <c r="AI6" s="233" t="s">
        <v>67</v>
      </c>
      <c r="AJ6" s="234"/>
      <c r="AK6" s="234"/>
      <c r="AL6" s="234"/>
      <c r="AM6" s="234"/>
      <c r="AN6" s="234"/>
      <c r="AO6" s="234"/>
      <c r="AP6" s="234"/>
      <c r="AQ6" s="234"/>
      <c r="AR6" s="235"/>
      <c r="AS6" s="230" t="s">
        <v>118</v>
      </c>
      <c r="AT6" s="233" t="s">
        <v>67</v>
      </c>
      <c r="AU6" s="234"/>
      <c r="AV6" s="234"/>
      <c r="AW6" s="234"/>
      <c r="AX6" s="234"/>
      <c r="AY6" s="234"/>
      <c r="AZ6" s="234"/>
      <c r="BA6" s="234"/>
      <c r="BB6" s="234"/>
      <c r="BC6" s="235"/>
      <c r="BD6" s="230" t="s">
        <v>118</v>
      </c>
      <c r="BE6" s="233" t="s">
        <v>67</v>
      </c>
      <c r="BF6" s="234"/>
      <c r="BG6" s="234"/>
      <c r="BH6" s="234"/>
      <c r="BI6" s="234"/>
      <c r="BJ6" s="234"/>
      <c r="BK6" s="234"/>
      <c r="BL6" s="234"/>
      <c r="BM6" s="234"/>
      <c r="BN6" s="235"/>
      <c r="BO6" s="230" t="s">
        <v>118</v>
      </c>
      <c r="BP6" s="233" t="s">
        <v>67</v>
      </c>
      <c r="BQ6" s="234"/>
      <c r="BR6" s="234"/>
      <c r="BS6" s="234"/>
      <c r="BT6" s="234"/>
      <c r="BU6" s="234"/>
      <c r="BV6" s="234"/>
      <c r="BW6" s="234"/>
      <c r="BX6" s="234"/>
      <c r="BY6" s="235"/>
      <c r="BZ6" s="230" t="s">
        <v>118</v>
      </c>
      <c r="CA6" s="233" t="s">
        <v>67</v>
      </c>
      <c r="CB6" s="234"/>
      <c r="CC6" s="234"/>
      <c r="CD6" s="234"/>
      <c r="CE6" s="234"/>
      <c r="CF6" s="234"/>
      <c r="CG6" s="234"/>
      <c r="CH6" s="234"/>
      <c r="CI6" s="234"/>
      <c r="CJ6" s="235"/>
      <c r="CK6" s="230" t="s">
        <v>118</v>
      </c>
      <c r="CL6" s="233" t="s">
        <v>67</v>
      </c>
      <c r="CM6" s="234"/>
      <c r="CN6" s="234"/>
      <c r="CO6" s="234"/>
      <c r="CP6" s="234"/>
      <c r="CQ6" s="234"/>
      <c r="CR6" s="234"/>
      <c r="CS6" s="234"/>
      <c r="CT6" s="234"/>
      <c r="CU6" s="235"/>
      <c r="CV6" s="230" t="s">
        <v>118</v>
      </c>
      <c r="CW6" s="233" t="s">
        <v>67</v>
      </c>
      <c r="CX6" s="234"/>
      <c r="CY6" s="234"/>
      <c r="CZ6" s="234"/>
      <c r="DA6" s="234"/>
      <c r="DB6" s="234"/>
      <c r="DC6" s="234"/>
      <c r="DD6" s="234"/>
      <c r="DE6" s="234"/>
      <c r="DF6" s="235"/>
      <c r="DG6" s="230" t="s">
        <v>118</v>
      </c>
      <c r="DH6" s="233" t="s">
        <v>67</v>
      </c>
      <c r="DI6" s="234"/>
      <c r="DJ6" s="234"/>
      <c r="DK6" s="234"/>
      <c r="DL6" s="234"/>
      <c r="DM6" s="234"/>
      <c r="DN6" s="234"/>
      <c r="DO6" s="234"/>
      <c r="DP6" s="234"/>
      <c r="DQ6" s="235"/>
      <c r="DR6" s="230" t="s">
        <v>118</v>
      </c>
      <c r="DS6" s="236" t="s">
        <v>119</v>
      </c>
      <c r="DT6" s="236"/>
      <c r="DU6" s="236"/>
      <c r="DV6" s="236"/>
      <c r="DW6" s="236"/>
      <c r="DX6" s="236"/>
      <c r="DY6" s="236"/>
      <c r="DZ6" s="236"/>
    </row>
    <row r="7" spans="1:130" s="85" customFormat="1" ht="12.75" customHeight="1" x14ac:dyDescent="0.2">
      <c r="A7" s="231"/>
      <c r="B7" s="238"/>
      <c r="C7" s="238"/>
      <c r="D7" s="238"/>
      <c r="E7" s="238"/>
      <c r="F7" s="238"/>
      <c r="G7" s="238"/>
      <c r="H7" s="227" t="s">
        <v>58</v>
      </c>
      <c r="I7" s="228"/>
      <c r="J7" s="229" t="s">
        <v>0</v>
      </c>
      <c r="K7" s="223"/>
      <c r="L7" s="231"/>
      <c r="M7" s="222" t="s">
        <v>1</v>
      </c>
      <c r="N7" s="223"/>
      <c r="O7" s="222" t="s">
        <v>2</v>
      </c>
      <c r="P7" s="223"/>
      <c r="Q7" s="222" t="s">
        <v>3</v>
      </c>
      <c r="R7" s="223"/>
      <c r="S7" s="222" t="s">
        <v>4</v>
      </c>
      <c r="T7" s="223"/>
      <c r="U7" s="222" t="s">
        <v>5</v>
      </c>
      <c r="V7" s="223"/>
      <c r="W7" s="231"/>
      <c r="X7" s="222" t="s">
        <v>6</v>
      </c>
      <c r="Y7" s="223"/>
      <c r="Z7" s="222" t="s">
        <v>7</v>
      </c>
      <c r="AA7" s="223"/>
      <c r="AB7" s="222" t="s">
        <v>8</v>
      </c>
      <c r="AC7" s="223"/>
      <c r="AD7" s="222" t="s">
        <v>9</v>
      </c>
      <c r="AE7" s="223"/>
      <c r="AF7" s="222" t="s">
        <v>10</v>
      </c>
      <c r="AG7" s="223"/>
      <c r="AH7" s="231"/>
      <c r="AI7" s="225" t="s">
        <v>11</v>
      </c>
      <c r="AJ7" s="226"/>
      <c r="AK7" s="225" t="s">
        <v>12</v>
      </c>
      <c r="AL7" s="226"/>
      <c r="AM7" s="225" t="s">
        <v>13</v>
      </c>
      <c r="AN7" s="226"/>
      <c r="AO7" s="222" t="s">
        <v>14</v>
      </c>
      <c r="AP7" s="223"/>
      <c r="AQ7" s="222" t="s">
        <v>15</v>
      </c>
      <c r="AR7" s="223"/>
      <c r="AS7" s="231"/>
      <c r="AT7" s="222" t="s">
        <v>16</v>
      </c>
      <c r="AU7" s="223"/>
      <c r="AV7" s="222" t="s">
        <v>17</v>
      </c>
      <c r="AW7" s="223"/>
      <c r="AX7" s="225" t="s">
        <v>18</v>
      </c>
      <c r="AY7" s="226"/>
      <c r="AZ7" s="222" t="s">
        <v>19</v>
      </c>
      <c r="BA7" s="223"/>
      <c r="BB7" s="222" t="s">
        <v>20</v>
      </c>
      <c r="BC7" s="223"/>
      <c r="BD7" s="231"/>
      <c r="BE7" s="222" t="s">
        <v>21</v>
      </c>
      <c r="BF7" s="223"/>
      <c r="BG7" s="222" t="s">
        <v>22</v>
      </c>
      <c r="BH7" s="223"/>
      <c r="BI7" s="222" t="s">
        <v>23</v>
      </c>
      <c r="BJ7" s="223"/>
      <c r="BK7" s="222" t="s">
        <v>24</v>
      </c>
      <c r="BL7" s="223"/>
      <c r="BM7" s="222" t="s">
        <v>25</v>
      </c>
      <c r="BN7" s="223"/>
      <c r="BO7" s="231"/>
      <c r="BP7" s="222" t="s">
        <v>26</v>
      </c>
      <c r="BQ7" s="223"/>
      <c r="BR7" s="222" t="s">
        <v>27</v>
      </c>
      <c r="BS7" s="223"/>
      <c r="BT7" s="222" t="s">
        <v>28</v>
      </c>
      <c r="BU7" s="223"/>
      <c r="BV7" s="222" t="s">
        <v>29</v>
      </c>
      <c r="BW7" s="223"/>
      <c r="BX7" s="222" t="s">
        <v>30</v>
      </c>
      <c r="BY7" s="223"/>
      <c r="BZ7" s="231"/>
      <c r="CA7" s="222" t="s">
        <v>31</v>
      </c>
      <c r="CB7" s="223"/>
      <c r="CC7" s="222" t="s">
        <v>32</v>
      </c>
      <c r="CD7" s="223"/>
      <c r="CE7" s="222" t="s">
        <v>33</v>
      </c>
      <c r="CF7" s="223"/>
      <c r="CG7" s="222" t="s">
        <v>34</v>
      </c>
      <c r="CH7" s="223"/>
      <c r="CI7" s="222" t="s">
        <v>35</v>
      </c>
      <c r="CJ7" s="223"/>
      <c r="CK7" s="231"/>
      <c r="CL7" s="222" t="s">
        <v>36</v>
      </c>
      <c r="CM7" s="223"/>
      <c r="CN7" s="222" t="s">
        <v>37</v>
      </c>
      <c r="CO7" s="223"/>
      <c r="CP7" s="222" t="s">
        <v>38</v>
      </c>
      <c r="CQ7" s="223"/>
      <c r="CR7" s="222" t="s">
        <v>40</v>
      </c>
      <c r="CS7" s="223"/>
      <c r="CT7" s="225" t="s">
        <v>41</v>
      </c>
      <c r="CU7" s="226"/>
      <c r="CV7" s="231"/>
      <c r="CW7" s="225" t="s">
        <v>42</v>
      </c>
      <c r="CX7" s="226"/>
      <c r="CY7" s="225" t="s">
        <v>43</v>
      </c>
      <c r="CZ7" s="226"/>
      <c r="DA7" s="222" t="s">
        <v>44</v>
      </c>
      <c r="DB7" s="223"/>
      <c r="DC7" s="222" t="s">
        <v>45</v>
      </c>
      <c r="DD7" s="223"/>
      <c r="DE7" s="222" t="s">
        <v>46</v>
      </c>
      <c r="DF7" s="223"/>
      <c r="DG7" s="231"/>
      <c r="DH7" s="222" t="s">
        <v>47</v>
      </c>
      <c r="DI7" s="223"/>
      <c r="DJ7" s="222" t="s">
        <v>48</v>
      </c>
      <c r="DK7" s="223"/>
      <c r="DL7" s="222" t="s">
        <v>49</v>
      </c>
      <c r="DM7" s="223"/>
      <c r="DN7" s="222" t="s">
        <v>50</v>
      </c>
      <c r="DO7" s="223"/>
      <c r="DP7" s="222" t="s">
        <v>51</v>
      </c>
      <c r="DQ7" s="224"/>
      <c r="DR7" s="231"/>
      <c r="DS7" s="221" t="s">
        <v>58</v>
      </c>
      <c r="DT7" s="221"/>
      <c r="DU7" s="221" t="s">
        <v>39</v>
      </c>
      <c r="DV7" s="221"/>
      <c r="DW7" s="221" t="s">
        <v>63</v>
      </c>
      <c r="DX7" s="221"/>
      <c r="DY7" s="221" t="s">
        <v>64</v>
      </c>
      <c r="DZ7" s="221"/>
    </row>
    <row r="8" spans="1:130" s="85" customFormat="1" ht="13.5" thickBot="1" x14ac:dyDescent="0.25">
      <c r="A8" s="232"/>
      <c r="B8" s="12" t="s">
        <v>52</v>
      </c>
      <c r="C8" s="13" t="s">
        <v>53</v>
      </c>
      <c r="D8" s="14" t="s">
        <v>52</v>
      </c>
      <c r="E8" s="13" t="s">
        <v>53</v>
      </c>
      <c r="F8" s="14" t="s">
        <v>52</v>
      </c>
      <c r="G8" s="13" t="s">
        <v>53</v>
      </c>
      <c r="H8" s="14" t="s">
        <v>52</v>
      </c>
      <c r="I8" s="13" t="s">
        <v>53</v>
      </c>
      <c r="J8" s="24" t="s">
        <v>52</v>
      </c>
      <c r="K8" s="4" t="s">
        <v>53</v>
      </c>
      <c r="L8" s="232"/>
      <c r="M8" s="27" t="s">
        <v>52</v>
      </c>
      <c r="N8" s="4" t="s">
        <v>53</v>
      </c>
      <c r="O8" s="27" t="s">
        <v>52</v>
      </c>
      <c r="P8" s="4" t="s">
        <v>53</v>
      </c>
      <c r="Q8" s="27" t="s">
        <v>52</v>
      </c>
      <c r="R8" s="4" t="s">
        <v>53</v>
      </c>
      <c r="S8" s="27" t="s">
        <v>52</v>
      </c>
      <c r="T8" s="4" t="s">
        <v>53</v>
      </c>
      <c r="U8" s="27" t="s">
        <v>52</v>
      </c>
      <c r="V8" s="4" t="s">
        <v>53</v>
      </c>
      <c r="W8" s="232"/>
      <c r="X8" s="27" t="s">
        <v>52</v>
      </c>
      <c r="Y8" s="4" t="s">
        <v>53</v>
      </c>
      <c r="Z8" s="27" t="s">
        <v>52</v>
      </c>
      <c r="AA8" s="4" t="s">
        <v>53</v>
      </c>
      <c r="AB8" s="27" t="s">
        <v>52</v>
      </c>
      <c r="AC8" s="4" t="s">
        <v>53</v>
      </c>
      <c r="AD8" s="27" t="s">
        <v>52</v>
      </c>
      <c r="AE8" s="4" t="s">
        <v>53</v>
      </c>
      <c r="AF8" s="27" t="s">
        <v>52</v>
      </c>
      <c r="AG8" s="4" t="s">
        <v>53</v>
      </c>
      <c r="AH8" s="232"/>
      <c r="AI8" s="27" t="s">
        <v>52</v>
      </c>
      <c r="AJ8" s="4" t="s">
        <v>53</v>
      </c>
      <c r="AK8" s="27" t="s">
        <v>52</v>
      </c>
      <c r="AL8" s="4" t="s">
        <v>53</v>
      </c>
      <c r="AM8" s="27" t="s">
        <v>52</v>
      </c>
      <c r="AN8" s="4" t="s">
        <v>53</v>
      </c>
      <c r="AO8" s="27" t="s">
        <v>52</v>
      </c>
      <c r="AP8" s="4" t="s">
        <v>53</v>
      </c>
      <c r="AQ8" s="27" t="s">
        <v>52</v>
      </c>
      <c r="AR8" s="4" t="s">
        <v>53</v>
      </c>
      <c r="AS8" s="232"/>
      <c r="AT8" s="27" t="s">
        <v>52</v>
      </c>
      <c r="AU8" s="4" t="s">
        <v>53</v>
      </c>
      <c r="AV8" s="27" t="s">
        <v>52</v>
      </c>
      <c r="AW8" s="4" t="s">
        <v>53</v>
      </c>
      <c r="AX8" s="27" t="s">
        <v>52</v>
      </c>
      <c r="AY8" s="4" t="s">
        <v>53</v>
      </c>
      <c r="AZ8" s="27" t="s">
        <v>52</v>
      </c>
      <c r="BA8" s="4" t="s">
        <v>53</v>
      </c>
      <c r="BB8" s="27" t="s">
        <v>52</v>
      </c>
      <c r="BC8" s="4" t="s">
        <v>53</v>
      </c>
      <c r="BD8" s="232"/>
      <c r="BE8" s="27" t="s">
        <v>52</v>
      </c>
      <c r="BF8" s="4" t="s">
        <v>53</v>
      </c>
      <c r="BG8" s="27" t="s">
        <v>52</v>
      </c>
      <c r="BH8" s="4" t="s">
        <v>53</v>
      </c>
      <c r="BI8" s="27" t="s">
        <v>52</v>
      </c>
      <c r="BJ8" s="4" t="s">
        <v>53</v>
      </c>
      <c r="BK8" s="27" t="s">
        <v>52</v>
      </c>
      <c r="BL8" s="4" t="s">
        <v>53</v>
      </c>
      <c r="BM8" s="27" t="s">
        <v>52</v>
      </c>
      <c r="BN8" s="4" t="s">
        <v>53</v>
      </c>
      <c r="BO8" s="232"/>
      <c r="BP8" s="27" t="s">
        <v>52</v>
      </c>
      <c r="BQ8" s="4" t="s">
        <v>53</v>
      </c>
      <c r="BR8" s="27" t="s">
        <v>52</v>
      </c>
      <c r="BS8" s="4" t="s">
        <v>53</v>
      </c>
      <c r="BT8" s="27" t="s">
        <v>52</v>
      </c>
      <c r="BU8" s="4" t="s">
        <v>53</v>
      </c>
      <c r="BV8" s="27" t="s">
        <v>52</v>
      </c>
      <c r="BW8" s="4" t="s">
        <v>53</v>
      </c>
      <c r="BX8" s="27" t="s">
        <v>52</v>
      </c>
      <c r="BY8" s="4" t="s">
        <v>53</v>
      </c>
      <c r="BZ8" s="232"/>
      <c r="CA8" s="27" t="s">
        <v>52</v>
      </c>
      <c r="CB8" s="4" t="s">
        <v>53</v>
      </c>
      <c r="CC8" s="27" t="s">
        <v>52</v>
      </c>
      <c r="CD8" s="4" t="s">
        <v>53</v>
      </c>
      <c r="CE8" s="27" t="s">
        <v>52</v>
      </c>
      <c r="CF8" s="4" t="s">
        <v>53</v>
      </c>
      <c r="CG8" s="27" t="s">
        <v>52</v>
      </c>
      <c r="CH8" s="4" t="s">
        <v>53</v>
      </c>
      <c r="CI8" s="27" t="s">
        <v>52</v>
      </c>
      <c r="CJ8" s="4" t="s">
        <v>53</v>
      </c>
      <c r="CK8" s="232"/>
      <c r="CL8" s="27" t="s">
        <v>52</v>
      </c>
      <c r="CM8" s="4" t="s">
        <v>53</v>
      </c>
      <c r="CN8" s="27" t="s">
        <v>52</v>
      </c>
      <c r="CO8" s="4" t="s">
        <v>53</v>
      </c>
      <c r="CP8" s="27" t="s">
        <v>52</v>
      </c>
      <c r="CQ8" s="4" t="s">
        <v>53</v>
      </c>
      <c r="CR8" s="27" t="s">
        <v>52</v>
      </c>
      <c r="CS8" s="4" t="s">
        <v>53</v>
      </c>
      <c r="CT8" s="27" t="s">
        <v>52</v>
      </c>
      <c r="CU8" s="4" t="s">
        <v>53</v>
      </c>
      <c r="CV8" s="232"/>
      <c r="CW8" s="27" t="s">
        <v>52</v>
      </c>
      <c r="CX8" s="4" t="s">
        <v>53</v>
      </c>
      <c r="CY8" s="27" t="s">
        <v>52</v>
      </c>
      <c r="CZ8" s="4" t="s">
        <v>53</v>
      </c>
      <c r="DA8" s="27" t="s">
        <v>52</v>
      </c>
      <c r="DB8" s="4" t="s">
        <v>53</v>
      </c>
      <c r="DC8" s="27" t="s">
        <v>52</v>
      </c>
      <c r="DD8" s="4" t="s">
        <v>53</v>
      </c>
      <c r="DE8" s="27" t="s">
        <v>52</v>
      </c>
      <c r="DF8" s="4" t="s">
        <v>53</v>
      </c>
      <c r="DG8" s="232"/>
      <c r="DH8" s="27" t="s">
        <v>52</v>
      </c>
      <c r="DI8" s="4" t="s">
        <v>53</v>
      </c>
      <c r="DJ8" s="27" t="s">
        <v>52</v>
      </c>
      <c r="DK8" s="4" t="s">
        <v>53</v>
      </c>
      <c r="DL8" s="27" t="s">
        <v>52</v>
      </c>
      <c r="DM8" s="4" t="s">
        <v>53</v>
      </c>
      <c r="DN8" s="27" t="s">
        <v>52</v>
      </c>
      <c r="DO8" s="4" t="s">
        <v>53</v>
      </c>
      <c r="DP8" s="27" t="s">
        <v>52</v>
      </c>
      <c r="DQ8" s="4" t="s">
        <v>53</v>
      </c>
      <c r="DR8" s="232"/>
      <c r="DS8" s="27" t="s">
        <v>52</v>
      </c>
      <c r="DT8" s="4" t="s">
        <v>53</v>
      </c>
      <c r="DU8" s="27" t="s">
        <v>52</v>
      </c>
      <c r="DV8" s="4" t="s">
        <v>53</v>
      </c>
      <c r="DW8" s="27" t="s">
        <v>52</v>
      </c>
      <c r="DX8" s="4" t="s">
        <v>53</v>
      </c>
      <c r="DY8" s="27" t="s">
        <v>52</v>
      </c>
      <c r="DZ8" s="4" t="s">
        <v>53</v>
      </c>
    </row>
    <row r="9" spans="1:130" s="85" customFormat="1" x14ac:dyDescent="0.2">
      <c r="A9" s="84"/>
      <c r="B9" s="15"/>
      <c r="C9" s="16"/>
      <c r="D9" s="15"/>
      <c r="E9" s="16"/>
      <c r="F9" s="15"/>
      <c r="G9" s="16"/>
      <c r="H9" s="15"/>
      <c r="I9" s="16"/>
      <c r="J9" s="25"/>
      <c r="K9" s="5"/>
      <c r="L9" s="48"/>
      <c r="M9" s="25"/>
      <c r="N9" s="5"/>
      <c r="O9" s="25"/>
      <c r="P9" s="5"/>
      <c r="Q9" s="25"/>
      <c r="R9" s="5"/>
      <c r="S9" s="25"/>
      <c r="T9" s="5"/>
      <c r="U9" s="25"/>
      <c r="V9" s="5"/>
      <c r="W9" s="48"/>
      <c r="X9" s="25"/>
      <c r="Y9" s="5"/>
      <c r="Z9" s="25"/>
      <c r="AA9" s="5"/>
      <c r="AB9" s="25"/>
      <c r="AC9" s="5"/>
      <c r="AD9" s="25"/>
      <c r="AE9" s="5"/>
      <c r="AF9" s="25"/>
      <c r="AG9" s="5"/>
      <c r="AH9" s="48"/>
      <c r="AI9" s="25"/>
      <c r="AJ9" s="5"/>
      <c r="AK9" s="25"/>
      <c r="AL9" s="5"/>
      <c r="AM9" s="25"/>
      <c r="AN9" s="5"/>
      <c r="AO9" s="25"/>
      <c r="AP9" s="5"/>
      <c r="AQ9" s="25"/>
      <c r="AR9" s="5"/>
      <c r="AS9" s="48"/>
      <c r="AT9" s="25"/>
      <c r="AU9" s="5"/>
      <c r="AV9" s="25"/>
      <c r="AW9" s="5"/>
      <c r="AX9" s="25"/>
      <c r="AY9" s="5"/>
      <c r="AZ9" s="25"/>
      <c r="BA9" s="5"/>
      <c r="BB9" s="25"/>
      <c r="BC9" s="5"/>
      <c r="BD9" s="48"/>
      <c r="BE9" s="25"/>
      <c r="BF9" s="5"/>
      <c r="BG9" s="25"/>
      <c r="BH9" s="5"/>
      <c r="BI9" s="25"/>
      <c r="BJ9" s="5"/>
      <c r="BK9" s="25"/>
      <c r="BL9" s="5"/>
      <c r="BM9" s="25"/>
      <c r="BN9" s="5"/>
      <c r="BO9" s="48"/>
      <c r="BP9" s="25"/>
      <c r="BQ9" s="5"/>
      <c r="BR9" s="25"/>
      <c r="BS9" s="5"/>
      <c r="BT9" s="25"/>
      <c r="BU9" s="5"/>
      <c r="BV9" s="25"/>
      <c r="BW9" s="5"/>
      <c r="BX9" s="25"/>
      <c r="BY9" s="5"/>
      <c r="BZ9" s="48"/>
      <c r="CA9" s="25"/>
      <c r="CB9" s="5"/>
      <c r="CC9" s="25"/>
      <c r="CD9" s="5"/>
      <c r="CE9" s="25"/>
      <c r="CF9" s="5"/>
      <c r="CG9" s="25"/>
      <c r="CH9" s="5"/>
      <c r="CI9" s="25"/>
      <c r="CJ9" s="5"/>
      <c r="CK9" s="48"/>
      <c r="CL9" s="25"/>
      <c r="CM9" s="5"/>
      <c r="CN9" s="25"/>
      <c r="CO9" s="5"/>
      <c r="CP9" s="25"/>
      <c r="CQ9" s="5"/>
      <c r="CR9" s="25"/>
      <c r="CS9" s="5"/>
      <c r="CT9" s="25"/>
      <c r="CU9" s="5"/>
      <c r="CV9" s="48"/>
      <c r="CW9" s="25"/>
      <c r="CX9" s="5"/>
      <c r="CY9" s="25"/>
      <c r="CZ9" s="5"/>
      <c r="DA9" s="25"/>
      <c r="DB9" s="5"/>
      <c r="DC9" s="25"/>
      <c r="DD9" s="5"/>
      <c r="DE9" s="25"/>
      <c r="DF9" s="5"/>
      <c r="DG9" s="48"/>
      <c r="DH9" s="25"/>
      <c r="DI9" s="5"/>
      <c r="DJ9" s="25"/>
      <c r="DK9" s="5"/>
      <c r="DL9" s="25"/>
      <c r="DM9" s="5"/>
      <c r="DN9" s="25"/>
      <c r="DO9" s="5"/>
      <c r="DP9" s="25"/>
      <c r="DQ9" s="5"/>
      <c r="DR9" s="48"/>
      <c r="DS9" s="25"/>
      <c r="DT9" s="5"/>
      <c r="DU9" s="25"/>
      <c r="DV9" s="5"/>
      <c r="DW9" s="25"/>
      <c r="DX9" s="5"/>
      <c r="DY9" s="25"/>
      <c r="DZ9" s="5"/>
    </row>
    <row r="10" spans="1:130" s="85" customFormat="1" ht="14.25" x14ac:dyDescent="0.2">
      <c r="A10" s="49" t="s">
        <v>68</v>
      </c>
      <c r="B10" s="21">
        <v>324665523</v>
      </c>
      <c r="C10" s="22">
        <v>30094</v>
      </c>
      <c r="D10" s="21">
        <v>280343146</v>
      </c>
      <c r="E10" s="22">
        <v>195001</v>
      </c>
      <c r="F10" s="21">
        <v>35013848</v>
      </c>
      <c r="G10" s="22">
        <v>178044</v>
      </c>
      <c r="H10" s="21">
        <v>7398337</v>
      </c>
      <c r="I10" s="22">
        <v>64485</v>
      </c>
      <c r="J10" s="21">
        <v>98704</v>
      </c>
      <c r="K10" s="22">
        <v>8472</v>
      </c>
      <c r="L10" s="49" t="s">
        <v>68</v>
      </c>
      <c r="M10" s="23">
        <v>50134</v>
      </c>
      <c r="N10" s="50">
        <v>6603</v>
      </c>
      <c r="O10" s="19">
        <v>173631</v>
      </c>
      <c r="P10" s="50">
        <v>9972</v>
      </c>
      <c r="Q10" s="19">
        <v>64524</v>
      </c>
      <c r="R10" s="50">
        <v>7584</v>
      </c>
      <c r="S10" s="19">
        <v>653551</v>
      </c>
      <c r="T10" s="50">
        <v>22860</v>
      </c>
      <c r="U10" s="19">
        <v>198416</v>
      </c>
      <c r="V10" s="50">
        <v>13445</v>
      </c>
      <c r="W10" s="49" t="s">
        <v>68</v>
      </c>
      <c r="X10" s="19">
        <v>105243</v>
      </c>
      <c r="Y10" s="50">
        <v>7729</v>
      </c>
      <c r="Z10" s="19">
        <v>28367</v>
      </c>
      <c r="AA10" s="50">
        <v>4789</v>
      </c>
      <c r="AB10" s="19">
        <v>52084</v>
      </c>
      <c r="AC10" s="50">
        <v>4742</v>
      </c>
      <c r="AD10" s="19">
        <v>457301</v>
      </c>
      <c r="AE10" s="50">
        <v>18637</v>
      </c>
      <c r="AF10" s="19">
        <v>253565</v>
      </c>
      <c r="AG10" s="50">
        <v>14567</v>
      </c>
      <c r="AH10" s="49" t="s">
        <v>68</v>
      </c>
      <c r="AI10" s="19">
        <v>68417</v>
      </c>
      <c r="AJ10" s="50">
        <v>7823</v>
      </c>
      <c r="AK10" s="19">
        <v>54826</v>
      </c>
      <c r="AL10" s="50">
        <v>6028</v>
      </c>
      <c r="AM10" s="19">
        <v>308179</v>
      </c>
      <c r="AN10" s="50">
        <v>16304</v>
      </c>
      <c r="AO10" s="19">
        <v>142441</v>
      </c>
      <c r="AP10" s="50">
        <v>10862</v>
      </c>
      <c r="AQ10" s="19">
        <v>74697</v>
      </c>
      <c r="AR10" s="50">
        <v>6841</v>
      </c>
      <c r="AS10" s="49" t="s">
        <v>68</v>
      </c>
      <c r="AT10" s="19">
        <v>88983</v>
      </c>
      <c r="AU10" s="50">
        <v>6862</v>
      </c>
      <c r="AV10" s="19">
        <v>101061</v>
      </c>
      <c r="AW10" s="50">
        <v>6781</v>
      </c>
      <c r="AX10" s="19">
        <v>95887</v>
      </c>
      <c r="AY10" s="50">
        <v>9278</v>
      </c>
      <c r="AZ10" s="19">
        <v>38267</v>
      </c>
      <c r="BA10" s="50">
        <v>4870</v>
      </c>
      <c r="BB10" s="19">
        <v>183299</v>
      </c>
      <c r="BC10" s="50">
        <v>12532</v>
      </c>
      <c r="BD10" s="49" t="s">
        <v>68</v>
      </c>
      <c r="BE10" s="19">
        <v>178104</v>
      </c>
      <c r="BF10" s="50">
        <v>10098</v>
      </c>
      <c r="BG10" s="19">
        <v>152365</v>
      </c>
      <c r="BH10" s="50">
        <v>8444</v>
      </c>
      <c r="BI10" s="19">
        <v>114258</v>
      </c>
      <c r="BJ10" s="50">
        <v>7723</v>
      </c>
      <c r="BK10" s="19">
        <v>60094</v>
      </c>
      <c r="BL10" s="50">
        <v>7516</v>
      </c>
      <c r="BM10" s="19">
        <v>135762</v>
      </c>
      <c r="BN10" s="50">
        <v>11182</v>
      </c>
      <c r="BO10" s="49" t="s">
        <v>68</v>
      </c>
      <c r="BP10" s="19">
        <v>39242</v>
      </c>
      <c r="BQ10" s="50">
        <v>4693</v>
      </c>
      <c r="BR10" s="19">
        <v>52425</v>
      </c>
      <c r="BS10" s="50">
        <v>7474</v>
      </c>
      <c r="BT10" s="19">
        <v>105357</v>
      </c>
      <c r="BU10" s="50">
        <v>9235</v>
      </c>
      <c r="BV10" s="19">
        <v>42162</v>
      </c>
      <c r="BW10" s="50">
        <v>4609</v>
      </c>
      <c r="BX10" s="19">
        <v>229484</v>
      </c>
      <c r="BY10" s="50">
        <v>11928</v>
      </c>
      <c r="BZ10" s="49" t="s">
        <v>68</v>
      </c>
      <c r="CA10" s="19">
        <v>71212</v>
      </c>
      <c r="CB10" s="50">
        <v>9201</v>
      </c>
      <c r="CC10" s="19">
        <v>439708</v>
      </c>
      <c r="CD10" s="50">
        <v>16126</v>
      </c>
      <c r="CE10" s="19">
        <v>255346</v>
      </c>
      <c r="CF10" s="50">
        <v>12632</v>
      </c>
      <c r="CG10" s="19">
        <v>29871</v>
      </c>
      <c r="CH10" s="50">
        <v>4441</v>
      </c>
      <c r="CI10" s="19">
        <v>192506</v>
      </c>
      <c r="CJ10" s="50">
        <v>11716</v>
      </c>
      <c r="CK10" s="49" t="s">
        <v>68</v>
      </c>
      <c r="CL10" s="19">
        <v>85599</v>
      </c>
      <c r="CM10" s="50">
        <v>8173</v>
      </c>
      <c r="CN10" s="19">
        <v>115723</v>
      </c>
      <c r="CO10" s="50">
        <v>8980</v>
      </c>
      <c r="CP10" s="19">
        <v>256901</v>
      </c>
      <c r="CQ10" s="50">
        <v>12569</v>
      </c>
      <c r="CR10" s="19">
        <v>31137</v>
      </c>
      <c r="CS10" s="50">
        <v>4742</v>
      </c>
      <c r="CT10" s="19">
        <v>129227</v>
      </c>
      <c r="CU10" s="50">
        <v>9759</v>
      </c>
      <c r="CV10" s="49" t="s">
        <v>68</v>
      </c>
      <c r="CW10" s="19">
        <v>27542</v>
      </c>
      <c r="CX10" s="50">
        <v>3699</v>
      </c>
      <c r="CY10" s="19">
        <v>156558</v>
      </c>
      <c r="CZ10" s="50">
        <v>11318</v>
      </c>
      <c r="DA10" s="19">
        <v>453015</v>
      </c>
      <c r="DB10" s="50">
        <v>17659</v>
      </c>
      <c r="DC10" s="19">
        <v>88426</v>
      </c>
      <c r="DD10" s="50">
        <v>7445</v>
      </c>
      <c r="DE10" s="19">
        <v>22714</v>
      </c>
      <c r="DF10" s="50">
        <v>3771</v>
      </c>
      <c r="DG10" s="49" t="s">
        <v>68</v>
      </c>
      <c r="DH10" s="19">
        <v>276849</v>
      </c>
      <c r="DI10" s="50">
        <v>14134</v>
      </c>
      <c r="DJ10" s="19">
        <v>199758</v>
      </c>
      <c r="DK10" s="50">
        <v>11633</v>
      </c>
      <c r="DL10" s="19">
        <v>40460</v>
      </c>
      <c r="DM10" s="50">
        <v>5227</v>
      </c>
      <c r="DN10" s="19">
        <v>101668</v>
      </c>
      <c r="DO10" s="50">
        <v>7576</v>
      </c>
      <c r="DP10" s="19">
        <v>23287</v>
      </c>
      <c r="DQ10" s="50">
        <v>4468</v>
      </c>
      <c r="DR10" s="49" t="s">
        <v>68</v>
      </c>
      <c r="DS10" s="19">
        <v>1910192</v>
      </c>
      <c r="DT10" s="50">
        <v>39481</v>
      </c>
      <c r="DU10" s="19">
        <v>66021</v>
      </c>
      <c r="DV10" s="50">
        <v>9911</v>
      </c>
      <c r="DW10" s="19">
        <v>15276</v>
      </c>
      <c r="DX10" s="50">
        <v>3033</v>
      </c>
      <c r="DY10" s="19">
        <v>1828895</v>
      </c>
      <c r="DZ10" s="50">
        <v>40180</v>
      </c>
    </row>
    <row r="11" spans="1:130" s="85" customFormat="1" x14ac:dyDescent="0.2">
      <c r="A11" s="51"/>
      <c r="B11" s="18"/>
      <c r="C11" s="17"/>
      <c r="D11" s="18"/>
      <c r="E11" s="17"/>
      <c r="F11" s="18"/>
      <c r="G11" s="17"/>
      <c r="H11" s="18"/>
      <c r="I11" s="17"/>
      <c r="J11" s="18"/>
      <c r="K11" s="17"/>
      <c r="L11" s="84"/>
      <c r="M11" s="21"/>
      <c r="N11" s="22"/>
      <c r="O11" s="18"/>
      <c r="P11" s="17"/>
      <c r="Q11" s="18"/>
      <c r="R11" s="17"/>
      <c r="S11" s="18"/>
      <c r="T11" s="17"/>
      <c r="U11" s="18"/>
      <c r="V11" s="17"/>
      <c r="W11" s="84"/>
      <c r="X11" s="18"/>
      <c r="Y11" s="17"/>
      <c r="Z11" s="18"/>
      <c r="AA11" s="17"/>
      <c r="AB11" s="18"/>
      <c r="AC11" s="17"/>
      <c r="AD11" s="18"/>
      <c r="AE11" s="17"/>
      <c r="AF11" s="18"/>
      <c r="AG11" s="17"/>
      <c r="AH11" s="84"/>
      <c r="AI11" s="18"/>
      <c r="AJ11" s="17"/>
      <c r="AK11" s="18"/>
      <c r="AL11" s="17"/>
      <c r="AM11" s="18"/>
      <c r="AN11" s="17"/>
      <c r="AO11" s="18"/>
      <c r="AP11" s="17"/>
      <c r="AQ11" s="18"/>
      <c r="AR11" s="17"/>
      <c r="AS11" s="84"/>
      <c r="AT11" s="18"/>
      <c r="AU11" s="17"/>
      <c r="AV11" s="18"/>
      <c r="AW11" s="17"/>
      <c r="AX11" s="18"/>
      <c r="AY11" s="17"/>
      <c r="AZ11" s="18"/>
      <c r="BA11" s="17"/>
      <c r="BB11" s="18"/>
      <c r="BC11" s="17"/>
      <c r="BD11" s="84"/>
      <c r="BE11" s="18"/>
      <c r="BF11" s="17"/>
      <c r="BG11" s="18"/>
      <c r="BH11" s="17"/>
      <c r="BI11" s="18"/>
      <c r="BJ11" s="17"/>
      <c r="BK11" s="18"/>
      <c r="BL11" s="17"/>
      <c r="BM11" s="18"/>
      <c r="BN11" s="17"/>
      <c r="BO11" s="84"/>
      <c r="BP11" s="18"/>
      <c r="BQ11" s="17"/>
      <c r="BR11" s="18"/>
      <c r="BS11" s="17"/>
      <c r="BT11" s="18"/>
      <c r="BU11" s="17"/>
      <c r="BV11" s="18"/>
      <c r="BW11" s="17"/>
      <c r="BX11" s="18"/>
      <c r="BY11" s="17"/>
      <c r="BZ11" s="84"/>
      <c r="CA11" s="18"/>
      <c r="CB11" s="17"/>
      <c r="CC11" s="18"/>
      <c r="CD11" s="17"/>
      <c r="CE11" s="18"/>
      <c r="CF11" s="17"/>
      <c r="CG11" s="18"/>
      <c r="CH11" s="17"/>
      <c r="CI11" s="18"/>
      <c r="CJ11" s="17"/>
      <c r="CK11" s="84"/>
      <c r="CL11" s="18"/>
      <c r="CM11" s="17"/>
      <c r="CN11" s="18"/>
      <c r="CO11" s="17"/>
      <c r="CP11" s="18"/>
      <c r="CQ11" s="17"/>
      <c r="CR11" s="18"/>
      <c r="CS11" s="17"/>
      <c r="CT11" s="18"/>
      <c r="CU11" s="17"/>
      <c r="CV11" s="84"/>
      <c r="CW11" s="18"/>
      <c r="CX11" s="17"/>
      <c r="CY11" s="18"/>
      <c r="CZ11" s="17"/>
      <c r="DA11" s="18"/>
      <c r="DB11" s="17"/>
      <c r="DC11" s="18"/>
      <c r="DD11" s="17"/>
      <c r="DE11" s="18"/>
      <c r="DF11" s="17"/>
      <c r="DG11" s="84"/>
      <c r="DH11" s="18"/>
      <c r="DI11" s="17"/>
      <c r="DJ11" s="18"/>
      <c r="DK11" s="17"/>
      <c r="DL11" s="18"/>
      <c r="DM11" s="17"/>
      <c r="DN11" s="18"/>
      <c r="DO11" s="17"/>
      <c r="DP11" s="18"/>
      <c r="DQ11" s="17"/>
      <c r="DR11" s="84"/>
      <c r="DS11" s="21"/>
      <c r="DT11" s="22"/>
      <c r="DU11" s="21"/>
      <c r="DV11" s="22"/>
      <c r="DW11" s="21"/>
      <c r="DX11" s="22"/>
      <c r="DY11" s="21"/>
      <c r="DZ11" s="22"/>
    </row>
    <row r="12" spans="1:130" x14ac:dyDescent="0.2">
      <c r="A12" s="52" t="s">
        <v>0</v>
      </c>
      <c r="B12" s="53">
        <v>4849509</v>
      </c>
      <c r="C12" s="54">
        <v>3840</v>
      </c>
      <c r="D12" s="53">
        <v>4197698</v>
      </c>
      <c r="E12" s="54">
        <v>21706</v>
      </c>
      <c r="F12" s="53">
        <v>534842</v>
      </c>
      <c r="G12" s="54">
        <v>20556</v>
      </c>
      <c r="H12" s="53">
        <v>104780</v>
      </c>
      <c r="I12" s="54">
        <v>8007</v>
      </c>
      <c r="J12" s="23" t="s">
        <v>61</v>
      </c>
      <c r="K12" s="23" t="s">
        <v>61</v>
      </c>
      <c r="L12" s="52" t="s">
        <v>0</v>
      </c>
      <c r="M12" s="23">
        <v>1105</v>
      </c>
      <c r="N12" s="50">
        <v>776</v>
      </c>
      <c r="O12" s="19">
        <v>904</v>
      </c>
      <c r="P12" s="50">
        <v>591</v>
      </c>
      <c r="Q12" s="19">
        <v>813</v>
      </c>
      <c r="R12" s="50">
        <v>569</v>
      </c>
      <c r="S12" s="19">
        <v>3690</v>
      </c>
      <c r="T12" s="50">
        <v>1160</v>
      </c>
      <c r="U12" s="19">
        <v>2042</v>
      </c>
      <c r="V12" s="50">
        <v>941</v>
      </c>
      <c r="W12" s="52" t="s">
        <v>0</v>
      </c>
      <c r="X12" s="19">
        <v>705</v>
      </c>
      <c r="Y12" s="50">
        <v>679</v>
      </c>
      <c r="Z12" s="19">
        <v>0</v>
      </c>
      <c r="AA12" s="50">
        <v>206</v>
      </c>
      <c r="AB12" s="19">
        <v>248</v>
      </c>
      <c r="AC12" s="50">
        <v>256</v>
      </c>
      <c r="AD12" s="19">
        <v>15519</v>
      </c>
      <c r="AE12" s="50">
        <v>3848</v>
      </c>
      <c r="AF12" s="19">
        <v>13993</v>
      </c>
      <c r="AG12" s="50">
        <v>2746</v>
      </c>
      <c r="AH12" s="52" t="s">
        <v>0</v>
      </c>
      <c r="AI12" s="19">
        <v>668</v>
      </c>
      <c r="AJ12" s="50">
        <v>594</v>
      </c>
      <c r="AK12" s="19">
        <v>0</v>
      </c>
      <c r="AL12" s="50">
        <v>206</v>
      </c>
      <c r="AM12" s="19">
        <v>1962</v>
      </c>
      <c r="AN12" s="50">
        <v>710</v>
      </c>
      <c r="AO12" s="19">
        <v>3451</v>
      </c>
      <c r="AP12" s="50">
        <v>2633</v>
      </c>
      <c r="AQ12" s="19">
        <v>722</v>
      </c>
      <c r="AR12" s="50">
        <v>832</v>
      </c>
      <c r="AS12" s="52" t="s">
        <v>0</v>
      </c>
      <c r="AT12" s="19">
        <v>1212</v>
      </c>
      <c r="AU12" s="50">
        <v>845</v>
      </c>
      <c r="AV12" s="19">
        <v>1500</v>
      </c>
      <c r="AW12" s="50">
        <v>685</v>
      </c>
      <c r="AX12" s="19">
        <v>3789</v>
      </c>
      <c r="AY12" s="50">
        <v>1924</v>
      </c>
      <c r="AZ12" s="19">
        <v>140</v>
      </c>
      <c r="BA12" s="50">
        <v>178</v>
      </c>
      <c r="BB12" s="19">
        <v>808</v>
      </c>
      <c r="BC12" s="50">
        <v>719</v>
      </c>
      <c r="BD12" s="52" t="s">
        <v>0</v>
      </c>
      <c r="BE12" s="19">
        <v>1452</v>
      </c>
      <c r="BF12" s="50">
        <v>835</v>
      </c>
      <c r="BG12" s="19">
        <v>1893</v>
      </c>
      <c r="BH12" s="50">
        <v>889</v>
      </c>
      <c r="BI12" s="19">
        <v>41</v>
      </c>
      <c r="BJ12" s="50">
        <v>51</v>
      </c>
      <c r="BK12" s="19">
        <v>4377</v>
      </c>
      <c r="BL12" s="50">
        <v>1500</v>
      </c>
      <c r="BM12" s="19">
        <v>864</v>
      </c>
      <c r="BN12" s="50">
        <v>411</v>
      </c>
      <c r="BO12" s="52" t="s">
        <v>0</v>
      </c>
      <c r="BP12" s="19">
        <v>151</v>
      </c>
      <c r="BQ12" s="50">
        <v>212</v>
      </c>
      <c r="BR12" s="19">
        <v>386</v>
      </c>
      <c r="BS12" s="50">
        <v>479</v>
      </c>
      <c r="BT12" s="19">
        <v>771</v>
      </c>
      <c r="BU12" s="50">
        <v>556</v>
      </c>
      <c r="BV12" s="19">
        <v>176</v>
      </c>
      <c r="BW12" s="50">
        <v>173</v>
      </c>
      <c r="BX12" s="19">
        <v>599</v>
      </c>
      <c r="BY12" s="50">
        <v>404</v>
      </c>
      <c r="BZ12" s="52" t="s">
        <v>0</v>
      </c>
      <c r="CA12" s="19">
        <v>53</v>
      </c>
      <c r="CB12" s="50">
        <v>96</v>
      </c>
      <c r="CC12" s="19">
        <v>1996</v>
      </c>
      <c r="CD12" s="50">
        <v>903</v>
      </c>
      <c r="CE12" s="19">
        <v>3597</v>
      </c>
      <c r="CF12" s="50">
        <v>1768</v>
      </c>
      <c r="CG12" s="19">
        <v>17</v>
      </c>
      <c r="CH12" s="50">
        <v>29</v>
      </c>
      <c r="CI12" s="19">
        <v>2364</v>
      </c>
      <c r="CJ12" s="50">
        <v>1082</v>
      </c>
      <c r="CK12" s="52" t="s">
        <v>0</v>
      </c>
      <c r="CL12" s="19">
        <v>541</v>
      </c>
      <c r="CM12" s="50">
        <v>478</v>
      </c>
      <c r="CN12" s="19">
        <v>245</v>
      </c>
      <c r="CO12" s="50">
        <v>246</v>
      </c>
      <c r="CP12" s="19">
        <v>2336</v>
      </c>
      <c r="CQ12" s="50">
        <v>1331</v>
      </c>
      <c r="CR12" s="19">
        <v>257</v>
      </c>
      <c r="CS12" s="50">
        <v>264</v>
      </c>
      <c r="CT12" s="19">
        <v>2448</v>
      </c>
      <c r="CU12" s="50">
        <v>1135</v>
      </c>
      <c r="CV12" s="52" t="s">
        <v>0</v>
      </c>
      <c r="CW12" s="19">
        <v>0</v>
      </c>
      <c r="CX12" s="50">
        <v>206</v>
      </c>
      <c r="CY12" s="19">
        <v>9970</v>
      </c>
      <c r="CZ12" s="50">
        <v>2066</v>
      </c>
      <c r="DA12" s="19">
        <v>8405</v>
      </c>
      <c r="DB12" s="50">
        <v>2507</v>
      </c>
      <c r="DC12" s="19">
        <v>2083</v>
      </c>
      <c r="DD12" s="50">
        <v>1517</v>
      </c>
      <c r="DE12" s="19">
        <v>0</v>
      </c>
      <c r="DF12" s="50">
        <v>206</v>
      </c>
      <c r="DG12" s="52" t="s">
        <v>0</v>
      </c>
      <c r="DH12" s="19">
        <v>2876</v>
      </c>
      <c r="DI12" s="50">
        <v>986</v>
      </c>
      <c r="DJ12" s="19">
        <v>1883</v>
      </c>
      <c r="DK12" s="50">
        <v>1532</v>
      </c>
      <c r="DL12" s="19">
        <v>421</v>
      </c>
      <c r="DM12" s="50">
        <v>403</v>
      </c>
      <c r="DN12" s="19">
        <v>1307</v>
      </c>
      <c r="DO12" s="50">
        <v>836</v>
      </c>
      <c r="DP12" s="19">
        <v>0</v>
      </c>
      <c r="DQ12" s="50">
        <v>206</v>
      </c>
      <c r="DR12" s="52" t="s">
        <v>0</v>
      </c>
      <c r="DS12" s="19">
        <v>12189</v>
      </c>
      <c r="DT12" s="50">
        <v>2368</v>
      </c>
      <c r="DU12" s="19">
        <v>338</v>
      </c>
      <c r="DV12" s="50">
        <v>500</v>
      </c>
      <c r="DW12" s="19">
        <v>103</v>
      </c>
      <c r="DX12" s="50">
        <v>136</v>
      </c>
      <c r="DY12" s="19">
        <v>11748</v>
      </c>
      <c r="DZ12" s="50">
        <v>2284</v>
      </c>
    </row>
    <row r="13" spans="1:130" x14ac:dyDescent="0.2">
      <c r="A13" s="52" t="s">
        <v>1</v>
      </c>
      <c r="B13" s="53">
        <v>722063</v>
      </c>
      <c r="C13" s="54">
        <v>1360</v>
      </c>
      <c r="D13" s="53">
        <v>609362</v>
      </c>
      <c r="E13" s="54">
        <v>7734</v>
      </c>
      <c r="F13" s="53">
        <v>74375</v>
      </c>
      <c r="G13" s="54">
        <v>6681</v>
      </c>
      <c r="H13" s="53">
        <v>34031</v>
      </c>
      <c r="I13" s="54">
        <v>4202</v>
      </c>
      <c r="J13" s="19">
        <v>260</v>
      </c>
      <c r="K13" s="50">
        <v>246</v>
      </c>
      <c r="L13" s="52" t="s">
        <v>1</v>
      </c>
      <c r="M13" s="23" t="s">
        <v>61</v>
      </c>
      <c r="N13" s="23" t="s">
        <v>61</v>
      </c>
      <c r="O13" s="23">
        <v>886</v>
      </c>
      <c r="P13" s="50">
        <v>530</v>
      </c>
      <c r="Q13" s="19">
        <v>12</v>
      </c>
      <c r="R13" s="50">
        <v>22</v>
      </c>
      <c r="S13" s="19">
        <v>2547</v>
      </c>
      <c r="T13" s="50">
        <v>1004</v>
      </c>
      <c r="U13" s="19">
        <v>685</v>
      </c>
      <c r="V13" s="50">
        <v>368</v>
      </c>
      <c r="W13" s="52" t="s">
        <v>1</v>
      </c>
      <c r="X13" s="19">
        <v>153</v>
      </c>
      <c r="Y13" s="50">
        <v>127</v>
      </c>
      <c r="Z13" s="19">
        <v>224</v>
      </c>
      <c r="AA13" s="50">
        <v>277</v>
      </c>
      <c r="AB13" s="19">
        <v>69</v>
      </c>
      <c r="AC13" s="50">
        <v>90</v>
      </c>
      <c r="AD13" s="19">
        <v>2473</v>
      </c>
      <c r="AE13" s="50">
        <v>1357</v>
      </c>
      <c r="AF13" s="19">
        <v>743</v>
      </c>
      <c r="AG13" s="50">
        <v>567</v>
      </c>
      <c r="AH13" s="52" t="s">
        <v>1</v>
      </c>
      <c r="AI13" s="19">
        <v>217</v>
      </c>
      <c r="AJ13" s="50">
        <v>239</v>
      </c>
      <c r="AK13" s="19">
        <v>1644</v>
      </c>
      <c r="AL13" s="50">
        <v>1374</v>
      </c>
      <c r="AM13" s="19">
        <v>952</v>
      </c>
      <c r="AN13" s="50">
        <v>846</v>
      </c>
      <c r="AO13" s="19">
        <v>0</v>
      </c>
      <c r="AP13" s="50">
        <v>163</v>
      </c>
      <c r="AQ13" s="19">
        <v>143</v>
      </c>
      <c r="AR13" s="50">
        <v>233</v>
      </c>
      <c r="AS13" s="52" t="s">
        <v>1</v>
      </c>
      <c r="AT13" s="19">
        <v>1296</v>
      </c>
      <c r="AU13" s="50">
        <v>1260</v>
      </c>
      <c r="AV13" s="19">
        <v>1017</v>
      </c>
      <c r="AW13" s="50">
        <v>1166</v>
      </c>
      <c r="AX13" s="19">
        <v>529</v>
      </c>
      <c r="AY13" s="50">
        <v>409</v>
      </c>
      <c r="AZ13" s="19">
        <v>77</v>
      </c>
      <c r="BA13" s="50">
        <v>94</v>
      </c>
      <c r="BB13" s="19">
        <v>339</v>
      </c>
      <c r="BC13" s="50">
        <v>422</v>
      </c>
      <c r="BD13" s="52" t="s">
        <v>1</v>
      </c>
      <c r="BE13" s="19">
        <v>515</v>
      </c>
      <c r="BF13" s="50">
        <v>417</v>
      </c>
      <c r="BG13" s="19">
        <v>310</v>
      </c>
      <c r="BH13" s="50">
        <v>295</v>
      </c>
      <c r="BI13" s="19">
        <v>417</v>
      </c>
      <c r="BJ13" s="50">
        <v>550</v>
      </c>
      <c r="BK13" s="19">
        <v>86</v>
      </c>
      <c r="BL13" s="50">
        <v>152</v>
      </c>
      <c r="BM13" s="19">
        <v>890</v>
      </c>
      <c r="BN13" s="50">
        <v>822</v>
      </c>
      <c r="BO13" s="52" t="s">
        <v>1</v>
      </c>
      <c r="BP13" s="19">
        <v>113</v>
      </c>
      <c r="BQ13" s="50">
        <v>146</v>
      </c>
      <c r="BR13" s="19">
        <v>1</v>
      </c>
      <c r="BS13" s="50">
        <v>4</v>
      </c>
      <c r="BT13" s="19">
        <v>986</v>
      </c>
      <c r="BU13" s="50">
        <v>731</v>
      </c>
      <c r="BV13" s="19">
        <v>0</v>
      </c>
      <c r="BW13" s="50">
        <v>163</v>
      </c>
      <c r="BX13" s="19">
        <v>0</v>
      </c>
      <c r="BY13" s="50">
        <v>163</v>
      </c>
      <c r="BZ13" s="52" t="s">
        <v>1</v>
      </c>
      <c r="CA13" s="19">
        <v>878</v>
      </c>
      <c r="CB13" s="50">
        <v>751</v>
      </c>
      <c r="CC13" s="19">
        <v>329</v>
      </c>
      <c r="CD13" s="50">
        <v>287</v>
      </c>
      <c r="CE13" s="19">
        <v>2557</v>
      </c>
      <c r="CF13" s="50">
        <v>2303</v>
      </c>
      <c r="CG13" s="19">
        <v>187</v>
      </c>
      <c r="CH13" s="50">
        <v>268</v>
      </c>
      <c r="CI13" s="19">
        <v>29</v>
      </c>
      <c r="CJ13" s="50">
        <v>51</v>
      </c>
      <c r="CK13" s="52" t="s">
        <v>1</v>
      </c>
      <c r="CL13" s="19">
        <v>359</v>
      </c>
      <c r="CM13" s="50">
        <v>341</v>
      </c>
      <c r="CN13" s="19">
        <v>750</v>
      </c>
      <c r="CO13" s="50">
        <v>358</v>
      </c>
      <c r="CP13" s="19">
        <v>385</v>
      </c>
      <c r="CQ13" s="50">
        <v>265</v>
      </c>
      <c r="CR13" s="19">
        <v>0</v>
      </c>
      <c r="CS13" s="50">
        <v>163</v>
      </c>
      <c r="CT13" s="19">
        <v>448</v>
      </c>
      <c r="CU13" s="50">
        <v>434</v>
      </c>
      <c r="CV13" s="52" t="s">
        <v>1</v>
      </c>
      <c r="CW13" s="19">
        <v>280</v>
      </c>
      <c r="CX13" s="50">
        <v>248</v>
      </c>
      <c r="CY13" s="19">
        <v>301</v>
      </c>
      <c r="CZ13" s="50">
        <v>306</v>
      </c>
      <c r="DA13" s="19">
        <v>4332</v>
      </c>
      <c r="DB13" s="50">
        <v>2059</v>
      </c>
      <c r="DC13" s="19">
        <v>1092</v>
      </c>
      <c r="DD13" s="50">
        <v>636</v>
      </c>
      <c r="DE13" s="19">
        <v>44</v>
      </c>
      <c r="DF13" s="50">
        <v>75</v>
      </c>
      <c r="DG13" s="52" t="s">
        <v>1</v>
      </c>
      <c r="DH13" s="19">
        <v>2216</v>
      </c>
      <c r="DI13" s="50">
        <v>1046</v>
      </c>
      <c r="DJ13" s="19">
        <v>1435</v>
      </c>
      <c r="DK13" s="50">
        <v>566</v>
      </c>
      <c r="DL13" s="19">
        <v>355</v>
      </c>
      <c r="DM13" s="50">
        <v>463</v>
      </c>
      <c r="DN13" s="19">
        <v>228</v>
      </c>
      <c r="DO13" s="50">
        <v>270</v>
      </c>
      <c r="DP13" s="19">
        <v>242</v>
      </c>
      <c r="DQ13" s="50">
        <v>196</v>
      </c>
      <c r="DR13" s="52" t="s">
        <v>1</v>
      </c>
      <c r="DS13" s="19">
        <v>4295</v>
      </c>
      <c r="DT13" s="50">
        <v>1721</v>
      </c>
      <c r="DU13" s="19">
        <v>37</v>
      </c>
      <c r="DV13" s="50">
        <v>61</v>
      </c>
      <c r="DW13" s="19">
        <v>17</v>
      </c>
      <c r="DX13" s="50">
        <v>30</v>
      </c>
      <c r="DY13" s="19">
        <v>4241</v>
      </c>
      <c r="DZ13" s="50">
        <v>1718</v>
      </c>
    </row>
    <row r="14" spans="1:130" x14ac:dyDescent="0.2">
      <c r="A14" s="52" t="s">
        <v>2</v>
      </c>
      <c r="B14" s="53">
        <v>7200620</v>
      </c>
      <c r="C14" s="54">
        <v>6015</v>
      </c>
      <c r="D14" s="53">
        <v>6038776</v>
      </c>
      <c r="E14" s="54">
        <v>31879</v>
      </c>
      <c r="F14" s="53">
        <v>861935</v>
      </c>
      <c r="G14" s="54">
        <v>26584</v>
      </c>
      <c r="H14" s="53">
        <v>253295</v>
      </c>
      <c r="I14" s="54">
        <v>12249</v>
      </c>
      <c r="J14" s="19">
        <v>1750</v>
      </c>
      <c r="K14" s="50">
        <v>1004</v>
      </c>
      <c r="L14" s="52" t="s">
        <v>2</v>
      </c>
      <c r="M14" s="23">
        <v>1561</v>
      </c>
      <c r="N14" s="50">
        <v>830</v>
      </c>
      <c r="O14" s="23" t="s">
        <v>61</v>
      </c>
      <c r="P14" s="23" t="s">
        <v>61</v>
      </c>
      <c r="Q14" s="23">
        <v>1022</v>
      </c>
      <c r="R14" s="50">
        <v>730</v>
      </c>
      <c r="S14" s="19">
        <v>59713</v>
      </c>
      <c r="T14" s="50">
        <v>6458</v>
      </c>
      <c r="U14" s="19">
        <v>14684</v>
      </c>
      <c r="V14" s="50">
        <v>4849</v>
      </c>
      <c r="W14" s="52" t="s">
        <v>2</v>
      </c>
      <c r="X14" s="19">
        <v>895</v>
      </c>
      <c r="Y14" s="50">
        <v>556</v>
      </c>
      <c r="Z14" s="19">
        <v>653</v>
      </c>
      <c r="AA14" s="50">
        <v>850</v>
      </c>
      <c r="AB14" s="19">
        <v>239</v>
      </c>
      <c r="AC14" s="50">
        <v>209</v>
      </c>
      <c r="AD14" s="19">
        <v>7358</v>
      </c>
      <c r="AE14" s="50">
        <v>2326</v>
      </c>
      <c r="AF14" s="19">
        <v>3947</v>
      </c>
      <c r="AG14" s="50">
        <v>1348</v>
      </c>
      <c r="AH14" s="52" t="s">
        <v>2</v>
      </c>
      <c r="AI14" s="19">
        <v>4942</v>
      </c>
      <c r="AJ14" s="50">
        <v>2017</v>
      </c>
      <c r="AK14" s="19">
        <v>2961</v>
      </c>
      <c r="AL14" s="50">
        <v>1258</v>
      </c>
      <c r="AM14" s="19">
        <v>10915</v>
      </c>
      <c r="AN14" s="50">
        <v>2290</v>
      </c>
      <c r="AO14" s="19">
        <v>3156</v>
      </c>
      <c r="AP14" s="50">
        <v>1087</v>
      </c>
      <c r="AQ14" s="19">
        <v>2982</v>
      </c>
      <c r="AR14" s="50">
        <v>1107</v>
      </c>
      <c r="AS14" s="52" t="s">
        <v>2</v>
      </c>
      <c r="AT14" s="19">
        <v>3742</v>
      </c>
      <c r="AU14" s="50">
        <v>1369</v>
      </c>
      <c r="AV14" s="19">
        <v>383</v>
      </c>
      <c r="AW14" s="50">
        <v>347</v>
      </c>
      <c r="AX14" s="19">
        <v>1650</v>
      </c>
      <c r="AY14" s="50">
        <v>972</v>
      </c>
      <c r="AZ14" s="19">
        <v>218</v>
      </c>
      <c r="BA14" s="50">
        <v>225</v>
      </c>
      <c r="BB14" s="19">
        <v>1905</v>
      </c>
      <c r="BC14" s="50">
        <v>894</v>
      </c>
      <c r="BD14" s="52" t="s">
        <v>2</v>
      </c>
      <c r="BE14" s="19">
        <v>2745</v>
      </c>
      <c r="BF14" s="50">
        <v>920</v>
      </c>
      <c r="BG14" s="19">
        <v>7914</v>
      </c>
      <c r="BH14" s="50">
        <v>2393</v>
      </c>
      <c r="BI14" s="19">
        <v>5868</v>
      </c>
      <c r="BJ14" s="50">
        <v>1595</v>
      </c>
      <c r="BK14" s="19">
        <v>393</v>
      </c>
      <c r="BL14" s="50">
        <v>358</v>
      </c>
      <c r="BM14" s="19">
        <v>2248</v>
      </c>
      <c r="BN14" s="50">
        <v>859</v>
      </c>
      <c r="BO14" s="52" t="s">
        <v>2</v>
      </c>
      <c r="BP14" s="19">
        <v>1636</v>
      </c>
      <c r="BQ14" s="50">
        <v>717</v>
      </c>
      <c r="BR14" s="19">
        <v>2307</v>
      </c>
      <c r="BS14" s="50">
        <v>1563</v>
      </c>
      <c r="BT14" s="19">
        <v>7514</v>
      </c>
      <c r="BU14" s="50">
        <v>2223</v>
      </c>
      <c r="BV14" s="19">
        <v>392</v>
      </c>
      <c r="BW14" s="50">
        <v>260</v>
      </c>
      <c r="BX14" s="19">
        <v>3221</v>
      </c>
      <c r="BY14" s="50">
        <v>1473</v>
      </c>
      <c r="BZ14" s="52" t="s">
        <v>2</v>
      </c>
      <c r="CA14" s="19">
        <v>7251</v>
      </c>
      <c r="CB14" s="50">
        <v>1912</v>
      </c>
      <c r="CC14" s="19">
        <v>6079</v>
      </c>
      <c r="CD14" s="50">
        <v>1484</v>
      </c>
      <c r="CE14" s="19">
        <v>4038</v>
      </c>
      <c r="CF14" s="50">
        <v>2332</v>
      </c>
      <c r="CG14" s="19">
        <v>1012</v>
      </c>
      <c r="CH14" s="50">
        <v>555</v>
      </c>
      <c r="CI14" s="19">
        <v>5178</v>
      </c>
      <c r="CJ14" s="50">
        <v>1509</v>
      </c>
      <c r="CK14" s="52" t="s">
        <v>2</v>
      </c>
      <c r="CL14" s="19">
        <v>2042</v>
      </c>
      <c r="CM14" s="50">
        <v>1158</v>
      </c>
      <c r="CN14" s="19">
        <v>6979</v>
      </c>
      <c r="CO14" s="50">
        <v>2070</v>
      </c>
      <c r="CP14" s="19">
        <v>4906</v>
      </c>
      <c r="CQ14" s="50">
        <v>2023</v>
      </c>
      <c r="CR14" s="19">
        <v>227</v>
      </c>
      <c r="CS14" s="50">
        <v>244</v>
      </c>
      <c r="CT14" s="19">
        <v>304</v>
      </c>
      <c r="CU14" s="50">
        <v>299</v>
      </c>
      <c r="CV14" s="52" t="s">
        <v>2</v>
      </c>
      <c r="CW14" s="19">
        <v>989</v>
      </c>
      <c r="CX14" s="50">
        <v>623</v>
      </c>
      <c r="CY14" s="19">
        <v>2253</v>
      </c>
      <c r="CZ14" s="50">
        <v>1067</v>
      </c>
      <c r="DA14" s="19">
        <v>17482</v>
      </c>
      <c r="DB14" s="50">
        <v>3105</v>
      </c>
      <c r="DC14" s="19">
        <v>8917</v>
      </c>
      <c r="DD14" s="50">
        <v>2229</v>
      </c>
      <c r="DE14" s="19">
        <v>662</v>
      </c>
      <c r="DF14" s="50">
        <v>664</v>
      </c>
      <c r="DG14" s="52" t="s">
        <v>2</v>
      </c>
      <c r="DH14" s="19">
        <v>3837</v>
      </c>
      <c r="DI14" s="50">
        <v>1670</v>
      </c>
      <c r="DJ14" s="19">
        <v>17636</v>
      </c>
      <c r="DK14" s="50">
        <v>3237</v>
      </c>
      <c r="DL14" s="19">
        <v>237</v>
      </c>
      <c r="DM14" s="50">
        <v>314</v>
      </c>
      <c r="DN14" s="19">
        <v>3688</v>
      </c>
      <c r="DO14" s="50">
        <v>1335</v>
      </c>
      <c r="DP14" s="19">
        <v>664</v>
      </c>
      <c r="DQ14" s="50">
        <v>434</v>
      </c>
      <c r="DR14" s="52" t="s">
        <v>2</v>
      </c>
      <c r="DS14" s="19">
        <v>46614</v>
      </c>
      <c r="DT14" s="50">
        <v>6437</v>
      </c>
      <c r="DU14" s="19">
        <v>970</v>
      </c>
      <c r="DV14" s="50">
        <v>909</v>
      </c>
      <c r="DW14" s="19">
        <v>152</v>
      </c>
      <c r="DX14" s="50">
        <v>167</v>
      </c>
      <c r="DY14" s="19">
        <v>45492</v>
      </c>
      <c r="DZ14" s="50">
        <v>6240</v>
      </c>
    </row>
    <row r="15" spans="1:130" x14ac:dyDescent="0.2">
      <c r="A15" s="52" t="s">
        <v>3</v>
      </c>
      <c r="B15" s="53">
        <v>2989054</v>
      </c>
      <c r="C15" s="54">
        <v>2800</v>
      </c>
      <c r="D15" s="53">
        <v>2559444</v>
      </c>
      <c r="E15" s="54">
        <v>15248</v>
      </c>
      <c r="F15" s="53">
        <v>361762</v>
      </c>
      <c r="G15" s="54">
        <v>13847</v>
      </c>
      <c r="H15" s="53">
        <v>59723</v>
      </c>
      <c r="I15" s="54">
        <v>6369</v>
      </c>
      <c r="J15" s="19">
        <v>636</v>
      </c>
      <c r="K15" s="50">
        <v>389</v>
      </c>
      <c r="L15" s="52" t="s">
        <v>3</v>
      </c>
      <c r="M15" s="23">
        <v>98</v>
      </c>
      <c r="N15" s="50">
        <v>168</v>
      </c>
      <c r="O15" s="19">
        <v>692</v>
      </c>
      <c r="P15" s="50">
        <v>296</v>
      </c>
      <c r="Q15" s="23" t="s">
        <v>61</v>
      </c>
      <c r="R15" s="23" t="s">
        <v>61</v>
      </c>
      <c r="S15" s="23">
        <v>4967</v>
      </c>
      <c r="T15" s="50">
        <v>1806</v>
      </c>
      <c r="U15" s="19">
        <v>1585</v>
      </c>
      <c r="V15" s="50">
        <v>1123</v>
      </c>
      <c r="W15" s="52" t="s">
        <v>3</v>
      </c>
      <c r="X15" s="19">
        <v>87</v>
      </c>
      <c r="Y15" s="50">
        <v>151</v>
      </c>
      <c r="Z15" s="19">
        <v>0</v>
      </c>
      <c r="AA15" s="50">
        <v>206</v>
      </c>
      <c r="AB15" s="19">
        <v>295</v>
      </c>
      <c r="AC15" s="50">
        <v>481</v>
      </c>
      <c r="AD15" s="19">
        <v>2118</v>
      </c>
      <c r="AE15" s="50">
        <v>988</v>
      </c>
      <c r="AF15" s="19">
        <v>1352</v>
      </c>
      <c r="AG15" s="50">
        <v>976</v>
      </c>
      <c r="AH15" s="52" t="s">
        <v>3</v>
      </c>
      <c r="AI15" s="19">
        <v>118</v>
      </c>
      <c r="AJ15" s="50">
        <v>129</v>
      </c>
      <c r="AK15" s="19">
        <v>157</v>
      </c>
      <c r="AL15" s="50">
        <v>267</v>
      </c>
      <c r="AM15" s="19">
        <v>1308</v>
      </c>
      <c r="AN15" s="50">
        <v>589</v>
      </c>
      <c r="AO15" s="19">
        <v>438</v>
      </c>
      <c r="AP15" s="50">
        <v>379</v>
      </c>
      <c r="AQ15" s="19">
        <v>674</v>
      </c>
      <c r="AR15" s="50">
        <v>733</v>
      </c>
      <c r="AS15" s="52" t="s">
        <v>3</v>
      </c>
      <c r="AT15" s="19">
        <v>1139</v>
      </c>
      <c r="AU15" s="50">
        <v>657</v>
      </c>
      <c r="AV15" s="19">
        <v>265</v>
      </c>
      <c r="AW15" s="50">
        <v>288</v>
      </c>
      <c r="AX15" s="19">
        <v>4089</v>
      </c>
      <c r="AY15" s="50">
        <v>2718</v>
      </c>
      <c r="AZ15" s="19">
        <v>39</v>
      </c>
      <c r="BA15" s="50">
        <v>68</v>
      </c>
      <c r="BB15" s="19">
        <v>535</v>
      </c>
      <c r="BC15" s="50">
        <v>446</v>
      </c>
      <c r="BD15" s="52" t="s">
        <v>3</v>
      </c>
      <c r="BE15" s="19">
        <v>97</v>
      </c>
      <c r="BF15" s="50">
        <v>128</v>
      </c>
      <c r="BG15" s="19">
        <v>820</v>
      </c>
      <c r="BH15" s="50">
        <v>519</v>
      </c>
      <c r="BI15" s="19">
        <v>1142</v>
      </c>
      <c r="BJ15" s="50">
        <v>1002</v>
      </c>
      <c r="BK15" s="19">
        <v>1867</v>
      </c>
      <c r="BL15" s="50">
        <v>883</v>
      </c>
      <c r="BM15" s="19">
        <v>4368</v>
      </c>
      <c r="BN15" s="50">
        <v>1458</v>
      </c>
      <c r="BO15" s="52" t="s">
        <v>3</v>
      </c>
      <c r="BP15" s="19">
        <v>74</v>
      </c>
      <c r="BQ15" s="50">
        <v>128</v>
      </c>
      <c r="BR15" s="19">
        <v>380</v>
      </c>
      <c r="BS15" s="50">
        <v>284</v>
      </c>
      <c r="BT15" s="19">
        <v>962</v>
      </c>
      <c r="BU15" s="50">
        <v>677</v>
      </c>
      <c r="BV15" s="19">
        <v>0</v>
      </c>
      <c r="BW15" s="50">
        <v>206</v>
      </c>
      <c r="BX15" s="19">
        <v>420</v>
      </c>
      <c r="BY15" s="50">
        <v>393</v>
      </c>
      <c r="BZ15" s="52" t="s">
        <v>3</v>
      </c>
      <c r="CA15" s="19">
        <v>0</v>
      </c>
      <c r="CB15" s="50">
        <v>206</v>
      </c>
      <c r="CC15" s="19">
        <v>642</v>
      </c>
      <c r="CD15" s="50">
        <v>561</v>
      </c>
      <c r="CE15" s="19">
        <v>369</v>
      </c>
      <c r="CF15" s="50">
        <v>367</v>
      </c>
      <c r="CG15" s="19">
        <v>39</v>
      </c>
      <c r="CH15" s="50">
        <v>69</v>
      </c>
      <c r="CI15" s="19">
        <v>569</v>
      </c>
      <c r="CJ15" s="50">
        <v>373</v>
      </c>
      <c r="CK15" s="52" t="s">
        <v>3</v>
      </c>
      <c r="CL15" s="19">
        <v>5826</v>
      </c>
      <c r="CM15" s="50">
        <v>1993</v>
      </c>
      <c r="CN15" s="19">
        <v>501</v>
      </c>
      <c r="CO15" s="50">
        <v>496</v>
      </c>
      <c r="CP15" s="19">
        <v>533</v>
      </c>
      <c r="CQ15" s="50">
        <v>520</v>
      </c>
      <c r="CR15" s="19">
        <v>0</v>
      </c>
      <c r="CS15" s="50">
        <v>206</v>
      </c>
      <c r="CT15" s="19">
        <v>443</v>
      </c>
      <c r="CU15" s="50">
        <v>395</v>
      </c>
      <c r="CV15" s="52" t="s">
        <v>3</v>
      </c>
      <c r="CW15" s="19">
        <v>0</v>
      </c>
      <c r="CX15" s="50">
        <v>206</v>
      </c>
      <c r="CY15" s="19">
        <v>3237</v>
      </c>
      <c r="CZ15" s="50">
        <v>1281</v>
      </c>
      <c r="DA15" s="19">
        <v>12851</v>
      </c>
      <c r="DB15" s="50">
        <v>3513</v>
      </c>
      <c r="DC15" s="19">
        <v>710</v>
      </c>
      <c r="DD15" s="50">
        <v>823</v>
      </c>
      <c r="DE15" s="19">
        <v>0</v>
      </c>
      <c r="DF15" s="50">
        <v>206</v>
      </c>
      <c r="DG15" s="52" t="s">
        <v>3</v>
      </c>
      <c r="DH15" s="19">
        <v>671</v>
      </c>
      <c r="DI15" s="50">
        <v>521</v>
      </c>
      <c r="DJ15" s="19">
        <v>571</v>
      </c>
      <c r="DK15" s="50">
        <v>412</v>
      </c>
      <c r="DL15" s="19">
        <v>133</v>
      </c>
      <c r="DM15" s="50">
        <v>135</v>
      </c>
      <c r="DN15" s="19">
        <v>797</v>
      </c>
      <c r="DO15" s="50">
        <v>809</v>
      </c>
      <c r="DP15" s="19">
        <v>1109</v>
      </c>
      <c r="DQ15" s="50">
        <v>1536</v>
      </c>
      <c r="DR15" s="52" t="s">
        <v>3</v>
      </c>
      <c r="DS15" s="19">
        <v>8125</v>
      </c>
      <c r="DT15" s="50">
        <v>2729</v>
      </c>
      <c r="DU15" s="19">
        <v>302</v>
      </c>
      <c r="DV15" s="50">
        <v>446</v>
      </c>
      <c r="DW15" s="19">
        <v>0</v>
      </c>
      <c r="DX15" s="50">
        <v>206</v>
      </c>
      <c r="DY15" s="19">
        <v>7823</v>
      </c>
      <c r="DZ15" s="50">
        <v>2588</v>
      </c>
    </row>
    <row r="16" spans="1:130" x14ac:dyDescent="0.2">
      <c r="A16" s="52" t="s">
        <v>4</v>
      </c>
      <c r="B16" s="53">
        <v>39084048</v>
      </c>
      <c r="C16" s="54">
        <v>10760</v>
      </c>
      <c r="D16" s="53">
        <v>34394220</v>
      </c>
      <c r="E16" s="54">
        <v>68574</v>
      </c>
      <c r="F16" s="53">
        <v>3943139</v>
      </c>
      <c r="G16" s="54">
        <v>61711</v>
      </c>
      <c r="H16" s="53">
        <v>480204</v>
      </c>
      <c r="I16" s="54">
        <v>18764</v>
      </c>
      <c r="J16" s="19">
        <v>3310</v>
      </c>
      <c r="K16" s="50">
        <v>1660</v>
      </c>
      <c r="L16" s="52" t="s">
        <v>4</v>
      </c>
      <c r="M16" s="23">
        <v>5064</v>
      </c>
      <c r="N16" s="50">
        <v>2234</v>
      </c>
      <c r="O16" s="19">
        <v>28226</v>
      </c>
      <c r="P16" s="50">
        <v>3739</v>
      </c>
      <c r="Q16" s="19">
        <v>3104</v>
      </c>
      <c r="R16" s="50">
        <v>1556</v>
      </c>
      <c r="S16" s="23" t="s">
        <v>61</v>
      </c>
      <c r="T16" s="23" t="s">
        <v>61</v>
      </c>
      <c r="U16" s="23">
        <v>15085</v>
      </c>
      <c r="V16" s="50">
        <v>2648</v>
      </c>
      <c r="W16" s="52" t="s">
        <v>4</v>
      </c>
      <c r="X16" s="19">
        <v>4067</v>
      </c>
      <c r="Y16" s="50">
        <v>1623</v>
      </c>
      <c r="Z16" s="19">
        <v>1630</v>
      </c>
      <c r="AA16" s="50">
        <v>1349</v>
      </c>
      <c r="AB16" s="19">
        <v>3075</v>
      </c>
      <c r="AC16" s="50">
        <v>1070</v>
      </c>
      <c r="AD16" s="19">
        <v>22692</v>
      </c>
      <c r="AE16" s="50">
        <v>3272</v>
      </c>
      <c r="AF16" s="19">
        <v>14496</v>
      </c>
      <c r="AG16" s="50">
        <v>3204</v>
      </c>
      <c r="AH16" s="52" t="s">
        <v>4</v>
      </c>
      <c r="AI16" s="19">
        <v>11985</v>
      </c>
      <c r="AJ16" s="50">
        <v>3032</v>
      </c>
      <c r="AK16" s="19">
        <v>4372</v>
      </c>
      <c r="AL16" s="50">
        <v>1590</v>
      </c>
      <c r="AM16" s="19">
        <v>24085</v>
      </c>
      <c r="AN16" s="50">
        <v>4126</v>
      </c>
      <c r="AO16" s="19">
        <v>4923</v>
      </c>
      <c r="AP16" s="50">
        <v>1256</v>
      </c>
      <c r="AQ16" s="19">
        <v>1956</v>
      </c>
      <c r="AR16" s="50">
        <v>849</v>
      </c>
      <c r="AS16" s="52" t="s">
        <v>4</v>
      </c>
      <c r="AT16" s="19">
        <v>2941</v>
      </c>
      <c r="AU16" s="50">
        <v>1066</v>
      </c>
      <c r="AV16" s="19">
        <v>2606</v>
      </c>
      <c r="AW16" s="50">
        <v>993</v>
      </c>
      <c r="AX16" s="19">
        <v>5347</v>
      </c>
      <c r="AY16" s="50">
        <v>1763</v>
      </c>
      <c r="AZ16" s="19">
        <v>2335</v>
      </c>
      <c r="BA16" s="50">
        <v>1277</v>
      </c>
      <c r="BB16" s="19">
        <v>11775</v>
      </c>
      <c r="BC16" s="50">
        <v>3503</v>
      </c>
      <c r="BD16" s="52" t="s">
        <v>4</v>
      </c>
      <c r="BE16" s="19">
        <v>16158</v>
      </c>
      <c r="BF16" s="50">
        <v>2839</v>
      </c>
      <c r="BG16" s="19">
        <v>6406</v>
      </c>
      <c r="BH16" s="50">
        <v>1791</v>
      </c>
      <c r="BI16" s="19">
        <v>8951</v>
      </c>
      <c r="BJ16" s="50">
        <v>2425</v>
      </c>
      <c r="BK16" s="19">
        <v>2354</v>
      </c>
      <c r="BL16" s="50">
        <v>1255</v>
      </c>
      <c r="BM16" s="19">
        <v>7638</v>
      </c>
      <c r="BN16" s="50">
        <v>2737</v>
      </c>
      <c r="BO16" s="52" t="s">
        <v>4</v>
      </c>
      <c r="BP16" s="19">
        <v>1974</v>
      </c>
      <c r="BQ16" s="50">
        <v>826</v>
      </c>
      <c r="BR16" s="19">
        <v>2587</v>
      </c>
      <c r="BS16" s="50">
        <v>2585</v>
      </c>
      <c r="BT16" s="19">
        <v>26433</v>
      </c>
      <c r="BU16" s="50">
        <v>4173</v>
      </c>
      <c r="BV16" s="19">
        <v>709</v>
      </c>
      <c r="BW16" s="50">
        <v>453</v>
      </c>
      <c r="BX16" s="19">
        <v>10812</v>
      </c>
      <c r="BY16" s="50">
        <v>2144</v>
      </c>
      <c r="BZ16" s="52" t="s">
        <v>4</v>
      </c>
      <c r="CA16" s="19">
        <v>3418</v>
      </c>
      <c r="CB16" s="50">
        <v>1235</v>
      </c>
      <c r="CC16" s="19">
        <v>37567</v>
      </c>
      <c r="CD16" s="50">
        <v>5055</v>
      </c>
      <c r="CE16" s="19">
        <v>13863</v>
      </c>
      <c r="CF16" s="50">
        <v>2982</v>
      </c>
      <c r="CG16" s="19">
        <v>710</v>
      </c>
      <c r="CH16" s="50">
        <v>408</v>
      </c>
      <c r="CI16" s="19">
        <v>9098</v>
      </c>
      <c r="CJ16" s="50">
        <v>2997</v>
      </c>
      <c r="CK16" s="52" t="s">
        <v>4</v>
      </c>
      <c r="CL16" s="19">
        <v>3747</v>
      </c>
      <c r="CM16" s="50">
        <v>1386</v>
      </c>
      <c r="CN16" s="19">
        <v>17265</v>
      </c>
      <c r="CO16" s="50">
        <v>3483</v>
      </c>
      <c r="CP16" s="19">
        <v>12578</v>
      </c>
      <c r="CQ16" s="50">
        <v>2258</v>
      </c>
      <c r="CR16" s="19">
        <v>2839</v>
      </c>
      <c r="CS16" s="50">
        <v>1671</v>
      </c>
      <c r="CT16" s="19">
        <v>5803</v>
      </c>
      <c r="CU16" s="50">
        <v>1844</v>
      </c>
      <c r="CV16" s="52" t="s">
        <v>4</v>
      </c>
      <c r="CW16" s="19">
        <v>1345</v>
      </c>
      <c r="CX16" s="50">
        <v>964</v>
      </c>
      <c r="CY16" s="19">
        <v>5863</v>
      </c>
      <c r="CZ16" s="50">
        <v>2962</v>
      </c>
      <c r="DA16" s="19">
        <v>37063</v>
      </c>
      <c r="DB16" s="50">
        <v>4362</v>
      </c>
      <c r="DC16" s="19">
        <v>8504</v>
      </c>
      <c r="DD16" s="50">
        <v>2582</v>
      </c>
      <c r="DE16" s="19">
        <v>784</v>
      </c>
      <c r="DF16" s="50">
        <v>415</v>
      </c>
      <c r="DG16" s="52" t="s">
        <v>4</v>
      </c>
      <c r="DH16" s="19">
        <v>24506</v>
      </c>
      <c r="DI16" s="50">
        <v>4749</v>
      </c>
      <c r="DJ16" s="19">
        <v>31882</v>
      </c>
      <c r="DK16" s="50">
        <v>4810</v>
      </c>
      <c r="DL16" s="19">
        <v>303</v>
      </c>
      <c r="DM16" s="50">
        <v>296</v>
      </c>
      <c r="DN16" s="19">
        <v>4811</v>
      </c>
      <c r="DO16" s="50">
        <v>1442</v>
      </c>
      <c r="DP16" s="19">
        <v>1159</v>
      </c>
      <c r="DQ16" s="50">
        <v>593</v>
      </c>
      <c r="DR16" s="52" t="s">
        <v>4</v>
      </c>
      <c r="DS16" s="19">
        <v>266485</v>
      </c>
      <c r="DT16" s="50">
        <v>12302</v>
      </c>
      <c r="DU16" s="19">
        <v>1780</v>
      </c>
      <c r="DV16" s="50">
        <v>1200</v>
      </c>
      <c r="DW16" s="19">
        <v>2887</v>
      </c>
      <c r="DX16" s="50">
        <v>1563</v>
      </c>
      <c r="DY16" s="19">
        <v>261818</v>
      </c>
      <c r="DZ16" s="50">
        <v>11940</v>
      </c>
    </row>
    <row r="17" spans="1:130" x14ac:dyDescent="0.2">
      <c r="A17" s="52"/>
      <c r="B17" s="53"/>
      <c r="C17" s="54"/>
      <c r="D17" s="53"/>
      <c r="E17" s="54"/>
      <c r="F17" s="53"/>
      <c r="G17" s="54"/>
      <c r="H17" s="53"/>
      <c r="I17" s="54"/>
      <c r="J17" s="19"/>
      <c r="K17" s="50"/>
      <c r="L17" s="52"/>
      <c r="M17" s="23"/>
      <c r="N17" s="50"/>
      <c r="O17" s="19"/>
      <c r="P17" s="50"/>
      <c r="Q17" s="19"/>
      <c r="R17" s="50"/>
      <c r="S17" s="19"/>
      <c r="T17" s="50"/>
      <c r="U17" s="19"/>
      <c r="V17" s="50"/>
      <c r="W17" s="52"/>
      <c r="X17" s="19"/>
      <c r="Y17" s="50"/>
      <c r="Z17" s="19"/>
      <c r="AA17" s="50"/>
      <c r="AB17" s="19"/>
      <c r="AC17" s="50"/>
      <c r="AD17" s="19"/>
      <c r="AE17" s="50"/>
      <c r="AF17" s="19"/>
      <c r="AG17" s="50"/>
      <c r="AH17" s="52"/>
      <c r="AI17" s="19"/>
      <c r="AJ17" s="50"/>
      <c r="AK17" s="19"/>
      <c r="AL17" s="50"/>
      <c r="AM17" s="19"/>
      <c r="AN17" s="50"/>
      <c r="AO17" s="19"/>
      <c r="AP17" s="50"/>
      <c r="AQ17" s="19"/>
      <c r="AR17" s="50"/>
      <c r="AS17" s="52"/>
      <c r="AT17" s="19"/>
      <c r="AU17" s="50"/>
      <c r="AV17" s="19"/>
      <c r="AW17" s="50"/>
      <c r="AX17" s="19"/>
      <c r="AY17" s="50"/>
      <c r="AZ17" s="19"/>
      <c r="BA17" s="50"/>
      <c r="BB17" s="19"/>
      <c r="BC17" s="50"/>
      <c r="BD17" s="52"/>
      <c r="BE17" s="19"/>
      <c r="BF17" s="50"/>
      <c r="BG17" s="19"/>
      <c r="BH17" s="50"/>
      <c r="BI17" s="19"/>
      <c r="BJ17" s="50"/>
      <c r="BK17" s="19"/>
      <c r="BL17" s="50"/>
      <c r="BM17" s="19"/>
      <c r="BN17" s="50"/>
      <c r="BO17" s="52"/>
      <c r="BP17" s="19"/>
      <c r="BQ17" s="50"/>
      <c r="BR17" s="19"/>
      <c r="BS17" s="50"/>
      <c r="BT17" s="19"/>
      <c r="BU17" s="50"/>
      <c r="BV17" s="19"/>
      <c r="BW17" s="50"/>
      <c r="BX17" s="19"/>
      <c r="BY17" s="50"/>
      <c r="BZ17" s="52"/>
      <c r="CA17" s="19"/>
      <c r="CB17" s="50"/>
      <c r="CC17" s="19"/>
      <c r="CD17" s="50"/>
      <c r="CE17" s="19"/>
      <c r="CF17" s="50"/>
      <c r="CG17" s="19"/>
      <c r="CH17" s="50"/>
      <c r="CI17" s="19"/>
      <c r="CJ17" s="50"/>
      <c r="CK17" s="52"/>
      <c r="CL17" s="19"/>
      <c r="CM17" s="50"/>
      <c r="CN17" s="19"/>
      <c r="CO17" s="50"/>
      <c r="CP17" s="19"/>
      <c r="CQ17" s="50"/>
      <c r="CR17" s="19"/>
      <c r="CS17" s="50"/>
      <c r="CT17" s="19"/>
      <c r="CU17" s="50"/>
      <c r="CV17" s="52"/>
      <c r="CW17" s="19"/>
      <c r="CX17" s="50"/>
      <c r="CY17" s="19"/>
      <c r="CZ17" s="50"/>
      <c r="DA17" s="19"/>
      <c r="DB17" s="50"/>
      <c r="DC17" s="19"/>
      <c r="DD17" s="50"/>
      <c r="DE17" s="19"/>
      <c r="DF17" s="50"/>
      <c r="DG17" s="52"/>
      <c r="DH17" s="19"/>
      <c r="DI17" s="50"/>
      <c r="DJ17" s="19"/>
      <c r="DK17" s="50"/>
      <c r="DL17" s="19"/>
      <c r="DM17" s="50"/>
      <c r="DN17" s="19"/>
      <c r="DO17" s="50"/>
      <c r="DP17" s="19"/>
      <c r="DQ17" s="50"/>
      <c r="DR17" s="52"/>
      <c r="DS17" s="19"/>
      <c r="DT17" s="50"/>
      <c r="DU17" s="19"/>
      <c r="DV17" s="50"/>
      <c r="DW17" s="19"/>
      <c r="DX17" s="50"/>
      <c r="DY17" s="19"/>
      <c r="DZ17" s="50"/>
    </row>
    <row r="18" spans="1:130" x14ac:dyDescent="0.2">
      <c r="A18" s="52" t="s">
        <v>5</v>
      </c>
      <c r="B18" s="53">
        <v>5701658</v>
      </c>
      <c r="C18" s="54">
        <v>4038</v>
      </c>
      <c r="D18" s="53">
        <v>4695821</v>
      </c>
      <c r="E18" s="54">
        <v>22285</v>
      </c>
      <c r="F18" s="53">
        <v>736314</v>
      </c>
      <c r="G18" s="54">
        <v>20685</v>
      </c>
      <c r="H18" s="53">
        <v>240600</v>
      </c>
      <c r="I18" s="54">
        <v>13693</v>
      </c>
      <c r="J18" s="19">
        <v>3422</v>
      </c>
      <c r="K18" s="50">
        <v>2578</v>
      </c>
      <c r="L18" s="52" t="s">
        <v>5</v>
      </c>
      <c r="M18" s="23">
        <v>862</v>
      </c>
      <c r="N18" s="50">
        <v>735</v>
      </c>
      <c r="O18" s="19">
        <v>10616</v>
      </c>
      <c r="P18" s="50">
        <v>2533</v>
      </c>
      <c r="Q18" s="19">
        <v>1022</v>
      </c>
      <c r="R18" s="50">
        <v>541</v>
      </c>
      <c r="S18" s="19">
        <v>29350</v>
      </c>
      <c r="T18" s="50">
        <v>3948</v>
      </c>
      <c r="U18" s="23" t="s">
        <v>61</v>
      </c>
      <c r="V18" s="23" t="s">
        <v>61</v>
      </c>
      <c r="W18" s="52" t="s">
        <v>5</v>
      </c>
      <c r="X18" s="23">
        <v>942</v>
      </c>
      <c r="Y18" s="50">
        <v>545</v>
      </c>
      <c r="Z18" s="19">
        <v>0</v>
      </c>
      <c r="AA18" s="50">
        <v>206</v>
      </c>
      <c r="AB18" s="19">
        <v>259</v>
      </c>
      <c r="AC18" s="50">
        <v>287</v>
      </c>
      <c r="AD18" s="19">
        <v>14124</v>
      </c>
      <c r="AE18" s="50">
        <v>3195</v>
      </c>
      <c r="AF18" s="19">
        <v>6985</v>
      </c>
      <c r="AG18" s="50">
        <v>3465</v>
      </c>
      <c r="AH18" s="52" t="s">
        <v>5</v>
      </c>
      <c r="AI18" s="19">
        <v>2782</v>
      </c>
      <c r="AJ18" s="50">
        <v>1503</v>
      </c>
      <c r="AK18" s="19">
        <v>798</v>
      </c>
      <c r="AL18" s="50">
        <v>484</v>
      </c>
      <c r="AM18" s="19">
        <v>10153</v>
      </c>
      <c r="AN18" s="50">
        <v>2277</v>
      </c>
      <c r="AO18" s="19">
        <v>3114</v>
      </c>
      <c r="AP18" s="50">
        <v>1086</v>
      </c>
      <c r="AQ18" s="19">
        <v>2589</v>
      </c>
      <c r="AR18" s="50">
        <v>929</v>
      </c>
      <c r="AS18" s="52" t="s">
        <v>5</v>
      </c>
      <c r="AT18" s="19">
        <v>6544</v>
      </c>
      <c r="AU18" s="50">
        <v>2162</v>
      </c>
      <c r="AV18" s="19">
        <v>1455</v>
      </c>
      <c r="AW18" s="50">
        <v>801</v>
      </c>
      <c r="AX18" s="19">
        <v>3901</v>
      </c>
      <c r="AY18" s="50">
        <v>1640</v>
      </c>
      <c r="AZ18" s="19">
        <v>900</v>
      </c>
      <c r="BA18" s="50">
        <v>537</v>
      </c>
      <c r="BB18" s="19">
        <v>3555</v>
      </c>
      <c r="BC18" s="50">
        <v>1323</v>
      </c>
      <c r="BD18" s="52" t="s">
        <v>5</v>
      </c>
      <c r="BE18" s="19">
        <v>6053</v>
      </c>
      <c r="BF18" s="50">
        <v>2177</v>
      </c>
      <c r="BG18" s="19">
        <v>3101</v>
      </c>
      <c r="BH18" s="50">
        <v>1156</v>
      </c>
      <c r="BI18" s="19">
        <v>5523</v>
      </c>
      <c r="BJ18" s="50">
        <v>2603</v>
      </c>
      <c r="BK18" s="19">
        <v>554</v>
      </c>
      <c r="BL18" s="50">
        <v>537</v>
      </c>
      <c r="BM18" s="19">
        <v>4801</v>
      </c>
      <c r="BN18" s="50">
        <v>1392</v>
      </c>
      <c r="BO18" s="52" t="s">
        <v>5</v>
      </c>
      <c r="BP18" s="19">
        <v>1984</v>
      </c>
      <c r="BQ18" s="50">
        <v>852</v>
      </c>
      <c r="BR18" s="19">
        <v>4861</v>
      </c>
      <c r="BS18" s="50">
        <v>2054</v>
      </c>
      <c r="BT18" s="19">
        <v>3888</v>
      </c>
      <c r="BU18" s="50">
        <v>1692</v>
      </c>
      <c r="BV18" s="19">
        <v>196</v>
      </c>
      <c r="BW18" s="50">
        <v>181</v>
      </c>
      <c r="BX18" s="19">
        <v>3677</v>
      </c>
      <c r="BY18" s="50">
        <v>1537</v>
      </c>
      <c r="BZ18" s="52" t="s">
        <v>5</v>
      </c>
      <c r="CA18" s="19">
        <v>4895</v>
      </c>
      <c r="CB18" s="50">
        <v>1518</v>
      </c>
      <c r="CC18" s="19">
        <v>7965</v>
      </c>
      <c r="CD18" s="50">
        <v>1973</v>
      </c>
      <c r="CE18" s="19">
        <v>4930</v>
      </c>
      <c r="CF18" s="50">
        <v>1738</v>
      </c>
      <c r="CG18" s="19">
        <v>2084</v>
      </c>
      <c r="CH18" s="50">
        <v>1217</v>
      </c>
      <c r="CI18" s="19">
        <v>4432</v>
      </c>
      <c r="CJ18" s="50">
        <v>1841</v>
      </c>
      <c r="CK18" s="52" t="s">
        <v>5</v>
      </c>
      <c r="CL18" s="19">
        <v>4412</v>
      </c>
      <c r="CM18" s="50">
        <v>1326</v>
      </c>
      <c r="CN18" s="19">
        <v>3619</v>
      </c>
      <c r="CO18" s="50">
        <v>1445</v>
      </c>
      <c r="CP18" s="19">
        <v>3362</v>
      </c>
      <c r="CQ18" s="50">
        <v>1034</v>
      </c>
      <c r="CR18" s="19">
        <v>820</v>
      </c>
      <c r="CS18" s="50">
        <v>611</v>
      </c>
      <c r="CT18" s="19">
        <v>1081</v>
      </c>
      <c r="CU18" s="50">
        <v>646</v>
      </c>
      <c r="CV18" s="52" t="s">
        <v>5</v>
      </c>
      <c r="CW18" s="19">
        <v>1581</v>
      </c>
      <c r="CX18" s="50">
        <v>747</v>
      </c>
      <c r="CY18" s="19">
        <v>5549</v>
      </c>
      <c r="CZ18" s="50">
        <v>2654</v>
      </c>
      <c r="DA18" s="19">
        <v>32295</v>
      </c>
      <c r="DB18" s="50">
        <v>4575</v>
      </c>
      <c r="DC18" s="19">
        <v>2458</v>
      </c>
      <c r="DD18" s="50">
        <v>932</v>
      </c>
      <c r="DE18" s="19">
        <v>161</v>
      </c>
      <c r="DF18" s="50">
        <v>231</v>
      </c>
      <c r="DG18" s="52" t="s">
        <v>5</v>
      </c>
      <c r="DH18" s="19">
        <v>6796</v>
      </c>
      <c r="DI18" s="50">
        <v>1610</v>
      </c>
      <c r="DJ18" s="19">
        <v>7333</v>
      </c>
      <c r="DK18" s="50">
        <v>2938</v>
      </c>
      <c r="DL18" s="19">
        <v>502</v>
      </c>
      <c r="DM18" s="50">
        <v>412</v>
      </c>
      <c r="DN18" s="19">
        <v>4454</v>
      </c>
      <c r="DO18" s="50">
        <v>1881</v>
      </c>
      <c r="DP18" s="19">
        <v>3860</v>
      </c>
      <c r="DQ18" s="50">
        <v>1317</v>
      </c>
      <c r="DR18" s="52" t="s">
        <v>5</v>
      </c>
      <c r="DS18" s="19">
        <v>28923</v>
      </c>
      <c r="DT18" s="50">
        <v>4248</v>
      </c>
      <c r="DU18" s="19">
        <v>642</v>
      </c>
      <c r="DV18" s="50">
        <v>588</v>
      </c>
      <c r="DW18" s="19">
        <v>83</v>
      </c>
      <c r="DX18" s="50">
        <v>118</v>
      </c>
      <c r="DY18" s="19">
        <v>28198</v>
      </c>
      <c r="DZ18" s="50">
        <v>4222</v>
      </c>
    </row>
    <row r="19" spans="1:130" x14ac:dyDescent="0.2">
      <c r="A19" s="52" t="s">
        <v>6</v>
      </c>
      <c r="B19" s="53">
        <v>3531986</v>
      </c>
      <c r="C19" s="54">
        <v>2674</v>
      </c>
      <c r="D19" s="53">
        <v>3106754</v>
      </c>
      <c r="E19" s="54">
        <v>20309</v>
      </c>
      <c r="F19" s="53">
        <v>306070</v>
      </c>
      <c r="G19" s="54">
        <v>16102</v>
      </c>
      <c r="H19" s="53">
        <v>90044</v>
      </c>
      <c r="I19" s="54">
        <v>7706</v>
      </c>
      <c r="J19" s="19">
        <v>248</v>
      </c>
      <c r="K19" s="50">
        <v>323</v>
      </c>
      <c r="L19" s="52" t="s">
        <v>6</v>
      </c>
      <c r="M19" s="23">
        <v>220</v>
      </c>
      <c r="N19" s="50">
        <v>291</v>
      </c>
      <c r="O19" s="19">
        <v>441</v>
      </c>
      <c r="P19" s="50">
        <v>304</v>
      </c>
      <c r="Q19" s="19">
        <v>0</v>
      </c>
      <c r="R19" s="50">
        <v>213</v>
      </c>
      <c r="S19" s="19">
        <v>4049</v>
      </c>
      <c r="T19" s="50">
        <v>1135</v>
      </c>
      <c r="U19" s="19">
        <v>1165</v>
      </c>
      <c r="V19" s="50">
        <v>647</v>
      </c>
      <c r="W19" s="52" t="s">
        <v>6</v>
      </c>
      <c r="X19" s="23" t="s">
        <v>61</v>
      </c>
      <c r="Y19" s="23" t="s">
        <v>61</v>
      </c>
      <c r="Z19" s="23">
        <v>45</v>
      </c>
      <c r="AA19" s="50">
        <v>74</v>
      </c>
      <c r="AB19" s="19">
        <v>313</v>
      </c>
      <c r="AC19" s="50">
        <v>376</v>
      </c>
      <c r="AD19" s="19">
        <v>7501</v>
      </c>
      <c r="AE19" s="50">
        <v>2345</v>
      </c>
      <c r="AF19" s="19">
        <v>1266</v>
      </c>
      <c r="AG19" s="50">
        <v>910</v>
      </c>
      <c r="AH19" s="52" t="s">
        <v>6</v>
      </c>
      <c r="AI19" s="19">
        <v>912</v>
      </c>
      <c r="AJ19" s="50">
        <v>743</v>
      </c>
      <c r="AK19" s="19">
        <v>0</v>
      </c>
      <c r="AL19" s="50">
        <v>213</v>
      </c>
      <c r="AM19" s="19">
        <v>1389</v>
      </c>
      <c r="AN19" s="50">
        <v>1298</v>
      </c>
      <c r="AO19" s="19">
        <v>309</v>
      </c>
      <c r="AP19" s="50">
        <v>299</v>
      </c>
      <c r="AQ19" s="19">
        <v>165</v>
      </c>
      <c r="AR19" s="50">
        <v>169</v>
      </c>
      <c r="AS19" s="52" t="s">
        <v>6</v>
      </c>
      <c r="AT19" s="19">
        <v>94</v>
      </c>
      <c r="AU19" s="50">
        <v>151</v>
      </c>
      <c r="AV19" s="19">
        <v>135</v>
      </c>
      <c r="AW19" s="50">
        <v>166</v>
      </c>
      <c r="AX19" s="19">
        <v>764</v>
      </c>
      <c r="AY19" s="50">
        <v>833</v>
      </c>
      <c r="AZ19" s="19">
        <v>743</v>
      </c>
      <c r="BA19" s="50">
        <v>646</v>
      </c>
      <c r="BB19" s="19">
        <v>1720</v>
      </c>
      <c r="BC19" s="50">
        <v>944</v>
      </c>
      <c r="BD19" s="52" t="s">
        <v>6</v>
      </c>
      <c r="BE19" s="19">
        <v>13020</v>
      </c>
      <c r="BF19" s="50">
        <v>2629</v>
      </c>
      <c r="BG19" s="19">
        <v>1091</v>
      </c>
      <c r="BH19" s="50">
        <v>699</v>
      </c>
      <c r="BI19" s="19">
        <v>676</v>
      </c>
      <c r="BJ19" s="50">
        <v>519</v>
      </c>
      <c r="BK19" s="19">
        <v>0</v>
      </c>
      <c r="BL19" s="50">
        <v>213</v>
      </c>
      <c r="BM19" s="19">
        <v>212</v>
      </c>
      <c r="BN19" s="50">
        <v>165</v>
      </c>
      <c r="BO19" s="52" t="s">
        <v>6</v>
      </c>
      <c r="BP19" s="19">
        <v>0</v>
      </c>
      <c r="BQ19" s="50">
        <v>213</v>
      </c>
      <c r="BR19" s="19">
        <v>189</v>
      </c>
      <c r="BS19" s="50">
        <v>167</v>
      </c>
      <c r="BT19" s="19">
        <v>174</v>
      </c>
      <c r="BU19" s="50">
        <v>210</v>
      </c>
      <c r="BV19" s="19">
        <v>741</v>
      </c>
      <c r="BW19" s="50">
        <v>415</v>
      </c>
      <c r="BX19" s="19">
        <v>5297</v>
      </c>
      <c r="BY19" s="50">
        <v>1366</v>
      </c>
      <c r="BZ19" s="52" t="s">
        <v>6</v>
      </c>
      <c r="CA19" s="19">
        <v>0</v>
      </c>
      <c r="CB19" s="50">
        <v>213</v>
      </c>
      <c r="CC19" s="19">
        <v>27606</v>
      </c>
      <c r="CD19" s="50">
        <v>4458</v>
      </c>
      <c r="CE19" s="19">
        <v>2640</v>
      </c>
      <c r="CF19" s="50">
        <v>1254</v>
      </c>
      <c r="CG19" s="19">
        <v>0</v>
      </c>
      <c r="CH19" s="50">
        <v>213</v>
      </c>
      <c r="CI19" s="19">
        <v>1369</v>
      </c>
      <c r="CJ19" s="50">
        <v>831</v>
      </c>
      <c r="CK19" s="52" t="s">
        <v>6</v>
      </c>
      <c r="CL19" s="19">
        <v>199</v>
      </c>
      <c r="CM19" s="50">
        <v>331</v>
      </c>
      <c r="CN19" s="19">
        <v>523</v>
      </c>
      <c r="CO19" s="50">
        <v>507</v>
      </c>
      <c r="CP19" s="19">
        <v>3711</v>
      </c>
      <c r="CQ19" s="50">
        <v>1748</v>
      </c>
      <c r="CR19" s="19">
        <v>3788</v>
      </c>
      <c r="CS19" s="50">
        <v>2220</v>
      </c>
      <c r="CT19" s="19">
        <v>910</v>
      </c>
      <c r="CU19" s="50">
        <v>981</v>
      </c>
      <c r="CV19" s="52" t="s">
        <v>6</v>
      </c>
      <c r="CW19" s="19">
        <v>539</v>
      </c>
      <c r="CX19" s="50">
        <v>577</v>
      </c>
      <c r="CY19" s="19">
        <v>921</v>
      </c>
      <c r="CZ19" s="50">
        <v>1085</v>
      </c>
      <c r="DA19" s="19">
        <v>2141</v>
      </c>
      <c r="DB19" s="50">
        <v>1399</v>
      </c>
      <c r="DC19" s="19">
        <v>120</v>
      </c>
      <c r="DD19" s="50">
        <v>199</v>
      </c>
      <c r="DE19" s="19">
        <v>103</v>
      </c>
      <c r="DF19" s="50">
        <v>115</v>
      </c>
      <c r="DG19" s="52" t="s">
        <v>6</v>
      </c>
      <c r="DH19" s="19">
        <v>1764</v>
      </c>
      <c r="DI19" s="50">
        <v>836</v>
      </c>
      <c r="DJ19" s="19">
        <v>191</v>
      </c>
      <c r="DK19" s="50">
        <v>187</v>
      </c>
      <c r="DL19" s="19">
        <v>408</v>
      </c>
      <c r="DM19" s="50">
        <v>518</v>
      </c>
      <c r="DN19" s="19">
        <v>232</v>
      </c>
      <c r="DO19" s="50">
        <v>169</v>
      </c>
      <c r="DP19" s="19">
        <v>0</v>
      </c>
      <c r="DQ19" s="50">
        <v>213</v>
      </c>
      <c r="DR19" s="52" t="s">
        <v>6</v>
      </c>
      <c r="DS19" s="19">
        <v>29118</v>
      </c>
      <c r="DT19" s="50">
        <v>5148</v>
      </c>
      <c r="DU19" s="19">
        <v>4280</v>
      </c>
      <c r="DV19" s="50">
        <v>2751</v>
      </c>
      <c r="DW19" s="19">
        <v>0</v>
      </c>
      <c r="DX19" s="50">
        <v>213</v>
      </c>
      <c r="DY19" s="19">
        <v>24838</v>
      </c>
      <c r="DZ19" s="50">
        <v>4328</v>
      </c>
    </row>
    <row r="20" spans="1:130" x14ac:dyDescent="0.2">
      <c r="A20" s="52" t="s">
        <v>7</v>
      </c>
      <c r="B20" s="53">
        <v>964817</v>
      </c>
      <c r="C20" s="54">
        <v>1555</v>
      </c>
      <c r="D20" s="53">
        <v>843383</v>
      </c>
      <c r="E20" s="54">
        <v>9324</v>
      </c>
      <c r="F20" s="53">
        <v>79186</v>
      </c>
      <c r="G20" s="54">
        <v>7262</v>
      </c>
      <c r="H20" s="53">
        <v>38014</v>
      </c>
      <c r="I20" s="54">
        <v>5368</v>
      </c>
      <c r="J20" s="19">
        <v>0</v>
      </c>
      <c r="K20" s="50">
        <v>203</v>
      </c>
      <c r="L20" s="52" t="s">
        <v>7</v>
      </c>
      <c r="M20" s="23">
        <v>294</v>
      </c>
      <c r="N20" s="50">
        <v>492</v>
      </c>
      <c r="O20" s="19">
        <v>0</v>
      </c>
      <c r="P20" s="50">
        <v>203</v>
      </c>
      <c r="Q20" s="19">
        <v>0</v>
      </c>
      <c r="R20" s="50">
        <v>203</v>
      </c>
      <c r="S20" s="19">
        <v>161</v>
      </c>
      <c r="T20" s="50">
        <v>179</v>
      </c>
      <c r="U20" s="19">
        <v>530</v>
      </c>
      <c r="V20" s="50">
        <v>310</v>
      </c>
      <c r="W20" s="52" t="s">
        <v>7</v>
      </c>
      <c r="X20" s="19">
        <v>415</v>
      </c>
      <c r="Y20" s="50">
        <v>308</v>
      </c>
      <c r="Z20" s="23" t="s">
        <v>61</v>
      </c>
      <c r="AA20" s="23" t="s">
        <v>61</v>
      </c>
      <c r="AB20" s="23">
        <v>442</v>
      </c>
      <c r="AC20" s="50">
        <v>375</v>
      </c>
      <c r="AD20" s="19">
        <v>939</v>
      </c>
      <c r="AE20" s="50">
        <v>557</v>
      </c>
      <c r="AF20" s="19">
        <v>344</v>
      </c>
      <c r="AG20" s="50">
        <v>448</v>
      </c>
      <c r="AH20" s="52" t="s">
        <v>7</v>
      </c>
      <c r="AI20" s="19">
        <v>0</v>
      </c>
      <c r="AJ20" s="50">
        <v>203</v>
      </c>
      <c r="AK20" s="19">
        <v>0</v>
      </c>
      <c r="AL20" s="50">
        <v>203</v>
      </c>
      <c r="AM20" s="19">
        <v>562</v>
      </c>
      <c r="AN20" s="50">
        <v>649</v>
      </c>
      <c r="AO20" s="19">
        <v>0</v>
      </c>
      <c r="AP20" s="50">
        <v>203</v>
      </c>
      <c r="AQ20" s="19">
        <v>0</v>
      </c>
      <c r="AR20" s="50">
        <v>203</v>
      </c>
      <c r="AS20" s="52" t="s">
        <v>7</v>
      </c>
      <c r="AT20" s="19">
        <v>189</v>
      </c>
      <c r="AU20" s="50">
        <v>304</v>
      </c>
      <c r="AV20" s="19">
        <v>0</v>
      </c>
      <c r="AW20" s="50">
        <v>203</v>
      </c>
      <c r="AX20" s="19">
        <v>41</v>
      </c>
      <c r="AY20" s="50">
        <v>100</v>
      </c>
      <c r="AZ20" s="19">
        <v>0</v>
      </c>
      <c r="BA20" s="50">
        <v>203</v>
      </c>
      <c r="BB20" s="19">
        <v>8646</v>
      </c>
      <c r="BC20" s="50">
        <v>2537</v>
      </c>
      <c r="BD20" s="52" t="s">
        <v>7</v>
      </c>
      <c r="BE20" s="19">
        <v>548</v>
      </c>
      <c r="BF20" s="50">
        <v>419</v>
      </c>
      <c r="BG20" s="19">
        <v>0</v>
      </c>
      <c r="BH20" s="50">
        <v>203</v>
      </c>
      <c r="BI20" s="19">
        <v>0</v>
      </c>
      <c r="BJ20" s="50">
        <v>203</v>
      </c>
      <c r="BK20" s="19">
        <v>26</v>
      </c>
      <c r="BL20" s="50">
        <v>59</v>
      </c>
      <c r="BM20" s="19">
        <v>37</v>
      </c>
      <c r="BN20" s="50">
        <v>63</v>
      </c>
      <c r="BO20" s="52" t="s">
        <v>7</v>
      </c>
      <c r="BP20" s="19">
        <v>29</v>
      </c>
      <c r="BQ20" s="50">
        <v>76</v>
      </c>
      <c r="BR20" s="19">
        <v>262</v>
      </c>
      <c r="BS20" s="50">
        <v>314</v>
      </c>
      <c r="BT20" s="19">
        <v>149</v>
      </c>
      <c r="BU20" s="50">
        <v>163</v>
      </c>
      <c r="BV20" s="19">
        <v>78</v>
      </c>
      <c r="BW20" s="50">
        <v>136</v>
      </c>
      <c r="BX20" s="19">
        <v>6955</v>
      </c>
      <c r="BY20" s="50">
        <v>2307</v>
      </c>
      <c r="BZ20" s="52" t="s">
        <v>7</v>
      </c>
      <c r="CA20" s="19">
        <v>177</v>
      </c>
      <c r="CB20" s="50">
        <v>293</v>
      </c>
      <c r="CC20" s="19">
        <v>3044</v>
      </c>
      <c r="CD20" s="50">
        <v>1401</v>
      </c>
      <c r="CE20" s="19">
        <v>1167</v>
      </c>
      <c r="CF20" s="50">
        <v>868</v>
      </c>
      <c r="CG20" s="19">
        <v>0</v>
      </c>
      <c r="CH20" s="50">
        <v>203</v>
      </c>
      <c r="CI20" s="19">
        <v>34</v>
      </c>
      <c r="CJ20" s="50">
        <v>51</v>
      </c>
      <c r="CK20" s="52" t="s">
        <v>7</v>
      </c>
      <c r="CL20" s="19">
        <v>1025</v>
      </c>
      <c r="CM20" s="50">
        <v>1293</v>
      </c>
      <c r="CN20" s="19">
        <v>0</v>
      </c>
      <c r="CO20" s="50">
        <v>203</v>
      </c>
      <c r="CP20" s="19">
        <v>8902</v>
      </c>
      <c r="CQ20" s="50">
        <v>2461</v>
      </c>
      <c r="CR20" s="19">
        <v>258</v>
      </c>
      <c r="CS20" s="50">
        <v>421</v>
      </c>
      <c r="CT20" s="19">
        <v>8</v>
      </c>
      <c r="CU20" s="50">
        <v>15</v>
      </c>
      <c r="CV20" s="52" t="s">
        <v>7</v>
      </c>
      <c r="CW20" s="19">
        <v>0</v>
      </c>
      <c r="CX20" s="50">
        <v>203</v>
      </c>
      <c r="CY20" s="19">
        <v>409</v>
      </c>
      <c r="CZ20" s="50">
        <v>343</v>
      </c>
      <c r="DA20" s="19">
        <v>744</v>
      </c>
      <c r="DB20" s="50">
        <v>705</v>
      </c>
      <c r="DC20" s="19">
        <v>75</v>
      </c>
      <c r="DD20" s="50">
        <v>118</v>
      </c>
      <c r="DE20" s="19">
        <v>0</v>
      </c>
      <c r="DF20" s="50">
        <v>203</v>
      </c>
      <c r="DG20" s="52" t="s">
        <v>7</v>
      </c>
      <c r="DH20" s="19">
        <v>1260</v>
      </c>
      <c r="DI20" s="50">
        <v>989</v>
      </c>
      <c r="DJ20" s="19">
        <v>45</v>
      </c>
      <c r="DK20" s="50">
        <v>77</v>
      </c>
      <c r="DL20" s="19">
        <v>219</v>
      </c>
      <c r="DM20" s="50">
        <v>220</v>
      </c>
      <c r="DN20" s="19">
        <v>0</v>
      </c>
      <c r="DO20" s="50">
        <v>203</v>
      </c>
      <c r="DP20" s="19">
        <v>0</v>
      </c>
      <c r="DQ20" s="50">
        <v>203</v>
      </c>
      <c r="DR20" s="52" t="s">
        <v>7</v>
      </c>
      <c r="DS20" s="19">
        <v>4234</v>
      </c>
      <c r="DT20" s="50">
        <v>1392</v>
      </c>
      <c r="DU20" s="19">
        <v>0</v>
      </c>
      <c r="DV20" s="50">
        <v>203</v>
      </c>
      <c r="DW20" s="19">
        <v>0</v>
      </c>
      <c r="DX20" s="50">
        <v>203</v>
      </c>
      <c r="DY20" s="19">
        <v>4234</v>
      </c>
      <c r="DZ20" s="50">
        <v>1392</v>
      </c>
    </row>
    <row r="21" spans="1:130" x14ac:dyDescent="0.2">
      <c r="A21" s="52" t="s">
        <v>8</v>
      </c>
      <c r="B21" s="53">
        <v>697556</v>
      </c>
      <c r="C21" s="54">
        <v>1657</v>
      </c>
      <c r="D21" s="53">
        <v>563798</v>
      </c>
      <c r="E21" s="54">
        <v>6607</v>
      </c>
      <c r="F21" s="53">
        <v>64893</v>
      </c>
      <c r="G21" s="54">
        <v>5923</v>
      </c>
      <c r="H21" s="53">
        <v>58879</v>
      </c>
      <c r="I21" s="54">
        <v>5115</v>
      </c>
      <c r="J21" s="19">
        <v>462</v>
      </c>
      <c r="K21" s="50">
        <v>448</v>
      </c>
      <c r="L21" s="52" t="s">
        <v>8</v>
      </c>
      <c r="M21" s="23">
        <v>338</v>
      </c>
      <c r="N21" s="50">
        <v>584</v>
      </c>
      <c r="O21" s="19">
        <v>291</v>
      </c>
      <c r="P21" s="50">
        <v>306</v>
      </c>
      <c r="Q21" s="19">
        <v>0</v>
      </c>
      <c r="R21" s="50">
        <v>218</v>
      </c>
      <c r="S21" s="19">
        <v>3437</v>
      </c>
      <c r="T21" s="50">
        <v>1090</v>
      </c>
      <c r="U21" s="19">
        <v>870</v>
      </c>
      <c r="V21" s="50">
        <v>570</v>
      </c>
      <c r="W21" s="52" t="s">
        <v>8</v>
      </c>
      <c r="X21" s="19">
        <v>1298</v>
      </c>
      <c r="Y21" s="50">
        <v>587</v>
      </c>
      <c r="Z21" s="19">
        <v>0</v>
      </c>
      <c r="AA21" s="50">
        <v>218</v>
      </c>
      <c r="AB21" s="23" t="s">
        <v>61</v>
      </c>
      <c r="AC21" s="23" t="s">
        <v>61</v>
      </c>
      <c r="AD21" s="23">
        <v>1496</v>
      </c>
      <c r="AE21" s="50">
        <v>680</v>
      </c>
      <c r="AF21" s="19">
        <v>1190</v>
      </c>
      <c r="AG21" s="50">
        <v>617</v>
      </c>
      <c r="AH21" s="52" t="s">
        <v>8</v>
      </c>
      <c r="AI21" s="19">
        <v>0</v>
      </c>
      <c r="AJ21" s="50">
        <v>218</v>
      </c>
      <c r="AK21" s="19">
        <v>28</v>
      </c>
      <c r="AL21" s="50">
        <v>41</v>
      </c>
      <c r="AM21" s="19">
        <v>1361</v>
      </c>
      <c r="AN21" s="50">
        <v>764</v>
      </c>
      <c r="AO21" s="19">
        <v>427</v>
      </c>
      <c r="AP21" s="50">
        <v>302</v>
      </c>
      <c r="AQ21" s="19">
        <v>59</v>
      </c>
      <c r="AR21" s="50">
        <v>68</v>
      </c>
      <c r="AS21" s="52" t="s">
        <v>8</v>
      </c>
      <c r="AT21" s="19">
        <v>41</v>
      </c>
      <c r="AU21" s="50">
        <v>70</v>
      </c>
      <c r="AV21" s="19">
        <v>131</v>
      </c>
      <c r="AW21" s="50">
        <v>135</v>
      </c>
      <c r="AX21" s="19">
        <v>452</v>
      </c>
      <c r="AY21" s="50">
        <v>329</v>
      </c>
      <c r="AZ21" s="19">
        <v>448</v>
      </c>
      <c r="BA21" s="50">
        <v>440</v>
      </c>
      <c r="BB21" s="19">
        <v>15499</v>
      </c>
      <c r="BC21" s="50">
        <v>3042</v>
      </c>
      <c r="BD21" s="52" t="s">
        <v>8</v>
      </c>
      <c r="BE21" s="19">
        <v>2383</v>
      </c>
      <c r="BF21" s="50">
        <v>750</v>
      </c>
      <c r="BG21" s="19">
        <v>758</v>
      </c>
      <c r="BH21" s="50">
        <v>430</v>
      </c>
      <c r="BI21" s="19">
        <v>278</v>
      </c>
      <c r="BJ21" s="50">
        <v>212</v>
      </c>
      <c r="BK21" s="19">
        <v>265</v>
      </c>
      <c r="BL21" s="50">
        <v>277</v>
      </c>
      <c r="BM21" s="19">
        <v>976</v>
      </c>
      <c r="BN21" s="50">
        <v>588</v>
      </c>
      <c r="BO21" s="52" t="s">
        <v>8</v>
      </c>
      <c r="BP21" s="19">
        <v>4</v>
      </c>
      <c r="BQ21" s="50">
        <v>9</v>
      </c>
      <c r="BR21" s="19">
        <v>49</v>
      </c>
      <c r="BS21" s="50">
        <v>112</v>
      </c>
      <c r="BT21" s="19">
        <v>0</v>
      </c>
      <c r="BU21" s="50">
        <v>218</v>
      </c>
      <c r="BV21" s="19">
        <v>49</v>
      </c>
      <c r="BW21" s="50">
        <v>81</v>
      </c>
      <c r="BX21" s="19">
        <v>2758</v>
      </c>
      <c r="BY21" s="50">
        <v>1194</v>
      </c>
      <c r="BZ21" s="52" t="s">
        <v>8</v>
      </c>
      <c r="CA21" s="19">
        <v>466</v>
      </c>
      <c r="CB21" s="50">
        <v>736</v>
      </c>
      <c r="CC21" s="19">
        <v>4314</v>
      </c>
      <c r="CD21" s="50">
        <v>1272</v>
      </c>
      <c r="CE21" s="19">
        <v>1481</v>
      </c>
      <c r="CF21" s="50">
        <v>798</v>
      </c>
      <c r="CG21" s="19">
        <v>0</v>
      </c>
      <c r="CH21" s="50">
        <v>218</v>
      </c>
      <c r="CI21" s="19">
        <v>755</v>
      </c>
      <c r="CJ21" s="50">
        <v>491</v>
      </c>
      <c r="CK21" s="52" t="s">
        <v>8</v>
      </c>
      <c r="CL21" s="19">
        <v>185</v>
      </c>
      <c r="CM21" s="50">
        <v>194</v>
      </c>
      <c r="CN21" s="19">
        <v>172</v>
      </c>
      <c r="CO21" s="50">
        <v>191</v>
      </c>
      <c r="CP21" s="19">
        <v>1718</v>
      </c>
      <c r="CQ21" s="50">
        <v>573</v>
      </c>
      <c r="CR21" s="19">
        <v>138</v>
      </c>
      <c r="CS21" s="50">
        <v>160</v>
      </c>
      <c r="CT21" s="19">
        <v>568</v>
      </c>
      <c r="CU21" s="50">
        <v>373</v>
      </c>
      <c r="CV21" s="52" t="s">
        <v>8</v>
      </c>
      <c r="CW21" s="19">
        <v>250</v>
      </c>
      <c r="CX21" s="50">
        <v>342</v>
      </c>
      <c r="CY21" s="19">
        <v>991</v>
      </c>
      <c r="CZ21" s="50">
        <v>540</v>
      </c>
      <c r="DA21" s="19">
        <v>2073</v>
      </c>
      <c r="DB21" s="50">
        <v>1067</v>
      </c>
      <c r="DC21" s="19">
        <v>0</v>
      </c>
      <c r="DD21" s="50">
        <v>218</v>
      </c>
      <c r="DE21" s="19">
        <v>54</v>
      </c>
      <c r="DF21" s="50">
        <v>125</v>
      </c>
      <c r="DG21" s="52" t="s">
        <v>8</v>
      </c>
      <c r="DH21" s="19">
        <v>8828</v>
      </c>
      <c r="DI21" s="50">
        <v>1835</v>
      </c>
      <c r="DJ21" s="19">
        <v>852</v>
      </c>
      <c r="DK21" s="50">
        <v>601</v>
      </c>
      <c r="DL21" s="19">
        <v>324</v>
      </c>
      <c r="DM21" s="50">
        <v>331</v>
      </c>
      <c r="DN21" s="19">
        <v>362</v>
      </c>
      <c r="DO21" s="50">
        <v>321</v>
      </c>
      <c r="DP21" s="19">
        <v>0</v>
      </c>
      <c r="DQ21" s="50">
        <v>218</v>
      </c>
      <c r="DR21" s="52" t="s">
        <v>8</v>
      </c>
      <c r="DS21" s="19">
        <v>9986</v>
      </c>
      <c r="DT21" s="50">
        <v>2121</v>
      </c>
      <c r="DU21" s="19">
        <v>213</v>
      </c>
      <c r="DV21" s="50">
        <v>268</v>
      </c>
      <c r="DW21" s="19">
        <v>0</v>
      </c>
      <c r="DX21" s="50">
        <v>218</v>
      </c>
      <c r="DY21" s="19">
        <v>9773</v>
      </c>
      <c r="DZ21" s="50">
        <v>2102</v>
      </c>
    </row>
    <row r="22" spans="1:130" x14ac:dyDescent="0.2">
      <c r="A22" s="52" t="s">
        <v>9</v>
      </c>
      <c r="B22" s="53">
        <v>21269409</v>
      </c>
      <c r="C22" s="54">
        <v>9193</v>
      </c>
      <c r="D22" s="53">
        <v>18083185</v>
      </c>
      <c r="E22" s="54">
        <v>55882</v>
      </c>
      <c r="F22" s="53">
        <v>2381208</v>
      </c>
      <c r="G22" s="54">
        <v>48207</v>
      </c>
      <c r="H22" s="53">
        <v>601611</v>
      </c>
      <c r="I22" s="54">
        <v>24764</v>
      </c>
      <c r="J22" s="19">
        <v>15153</v>
      </c>
      <c r="K22" s="50">
        <v>3732</v>
      </c>
      <c r="L22" s="52" t="s">
        <v>9</v>
      </c>
      <c r="M22" s="23">
        <v>4906</v>
      </c>
      <c r="N22" s="50">
        <v>2973</v>
      </c>
      <c r="O22" s="19">
        <v>7054</v>
      </c>
      <c r="P22" s="50">
        <v>1871</v>
      </c>
      <c r="Q22" s="19">
        <v>3544</v>
      </c>
      <c r="R22" s="50">
        <v>2650</v>
      </c>
      <c r="S22" s="19">
        <v>28628</v>
      </c>
      <c r="T22" s="50">
        <v>3411</v>
      </c>
      <c r="U22" s="19">
        <v>13656</v>
      </c>
      <c r="V22" s="50">
        <v>2848</v>
      </c>
      <c r="W22" s="52" t="s">
        <v>9</v>
      </c>
      <c r="X22" s="19">
        <v>13227</v>
      </c>
      <c r="Y22" s="50">
        <v>2834</v>
      </c>
      <c r="Z22" s="19">
        <v>3083</v>
      </c>
      <c r="AA22" s="50">
        <v>1616</v>
      </c>
      <c r="AB22" s="19">
        <v>2705</v>
      </c>
      <c r="AC22" s="50">
        <v>1045</v>
      </c>
      <c r="AD22" s="23" t="s">
        <v>61</v>
      </c>
      <c r="AE22" s="23" t="s">
        <v>61</v>
      </c>
      <c r="AF22" s="23">
        <v>49681</v>
      </c>
      <c r="AG22" s="50">
        <v>7543</v>
      </c>
      <c r="AH22" s="52" t="s">
        <v>9</v>
      </c>
      <c r="AI22" s="19">
        <v>4103</v>
      </c>
      <c r="AJ22" s="50">
        <v>1965</v>
      </c>
      <c r="AK22" s="19">
        <v>1032</v>
      </c>
      <c r="AL22" s="50">
        <v>780</v>
      </c>
      <c r="AM22" s="19">
        <v>24425</v>
      </c>
      <c r="AN22" s="50">
        <v>3747</v>
      </c>
      <c r="AO22" s="19">
        <v>18175</v>
      </c>
      <c r="AP22" s="50">
        <v>3105</v>
      </c>
      <c r="AQ22" s="19">
        <v>3669</v>
      </c>
      <c r="AR22" s="50">
        <v>1864</v>
      </c>
      <c r="AS22" s="52" t="s">
        <v>9</v>
      </c>
      <c r="AT22" s="19">
        <v>1813</v>
      </c>
      <c r="AU22" s="50">
        <v>1257</v>
      </c>
      <c r="AV22" s="19">
        <v>10545</v>
      </c>
      <c r="AW22" s="50">
        <v>2602</v>
      </c>
      <c r="AX22" s="19">
        <v>8606</v>
      </c>
      <c r="AY22" s="50">
        <v>3712</v>
      </c>
      <c r="AZ22" s="19">
        <v>4812</v>
      </c>
      <c r="BA22" s="50">
        <v>1938</v>
      </c>
      <c r="BB22" s="19">
        <v>14831</v>
      </c>
      <c r="BC22" s="50">
        <v>4063</v>
      </c>
      <c r="BD22" s="52" t="s">
        <v>9</v>
      </c>
      <c r="BE22" s="19">
        <v>17056</v>
      </c>
      <c r="BF22" s="50">
        <v>2945</v>
      </c>
      <c r="BG22" s="19">
        <v>21668</v>
      </c>
      <c r="BH22" s="50">
        <v>3428</v>
      </c>
      <c r="BI22" s="19">
        <v>6239</v>
      </c>
      <c r="BJ22" s="50">
        <v>1883</v>
      </c>
      <c r="BK22" s="19">
        <v>4572</v>
      </c>
      <c r="BL22" s="50">
        <v>1590</v>
      </c>
      <c r="BM22" s="19">
        <v>11326</v>
      </c>
      <c r="BN22" s="50">
        <v>2873</v>
      </c>
      <c r="BO22" s="52" t="s">
        <v>9</v>
      </c>
      <c r="BP22" s="19">
        <v>591</v>
      </c>
      <c r="BQ22" s="50">
        <v>490</v>
      </c>
      <c r="BR22" s="19">
        <v>1948</v>
      </c>
      <c r="BS22" s="50">
        <v>1201</v>
      </c>
      <c r="BT22" s="19">
        <v>3674</v>
      </c>
      <c r="BU22" s="50">
        <v>1527</v>
      </c>
      <c r="BV22" s="19">
        <v>3529</v>
      </c>
      <c r="BW22" s="50">
        <v>1414</v>
      </c>
      <c r="BX22" s="19">
        <v>28222</v>
      </c>
      <c r="BY22" s="50">
        <v>5178</v>
      </c>
      <c r="BZ22" s="52" t="s">
        <v>9</v>
      </c>
      <c r="CA22" s="19">
        <v>2349</v>
      </c>
      <c r="CB22" s="50">
        <v>1108</v>
      </c>
      <c r="CC22" s="19">
        <v>57488</v>
      </c>
      <c r="CD22" s="50">
        <v>6921</v>
      </c>
      <c r="CE22" s="19">
        <v>28207</v>
      </c>
      <c r="CF22" s="50">
        <v>5185</v>
      </c>
      <c r="CG22" s="19">
        <v>1230</v>
      </c>
      <c r="CH22" s="50">
        <v>965</v>
      </c>
      <c r="CI22" s="19">
        <v>30335</v>
      </c>
      <c r="CJ22" s="50">
        <v>5274</v>
      </c>
      <c r="CK22" s="52" t="s">
        <v>9</v>
      </c>
      <c r="CL22" s="19">
        <v>6488</v>
      </c>
      <c r="CM22" s="50">
        <v>3637</v>
      </c>
      <c r="CN22" s="19">
        <v>4309</v>
      </c>
      <c r="CO22" s="50">
        <v>2281</v>
      </c>
      <c r="CP22" s="19">
        <v>34965</v>
      </c>
      <c r="CQ22" s="50">
        <v>5197</v>
      </c>
      <c r="CR22" s="19">
        <v>2685</v>
      </c>
      <c r="CS22" s="50">
        <v>1472</v>
      </c>
      <c r="CT22" s="19">
        <v>9909</v>
      </c>
      <c r="CU22" s="50">
        <v>2400</v>
      </c>
      <c r="CV22" s="52" t="s">
        <v>9</v>
      </c>
      <c r="CW22" s="19">
        <v>1364</v>
      </c>
      <c r="CX22" s="50">
        <v>1190</v>
      </c>
      <c r="CY22" s="19">
        <v>14573</v>
      </c>
      <c r="CZ22" s="50">
        <v>3508</v>
      </c>
      <c r="DA22" s="19">
        <v>26174</v>
      </c>
      <c r="DB22" s="50">
        <v>4461</v>
      </c>
      <c r="DC22" s="19">
        <v>3433</v>
      </c>
      <c r="DD22" s="50">
        <v>1501</v>
      </c>
      <c r="DE22" s="19">
        <v>3355</v>
      </c>
      <c r="DF22" s="50">
        <v>1951</v>
      </c>
      <c r="DG22" s="52" t="s">
        <v>9</v>
      </c>
      <c r="DH22" s="19">
        <v>26031</v>
      </c>
      <c r="DI22" s="50">
        <v>4671</v>
      </c>
      <c r="DJ22" s="19">
        <v>6870</v>
      </c>
      <c r="DK22" s="50">
        <v>2121</v>
      </c>
      <c r="DL22" s="19">
        <v>2186</v>
      </c>
      <c r="DM22" s="50">
        <v>1256</v>
      </c>
      <c r="DN22" s="19">
        <v>6563</v>
      </c>
      <c r="DO22" s="50">
        <v>1669</v>
      </c>
      <c r="DP22" s="19">
        <v>624</v>
      </c>
      <c r="DQ22" s="50">
        <v>379</v>
      </c>
      <c r="DR22" s="52" t="s">
        <v>9</v>
      </c>
      <c r="DS22" s="19">
        <v>203405</v>
      </c>
      <c r="DT22" s="50">
        <v>12920</v>
      </c>
      <c r="DU22" s="19">
        <v>14657</v>
      </c>
      <c r="DV22" s="50">
        <v>3664</v>
      </c>
      <c r="DW22" s="19">
        <v>2422</v>
      </c>
      <c r="DX22" s="50">
        <v>1490</v>
      </c>
      <c r="DY22" s="19">
        <v>186326</v>
      </c>
      <c r="DZ22" s="50">
        <v>12287</v>
      </c>
    </row>
    <row r="23" spans="1:130" x14ac:dyDescent="0.2">
      <c r="A23" s="52"/>
      <c r="B23" s="53"/>
      <c r="C23" s="54"/>
      <c r="D23" s="53"/>
      <c r="E23" s="54"/>
      <c r="F23" s="53"/>
      <c r="G23" s="54"/>
      <c r="H23" s="53"/>
      <c r="I23" s="54"/>
      <c r="J23" s="19"/>
      <c r="K23" s="50"/>
      <c r="L23" s="52"/>
      <c r="M23" s="23"/>
      <c r="N23" s="50"/>
      <c r="O23" s="19"/>
      <c r="P23" s="50"/>
      <c r="Q23" s="19"/>
      <c r="R23" s="50"/>
      <c r="S23" s="19"/>
      <c r="T23" s="50"/>
      <c r="U23" s="19"/>
      <c r="V23" s="50"/>
      <c r="W23" s="52"/>
      <c r="X23" s="19"/>
      <c r="Y23" s="50"/>
      <c r="Z23" s="19"/>
      <c r="AA23" s="50"/>
      <c r="AB23" s="19"/>
      <c r="AC23" s="50"/>
      <c r="AD23" s="19"/>
      <c r="AE23" s="50"/>
      <c r="AF23" s="19"/>
      <c r="AG23" s="50"/>
      <c r="AH23" s="52"/>
      <c r="AI23" s="19"/>
      <c r="AJ23" s="50"/>
      <c r="AK23" s="19"/>
      <c r="AL23" s="50"/>
      <c r="AM23" s="19"/>
      <c r="AN23" s="50"/>
      <c r="AO23" s="19"/>
      <c r="AP23" s="50"/>
      <c r="AQ23" s="19"/>
      <c r="AR23" s="50"/>
      <c r="AS23" s="52"/>
      <c r="AT23" s="19"/>
      <c r="AU23" s="50"/>
      <c r="AV23" s="19"/>
      <c r="AW23" s="50"/>
      <c r="AX23" s="19"/>
      <c r="AY23" s="50"/>
      <c r="AZ23" s="19"/>
      <c r="BA23" s="50"/>
      <c r="BB23" s="19"/>
      <c r="BC23" s="50"/>
      <c r="BD23" s="52"/>
      <c r="BE23" s="19"/>
      <c r="BF23" s="50"/>
      <c r="BG23" s="19"/>
      <c r="BH23" s="50"/>
      <c r="BI23" s="19"/>
      <c r="BJ23" s="50"/>
      <c r="BK23" s="19"/>
      <c r="BL23" s="50"/>
      <c r="BM23" s="19"/>
      <c r="BN23" s="50"/>
      <c r="BO23" s="52"/>
      <c r="BP23" s="19"/>
      <c r="BQ23" s="50"/>
      <c r="BR23" s="19"/>
      <c r="BS23" s="50"/>
      <c r="BT23" s="19"/>
      <c r="BU23" s="50"/>
      <c r="BV23" s="19"/>
      <c r="BW23" s="50"/>
      <c r="BX23" s="19"/>
      <c r="BY23" s="50"/>
      <c r="BZ23" s="52"/>
      <c r="CA23" s="19"/>
      <c r="CB23" s="50"/>
      <c r="CC23" s="19"/>
      <c r="CD23" s="50"/>
      <c r="CE23" s="19"/>
      <c r="CF23" s="50"/>
      <c r="CG23" s="19"/>
      <c r="CH23" s="50"/>
      <c r="CI23" s="19"/>
      <c r="CJ23" s="50"/>
      <c r="CK23" s="52"/>
      <c r="CL23" s="19"/>
      <c r="CM23" s="50"/>
      <c r="CN23" s="19"/>
      <c r="CO23" s="50"/>
      <c r="CP23" s="19"/>
      <c r="CQ23" s="50"/>
      <c r="CR23" s="19"/>
      <c r="CS23" s="50"/>
      <c r="CT23" s="19"/>
      <c r="CU23" s="50"/>
      <c r="CV23" s="52"/>
      <c r="CW23" s="19"/>
      <c r="CX23" s="50"/>
      <c r="CY23" s="19"/>
      <c r="CZ23" s="50"/>
      <c r="DA23" s="19"/>
      <c r="DB23" s="50"/>
      <c r="DC23" s="19"/>
      <c r="DD23" s="50"/>
      <c r="DE23" s="19"/>
      <c r="DF23" s="50"/>
      <c r="DG23" s="52"/>
      <c r="DH23" s="19"/>
      <c r="DI23" s="50"/>
      <c r="DJ23" s="19"/>
      <c r="DK23" s="50"/>
      <c r="DL23" s="19"/>
      <c r="DM23" s="50"/>
      <c r="DN23" s="19"/>
      <c r="DO23" s="50"/>
      <c r="DP23" s="19"/>
      <c r="DQ23" s="50"/>
      <c r="DR23" s="52"/>
      <c r="DS23" s="19"/>
      <c r="DT23" s="50"/>
      <c r="DU23" s="19"/>
      <c r="DV23" s="50"/>
      <c r="DW23" s="19"/>
      <c r="DX23" s="50"/>
      <c r="DY23" s="19"/>
      <c r="DZ23" s="50"/>
    </row>
    <row r="24" spans="1:130" x14ac:dyDescent="0.2">
      <c r="A24" s="52" t="s">
        <v>10</v>
      </c>
      <c r="B24" s="53">
        <v>10499808</v>
      </c>
      <c r="C24" s="54">
        <v>6442</v>
      </c>
      <c r="D24" s="53">
        <v>9034705</v>
      </c>
      <c r="E24" s="54">
        <v>37468</v>
      </c>
      <c r="F24" s="53">
        <v>1130068</v>
      </c>
      <c r="G24" s="54">
        <v>30378</v>
      </c>
      <c r="H24" s="53">
        <v>284541</v>
      </c>
      <c r="I24" s="54">
        <v>17311</v>
      </c>
      <c r="J24" s="19">
        <v>14169</v>
      </c>
      <c r="K24" s="50">
        <v>4265</v>
      </c>
      <c r="L24" s="52" t="s">
        <v>10</v>
      </c>
      <c r="M24" s="23">
        <v>1378</v>
      </c>
      <c r="N24" s="50">
        <v>875</v>
      </c>
      <c r="O24" s="19">
        <v>2362</v>
      </c>
      <c r="P24" s="50">
        <v>1293</v>
      </c>
      <c r="Q24" s="19">
        <v>3322</v>
      </c>
      <c r="R24" s="50">
        <v>2593</v>
      </c>
      <c r="S24" s="19">
        <v>15437</v>
      </c>
      <c r="T24" s="50">
        <v>3428</v>
      </c>
      <c r="U24" s="19">
        <v>2904</v>
      </c>
      <c r="V24" s="50">
        <v>1283</v>
      </c>
      <c r="W24" s="52" t="s">
        <v>10</v>
      </c>
      <c r="X24" s="19">
        <v>2927</v>
      </c>
      <c r="Y24" s="50">
        <v>2795</v>
      </c>
      <c r="Z24" s="19">
        <v>1076</v>
      </c>
      <c r="AA24" s="50">
        <v>878</v>
      </c>
      <c r="AB24" s="19">
        <v>934</v>
      </c>
      <c r="AC24" s="50">
        <v>734</v>
      </c>
      <c r="AD24" s="19">
        <v>46235</v>
      </c>
      <c r="AE24" s="50">
        <v>6953</v>
      </c>
      <c r="AF24" s="23" t="s">
        <v>61</v>
      </c>
      <c r="AG24" s="23" t="s">
        <v>61</v>
      </c>
      <c r="AH24" s="52" t="s">
        <v>10</v>
      </c>
      <c r="AI24" s="23">
        <v>2069</v>
      </c>
      <c r="AJ24" s="50">
        <v>1928</v>
      </c>
      <c r="AK24" s="19">
        <v>159</v>
      </c>
      <c r="AL24" s="50">
        <v>170</v>
      </c>
      <c r="AM24" s="19">
        <v>14438</v>
      </c>
      <c r="AN24" s="50">
        <v>4356</v>
      </c>
      <c r="AO24" s="19">
        <v>3020</v>
      </c>
      <c r="AP24" s="50">
        <v>1545</v>
      </c>
      <c r="AQ24" s="19">
        <v>1566</v>
      </c>
      <c r="AR24" s="50">
        <v>826</v>
      </c>
      <c r="AS24" s="52" t="s">
        <v>10</v>
      </c>
      <c r="AT24" s="19">
        <v>3931</v>
      </c>
      <c r="AU24" s="50">
        <v>2274</v>
      </c>
      <c r="AV24" s="19">
        <v>2614</v>
      </c>
      <c r="AW24" s="50">
        <v>1277</v>
      </c>
      <c r="AX24" s="19">
        <v>2845</v>
      </c>
      <c r="AY24" s="50">
        <v>1403</v>
      </c>
      <c r="AZ24" s="19">
        <v>252</v>
      </c>
      <c r="BA24" s="50">
        <v>220</v>
      </c>
      <c r="BB24" s="19">
        <v>1992</v>
      </c>
      <c r="BC24" s="50">
        <v>859</v>
      </c>
      <c r="BD24" s="52" t="s">
        <v>10</v>
      </c>
      <c r="BE24" s="19">
        <v>2876</v>
      </c>
      <c r="BF24" s="50">
        <v>1473</v>
      </c>
      <c r="BG24" s="19">
        <v>4281</v>
      </c>
      <c r="BH24" s="50">
        <v>1804</v>
      </c>
      <c r="BI24" s="19">
        <v>968</v>
      </c>
      <c r="BJ24" s="50">
        <v>517</v>
      </c>
      <c r="BK24" s="19">
        <v>5502</v>
      </c>
      <c r="BL24" s="50">
        <v>4472</v>
      </c>
      <c r="BM24" s="19">
        <v>5863</v>
      </c>
      <c r="BN24" s="50">
        <v>4316</v>
      </c>
      <c r="BO24" s="52" t="s">
        <v>10</v>
      </c>
      <c r="BP24" s="19">
        <v>359</v>
      </c>
      <c r="BQ24" s="50">
        <v>367</v>
      </c>
      <c r="BR24" s="19">
        <v>2881</v>
      </c>
      <c r="BS24" s="50">
        <v>3034</v>
      </c>
      <c r="BT24" s="19">
        <v>1991</v>
      </c>
      <c r="BU24" s="50">
        <v>1142</v>
      </c>
      <c r="BV24" s="19">
        <v>686</v>
      </c>
      <c r="BW24" s="50">
        <v>636</v>
      </c>
      <c r="BX24" s="19">
        <v>8455</v>
      </c>
      <c r="BY24" s="50">
        <v>3550</v>
      </c>
      <c r="BZ24" s="52" t="s">
        <v>10</v>
      </c>
      <c r="CA24" s="19">
        <v>102</v>
      </c>
      <c r="CB24" s="50">
        <v>145</v>
      </c>
      <c r="CC24" s="19">
        <v>14641</v>
      </c>
      <c r="CD24" s="50">
        <v>3907</v>
      </c>
      <c r="CE24" s="19">
        <v>15580</v>
      </c>
      <c r="CF24" s="50">
        <v>3240</v>
      </c>
      <c r="CG24" s="19">
        <v>0</v>
      </c>
      <c r="CH24" s="50">
        <v>234</v>
      </c>
      <c r="CI24" s="19">
        <v>5146</v>
      </c>
      <c r="CJ24" s="50">
        <v>1801</v>
      </c>
      <c r="CK24" s="52" t="s">
        <v>10</v>
      </c>
      <c r="CL24" s="19">
        <v>1538</v>
      </c>
      <c r="CM24" s="50">
        <v>1034</v>
      </c>
      <c r="CN24" s="19">
        <v>1024</v>
      </c>
      <c r="CO24" s="50">
        <v>669</v>
      </c>
      <c r="CP24" s="19">
        <v>7726</v>
      </c>
      <c r="CQ24" s="50">
        <v>2394</v>
      </c>
      <c r="CR24" s="19">
        <v>1016</v>
      </c>
      <c r="CS24" s="50">
        <v>1054</v>
      </c>
      <c r="CT24" s="19">
        <v>18828</v>
      </c>
      <c r="CU24" s="50">
        <v>4802</v>
      </c>
      <c r="CV24" s="52" t="s">
        <v>10</v>
      </c>
      <c r="CW24" s="19">
        <v>500</v>
      </c>
      <c r="CX24" s="50">
        <v>598</v>
      </c>
      <c r="CY24" s="19">
        <v>17210</v>
      </c>
      <c r="CZ24" s="50">
        <v>4522</v>
      </c>
      <c r="DA24" s="19">
        <v>22452</v>
      </c>
      <c r="DB24" s="50">
        <v>3822</v>
      </c>
      <c r="DC24" s="19">
        <v>1182</v>
      </c>
      <c r="DD24" s="50">
        <v>603</v>
      </c>
      <c r="DE24" s="19">
        <v>265</v>
      </c>
      <c r="DF24" s="50">
        <v>321</v>
      </c>
      <c r="DG24" s="52" t="s">
        <v>10</v>
      </c>
      <c r="DH24" s="19">
        <v>11686</v>
      </c>
      <c r="DI24" s="50">
        <v>2946</v>
      </c>
      <c r="DJ24" s="19">
        <v>2879</v>
      </c>
      <c r="DK24" s="50">
        <v>1414</v>
      </c>
      <c r="DL24" s="19">
        <v>408</v>
      </c>
      <c r="DM24" s="50">
        <v>330</v>
      </c>
      <c r="DN24" s="19">
        <v>3898</v>
      </c>
      <c r="DO24" s="50">
        <v>2540</v>
      </c>
      <c r="DP24" s="19">
        <v>968</v>
      </c>
      <c r="DQ24" s="50">
        <v>709</v>
      </c>
      <c r="DR24" s="52" t="s">
        <v>10</v>
      </c>
      <c r="DS24" s="19">
        <v>50494</v>
      </c>
      <c r="DT24" s="50">
        <v>6109</v>
      </c>
      <c r="DU24" s="19">
        <v>1906</v>
      </c>
      <c r="DV24" s="50">
        <v>1008</v>
      </c>
      <c r="DW24" s="19">
        <v>359</v>
      </c>
      <c r="DX24" s="50">
        <v>322</v>
      </c>
      <c r="DY24" s="19">
        <v>48229</v>
      </c>
      <c r="DZ24" s="50">
        <v>5897</v>
      </c>
    </row>
    <row r="25" spans="1:130" x14ac:dyDescent="0.2">
      <c r="A25" s="52" t="s">
        <v>11</v>
      </c>
      <c r="B25" s="53">
        <v>1396819</v>
      </c>
      <c r="C25" s="54">
        <v>2070</v>
      </c>
      <c r="D25" s="53">
        <v>1215974</v>
      </c>
      <c r="E25" s="54">
        <v>11310</v>
      </c>
      <c r="F25" s="53">
        <v>116566</v>
      </c>
      <c r="G25" s="54">
        <v>10726</v>
      </c>
      <c r="H25" s="53">
        <v>49708</v>
      </c>
      <c r="I25" s="54">
        <v>5198</v>
      </c>
      <c r="J25" s="19">
        <v>502</v>
      </c>
      <c r="K25" s="50">
        <v>666</v>
      </c>
      <c r="L25" s="52" t="s">
        <v>11</v>
      </c>
      <c r="M25" s="23">
        <v>907</v>
      </c>
      <c r="N25" s="50">
        <v>1268</v>
      </c>
      <c r="O25" s="19">
        <v>803</v>
      </c>
      <c r="P25" s="50">
        <v>404</v>
      </c>
      <c r="Q25" s="19">
        <v>169</v>
      </c>
      <c r="R25" s="50">
        <v>199</v>
      </c>
      <c r="S25" s="19">
        <v>10954</v>
      </c>
      <c r="T25" s="50">
        <v>2345</v>
      </c>
      <c r="U25" s="19">
        <v>2190</v>
      </c>
      <c r="V25" s="50">
        <v>1152</v>
      </c>
      <c r="W25" s="52" t="s">
        <v>11</v>
      </c>
      <c r="X25" s="19">
        <v>414</v>
      </c>
      <c r="Y25" s="50">
        <v>618</v>
      </c>
      <c r="Z25" s="19">
        <v>0</v>
      </c>
      <c r="AA25" s="50">
        <v>195</v>
      </c>
      <c r="AB25" s="19">
        <v>189</v>
      </c>
      <c r="AC25" s="50">
        <v>227</v>
      </c>
      <c r="AD25" s="19">
        <v>1858</v>
      </c>
      <c r="AE25" s="50">
        <v>754</v>
      </c>
      <c r="AF25" s="19">
        <v>1836</v>
      </c>
      <c r="AG25" s="50">
        <v>1071</v>
      </c>
      <c r="AH25" s="52" t="s">
        <v>11</v>
      </c>
      <c r="AI25" s="23" t="s">
        <v>61</v>
      </c>
      <c r="AJ25" s="23" t="s">
        <v>61</v>
      </c>
      <c r="AK25" s="23">
        <v>1294</v>
      </c>
      <c r="AL25" s="50">
        <v>1284</v>
      </c>
      <c r="AM25" s="19">
        <v>568</v>
      </c>
      <c r="AN25" s="50">
        <v>490</v>
      </c>
      <c r="AO25" s="19">
        <v>318</v>
      </c>
      <c r="AP25" s="50">
        <v>353</v>
      </c>
      <c r="AQ25" s="19">
        <v>0</v>
      </c>
      <c r="AR25" s="50">
        <v>195</v>
      </c>
      <c r="AS25" s="52" t="s">
        <v>11</v>
      </c>
      <c r="AT25" s="19">
        <v>466</v>
      </c>
      <c r="AU25" s="50">
        <v>446</v>
      </c>
      <c r="AV25" s="19">
        <v>471</v>
      </c>
      <c r="AW25" s="50">
        <v>744</v>
      </c>
      <c r="AX25" s="19">
        <v>117</v>
      </c>
      <c r="AY25" s="50">
        <v>214</v>
      </c>
      <c r="AZ25" s="19">
        <v>0</v>
      </c>
      <c r="BA25" s="50">
        <v>195</v>
      </c>
      <c r="BB25" s="19">
        <v>352</v>
      </c>
      <c r="BC25" s="50">
        <v>300</v>
      </c>
      <c r="BD25" s="52" t="s">
        <v>11</v>
      </c>
      <c r="BE25" s="19">
        <v>489</v>
      </c>
      <c r="BF25" s="50">
        <v>537</v>
      </c>
      <c r="BG25" s="19">
        <v>90</v>
      </c>
      <c r="BH25" s="50">
        <v>149</v>
      </c>
      <c r="BI25" s="19">
        <v>500</v>
      </c>
      <c r="BJ25" s="50">
        <v>406</v>
      </c>
      <c r="BK25" s="19">
        <v>0</v>
      </c>
      <c r="BL25" s="50">
        <v>195</v>
      </c>
      <c r="BM25" s="19">
        <v>729</v>
      </c>
      <c r="BN25" s="50">
        <v>580</v>
      </c>
      <c r="BO25" s="52" t="s">
        <v>11</v>
      </c>
      <c r="BP25" s="19">
        <v>625</v>
      </c>
      <c r="BQ25" s="50">
        <v>661</v>
      </c>
      <c r="BR25" s="19">
        <v>200</v>
      </c>
      <c r="BS25" s="50">
        <v>235</v>
      </c>
      <c r="BT25" s="19">
        <v>2641</v>
      </c>
      <c r="BU25" s="50">
        <v>1226</v>
      </c>
      <c r="BV25" s="19">
        <v>48</v>
      </c>
      <c r="BW25" s="50">
        <v>78</v>
      </c>
      <c r="BX25" s="19">
        <v>668</v>
      </c>
      <c r="BY25" s="50">
        <v>691</v>
      </c>
      <c r="BZ25" s="52" t="s">
        <v>11</v>
      </c>
      <c r="CA25" s="19">
        <v>402</v>
      </c>
      <c r="CB25" s="50">
        <v>433</v>
      </c>
      <c r="CC25" s="19">
        <v>1940</v>
      </c>
      <c r="CD25" s="50">
        <v>1172</v>
      </c>
      <c r="CE25" s="19">
        <v>3524</v>
      </c>
      <c r="CF25" s="50">
        <v>1711</v>
      </c>
      <c r="CG25" s="19">
        <v>302</v>
      </c>
      <c r="CH25" s="50">
        <v>366</v>
      </c>
      <c r="CI25" s="19">
        <v>1271</v>
      </c>
      <c r="CJ25" s="50">
        <v>687</v>
      </c>
      <c r="CK25" s="52" t="s">
        <v>11</v>
      </c>
      <c r="CL25" s="19">
        <v>131</v>
      </c>
      <c r="CM25" s="50">
        <v>186</v>
      </c>
      <c r="CN25" s="19">
        <v>1613</v>
      </c>
      <c r="CO25" s="50">
        <v>1018</v>
      </c>
      <c r="CP25" s="19">
        <v>23</v>
      </c>
      <c r="CQ25" s="50">
        <v>42</v>
      </c>
      <c r="CR25" s="19">
        <v>116</v>
      </c>
      <c r="CS25" s="50">
        <v>188</v>
      </c>
      <c r="CT25" s="19">
        <v>189</v>
      </c>
      <c r="CU25" s="50">
        <v>324</v>
      </c>
      <c r="CV25" s="52" t="s">
        <v>11</v>
      </c>
      <c r="CW25" s="19">
        <v>0</v>
      </c>
      <c r="CX25" s="50">
        <v>195</v>
      </c>
      <c r="CY25" s="19">
        <v>586</v>
      </c>
      <c r="CZ25" s="50">
        <v>413</v>
      </c>
      <c r="DA25" s="19">
        <v>1667</v>
      </c>
      <c r="DB25" s="50">
        <v>792</v>
      </c>
      <c r="DC25" s="19">
        <v>772</v>
      </c>
      <c r="DD25" s="50">
        <v>575</v>
      </c>
      <c r="DE25" s="19">
        <v>65</v>
      </c>
      <c r="DF25" s="50">
        <v>110</v>
      </c>
      <c r="DG25" s="52" t="s">
        <v>11</v>
      </c>
      <c r="DH25" s="19">
        <v>3107</v>
      </c>
      <c r="DI25" s="50">
        <v>1755</v>
      </c>
      <c r="DJ25" s="19">
        <v>4322</v>
      </c>
      <c r="DK25" s="50">
        <v>1592</v>
      </c>
      <c r="DL25" s="19">
        <v>197</v>
      </c>
      <c r="DM25" s="50">
        <v>243</v>
      </c>
      <c r="DN25" s="19">
        <v>83</v>
      </c>
      <c r="DO25" s="50">
        <v>137</v>
      </c>
      <c r="DP25" s="19">
        <v>0</v>
      </c>
      <c r="DQ25" s="50">
        <v>195</v>
      </c>
      <c r="DR25" s="52" t="s">
        <v>11</v>
      </c>
      <c r="DS25" s="19">
        <v>14571</v>
      </c>
      <c r="DT25" s="50">
        <v>2803</v>
      </c>
      <c r="DU25" s="19">
        <v>204</v>
      </c>
      <c r="DV25" s="50">
        <v>215</v>
      </c>
      <c r="DW25" s="19">
        <v>442</v>
      </c>
      <c r="DX25" s="50">
        <v>331</v>
      </c>
      <c r="DY25" s="19">
        <v>13925</v>
      </c>
      <c r="DZ25" s="50">
        <v>2764</v>
      </c>
    </row>
    <row r="26" spans="1:130" s="89" customFormat="1" x14ac:dyDescent="0.2">
      <c r="A26" s="63" t="s">
        <v>12</v>
      </c>
      <c r="B26" s="64">
        <v>1764327</v>
      </c>
      <c r="C26" s="65">
        <v>2658</v>
      </c>
      <c r="D26" s="64">
        <v>1478739</v>
      </c>
      <c r="E26" s="65">
        <v>13896</v>
      </c>
      <c r="F26" s="64">
        <v>200377</v>
      </c>
      <c r="G26" s="65">
        <v>10899</v>
      </c>
      <c r="H26" s="64">
        <v>78730</v>
      </c>
      <c r="I26" s="65">
        <v>8348</v>
      </c>
      <c r="J26" s="43">
        <v>19</v>
      </c>
      <c r="K26" s="66">
        <v>33</v>
      </c>
      <c r="L26" s="63" t="s">
        <v>12</v>
      </c>
      <c r="M26" s="44">
        <v>674</v>
      </c>
      <c r="N26" s="66">
        <v>536</v>
      </c>
      <c r="O26" s="43">
        <v>5018</v>
      </c>
      <c r="P26" s="66">
        <v>1928</v>
      </c>
      <c r="Q26" s="43">
        <v>386</v>
      </c>
      <c r="R26" s="66">
        <v>467</v>
      </c>
      <c r="S26" s="43">
        <v>17722</v>
      </c>
      <c r="T26" s="66">
        <v>3839</v>
      </c>
      <c r="U26" s="43">
        <v>3970</v>
      </c>
      <c r="V26" s="66">
        <v>2086</v>
      </c>
      <c r="W26" s="63" t="s">
        <v>12</v>
      </c>
      <c r="X26" s="43">
        <v>247</v>
      </c>
      <c r="Y26" s="66">
        <v>213</v>
      </c>
      <c r="Z26" s="43">
        <v>58</v>
      </c>
      <c r="AA26" s="66">
        <v>99</v>
      </c>
      <c r="AB26" s="43">
        <v>0</v>
      </c>
      <c r="AC26" s="66">
        <v>204</v>
      </c>
      <c r="AD26" s="43">
        <v>895</v>
      </c>
      <c r="AE26" s="66">
        <v>680</v>
      </c>
      <c r="AF26" s="43">
        <v>397</v>
      </c>
      <c r="AG26" s="66">
        <v>191</v>
      </c>
      <c r="AH26" s="63" t="s">
        <v>12</v>
      </c>
      <c r="AI26" s="43">
        <v>599</v>
      </c>
      <c r="AJ26" s="66">
        <v>431</v>
      </c>
      <c r="AK26" s="44" t="s">
        <v>61</v>
      </c>
      <c r="AL26" s="44" t="s">
        <v>61</v>
      </c>
      <c r="AM26" s="44">
        <v>268</v>
      </c>
      <c r="AN26" s="66">
        <v>213</v>
      </c>
      <c r="AO26" s="43">
        <v>454</v>
      </c>
      <c r="AP26" s="66">
        <v>605</v>
      </c>
      <c r="AQ26" s="43">
        <v>14</v>
      </c>
      <c r="AR26" s="66">
        <v>24</v>
      </c>
      <c r="AS26" s="63" t="s">
        <v>12</v>
      </c>
      <c r="AT26" s="43">
        <v>179</v>
      </c>
      <c r="AU26" s="66">
        <v>211</v>
      </c>
      <c r="AV26" s="43">
        <v>183</v>
      </c>
      <c r="AW26" s="66">
        <v>300</v>
      </c>
      <c r="AX26" s="43">
        <v>117</v>
      </c>
      <c r="AY26" s="66">
        <v>153</v>
      </c>
      <c r="AZ26" s="43">
        <v>231</v>
      </c>
      <c r="BA26" s="66">
        <v>180</v>
      </c>
      <c r="BB26" s="43">
        <v>385</v>
      </c>
      <c r="BC26" s="66">
        <v>346</v>
      </c>
      <c r="BD26" s="63" t="s">
        <v>12</v>
      </c>
      <c r="BE26" s="43">
        <v>168</v>
      </c>
      <c r="BF26" s="66">
        <v>190</v>
      </c>
      <c r="BG26" s="43">
        <v>607</v>
      </c>
      <c r="BH26" s="66">
        <v>535</v>
      </c>
      <c r="BI26" s="43">
        <v>324</v>
      </c>
      <c r="BJ26" s="66">
        <v>336</v>
      </c>
      <c r="BK26" s="43">
        <v>192</v>
      </c>
      <c r="BL26" s="66">
        <v>265</v>
      </c>
      <c r="BM26" s="43">
        <v>404</v>
      </c>
      <c r="BN26" s="66">
        <v>479</v>
      </c>
      <c r="BO26" s="63" t="s">
        <v>12</v>
      </c>
      <c r="BP26" s="43">
        <v>3026</v>
      </c>
      <c r="BQ26" s="66">
        <v>911</v>
      </c>
      <c r="BR26" s="43">
        <v>304</v>
      </c>
      <c r="BS26" s="66">
        <v>398</v>
      </c>
      <c r="BT26" s="43">
        <v>2093</v>
      </c>
      <c r="BU26" s="66">
        <v>721</v>
      </c>
      <c r="BV26" s="43">
        <v>0</v>
      </c>
      <c r="BW26" s="66">
        <v>204</v>
      </c>
      <c r="BX26" s="43">
        <v>0</v>
      </c>
      <c r="BY26" s="66">
        <v>204</v>
      </c>
      <c r="BZ26" s="63" t="s">
        <v>12</v>
      </c>
      <c r="CA26" s="43">
        <v>325</v>
      </c>
      <c r="CB26" s="66">
        <v>313</v>
      </c>
      <c r="CC26" s="43">
        <v>194</v>
      </c>
      <c r="CD26" s="66">
        <v>300</v>
      </c>
      <c r="CE26" s="43">
        <v>541</v>
      </c>
      <c r="CF26" s="66">
        <v>496</v>
      </c>
      <c r="CG26" s="43">
        <v>179</v>
      </c>
      <c r="CH26" s="66">
        <v>227</v>
      </c>
      <c r="CI26" s="43">
        <v>403</v>
      </c>
      <c r="CJ26" s="66">
        <v>448</v>
      </c>
      <c r="CK26" s="63" t="s">
        <v>12</v>
      </c>
      <c r="CL26" s="43">
        <v>1903</v>
      </c>
      <c r="CM26" s="66">
        <v>2087</v>
      </c>
      <c r="CN26" s="43">
        <v>7570</v>
      </c>
      <c r="CO26" s="66">
        <v>2302</v>
      </c>
      <c r="CP26" s="43">
        <v>653</v>
      </c>
      <c r="CQ26" s="66">
        <v>475</v>
      </c>
      <c r="CR26" s="43">
        <v>0</v>
      </c>
      <c r="CS26" s="66">
        <v>204</v>
      </c>
      <c r="CT26" s="43">
        <v>305</v>
      </c>
      <c r="CU26" s="66">
        <v>239</v>
      </c>
      <c r="CV26" s="63" t="s">
        <v>12</v>
      </c>
      <c r="CW26" s="43">
        <v>308</v>
      </c>
      <c r="CX26" s="66">
        <v>521</v>
      </c>
      <c r="CY26" s="43">
        <v>344</v>
      </c>
      <c r="CZ26" s="66">
        <v>404</v>
      </c>
      <c r="DA26" s="43">
        <v>3198</v>
      </c>
      <c r="DB26" s="66">
        <v>1887</v>
      </c>
      <c r="DC26" s="43">
        <v>7371</v>
      </c>
      <c r="DD26" s="66">
        <v>1923</v>
      </c>
      <c r="DE26" s="43">
        <v>0</v>
      </c>
      <c r="DF26" s="66">
        <v>204</v>
      </c>
      <c r="DG26" s="63" t="s">
        <v>12</v>
      </c>
      <c r="DH26" s="43">
        <v>1715</v>
      </c>
      <c r="DI26" s="66">
        <v>982</v>
      </c>
      <c r="DJ26" s="43">
        <v>13505</v>
      </c>
      <c r="DK26" s="66">
        <v>4378</v>
      </c>
      <c r="DL26" s="43">
        <v>0</v>
      </c>
      <c r="DM26" s="66">
        <v>204</v>
      </c>
      <c r="DN26" s="43">
        <v>620</v>
      </c>
      <c r="DO26" s="66">
        <v>973</v>
      </c>
      <c r="DP26" s="43">
        <v>662</v>
      </c>
      <c r="DQ26" s="66">
        <v>570</v>
      </c>
      <c r="DR26" s="63" t="s">
        <v>12</v>
      </c>
      <c r="DS26" s="43">
        <v>6481</v>
      </c>
      <c r="DT26" s="66">
        <v>1992</v>
      </c>
      <c r="DU26" s="43">
        <v>0</v>
      </c>
      <c r="DV26" s="66">
        <v>204</v>
      </c>
      <c r="DW26" s="43">
        <v>0</v>
      </c>
      <c r="DX26" s="66">
        <v>204</v>
      </c>
      <c r="DY26" s="43">
        <v>6481</v>
      </c>
      <c r="DZ26" s="66">
        <v>1992</v>
      </c>
    </row>
    <row r="27" spans="1:130" x14ac:dyDescent="0.2">
      <c r="A27" s="52" t="s">
        <v>13</v>
      </c>
      <c r="B27" s="53">
        <v>12536539</v>
      </c>
      <c r="C27" s="54">
        <v>5997</v>
      </c>
      <c r="D27" s="53">
        <v>11014059</v>
      </c>
      <c r="E27" s="54">
        <v>33734</v>
      </c>
      <c r="F27" s="53">
        <v>1274091</v>
      </c>
      <c r="G27" s="54">
        <v>32339</v>
      </c>
      <c r="H27" s="53">
        <v>190627</v>
      </c>
      <c r="I27" s="54">
        <v>9364</v>
      </c>
      <c r="J27" s="19">
        <v>1658</v>
      </c>
      <c r="K27" s="50">
        <v>1083</v>
      </c>
      <c r="L27" s="52" t="s">
        <v>13</v>
      </c>
      <c r="M27" s="23">
        <v>135</v>
      </c>
      <c r="N27" s="50">
        <v>131</v>
      </c>
      <c r="O27" s="19">
        <v>5054</v>
      </c>
      <c r="P27" s="50">
        <v>1993</v>
      </c>
      <c r="Q27" s="19">
        <v>1202</v>
      </c>
      <c r="R27" s="50">
        <v>849</v>
      </c>
      <c r="S27" s="19">
        <v>14692</v>
      </c>
      <c r="T27" s="50">
        <v>2703</v>
      </c>
      <c r="U27" s="19">
        <v>3455</v>
      </c>
      <c r="V27" s="50">
        <v>1605</v>
      </c>
      <c r="W27" s="52" t="s">
        <v>13</v>
      </c>
      <c r="X27" s="19">
        <v>1783</v>
      </c>
      <c r="Y27" s="50">
        <v>1582</v>
      </c>
      <c r="Z27" s="19">
        <v>213</v>
      </c>
      <c r="AA27" s="50">
        <v>294</v>
      </c>
      <c r="AB27" s="19">
        <v>865</v>
      </c>
      <c r="AC27" s="50">
        <v>369</v>
      </c>
      <c r="AD27" s="19">
        <v>14534</v>
      </c>
      <c r="AE27" s="50">
        <v>2608</v>
      </c>
      <c r="AF27" s="19">
        <v>3610</v>
      </c>
      <c r="AG27" s="50">
        <v>1333</v>
      </c>
      <c r="AH27" s="52" t="s">
        <v>13</v>
      </c>
      <c r="AI27" s="19">
        <v>767</v>
      </c>
      <c r="AJ27" s="50">
        <v>536</v>
      </c>
      <c r="AK27" s="19">
        <v>106</v>
      </c>
      <c r="AL27" s="50">
        <v>121</v>
      </c>
      <c r="AM27" s="23" t="s">
        <v>61</v>
      </c>
      <c r="AN27" s="23" t="s">
        <v>61</v>
      </c>
      <c r="AO27" s="23">
        <v>17156</v>
      </c>
      <c r="AP27" s="50">
        <v>3466</v>
      </c>
      <c r="AQ27" s="19">
        <v>10294</v>
      </c>
      <c r="AR27" s="50">
        <v>2056</v>
      </c>
      <c r="AS27" s="52" t="s">
        <v>13</v>
      </c>
      <c r="AT27" s="19">
        <v>2307</v>
      </c>
      <c r="AU27" s="50">
        <v>971</v>
      </c>
      <c r="AV27" s="19">
        <v>3514</v>
      </c>
      <c r="AW27" s="50">
        <v>1217</v>
      </c>
      <c r="AX27" s="19">
        <v>805</v>
      </c>
      <c r="AY27" s="50">
        <v>389</v>
      </c>
      <c r="AZ27" s="19">
        <v>564</v>
      </c>
      <c r="BA27" s="50">
        <v>539</v>
      </c>
      <c r="BB27" s="19">
        <v>2572</v>
      </c>
      <c r="BC27" s="50">
        <v>1095</v>
      </c>
      <c r="BD27" s="52" t="s">
        <v>13</v>
      </c>
      <c r="BE27" s="19">
        <v>3693</v>
      </c>
      <c r="BF27" s="50">
        <v>1689</v>
      </c>
      <c r="BG27" s="19">
        <v>10396</v>
      </c>
      <c r="BH27" s="50">
        <v>1946</v>
      </c>
      <c r="BI27" s="19">
        <v>3930</v>
      </c>
      <c r="BJ27" s="50">
        <v>1108</v>
      </c>
      <c r="BK27" s="19">
        <v>765</v>
      </c>
      <c r="BL27" s="50">
        <v>680</v>
      </c>
      <c r="BM27" s="19">
        <v>13389</v>
      </c>
      <c r="BN27" s="50">
        <v>2892</v>
      </c>
      <c r="BO27" s="52" t="s">
        <v>13</v>
      </c>
      <c r="BP27" s="19">
        <v>37</v>
      </c>
      <c r="BQ27" s="50">
        <v>60</v>
      </c>
      <c r="BR27" s="19">
        <v>1772</v>
      </c>
      <c r="BS27" s="50">
        <v>1427</v>
      </c>
      <c r="BT27" s="19">
        <v>1394</v>
      </c>
      <c r="BU27" s="50">
        <v>849</v>
      </c>
      <c r="BV27" s="19">
        <v>507</v>
      </c>
      <c r="BW27" s="50">
        <v>464</v>
      </c>
      <c r="BX27" s="19">
        <v>3562</v>
      </c>
      <c r="BY27" s="50">
        <v>1647</v>
      </c>
      <c r="BZ27" s="52" t="s">
        <v>13</v>
      </c>
      <c r="CA27" s="19">
        <v>631</v>
      </c>
      <c r="CB27" s="50">
        <v>398</v>
      </c>
      <c r="CC27" s="19">
        <v>8032</v>
      </c>
      <c r="CD27" s="50">
        <v>3351</v>
      </c>
      <c r="CE27" s="19">
        <v>4792</v>
      </c>
      <c r="CF27" s="50">
        <v>1828</v>
      </c>
      <c r="CG27" s="19">
        <v>445</v>
      </c>
      <c r="CH27" s="50">
        <v>496</v>
      </c>
      <c r="CI27" s="19">
        <v>7684</v>
      </c>
      <c r="CJ27" s="50">
        <v>1782</v>
      </c>
      <c r="CK27" s="52" t="s">
        <v>13</v>
      </c>
      <c r="CL27" s="19">
        <v>2326</v>
      </c>
      <c r="CM27" s="50">
        <v>962</v>
      </c>
      <c r="CN27" s="19">
        <v>1214</v>
      </c>
      <c r="CO27" s="50">
        <v>741</v>
      </c>
      <c r="CP27" s="19">
        <v>4591</v>
      </c>
      <c r="CQ27" s="50">
        <v>1572</v>
      </c>
      <c r="CR27" s="19">
        <v>143</v>
      </c>
      <c r="CS27" s="50">
        <v>168</v>
      </c>
      <c r="CT27" s="19">
        <v>1518</v>
      </c>
      <c r="CU27" s="50">
        <v>935</v>
      </c>
      <c r="CV27" s="52" t="s">
        <v>13</v>
      </c>
      <c r="CW27" s="19">
        <v>285</v>
      </c>
      <c r="CX27" s="50">
        <v>296</v>
      </c>
      <c r="CY27" s="19">
        <v>2518</v>
      </c>
      <c r="CZ27" s="50">
        <v>693</v>
      </c>
      <c r="DA27" s="19">
        <v>9106</v>
      </c>
      <c r="DB27" s="50">
        <v>1782</v>
      </c>
      <c r="DC27" s="19">
        <v>326</v>
      </c>
      <c r="DD27" s="50">
        <v>248</v>
      </c>
      <c r="DE27" s="19">
        <v>74</v>
      </c>
      <c r="DF27" s="50">
        <v>113</v>
      </c>
      <c r="DG27" s="52" t="s">
        <v>13</v>
      </c>
      <c r="DH27" s="19">
        <v>5338</v>
      </c>
      <c r="DI27" s="50">
        <v>2314</v>
      </c>
      <c r="DJ27" s="19">
        <v>4364</v>
      </c>
      <c r="DK27" s="50">
        <v>1395</v>
      </c>
      <c r="DL27" s="19">
        <v>379</v>
      </c>
      <c r="DM27" s="50">
        <v>368</v>
      </c>
      <c r="DN27" s="19">
        <v>12021</v>
      </c>
      <c r="DO27" s="50">
        <v>3288</v>
      </c>
      <c r="DP27" s="19">
        <v>109</v>
      </c>
      <c r="DQ27" s="50">
        <v>134</v>
      </c>
      <c r="DR27" s="52" t="s">
        <v>13</v>
      </c>
      <c r="DS27" s="19">
        <v>57762</v>
      </c>
      <c r="DT27" s="50">
        <v>6136</v>
      </c>
      <c r="DU27" s="19">
        <v>714</v>
      </c>
      <c r="DV27" s="50">
        <v>417</v>
      </c>
      <c r="DW27" s="19">
        <v>263</v>
      </c>
      <c r="DX27" s="50">
        <v>268</v>
      </c>
      <c r="DY27" s="19">
        <v>56785</v>
      </c>
      <c r="DZ27" s="50">
        <v>6138</v>
      </c>
    </row>
    <row r="28" spans="1:130" x14ac:dyDescent="0.2">
      <c r="A28" s="52" t="s">
        <v>14</v>
      </c>
      <c r="B28" s="53">
        <v>6656971</v>
      </c>
      <c r="C28" s="54">
        <v>4247</v>
      </c>
      <c r="D28" s="53">
        <v>5735703</v>
      </c>
      <c r="E28" s="54">
        <v>24925</v>
      </c>
      <c r="F28" s="53">
        <v>743092</v>
      </c>
      <c r="G28" s="54">
        <v>21982</v>
      </c>
      <c r="H28" s="53">
        <v>151443</v>
      </c>
      <c r="I28" s="54">
        <v>10303</v>
      </c>
      <c r="J28" s="19">
        <v>1481</v>
      </c>
      <c r="K28" s="50">
        <v>1012</v>
      </c>
      <c r="L28" s="52" t="s">
        <v>14</v>
      </c>
      <c r="M28" s="23">
        <v>184</v>
      </c>
      <c r="N28" s="50">
        <v>248</v>
      </c>
      <c r="O28" s="19">
        <v>4067</v>
      </c>
      <c r="P28" s="50">
        <v>1606</v>
      </c>
      <c r="Q28" s="19">
        <v>1056</v>
      </c>
      <c r="R28" s="50">
        <v>730</v>
      </c>
      <c r="S28" s="19">
        <v>7255</v>
      </c>
      <c r="T28" s="50">
        <v>2349</v>
      </c>
      <c r="U28" s="19">
        <v>2050</v>
      </c>
      <c r="V28" s="50">
        <v>885</v>
      </c>
      <c r="W28" s="52" t="s">
        <v>14</v>
      </c>
      <c r="X28" s="19">
        <v>2165</v>
      </c>
      <c r="Y28" s="50">
        <v>1440</v>
      </c>
      <c r="Z28" s="19">
        <v>48</v>
      </c>
      <c r="AA28" s="50">
        <v>78</v>
      </c>
      <c r="AB28" s="19">
        <v>251</v>
      </c>
      <c r="AC28" s="50">
        <v>219</v>
      </c>
      <c r="AD28" s="19">
        <v>11926</v>
      </c>
      <c r="AE28" s="50">
        <v>2793</v>
      </c>
      <c r="AF28" s="19">
        <v>2117</v>
      </c>
      <c r="AG28" s="50">
        <v>820</v>
      </c>
      <c r="AH28" s="52" t="s">
        <v>14</v>
      </c>
      <c r="AI28" s="19">
        <v>90</v>
      </c>
      <c r="AJ28" s="50">
        <v>101</v>
      </c>
      <c r="AK28" s="19">
        <v>0</v>
      </c>
      <c r="AL28" s="50">
        <v>201</v>
      </c>
      <c r="AM28" s="19">
        <v>36328</v>
      </c>
      <c r="AN28" s="50">
        <v>5680</v>
      </c>
      <c r="AO28" s="23" t="s">
        <v>61</v>
      </c>
      <c r="AP28" s="23" t="s">
        <v>61</v>
      </c>
      <c r="AQ28" s="23">
        <v>1744</v>
      </c>
      <c r="AR28" s="50">
        <v>949</v>
      </c>
      <c r="AS28" s="52" t="s">
        <v>14</v>
      </c>
      <c r="AT28" s="19">
        <v>1349</v>
      </c>
      <c r="AU28" s="50">
        <v>1584</v>
      </c>
      <c r="AV28" s="19">
        <v>12483</v>
      </c>
      <c r="AW28" s="50">
        <v>2651</v>
      </c>
      <c r="AX28" s="19">
        <v>621</v>
      </c>
      <c r="AY28" s="50">
        <v>466</v>
      </c>
      <c r="AZ28" s="19">
        <v>146</v>
      </c>
      <c r="BA28" s="50">
        <v>175</v>
      </c>
      <c r="BB28" s="19">
        <v>542</v>
      </c>
      <c r="BC28" s="50">
        <v>331</v>
      </c>
      <c r="BD28" s="52" t="s">
        <v>14</v>
      </c>
      <c r="BE28" s="19">
        <v>469</v>
      </c>
      <c r="BF28" s="50">
        <v>325</v>
      </c>
      <c r="BG28" s="19">
        <v>8509</v>
      </c>
      <c r="BH28" s="50">
        <v>1922</v>
      </c>
      <c r="BI28" s="19">
        <v>1599</v>
      </c>
      <c r="BJ28" s="50">
        <v>660</v>
      </c>
      <c r="BK28" s="19">
        <v>699</v>
      </c>
      <c r="BL28" s="50">
        <v>928</v>
      </c>
      <c r="BM28" s="19">
        <v>2373</v>
      </c>
      <c r="BN28" s="50">
        <v>704</v>
      </c>
      <c r="BO28" s="52" t="s">
        <v>14</v>
      </c>
      <c r="BP28" s="19">
        <v>326</v>
      </c>
      <c r="BQ28" s="50">
        <v>403</v>
      </c>
      <c r="BR28" s="19">
        <v>204</v>
      </c>
      <c r="BS28" s="50">
        <v>245</v>
      </c>
      <c r="BT28" s="19">
        <v>2016</v>
      </c>
      <c r="BU28" s="50">
        <v>1662</v>
      </c>
      <c r="BV28" s="19">
        <v>0</v>
      </c>
      <c r="BW28" s="50">
        <v>201</v>
      </c>
      <c r="BX28" s="19">
        <v>1391</v>
      </c>
      <c r="BY28" s="50">
        <v>949</v>
      </c>
      <c r="BZ28" s="52" t="s">
        <v>14</v>
      </c>
      <c r="CA28" s="19">
        <v>429</v>
      </c>
      <c r="CB28" s="50">
        <v>396</v>
      </c>
      <c r="CC28" s="19">
        <v>4199</v>
      </c>
      <c r="CD28" s="50">
        <v>1516</v>
      </c>
      <c r="CE28" s="19">
        <v>5054</v>
      </c>
      <c r="CF28" s="50">
        <v>3016</v>
      </c>
      <c r="CG28" s="19">
        <v>42</v>
      </c>
      <c r="CH28" s="50">
        <v>71</v>
      </c>
      <c r="CI28" s="19">
        <v>12038</v>
      </c>
      <c r="CJ28" s="50">
        <v>2835</v>
      </c>
      <c r="CK28" s="52" t="s">
        <v>14</v>
      </c>
      <c r="CL28" s="19">
        <v>986</v>
      </c>
      <c r="CM28" s="50">
        <v>554</v>
      </c>
      <c r="CN28" s="19">
        <v>951</v>
      </c>
      <c r="CO28" s="50">
        <v>646</v>
      </c>
      <c r="CP28" s="19">
        <v>5331</v>
      </c>
      <c r="CQ28" s="50">
        <v>1612</v>
      </c>
      <c r="CR28" s="19">
        <v>37</v>
      </c>
      <c r="CS28" s="50">
        <v>66</v>
      </c>
      <c r="CT28" s="19">
        <v>1312</v>
      </c>
      <c r="CU28" s="50">
        <v>772</v>
      </c>
      <c r="CV28" s="52" t="s">
        <v>14</v>
      </c>
      <c r="CW28" s="19">
        <v>409</v>
      </c>
      <c r="CX28" s="50">
        <v>437</v>
      </c>
      <c r="CY28" s="19">
        <v>3169</v>
      </c>
      <c r="CZ28" s="50">
        <v>2011</v>
      </c>
      <c r="DA28" s="19">
        <v>7095</v>
      </c>
      <c r="DB28" s="50">
        <v>2070</v>
      </c>
      <c r="DC28" s="19">
        <v>490</v>
      </c>
      <c r="DD28" s="50">
        <v>289</v>
      </c>
      <c r="DE28" s="19">
        <v>40</v>
      </c>
      <c r="DF28" s="50">
        <v>79</v>
      </c>
      <c r="DG28" s="52" t="s">
        <v>14</v>
      </c>
      <c r="DH28" s="19">
        <v>2096</v>
      </c>
      <c r="DI28" s="50">
        <v>750</v>
      </c>
      <c r="DJ28" s="19">
        <v>2186</v>
      </c>
      <c r="DK28" s="50">
        <v>1071</v>
      </c>
      <c r="DL28" s="19">
        <v>10</v>
      </c>
      <c r="DM28" s="50">
        <v>20</v>
      </c>
      <c r="DN28" s="19">
        <v>1962</v>
      </c>
      <c r="DO28" s="50">
        <v>998</v>
      </c>
      <c r="DP28" s="19">
        <v>118</v>
      </c>
      <c r="DQ28" s="50">
        <v>187</v>
      </c>
      <c r="DR28" s="52" t="s">
        <v>14</v>
      </c>
      <c r="DS28" s="19">
        <v>26733</v>
      </c>
      <c r="DT28" s="50">
        <v>4175</v>
      </c>
      <c r="DU28" s="19">
        <v>136</v>
      </c>
      <c r="DV28" s="50">
        <v>164</v>
      </c>
      <c r="DW28" s="19">
        <v>0</v>
      </c>
      <c r="DX28" s="50">
        <v>201</v>
      </c>
      <c r="DY28" s="19">
        <v>26597</v>
      </c>
      <c r="DZ28" s="50">
        <v>4177</v>
      </c>
    </row>
    <row r="29" spans="1:130" x14ac:dyDescent="0.2">
      <c r="A29" s="52"/>
      <c r="B29" s="53"/>
      <c r="C29" s="54"/>
      <c r="D29" s="53"/>
      <c r="E29" s="54"/>
      <c r="F29" s="53"/>
      <c r="G29" s="54"/>
      <c r="H29" s="53"/>
      <c r="I29" s="54"/>
      <c r="J29" s="19"/>
      <c r="K29" s="50"/>
      <c r="L29" s="52"/>
      <c r="M29" s="23"/>
      <c r="N29" s="50"/>
      <c r="O29" s="19"/>
      <c r="P29" s="50"/>
      <c r="Q29" s="19"/>
      <c r="R29" s="50"/>
      <c r="S29" s="19"/>
      <c r="T29" s="50"/>
      <c r="U29" s="19"/>
      <c r="V29" s="50"/>
      <c r="W29" s="52"/>
      <c r="X29" s="19"/>
      <c r="Y29" s="50"/>
      <c r="Z29" s="19"/>
      <c r="AA29" s="50"/>
      <c r="AB29" s="19"/>
      <c r="AC29" s="50"/>
      <c r="AD29" s="19"/>
      <c r="AE29" s="50"/>
      <c r="AF29" s="19"/>
      <c r="AG29" s="50"/>
      <c r="AH29" s="52"/>
      <c r="AI29" s="19"/>
      <c r="AJ29" s="50"/>
      <c r="AK29" s="19"/>
      <c r="AL29" s="50"/>
      <c r="AM29" s="19"/>
      <c r="AN29" s="50"/>
      <c r="AO29" s="19"/>
      <c r="AP29" s="50"/>
      <c r="AQ29" s="56"/>
      <c r="AR29" s="50"/>
      <c r="AS29" s="52"/>
      <c r="AT29" s="19"/>
      <c r="AU29" s="50"/>
      <c r="AV29" s="19"/>
      <c r="AW29" s="50"/>
      <c r="AX29" s="19"/>
      <c r="AY29" s="50"/>
      <c r="AZ29" s="19"/>
      <c r="BA29" s="50"/>
      <c r="BB29" s="19"/>
      <c r="BC29" s="50"/>
      <c r="BD29" s="52"/>
      <c r="BE29" s="19"/>
      <c r="BF29" s="50"/>
      <c r="BG29" s="19"/>
      <c r="BH29" s="50"/>
      <c r="BI29" s="19"/>
      <c r="BJ29" s="50"/>
      <c r="BK29" s="19"/>
      <c r="BL29" s="50"/>
      <c r="BM29" s="19"/>
      <c r="BN29" s="50"/>
      <c r="BO29" s="52"/>
      <c r="BP29" s="19"/>
      <c r="BQ29" s="50"/>
      <c r="BR29" s="19"/>
      <c r="BS29" s="50"/>
      <c r="BT29" s="19"/>
      <c r="BU29" s="50"/>
      <c r="BV29" s="19"/>
      <c r="BW29" s="50"/>
      <c r="BX29" s="19"/>
      <c r="BY29" s="50"/>
      <c r="BZ29" s="52"/>
      <c r="CA29" s="19"/>
      <c r="CB29" s="50"/>
      <c r="CC29" s="19"/>
      <c r="CD29" s="50"/>
      <c r="CE29" s="19"/>
      <c r="CF29" s="50"/>
      <c r="CG29" s="19"/>
      <c r="CH29" s="50"/>
      <c r="CI29" s="19"/>
      <c r="CJ29" s="50"/>
      <c r="CK29" s="52"/>
      <c r="CL29" s="19"/>
      <c r="CM29" s="50"/>
      <c r="CN29" s="19"/>
      <c r="CO29" s="50"/>
      <c r="CP29" s="19"/>
      <c r="CQ29" s="50"/>
      <c r="CR29" s="19"/>
      <c r="CS29" s="50"/>
      <c r="CT29" s="19"/>
      <c r="CU29" s="50"/>
      <c r="CV29" s="52"/>
      <c r="CW29" s="19"/>
      <c r="CX29" s="50"/>
      <c r="CY29" s="19"/>
      <c r="CZ29" s="50"/>
      <c r="DA29" s="19"/>
      <c r="DB29" s="50"/>
      <c r="DC29" s="19"/>
      <c r="DD29" s="50"/>
      <c r="DE29" s="19"/>
      <c r="DF29" s="50"/>
      <c r="DG29" s="52"/>
      <c r="DH29" s="19"/>
      <c r="DI29" s="50"/>
      <c r="DJ29" s="19"/>
      <c r="DK29" s="50"/>
      <c r="DL29" s="19"/>
      <c r="DM29" s="50"/>
      <c r="DN29" s="19"/>
      <c r="DO29" s="50"/>
      <c r="DP29" s="19"/>
      <c r="DQ29" s="50"/>
      <c r="DR29" s="52"/>
      <c r="DS29" s="19"/>
      <c r="DT29" s="50"/>
      <c r="DU29" s="19"/>
      <c r="DV29" s="50"/>
      <c r="DW29" s="19"/>
      <c r="DX29" s="50"/>
      <c r="DY29" s="19"/>
      <c r="DZ29" s="50"/>
    </row>
    <row r="30" spans="1:130" x14ac:dyDescent="0.2">
      <c r="A30" s="52" t="s">
        <v>15</v>
      </c>
      <c r="B30" s="53">
        <v>3121385</v>
      </c>
      <c r="C30" s="54">
        <v>2383</v>
      </c>
      <c r="D30" s="53">
        <v>2686528</v>
      </c>
      <c r="E30" s="54">
        <v>13620</v>
      </c>
      <c r="F30" s="53">
        <v>348082</v>
      </c>
      <c r="G30" s="54">
        <v>11253</v>
      </c>
      <c r="H30" s="53">
        <v>72651</v>
      </c>
      <c r="I30" s="54">
        <v>6363</v>
      </c>
      <c r="J30" s="19">
        <v>70</v>
      </c>
      <c r="K30" s="50">
        <v>119</v>
      </c>
      <c r="L30" s="52" t="s">
        <v>15</v>
      </c>
      <c r="M30" s="23">
        <v>425</v>
      </c>
      <c r="N30" s="50">
        <v>314</v>
      </c>
      <c r="O30" s="19">
        <v>2175</v>
      </c>
      <c r="P30" s="50">
        <v>924</v>
      </c>
      <c r="Q30" s="19">
        <v>188</v>
      </c>
      <c r="R30" s="50">
        <v>163</v>
      </c>
      <c r="S30" s="19">
        <v>5819</v>
      </c>
      <c r="T30" s="50">
        <v>2449</v>
      </c>
      <c r="U30" s="19">
        <v>4472</v>
      </c>
      <c r="V30" s="50">
        <v>1302</v>
      </c>
      <c r="W30" s="52" t="s">
        <v>15</v>
      </c>
      <c r="X30" s="19">
        <v>142</v>
      </c>
      <c r="Y30" s="50">
        <v>235</v>
      </c>
      <c r="Z30" s="19">
        <v>0</v>
      </c>
      <c r="AA30" s="50">
        <v>165</v>
      </c>
      <c r="AB30" s="19">
        <v>7</v>
      </c>
      <c r="AC30" s="50">
        <v>14</v>
      </c>
      <c r="AD30" s="19">
        <v>4397</v>
      </c>
      <c r="AE30" s="50">
        <v>2337</v>
      </c>
      <c r="AF30" s="19">
        <v>498</v>
      </c>
      <c r="AG30" s="50">
        <v>346</v>
      </c>
      <c r="AH30" s="52" t="s">
        <v>15</v>
      </c>
      <c r="AI30" s="19">
        <v>71</v>
      </c>
      <c r="AJ30" s="50">
        <v>93</v>
      </c>
      <c r="AK30" s="19">
        <v>1382</v>
      </c>
      <c r="AL30" s="50">
        <v>1040</v>
      </c>
      <c r="AM30" s="19">
        <v>10843</v>
      </c>
      <c r="AN30" s="50">
        <v>2085</v>
      </c>
      <c r="AO30" s="19">
        <v>836</v>
      </c>
      <c r="AP30" s="50">
        <v>691</v>
      </c>
      <c r="AQ30" s="23" t="s">
        <v>61</v>
      </c>
      <c r="AR30" s="23" t="s">
        <v>61</v>
      </c>
      <c r="AS30" s="52" t="s">
        <v>15</v>
      </c>
      <c r="AT30" s="23">
        <v>1295</v>
      </c>
      <c r="AU30" s="50">
        <v>647</v>
      </c>
      <c r="AV30" s="19">
        <v>376</v>
      </c>
      <c r="AW30" s="50">
        <v>370</v>
      </c>
      <c r="AX30" s="19">
        <v>502</v>
      </c>
      <c r="AY30" s="50">
        <v>380</v>
      </c>
      <c r="AZ30" s="19">
        <v>0</v>
      </c>
      <c r="BA30" s="50">
        <v>165</v>
      </c>
      <c r="BB30" s="19">
        <v>1444</v>
      </c>
      <c r="BC30" s="50">
        <v>939</v>
      </c>
      <c r="BD30" s="52" t="s">
        <v>15</v>
      </c>
      <c r="BE30" s="19">
        <v>271</v>
      </c>
      <c r="BF30" s="50">
        <v>342</v>
      </c>
      <c r="BG30" s="19">
        <v>350</v>
      </c>
      <c r="BH30" s="50">
        <v>216</v>
      </c>
      <c r="BI30" s="19">
        <v>5358</v>
      </c>
      <c r="BJ30" s="50">
        <v>1295</v>
      </c>
      <c r="BK30" s="19">
        <v>424</v>
      </c>
      <c r="BL30" s="50">
        <v>312</v>
      </c>
      <c r="BM30" s="19">
        <v>3461</v>
      </c>
      <c r="BN30" s="50">
        <v>1063</v>
      </c>
      <c r="BO30" s="52" t="s">
        <v>15</v>
      </c>
      <c r="BP30" s="19">
        <v>402</v>
      </c>
      <c r="BQ30" s="50">
        <v>277</v>
      </c>
      <c r="BR30" s="19">
        <v>7454</v>
      </c>
      <c r="BS30" s="50">
        <v>2316</v>
      </c>
      <c r="BT30" s="19">
        <v>492</v>
      </c>
      <c r="BU30" s="50">
        <v>383</v>
      </c>
      <c r="BV30" s="19">
        <v>0</v>
      </c>
      <c r="BW30" s="50">
        <v>165</v>
      </c>
      <c r="BX30" s="19">
        <v>85</v>
      </c>
      <c r="BY30" s="50">
        <v>132</v>
      </c>
      <c r="BZ30" s="52" t="s">
        <v>15</v>
      </c>
      <c r="CA30" s="19">
        <v>366</v>
      </c>
      <c r="CB30" s="50">
        <v>316</v>
      </c>
      <c r="CC30" s="19">
        <v>489</v>
      </c>
      <c r="CD30" s="50">
        <v>324</v>
      </c>
      <c r="CE30" s="19">
        <v>1307</v>
      </c>
      <c r="CF30" s="50">
        <v>1263</v>
      </c>
      <c r="CG30" s="19">
        <v>76</v>
      </c>
      <c r="CH30" s="50">
        <v>101</v>
      </c>
      <c r="CI30" s="19">
        <v>1358</v>
      </c>
      <c r="CJ30" s="50">
        <v>722</v>
      </c>
      <c r="CK30" s="52" t="s">
        <v>15</v>
      </c>
      <c r="CL30" s="19">
        <v>261</v>
      </c>
      <c r="CM30" s="50">
        <v>209</v>
      </c>
      <c r="CN30" s="19">
        <v>981</v>
      </c>
      <c r="CO30" s="50">
        <v>655</v>
      </c>
      <c r="CP30" s="19">
        <v>318</v>
      </c>
      <c r="CQ30" s="50">
        <v>262</v>
      </c>
      <c r="CR30" s="19">
        <v>34</v>
      </c>
      <c r="CS30" s="50">
        <v>62</v>
      </c>
      <c r="CT30" s="19">
        <v>64</v>
      </c>
      <c r="CU30" s="50">
        <v>68</v>
      </c>
      <c r="CV30" s="52" t="s">
        <v>15</v>
      </c>
      <c r="CW30" s="19">
        <v>2276</v>
      </c>
      <c r="CX30" s="50">
        <v>840</v>
      </c>
      <c r="CY30" s="19">
        <v>546</v>
      </c>
      <c r="CZ30" s="50">
        <v>484</v>
      </c>
      <c r="DA30" s="19">
        <v>3936</v>
      </c>
      <c r="DB30" s="50">
        <v>1299</v>
      </c>
      <c r="DC30" s="19">
        <v>3</v>
      </c>
      <c r="DD30" s="50">
        <v>5</v>
      </c>
      <c r="DE30" s="19">
        <v>0</v>
      </c>
      <c r="DF30" s="50">
        <v>165</v>
      </c>
      <c r="DG30" s="52" t="s">
        <v>15</v>
      </c>
      <c r="DH30" s="19">
        <v>1051</v>
      </c>
      <c r="DI30" s="50">
        <v>822</v>
      </c>
      <c r="DJ30" s="19">
        <v>781</v>
      </c>
      <c r="DK30" s="50">
        <v>706</v>
      </c>
      <c r="DL30" s="19">
        <v>409</v>
      </c>
      <c r="DM30" s="50">
        <v>666</v>
      </c>
      <c r="DN30" s="19">
        <v>4722</v>
      </c>
      <c r="DO30" s="50">
        <v>1119</v>
      </c>
      <c r="DP30" s="19">
        <v>434</v>
      </c>
      <c r="DQ30" s="50">
        <v>398</v>
      </c>
      <c r="DR30" s="52" t="s">
        <v>15</v>
      </c>
      <c r="DS30" s="19">
        <v>14124</v>
      </c>
      <c r="DT30" s="50">
        <v>3807</v>
      </c>
      <c r="DU30" s="19">
        <v>0</v>
      </c>
      <c r="DV30" s="50">
        <v>165</v>
      </c>
      <c r="DW30" s="19">
        <v>0</v>
      </c>
      <c r="DX30" s="50">
        <v>165</v>
      </c>
      <c r="DY30" s="19">
        <v>14124</v>
      </c>
      <c r="DZ30" s="50">
        <v>3807</v>
      </c>
    </row>
    <row r="31" spans="1:130" x14ac:dyDescent="0.2">
      <c r="A31" s="52" t="s">
        <v>16</v>
      </c>
      <c r="B31" s="53">
        <v>2879518</v>
      </c>
      <c r="C31" s="54">
        <v>2733</v>
      </c>
      <c r="D31" s="53">
        <v>2426897</v>
      </c>
      <c r="E31" s="54">
        <v>15581</v>
      </c>
      <c r="F31" s="53">
        <v>345003</v>
      </c>
      <c r="G31" s="54">
        <v>14805</v>
      </c>
      <c r="H31" s="53">
        <v>94648</v>
      </c>
      <c r="I31" s="54">
        <v>7695</v>
      </c>
      <c r="J31" s="19">
        <v>1021</v>
      </c>
      <c r="K31" s="50">
        <v>853</v>
      </c>
      <c r="L31" s="52" t="s">
        <v>16</v>
      </c>
      <c r="M31" s="23">
        <v>7</v>
      </c>
      <c r="N31" s="50">
        <v>14</v>
      </c>
      <c r="O31" s="19">
        <v>2367</v>
      </c>
      <c r="P31" s="50">
        <v>1568</v>
      </c>
      <c r="Q31" s="19">
        <v>1830</v>
      </c>
      <c r="R31" s="50">
        <v>1004</v>
      </c>
      <c r="S31" s="19">
        <v>4957</v>
      </c>
      <c r="T31" s="50">
        <v>1654</v>
      </c>
      <c r="U31" s="19">
        <v>7224</v>
      </c>
      <c r="V31" s="50">
        <v>2449</v>
      </c>
      <c r="W31" s="52" t="s">
        <v>16</v>
      </c>
      <c r="X31" s="19">
        <v>208</v>
      </c>
      <c r="Y31" s="50">
        <v>368</v>
      </c>
      <c r="Z31" s="19">
        <v>379</v>
      </c>
      <c r="AA31" s="50">
        <v>605</v>
      </c>
      <c r="AB31" s="19">
        <v>266</v>
      </c>
      <c r="AC31" s="50">
        <v>316</v>
      </c>
      <c r="AD31" s="19">
        <v>3828</v>
      </c>
      <c r="AE31" s="50">
        <v>1627</v>
      </c>
      <c r="AF31" s="19">
        <v>3105</v>
      </c>
      <c r="AG31" s="50">
        <v>1426</v>
      </c>
      <c r="AH31" s="52" t="s">
        <v>16</v>
      </c>
      <c r="AI31" s="19">
        <v>167</v>
      </c>
      <c r="AJ31" s="50">
        <v>212</v>
      </c>
      <c r="AK31" s="19">
        <v>76</v>
      </c>
      <c r="AL31" s="50">
        <v>92</v>
      </c>
      <c r="AM31" s="19">
        <v>2449</v>
      </c>
      <c r="AN31" s="50">
        <v>1026</v>
      </c>
      <c r="AO31" s="19">
        <v>1609</v>
      </c>
      <c r="AP31" s="50">
        <v>1088</v>
      </c>
      <c r="AQ31" s="19">
        <v>1010</v>
      </c>
      <c r="AR31" s="50">
        <v>497</v>
      </c>
      <c r="AS31" s="52" t="s">
        <v>16</v>
      </c>
      <c r="AT31" s="23" t="s">
        <v>61</v>
      </c>
      <c r="AU31" s="23" t="s">
        <v>61</v>
      </c>
      <c r="AV31" s="23">
        <v>1297</v>
      </c>
      <c r="AW31" s="50">
        <v>862</v>
      </c>
      <c r="AX31" s="19">
        <v>313</v>
      </c>
      <c r="AY31" s="50">
        <v>293</v>
      </c>
      <c r="AZ31" s="19">
        <v>0</v>
      </c>
      <c r="BA31" s="50">
        <v>181</v>
      </c>
      <c r="BB31" s="19">
        <v>219</v>
      </c>
      <c r="BC31" s="50">
        <v>207</v>
      </c>
      <c r="BD31" s="52" t="s">
        <v>16</v>
      </c>
      <c r="BE31" s="19">
        <v>6</v>
      </c>
      <c r="BF31" s="50">
        <v>13</v>
      </c>
      <c r="BG31" s="19">
        <v>537</v>
      </c>
      <c r="BH31" s="50">
        <v>383</v>
      </c>
      <c r="BI31" s="19">
        <v>2373</v>
      </c>
      <c r="BJ31" s="50">
        <v>1229</v>
      </c>
      <c r="BK31" s="19">
        <v>521</v>
      </c>
      <c r="BL31" s="50">
        <v>423</v>
      </c>
      <c r="BM31" s="19">
        <v>27065</v>
      </c>
      <c r="BN31" s="50">
        <v>4842</v>
      </c>
      <c r="BO31" s="52" t="s">
        <v>16</v>
      </c>
      <c r="BP31" s="19">
        <v>1227</v>
      </c>
      <c r="BQ31" s="50">
        <v>776</v>
      </c>
      <c r="BR31" s="19">
        <v>2836</v>
      </c>
      <c r="BS31" s="50">
        <v>1129</v>
      </c>
      <c r="BT31" s="19">
        <v>147</v>
      </c>
      <c r="BU31" s="50">
        <v>144</v>
      </c>
      <c r="BV31" s="19">
        <v>92</v>
      </c>
      <c r="BW31" s="50">
        <v>150</v>
      </c>
      <c r="BX31" s="19">
        <v>509</v>
      </c>
      <c r="BY31" s="50">
        <v>418</v>
      </c>
      <c r="BZ31" s="52" t="s">
        <v>16</v>
      </c>
      <c r="CA31" s="19">
        <v>403</v>
      </c>
      <c r="CB31" s="50">
        <v>520</v>
      </c>
      <c r="CC31" s="19">
        <v>1497</v>
      </c>
      <c r="CD31" s="50">
        <v>795</v>
      </c>
      <c r="CE31" s="19">
        <v>1757</v>
      </c>
      <c r="CF31" s="50">
        <v>968</v>
      </c>
      <c r="CG31" s="19">
        <v>515</v>
      </c>
      <c r="CH31" s="50">
        <v>674</v>
      </c>
      <c r="CI31" s="19">
        <v>309</v>
      </c>
      <c r="CJ31" s="50">
        <v>269</v>
      </c>
      <c r="CK31" s="52" t="s">
        <v>16</v>
      </c>
      <c r="CL31" s="19">
        <v>4258</v>
      </c>
      <c r="CM31" s="50">
        <v>1393</v>
      </c>
      <c r="CN31" s="19">
        <v>553</v>
      </c>
      <c r="CO31" s="50">
        <v>489</v>
      </c>
      <c r="CP31" s="19">
        <v>2189</v>
      </c>
      <c r="CQ31" s="50">
        <v>1202</v>
      </c>
      <c r="CR31" s="19">
        <v>0</v>
      </c>
      <c r="CS31" s="50">
        <v>181</v>
      </c>
      <c r="CT31" s="19">
        <v>308</v>
      </c>
      <c r="CU31" s="50">
        <v>257</v>
      </c>
      <c r="CV31" s="52" t="s">
        <v>16</v>
      </c>
      <c r="CW31" s="19">
        <v>39</v>
      </c>
      <c r="CX31" s="50">
        <v>44</v>
      </c>
      <c r="CY31" s="19">
        <v>1316</v>
      </c>
      <c r="CZ31" s="50">
        <v>771</v>
      </c>
      <c r="DA31" s="19">
        <v>8374</v>
      </c>
      <c r="DB31" s="50">
        <v>3151</v>
      </c>
      <c r="DC31" s="19">
        <v>378</v>
      </c>
      <c r="DD31" s="50">
        <v>404</v>
      </c>
      <c r="DE31" s="19">
        <v>0</v>
      </c>
      <c r="DF31" s="50">
        <v>181</v>
      </c>
      <c r="DG31" s="52" t="s">
        <v>16</v>
      </c>
      <c r="DH31" s="19">
        <v>1556</v>
      </c>
      <c r="DI31" s="50">
        <v>983</v>
      </c>
      <c r="DJ31" s="19">
        <v>2325</v>
      </c>
      <c r="DK31" s="50">
        <v>1164</v>
      </c>
      <c r="DL31" s="19">
        <v>174</v>
      </c>
      <c r="DM31" s="50">
        <v>214</v>
      </c>
      <c r="DN31" s="19">
        <v>610</v>
      </c>
      <c r="DO31" s="50">
        <v>463</v>
      </c>
      <c r="DP31" s="19">
        <v>442</v>
      </c>
      <c r="DQ31" s="50">
        <v>498</v>
      </c>
      <c r="DR31" s="52" t="s">
        <v>16</v>
      </c>
      <c r="DS31" s="19">
        <v>12970</v>
      </c>
      <c r="DT31" s="50">
        <v>2130</v>
      </c>
      <c r="DU31" s="19">
        <v>696</v>
      </c>
      <c r="DV31" s="50">
        <v>693</v>
      </c>
      <c r="DW31" s="19">
        <v>81</v>
      </c>
      <c r="DX31" s="50">
        <v>131</v>
      </c>
      <c r="DY31" s="19">
        <v>12193</v>
      </c>
      <c r="DZ31" s="50">
        <v>2149</v>
      </c>
    </row>
    <row r="32" spans="1:130" x14ac:dyDescent="0.2">
      <c r="A32" s="52" t="s">
        <v>17</v>
      </c>
      <c r="B32" s="53">
        <v>4421512</v>
      </c>
      <c r="C32" s="54">
        <v>3469</v>
      </c>
      <c r="D32" s="53">
        <v>3792437</v>
      </c>
      <c r="E32" s="54">
        <v>21452</v>
      </c>
      <c r="F32" s="53">
        <v>517128</v>
      </c>
      <c r="G32" s="54">
        <v>18788</v>
      </c>
      <c r="H32" s="53">
        <v>100057</v>
      </c>
      <c r="I32" s="54">
        <v>10239</v>
      </c>
      <c r="J32" s="19">
        <v>4390</v>
      </c>
      <c r="K32" s="50">
        <v>1837</v>
      </c>
      <c r="L32" s="52" t="s">
        <v>17</v>
      </c>
      <c r="M32" s="23">
        <v>855</v>
      </c>
      <c r="N32" s="50">
        <v>841</v>
      </c>
      <c r="O32" s="19">
        <v>990</v>
      </c>
      <c r="P32" s="50">
        <v>517</v>
      </c>
      <c r="Q32" s="19">
        <v>521</v>
      </c>
      <c r="R32" s="50">
        <v>433</v>
      </c>
      <c r="S32" s="19">
        <v>3410</v>
      </c>
      <c r="T32" s="50">
        <v>1027</v>
      </c>
      <c r="U32" s="19">
        <v>1177</v>
      </c>
      <c r="V32" s="50">
        <v>586</v>
      </c>
      <c r="W32" s="52" t="s">
        <v>17</v>
      </c>
      <c r="X32" s="19">
        <v>310</v>
      </c>
      <c r="Y32" s="50">
        <v>288</v>
      </c>
      <c r="Z32" s="19">
        <v>0</v>
      </c>
      <c r="AA32" s="50">
        <v>201</v>
      </c>
      <c r="AB32" s="19">
        <v>133</v>
      </c>
      <c r="AC32" s="50">
        <v>156</v>
      </c>
      <c r="AD32" s="19">
        <v>7139</v>
      </c>
      <c r="AE32" s="50">
        <v>1962</v>
      </c>
      <c r="AF32" s="19">
        <v>3740</v>
      </c>
      <c r="AG32" s="50">
        <v>1142</v>
      </c>
      <c r="AH32" s="52" t="s">
        <v>17</v>
      </c>
      <c r="AI32" s="19">
        <v>804</v>
      </c>
      <c r="AJ32" s="50">
        <v>746</v>
      </c>
      <c r="AK32" s="19">
        <v>0</v>
      </c>
      <c r="AL32" s="50">
        <v>201</v>
      </c>
      <c r="AM32" s="19">
        <v>4843</v>
      </c>
      <c r="AN32" s="50">
        <v>1518</v>
      </c>
      <c r="AO32" s="19">
        <v>11424</v>
      </c>
      <c r="AP32" s="50">
        <v>3142</v>
      </c>
      <c r="AQ32" s="19">
        <v>1573</v>
      </c>
      <c r="AR32" s="50">
        <v>1290</v>
      </c>
      <c r="AS32" s="52" t="s">
        <v>17</v>
      </c>
      <c r="AT32" s="19">
        <v>565</v>
      </c>
      <c r="AU32" s="50">
        <v>425</v>
      </c>
      <c r="AV32" s="23" t="s">
        <v>61</v>
      </c>
      <c r="AW32" s="23" t="s">
        <v>61</v>
      </c>
      <c r="AX32" s="23">
        <v>668</v>
      </c>
      <c r="AY32" s="50">
        <v>413</v>
      </c>
      <c r="AZ32" s="19">
        <v>1893</v>
      </c>
      <c r="BA32" s="50">
        <v>2425</v>
      </c>
      <c r="BB32" s="19">
        <v>1076</v>
      </c>
      <c r="BC32" s="50">
        <v>760</v>
      </c>
      <c r="BD32" s="52" t="s">
        <v>17</v>
      </c>
      <c r="BE32" s="19">
        <v>301</v>
      </c>
      <c r="BF32" s="50">
        <v>226</v>
      </c>
      <c r="BG32" s="19">
        <v>3825</v>
      </c>
      <c r="BH32" s="50">
        <v>2464</v>
      </c>
      <c r="BI32" s="19">
        <v>310</v>
      </c>
      <c r="BJ32" s="50">
        <v>413</v>
      </c>
      <c r="BK32" s="19">
        <v>246</v>
      </c>
      <c r="BL32" s="50">
        <v>300</v>
      </c>
      <c r="BM32" s="19">
        <v>1498</v>
      </c>
      <c r="BN32" s="50">
        <v>1134</v>
      </c>
      <c r="BO32" s="52" t="s">
        <v>17</v>
      </c>
      <c r="BP32" s="19">
        <v>8</v>
      </c>
      <c r="BQ32" s="50">
        <v>15</v>
      </c>
      <c r="BR32" s="19">
        <v>341</v>
      </c>
      <c r="BS32" s="50">
        <v>379</v>
      </c>
      <c r="BT32" s="19">
        <v>645</v>
      </c>
      <c r="BU32" s="50">
        <v>342</v>
      </c>
      <c r="BV32" s="19">
        <v>0</v>
      </c>
      <c r="BW32" s="50">
        <v>201</v>
      </c>
      <c r="BX32" s="19">
        <v>509</v>
      </c>
      <c r="BY32" s="50">
        <v>423</v>
      </c>
      <c r="BZ32" s="52" t="s">
        <v>17</v>
      </c>
      <c r="CA32" s="19">
        <v>544</v>
      </c>
      <c r="CB32" s="50">
        <v>628</v>
      </c>
      <c r="CC32" s="19">
        <v>2693</v>
      </c>
      <c r="CD32" s="50">
        <v>1484</v>
      </c>
      <c r="CE32" s="19">
        <v>2922</v>
      </c>
      <c r="CF32" s="50">
        <v>997</v>
      </c>
      <c r="CG32" s="19">
        <v>162</v>
      </c>
      <c r="CH32" s="50">
        <v>158</v>
      </c>
      <c r="CI32" s="19">
        <v>13309</v>
      </c>
      <c r="CJ32" s="50">
        <v>3265</v>
      </c>
      <c r="CK32" s="52" t="s">
        <v>17</v>
      </c>
      <c r="CL32" s="19">
        <v>378</v>
      </c>
      <c r="CM32" s="50">
        <v>242</v>
      </c>
      <c r="CN32" s="19">
        <v>255</v>
      </c>
      <c r="CO32" s="50">
        <v>312</v>
      </c>
      <c r="CP32" s="19">
        <v>3235</v>
      </c>
      <c r="CQ32" s="50">
        <v>1638</v>
      </c>
      <c r="CR32" s="19">
        <v>0</v>
      </c>
      <c r="CS32" s="50">
        <v>201</v>
      </c>
      <c r="CT32" s="19">
        <v>1040</v>
      </c>
      <c r="CU32" s="50">
        <v>453</v>
      </c>
      <c r="CV32" s="52" t="s">
        <v>17</v>
      </c>
      <c r="CW32" s="19">
        <v>63</v>
      </c>
      <c r="CX32" s="50">
        <v>109</v>
      </c>
      <c r="CY32" s="19">
        <v>8070</v>
      </c>
      <c r="CZ32" s="50">
        <v>1830</v>
      </c>
      <c r="DA32" s="19">
        <v>2878</v>
      </c>
      <c r="DB32" s="50">
        <v>1083</v>
      </c>
      <c r="DC32" s="19">
        <v>1746</v>
      </c>
      <c r="DD32" s="50">
        <v>1802</v>
      </c>
      <c r="DE32" s="19">
        <v>95</v>
      </c>
      <c r="DF32" s="50">
        <v>160</v>
      </c>
      <c r="DG32" s="52" t="s">
        <v>17</v>
      </c>
      <c r="DH32" s="19">
        <v>4170</v>
      </c>
      <c r="DI32" s="50">
        <v>1852</v>
      </c>
      <c r="DJ32" s="19">
        <v>2232</v>
      </c>
      <c r="DK32" s="50">
        <v>1617</v>
      </c>
      <c r="DL32" s="19">
        <v>983</v>
      </c>
      <c r="DM32" s="50">
        <v>687</v>
      </c>
      <c r="DN32" s="19">
        <v>2088</v>
      </c>
      <c r="DO32" s="50">
        <v>1830</v>
      </c>
      <c r="DP32" s="19">
        <v>0</v>
      </c>
      <c r="DQ32" s="50">
        <v>201</v>
      </c>
      <c r="DR32" s="52" t="s">
        <v>17</v>
      </c>
      <c r="DS32" s="19">
        <v>11890</v>
      </c>
      <c r="DT32" s="50">
        <v>2192</v>
      </c>
      <c r="DU32" s="19">
        <v>92</v>
      </c>
      <c r="DV32" s="50">
        <v>124</v>
      </c>
      <c r="DW32" s="19">
        <v>0</v>
      </c>
      <c r="DX32" s="50">
        <v>201</v>
      </c>
      <c r="DY32" s="19">
        <v>11798</v>
      </c>
      <c r="DZ32" s="50">
        <v>2195</v>
      </c>
    </row>
    <row r="33" spans="1:130" x14ac:dyDescent="0.2">
      <c r="A33" s="52" t="s">
        <v>18</v>
      </c>
      <c r="B33" s="53">
        <v>4595111</v>
      </c>
      <c r="C33" s="54">
        <v>4260</v>
      </c>
      <c r="D33" s="53">
        <v>4018892</v>
      </c>
      <c r="E33" s="54">
        <v>25759</v>
      </c>
      <c r="F33" s="53">
        <v>491341</v>
      </c>
      <c r="G33" s="54">
        <v>24641</v>
      </c>
      <c r="H33" s="53">
        <v>67640</v>
      </c>
      <c r="I33" s="54">
        <v>7320</v>
      </c>
      <c r="J33" s="19">
        <v>2567</v>
      </c>
      <c r="K33" s="50">
        <v>1466</v>
      </c>
      <c r="L33" s="52" t="s">
        <v>18</v>
      </c>
      <c r="M33" s="23">
        <v>1194</v>
      </c>
      <c r="N33" s="50">
        <v>1017</v>
      </c>
      <c r="O33" s="19">
        <v>1357</v>
      </c>
      <c r="P33" s="50">
        <v>855</v>
      </c>
      <c r="Q33" s="19">
        <v>2497</v>
      </c>
      <c r="R33" s="50">
        <v>2005</v>
      </c>
      <c r="S33" s="19">
        <v>4228</v>
      </c>
      <c r="T33" s="50">
        <v>1500</v>
      </c>
      <c r="U33" s="19">
        <v>1881</v>
      </c>
      <c r="V33" s="50">
        <v>1295</v>
      </c>
      <c r="W33" s="52" t="s">
        <v>18</v>
      </c>
      <c r="X33" s="19">
        <v>109</v>
      </c>
      <c r="Y33" s="50">
        <v>127</v>
      </c>
      <c r="Z33" s="19">
        <v>0</v>
      </c>
      <c r="AA33" s="50">
        <v>224</v>
      </c>
      <c r="AB33" s="19">
        <v>31</v>
      </c>
      <c r="AC33" s="50">
        <v>51</v>
      </c>
      <c r="AD33" s="19">
        <v>5296</v>
      </c>
      <c r="AE33" s="50">
        <v>1540</v>
      </c>
      <c r="AF33" s="19">
        <v>2809</v>
      </c>
      <c r="AG33" s="50">
        <v>764</v>
      </c>
      <c r="AH33" s="52" t="s">
        <v>18</v>
      </c>
      <c r="AI33" s="19">
        <v>175</v>
      </c>
      <c r="AJ33" s="50">
        <v>154</v>
      </c>
      <c r="AK33" s="19">
        <v>142</v>
      </c>
      <c r="AL33" s="50">
        <v>206</v>
      </c>
      <c r="AM33" s="19">
        <v>712</v>
      </c>
      <c r="AN33" s="50">
        <v>426</v>
      </c>
      <c r="AO33" s="19">
        <v>258</v>
      </c>
      <c r="AP33" s="50">
        <v>211</v>
      </c>
      <c r="AQ33" s="19">
        <v>330</v>
      </c>
      <c r="AR33" s="50">
        <v>465</v>
      </c>
      <c r="AS33" s="52" t="s">
        <v>18</v>
      </c>
      <c r="AT33" s="19">
        <v>133</v>
      </c>
      <c r="AU33" s="50">
        <v>127</v>
      </c>
      <c r="AV33" s="19">
        <v>171</v>
      </c>
      <c r="AW33" s="50">
        <v>214</v>
      </c>
      <c r="AX33" s="23" t="s">
        <v>61</v>
      </c>
      <c r="AY33" s="23" t="s">
        <v>61</v>
      </c>
      <c r="AZ33" s="23">
        <v>0</v>
      </c>
      <c r="BA33" s="50">
        <v>224</v>
      </c>
      <c r="BB33" s="19">
        <v>812</v>
      </c>
      <c r="BC33" s="50">
        <v>599</v>
      </c>
      <c r="BD33" s="52" t="s">
        <v>18</v>
      </c>
      <c r="BE33" s="19">
        <v>277</v>
      </c>
      <c r="BF33" s="50">
        <v>219</v>
      </c>
      <c r="BG33" s="19">
        <v>554</v>
      </c>
      <c r="BH33" s="50">
        <v>552</v>
      </c>
      <c r="BI33" s="19">
        <v>112</v>
      </c>
      <c r="BJ33" s="50">
        <v>129</v>
      </c>
      <c r="BK33" s="19">
        <v>5395</v>
      </c>
      <c r="BL33" s="50">
        <v>1538</v>
      </c>
      <c r="BM33" s="19">
        <v>920</v>
      </c>
      <c r="BN33" s="50">
        <v>537</v>
      </c>
      <c r="BO33" s="52" t="s">
        <v>18</v>
      </c>
      <c r="BP33" s="19">
        <v>248</v>
      </c>
      <c r="BQ33" s="50">
        <v>307</v>
      </c>
      <c r="BR33" s="19">
        <v>317</v>
      </c>
      <c r="BS33" s="50">
        <v>354</v>
      </c>
      <c r="BT33" s="19">
        <v>829</v>
      </c>
      <c r="BU33" s="50">
        <v>825</v>
      </c>
      <c r="BV33" s="19">
        <v>341</v>
      </c>
      <c r="BW33" s="50">
        <v>558</v>
      </c>
      <c r="BX33" s="19">
        <v>229</v>
      </c>
      <c r="BY33" s="50">
        <v>163</v>
      </c>
      <c r="BZ33" s="52" t="s">
        <v>18</v>
      </c>
      <c r="CA33" s="19">
        <v>374</v>
      </c>
      <c r="CB33" s="50">
        <v>372</v>
      </c>
      <c r="CC33" s="19">
        <v>1359</v>
      </c>
      <c r="CD33" s="50">
        <v>798</v>
      </c>
      <c r="CE33" s="19">
        <v>1412</v>
      </c>
      <c r="CF33" s="50">
        <v>832</v>
      </c>
      <c r="CG33" s="19">
        <v>109</v>
      </c>
      <c r="CH33" s="50">
        <v>193</v>
      </c>
      <c r="CI33" s="19">
        <v>1190</v>
      </c>
      <c r="CJ33" s="50">
        <v>725</v>
      </c>
      <c r="CK33" s="52" t="s">
        <v>18</v>
      </c>
      <c r="CL33" s="19">
        <v>1973</v>
      </c>
      <c r="CM33" s="50">
        <v>1291</v>
      </c>
      <c r="CN33" s="19">
        <v>162</v>
      </c>
      <c r="CO33" s="50">
        <v>220</v>
      </c>
      <c r="CP33" s="19">
        <v>710</v>
      </c>
      <c r="CQ33" s="50">
        <v>486</v>
      </c>
      <c r="CR33" s="19">
        <v>102</v>
      </c>
      <c r="CS33" s="50">
        <v>150</v>
      </c>
      <c r="CT33" s="19">
        <v>1549</v>
      </c>
      <c r="CU33" s="50">
        <v>1032</v>
      </c>
      <c r="CV33" s="52" t="s">
        <v>18</v>
      </c>
      <c r="CW33" s="19">
        <v>3</v>
      </c>
      <c r="CX33" s="50">
        <v>6</v>
      </c>
      <c r="CY33" s="19">
        <v>1948</v>
      </c>
      <c r="CZ33" s="50">
        <v>988</v>
      </c>
      <c r="DA33" s="19">
        <v>19675</v>
      </c>
      <c r="DB33" s="50">
        <v>4447</v>
      </c>
      <c r="DC33" s="19">
        <v>129</v>
      </c>
      <c r="DD33" s="50">
        <v>225</v>
      </c>
      <c r="DE33" s="19">
        <v>112</v>
      </c>
      <c r="DF33" s="50">
        <v>180</v>
      </c>
      <c r="DG33" s="52" t="s">
        <v>18</v>
      </c>
      <c r="DH33" s="19">
        <v>1526</v>
      </c>
      <c r="DI33" s="50">
        <v>1160</v>
      </c>
      <c r="DJ33" s="19">
        <v>805</v>
      </c>
      <c r="DK33" s="50">
        <v>629</v>
      </c>
      <c r="DL33" s="19">
        <v>49</v>
      </c>
      <c r="DM33" s="50">
        <v>77</v>
      </c>
      <c r="DN33" s="19">
        <v>529</v>
      </c>
      <c r="DO33" s="50">
        <v>430</v>
      </c>
      <c r="DP33" s="19">
        <v>0</v>
      </c>
      <c r="DQ33" s="50">
        <v>224</v>
      </c>
      <c r="DR33" s="52" t="s">
        <v>18</v>
      </c>
      <c r="DS33" s="19">
        <v>17238</v>
      </c>
      <c r="DT33" s="50">
        <v>3354</v>
      </c>
      <c r="DU33" s="19">
        <v>1165</v>
      </c>
      <c r="DV33" s="50">
        <v>1146</v>
      </c>
      <c r="DW33" s="19">
        <v>673</v>
      </c>
      <c r="DX33" s="50">
        <v>562</v>
      </c>
      <c r="DY33" s="19">
        <v>15400</v>
      </c>
      <c r="DZ33" s="50">
        <v>3053</v>
      </c>
    </row>
    <row r="34" spans="1:130" x14ac:dyDescent="0.2">
      <c r="A34" s="52" t="s">
        <v>19</v>
      </c>
      <c r="B34" s="53">
        <v>1331656</v>
      </c>
      <c r="C34" s="54">
        <v>1983</v>
      </c>
      <c r="D34" s="53">
        <v>1162558</v>
      </c>
      <c r="E34" s="54">
        <v>8967</v>
      </c>
      <c r="F34" s="53">
        <v>128105</v>
      </c>
      <c r="G34" s="54">
        <v>8448</v>
      </c>
      <c r="H34" s="53">
        <v>36129</v>
      </c>
      <c r="I34" s="54">
        <v>3260</v>
      </c>
      <c r="J34" s="19">
        <v>73</v>
      </c>
      <c r="K34" s="50">
        <v>125</v>
      </c>
      <c r="L34" s="52" t="s">
        <v>19</v>
      </c>
      <c r="M34" s="23">
        <v>318</v>
      </c>
      <c r="N34" s="50">
        <v>424</v>
      </c>
      <c r="O34" s="19">
        <v>317</v>
      </c>
      <c r="P34" s="50">
        <v>236</v>
      </c>
      <c r="Q34" s="19">
        <v>183</v>
      </c>
      <c r="R34" s="50">
        <v>302</v>
      </c>
      <c r="S34" s="19">
        <v>1644</v>
      </c>
      <c r="T34" s="50">
        <v>841</v>
      </c>
      <c r="U34" s="19">
        <v>982</v>
      </c>
      <c r="V34" s="50">
        <v>704</v>
      </c>
      <c r="W34" s="52" t="s">
        <v>19</v>
      </c>
      <c r="X34" s="19">
        <v>3092</v>
      </c>
      <c r="Y34" s="50">
        <v>1043</v>
      </c>
      <c r="Z34" s="19">
        <v>675</v>
      </c>
      <c r="AA34" s="50">
        <v>725</v>
      </c>
      <c r="AB34" s="19">
        <v>210</v>
      </c>
      <c r="AC34" s="50">
        <v>220</v>
      </c>
      <c r="AD34" s="19">
        <v>2797</v>
      </c>
      <c r="AE34" s="50">
        <v>975</v>
      </c>
      <c r="AF34" s="19">
        <v>244</v>
      </c>
      <c r="AG34" s="50">
        <v>261</v>
      </c>
      <c r="AH34" s="52" t="s">
        <v>19</v>
      </c>
      <c r="AI34" s="19">
        <v>372</v>
      </c>
      <c r="AJ34" s="50">
        <v>307</v>
      </c>
      <c r="AK34" s="19">
        <v>21</v>
      </c>
      <c r="AL34" s="50">
        <v>35</v>
      </c>
      <c r="AM34" s="19">
        <v>436</v>
      </c>
      <c r="AN34" s="50">
        <v>441</v>
      </c>
      <c r="AO34" s="19">
        <v>151</v>
      </c>
      <c r="AP34" s="50">
        <v>256</v>
      </c>
      <c r="AQ34" s="19">
        <v>183</v>
      </c>
      <c r="AR34" s="50">
        <v>196</v>
      </c>
      <c r="AS34" s="52" t="s">
        <v>19</v>
      </c>
      <c r="AT34" s="19">
        <v>0</v>
      </c>
      <c r="AU34" s="50">
        <v>172</v>
      </c>
      <c r="AV34" s="19">
        <v>236</v>
      </c>
      <c r="AW34" s="50">
        <v>219</v>
      </c>
      <c r="AX34" s="19">
        <v>136</v>
      </c>
      <c r="AY34" s="50">
        <v>133</v>
      </c>
      <c r="AZ34" s="23" t="s">
        <v>61</v>
      </c>
      <c r="BA34" s="23" t="s">
        <v>61</v>
      </c>
      <c r="BB34" s="23">
        <v>787</v>
      </c>
      <c r="BC34" s="50">
        <v>599</v>
      </c>
      <c r="BD34" s="52" t="s">
        <v>19</v>
      </c>
      <c r="BE34" s="19">
        <v>7005</v>
      </c>
      <c r="BF34" s="50">
        <v>1585</v>
      </c>
      <c r="BG34" s="19">
        <v>494</v>
      </c>
      <c r="BH34" s="50">
        <v>425</v>
      </c>
      <c r="BI34" s="19">
        <v>0</v>
      </c>
      <c r="BJ34" s="50">
        <v>172</v>
      </c>
      <c r="BK34" s="19">
        <v>0</v>
      </c>
      <c r="BL34" s="50">
        <v>172</v>
      </c>
      <c r="BM34" s="19">
        <v>67</v>
      </c>
      <c r="BN34" s="50">
        <v>67</v>
      </c>
      <c r="BO34" s="52" t="s">
        <v>19</v>
      </c>
      <c r="BP34" s="19">
        <v>548</v>
      </c>
      <c r="BQ34" s="50">
        <v>485</v>
      </c>
      <c r="BR34" s="19">
        <v>0</v>
      </c>
      <c r="BS34" s="50">
        <v>172</v>
      </c>
      <c r="BT34" s="19">
        <v>32</v>
      </c>
      <c r="BU34" s="50">
        <v>54</v>
      </c>
      <c r="BV34" s="19">
        <v>5838</v>
      </c>
      <c r="BW34" s="50">
        <v>1504</v>
      </c>
      <c r="BX34" s="19">
        <v>422</v>
      </c>
      <c r="BY34" s="50">
        <v>280</v>
      </c>
      <c r="BZ34" s="52" t="s">
        <v>19</v>
      </c>
      <c r="CA34" s="19">
        <v>124</v>
      </c>
      <c r="CB34" s="50">
        <v>151</v>
      </c>
      <c r="CC34" s="19">
        <v>1273</v>
      </c>
      <c r="CD34" s="50">
        <v>615</v>
      </c>
      <c r="CE34" s="19">
        <v>2042</v>
      </c>
      <c r="CF34" s="50">
        <v>1152</v>
      </c>
      <c r="CG34" s="19">
        <v>0</v>
      </c>
      <c r="CH34" s="50">
        <v>172</v>
      </c>
      <c r="CI34" s="19">
        <v>446</v>
      </c>
      <c r="CJ34" s="50">
        <v>274</v>
      </c>
      <c r="CK34" s="52" t="s">
        <v>19</v>
      </c>
      <c r="CL34" s="19">
        <v>29</v>
      </c>
      <c r="CM34" s="50">
        <v>54</v>
      </c>
      <c r="CN34" s="19">
        <v>306</v>
      </c>
      <c r="CO34" s="50">
        <v>443</v>
      </c>
      <c r="CP34" s="19">
        <v>1249</v>
      </c>
      <c r="CQ34" s="50">
        <v>472</v>
      </c>
      <c r="CR34" s="19">
        <v>351</v>
      </c>
      <c r="CS34" s="50">
        <v>226</v>
      </c>
      <c r="CT34" s="19">
        <v>306</v>
      </c>
      <c r="CU34" s="50">
        <v>234</v>
      </c>
      <c r="CV34" s="52" t="s">
        <v>19</v>
      </c>
      <c r="CW34" s="19">
        <v>19</v>
      </c>
      <c r="CX34" s="50">
        <v>30</v>
      </c>
      <c r="CY34" s="19">
        <v>377</v>
      </c>
      <c r="CZ34" s="50">
        <v>243</v>
      </c>
      <c r="DA34" s="19">
        <v>459</v>
      </c>
      <c r="DB34" s="50">
        <v>313</v>
      </c>
      <c r="DC34" s="19">
        <v>161</v>
      </c>
      <c r="DD34" s="50">
        <v>174</v>
      </c>
      <c r="DE34" s="19">
        <v>424</v>
      </c>
      <c r="DF34" s="50">
        <v>285</v>
      </c>
      <c r="DG34" s="52" t="s">
        <v>19</v>
      </c>
      <c r="DH34" s="19">
        <v>307</v>
      </c>
      <c r="DI34" s="50">
        <v>207</v>
      </c>
      <c r="DJ34" s="19">
        <v>541</v>
      </c>
      <c r="DK34" s="50">
        <v>463</v>
      </c>
      <c r="DL34" s="19">
        <v>11</v>
      </c>
      <c r="DM34" s="50">
        <v>19</v>
      </c>
      <c r="DN34" s="19">
        <v>353</v>
      </c>
      <c r="DO34" s="50">
        <v>400</v>
      </c>
      <c r="DP34" s="19">
        <v>88</v>
      </c>
      <c r="DQ34" s="50">
        <v>149</v>
      </c>
      <c r="DR34" s="52" t="s">
        <v>19</v>
      </c>
      <c r="DS34" s="19">
        <v>4864</v>
      </c>
      <c r="DT34" s="50">
        <v>1475</v>
      </c>
      <c r="DU34" s="19">
        <v>73</v>
      </c>
      <c r="DV34" s="50">
        <v>120</v>
      </c>
      <c r="DW34" s="19">
        <v>212</v>
      </c>
      <c r="DX34" s="50">
        <v>273</v>
      </c>
      <c r="DY34" s="19">
        <v>4579</v>
      </c>
      <c r="DZ34" s="50">
        <v>1429</v>
      </c>
    </row>
    <row r="35" spans="1:130" x14ac:dyDescent="0.2">
      <c r="A35" s="52"/>
      <c r="B35" s="53"/>
      <c r="C35" s="54"/>
      <c r="D35" s="53"/>
      <c r="E35" s="54"/>
      <c r="F35" s="53"/>
      <c r="G35" s="54"/>
      <c r="H35" s="53"/>
      <c r="I35" s="54"/>
      <c r="J35" s="19"/>
      <c r="K35" s="50"/>
      <c r="L35" s="52"/>
      <c r="M35" s="23"/>
      <c r="N35" s="50"/>
      <c r="O35" s="19"/>
      <c r="P35" s="50"/>
      <c r="Q35" s="19"/>
      <c r="R35" s="50"/>
      <c r="S35" s="19"/>
      <c r="T35" s="50"/>
      <c r="U35" s="19"/>
      <c r="V35" s="50"/>
      <c r="W35" s="52"/>
      <c r="X35" s="19"/>
      <c r="Y35" s="50"/>
      <c r="Z35" s="19"/>
      <c r="AA35" s="50"/>
      <c r="AB35" s="19"/>
      <c r="AC35" s="50"/>
      <c r="AD35" s="19"/>
      <c r="AE35" s="50"/>
      <c r="AF35" s="19"/>
      <c r="AG35" s="50"/>
      <c r="AH35" s="52"/>
      <c r="AI35" s="19"/>
      <c r="AJ35" s="50"/>
      <c r="AK35" s="19"/>
      <c r="AL35" s="50"/>
      <c r="AM35" s="19"/>
      <c r="AN35" s="50"/>
      <c r="AO35" s="19"/>
      <c r="AP35" s="50"/>
      <c r="AQ35" s="19"/>
      <c r="AR35" s="50"/>
      <c r="AS35" s="52"/>
      <c r="AT35" s="19"/>
      <c r="AU35" s="50"/>
      <c r="AV35" s="19"/>
      <c r="AW35" s="50"/>
      <c r="AX35" s="19"/>
      <c r="AY35" s="50"/>
      <c r="AZ35" s="19"/>
      <c r="BA35" s="50"/>
      <c r="BB35" s="19"/>
      <c r="BC35" s="50"/>
      <c r="BD35" s="52"/>
      <c r="BE35" s="19"/>
      <c r="BF35" s="50"/>
      <c r="BG35" s="19"/>
      <c r="BH35" s="50"/>
      <c r="BI35" s="19"/>
      <c r="BJ35" s="50"/>
      <c r="BK35" s="19"/>
      <c r="BL35" s="50"/>
      <c r="BM35" s="19"/>
      <c r="BN35" s="50"/>
      <c r="BO35" s="52"/>
      <c r="BP35" s="19"/>
      <c r="BQ35" s="50"/>
      <c r="BR35" s="19"/>
      <c r="BS35" s="50"/>
      <c r="BT35" s="19"/>
      <c r="BU35" s="50"/>
      <c r="BV35" s="19"/>
      <c r="BW35" s="50"/>
      <c r="BX35" s="19"/>
      <c r="BY35" s="50"/>
      <c r="BZ35" s="52"/>
      <c r="CA35" s="19"/>
      <c r="CB35" s="50"/>
      <c r="CC35" s="19"/>
      <c r="CD35" s="50"/>
      <c r="CE35" s="19"/>
      <c r="CF35" s="50"/>
      <c r="CG35" s="19"/>
      <c r="CH35" s="50"/>
      <c r="CI35" s="19"/>
      <c r="CJ35" s="50"/>
      <c r="CK35" s="52"/>
      <c r="CL35" s="19"/>
      <c r="CM35" s="50"/>
      <c r="CN35" s="19"/>
      <c r="CO35" s="50"/>
      <c r="CP35" s="19"/>
      <c r="CQ35" s="50"/>
      <c r="CR35" s="19"/>
      <c r="CS35" s="50"/>
      <c r="CT35" s="19"/>
      <c r="CU35" s="50"/>
      <c r="CV35" s="52"/>
      <c r="CW35" s="19"/>
      <c r="CX35" s="50"/>
      <c r="CY35" s="19"/>
      <c r="CZ35" s="50"/>
      <c r="DA35" s="19"/>
      <c r="DB35" s="50"/>
      <c r="DC35" s="19"/>
      <c r="DD35" s="50"/>
      <c r="DE35" s="19"/>
      <c r="DF35" s="50"/>
      <c r="DG35" s="52"/>
      <c r="DH35" s="19"/>
      <c r="DI35" s="50"/>
      <c r="DJ35" s="19"/>
      <c r="DK35" s="50"/>
      <c r="DL35" s="19"/>
      <c r="DM35" s="50"/>
      <c r="DN35" s="19"/>
      <c r="DO35" s="50"/>
      <c r="DP35" s="19"/>
      <c r="DQ35" s="50"/>
      <c r="DR35" s="52"/>
      <c r="DS35" s="19"/>
      <c r="DT35" s="50"/>
      <c r="DU35" s="19"/>
      <c r="DV35" s="50"/>
      <c r="DW35" s="19"/>
      <c r="DX35" s="50"/>
      <c r="DY35" s="19"/>
      <c r="DZ35" s="50"/>
    </row>
    <row r="36" spans="1:130" x14ac:dyDescent="0.2">
      <c r="A36" s="52" t="s">
        <v>20</v>
      </c>
      <c r="B36" s="53">
        <v>5979602</v>
      </c>
      <c r="C36" s="54">
        <v>4528</v>
      </c>
      <c r="D36" s="53">
        <v>5224363</v>
      </c>
      <c r="E36" s="54">
        <v>24311</v>
      </c>
      <c r="F36" s="53">
        <v>569388</v>
      </c>
      <c r="G36" s="54">
        <v>21673</v>
      </c>
      <c r="H36" s="53">
        <v>141766</v>
      </c>
      <c r="I36" s="54">
        <v>8795</v>
      </c>
      <c r="J36" s="19">
        <v>1597</v>
      </c>
      <c r="K36" s="50">
        <v>917</v>
      </c>
      <c r="L36" s="52" t="s">
        <v>20</v>
      </c>
      <c r="M36" s="23">
        <v>0</v>
      </c>
      <c r="N36" s="50">
        <v>210</v>
      </c>
      <c r="O36" s="19">
        <v>1770</v>
      </c>
      <c r="P36" s="50">
        <v>962</v>
      </c>
      <c r="Q36" s="19">
        <v>274</v>
      </c>
      <c r="R36" s="50">
        <v>290</v>
      </c>
      <c r="S36" s="19">
        <v>10092</v>
      </c>
      <c r="T36" s="50">
        <v>2766</v>
      </c>
      <c r="U36" s="19">
        <v>1960</v>
      </c>
      <c r="V36" s="50">
        <v>961</v>
      </c>
      <c r="W36" s="52" t="s">
        <v>20</v>
      </c>
      <c r="X36" s="19">
        <v>1885</v>
      </c>
      <c r="Y36" s="50">
        <v>857</v>
      </c>
      <c r="Z36" s="19">
        <v>5429</v>
      </c>
      <c r="AA36" s="50">
        <v>1749</v>
      </c>
      <c r="AB36" s="19">
        <v>17718</v>
      </c>
      <c r="AC36" s="50">
        <v>3022</v>
      </c>
      <c r="AD36" s="19">
        <v>7766</v>
      </c>
      <c r="AE36" s="50">
        <v>1705</v>
      </c>
      <c r="AF36" s="19">
        <v>3720</v>
      </c>
      <c r="AG36" s="50">
        <v>1037</v>
      </c>
      <c r="AH36" s="52" t="s">
        <v>20</v>
      </c>
      <c r="AI36" s="19">
        <v>1059</v>
      </c>
      <c r="AJ36" s="50">
        <v>642</v>
      </c>
      <c r="AK36" s="19">
        <v>0</v>
      </c>
      <c r="AL36" s="50">
        <v>210</v>
      </c>
      <c r="AM36" s="19">
        <v>1929</v>
      </c>
      <c r="AN36" s="50">
        <v>794</v>
      </c>
      <c r="AO36" s="19">
        <v>512</v>
      </c>
      <c r="AP36" s="50">
        <v>313</v>
      </c>
      <c r="AQ36" s="19">
        <v>130</v>
      </c>
      <c r="AR36" s="50">
        <v>136</v>
      </c>
      <c r="AS36" s="52" t="s">
        <v>20</v>
      </c>
      <c r="AT36" s="19">
        <v>91</v>
      </c>
      <c r="AU36" s="50">
        <v>136</v>
      </c>
      <c r="AV36" s="19">
        <v>161</v>
      </c>
      <c r="AW36" s="50">
        <v>207</v>
      </c>
      <c r="AX36" s="19">
        <v>1000</v>
      </c>
      <c r="AY36" s="50">
        <v>874</v>
      </c>
      <c r="AZ36" s="19">
        <v>213</v>
      </c>
      <c r="BA36" s="50">
        <v>197</v>
      </c>
      <c r="BB36" s="23" t="s">
        <v>61</v>
      </c>
      <c r="BC36" s="23" t="s">
        <v>61</v>
      </c>
      <c r="BD36" s="52" t="s">
        <v>20</v>
      </c>
      <c r="BE36" s="23">
        <v>2248</v>
      </c>
      <c r="BF36" s="50">
        <v>978</v>
      </c>
      <c r="BG36" s="19">
        <v>1017</v>
      </c>
      <c r="BH36" s="50">
        <v>535</v>
      </c>
      <c r="BI36" s="19">
        <v>542</v>
      </c>
      <c r="BJ36" s="50">
        <v>617</v>
      </c>
      <c r="BK36" s="19">
        <v>396</v>
      </c>
      <c r="BL36" s="50">
        <v>532</v>
      </c>
      <c r="BM36" s="19">
        <v>263</v>
      </c>
      <c r="BN36" s="50">
        <v>201</v>
      </c>
      <c r="BO36" s="52" t="s">
        <v>20</v>
      </c>
      <c r="BP36" s="19">
        <v>0</v>
      </c>
      <c r="BQ36" s="50">
        <v>210</v>
      </c>
      <c r="BR36" s="19">
        <v>80</v>
      </c>
      <c r="BS36" s="50">
        <v>130</v>
      </c>
      <c r="BT36" s="19">
        <v>472</v>
      </c>
      <c r="BU36" s="50">
        <v>524</v>
      </c>
      <c r="BV36" s="19">
        <v>725</v>
      </c>
      <c r="BW36" s="50">
        <v>610</v>
      </c>
      <c r="BX36" s="19">
        <v>8021</v>
      </c>
      <c r="BY36" s="50">
        <v>2374</v>
      </c>
      <c r="BZ36" s="52" t="s">
        <v>20</v>
      </c>
      <c r="CA36" s="19">
        <v>875</v>
      </c>
      <c r="CB36" s="50">
        <v>755</v>
      </c>
      <c r="CC36" s="19">
        <v>6018</v>
      </c>
      <c r="CD36" s="50">
        <v>1331</v>
      </c>
      <c r="CE36" s="19">
        <v>5453</v>
      </c>
      <c r="CF36" s="50">
        <v>1364</v>
      </c>
      <c r="CG36" s="19">
        <v>173</v>
      </c>
      <c r="CH36" s="50">
        <v>164</v>
      </c>
      <c r="CI36" s="19">
        <v>2849</v>
      </c>
      <c r="CJ36" s="50">
        <v>1263</v>
      </c>
      <c r="CK36" s="52" t="s">
        <v>20</v>
      </c>
      <c r="CL36" s="19">
        <v>591</v>
      </c>
      <c r="CM36" s="50">
        <v>573</v>
      </c>
      <c r="CN36" s="19">
        <v>399</v>
      </c>
      <c r="CO36" s="50">
        <v>257</v>
      </c>
      <c r="CP36" s="19">
        <v>14376</v>
      </c>
      <c r="CQ36" s="50">
        <v>3462</v>
      </c>
      <c r="CR36" s="19">
        <v>177</v>
      </c>
      <c r="CS36" s="50">
        <v>258</v>
      </c>
      <c r="CT36" s="19">
        <v>1147</v>
      </c>
      <c r="CU36" s="50">
        <v>460</v>
      </c>
      <c r="CV36" s="52" t="s">
        <v>20</v>
      </c>
      <c r="CW36" s="19">
        <v>0</v>
      </c>
      <c r="CX36" s="50">
        <v>210</v>
      </c>
      <c r="CY36" s="19">
        <v>640</v>
      </c>
      <c r="CZ36" s="50">
        <v>503</v>
      </c>
      <c r="DA36" s="19">
        <v>4954</v>
      </c>
      <c r="DB36" s="50">
        <v>1890</v>
      </c>
      <c r="DC36" s="19">
        <v>1186</v>
      </c>
      <c r="DD36" s="50">
        <v>944</v>
      </c>
      <c r="DE36" s="19">
        <v>368</v>
      </c>
      <c r="DF36" s="50">
        <v>389</v>
      </c>
      <c r="DG36" s="52" t="s">
        <v>20</v>
      </c>
      <c r="DH36" s="19">
        <v>23429</v>
      </c>
      <c r="DI36" s="50">
        <v>3291</v>
      </c>
      <c r="DJ36" s="19">
        <v>1338</v>
      </c>
      <c r="DK36" s="50">
        <v>802</v>
      </c>
      <c r="DL36" s="19">
        <v>4933</v>
      </c>
      <c r="DM36" s="50">
        <v>2000</v>
      </c>
      <c r="DN36" s="19">
        <v>1790</v>
      </c>
      <c r="DO36" s="50">
        <v>1052</v>
      </c>
      <c r="DP36" s="19">
        <v>0</v>
      </c>
      <c r="DQ36" s="50">
        <v>210</v>
      </c>
      <c r="DR36" s="52" t="s">
        <v>20</v>
      </c>
      <c r="DS36" s="19">
        <v>44085</v>
      </c>
      <c r="DT36" s="50">
        <v>5105</v>
      </c>
      <c r="DU36" s="19">
        <v>602</v>
      </c>
      <c r="DV36" s="50">
        <v>324</v>
      </c>
      <c r="DW36" s="19">
        <v>837</v>
      </c>
      <c r="DX36" s="50">
        <v>882</v>
      </c>
      <c r="DY36" s="19">
        <v>42646</v>
      </c>
      <c r="DZ36" s="50">
        <v>5070</v>
      </c>
    </row>
    <row r="37" spans="1:130" x14ac:dyDescent="0.2">
      <c r="A37" s="52" t="s">
        <v>21</v>
      </c>
      <c r="B37" s="53">
        <v>6828110</v>
      </c>
      <c r="C37" s="54">
        <v>4238</v>
      </c>
      <c r="D37" s="53">
        <v>5975607</v>
      </c>
      <c r="E37" s="54">
        <v>27342</v>
      </c>
      <c r="F37" s="53">
        <v>644535</v>
      </c>
      <c r="G37" s="54">
        <v>24113</v>
      </c>
      <c r="H37" s="53">
        <v>144079</v>
      </c>
      <c r="I37" s="54">
        <v>7664</v>
      </c>
      <c r="J37" s="19">
        <v>1099</v>
      </c>
      <c r="K37" s="50">
        <v>539</v>
      </c>
      <c r="L37" s="52" t="s">
        <v>21</v>
      </c>
      <c r="M37" s="23">
        <v>553</v>
      </c>
      <c r="N37" s="50">
        <v>523</v>
      </c>
      <c r="O37" s="19">
        <v>1228</v>
      </c>
      <c r="P37" s="50">
        <v>749</v>
      </c>
      <c r="Q37" s="19">
        <v>0</v>
      </c>
      <c r="R37" s="50">
        <v>216</v>
      </c>
      <c r="S37" s="19">
        <v>11430</v>
      </c>
      <c r="T37" s="50">
        <v>1590</v>
      </c>
      <c r="U37" s="19">
        <v>2094</v>
      </c>
      <c r="V37" s="50">
        <v>949</v>
      </c>
      <c r="W37" s="52" t="s">
        <v>21</v>
      </c>
      <c r="X37" s="19">
        <v>11690</v>
      </c>
      <c r="Y37" s="50">
        <v>2030</v>
      </c>
      <c r="Z37" s="19">
        <v>13</v>
      </c>
      <c r="AA37" s="50">
        <v>24</v>
      </c>
      <c r="AB37" s="19">
        <v>956</v>
      </c>
      <c r="AC37" s="50">
        <v>459</v>
      </c>
      <c r="AD37" s="19">
        <v>10360</v>
      </c>
      <c r="AE37" s="50">
        <v>2462</v>
      </c>
      <c r="AF37" s="19">
        <v>4290</v>
      </c>
      <c r="AG37" s="50">
        <v>1587</v>
      </c>
      <c r="AH37" s="52" t="s">
        <v>21</v>
      </c>
      <c r="AI37" s="19">
        <v>449</v>
      </c>
      <c r="AJ37" s="50">
        <v>657</v>
      </c>
      <c r="AK37" s="19">
        <v>162</v>
      </c>
      <c r="AL37" s="50">
        <v>160</v>
      </c>
      <c r="AM37" s="19">
        <v>4050</v>
      </c>
      <c r="AN37" s="50">
        <v>1141</v>
      </c>
      <c r="AO37" s="19">
        <v>1366</v>
      </c>
      <c r="AP37" s="50">
        <v>1407</v>
      </c>
      <c r="AQ37" s="19">
        <v>390</v>
      </c>
      <c r="AR37" s="50">
        <v>315</v>
      </c>
      <c r="AS37" s="52" t="s">
        <v>21</v>
      </c>
      <c r="AT37" s="19">
        <v>274</v>
      </c>
      <c r="AU37" s="50">
        <v>319</v>
      </c>
      <c r="AV37" s="19">
        <v>621</v>
      </c>
      <c r="AW37" s="50">
        <v>492</v>
      </c>
      <c r="AX37" s="19">
        <v>1831</v>
      </c>
      <c r="AY37" s="50">
        <v>819</v>
      </c>
      <c r="AZ37" s="19">
        <v>6122</v>
      </c>
      <c r="BA37" s="50">
        <v>1426</v>
      </c>
      <c r="BB37" s="19">
        <v>3521</v>
      </c>
      <c r="BC37" s="50">
        <v>892</v>
      </c>
      <c r="BD37" s="52" t="s">
        <v>21</v>
      </c>
      <c r="BE37" s="23" t="s">
        <v>61</v>
      </c>
      <c r="BF37" s="23" t="s">
        <v>61</v>
      </c>
      <c r="BG37" s="23">
        <v>1260</v>
      </c>
      <c r="BH37" s="50">
        <v>516</v>
      </c>
      <c r="BI37" s="19">
        <v>1344</v>
      </c>
      <c r="BJ37" s="50">
        <v>539</v>
      </c>
      <c r="BK37" s="19">
        <v>297</v>
      </c>
      <c r="BL37" s="50">
        <v>264</v>
      </c>
      <c r="BM37" s="19">
        <v>662</v>
      </c>
      <c r="BN37" s="50">
        <v>487</v>
      </c>
      <c r="BO37" s="52" t="s">
        <v>21</v>
      </c>
      <c r="BP37" s="19">
        <v>392</v>
      </c>
      <c r="BQ37" s="50">
        <v>523</v>
      </c>
      <c r="BR37" s="19">
        <v>96</v>
      </c>
      <c r="BS37" s="50">
        <v>159</v>
      </c>
      <c r="BT37" s="19">
        <v>869</v>
      </c>
      <c r="BU37" s="50">
        <v>803</v>
      </c>
      <c r="BV37" s="19">
        <v>11731</v>
      </c>
      <c r="BW37" s="50">
        <v>3255</v>
      </c>
      <c r="BX37" s="19">
        <v>5638</v>
      </c>
      <c r="BY37" s="50">
        <v>1306</v>
      </c>
      <c r="BZ37" s="52" t="s">
        <v>21</v>
      </c>
      <c r="CA37" s="19">
        <v>41</v>
      </c>
      <c r="CB37" s="50">
        <v>74</v>
      </c>
      <c r="CC37" s="19">
        <v>17143</v>
      </c>
      <c r="CD37" s="50">
        <v>2214</v>
      </c>
      <c r="CE37" s="19">
        <v>3812</v>
      </c>
      <c r="CF37" s="50">
        <v>1397</v>
      </c>
      <c r="CG37" s="19">
        <v>140</v>
      </c>
      <c r="CH37" s="50">
        <v>154</v>
      </c>
      <c r="CI37" s="19">
        <v>2190</v>
      </c>
      <c r="CJ37" s="50">
        <v>936</v>
      </c>
      <c r="CK37" s="52" t="s">
        <v>21</v>
      </c>
      <c r="CL37" s="19">
        <v>69</v>
      </c>
      <c r="CM37" s="50">
        <v>114</v>
      </c>
      <c r="CN37" s="19">
        <v>1288</v>
      </c>
      <c r="CO37" s="50">
        <v>661</v>
      </c>
      <c r="CP37" s="19">
        <v>6043</v>
      </c>
      <c r="CQ37" s="50">
        <v>1588</v>
      </c>
      <c r="CR37" s="19">
        <v>7784</v>
      </c>
      <c r="CS37" s="50">
        <v>2472</v>
      </c>
      <c r="CT37" s="19">
        <v>2647</v>
      </c>
      <c r="CU37" s="50">
        <v>1771</v>
      </c>
      <c r="CV37" s="52" t="s">
        <v>21</v>
      </c>
      <c r="CW37" s="19">
        <v>41</v>
      </c>
      <c r="CX37" s="50">
        <v>69</v>
      </c>
      <c r="CY37" s="19">
        <v>1933</v>
      </c>
      <c r="CZ37" s="50">
        <v>1076</v>
      </c>
      <c r="DA37" s="19">
        <v>6088</v>
      </c>
      <c r="DB37" s="50">
        <v>2465</v>
      </c>
      <c r="DC37" s="19">
        <v>1286</v>
      </c>
      <c r="DD37" s="50">
        <v>658</v>
      </c>
      <c r="DE37" s="19">
        <v>2167</v>
      </c>
      <c r="DF37" s="50">
        <v>1010</v>
      </c>
      <c r="DG37" s="52" t="s">
        <v>21</v>
      </c>
      <c r="DH37" s="19">
        <v>3768</v>
      </c>
      <c r="DI37" s="50">
        <v>1384</v>
      </c>
      <c r="DJ37" s="19">
        <v>2353</v>
      </c>
      <c r="DK37" s="50">
        <v>1079</v>
      </c>
      <c r="DL37" s="19">
        <v>63</v>
      </c>
      <c r="DM37" s="50">
        <v>107</v>
      </c>
      <c r="DN37" s="19">
        <v>281</v>
      </c>
      <c r="DO37" s="50">
        <v>237</v>
      </c>
      <c r="DP37" s="19">
        <v>154</v>
      </c>
      <c r="DQ37" s="50">
        <v>188</v>
      </c>
      <c r="DR37" s="52" t="s">
        <v>21</v>
      </c>
      <c r="DS37" s="19">
        <v>63889</v>
      </c>
      <c r="DT37" s="50">
        <v>7028</v>
      </c>
      <c r="DU37" s="19">
        <v>3043</v>
      </c>
      <c r="DV37" s="50">
        <v>1827</v>
      </c>
      <c r="DW37" s="19">
        <v>226</v>
      </c>
      <c r="DX37" s="50">
        <v>282</v>
      </c>
      <c r="DY37" s="19">
        <v>60620</v>
      </c>
      <c r="DZ37" s="50">
        <v>6975</v>
      </c>
    </row>
    <row r="38" spans="1:130" x14ac:dyDescent="0.2">
      <c r="A38" s="52" t="s">
        <v>22</v>
      </c>
      <c r="B38" s="53">
        <v>9880758</v>
      </c>
      <c r="C38" s="54">
        <v>5117</v>
      </c>
      <c r="D38" s="53">
        <v>8606216</v>
      </c>
      <c r="E38" s="54">
        <v>30908</v>
      </c>
      <c r="F38" s="53">
        <v>1104190</v>
      </c>
      <c r="G38" s="54">
        <v>27697</v>
      </c>
      <c r="H38" s="53">
        <v>132008</v>
      </c>
      <c r="I38" s="54">
        <v>7968</v>
      </c>
      <c r="J38" s="19">
        <v>1997</v>
      </c>
      <c r="K38" s="50">
        <v>840</v>
      </c>
      <c r="L38" s="52" t="s">
        <v>22</v>
      </c>
      <c r="M38" s="23">
        <v>222</v>
      </c>
      <c r="N38" s="50">
        <v>210</v>
      </c>
      <c r="O38" s="19">
        <v>3447</v>
      </c>
      <c r="P38" s="50">
        <v>1487</v>
      </c>
      <c r="Q38" s="19">
        <v>464</v>
      </c>
      <c r="R38" s="50">
        <v>327</v>
      </c>
      <c r="S38" s="19">
        <v>8672</v>
      </c>
      <c r="T38" s="50">
        <v>2157</v>
      </c>
      <c r="U38" s="19">
        <v>2459</v>
      </c>
      <c r="V38" s="50">
        <v>806</v>
      </c>
      <c r="W38" s="52" t="s">
        <v>22</v>
      </c>
      <c r="X38" s="19">
        <v>1569</v>
      </c>
      <c r="Y38" s="50">
        <v>810</v>
      </c>
      <c r="Z38" s="19">
        <v>0</v>
      </c>
      <c r="AA38" s="50">
        <v>175</v>
      </c>
      <c r="AB38" s="19">
        <v>214</v>
      </c>
      <c r="AC38" s="50">
        <v>208</v>
      </c>
      <c r="AD38" s="19">
        <v>9941</v>
      </c>
      <c r="AE38" s="50">
        <v>2159</v>
      </c>
      <c r="AF38" s="19">
        <v>5249</v>
      </c>
      <c r="AG38" s="50">
        <v>1817</v>
      </c>
      <c r="AH38" s="52" t="s">
        <v>22</v>
      </c>
      <c r="AI38" s="19">
        <v>1124</v>
      </c>
      <c r="AJ38" s="50">
        <v>610</v>
      </c>
      <c r="AK38" s="19">
        <v>205</v>
      </c>
      <c r="AL38" s="50">
        <v>173</v>
      </c>
      <c r="AM38" s="19">
        <v>10177</v>
      </c>
      <c r="AN38" s="50">
        <v>2071</v>
      </c>
      <c r="AO38" s="19">
        <v>11026</v>
      </c>
      <c r="AP38" s="50">
        <v>2433</v>
      </c>
      <c r="AQ38" s="19">
        <v>600</v>
      </c>
      <c r="AR38" s="50">
        <v>412</v>
      </c>
      <c r="AS38" s="52" t="s">
        <v>22</v>
      </c>
      <c r="AT38" s="19">
        <v>1039</v>
      </c>
      <c r="AU38" s="50">
        <v>834</v>
      </c>
      <c r="AV38" s="19">
        <v>1961</v>
      </c>
      <c r="AW38" s="50">
        <v>925</v>
      </c>
      <c r="AX38" s="19">
        <v>686</v>
      </c>
      <c r="AY38" s="50">
        <v>435</v>
      </c>
      <c r="AZ38" s="19">
        <v>1716</v>
      </c>
      <c r="BA38" s="50">
        <v>437</v>
      </c>
      <c r="BB38" s="19">
        <v>984</v>
      </c>
      <c r="BC38" s="50">
        <v>479</v>
      </c>
      <c r="BD38" s="52" t="s">
        <v>22</v>
      </c>
      <c r="BE38" s="19">
        <v>2271</v>
      </c>
      <c r="BF38" s="50">
        <v>909</v>
      </c>
      <c r="BG38" s="23" t="s">
        <v>61</v>
      </c>
      <c r="BH38" s="23" t="s">
        <v>61</v>
      </c>
      <c r="BI38" s="23">
        <v>1747</v>
      </c>
      <c r="BJ38" s="50">
        <v>787</v>
      </c>
      <c r="BK38" s="19">
        <v>1502</v>
      </c>
      <c r="BL38" s="50">
        <v>1102</v>
      </c>
      <c r="BM38" s="19">
        <v>2800</v>
      </c>
      <c r="BN38" s="50">
        <v>1209</v>
      </c>
      <c r="BO38" s="52" t="s">
        <v>22</v>
      </c>
      <c r="BP38" s="19">
        <v>75</v>
      </c>
      <c r="BQ38" s="50">
        <v>130</v>
      </c>
      <c r="BR38" s="19">
        <v>948</v>
      </c>
      <c r="BS38" s="50">
        <v>607</v>
      </c>
      <c r="BT38" s="19">
        <v>1348</v>
      </c>
      <c r="BU38" s="50">
        <v>538</v>
      </c>
      <c r="BV38" s="19">
        <v>742</v>
      </c>
      <c r="BW38" s="50">
        <v>543</v>
      </c>
      <c r="BX38" s="19">
        <v>1267</v>
      </c>
      <c r="BY38" s="50">
        <v>744</v>
      </c>
      <c r="BZ38" s="52" t="s">
        <v>22</v>
      </c>
      <c r="CA38" s="19">
        <v>1061</v>
      </c>
      <c r="CB38" s="50">
        <v>582</v>
      </c>
      <c r="CC38" s="19">
        <v>6078</v>
      </c>
      <c r="CD38" s="50">
        <v>2068</v>
      </c>
      <c r="CE38" s="19">
        <v>2971</v>
      </c>
      <c r="CF38" s="50">
        <v>935</v>
      </c>
      <c r="CG38" s="19">
        <v>717</v>
      </c>
      <c r="CH38" s="50">
        <v>637</v>
      </c>
      <c r="CI38" s="19">
        <v>12261</v>
      </c>
      <c r="CJ38" s="50">
        <v>2389</v>
      </c>
      <c r="CK38" s="52" t="s">
        <v>22</v>
      </c>
      <c r="CL38" s="19">
        <v>780</v>
      </c>
      <c r="CM38" s="50">
        <v>427</v>
      </c>
      <c r="CN38" s="19">
        <v>1110</v>
      </c>
      <c r="CO38" s="50">
        <v>994</v>
      </c>
      <c r="CP38" s="19">
        <v>5074</v>
      </c>
      <c r="CQ38" s="50">
        <v>1847</v>
      </c>
      <c r="CR38" s="19">
        <v>99</v>
      </c>
      <c r="CS38" s="50">
        <v>127</v>
      </c>
      <c r="CT38" s="19">
        <v>1241</v>
      </c>
      <c r="CU38" s="50">
        <v>611</v>
      </c>
      <c r="CV38" s="52" t="s">
        <v>22</v>
      </c>
      <c r="CW38" s="19">
        <v>320</v>
      </c>
      <c r="CX38" s="50">
        <v>281</v>
      </c>
      <c r="CY38" s="19">
        <v>4489</v>
      </c>
      <c r="CZ38" s="50">
        <v>1593</v>
      </c>
      <c r="DA38" s="19">
        <v>8434</v>
      </c>
      <c r="DB38" s="50">
        <v>2285</v>
      </c>
      <c r="DC38" s="19">
        <v>428</v>
      </c>
      <c r="DD38" s="50">
        <v>496</v>
      </c>
      <c r="DE38" s="19">
        <v>32</v>
      </c>
      <c r="DF38" s="50">
        <v>53</v>
      </c>
      <c r="DG38" s="52" t="s">
        <v>22</v>
      </c>
      <c r="DH38" s="19">
        <v>3468</v>
      </c>
      <c r="DI38" s="50">
        <v>1151</v>
      </c>
      <c r="DJ38" s="19">
        <v>1726</v>
      </c>
      <c r="DK38" s="50">
        <v>688</v>
      </c>
      <c r="DL38" s="19">
        <v>767</v>
      </c>
      <c r="DM38" s="50">
        <v>434</v>
      </c>
      <c r="DN38" s="19">
        <v>4361</v>
      </c>
      <c r="DO38" s="50">
        <v>1134</v>
      </c>
      <c r="DP38" s="19">
        <v>139</v>
      </c>
      <c r="DQ38" s="50">
        <v>139</v>
      </c>
      <c r="DR38" s="52" t="s">
        <v>22</v>
      </c>
      <c r="DS38" s="19">
        <v>38344</v>
      </c>
      <c r="DT38" s="50">
        <v>4270</v>
      </c>
      <c r="DU38" s="19">
        <v>990</v>
      </c>
      <c r="DV38" s="50">
        <v>557</v>
      </c>
      <c r="DW38" s="19">
        <v>80</v>
      </c>
      <c r="DX38" s="50">
        <v>89</v>
      </c>
      <c r="DY38" s="19">
        <v>37274</v>
      </c>
      <c r="DZ38" s="50">
        <v>4259</v>
      </c>
    </row>
    <row r="39" spans="1:130" s="85" customFormat="1" x14ac:dyDescent="0.2">
      <c r="A39" s="52" t="s">
        <v>23</v>
      </c>
      <c r="B39" s="53">
        <v>5575235</v>
      </c>
      <c r="C39" s="54">
        <v>3626</v>
      </c>
      <c r="D39" s="53">
        <v>4836702</v>
      </c>
      <c r="E39" s="54">
        <v>17149</v>
      </c>
      <c r="F39" s="53">
        <v>606228</v>
      </c>
      <c r="G39" s="54">
        <v>16532</v>
      </c>
      <c r="H39" s="53">
        <v>106920</v>
      </c>
      <c r="I39" s="54">
        <v>6956</v>
      </c>
      <c r="J39" s="19">
        <v>433</v>
      </c>
      <c r="K39" s="50">
        <v>271</v>
      </c>
      <c r="L39" s="52" t="s">
        <v>23</v>
      </c>
      <c r="M39" s="23">
        <v>1240</v>
      </c>
      <c r="N39" s="50">
        <v>718</v>
      </c>
      <c r="O39" s="19">
        <v>1748</v>
      </c>
      <c r="P39" s="50">
        <v>600</v>
      </c>
      <c r="Q39" s="19">
        <v>296</v>
      </c>
      <c r="R39" s="50">
        <v>337</v>
      </c>
      <c r="S39" s="19">
        <v>6232</v>
      </c>
      <c r="T39" s="50">
        <v>1697</v>
      </c>
      <c r="U39" s="19">
        <v>3647</v>
      </c>
      <c r="V39" s="50">
        <v>1085</v>
      </c>
      <c r="W39" s="52" t="s">
        <v>23</v>
      </c>
      <c r="X39" s="19">
        <v>386</v>
      </c>
      <c r="Y39" s="50">
        <v>328</v>
      </c>
      <c r="Z39" s="19">
        <v>6</v>
      </c>
      <c r="AA39" s="50">
        <v>12</v>
      </c>
      <c r="AB39" s="19">
        <v>209</v>
      </c>
      <c r="AC39" s="50">
        <v>197</v>
      </c>
      <c r="AD39" s="19">
        <v>4070</v>
      </c>
      <c r="AE39" s="50">
        <v>1840</v>
      </c>
      <c r="AF39" s="19">
        <v>1862</v>
      </c>
      <c r="AG39" s="50">
        <v>1310</v>
      </c>
      <c r="AH39" s="52" t="s">
        <v>23</v>
      </c>
      <c r="AI39" s="19">
        <v>30</v>
      </c>
      <c r="AJ39" s="50">
        <v>51</v>
      </c>
      <c r="AK39" s="19">
        <v>850</v>
      </c>
      <c r="AL39" s="50">
        <v>455</v>
      </c>
      <c r="AM39" s="19">
        <v>8348</v>
      </c>
      <c r="AN39" s="50">
        <v>2020</v>
      </c>
      <c r="AO39" s="19">
        <v>2085</v>
      </c>
      <c r="AP39" s="50">
        <v>1525</v>
      </c>
      <c r="AQ39" s="19">
        <v>5739</v>
      </c>
      <c r="AR39" s="50">
        <v>1883</v>
      </c>
      <c r="AS39" s="52" t="s">
        <v>23</v>
      </c>
      <c r="AT39" s="19">
        <v>607</v>
      </c>
      <c r="AU39" s="50">
        <v>471</v>
      </c>
      <c r="AV39" s="19">
        <v>445</v>
      </c>
      <c r="AW39" s="50">
        <v>445</v>
      </c>
      <c r="AX39" s="19">
        <v>192</v>
      </c>
      <c r="AY39" s="50">
        <v>141</v>
      </c>
      <c r="AZ39" s="19">
        <v>207</v>
      </c>
      <c r="BA39" s="50">
        <v>163</v>
      </c>
      <c r="BB39" s="19">
        <v>826</v>
      </c>
      <c r="BC39" s="50">
        <v>645</v>
      </c>
      <c r="BD39" s="52" t="s">
        <v>23</v>
      </c>
      <c r="BE39" s="19">
        <v>2442</v>
      </c>
      <c r="BF39" s="50">
        <v>855</v>
      </c>
      <c r="BG39" s="19">
        <v>3106</v>
      </c>
      <c r="BH39" s="50">
        <v>1608</v>
      </c>
      <c r="BI39" s="23" t="s">
        <v>61</v>
      </c>
      <c r="BJ39" s="23" t="s">
        <v>61</v>
      </c>
      <c r="BK39" s="23">
        <v>495</v>
      </c>
      <c r="BL39" s="50">
        <v>485</v>
      </c>
      <c r="BM39" s="19">
        <v>1568</v>
      </c>
      <c r="BN39" s="50">
        <v>955</v>
      </c>
      <c r="BO39" s="52" t="s">
        <v>23</v>
      </c>
      <c r="BP39" s="19">
        <v>1379</v>
      </c>
      <c r="BQ39" s="50">
        <v>813</v>
      </c>
      <c r="BR39" s="19">
        <v>1365</v>
      </c>
      <c r="BS39" s="50">
        <v>830</v>
      </c>
      <c r="BT39" s="19">
        <v>1081</v>
      </c>
      <c r="BU39" s="50">
        <v>665</v>
      </c>
      <c r="BV39" s="19">
        <v>0</v>
      </c>
      <c r="BW39" s="50">
        <v>149</v>
      </c>
      <c r="BX39" s="19">
        <v>602</v>
      </c>
      <c r="BY39" s="50">
        <v>507</v>
      </c>
      <c r="BZ39" s="52" t="s">
        <v>23</v>
      </c>
      <c r="CA39" s="19">
        <v>506</v>
      </c>
      <c r="CB39" s="50">
        <v>372</v>
      </c>
      <c r="CC39" s="19">
        <v>2549</v>
      </c>
      <c r="CD39" s="50">
        <v>1620</v>
      </c>
      <c r="CE39" s="19">
        <v>1175</v>
      </c>
      <c r="CF39" s="50">
        <v>689</v>
      </c>
      <c r="CG39" s="19">
        <v>8360</v>
      </c>
      <c r="CH39" s="50">
        <v>1862</v>
      </c>
      <c r="CI39" s="19">
        <v>2935</v>
      </c>
      <c r="CJ39" s="50">
        <v>1448</v>
      </c>
      <c r="CK39" s="52" t="s">
        <v>23</v>
      </c>
      <c r="CL39" s="19">
        <v>204</v>
      </c>
      <c r="CM39" s="50">
        <v>161</v>
      </c>
      <c r="CN39" s="19">
        <v>1119</v>
      </c>
      <c r="CO39" s="50">
        <v>791</v>
      </c>
      <c r="CP39" s="19">
        <v>1349</v>
      </c>
      <c r="CQ39" s="50">
        <v>729</v>
      </c>
      <c r="CR39" s="19">
        <v>0</v>
      </c>
      <c r="CS39" s="50">
        <v>149</v>
      </c>
      <c r="CT39" s="19">
        <v>275</v>
      </c>
      <c r="CU39" s="50">
        <v>328</v>
      </c>
      <c r="CV39" s="52" t="s">
        <v>23</v>
      </c>
      <c r="CW39" s="19">
        <v>3941</v>
      </c>
      <c r="CX39" s="50">
        <v>1125</v>
      </c>
      <c r="CY39" s="19">
        <v>1262</v>
      </c>
      <c r="CZ39" s="50">
        <v>1055</v>
      </c>
      <c r="DA39" s="19">
        <v>5916</v>
      </c>
      <c r="DB39" s="50">
        <v>1269</v>
      </c>
      <c r="DC39" s="19">
        <v>314</v>
      </c>
      <c r="DD39" s="50">
        <v>309</v>
      </c>
      <c r="DE39" s="19">
        <v>0</v>
      </c>
      <c r="DF39" s="50">
        <v>149</v>
      </c>
      <c r="DG39" s="52" t="s">
        <v>23</v>
      </c>
      <c r="DH39" s="19">
        <v>1743</v>
      </c>
      <c r="DI39" s="50">
        <v>1427</v>
      </c>
      <c r="DJ39" s="19">
        <v>5166</v>
      </c>
      <c r="DK39" s="50">
        <v>2175</v>
      </c>
      <c r="DL39" s="19">
        <v>0</v>
      </c>
      <c r="DM39" s="50">
        <v>149</v>
      </c>
      <c r="DN39" s="19">
        <v>18403</v>
      </c>
      <c r="DO39" s="50">
        <v>2688</v>
      </c>
      <c r="DP39" s="19">
        <v>207</v>
      </c>
      <c r="DQ39" s="50">
        <v>252</v>
      </c>
      <c r="DR39" s="52" t="s">
        <v>23</v>
      </c>
      <c r="DS39" s="19">
        <v>25385</v>
      </c>
      <c r="DT39" s="50">
        <v>4728</v>
      </c>
      <c r="DU39" s="19">
        <v>29</v>
      </c>
      <c r="DV39" s="50">
        <v>47</v>
      </c>
      <c r="DW39" s="19">
        <v>330</v>
      </c>
      <c r="DX39" s="50">
        <v>296</v>
      </c>
      <c r="DY39" s="19">
        <v>25026</v>
      </c>
      <c r="DZ39" s="50">
        <v>4714</v>
      </c>
    </row>
    <row r="40" spans="1:130" s="85" customFormat="1" x14ac:dyDescent="0.2">
      <c r="A40" s="52" t="s">
        <v>24</v>
      </c>
      <c r="B40" s="53">
        <v>2943737</v>
      </c>
      <c r="C40" s="54">
        <v>2940</v>
      </c>
      <c r="D40" s="53">
        <v>2583691</v>
      </c>
      <c r="E40" s="54">
        <v>16717</v>
      </c>
      <c r="F40" s="53">
        <v>291479</v>
      </c>
      <c r="G40" s="54">
        <v>15906</v>
      </c>
      <c r="H40" s="53">
        <v>61683</v>
      </c>
      <c r="I40" s="54">
        <v>5919</v>
      </c>
      <c r="J40" s="19">
        <v>3512</v>
      </c>
      <c r="K40" s="50">
        <v>1144</v>
      </c>
      <c r="L40" s="52" t="s">
        <v>24</v>
      </c>
      <c r="M40" s="23">
        <v>80</v>
      </c>
      <c r="N40" s="50">
        <v>120</v>
      </c>
      <c r="O40" s="19">
        <v>495</v>
      </c>
      <c r="P40" s="50">
        <v>491</v>
      </c>
      <c r="Q40" s="19">
        <v>2625</v>
      </c>
      <c r="R40" s="50">
        <v>1520</v>
      </c>
      <c r="S40" s="19">
        <v>3024</v>
      </c>
      <c r="T40" s="50">
        <v>1449</v>
      </c>
      <c r="U40" s="19">
        <v>421</v>
      </c>
      <c r="V40" s="50">
        <v>383</v>
      </c>
      <c r="W40" s="52" t="s">
        <v>24</v>
      </c>
      <c r="X40" s="19">
        <v>0</v>
      </c>
      <c r="Y40" s="50">
        <v>226</v>
      </c>
      <c r="Z40" s="19">
        <v>0</v>
      </c>
      <c r="AA40" s="50">
        <v>226</v>
      </c>
      <c r="AB40" s="19">
        <v>28</v>
      </c>
      <c r="AC40" s="50">
        <v>57</v>
      </c>
      <c r="AD40" s="19">
        <v>4712</v>
      </c>
      <c r="AE40" s="50">
        <v>1922</v>
      </c>
      <c r="AF40" s="19">
        <v>2271</v>
      </c>
      <c r="AG40" s="50">
        <v>873</v>
      </c>
      <c r="AH40" s="52" t="s">
        <v>24</v>
      </c>
      <c r="AI40" s="19">
        <v>221</v>
      </c>
      <c r="AJ40" s="50">
        <v>230</v>
      </c>
      <c r="AK40" s="19">
        <v>135</v>
      </c>
      <c r="AL40" s="50">
        <v>229</v>
      </c>
      <c r="AM40" s="19">
        <v>3133</v>
      </c>
      <c r="AN40" s="50">
        <v>1660</v>
      </c>
      <c r="AO40" s="19">
        <v>234</v>
      </c>
      <c r="AP40" s="50">
        <v>299</v>
      </c>
      <c r="AQ40" s="19">
        <v>246</v>
      </c>
      <c r="AR40" s="50">
        <v>238</v>
      </c>
      <c r="AS40" s="52" t="s">
        <v>24</v>
      </c>
      <c r="AT40" s="19">
        <v>220</v>
      </c>
      <c r="AU40" s="50">
        <v>288</v>
      </c>
      <c r="AV40" s="19">
        <v>463</v>
      </c>
      <c r="AW40" s="50">
        <v>398</v>
      </c>
      <c r="AX40" s="19">
        <v>9257</v>
      </c>
      <c r="AY40" s="50">
        <v>3102</v>
      </c>
      <c r="AZ40" s="19">
        <v>0</v>
      </c>
      <c r="BA40" s="50">
        <v>226</v>
      </c>
      <c r="BB40" s="19">
        <v>975</v>
      </c>
      <c r="BC40" s="50">
        <v>699</v>
      </c>
      <c r="BD40" s="52" t="s">
        <v>24</v>
      </c>
      <c r="BE40" s="19">
        <v>252</v>
      </c>
      <c r="BF40" s="50">
        <v>283</v>
      </c>
      <c r="BG40" s="19">
        <v>309</v>
      </c>
      <c r="BH40" s="50">
        <v>292</v>
      </c>
      <c r="BI40" s="19">
        <v>0</v>
      </c>
      <c r="BJ40" s="50">
        <v>226</v>
      </c>
      <c r="BK40" s="23" t="s">
        <v>61</v>
      </c>
      <c r="BL40" s="23" t="s">
        <v>61</v>
      </c>
      <c r="BM40" s="23">
        <v>528</v>
      </c>
      <c r="BN40" s="50">
        <v>497</v>
      </c>
      <c r="BO40" s="52" t="s">
        <v>24</v>
      </c>
      <c r="BP40" s="19">
        <v>133</v>
      </c>
      <c r="BQ40" s="50">
        <v>148</v>
      </c>
      <c r="BR40" s="19">
        <v>290</v>
      </c>
      <c r="BS40" s="50">
        <v>312</v>
      </c>
      <c r="BT40" s="19">
        <v>298</v>
      </c>
      <c r="BU40" s="50">
        <v>296</v>
      </c>
      <c r="BV40" s="19">
        <v>37</v>
      </c>
      <c r="BW40" s="50">
        <v>80</v>
      </c>
      <c r="BX40" s="19">
        <v>183</v>
      </c>
      <c r="BY40" s="50">
        <v>209</v>
      </c>
      <c r="BZ40" s="52" t="s">
        <v>24</v>
      </c>
      <c r="CA40" s="19">
        <v>0</v>
      </c>
      <c r="CB40" s="50">
        <v>226</v>
      </c>
      <c r="CC40" s="19">
        <v>2124</v>
      </c>
      <c r="CD40" s="50">
        <v>1537</v>
      </c>
      <c r="CE40" s="19">
        <v>1383</v>
      </c>
      <c r="CF40" s="50">
        <v>912</v>
      </c>
      <c r="CG40" s="19">
        <v>291</v>
      </c>
      <c r="CH40" s="50">
        <v>467</v>
      </c>
      <c r="CI40" s="19">
        <v>2153</v>
      </c>
      <c r="CJ40" s="50">
        <v>1433</v>
      </c>
      <c r="CK40" s="52" t="s">
        <v>24</v>
      </c>
      <c r="CL40" s="19">
        <v>292</v>
      </c>
      <c r="CM40" s="50">
        <v>305</v>
      </c>
      <c r="CN40" s="19">
        <v>565</v>
      </c>
      <c r="CO40" s="50">
        <v>535</v>
      </c>
      <c r="CP40" s="19">
        <v>917</v>
      </c>
      <c r="CQ40" s="50">
        <v>867</v>
      </c>
      <c r="CR40" s="19">
        <v>0</v>
      </c>
      <c r="CS40" s="50">
        <v>226</v>
      </c>
      <c r="CT40" s="19">
        <v>1016</v>
      </c>
      <c r="CU40" s="50">
        <v>603</v>
      </c>
      <c r="CV40" s="52" t="s">
        <v>24</v>
      </c>
      <c r="CW40" s="19">
        <v>0</v>
      </c>
      <c r="CX40" s="50">
        <v>226</v>
      </c>
      <c r="CY40" s="19">
        <v>9192</v>
      </c>
      <c r="CZ40" s="50">
        <v>2031</v>
      </c>
      <c r="DA40" s="19">
        <v>4689</v>
      </c>
      <c r="DB40" s="50">
        <v>1649</v>
      </c>
      <c r="DC40" s="19">
        <v>406</v>
      </c>
      <c r="DD40" s="50">
        <v>475</v>
      </c>
      <c r="DE40" s="19">
        <v>10</v>
      </c>
      <c r="DF40" s="50">
        <v>19</v>
      </c>
      <c r="DG40" s="52" t="s">
        <v>24</v>
      </c>
      <c r="DH40" s="19">
        <v>2244</v>
      </c>
      <c r="DI40" s="50">
        <v>1157</v>
      </c>
      <c r="DJ40" s="19">
        <v>526</v>
      </c>
      <c r="DK40" s="50">
        <v>560</v>
      </c>
      <c r="DL40" s="19">
        <v>647</v>
      </c>
      <c r="DM40" s="50">
        <v>773</v>
      </c>
      <c r="DN40" s="19">
        <v>1146</v>
      </c>
      <c r="DO40" s="50">
        <v>1355</v>
      </c>
      <c r="DP40" s="19">
        <v>0</v>
      </c>
      <c r="DQ40" s="50">
        <v>226</v>
      </c>
      <c r="DR40" s="52" t="s">
        <v>24</v>
      </c>
      <c r="DS40" s="19">
        <v>6884</v>
      </c>
      <c r="DT40" s="50">
        <v>1793</v>
      </c>
      <c r="DU40" s="19">
        <v>922</v>
      </c>
      <c r="DV40" s="50">
        <v>857</v>
      </c>
      <c r="DW40" s="19">
        <v>331</v>
      </c>
      <c r="DX40" s="50">
        <v>342</v>
      </c>
      <c r="DY40" s="19">
        <v>5631</v>
      </c>
      <c r="DZ40" s="50">
        <v>1599</v>
      </c>
    </row>
    <row r="41" spans="1:130" s="85" customFormat="1" x14ac:dyDescent="0.2">
      <c r="A41" s="52"/>
      <c r="B41" s="53"/>
      <c r="C41" s="54"/>
      <c r="D41" s="53"/>
      <c r="E41" s="54"/>
      <c r="F41" s="53"/>
      <c r="G41" s="54"/>
      <c r="H41" s="53"/>
      <c r="I41" s="54"/>
      <c r="J41" s="19"/>
      <c r="K41" s="50"/>
      <c r="L41" s="52"/>
      <c r="M41" s="23"/>
      <c r="N41" s="50"/>
      <c r="O41" s="19"/>
      <c r="P41" s="50"/>
      <c r="Q41" s="19"/>
      <c r="R41" s="50"/>
      <c r="S41" s="19"/>
      <c r="T41" s="50"/>
      <c r="U41" s="19"/>
      <c r="V41" s="50"/>
      <c r="W41" s="52"/>
      <c r="X41" s="19"/>
      <c r="Y41" s="50"/>
      <c r="Z41" s="19"/>
      <c r="AA41" s="50"/>
      <c r="AB41" s="19"/>
      <c r="AC41" s="50"/>
      <c r="AD41" s="19"/>
      <c r="AE41" s="50"/>
      <c r="AF41" s="19"/>
      <c r="AG41" s="50"/>
      <c r="AH41" s="52"/>
      <c r="AI41" s="19"/>
      <c r="AJ41" s="50"/>
      <c r="AK41" s="19"/>
      <c r="AL41" s="50"/>
      <c r="AM41" s="19"/>
      <c r="AN41" s="50"/>
      <c r="AO41" s="19"/>
      <c r="AP41" s="50"/>
      <c r="AQ41" s="19"/>
      <c r="AR41" s="50"/>
      <c r="AS41" s="52"/>
      <c r="AT41" s="19"/>
      <c r="AU41" s="50"/>
      <c r="AV41" s="19"/>
      <c r="AW41" s="50"/>
      <c r="AX41" s="19"/>
      <c r="AY41" s="50"/>
      <c r="AZ41" s="19"/>
      <c r="BA41" s="50"/>
      <c r="BB41" s="19"/>
      <c r="BC41" s="50"/>
      <c r="BD41" s="52"/>
      <c r="BE41" s="19"/>
      <c r="BF41" s="50"/>
      <c r="BG41" s="19"/>
      <c r="BH41" s="50"/>
      <c r="BI41" s="19"/>
      <c r="BJ41" s="50"/>
      <c r="BK41" s="19"/>
      <c r="BL41" s="50"/>
      <c r="BM41" s="19"/>
      <c r="BN41" s="50"/>
      <c r="BO41" s="52"/>
      <c r="BP41" s="19"/>
      <c r="BQ41" s="50"/>
      <c r="BR41" s="19"/>
      <c r="BS41" s="50"/>
      <c r="BT41" s="19"/>
      <c r="BU41" s="50"/>
      <c r="BV41" s="19"/>
      <c r="BW41" s="50"/>
      <c r="BX41" s="19"/>
      <c r="BY41" s="50"/>
      <c r="BZ41" s="52"/>
      <c r="CA41" s="19"/>
      <c r="CB41" s="50"/>
      <c r="CC41" s="19"/>
      <c r="CD41" s="50"/>
      <c r="CE41" s="19"/>
      <c r="CF41" s="50"/>
      <c r="CG41" s="19"/>
      <c r="CH41" s="50"/>
      <c r="CI41" s="19"/>
      <c r="CJ41" s="50"/>
      <c r="CK41" s="52"/>
      <c r="CL41" s="19"/>
      <c r="CM41" s="50"/>
      <c r="CN41" s="19"/>
      <c r="CO41" s="50"/>
      <c r="CP41" s="19"/>
      <c r="CQ41" s="50"/>
      <c r="CR41" s="19"/>
      <c r="CS41" s="50"/>
      <c r="CT41" s="19"/>
      <c r="CU41" s="50"/>
      <c r="CV41" s="52"/>
      <c r="CW41" s="19"/>
      <c r="CX41" s="50"/>
      <c r="CY41" s="19"/>
      <c r="CZ41" s="50"/>
      <c r="DA41" s="19"/>
      <c r="DB41" s="50"/>
      <c r="DC41" s="19"/>
      <c r="DD41" s="50"/>
      <c r="DE41" s="19"/>
      <c r="DF41" s="50"/>
      <c r="DG41" s="52"/>
      <c r="DH41" s="19"/>
      <c r="DI41" s="50"/>
      <c r="DJ41" s="19"/>
      <c r="DK41" s="50"/>
      <c r="DL41" s="19"/>
      <c r="DM41" s="50"/>
      <c r="DN41" s="19"/>
      <c r="DO41" s="50"/>
      <c r="DP41" s="19"/>
      <c r="DQ41" s="50"/>
      <c r="DR41" s="52"/>
      <c r="DS41" s="19"/>
      <c r="DT41" s="50"/>
      <c r="DU41" s="19"/>
      <c r="DV41" s="50"/>
      <c r="DW41" s="19"/>
      <c r="DX41" s="50"/>
      <c r="DY41" s="19"/>
      <c r="DZ41" s="50"/>
    </row>
    <row r="42" spans="1:130" s="85" customFormat="1" x14ac:dyDescent="0.2">
      <c r="A42" s="52" t="s">
        <v>25</v>
      </c>
      <c r="B42" s="53">
        <v>6069697</v>
      </c>
      <c r="C42" s="54">
        <v>3822</v>
      </c>
      <c r="D42" s="53">
        <v>5200465</v>
      </c>
      <c r="E42" s="54">
        <v>21972</v>
      </c>
      <c r="F42" s="53">
        <v>694303</v>
      </c>
      <c r="G42" s="54">
        <v>21399</v>
      </c>
      <c r="H42" s="53">
        <v>152345</v>
      </c>
      <c r="I42" s="54">
        <v>7192</v>
      </c>
      <c r="J42" s="19">
        <v>2246</v>
      </c>
      <c r="K42" s="50">
        <v>1168</v>
      </c>
      <c r="L42" s="52" t="s">
        <v>25</v>
      </c>
      <c r="M42" s="23">
        <v>927</v>
      </c>
      <c r="N42" s="50">
        <v>710</v>
      </c>
      <c r="O42" s="19">
        <v>3184</v>
      </c>
      <c r="P42" s="50">
        <v>1364</v>
      </c>
      <c r="Q42" s="19">
        <v>4768</v>
      </c>
      <c r="R42" s="50">
        <v>1100</v>
      </c>
      <c r="S42" s="19">
        <v>7970</v>
      </c>
      <c r="T42" s="50">
        <v>1934</v>
      </c>
      <c r="U42" s="19">
        <v>4032</v>
      </c>
      <c r="V42" s="50">
        <v>1510</v>
      </c>
      <c r="W42" s="52" t="s">
        <v>25</v>
      </c>
      <c r="X42" s="19">
        <v>997</v>
      </c>
      <c r="Y42" s="50">
        <v>772</v>
      </c>
      <c r="Z42" s="19">
        <v>160</v>
      </c>
      <c r="AA42" s="50">
        <v>201</v>
      </c>
      <c r="AB42" s="19">
        <v>74</v>
      </c>
      <c r="AC42" s="50">
        <v>111</v>
      </c>
      <c r="AD42" s="19">
        <v>6848</v>
      </c>
      <c r="AE42" s="50">
        <v>1985</v>
      </c>
      <c r="AF42" s="19">
        <v>5492</v>
      </c>
      <c r="AG42" s="50">
        <v>1848</v>
      </c>
      <c r="AH42" s="52" t="s">
        <v>25</v>
      </c>
      <c r="AI42" s="19">
        <v>875</v>
      </c>
      <c r="AJ42" s="50">
        <v>721</v>
      </c>
      <c r="AK42" s="19">
        <v>1066</v>
      </c>
      <c r="AL42" s="50">
        <v>848</v>
      </c>
      <c r="AM42" s="19">
        <v>17366</v>
      </c>
      <c r="AN42" s="50">
        <v>3074</v>
      </c>
      <c r="AO42" s="19">
        <v>5811</v>
      </c>
      <c r="AP42" s="50">
        <v>2382</v>
      </c>
      <c r="AQ42" s="19">
        <v>5774</v>
      </c>
      <c r="AR42" s="50">
        <v>2077</v>
      </c>
      <c r="AS42" s="52" t="s">
        <v>25</v>
      </c>
      <c r="AT42" s="19">
        <v>20685</v>
      </c>
      <c r="AU42" s="50">
        <v>3175</v>
      </c>
      <c r="AV42" s="19">
        <v>2042</v>
      </c>
      <c r="AW42" s="50">
        <v>1243</v>
      </c>
      <c r="AX42" s="19">
        <v>1488</v>
      </c>
      <c r="AY42" s="50">
        <v>723</v>
      </c>
      <c r="AZ42" s="19">
        <v>644</v>
      </c>
      <c r="BA42" s="50">
        <v>522</v>
      </c>
      <c r="BB42" s="19">
        <v>1210</v>
      </c>
      <c r="BC42" s="50">
        <v>879</v>
      </c>
      <c r="BD42" s="52" t="s">
        <v>25</v>
      </c>
      <c r="BE42" s="19">
        <v>464</v>
      </c>
      <c r="BF42" s="50">
        <v>371</v>
      </c>
      <c r="BG42" s="19">
        <v>1328</v>
      </c>
      <c r="BH42" s="50">
        <v>699</v>
      </c>
      <c r="BI42" s="19">
        <v>1321</v>
      </c>
      <c r="BJ42" s="50">
        <v>667</v>
      </c>
      <c r="BK42" s="19">
        <v>2091</v>
      </c>
      <c r="BL42" s="50">
        <v>1901</v>
      </c>
      <c r="BM42" s="23" t="s">
        <v>61</v>
      </c>
      <c r="BN42" s="23" t="s">
        <v>61</v>
      </c>
      <c r="BO42" s="52" t="s">
        <v>25</v>
      </c>
      <c r="BP42" s="23">
        <v>589</v>
      </c>
      <c r="BQ42" s="50">
        <v>655</v>
      </c>
      <c r="BR42" s="19">
        <v>3190</v>
      </c>
      <c r="BS42" s="50">
        <v>1654</v>
      </c>
      <c r="BT42" s="19">
        <v>877</v>
      </c>
      <c r="BU42" s="50">
        <v>722</v>
      </c>
      <c r="BV42" s="19">
        <v>277</v>
      </c>
      <c r="BW42" s="50">
        <v>364</v>
      </c>
      <c r="BX42" s="19">
        <v>1515</v>
      </c>
      <c r="BY42" s="50">
        <v>836</v>
      </c>
      <c r="BZ42" s="52" t="s">
        <v>25</v>
      </c>
      <c r="CA42" s="19">
        <v>482</v>
      </c>
      <c r="CB42" s="50">
        <v>350</v>
      </c>
      <c r="CC42" s="19">
        <v>2247</v>
      </c>
      <c r="CD42" s="50">
        <v>834</v>
      </c>
      <c r="CE42" s="19">
        <v>5552</v>
      </c>
      <c r="CF42" s="50">
        <v>2294</v>
      </c>
      <c r="CG42" s="19">
        <v>873</v>
      </c>
      <c r="CH42" s="50">
        <v>641</v>
      </c>
      <c r="CI42" s="19">
        <v>1691</v>
      </c>
      <c r="CJ42" s="50">
        <v>1119</v>
      </c>
      <c r="CK42" s="52" t="s">
        <v>25</v>
      </c>
      <c r="CL42" s="19">
        <v>4644</v>
      </c>
      <c r="CM42" s="50">
        <v>2123</v>
      </c>
      <c r="CN42" s="19">
        <v>761</v>
      </c>
      <c r="CO42" s="50">
        <v>481</v>
      </c>
      <c r="CP42" s="19">
        <v>1320</v>
      </c>
      <c r="CQ42" s="50">
        <v>872</v>
      </c>
      <c r="CR42" s="19">
        <v>246</v>
      </c>
      <c r="CS42" s="50">
        <v>265</v>
      </c>
      <c r="CT42" s="19">
        <v>987</v>
      </c>
      <c r="CU42" s="50">
        <v>519</v>
      </c>
      <c r="CV42" s="52" t="s">
        <v>25</v>
      </c>
      <c r="CW42" s="19">
        <v>494</v>
      </c>
      <c r="CX42" s="50">
        <v>503</v>
      </c>
      <c r="CY42" s="19">
        <v>4106</v>
      </c>
      <c r="CZ42" s="50">
        <v>1824</v>
      </c>
      <c r="DA42" s="19">
        <v>11507</v>
      </c>
      <c r="DB42" s="50">
        <v>2621</v>
      </c>
      <c r="DC42" s="19">
        <v>1567</v>
      </c>
      <c r="DD42" s="50">
        <v>1185</v>
      </c>
      <c r="DE42" s="19">
        <v>1094</v>
      </c>
      <c r="DF42" s="50">
        <v>1435</v>
      </c>
      <c r="DG42" s="52" t="s">
        <v>25</v>
      </c>
      <c r="DH42" s="19">
        <v>2682</v>
      </c>
      <c r="DI42" s="50">
        <v>946</v>
      </c>
      <c r="DJ42" s="19">
        <v>2903</v>
      </c>
      <c r="DK42" s="50">
        <v>1868</v>
      </c>
      <c r="DL42" s="19">
        <v>829</v>
      </c>
      <c r="DM42" s="50">
        <v>973</v>
      </c>
      <c r="DN42" s="19">
        <v>3004</v>
      </c>
      <c r="DO42" s="50">
        <v>1384</v>
      </c>
      <c r="DP42" s="19">
        <v>45</v>
      </c>
      <c r="DQ42" s="50">
        <v>75</v>
      </c>
      <c r="DR42" s="52" t="s">
        <v>25</v>
      </c>
      <c r="DS42" s="19">
        <v>22584</v>
      </c>
      <c r="DT42" s="50">
        <v>3378</v>
      </c>
      <c r="DU42" s="19">
        <v>1109</v>
      </c>
      <c r="DV42" s="50">
        <v>677</v>
      </c>
      <c r="DW42" s="19">
        <v>593</v>
      </c>
      <c r="DX42" s="50">
        <v>681</v>
      </c>
      <c r="DY42" s="19">
        <v>20882</v>
      </c>
      <c r="DZ42" s="50">
        <v>3115</v>
      </c>
    </row>
    <row r="43" spans="1:130" s="85" customFormat="1" x14ac:dyDescent="0.2">
      <c r="A43" s="52" t="s">
        <v>26</v>
      </c>
      <c r="B43" s="53">
        <v>1056994</v>
      </c>
      <c r="C43" s="54">
        <v>1671</v>
      </c>
      <c r="D43" s="53">
        <v>882156</v>
      </c>
      <c r="E43" s="54">
        <v>9661</v>
      </c>
      <c r="F43" s="53">
        <v>129779</v>
      </c>
      <c r="G43" s="54">
        <v>8239</v>
      </c>
      <c r="H43" s="53">
        <v>40862</v>
      </c>
      <c r="I43" s="54">
        <v>4320</v>
      </c>
      <c r="J43" s="19">
        <v>400</v>
      </c>
      <c r="K43" s="50">
        <v>374</v>
      </c>
      <c r="L43" s="52" t="s">
        <v>26</v>
      </c>
      <c r="M43" s="23">
        <v>1124</v>
      </c>
      <c r="N43" s="50">
        <v>804</v>
      </c>
      <c r="O43" s="19">
        <v>1271</v>
      </c>
      <c r="P43" s="50">
        <v>572</v>
      </c>
      <c r="Q43" s="19">
        <v>68</v>
      </c>
      <c r="R43" s="50">
        <v>107</v>
      </c>
      <c r="S43" s="19">
        <v>5298</v>
      </c>
      <c r="T43" s="50">
        <v>1721</v>
      </c>
      <c r="U43" s="19">
        <v>3831</v>
      </c>
      <c r="V43" s="50">
        <v>1355</v>
      </c>
      <c r="W43" s="52" t="s">
        <v>26</v>
      </c>
      <c r="X43" s="19">
        <v>346</v>
      </c>
      <c r="Y43" s="50">
        <v>538</v>
      </c>
      <c r="Z43" s="19">
        <v>0</v>
      </c>
      <c r="AA43" s="50">
        <v>177</v>
      </c>
      <c r="AB43" s="19">
        <v>0</v>
      </c>
      <c r="AC43" s="50">
        <v>177</v>
      </c>
      <c r="AD43" s="19">
        <v>1715</v>
      </c>
      <c r="AE43" s="50">
        <v>1021</v>
      </c>
      <c r="AF43" s="19">
        <v>149</v>
      </c>
      <c r="AG43" s="50">
        <v>168</v>
      </c>
      <c r="AH43" s="52" t="s">
        <v>26</v>
      </c>
      <c r="AI43" s="19">
        <v>32</v>
      </c>
      <c r="AJ43" s="50">
        <v>39</v>
      </c>
      <c r="AK43" s="19">
        <v>2197</v>
      </c>
      <c r="AL43" s="50">
        <v>829</v>
      </c>
      <c r="AM43" s="19">
        <v>1045</v>
      </c>
      <c r="AN43" s="50">
        <v>763</v>
      </c>
      <c r="AO43" s="19">
        <v>84</v>
      </c>
      <c r="AP43" s="50">
        <v>97</v>
      </c>
      <c r="AQ43" s="19">
        <v>350</v>
      </c>
      <c r="AR43" s="50">
        <v>345</v>
      </c>
      <c r="AS43" s="52" t="s">
        <v>26</v>
      </c>
      <c r="AT43" s="19">
        <v>137</v>
      </c>
      <c r="AU43" s="50">
        <v>192</v>
      </c>
      <c r="AV43" s="19">
        <v>49</v>
      </c>
      <c r="AW43" s="50">
        <v>86</v>
      </c>
      <c r="AX43" s="19">
        <v>954</v>
      </c>
      <c r="AY43" s="50">
        <v>870</v>
      </c>
      <c r="AZ43" s="19">
        <v>72</v>
      </c>
      <c r="BA43" s="50">
        <v>120</v>
      </c>
      <c r="BB43" s="19">
        <v>21</v>
      </c>
      <c r="BC43" s="50">
        <v>40</v>
      </c>
      <c r="BD43" s="52" t="s">
        <v>26</v>
      </c>
      <c r="BE43" s="19">
        <v>374</v>
      </c>
      <c r="BF43" s="50">
        <v>315</v>
      </c>
      <c r="BG43" s="19">
        <v>346</v>
      </c>
      <c r="BH43" s="50">
        <v>274</v>
      </c>
      <c r="BI43" s="19">
        <v>996</v>
      </c>
      <c r="BJ43" s="50">
        <v>479</v>
      </c>
      <c r="BK43" s="19">
        <v>30</v>
      </c>
      <c r="BL43" s="50">
        <v>52</v>
      </c>
      <c r="BM43" s="19">
        <v>487</v>
      </c>
      <c r="BN43" s="50">
        <v>377</v>
      </c>
      <c r="BO43" s="52" t="s">
        <v>26</v>
      </c>
      <c r="BP43" s="23" t="s">
        <v>61</v>
      </c>
      <c r="BQ43" s="23" t="s">
        <v>61</v>
      </c>
      <c r="BR43" s="23">
        <v>424</v>
      </c>
      <c r="BS43" s="50">
        <v>428</v>
      </c>
      <c r="BT43" s="19">
        <v>1928</v>
      </c>
      <c r="BU43" s="50">
        <v>1260</v>
      </c>
      <c r="BV43" s="19">
        <v>63</v>
      </c>
      <c r="BW43" s="50">
        <v>104</v>
      </c>
      <c r="BX43" s="19">
        <v>0</v>
      </c>
      <c r="BY43" s="50">
        <v>177</v>
      </c>
      <c r="BZ43" s="52" t="s">
        <v>26</v>
      </c>
      <c r="CA43" s="19">
        <v>117</v>
      </c>
      <c r="CB43" s="50">
        <v>113</v>
      </c>
      <c r="CC43" s="19">
        <v>1239</v>
      </c>
      <c r="CD43" s="50">
        <v>967</v>
      </c>
      <c r="CE43" s="19">
        <v>718</v>
      </c>
      <c r="CF43" s="50">
        <v>727</v>
      </c>
      <c r="CG43" s="19">
        <v>792</v>
      </c>
      <c r="CH43" s="50">
        <v>497</v>
      </c>
      <c r="CI43" s="19">
        <v>500</v>
      </c>
      <c r="CJ43" s="50">
        <v>468</v>
      </c>
      <c r="CK43" s="52" t="s">
        <v>26</v>
      </c>
      <c r="CL43" s="19">
        <v>455</v>
      </c>
      <c r="CM43" s="50">
        <v>382</v>
      </c>
      <c r="CN43" s="19">
        <v>1977</v>
      </c>
      <c r="CO43" s="50">
        <v>750</v>
      </c>
      <c r="CP43" s="19">
        <v>651</v>
      </c>
      <c r="CQ43" s="50">
        <v>663</v>
      </c>
      <c r="CR43" s="19">
        <v>0</v>
      </c>
      <c r="CS43" s="50">
        <v>177</v>
      </c>
      <c r="CT43" s="19">
        <v>0</v>
      </c>
      <c r="CU43" s="50">
        <v>177</v>
      </c>
      <c r="CV43" s="52" t="s">
        <v>26</v>
      </c>
      <c r="CW43" s="19">
        <v>188</v>
      </c>
      <c r="CX43" s="50">
        <v>180</v>
      </c>
      <c r="CY43" s="19">
        <v>0</v>
      </c>
      <c r="CZ43" s="50">
        <v>177</v>
      </c>
      <c r="DA43" s="19">
        <v>780</v>
      </c>
      <c r="DB43" s="50">
        <v>386</v>
      </c>
      <c r="DC43" s="19">
        <v>1900</v>
      </c>
      <c r="DD43" s="50">
        <v>1445</v>
      </c>
      <c r="DE43" s="19">
        <v>134</v>
      </c>
      <c r="DF43" s="50">
        <v>157</v>
      </c>
      <c r="DG43" s="52" t="s">
        <v>26</v>
      </c>
      <c r="DH43" s="19">
        <v>768</v>
      </c>
      <c r="DI43" s="50">
        <v>661</v>
      </c>
      <c r="DJ43" s="19">
        <v>4907</v>
      </c>
      <c r="DK43" s="50">
        <v>1433</v>
      </c>
      <c r="DL43" s="19">
        <v>176</v>
      </c>
      <c r="DM43" s="50">
        <v>247</v>
      </c>
      <c r="DN43" s="19">
        <v>107</v>
      </c>
      <c r="DO43" s="50">
        <v>127</v>
      </c>
      <c r="DP43" s="19">
        <v>1662</v>
      </c>
      <c r="DQ43" s="50">
        <v>795</v>
      </c>
      <c r="DR43" s="52" t="s">
        <v>26</v>
      </c>
      <c r="DS43" s="19">
        <v>4197</v>
      </c>
      <c r="DT43" s="50">
        <v>1406</v>
      </c>
      <c r="DU43" s="19">
        <v>11</v>
      </c>
      <c r="DV43" s="50">
        <v>20</v>
      </c>
      <c r="DW43" s="19">
        <v>0</v>
      </c>
      <c r="DX43" s="50">
        <v>177</v>
      </c>
      <c r="DY43" s="19">
        <v>4186</v>
      </c>
      <c r="DZ43" s="50">
        <v>1405</v>
      </c>
    </row>
    <row r="44" spans="1:130" ht="13.5" thickBot="1" x14ac:dyDescent="0.25">
      <c r="A44" s="52"/>
      <c r="B44" s="53"/>
      <c r="C44" s="54"/>
      <c r="D44" s="53"/>
      <c r="E44" s="54"/>
      <c r="F44" s="53"/>
      <c r="G44" s="54"/>
      <c r="H44" s="53"/>
      <c r="I44" s="54"/>
      <c r="J44" s="19"/>
      <c r="K44" s="50"/>
      <c r="L44" s="52"/>
      <c r="M44" s="19"/>
      <c r="N44" s="50"/>
      <c r="O44" s="19"/>
      <c r="P44" s="50"/>
      <c r="Q44" s="19"/>
      <c r="R44" s="50"/>
      <c r="S44" s="19"/>
      <c r="T44" s="50"/>
      <c r="U44" s="19"/>
      <c r="V44" s="50"/>
      <c r="W44" s="52"/>
      <c r="X44" s="19"/>
      <c r="Y44" s="50"/>
      <c r="Z44" s="19"/>
      <c r="AA44" s="50"/>
      <c r="AB44" s="19"/>
      <c r="AC44" s="50"/>
      <c r="AD44" s="19"/>
      <c r="AE44" s="50"/>
      <c r="AF44" s="19"/>
      <c r="AG44" s="50"/>
      <c r="AH44" s="52"/>
      <c r="AI44" s="19"/>
      <c r="AJ44" s="50"/>
      <c r="AK44" s="19"/>
      <c r="AL44" s="50"/>
      <c r="AM44" s="19"/>
      <c r="AN44" s="50"/>
      <c r="AO44" s="19"/>
      <c r="AP44" s="50"/>
      <c r="AQ44" s="19"/>
      <c r="AR44" s="50"/>
      <c r="AS44" s="52"/>
      <c r="AT44" s="19"/>
      <c r="AU44" s="50"/>
      <c r="AV44" s="19"/>
      <c r="AW44" s="50"/>
      <c r="AX44" s="19"/>
      <c r="AY44" s="50"/>
      <c r="AZ44" s="19"/>
      <c r="BA44" s="50"/>
      <c r="BB44" s="19"/>
      <c r="BC44" s="50"/>
      <c r="BD44" s="52"/>
      <c r="BE44" s="19"/>
      <c r="BF44" s="50"/>
      <c r="BG44" s="19"/>
      <c r="BH44" s="50"/>
      <c r="BI44" s="19"/>
      <c r="BJ44" s="50"/>
      <c r="BK44" s="19"/>
      <c r="BL44" s="50"/>
      <c r="BM44" s="19"/>
      <c r="BN44" s="50"/>
      <c r="BO44" s="52"/>
      <c r="BP44" s="19"/>
      <c r="BQ44" s="50"/>
      <c r="BR44" s="19"/>
      <c r="BS44" s="50"/>
      <c r="BT44" s="19"/>
      <c r="BU44" s="50"/>
      <c r="BV44" s="19"/>
      <c r="BW44" s="50"/>
      <c r="BX44" s="19"/>
      <c r="BY44" s="50"/>
      <c r="BZ44" s="52"/>
      <c r="CA44" s="19"/>
      <c r="CB44" s="50"/>
      <c r="CC44" s="19"/>
      <c r="CD44" s="50"/>
      <c r="CE44" s="19"/>
      <c r="CF44" s="50"/>
      <c r="CG44" s="19"/>
      <c r="CH44" s="50"/>
      <c r="CI44" s="19"/>
      <c r="CJ44" s="50"/>
      <c r="CK44" s="52"/>
      <c r="CL44" s="19"/>
      <c r="CM44" s="50"/>
      <c r="CN44" s="19"/>
      <c r="CO44" s="50"/>
      <c r="CP44" s="19"/>
      <c r="CQ44" s="50"/>
      <c r="CR44" s="19"/>
      <c r="CS44" s="50"/>
      <c r="CT44" s="19"/>
      <c r="CU44" s="50"/>
      <c r="CV44" s="52"/>
      <c r="CW44" s="19"/>
      <c r="CX44" s="50"/>
      <c r="CY44" s="19"/>
      <c r="CZ44" s="50"/>
      <c r="DA44" s="19"/>
      <c r="DB44" s="50"/>
      <c r="DC44" s="19"/>
      <c r="DD44" s="50"/>
      <c r="DE44" s="19"/>
      <c r="DF44" s="50"/>
      <c r="DG44" s="52"/>
      <c r="DH44" s="19"/>
      <c r="DI44" s="50"/>
      <c r="DJ44" s="19"/>
      <c r="DK44" s="50"/>
      <c r="DL44" s="19"/>
      <c r="DM44" s="50"/>
      <c r="DN44" s="19"/>
      <c r="DO44" s="50"/>
      <c r="DP44" s="19"/>
      <c r="DQ44" s="50"/>
      <c r="DR44" s="52"/>
      <c r="DS44" s="19"/>
      <c r="DT44" s="50"/>
      <c r="DU44" s="19"/>
      <c r="DV44" s="50"/>
      <c r="DW44" s="19"/>
      <c r="DX44" s="50"/>
      <c r="DY44" s="19"/>
      <c r="DZ44" s="50"/>
    </row>
    <row r="45" spans="1:130" ht="12.75" customHeight="1" thickBot="1" x14ac:dyDescent="0.25">
      <c r="A45" s="230" t="s">
        <v>118</v>
      </c>
      <c r="B45" s="237" t="s">
        <v>56</v>
      </c>
      <c r="C45" s="237"/>
      <c r="D45" s="237" t="s">
        <v>57</v>
      </c>
      <c r="E45" s="237"/>
      <c r="F45" s="237" t="s">
        <v>60</v>
      </c>
      <c r="G45" s="237"/>
      <c r="H45" s="233" t="s">
        <v>59</v>
      </c>
      <c r="I45" s="234"/>
      <c r="J45" s="234"/>
      <c r="K45" s="235"/>
      <c r="L45" s="230" t="s">
        <v>118</v>
      </c>
      <c r="M45" s="233" t="s">
        <v>67</v>
      </c>
      <c r="N45" s="234"/>
      <c r="O45" s="234"/>
      <c r="P45" s="234"/>
      <c r="Q45" s="234"/>
      <c r="R45" s="234"/>
      <c r="S45" s="234"/>
      <c r="T45" s="234"/>
      <c r="U45" s="234"/>
      <c r="V45" s="235"/>
      <c r="W45" s="230" t="s">
        <v>118</v>
      </c>
      <c r="X45" s="233" t="s">
        <v>67</v>
      </c>
      <c r="Y45" s="234"/>
      <c r="Z45" s="234"/>
      <c r="AA45" s="234"/>
      <c r="AB45" s="234"/>
      <c r="AC45" s="234"/>
      <c r="AD45" s="234"/>
      <c r="AE45" s="234"/>
      <c r="AF45" s="234"/>
      <c r="AG45" s="235"/>
      <c r="AH45" s="230" t="s">
        <v>118</v>
      </c>
      <c r="AI45" s="233" t="s">
        <v>67</v>
      </c>
      <c r="AJ45" s="234"/>
      <c r="AK45" s="234"/>
      <c r="AL45" s="234"/>
      <c r="AM45" s="234"/>
      <c r="AN45" s="234"/>
      <c r="AO45" s="234"/>
      <c r="AP45" s="234"/>
      <c r="AQ45" s="234"/>
      <c r="AR45" s="235"/>
      <c r="AS45" s="230" t="s">
        <v>118</v>
      </c>
      <c r="AT45" s="233" t="s">
        <v>67</v>
      </c>
      <c r="AU45" s="234"/>
      <c r="AV45" s="234"/>
      <c r="AW45" s="234"/>
      <c r="AX45" s="234"/>
      <c r="AY45" s="234"/>
      <c r="AZ45" s="234"/>
      <c r="BA45" s="234"/>
      <c r="BB45" s="234"/>
      <c r="BC45" s="235"/>
      <c r="BD45" s="230" t="s">
        <v>118</v>
      </c>
      <c r="BE45" s="233" t="s">
        <v>67</v>
      </c>
      <c r="BF45" s="234"/>
      <c r="BG45" s="234"/>
      <c r="BH45" s="234"/>
      <c r="BI45" s="234"/>
      <c r="BJ45" s="234"/>
      <c r="BK45" s="234"/>
      <c r="BL45" s="234"/>
      <c r="BM45" s="234"/>
      <c r="BN45" s="235"/>
      <c r="BO45" s="230" t="s">
        <v>118</v>
      </c>
      <c r="BP45" s="233" t="s">
        <v>67</v>
      </c>
      <c r="BQ45" s="234"/>
      <c r="BR45" s="234"/>
      <c r="BS45" s="234"/>
      <c r="BT45" s="234"/>
      <c r="BU45" s="234"/>
      <c r="BV45" s="234"/>
      <c r="BW45" s="234"/>
      <c r="BX45" s="234"/>
      <c r="BY45" s="235"/>
      <c r="BZ45" s="230" t="s">
        <v>118</v>
      </c>
      <c r="CA45" s="233" t="s">
        <v>67</v>
      </c>
      <c r="CB45" s="234"/>
      <c r="CC45" s="234"/>
      <c r="CD45" s="234"/>
      <c r="CE45" s="234"/>
      <c r="CF45" s="234"/>
      <c r="CG45" s="234"/>
      <c r="CH45" s="234"/>
      <c r="CI45" s="234"/>
      <c r="CJ45" s="235"/>
      <c r="CK45" s="230" t="s">
        <v>118</v>
      </c>
      <c r="CL45" s="233" t="s">
        <v>67</v>
      </c>
      <c r="CM45" s="234"/>
      <c r="CN45" s="234"/>
      <c r="CO45" s="234"/>
      <c r="CP45" s="234"/>
      <c r="CQ45" s="234"/>
      <c r="CR45" s="234"/>
      <c r="CS45" s="234"/>
      <c r="CT45" s="234"/>
      <c r="CU45" s="235"/>
      <c r="CV45" s="230" t="s">
        <v>118</v>
      </c>
      <c r="CW45" s="233" t="s">
        <v>67</v>
      </c>
      <c r="CX45" s="234"/>
      <c r="CY45" s="234"/>
      <c r="CZ45" s="234"/>
      <c r="DA45" s="234"/>
      <c r="DB45" s="234"/>
      <c r="DC45" s="234"/>
      <c r="DD45" s="234"/>
      <c r="DE45" s="234"/>
      <c r="DF45" s="235"/>
      <c r="DG45" s="230" t="s">
        <v>118</v>
      </c>
      <c r="DH45" s="233" t="s">
        <v>67</v>
      </c>
      <c r="DI45" s="234"/>
      <c r="DJ45" s="234"/>
      <c r="DK45" s="234"/>
      <c r="DL45" s="234"/>
      <c r="DM45" s="234"/>
      <c r="DN45" s="234"/>
      <c r="DO45" s="234"/>
      <c r="DP45" s="234"/>
      <c r="DQ45" s="235"/>
      <c r="DR45" s="230" t="s">
        <v>118</v>
      </c>
      <c r="DS45" s="236" t="s">
        <v>119</v>
      </c>
      <c r="DT45" s="236"/>
      <c r="DU45" s="236"/>
      <c r="DV45" s="236"/>
      <c r="DW45" s="236"/>
      <c r="DX45" s="236"/>
      <c r="DY45" s="236"/>
      <c r="DZ45" s="236"/>
    </row>
    <row r="46" spans="1:130" s="85" customFormat="1" ht="12.75" customHeight="1" x14ac:dyDescent="0.2">
      <c r="A46" s="231"/>
      <c r="B46" s="238"/>
      <c r="C46" s="238"/>
      <c r="D46" s="238"/>
      <c r="E46" s="238"/>
      <c r="F46" s="238"/>
      <c r="G46" s="238"/>
      <c r="H46" s="227" t="s">
        <v>58</v>
      </c>
      <c r="I46" s="228"/>
      <c r="J46" s="229" t="s">
        <v>0</v>
      </c>
      <c r="K46" s="223"/>
      <c r="L46" s="231"/>
      <c r="M46" s="222" t="s">
        <v>1</v>
      </c>
      <c r="N46" s="223"/>
      <c r="O46" s="222" t="s">
        <v>2</v>
      </c>
      <c r="P46" s="223"/>
      <c r="Q46" s="222" t="s">
        <v>3</v>
      </c>
      <c r="R46" s="223"/>
      <c r="S46" s="222" t="s">
        <v>4</v>
      </c>
      <c r="T46" s="223"/>
      <c r="U46" s="222" t="s">
        <v>5</v>
      </c>
      <c r="V46" s="223"/>
      <c r="W46" s="231"/>
      <c r="X46" s="222" t="s">
        <v>6</v>
      </c>
      <c r="Y46" s="223"/>
      <c r="Z46" s="222" t="s">
        <v>7</v>
      </c>
      <c r="AA46" s="223"/>
      <c r="AB46" s="222" t="s">
        <v>8</v>
      </c>
      <c r="AC46" s="223"/>
      <c r="AD46" s="222" t="s">
        <v>9</v>
      </c>
      <c r="AE46" s="223"/>
      <c r="AF46" s="222" t="s">
        <v>10</v>
      </c>
      <c r="AG46" s="223"/>
      <c r="AH46" s="231"/>
      <c r="AI46" s="225" t="s">
        <v>11</v>
      </c>
      <c r="AJ46" s="226"/>
      <c r="AK46" s="225" t="s">
        <v>12</v>
      </c>
      <c r="AL46" s="226"/>
      <c r="AM46" s="225" t="s">
        <v>13</v>
      </c>
      <c r="AN46" s="226"/>
      <c r="AO46" s="222" t="s">
        <v>14</v>
      </c>
      <c r="AP46" s="223"/>
      <c r="AQ46" s="222" t="s">
        <v>15</v>
      </c>
      <c r="AR46" s="223"/>
      <c r="AS46" s="231"/>
      <c r="AT46" s="222" t="s">
        <v>16</v>
      </c>
      <c r="AU46" s="223"/>
      <c r="AV46" s="222" t="s">
        <v>17</v>
      </c>
      <c r="AW46" s="223"/>
      <c r="AX46" s="225" t="s">
        <v>18</v>
      </c>
      <c r="AY46" s="226"/>
      <c r="AZ46" s="222" t="s">
        <v>19</v>
      </c>
      <c r="BA46" s="223"/>
      <c r="BB46" s="222" t="s">
        <v>20</v>
      </c>
      <c r="BC46" s="223"/>
      <c r="BD46" s="231"/>
      <c r="BE46" s="222" t="s">
        <v>21</v>
      </c>
      <c r="BF46" s="223"/>
      <c r="BG46" s="222" t="s">
        <v>22</v>
      </c>
      <c r="BH46" s="223"/>
      <c r="BI46" s="222" t="s">
        <v>23</v>
      </c>
      <c r="BJ46" s="223"/>
      <c r="BK46" s="222" t="s">
        <v>24</v>
      </c>
      <c r="BL46" s="223"/>
      <c r="BM46" s="222" t="s">
        <v>25</v>
      </c>
      <c r="BN46" s="223"/>
      <c r="BO46" s="231"/>
      <c r="BP46" s="222" t="s">
        <v>26</v>
      </c>
      <c r="BQ46" s="223"/>
      <c r="BR46" s="222" t="s">
        <v>27</v>
      </c>
      <c r="BS46" s="223"/>
      <c r="BT46" s="222" t="s">
        <v>28</v>
      </c>
      <c r="BU46" s="223"/>
      <c r="BV46" s="222" t="s">
        <v>29</v>
      </c>
      <c r="BW46" s="223"/>
      <c r="BX46" s="222" t="s">
        <v>30</v>
      </c>
      <c r="BY46" s="223"/>
      <c r="BZ46" s="231"/>
      <c r="CA46" s="222" t="s">
        <v>31</v>
      </c>
      <c r="CB46" s="223"/>
      <c r="CC46" s="222" t="s">
        <v>32</v>
      </c>
      <c r="CD46" s="223"/>
      <c r="CE46" s="222" t="s">
        <v>33</v>
      </c>
      <c r="CF46" s="223"/>
      <c r="CG46" s="222" t="s">
        <v>34</v>
      </c>
      <c r="CH46" s="223"/>
      <c r="CI46" s="222" t="s">
        <v>35</v>
      </c>
      <c r="CJ46" s="223"/>
      <c r="CK46" s="231"/>
      <c r="CL46" s="222" t="s">
        <v>36</v>
      </c>
      <c r="CM46" s="223"/>
      <c r="CN46" s="222" t="s">
        <v>37</v>
      </c>
      <c r="CO46" s="223"/>
      <c r="CP46" s="222" t="s">
        <v>38</v>
      </c>
      <c r="CQ46" s="223"/>
      <c r="CR46" s="222" t="s">
        <v>40</v>
      </c>
      <c r="CS46" s="223"/>
      <c r="CT46" s="225" t="s">
        <v>41</v>
      </c>
      <c r="CU46" s="226"/>
      <c r="CV46" s="231"/>
      <c r="CW46" s="225" t="s">
        <v>42</v>
      </c>
      <c r="CX46" s="226"/>
      <c r="CY46" s="225" t="s">
        <v>43</v>
      </c>
      <c r="CZ46" s="226"/>
      <c r="DA46" s="222" t="s">
        <v>44</v>
      </c>
      <c r="DB46" s="223"/>
      <c r="DC46" s="222" t="s">
        <v>45</v>
      </c>
      <c r="DD46" s="223"/>
      <c r="DE46" s="222" t="s">
        <v>46</v>
      </c>
      <c r="DF46" s="223"/>
      <c r="DG46" s="231"/>
      <c r="DH46" s="222" t="s">
        <v>47</v>
      </c>
      <c r="DI46" s="223"/>
      <c r="DJ46" s="222" t="s">
        <v>48</v>
      </c>
      <c r="DK46" s="223"/>
      <c r="DL46" s="222" t="s">
        <v>49</v>
      </c>
      <c r="DM46" s="223"/>
      <c r="DN46" s="222" t="s">
        <v>50</v>
      </c>
      <c r="DO46" s="223"/>
      <c r="DP46" s="222" t="s">
        <v>51</v>
      </c>
      <c r="DQ46" s="224"/>
      <c r="DR46" s="231"/>
      <c r="DS46" s="221" t="s">
        <v>58</v>
      </c>
      <c r="DT46" s="221"/>
      <c r="DU46" s="221" t="s">
        <v>39</v>
      </c>
      <c r="DV46" s="221"/>
      <c r="DW46" s="221" t="s">
        <v>63</v>
      </c>
      <c r="DX46" s="221"/>
      <c r="DY46" s="221" t="s">
        <v>64</v>
      </c>
      <c r="DZ46" s="221"/>
    </row>
    <row r="47" spans="1:130" s="85" customFormat="1" ht="13.5" thickBot="1" x14ac:dyDescent="0.25">
      <c r="A47" s="232"/>
      <c r="B47" s="12" t="s">
        <v>52</v>
      </c>
      <c r="C47" s="13" t="s">
        <v>53</v>
      </c>
      <c r="D47" s="14" t="s">
        <v>52</v>
      </c>
      <c r="E47" s="13" t="s">
        <v>53</v>
      </c>
      <c r="F47" s="14" t="s">
        <v>52</v>
      </c>
      <c r="G47" s="13" t="s">
        <v>53</v>
      </c>
      <c r="H47" s="14" t="s">
        <v>52</v>
      </c>
      <c r="I47" s="13" t="s">
        <v>53</v>
      </c>
      <c r="J47" s="24" t="s">
        <v>52</v>
      </c>
      <c r="K47" s="4" t="s">
        <v>53</v>
      </c>
      <c r="L47" s="232"/>
      <c r="M47" s="27" t="s">
        <v>52</v>
      </c>
      <c r="N47" s="4" t="s">
        <v>53</v>
      </c>
      <c r="O47" s="27" t="s">
        <v>52</v>
      </c>
      <c r="P47" s="4" t="s">
        <v>53</v>
      </c>
      <c r="Q47" s="27" t="s">
        <v>52</v>
      </c>
      <c r="R47" s="4" t="s">
        <v>53</v>
      </c>
      <c r="S47" s="27" t="s">
        <v>52</v>
      </c>
      <c r="T47" s="4" t="s">
        <v>53</v>
      </c>
      <c r="U47" s="27" t="s">
        <v>52</v>
      </c>
      <c r="V47" s="4" t="s">
        <v>53</v>
      </c>
      <c r="W47" s="232"/>
      <c r="X47" s="27" t="s">
        <v>52</v>
      </c>
      <c r="Y47" s="4" t="s">
        <v>53</v>
      </c>
      <c r="Z47" s="27" t="s">
        <v>52</v>
      </c>
      <c r="AA47" s="4" t="s">
        <v>53</v>
      </c>
      <c r="AB47" s="27" t="s">
        <v>52</v>
      </c>
      <c r="AC47" s="4" t="s">
        <v>53</v>
      </c>
      <c r="AD47" s="27" t="s">
        <v>52</v>
      </c>
      <c r="AE47" s="4" t="s">
        <v>53</v>
      </c>
      <c r="AF47" s="27" t="s">
        <v>52</v>
      </c>
      <c r="AG47" s="4" t="s">
        <v>53</v>
      </c>
      <c r="AH47" s="232"/>
      <c r="AI47" s="27" t="s">
        <v>52</v>
      </c>
      <c r="AJ47" s="4" t="s">
        <v>53</v>
      </c>
      <c r="AK47" s="27" t="s">
        <v>52</v>
      </c>
      <c r="AL47" s="4" t="s">
        <v>53</v>
      </c>
      <c r="AM47" s="27" t="s">
        <v>52</v>
      </c>
      <c r="AN47" s="4" t="s">
        <v>53</v>
      </c>
      <c r="AO47" s="27" t="s">
        <v>52</v>
      </c>
      <c r="AP47" s="4" t="s">
        <v>53</v>
      </c>
      <c r="AQ47" s="27" t="s">
        <v>52</v>
      </c>
      <c r="AR47" s="4" t="s">
        <v>53</v>
      </c>
      <c r="AS47" s="232"/>
      <c r="AT47" s="27" t="s">
        <v>52</v>
      </c>
      <c r="AU47" s="4" t="s">
        <v>53</v>
      </c>
      <c r="AV47" s="27" t="s">
        <v>52</v>
      </c>
      <c r="AW47" s="4" t="s">
        <v>53</v>
      </c>
      <c r="AX47" s="27" t="s">
        <v>52</v>
      </c>
      <c r="AY47" s="4" t="s">
        <v>53</v>
      </c>
      <c r="AZ47" s="27" t="s">
        <v>52</v>
      </c>
      <c r="BA47" s="4" t="s">
        <v>53</v>
      </c>
      <c r="BB47" s="27" t="s">
        <v>52</v>
      </c>
      <c r="BC47" s="4" t="s">
        <v>53</v>
      </c>
      <c r="BD47" s="232"/>
      <c r="BE47" s="27" t="s">
        <v>52</v>
      </c>
      <c r="BF47" s="4" t="s">
        <v>53</v>
      </c>
      <c r="BG47" s="27" t="s">
        <v>52</v>
      </c>
      <c r="BH47" s="4" t="s">
        <v>53</v>
      </c>
      <c r="BI47" s="27" t="s">
        <v>52</v>
      </c>
      <c r="BJ47" s="4" t="s">
        <v>53</v>
      </c>
      <c r="BK47" s="27" t="s">
        <v>52</v>
      </c>
      <c r="BL47" s="4" t="s">
        <v>53</v>
      </c>
      <c r="BM47" s="27" t="s">
        <v>52</v>
      </c>
      <c r="BN47" s="4" t="s">
        <v>53</v>
      </c>
      <c r="BO47" s="232"/>
      <c r="BP47" s="27" t="s">
        <v>52</v>
      </c>
      <c r="BQ47" s="4" t="s">
        <v>53</v>
      </c>
      <c r="BR47" s="27" t="s">
        <v>52</v>
      </c>
      <c r="BS47" s="4" t="s">
        <v>53</v>
      </c>
      <c r="BT47" s="27" t="s">
        <v>52</v>
      </c>
      <c r="BU47" s="4" t="s">
        <v>53</v>
      </c>
      <c r="BV47" s="27" t="s">
        <v>52</v>
      </c>
      <c r="BW47" s="4" t="s">
        <v>53</v>
      </c>
      <c r="BX47" s="27" t="s">
        <v>52</v>
      </c>
      <c r="BY47" s="4" t="s">
        <v>53</v>
      </c>
      <c r="BZ47" s="232"/>
      <c r="CA47" s="27" t="s">
        <v>52</v>
      </c>
      <c r="CB47" s="4" t="s">
        <v>53</v>
      </c>
      <c r="CC47" s="27" t="s">
        <v>52</v>
      </c>
      <c r="CD47" s="4" t="s">
        <v>53</v>
      </c>
      <c r="CE47" s="27" t="s">
        <v>52</v>
      </c>
      <c r="CF47" s="4" t="s">
        <v>53</v>
      </c>
      <c r="CG47" s="27" t="s">
        <v>52</v>
      </c>
      <c r="CH47" s="4" t="s">
        <v>53</v>
      </c>
      <c r="CI47" s="27" t="s">
        <v>52</v>
      </c>
      <c r="CJ47" s="4" t="s">
        <v>53</v>
      </c>
      <c r="CK47" s="232"/>
      <c r="CL47" s="27" t="s">
        <v>52</v>
      </c>
      <c r="CM47" s="4" t="s">
        <v>53</v>
      </c>
      <c r="CN47" s="27" t="s">
        <v>52</v>
      </c>
      <c r="CO47" s="4" t="s">
        <v>53</v>
      </c>
      <c r="CP47" s="27" t="s">
        <v>52</v>
      </c>
      <c r="CQ47" s="4" t="s">
        <v>53</v>
      </c>
      <c r="CR47" s="27" t="s">
        <v>52</v>
      </c>
      <c r="CS47" s="4" t="s">
        <v>53</v>
      </c>
      <c r="CT47" s="27" t="s">
        <v>52</v>
      </c>
      <c r="CU47" s="4" t="s">
        <v>53</v>
      </c>
      <c r="CV47" s="232"/>
      <c r="CW47" s="27" t="s">
        <v>52</v>
      </c>
      <c r="CX47" s="4" t="s">
        <v>53</v>
      </c>
      <c r="CY47" s="27" t="s">
        <v>52</v>
      </c>
      <c r="CZ47" s="4" t="s">
        <v>53</v>
      </c>
      <c r="DA47" s="27" t="s">
        <v>52</v>
      </c>
      <c r="DB47" s="4" t="s">
        <v>53</v>
      </c>
      <c r="DC47" s="27" t="s">
        <v>52</v>
      </c>
      <c r="DD47" s="4" t="s">
        <v>53</v>
      </c>
      <c r="DE47" s="27" t="s">
        <v>52</v>
      </c>
      <c r="DF47" s="4" t="s">
        <v>53</v>
      </c>
      <c r="DG47" s="232"/>
      <c r="DH47" s="27" t="s">
        <v>52</v>
      </c>
      <c r="DI47" s="4" t="s">
        <v>53</v>
      </c>
      <c r="DJ47" s="27" t="s">
        <v>52</v>
      </c>
      <c r="DK47" s="4" t="s">
        <v>53</v>
      </c>
      <c r="DL47" s="27" t="s">
        <v>52</v>
      </c>
      <c r="DM47" s="4" t="s">
        <v>53</v>
      </c>
      <c r="DN47" s="27" t="s">
        <v>52</v>
      </c>
      <c r="DO47" s="4" t="s">
        <v>53</v>
      </c>
      <c r="DP47" s="27" t="s">
        <v>52</v>
      </c>
      <c r="DQ47" s="4" t="s">
        <v>53</v>
      </c>
      <c r="DR47" s="232"/>
      <c r="DS47" s="27" t="s">
        <v>52</v>
      </c>
      <c r="DT47" s="4" t="s">
        <v>53</v>
      </c>
      <c r="DU47" s="27" t="s">
        <v>52</v>
      </c>
      <c r="DV47" s="4" t="s">
        <v>53</v>
      </c>
      <c r="DW47" s="27" t="s">
        <v>52</v>
      </c>
      <c r="DX47" s="4" t="s">
        <v>53</v>
      </c>
      <c r="DY47" s="27" t="s">
        <v>52</v>
      </c>
      <c r="DZ47" s="4" t="s">
        <v>53</v>
      </c>
    </row>
    <row r="48" spans="1:130" s="85" customFormat="1" x14ac:dyDescent="0.2">
      <c r="A48" s="58"/>
      <c r="B48" s="18"/>
      <c r="C48" s="17"/>
      <c r="D48" s="18"/>
      <c r="E48" s="17"/>
      <c r="F48" s="18"/>
      <c r="G48" s="17"/>
      <c r="H48" s="18"/>
      <c r="I48" s="17"/>
      <c r="J48" s="18"/>
      <c r="K48" s="17"/>
      <c r="L48" s="49"/>
      <c r="M48" s="18"/>
      <c r="N48" s="11"/>
      <c r="O48" s="18"/>
      <c r="P48" s="11"/>
      <c r="Q48" s="18"/>
      <c r="R48" s="11"/>
      <c r="S48" s="18"/>
      <c r="T48" s="11"/>
      <c r="U48" s="18"/>
      <c r="V48" s="11"/>
      <c r="W48" s="49"/>
      <c r="X48" s="18"/>
      <c r="Y48" s="11"/>
      <c r="Z48" s="18"/>
      <c r="AA48" s="11"/>
      <c r="AB48" s="18"/>
      <c r="AC48" s="11"/>
      <c r="AD48" s="18"/>
      <c r="AE48" s="11"/>
      <c r="AF48" s="18"/>
      <c r="AG48" s="11"/>
      <c r="AH48" s="49"/>
      <c r="AI48" s="18"/>
      <c r="AJ48" s="11"/>
      <c r="AK48" s="18"/>
      <c r="AL48" s="11"/>
      <c r="AM48" s="18"/>
      <c r="AN48" s="11"/>
      <c r="AO48" s="18"/>
      <c r="AP48" s="11"/>
      <c r="AQ48" s="18"/>
      <c r="AR48" s="11"/>
      <c r="AS48" s="49"/>
      <c r="AT48" s="18"/>
      <c r="AU48" s="11"/>
      <c r="AV48" s="18"/>
      <c r="AW48" s="11"/>
      <c r="AX48" s="18"/>
      <c r="AY48" s="11"/>
      <c r="AZ48" s="18"/>
      <c r="BA48" s="11"/>
      <c r="BB48" s="18"/>
      <c r="BC48" s="11"/>
      <c r="BD48" s="49"/>
      <c r="BE48" s="18"/>
      <c r="BF48" s="11"/>
      <c r="BG48" s="18"/>
      <c r="BH48" s="11"/>
      <c r="BI48" s="18"/>
      <c r="BJ48" s="11"/>
      <c r="BK48" s="18"/>
      <c r="BL48" s="11"/>
      <c r="BM48" s="18"/>
      <c r="BN48" s="11"/>
      <c r="BO48" s="49"/>
      <c r="BP48" s="18"/>
      <c r="BQ48" s="11"/>
      <c r="BR48" s="18"/>
      <c r="BS48" s="11"/>
      <c r="BT48" s="18"/>
      <c r="BU48" s="11"/>
      <c r="BV48" s="18"/>
      <c r="BW48" s="11"/>
      <c r="BX48" s="18"/>
      <c r="BY48" s="11"/>
      <c r="BZ48" s="49"/>
      <c r="CA48" s="18"/>
      <c r="CB48" s="11"/>
      <c r="CC48" s="18"/>
      <c r="CD48" s="11"/>
      <c r="CE48" s="18"/>
      <c r="CF48" s="11"/>
      <c r="CG48" s="18"/>
      <c r="CH48" s="11"/>
      <c r="CI48" s="18"/>
      <c r="CJ48" s="11"/>
      <c r="CK48" s="49"/>
      <c r="CL48" s="18"/>
      <c r="CM48" s="11"/>
      <c r="CN48" s="18"/>
      <c r="CO48" s="11"/>
      <c r="CP48" s="18"/>
      <c r="CQ48" s="11"/>
      <c r="CR48" s="18"/>
      <c r="CS48" s="11"/>
      <c r="CT48" s="18"/>
      <c r="CU48" s="11"/>
      <c r="CV48" s="49"/>
      <c r="CW48" s="18"/>
      <c r="CX48" s="11"/>
      <c r="CY48" s="18"/>
      <c r="CZ48" s="11"/>
      <c r="DA48" s="18"/>
      <c r="DB48" s="11"/>
      <c r="DC48" s="18"/>
      <c r="DD48" s="11"/>
      <c r="DE48" s="18"/>
      <c r="DF48" s="11"/>
      <c r="DG48" s="49"/>
      <c r="DH48" s="18"/>
      <c r="DI48" s="11"/>
      <c r="DJ48" s="18"/>
      <c r="DK48" s="11"/>
      <c r="DL48" s="18"/>
      <c r="DM48" s="11"/>
      <c r="DN48" s="18"/>
      <c r="DO48" s="11"/>
      <c r="DP48" s="18"/>
      <c r="DQ48" s="11"/>
      <c r="DR48" s="49"/>
      <c r="DS48" s="18"/>
      <c r="DT48" s="11"/>
      <c r="DU48" s="18"/>
      <c r="DV48" s="11"/>
      <c r="DW48" s="18"/>
      <c r="DX48" s="11"/>
      <c r="DY48" s="18"/>
      <c r="DZ48" s="11"/>
    </row>
    <row r="49" spans="1:130" x14ac:dyDescent="0.2">
      <c r="A49" s="46" t="s">
        <v>27</v>
      </c>
      <c r="B49" s="53">
        <v>1910711</v>
      </c>
      <c r="C49" s="54">
        <v>2177</v>
      </c>
      <c r="D49" s="53">
        <v>1622237</v>
      </c>
      <c r="E49" s="54">
        <v>11308</v>
      </c>
      <c r="F49" s="53">
        <v>234322</v>
      </c>
      <c r="G49" s="54">
        <v>10825</v>
      </c>
      <c r="H49" s="53">
        <v>46064</v>
      </c>
      <c r="I49" s="54">
        <v>5500</v>
      </c>
      <c r="J49" s="19">
        <v>812</v>
      </c>
      <c r="K49" s="50">
        <v>776</v>
      </c>
      <c r="L49" s="52" t="s">
        <v>27</v>
      </c>
      <c r="M49" s="19">
        <v>127</v>
      </c>
      <c r="N49" s="50">
        <v>213</v>
      </c>
      <c r="O49" s="19">
        <v>1968</v>
      </c>
      <c r="P49" s="50">
        <v>1063</v>
      </c>
      <c r="Q49" s="19">
        <v>273</v>
      </c>
      <c r="R49" s="50">
        <v>257</v>
      </c>
      <c r="S49" s="19">
        <v>2035</v>
      </c>
      <c r="T49" s="50">
        <v>675</v>
      </c>
      <c r="U49" s="19">
        <v>2816</v>
      </c>
      <c r="V49" s="50">
        <v>837</v>
      </c>
      <c r="W49" s="52" t="s">
        <v>27</v>
      </c>
      <c r="X49" s="19">
        <v>261</v>
      </c>
      <c r="Y49" s="50">
        <v>244</v>
      </c>
      <c r="Z49" s="19">
        <v>9</v>
      </c>
      <c r="AA49" s="50">
        <v>19</v>
      </c>
      <c r="AB49" s="19">
        <v>0</v>
      </c>
      <c r="AC49" s="50">
        <v>165</v>
      </c>
      <c r="AD49" s="19">
        <v>1474</v>
      </c>
      <c r="AE49" s="50">
        <v>814</v>
      </c>
      <c r="AF49" s="19">
        <v>358</v>
      </c>
      <c r="AG49" s="50">
        <v>254</v>
      </c>
      <c r="AH49" s="52" t="s">
        <v>27</v>
      </c>
      <c r="AI49" s="19">
        <v>438</v>
      </c>
      <c r="AJ49" s="50">
        <v>352</v>
      </c>
      <c r="AK49" s="19">
        <v>386</v>
      </c>
      <c r="AL49" s="50">
        <v>383</v>
      </c>
      <c r="AM49" s="19">
        <v>1158</v>
      </c>
      <c r="AN49" s="50">
        <v>539</v>
      </c>
      <c r="AO49" s="19">
        <v>448</v>
      </c>
      <c r="AP49" s="50">
        <v>324</v>
      </c>
      <c r="AQ49" s="19">
        <v>6952</v>
      </c>
      <c r="AR49" s="50">
        <v>1891</v>
      </c>
      <c r="AS49" s="52" t="s">
        <v>27</v>
      </c>
      <c r="AT49" s="19">
        <v>4054</v>
      </c>
      <c r="AU49" s="50">
        <v>1635</v>
      </c>
      <c r="AV49" s="19">
        <v>182</v>
      </c>
      <c r="AW49" s="50">
        <v>172</v>
      </c>
      <c r="AX49" s="19">
        <v>59</v>
      </c>
      <c r="AY49" s="50">
        <v>74</v>
      </c>
      <c r="AZ49" s="19">
        <v>47</v>
      </c>
      <c r="BA49" s="50">
        <v>79</v>
      </c>
      <c r="BB49" s="19">
        <v>1092</v>
      </c>
      <c r="BC49" s="50">
        <v>851</v>
      </c>
      <c r="BD49" s="52" t="s">
        <v>27</v>
      </c>
      <c r="BE49" s="19">
        <v>218</v>
      </c>
      <c r="BF49" s="50">
        <v>248</v>
      </c>
      <c r="BG49" s="19">
        <v>510</v>
      </c>
      <c r="BH49" s="50">
        <v>289</v>
      </c>
      <c r="BI49" s="19">
        <v>1615</v>
      </c>
      <c r="BJ49" s="50">
        <v>649</v>
      </c>
      <c r="BK49" s="19">
        <v>238</v>
      </c>
      <c r="BL49" s="50">
        <v>153</v>
      </c>
      <c r="BM49" s="19">
        <v>1679</v>
      </c>
      <c r="BN49" s="50">
        <v>642</v>
      </c>
      <c r="BO49" s="52" t="s">
        <v>27</v>
      </c>
      <c r="BP49" s="19">
        <v>302</v>
      </c>
      <c r="BQ49" s="50">
        <v>289</v>
      </c>
      <c r="BR49" s="23" t="s">
        <v>61</v>
      </c>
      <c r="BS49" s="23" t="s">
        <v>61</v>
      </c>
      <c r="BT49" s="23">
        <v>35</v>
      </c>
      <c r="BU49" s="50">
        <v>53</v>
      </c>
      <c r="BV49" s="19">
        <v>0</v>
      </c>
      <c r="BW49" s="50">
        <v>165</v>
      </c>
      <c r="BX49" s="19">
        <v>110</v>
      </c>
      <c r="BY49" s="50">
        <v>182</v>
      </c>
      <c r="BZ49" s="52" t="s">
        <v>27</v>
      </c>
      <c r="CA49" s="19">
        <v>792</v>
      </c>
      <c r="CB49" s="50">
        <v>823</v>
      </c>
      <c r="CC49" s="19">
        <v>472</v>
      </c>
      <c r="CD49" s="50">
        <v>553</v>
      </c>
      <c r="CE49" s="19">
        <v>828</v>
      </c>
      <c r="CF49" s="50">
        <v>458</v>
      </c>
      <c r="CG49" s="19">
        <v>968</v>
      </c>
      <c r="CH49" s="50">
        <v>944</v>
      </c>
      <c r="CI49" s="19">
        <v>233</v>
      </c>
      <c r="CJ49" s="50">
        <v>202</v>
      </c>
      <c r="CK49" s="52" t="s">
        <v>27</v>
      </c>
      <c r="CL49" s="19">
        <v>1582</v>
      </c>
      <c r="CM49" s="50">
        <v>1248</v>
      </c>
      <c r="CN49" s="19">
        <v>78</v>
      </c>
      <c r="CO49" s="50">
        <v>96</v>
      </c>
      <c r="CP49" s="19">
        <v>157</v>
      </c>
      <c r="CQ49" s="50">
        <v>136</v>
      </c>
      <c r="CR49" s="19">
        <v>62</v>
      </c>
      <c r="CS49" s="50">
        <v>105</v>
      </c>
      <c r="CT49" s="19">
        <v>87</v>
      </c>
      <c r="CU49" s="50">
        <v>103</v>
      </c>
      <c r="CV49" s="52" t="s">
        <v>27</v>
      </c>
      <c r="CW49" s="19">
        <v>2070</v>
      </c>
      <c r="CX49" s="50">
        <v>865</v>
      </c>
      <c r="CY49" s="19">
        <v>351</v>
      </c>
      <c r="CZ49" s="50">
        <v>277</v>
      </c>
      <c r="DA49" s="19">
        <v>4199</v>
      </c>
      <c r="DB49" s="50">
        <v>1453</v>
      </c>
      <c r="DC49" s="19">
        <v>1111</v>
      </c>
      <c r="DD49" s="50">
        <v>1493</v>
      </c>
      <c r="DE49" s="19">
        <v>0</v>
      </c>
      <c r="DF49" s="50">
        <v>165</v>
      </c>
      <c r="DG49" s="52" t="s">
        <v>27</v>
      </c>
      <c r="DH49" s="19">
        <v>1180</v>
      </c>
      <c r="DI49" s="50">
        <v>756</v>
      </c>
      <c r="DJ49" s="19">
        <v>365</v>
      </c>
      <c r="DK49" s="50">
        <v>558</v>
      </c>
      <c r="DL49" s="19">
        <v>148</v>
      </c>
      <c r="DM49" s="50">
        <v>256</v>
      </c>
      <c r="DN49" s="19">
        <v>725</v>
      </c>
      <c r="DO49" s="50">
        <v>519</v>
      </c>
      <c r="DP49" s="19">
        <v>1000</v>
      </c>
      <c r="DQ49" s="50">
        <v>602</v>
      </c>
      <c r="DR49" s="52" t="s">
        <v>27</v>
      </c>
      <c r="DS49" s="19">
        <v>8088</v>
      </c>
      <c r="DT49" s="50">
        <v>1897</v>
      </c>
      <c r="DU49" s="19">
        <v>122</v>
      </c>
      <c r="DV49" s="50">
        <v>156</v>
      </c>
      <c r="DW49" s="19">
        <v>0</v>
      </c>
      <c r="DX49" s="50">
        <v>165</v>
      </c>
      <c r="DY49" s="19">
        <v>7966</v>
      </c>
      <c r="DZ49" s="50">
        <v>1851</v>
      </c>
    </row>
    <row r="50" spans="1:130" x14ac:dyDescent="0.2">
      <c r="A50" s="46" t="s">
        <v>28</v>
      </c>
      <c r="B50" s="53">
        <v>3048602</v>
      </c>
      <c r="C50" s="54">
        <v>3454</v>
      </c>
      <c r="D50" s="53">
        <v>2510591</v>
      </c>
      <c r="E50" s="54">
        <v>20990</v>
      </c>
      <c r="F50" s="53">
        <v>384676</v>
      </c>
      <c r="G50" s="54">
        <v>17510</v>
      </c>
      <c r="H50" s="53">
        <v>132950</v>
      </c>
      <c r="I50" s="54">
        <v>9071</v>
      </c>
      <c r="J50" s="19">
        <v>239</v>
      </c>
      <c r="K50" s="50">
        <v>244</v>
      </c>
      <c r="L50" s="52" t="s">
        <v>28</v>
      </c>
      <c r="M50" s="19">
        <v>2850</v>
      </c>
      <c r="N50" s="50">
        <v>1405</v>
      </c>
      <c r="O50" s="19">
        <v>8636</v>
      </c>
      <c r="P50" s="50">
        <v>3377</v>
      </c>
      <c r="Q50" s="19">
        <v>356</v>
      </c>
      <c r="R50" s="50">
        <v>401</v>
      </c>
      <c r="S50" s="19">
        <v>47322</v>
      </c>
      <c r="T50" s="50">
        <v>7072</v>
      </c>
      <c r="U50" s="19">
        <v>3206</v>
      </c>
      <c r="V50" s="50">
        <v>1242</v>
      </c>
      <c r="W50" s="52" t="s">
        <v>28</v>
      </c>
      <c r="X50" s="19">
        <v>694</v>
      </c>
      <c r="Y50" s="50">
        <v>470</v>
      </c>
      <c r="Z50" s="19">
        <v>0</v>
      </c>
      <c r="AA50" s="50">
        <v>216</v>
      </c>
      <c r="AB50" s="19">
        <v>259</v>
      </c>
      <c r="AC50" s="50">
        <v>315</v>
      </c>
      <c r="AD50" s="19">
        <v>5429</v>
      </c>
      <c r="AE50" s="50">
        <v>1706</v>
      </c>
      <c r="AF50" s="19">
        <v>1432</v>
      </c>
      <c r="AG50" s="50">
        <v>836</v>
      </c>
      <c r="AH50" s="52" t="s">
        <v>28</v>
      </c>
      <c r="AI50" s="19">
        <v>3612</v>
      </c>
      <c r="AJ50" s="50">
        <v>1512</v>
      </c>
      <c r="AK50" s="19">
        <v>1660</v>
      </c>
      <c r="AL50" s="50">
        <v>1190</v>
      </c>
      <c r="AM50" s="19">
        <v>4239</v>
      </c>
      <c r="AN50" s="50">
        <v>1852</v>
      </c>
      <c r="AO50" s="19">
        <v>594</v>
      </c>
      <c r="AP50" s="50">
        <v>353</v>
      </c>
      <c r="AQ50" s="19">
        <v>1706</v>
      </c>
      <c r="AR50" s="50">
        <v>1653</v>
      </c>
      <c r="AS50" s="52" t="s">
        <v>28</v>
      </c>
      <c r="AT50" s="19">
        <v>559</v>
      </c>
      <c r="AU50" s="50">
        <v>433</v>
      </c>
      <c r="AV50" s="19">
        <v>211</v>
      </c>
      <c r="AW50" s="50">
        <v>296</v>
      </c>
      <c r="AX50" s="19">
        <v>1276</v>
      </c>
      <c r="AY50" s="50">
        <v>724</v>
      </c>
      <c r="AZ50" s="19">
        <v>0</v>
      </c>
      <c r="BA50" s="50">
        <v>216</v>
      </c>
      <c r="BB50" s="19">
        <v>2540</v>
      </c>
      <c r="BC50" s="50">
        <v>1429</v>
      </c>
      <c r="BD50" s="52" t="s">
        <v>28</v>
      </c>
      <c r="BE50" s="19">
        <v>407</v>
      </c>
      <c r="BF50" s="50">
        <v>253</v>
      </c>
      <c r="BG50" s="19">
        <v>1229</v>
      </c>
      <c r="BH50" s="50">
        <v>505</v>
      </c>
      <c r="BI50" s="19">
        <v>782</v>
      </c>
      <c r="BJ50" s="50">
        <v>407</v>
      </c>
      <c r="BK50" s="19">
        <v>1861</v>
      </c>
      <c r="BL50" s="50">
        <v>1330</v>
      </c>
      <c r="BM50" s="19">
        <v>995</v>
      </c>
      <c r="BN50" s="50">
        <v>453</v>
      </c>
      <c r="BO50" s="52" t="s">
        <v>28</v>
      </c>
      <c r="BP50" s="19">
        <v>1206</v>
      </c>
      <c r="BQ50" s="50">
        <v>722</v>
      </c>
      <c r="BR50" s="19">
        <v>90</v>
      </c>
      <c r="BS50" s="50">
        <v>115</v>
      </c>
      <c r="BT50" s="23" t="s">
        <v>61</v>
      </c>
      <c r="BU50" s="23" t="s">
        <v>61</v>
      </c>
      <c r="BV50" s="23">
        <v>460</v>
      </c>
      <c r="BW50" s="50">
        <v>514</v>
      </c>
      <c r="BX50" s="19">
        <v>960</v>
      </c>
      <c r="BY50" s="50">
        <v>456</v>
      </c>
      <c r="BZ50" s="52" t="s">
        <v>28</v>
      </c>
      <c r="CA50" s="19">
        <v>4823</v>
      </c>
      <c r="CB50" s="50">
        <v>2504</v>
      </c>
      <c r="CC50" s="19">
        <v>2711</v>
      </c>
      <c r="CD50" s="50">
        <v>1337</v>
      </c>
      <c r="CE50" s="19">
        <v>798</v>
      </c>
      <c r="CF50" s="50">
        <v>618</v>
      </c>
      <c r="CG50" s="19">
        <v>678</v>
      </c>
      <c r="CH50" s="50">
        <v>668</v>
      </c>
      <c r="CI50" s="19">
        <v>1658</v>
      </c>
      <c r="CJ50" s="50">
        <v>715</v>
      </c>
      <c r="CK50" s="52" t="s">
        <v>28</v>
      </c>
      <c r="CL50" s="19">
        <v>968</v>
      </c>
      <c r="CM50" s="50">
        <v>673</v>
      </c>
      <c r="CN50" s="19">
        <v>3392</v>
      </c>
      <c r="CO50" s="50">
        <v>1234</v>
      </c>
      <c r="CP50" s="19">
        <v>1582</v>
      </c>
      <c r="CQ50" s="50">
        <v>655</v>
      </c>
      <c r="CR50" s="19">
        <v>0</v>
      </c>
      <c r="CS50" s="50">
        <v>216</v>
      </c>
      <c r="CT50" s="19">
        <v>767</v>
      </c>
      <c r="CU50" s="50">
        <v>513</v>
      </c>
      <c r="CV50" s="52" t="s">
        <v>28</v>
      </c>
      <c r="CW50" s="19">
        <v>417</v>
      </c>
      <c r="CX50" s="50">
        <v>271</v>
      </c>
      <c r="CY50" s="19">
        <v>1372</v>
      </c>
      <c r="CZ50" s="50">
        <v>875</v>
      </c>
      <c r="DA50" s="19">
        <v>5240</v>
      </c>
      <c r="DB50" s="50">
        <v>1362</v>
      </c>
      <c r="DC50" s="19">
        <v>6593</v>
      </c>
      <c r="DD50" s="50">
        <v>2222</v>
      </c>
      <c r="DE50" s="19">
        <v>0</v>
      </c>
      <c r="DF50" s="50">
        <v>216</v>
      </c>
      <c r="DG50" s="52" t="s">
        <v>28</v>
      </c>
      <c r="DH50" s="19">
        <v>1959</v>
      </c>
      <c r="DI50" s="50">
        <v>1069</v>
      </c>
      <c r="DJ50" s="19">
        <v>3906</v>
      </c>
      <c r="DK50" s="50">
        <v>1266</v>
      </c>
      <c r="DL50" s="19">
        <v>74</v>
      </c>
      <c r="DM50" s="50">
        <v>92</v>
      </c>
      <c r="DN50" s="19">
        <v>1156</v>
      </c>
      <c r="DO50" s="50">
        <v>983</v>
      </c>
      <c r="DP50" s="19">
        <v>46</v>
      </c>
      <c r="DQ50" s="50">
        <v>68</v>
      </c>
      <c r="DR50" s="52" t="s">
        <v>28</v>
      </c>
      <c r="DS50" s="19">
        <v>20385</v>
      </c>
      <c r="DT50" s="50">
        <v>5121</v>
      </c>
      <c r="DU50" s="19">
        <v>255</v>
      </c>
      <c r="DV50" s="50">
        <v>294</v>
      </c>
      <c r="DW50" s="19">
        <v>302</v>
      </c>
      <c r="DX50" s="50">
        <v>488</v>
      </c>
      <c r="DY50" s="19">
        <v>19828</v>
      </c>
      <c r="DZ50" s="50">
        <v>5300</v>
      </c>
    </row>
    <row r="51" spans="1:130" x14ac:dyDescent="0.2">
      <c r="A51" s="46" t="s">
        <v>29</v>
      </c>
      <c r="B51" s="53">
        <v>1350155</v>
      </c>
      <c r="C51" s="54">
        <v>1461</v>
      </c>
      <c r="D51" s="53">
        <v>1173997</v>
      </c>
      <c r="E51" s="54">
        <v>9472</v>
      </c>
      <c r="F51" s="53">
        <v>119189</v>
      </c>
      <c r="G51" s="54">
        <v>8363</v>
      </c>
      <c r="H51" s="53">
        <v>50288</v>
      </c>
      <c r="I51" s="54">
        <v>5067</v>
      </c>
      <c r="J51" s="19">
        <v>379</v>
      </c>
      <c r="K51" s="50">
        <v>422</v>
      </c>
      <c r="L51" s="52" t="s">
        <v>29</v>
      </c>
      <c r="M51" s="19">
        <v>392</v>
      </c>
      <c r="N51" s="50">
        <v>505</v>
      </c>
      <c r="O51" s="19">
        <v>970</v>
      </c>
      <c r="P51" s="50">
        <v>1008</v>
      </c>
      <c r="Q51" s="19">
        <v>154</v>
      </c>
      <c r="R51" s="50">
        <v>302</v>
      </c>
      <c r="S51" s="19">
        <v>1110</v>
      </c>
      <c r="T51" s="50">
        <v>671</v>
      </c>
      <c r="U51" s="19">
        <v>372</v>
      </c>
      <c r="V51" s="50">
        <v>289</v>
      </c>
      <c r="W51" s="52" t="s">
        <v>29</v>
      </c>
      <c r="X51" s="19">
        <v>1701</v>
      </c>
      <c r="Y51" s="50">
        <v>593</v>
      </c>
      <c r="Z51" s="19">
        <v>106</v>
      </c>
      <c r="AA51" s="50">
        <v>179</v>
      </c>
      <c r="AB51" s="19">
        <v>661</v>
      </c>
      <c r="AC51" s="50">
        <v>728</v>
      </c>
      <c r="AD51" s="19">
        <v>1182</v>
      </c>
      <c r="AE51" s="50">
        <v>528</v>
      </c>
      <c r="AF51" s="19">
        <v>216</v>
      </c>
      <c r="AG51" s="50">
        <v>278</v>
      </c>
      <c r="AH51" s="52" t="s">
        <v>29</v>
      </c>
      <c r="AI51" s="19">
        <v>153</v>
      </c>
      <c r="AJ51" s="50">
        <v>231</v>
      </c>
      <c r="AK51" s="19">
        <v>126</v>
      </c>
      <c r="AL51" s="50">
        <v>221</v>
      </c>
      <c r="AM51" s="19">
        <v>390</v>
      </c>
      <c r="AN51" s="50">
        <v>317</v>
      </c>
      <c r="AO51" s="19">
        <v>524</v>
      </c>
      <c r="AP51" s="50">
        <v>502</v>
      </c>
      <c r="AQ51" s="19">
        <v>56</v>
      </c>
      <c r="AR51" s="50">
        <v>79</v>
      </c>
      <c r="AS51" s="52" t="s">
        <v>29</v>
      </c>
      <c r="AT51" s="19">
        <v>0</v>
      </c>
      <c r="AU51" s="50">
        <v>195</v>
      </c>
      <c r="AV51" s="19">
        <v>376</v>
      </c>
      <c r="AW51" s="50">
        <v>431</v>
      </c>
      <c r="AX51" s="19">
        <v>391</v>
      </c>
      <c r="AY51" s="50">
        <v>431</v>
      </c>
      <c r="AZ51" s="19">
        <v>4524</v>
      </c>
      <c r="BA51" s="50">
        <v>1734</v>
      </c>
      <c r="BB51" s="19">
        <v>927</v>
      </c>
      <c r="BC51" s="50">
        <v>921</v>
      </c>
      <c r="BD51" s="52" t="s">
        <v>29</v>
      </c>
      <c r="BE51" s="19">
        <v>18723</v>
      </c>
      <c r="BF51" s="50">
        <v>2822</v>
      </c>
      <c r="BG51" s="19">
        <v>581</v>
      </c>
      <c r="BH51" s="50">
        <v>483</v>
      </c>
      <c r="BI51" s="19">
        <v>92</v>
      </c>
      <c r="BJ51" s="50">
        <v>108</v>
      </c>
      <c r="BK51" s="19">
        <v>0</v>
      </c>
      <c r="BL51" s="50">
        <v>195</v>
      </c>
      <c r="BM51" s="19">
        <v>0</v>
      </c>
      <c r="BN51" s="50">
        <v>195</v>
      </c>
      <c r="BO51" s="52" t="s">
        <v>29</v>
      </c>
      <c r="BP51" s="19">
        <v>278</v>
      </c>
      <c r="BQ51" s="50">
        <v>333</v>
      </c>
      <c r="BR51" s="19">
        <v>57</v>
      </c>
      <c r="BS51" s="50">
        <v>113</v>
      </c>
      <c r="BT51" s="19">
        <v>160</v>
      </c>
      <c r="BU51" s="50">
        <v>195</v>
      </c>
      <c r="BV51" s="23" t="s">
        <v>61</v>
      </c>
      <c r="BW51" s="23" t="s">
        <v>61</v>
      </c>
      <c r="BX51" s="23">
        <v>1012</v>
      </c>
      <c r="BY51" s="50">
        <v>552</v>
      </c>
      <c r="BZ51" s="52" t="s">
        <v>29</v>
      </c>
      <c r="CA51" s="19">
        <v>97</v>
      </c>
      <c r="CB51" s="50">
        <v>128</v>
      </c>
      <c r="CC51" s="19">
        <v>3556</v>
      </c>
      <c r="CD51" s="50">
        <v>2299</v>
      </c>
      <c r="CE51" s="19">
        <v>269</v>
      </c>
      <c r="CF51" s="50">
        <v>236</v>
      </c>
      <c r="CG51" s="19">
        <v>0</v>
      </c>
      <c r="CH51" s="50">
        <v>195</v>
      </c>
      <c r="CI51" s="19">
        <v>986</v>
      </c>
      <c r="CJ51" s="50">
        <v>787</v>
      </c>
      <c r="CK51" s="52" t="s">
        <v>29</v>
      </c>
      <c r="CL51" s="19">
        <v>0</v>
      </c>
      <c r="CM51" s="50">
        <v>195</v>
      </c>
      <c r="CN51" s="19">
        <v>317</v>
      </c>
      <c r="CO51" s="50">
        <v>368</v>
      </c>
      <c r="CP51" s="19">
        <v>1306</v>
      </c>
      <c r="CQ51" s="50">
        <v>655</v>
      </c>
      <c r="CR51" s="19">
        <v>1022</v>
      </c>
      <c r="CS51" s="50">
        <v>515</v>
      </c>
      <c r="CT51" s="19">
        <v>413</v>
      </c>
      <c r="CU51" s="50">
        <v>396</v>
      </c>
      <c r="CV51" s="52" t="s">
        <v>29</v>
      </c>
      <c r="CW51" s="19">
        <v>126</v>
      </c>
      <c r="CX51" s="50">
        <v>149</v>
      </c>
      <c r="CY51" s="19">
        <v>801</v>
      </c>
      <c r="CZ51" s="50">
        <v>555</v>
      </c>
      <c r="DA51" s="19">
        <v>892</v>
      </c>
      <c r="DB51" s="50">
        <v>438</v>
      </c>
      <c r="DC51" s="19">
        <v>272</v>
      </c>
      <c r="DD51" s="50">
        <v>251</v>
      </c>
      <c r="DE51" s="19">
        <v>2370</v>
      </c>
      <c r="DF51" s="50">
        <v>813</v>
      </c>
      <c r="DG51" s="52" t="s">
        <v>29</v>
      </c>
      <c r="DH51" s="19">
        <v>890</v>
      </c>
      <c r="DI51" s="50">
        <v>881</v>
      </c>
      <c r="DJ51" s="19">
        <v>582</v>
      </c>
      <c r="DK51" s="50">
        <v>386</v>
      </c>
      <c r="DL51" s="19">
        <v>155</v>
      </c>
      <c r="DM51" s="50">
        <v>217</v>
      </c>
      <c r="DN51" s="19">
        <v>621</v>
      </c>
      <c r="DO51" s="50">
        <v>717</v>
      </c>
      <c r="DP51" s="19">
        <v>0</v>
      </c>
      <c r="DQ51" s="50">
        <v>195</v>
      </c>
      <c r="DR51" s="52" t="s">
        <v>29</v>
      </c>
      <c r="DS51" s="19">
        <v>6681</v>
      </c>
      <c r="DT51" s="50">
        <v>2263</v>
      </c>
      <c r="DU51" s="19">
        <v>475</v>
      </c>
      <c r="DV51" s="50">
        <v>529</v>
      </c>
      <c r="DW51" s="19">
        <v>0</v>
      </c>
      <c r="DX51" s="50">
        <v>195</v>
      </c>
      <c r="DY51" s="19">
        <v>6206</v>
      </c>
      <c r="DZ51" s="50">
        <v>2118</v>
      </c>
    </row>
    <row r="52" spans="1:130" x14ac:dyDescent="0.2">
      <c r="A52" s="46" t="s">
        <v>30</v>
      </c>
      <c r="B52" s="19">
        <v>8791672</v>
      </c>
      <c r="C52" s="50">
        <v>5050</v>
      </c>
      <c r="D52" s="19">
        <v>7888800</v>
      </c>
      <c r="E52" s="50">
        <v>24045</v>
      </c>
      <c r="F52" s="19">
        <v>689445</v>
      </c>
      <c r="G52" s="50">
        <v>21026</v>
      </c>
      <c r="H52" s="19">
        <v>149260</v>
      </c>
      <c r="I52" s="50">
        <v>9572</v>
      </c>
      <c r="J52" s="19">
        <v>357</v>
      </c>
      <c r="K52" s="50">
        <v>584</v>
      </c>
      <c r="L52" s="52" t="s">
        <v>30</v>
      </c>
      <c r="M52" s="19">
        <v>457</v>
      </c>
      <c r="N52" s="50">
        <v>549</v>
      </c>
      <c r="O52" s="19">
        <v>806</v>
      </c>
      <c r="P52" s="50">
        <v>972</v>
      </c>
      <c r="Q52" s="19">
        <v>261</v>
      </c>
      <c r="R52" s="50">
        <v>337</v>
      </c>
      <c r="S52" s="19">
        <v>9155</v>
      </c>
      <c r="T52" s="50">
        <v>2507</v>
      </c>
      <c r="U52" s="19">
        <v>3314</v>
      </c>
      <c r="V52" s="50">
        <v>874</v>
      </c>
      <c r="W52" s="52" t="s">
        <v>30</v>
      </c>
      <c r="X52" s="19">
        <v>3484</v>
      </c>
      <c r="Y52" s="50">
        <v>1354</v>
      </c>
      <c r="Z52" s="19">
        <v>1066</v>
      </c>
      <c r="AA52" s="50">
        <v>540</v>
      </c>
      <c r="AB52" s="19">
        <v>629</v>
      </c>
      <c r="AC52" s="50">
        <v>399</v>
      </c>
      <c r="AD52" s="19">
        <v>12032</v>
      </c>
      <c r="AE52" s="50">
        <v>3261</v>
      </c>
      <c r="AF52" s="19">
        <v>1915</v>
      </c>
      <c r="AG52" s="50">
        <v>1699</v>
      </c>
      <c r="AH52" s="52" t="s">
        <v>30</v>
      </c>
      <c r="AI52" s="19">
        <v>218</v>
      </c>
      <c r="AJ52" s="50">
        <v>241</v>
      </c>
      <c r="AK52" s="19">
        <v>73</v>
      </c>
      <c r="AL52" s="50">
        <v>122</v>
      </c>
      <c r="AM52" s="19">
        <v>1854</v>
      </c>
      <c r="AN52" s="50">
        <v>1020</v>
      </c>
      <c r="AO52" s="19">
        <v>664</v>
      </c>
      <c r="AP52" s="50">
        <v>675</v>
      </c>
      <c r="AQ52" s="19">
        <v>61</v>
      </c>
      <c r="AR52" s="50">
        <v>85</v>
      </c>
      <c r="AS52" s="52" t="s">
        <v>30</v>
      </c>
      <c r="AT52" s="19">
        <v>480</v>
      </c>
      <c r="AU52" s="50">
        <v>701</v>
      </c>
      <c r="AV52" s="19">
        <v>537</v>
      </c>
      <c r="AW52" s="50">
        <v>533</v>
      </c>
      <c r="AX52" s="19">
        <v>449</v>
      </c>
      <c r="AY52" s="50">
        <v>389</v>
      </c>
      <c r="AZ52" s="19">
        <v>916</v>
      </c>
      <c r="BA52" s="50">
        <v>940</v>
      </c>
      <c r="BB52" s="19">
        <v>3772</v>
      </c>
      <c r="BC52" s="50">
        <v>1579</v>
      </c>
      <c r="BD52" s="52" t="s">
        <v>30</v>
      </c>
      <c r="BE52" s="19">
        <v>2726</v>
      </c>
      <c r="BF52" s="50">
        <v>940</v>
      </c>
      <c r="BG52" s="19">
        <v>1657</v>
      </c>
      <c r="BH52" s="50">
        <v>898</v>
      </c>
      <c r="BI52" s="19">
        <v>98</v>
      </c>
      <c r="BJ52" s="50">
        <v>96</v>
      </c>
      <c r="BK52" s="19">
        <v>499</v>
      </c>
      <c r="BL52" s="50">
        <v>804</v>
      </c>
      <c r="BM52" s="19">
        <v>296</v>
      </c>
      <c r="BN52" s="50">
        <v>361</v>
      </c>
      <c r="BO52" s="52" t="s">
        <v>30</v>
      </c>
      <c r="BP52" s="19">
        <v>30</v>
      </c>
      <c r="BQ52" s="50">
        <v>51</v>
      </c>
      <c r="BR52" s="19">
        <v>384</v>
      </c>
      <c r="BS52" s="50">
        <v>414</v>
      </c>
      <c r="BT52" s="19">
        <v>717</v>
      </c>
      <c r="BU52" s="50">
        <v>649</v>
      </c>
      <c r="BV52" s="19">
        <v>829</v>
      </c>
      <c r="BW52" s="50">
        <v>717</v>
      </c>
      <c r="BX52" s="23" t="s">
        <v>61</v>
      </c>
      <c r="BY52" s="23" t="s">
        <v>61</v>
      </c>
      <c r="BZ52" s="52" t="s">
        <v>30</v>
      </c>
      <c r="CA52" s="23">
        <v>127</v>
      </c>
      <c r="CB52" s="50">
        <v>123</v>
      </c>
      <c r="CC52" s="19">
        <v>58664</v>
      </c>
      <c r="CD52" s="50">
        <v>5894</v>
      </c>
      <c r="CE52" s="19">
        <v>4294</v>
      </c>
      <c r="CF52" s="50">
        <v>1775</v>
      </c>
      <c r="CG52" s="19">
        <v>0</v>
      </c>
      <c r="CH52" s="50">
        <v>213</v>
      </c>
      <c r="CI52" s="19">
        <v>628</v>
      </c>
      <c r="CJ52" s="50">
        <v>481</v>
      </c>
      <c r="CK52" s="52" t="s">
        <v>30</v>
      </c>
      <c r="CL52" s="19">
        <v>122</v>
      </c>
      <c r="CM52" s="50">
        <v>215</v>
      </c>
      <c r="CN52" s="19">
        <v>398</v>
      </c>
      <c r="CO52" s="50">
        <v>582</v>
      </c>
      <c r="CP52" s="19">
        <v>22445</v>
      </c>
      <c r="CQ52" s="50">
        <v>2957</v>
      </c>
      <c r="CR52" s="19">
        <v>137</v>
      </c>
      <c r="CS52" s="50">
        <v>178</v>
      </c>
      <c r="CT52" s="19">
        <v>412</v>
      </c>
      <c r="CU52" s="50">
        <v>351</v>
      </c>
      <c r="CV52" s="52" t="s">
        <v>30</v>
      </c>
      <c r="CW52" s="19">
        <v>0</v>
      </c>
      <c r="CX52" s="50">
        <v>213</v>
      </c>
      <c r="CY52" s="19">
        <v>527</v>
      </c>
      <c r="CZ52" s="50">
        <v>267</v>
      </c>
      <c r="DA52" s="19">
        <v>4489</v>
      </c>
      <c r="DB52" s="50">
        <v>1610</v>
      </c>
      <c r="DC52" s="19">
        <v>540</v>
      </c>
      <c r="DD52" s="50">
        <v>695</v>
      </c>
      <c r="DE52" s="19">
        <v>133</v>
      </c>
      <c r="DF52" s="50">
        <v>104</v>
      </c>
      <c r="DG52" s="52" t="s">
        <v>30</v>
      </c>
      <c r="DH52" s="19">
        <v>4810</v>
      </c>
      <c r="DI52" s="50">
        <v>2089</v>
      </c>
      <c r="DJ52" s="19">
        <v>996</v>
      </c>
      <c r="DK52" s="50">
        <v>992</v>
      </c>
      <c r="DL52" s="19">
        <v>494</v>
      </c>
      <c r="DM52" s="50">
        <v>498</v>
      </c>
      <c r="DN52" s="19">
        <v>308</v>
      </c>
      <c r="DO52" s="50">
        <v>258</v>
      </c>
      <c r="DP52" s="19">
        <v>0</v>
      </c>
      <c r="DQ52" s="50">
        <v>213</v>
      </c>
      <c r="DR52" s="52" t="s">
        <v>30</v>
      </c>
      <c r="DS52" s="19">
        <v>64167</v>
      </c>
      <c r="DT52" s="50">
        <v>7967</v>
      </c>
      <c r="DU52" s="19">
        <v>3036</v>
      </c>
      <c r="DV52" s="50">
        <v>1978</v>
      </c>
      <c r="DW52" s="19">
        <v>305</v>
      </c>
      <c r="DX52" s="50">
        <v>315</v>
      </c>
      <c r="DY52" s="19">
        <v>60826</v>
      </c>
      <c r="DZ52" s="50">
        <v>7820</v>
      </c>
    </row>
    <row r="53" spans="1:130" x14ac:dyDescent="0.2">
      <c r="A53" s="46" t="s">
        <v>31</v>
      </c>
      <c r="B53" s="19">
        <v>2073628</v>
      </c>
      <c r="C53" s="50">
        <v>2569</v>
      </c>
      <c r="D53" s="19">
        <v>1816418</v>
      </c>
      <c r="E53" s="50">
        <v>14704</v>
      </c>
      <c r="F53" s="19">
        <v>189705</v>
      </c>
      <c r="G53" s="50">
        <v>11524</v>
      </c>
      <c r="H53" s="19">
        <v>55545</v>
      </c>
      <c r="I53" s="50">
        <v>7590</v>
      </c>
      <c r="J53" s="19">
        <v>751</v>
      </c>
      <c r="K53" s="50">
        <v>928</v>
      </c>
      <c r="L53" s="52" t="s">
        <v>31</v>
      </c>
      <c r="M53" s="19">
        <v>950</v>
      </c>
      <c r="N53" s="50">
        <v>1064</v>
      </c>
      <c r="O53" s="19">
        <v>4255</v>
      </c>
      <c r="P53" s="50">
        <v>1683</v>
      </c>
      <c r="Q53" s="19">
        <v>416</v>
      </c>
      <c r="R53" s="50">
        <v>453</v>
      </c>
      <c r="S53" s="19">
        <v>5915</v>
      </c>
      <c r="T53" s="50">
        <v>1550</v>
      </c>
      <c r="U53" s="19">
        <v>5038</v>
      </c>
      <c r="V53" s="50">
        <v>2195</v>
      </c>
      <c r="W53" s="52" t="s">
        <v>31</v>
      </c>
      <c r="X53" s="19">
        <v>598</v>
      </c>
      <c r="Y53" s="50">
        <v>680</v>
      </c>
      <c r="Z53" s="19">
        <v>108</v>
      </c>
      <c r="AA53" s="50">
        <v>172</v>
      </c>
      <c r="AB53" s="19">
        <v>32</v>
      </c>
      <c r="AC53" s="50">
        <v>54</v>
      </c>
      <c r="AD53" s="19">
        <v>1804</v>
      </c>
      <c r="AE53" s="50">
        <v>1103</v>
      </c>
      <c r="AF53" s="19">
        <v>1019</v>
      </c>
      <c r="AG53" s="50">
        <v>773</v>
      </c>
      <c r="AH53" s="52" t="s">
        <v>31</v>
      </c>
      <c r="AI53" s="19">
        <v>949</v>
      </c>
      <c r="AJ53" s="50">
        <v>1079</v>
      </c>
      <c r="AK53" s="19">
        <v>318</v>
      </c>
      <c r="AL53" s="50">
        <v>331</v>
      </c>
      <c r="AM53" s="19">
        <v>836</v>
      </c>
      <c r="AN53" s="50">
        <v>590</v>
      </c>
      <c r="AO53" s="19">
        <v>368</v>
      </c>
      <c r="AP53" s="50">
        <v>466</v>
      </c>
      <c r="AQ53" s="19">
        <v>4</v>
      </c>
      <c r="AR53" s="50">
        <v>9</v>
      </c>
      <c r="AS53" s="52" t="s">
        <v>31</v>
      </c>
      <c r="AT53" s="19">
        <v>475</v>
      </c>
      <c r="AU53" s="50">
        <v>492</v>
      </c>
      <c r="AV53" s="19">
        <v>78</v>
      </c>
      <c r="AW53" s="50">
        <v>134</v>
      </c>
      <c r="AX53" s="19">
        <v>365</v>
      </c>
      <c r="AY53" s="50">
        <v>320</v>
      </c>
      <c r="AZ53" s="19">
        <v>119</v>
      </c>
      <c r="BA53" s="50">
        <v>147</v>
      </c>
      <c r="BB53" s="19">
        <v>384</v>
      </c>
      <c r="BC53" s="50">
        <v>453</v>
      </c>
      <c r="BD53" s="52" t="s">
        <v>31</v>
      </c>
      <c r="BE53" s="19">
        <v>259</v>
      </c>
      <c r="BF53" s="50">
        <v>280</v>
      </c>
      <c r="BG53" s="19">
        <v>216</v>
      </c>
      <c r="BH53" s="50">
        <v>268</v>
      </c>
      <c r="BI53" s="19">
        <v>356</v>
      </c>
      <c r="BJ53" s="50">
        <v>280</v>
      </c>
      <c r="BK53" s="19">
        <v>83</v>
      </c>
      <c r="BL53" s="50">
        <v>98</v>
      </c>
      <c r="BM53" s="19">
        <v>372</v>
      </c>
      <c r="BN53" s="50">
        <v>527</v>
      </c>
      <c r="BO53" s="52" t="s">
        <v>31</v>
      </c>
      <c r="BP53" s="19">
        <v>468</v>
      </c>
      <c r="BQ53" s="50">
        <v>540</v>
      </c>
      <c r="BR53" s="19">
        <v>0</v>
      </c>
      <c r="BS53" s="50">
        <v>210</v>
      </c>
      <c r="BT53" s="19">
        <v>2303</v>
      </c>
      <c r="BU53" s="50">
        <v>1133</v>
      </c>
      <c r="BV53" s="19">
        <v>97</v>
      </c>
      <c r="BW53" s="50">
        <v>162</v>
      </c>
      <c r="BX53" s="19">
        <v>811</v>
      </c>
      <c r="BY53" s="50">
        <v>1082</v>
      </c>
      <c r="BZ53" s="52" t="s">
        <v>31</v>
      </c>
      <c r="CA53" s="23" t="s">
        <v>61</v>
      </c>
      <c r="CB53" s="23" t="s">
        <v>61</v>
      </c>
      <c r="CC53" s="23">
        <v>608</v>
      </c>
      <c r="CD53" s="50">
        <v>445</v>
      </c>
      <c r="CE53" s="19">
        <v>1263</v>
      </c>
      <c r="CF53" s="50">
        <v>839</v>
      </c>
      <c r="CG53" s="19">
        <v>10</v>
      </c>
      <c r="CH53" s="50">
        <v>20</v>
      </c>
      <c r="CI53" s="19">
        <v>209</v>
      </c>
      <c r="CJ53" s="50">
        <v>246</v>
      </c>
      <c r="CK53" s="52" t="s">
        <v>31</v>
      </c>
      <c r="CL53" s="19">
        <v>702</v>
      </c>
      <c r="CM53" s="50">
        <v>484</v>
      </c>
      <c r="CN53" s="19">
        <v>976</v>
      </c>
      <c r="CO53" s="50">
        <v>505</v>
      </c>
      <c r="CP53" s="19">
        <v>791</v>
      </c>
      <c r="CQ53" s="50">
        <v>548</v>
      </c>
      <c r="CR53" s="19">
        <v>83</v>
      </c>
      <c r="CS53" s="50">
        <v>155</v>
      </c>
      <c r="CT53" s="19">
        <v>355</v>
      </c>
      <c r="CU53" s="50">
        <v>417</v>
      </c>
      <c r="CV53" s="52" t="s">
        <v>31</v>
      </c>
      <c r="CW53" s="19">
        <v>85</v>
      </c>
      <c r="CX53" s="50">
        <v>156</v>
      </c>
      <c r="CY53" s="19">
        <v>599</v>
      </c>
      <c r="CZ53" s="50">
        <v>796</v>
      </c>
      <c r="DA53" s="19">
        <v>15762</v>
      </c>
      <c r="DB53" s="50">
        <v>3998</v>
      </c>
      <c r="DC53" s="19">
        <v>766</v>
      </c>
      <c r="DD53" s="50">
        <v>473</v>
      </c>
      <c r="DE53" s="19">
        <v>102</v>
      </c>
      <c r="DF53" s="50">
        <v>109</v>
      </c>
      <c r="DG53" s="52" t="s">
        <v>31</v>
      </c>
      <c r="DH53" s="19">
        <v>564</v>
      </c>
      <c r="DI53" s="50">
        <v>345</v>
      </c>
      <c r="DJ53" s="19">
        <v>1330</v>
      </c>
      <c r="DK53" s="50">
        <v>609</v>
      </c>
      <c r="DL53" s="19">
        <v>0</v>
      </c>
      <c r="DM53" s="50">
        <v>210</v>
      </c>
      <c r="DN53" s="19">
        <v>142</v>
      </c>
      <c r="DO53" s="50">
        <v>142</v>
      </c>
      <c r="DP53" s="19">
        <v>1451</v>
      </c>
      <c r="DQ53" s="50">
        <v>1198</v>
      </c>
      <c r="DR53" s="52" t="s">
        <v>31</v>
      </c>
      <c r="DS53" s="19">
        <v>11960</v>
      </c>
      <c r="DT53" s="50">
        <v>3086</v>
      </c>
      <c r="DU53" s="19">
        <v>217</v>
      </c>
      <c r="DV53" s="50">
        <v>378</v>
      </c>
      <c r="DW53" s="19">
        <v>0</v>
      </c>
      <c r="DX53" s="50">
        <v>210</v>
      </c>
      <c r="DY53" s="19">
        <v>11743</v>
      </c>
      <c r="DZ53" s="50">
        <v>3102</v>
      </c>
    </row>
    <row r="54" spans="1:130" x14ac:dyDescent="0.2">
      <c r="B54" s="19"/>
      <c r="C54" s="50"/>
      <c r="D54" s="19"/>
      <c r="E54" s="50"/>
      <c r="F54" s="19"/>
      <c r="G54" s="50"/>
      <c r="H54" s="19"/>
      <c r="I54" s="50"/>
      <c r="J54" s="19"/>
      <c r="K54" s="50"/>
      <c r="L54" s="52"/>
      <c r="M54" s="19"/>
      <c r="N54" s="50"/>
      <c r="O54" s="19"/>
      <c r="P54" s="50"/>
      <c r="Q54" s="19"/>
      <c r="R54" s="50"/>
      <c r="S54" s="19"/>
      <c r="T54" s="50"/>
      <c r="U54" s="19"/>
      <c r="V54" s="50"/>
      <c r="W54" s="52"/>
      <c r="X54" s="19"/>
      <c r="Y54" s="50"/>
      <c r="Z54" s="19"/>
      <c r="AA54" s="50"/>
      <c r="AB54" s="19"/>
      <c r="AC54" s="50"/>
      <c r="AD54" s="19"/>
      <c r="AE54" s="50"/>
      <c r="AF54" s="19"/>
      <c r="AG54" s="50"/>
      <c r="AH54" s="52"/>
      <c r="AI54" s="19"/>
      <c r="AJ54" s="50"/>
      <c r="AK54" s="19"/>
      <c r="AL54" s="50"/>
      <c r="AM54" s="19"/>
      <c r="AN54" s="50"/>
      <c r="AO54" s="19"/>
      <c r="AP54" s="50"/>
      <c r="AQ54" s="19"/>
      <c r="AR54" s="50"/>
      <c r="AS54" s="52"/>
      <c r="AT54" s="19"/>
      <c r="AU54" s="50"/>
      <c r="AV54" s="19"/>
      <c r="AW54" s="50"/>
      <c r="AX54" s="19"/>
      <c r="AY54" s="50"/>
      <c r="AZ54" s="19"/>
      <c r="BA54" s="50"/>
      <c r="BB54" s="19"/>
      <c r="BC54" s="50"/>
      <c r="BD54" s="52"/>
      <c r="BE54" s="19"/>
      <c r="BF54" s="50"/>
      <c r="BG54" s="19"/>
      <c r="BH54" s="50"/>
      <c r="BI54" s="19"/>
      <c r="BJ54" s="50"/>
      <c r="BK54" s="19"/>
      <c r="BL54" s="50"/>
      <c r="BM54" s="19"/>
      <c r="BN54" s="50"/>
      <c r="BO54" s="52"/>
      <c r="BP54" s="19"/>
      <c r="BQ54" s="50"/>
      <c r="BR54" s="19"/>
      <c r="BS54" s="50"/>
      <c r="BT54" s="19"/>
      <c r="BU54" s="50"/>
      <c r="BV54" s="19"/>
      <c r="BW54" s="50"/>
      <c r="BX54" s="19"/>
      <c r="BY54" s="50"/>
      <c r="BZ54" s="52"/>
      <c r="CA54" s="56"/>
      <c r="CB54" s="50"/>
      <c r="CC54" s="19"/>
      <c r="CD54" s="50"/>
      <c r="CE54" s="19"/>
      <c r="CF54" s="50"/>
      <c r="CG54" s="19"/>
      <c r="CH54" s="50"/>
      <c r="CI54" s="19"/>
      <c r="CJ54" s="50"/>
      <c r="CK54" s="52"/>
      <c r="CL54" s="19"/>
      <c r="CM54" s="50"/>
      <c r="CN54" s="19"/>
      <c r="CO54" s="50"/>
      <c r="CP54" s="19"/>
      <c r="CQ54" s="50"/>
      <c r="CR54" s="19"/>
      <c r="CS54" s="50"/>
      <c r="CT54" s="19"/>
      <c r="CU54" s="50"/>
      <c r="CV54" s="52"/>
      <c r="CW54" s="19"/>
      <c r="CX54" s="50"/>
      <c r="CY54" s="19"/>
      <c r="CZ54" s="50"/>
      <c r="DA54" s="19"/>
      <c r="DB54" s="50"/>
      <c r="DC54" s="19"/>
      <c r="DD54" s="50"/>
      <c r="DE54" s="19"/>
      <c r="DF54" s="50"/>
      <c r="DG54" s="52"/>
      <c r="DH54" s="19"/>
      <c r="DI54" s="50"/>
      <c r="DJ54" s="19"/>
      <c r="DK54" s="50"/>
      <c r="DL54" s="19"/>
      <c r="DM54" s="50"/>
      <c r="DN54" s="19"/>
      <c r="DO54" s="50"/>
      <c r="DP54" s="19"/>
      <c r="DQ54" s="50"/>
      <c r="DR54" s="52"/>
      <c r="DS54" s="19"/>
      <c r="DT54" s="50"/>
      <c r="DU54" s="19"/>
      <c r="DV54" s="50"/>
      <c r="DW54" s="19"/>
      <c r="DX54" s="50"/>
      <c r="DY54" s="19"/>
      <c r="DZ54" s="50"/>
    </row>
    <row r="55" spans="1:130" x14ac:dyDescent="0.2">
      <c r="A55" s="46" t="s">
        <v>32</v>
      </c>
      <c r="B55" s="19">
        <v>19240920</v>
      </c>
      <c r="C55" s="50">
        <v>8850</v>
      </c>
      <c r="D55" s="19">
        <v>17213380</v>
      </c>
      <c r="E55" s="50">
        <v>32096</v>
      </c>
      <c r="F55" s="19">
        <v>1638372</v>
      </c>
      <c r="G55" s="50">
        <v>30677</v>
      </c>
      <c r="H55" s="19">
        <v>254806</v>
      </c>
      <c r="I55" s="50">
        <v>11785</v>
      </c>
      <c r="J55" s="19">
        <v>851</v>
      </c>
      <c r="K55" s="50">
        <v>786</v>
      </c>
      <c r="L55" s="52" t="s">
        <v>32</v>
      </c>
      <c r="M55" s="19">
        <v>596</v>
      </c>
      <c r="N55" s="50">
        <v>497</v>
      </c>
      <c r="O55" s="19">
        <v>2185</v>
      </c>
      <c r="P55" s="50">
        <v>905</v>
      </c>
      <c r="Q55" s="19">
        <v>1130</v>
      </c>
      <c r="R55" s="50">
        <v>619</v>
      </c>
      <c r="S55" s="19">
        <v>24332</v>
      </c>
      <c r="T55" s="50">
        <v>3635</v>
      </c>
      <c r="U55" s="19">
        <v>5754</v>
      </c>
      <c r="V55" s="50">
        <v>2079</v>
      </c>
      <c r="W55" s="52" t="s">
        <v>32</v>
      </c>
      <c r="X55" s="19">
        <v>15040</v>
      </c>
      <c r="Y55" s="50">
        <v>2284</v>
      </c>
      <c r="Z55" s="19">
        <v>1655</v>
      </c>
      <c r="AA55" s="50">
        <v>1304</v>
      </c>
      <c r="AB55" s="19">
        <v>3325</v>
      </c>
      <c r="AC55" s="50">
        <v>1225</v>
      </c>
      <c r="AD55" s="19">
        <v>18976</v>
      </c>
      <c r="AE55" s="50">
        <v>2772</v>
      </c>
      <c r="AF55" s="19">
        <v>5938</v>
      </c>
      <c r="AG55" s="50">
        <v>1231</v>
      </c>
      <c r="AH55" s="52" t="s">
        <v>32</v>
      </c>
      <c r="AI55" s="19">
        <v>1301</v>
      </c>
      <c r="AJ55" s="50">
        <v>1202</v>
      </c>
      <c r="AK55" s="19">
        <v>138</v>
      </c>
      <c r="AL55" s="50">
        <v>173</v>
      </c>
      <c r="AM55" s="19">
        <v>6447</v>
      </c>
      <c r="AN55" s="50">
        <v>1717</v>
      </c>
      <c r="AO55" s="19">
        <v>1470</v>
      </c>
      <c r="AP55" s="50">
        <v>703</v>
      </c>
      <c r="AQ55" s="19">
        <v>1554</v>
      </c>
      <c r="AR55" s="50">
        <v>762</v>
      </c>
      <c r="AS55" s="52" t="s">
        <v>32</v>
      </c>
      <c r="AT55" s="19">
        <v>1329</v>
      </c>
      <c r="AU55" s="50">
        <v>736</v>
      </c>
      <c r="AV55" s="19">
        <v>1553</v>
      </c>
      <c r="AW55" s="50">
        <v>869</v>
      </c>
      <c r="AX55" s="19">
        <v>1757</v>
      </c>
      <c r="AY55" s="50">
        <v>605</v>
      </c>
      <c r="AZ55" s="19">
        <v>1918</v>
      </c>
      <c r="BA55" s="50">
        <v>869</v>
      </c>
      <c r="BB55" s="19">
        <v>6015</v>
      </c>
      <c r="BC55" s="50">
        <v>1806</v>
      </c>
      <c r="BD55" s="52" t="s">
        <v>32</v>
      </c>
      <c r="BE55" s="19">
        <v>17910</v>
      </c>
      <c r="BF55" s="50">
        <v>2972</v>
      </c>
      <c r="BG55" s="19">
        <v>5504</v>
      </c>
      <c r="BH55" s="50">
        <v>1772</v>
      </c>
      <c r="BI55" s="19">
        <v>2237</v>
      </c>
      <c r="BJ55" s="50">
        <v>739</v>
      </c>
      <c r="BK55" s="19">
        <v>444</v>
      </c>
      <c r="BL55" s="50">
        <v>505</v>
      </c>
      <c r="BM55" s="19">
        <v>1054</v>
      </c>
      <c r="BN55" s="50">
        <v>662</v>
      </c>
      <c r="BO55" s="52" t="s">
        <v>32</v>
      </c>
      <c r="BP55" s="19">
        <v>194</v>
      </c>
      <c r="BQ55" s="50">
        <v>212</v>
      </c>
      <c r="BR55" s="19">
        <v>746</v>
      </c>
      <c r="BS55" s="50">
        <v>480</v>
      </c>
      <c r="BT55" s="19">
        <v>2366</v>
      </c>
      <c r="BU55" s="50">
        <v>1246</v>
      </c>
      <c r="BV55" s="19">
        <v>2417</v>
      </c>
      <c r="BW55" s="50">
        <v>1030</v>
      </c>
      <c r="BX55" s="19">
        <v>31942</v>
      </c>
      <c r="BY55" s="50">
        <v>3631</v>
      </c>
      <c r="BZ55" s="52" t="s">
        <v>32</v>
      </c>
      <c r="CA55" s="19">
        <v>1139</v>
      </c>
      <c r="CB55" s="50">
        <v>721</v>
      </c>
      <c r="CC55" s="23" t="s">
        <v>61</v>
      </c>
      <c r="CD55" s="23" t="s">
        <v>61</v>
      </c>
      <c r="CE55" s="23">
        <v>9847</v>
      </c>
      <c r="CF55" s="50">
        <v>3033</v>
      </c>
      <c r="CG55" s="19">
        <v>247</v>
      </c>
      <c r="CH55" s="50">
        <v>247</v>
      </c>
      <c r="CI55" s="19">
        <v>5629</v>
      </c>
      <c r="CJ55" s="50">
        <v>1765</v>
      </c>
      <c r="CK55" s="52" t="s">
        <v>32</v>
      </c>
      <c r="CL55" s="19">
        <v>530</v>
      </c>
      <c r="CM55" s="50">
        <v>394</v>
      </c>
      <c r="CN55" s="19">
        <v>2091</v>
      </c>
      <c r="CO55" s="50">
        <v>947</v>
      </c>
      <c r="CP55" s="19">
        <v>22641</v>
      </c>
      <c r="CQ55" s="50">
        <v>3813</v>
      </c>
      <c r="CR55" s="19">
        <v>1623</v>
      </c>
      <c r="CS55" s="50">
        <v>767</v>
      </c>
      <c r="CT55" s="19">
        <v>3169</v>
      </c>
      <c r="CU55" s="50">
        <v>1284</v>
      </c>
      <c r="CV55" s="52" t="s">
        <v>32</v>
      </c>
      <c r="CW55" s="19">
        <v>68</v>
      </c>
      <c r="CX55" s="50">
        <v>111</v>
      </c>
      <c r="CY55" s="19">
        <v>5513</v>
      </c>
      <c r="CZ55" s="50">
        <v>2531</v>
      </c>
      <c r="DA55" s="19">
        <v>13033</v>
      </c>
      <c r="DB55" s="50">
        <v>2567</v>
      </c>
      <c r="DC55" s="19">
        <v>1185</v>
      </c>
      <c r="DD55" s="50">
        <v>522</v>
      </c>
      <c r="DE55" s="19">
        <v>3084</v>
      </c>
      <c r="DF55" s="50">
        <v>1404</v>
      </c>
      <c r="DG55" s="52" t="s">
        <v>32</v>
      </c>
      <c r="DH55" s="19">
        <v>12180</v>
      </c>
      <c r="DI55" s="50">
        <v>2417</v>
      </c>
      <c r="DJ55" s="19">
        <v>2697</v>
      </c>
      <c r="DK55" s="50">
        <v>1199</v>
      </c>
      <c r="DL55" s="19">
        <v>530</v>
      </c>
      <c r="DM55" s="50">
        <v>501</v>
      </c>
      <c r="DN55" s="19">
        <v>1450</v>
      </c>
      <c r="DO55" s="50">
        <v>936</v>
      </c>
      <c r="DP55" s="19">
        <v>72</v>
      </c>
      <c r="DQ55" s="50">
        <v>88</v>
      </c>
      <c r="DR55" s="52" t="s">
        <v>32</v>
      </c>
      <c r="DS55" s="19">
        <v>134362</v>
      </c>
      <c r="DT55" s="50">
        <v>9596</v>
      </c>
      <c r="DU55" s="19">
        <v>1868</v>
      </c>
      <c r="DV55" s="50">
        <v>797</v>
      </c>
      <c r="DW55" s="19">
        <v>282</v>
      </c>
      <c r="DX55" s="50">
        <v>235</v>
      </c>
      <c r="DY55" s="19">
        <v>132212</v>
      </c>
      <c r="DZ55" s="50">
        <v>9543</v>
      </c>
    </row>
    <row r="56" spans="1:130" x14ac:dyDescent="0.2">
      <c r="A56" s="46" t="s">
        <v>33</v>
      </c>
      <c r="B56" s="19">
        <v>10371906</v>
      </c>
      <c r="C56" s="50">
        <v>6477</v>
      </c>
      <c r="D56" s="19">
        <v>8834381</v>
      </c>
      <c r="E56" s="50">
        <v>37378</v>
      </c>
      <c r="F56" s="19">
        <v>1170200</v>
      </c>
      <c r="G56" s="50">
        <v>31849</v>
      </c>
      <c r="H56" s="19">
        <v>315215</v>
      </c>
      <c r="I56" s="50">
        <v>16391</v>
      </c>
      <c r="J56" s="19">
        <v>4697</v>
      </c>
      <c r="K56" s="50">
        <v>1750</v>
      </c>
      <c r="L56" s="52" t="s">
        <v>33</v>
      </c>
      <c r="M56" s="19">
        <v>1568</v>
      </c>
      <c r="N56" s="50">
        <v>930</v>
      </c>
      <c r="O56" s="19">
        <v>5319</v>
      </c>
      <c r="P56" s="50">
        <v>2022</v>
      </c>
      <c r="Q56" s="19">
        <v>1976</v>
      </c>
      <c r="R56" s="50">
        <v>1541</v>
      </c>
      <c r="S56" s="19">
        <v>18023</v>
      </c>
      <c r="T56" s="50">
        <v>3467</v>
      </c>
      <c r="U56" s="19">
        <v>6089</v>
      </c>
      <c r="V56" s="50">
        <v>2295</v>
      </c>
      <c r="W56" s="52" t="s">
        <v>33</v>
      </c>
      <c r="X56" s="19">
        <v>5840</v>
      </c>
      <c r="Y56" s="50">
        <v>2201</v>
      </c>
      <c r="Z56" s="19">
        <v>1595</v>
      </c>
      <c r="AA56" s="50">
        <v>1123</v>
      </c>
      <c r="AB56" s="19">
        <v>1700</v>
      </c>
      <c r="AC56" s="50">
        <v>896</v>
      </c>
      <c r="AD56" s="19">
        <v>30032</v>
      </c>
      <c r="AE56" s="50">
        <v>3587</v>
      </c>
      <c r="AF56" s="19">
        <v>19017</v>
      </c>
      <c r="AG56" s="50">
        <v>3783</v>
      </c>
      <c r="AH56" s="52" t="s">
        <v>33</v>
      </c>
      <c r="AI56" s="19">
        <v>2955</v>
      </c>
      <c r="AJ56" s="50">
        <v>1904</v>
      </c>
      <c r="AK56" s="19">
        <v>476</v>
      </c>
      <c r="AL56" s="50">
        <v>326</v>
      </c>
      <c r="AM56" s="19">
        <v>6527</v>
      </c>
      <c r="AN56" s="50">
        <v>1739</v>
      </c>
      <c r="AO56" s="19">
        <v>5646</v>
      </c>
      <c r="AP56" s="50">
        <v>2182</v>
      </c>
      <c r="AQ56" s="19">
        <v>1227</v>
      </c>
      <c r="AR56" s="50">
        <v>764</v>
      </c>
      <c r="AS56" s="52" t="s">
        <v>33</v>
      </c>
      <c r="AT56" s="19">
        <v>857</v>
      </c>
      <c r="AU56" s="50">
        <v>529</v>
      </c>
      <c r="AV56" s="19">
        <v>4793</v>
      </c>
      <c r="AW56" s="50">
        <v>1813</v>
      </c>
      <c r="AX56" s="19">
        <v>1272</v>
      </c>
      <c r="AY56" s="50">
        <v>785</v>
      </c>
      <c r="AZ56" s="19">
        <v>526</v>
      </c>
      <c r="BA56" s="50">
        <v>339</v>
      </c>
      <c r="BB56" s="19">
        <v>13408</v>
      </c>
      <c r="BC56" s="50">
        <v>4234</v>
      </c>
      <c r="BD56" s="52" t="s">
        <v>33</v>
      </c>
      <c r="BE56" s="19">
        <v>5389</v>
      </c>
      <c r="BF56" s="50">
        <v>1672</v>
      </c>
      <c r="BG56" s="19">
        <v>6302</v>
      </c>
      <c r="BH56" s="50">
        <v>2454</v>
      </c>
      <c r="BI56" s="19">
        <v>2447</v>
      </c>
      <c r="BJ56" s="50">
        <v>1172</v>
      </c>
      <c r="BK56" s="19">
        <v>818</v>
      </c>
      <c r="BL56" s="50">
        <v>347</v>
      </c>
      <c r="BM56" s="19">
        <v>2982</v>
      </c>
      <c r="BN56" s="50">
        <v>1402</v>
      </c>
      <c r="BO56" s="52" t="s">
        <v>33</v>
      </c>
      <c r="BP56" s="19">
        <v>1004</v>
      </c>
      <c r="BQ56" s="50">
        <v>803</v>
      </c>
      <c r="BR56" s="19">
        <v>217</v>
      </c>
      <c r="BS56" s="50">
        <v>240</v>
      </c>
      <c r="BT56" s="19">
        <v>1094</v>
      </c>
      <c r="BU56" s="50">
        <v>773</v>
      </c>
      <c r="BV56" s="19">
        <v>867</v>
      </c>
      <c r="BW56" s="50">
        <v>593</v>
      </c>
      <c r="BX56" s="19">
        <v>15297</v>
      </c>
      <c r="BY56" s="50">
        <v>3625</v>
      </c>
      <c r="BZ56" s="52" t="s">
        <v>33</v>
      </c>
      <c r="CA56" s="19">
        <v>1270</v>
      </c>
      <c r="CB56" s="50">
        <v>1351</v>
      </c>
      <c r="CC56" s="19">
        <v>23571</v>
      </c>
      <c r="CD56" s="50">
        <v>3910</v>
      </c>
      <c r="CE56" s="23" t="s">
        <v>61</v>
      </c>
      <c r="CF56" s="23" t="s">
        <v>61</v>
      </c>
      <c r="CG56" s="23">
        <v>980</v>
      </c>
      <c r="CH56" s="50">
        <v>952</v>
      </c>
      <c r="CI56" s="19">
        <v>9698</v>
      </c>
      <c r="CJ56" s="50">
        <v>2712</v>
      </c>
      <c r="CK56" s="52" t="s">
        <v>33</v>
      </c>
      <c r="CL56" s="19">
        <v>1705</v>
      </c>
      <c r="CM56" s="50">
        <v>911</v>
      </c>
      <c r="CN56" s="19">
        <v>1976</v>
      </c>
      <c r="CO56" s="50">
        <v>1006</v>
      </c>
      <c r="CP56" s="19">
        <v>13341</v>
      </c>
      <c r="CQ56" s="50">
        <v>3126</v>
      </c>
      <c r="CR56" s="19">
        <v>1531</v>
      </c>
      <c r="CS56" s="50">
        <v>1184</v>
      </c>
      <c r="CT56" s="19">
        <v>27740</v>
      </c>
      <c r="CU56" s="50">
        <v>4708</v>
      </c>
      <c r="CV56" s="52" t="s">
        <v>33</v>
      </c>
      <c r="CW56" s="19">
        <v>185</v>
      </c>
      <c r="CX56" s="50">
        <v>394</v>
      </c>
      <c r="CY56" s="19">
        <v>9970</v>
      </c>
      <c r="CZ56" s="50">
        <v>2049</v>
      </c>
      <c r="DA56" s="19">
        <v>14226</v>
      </c>
      <c r="DB56" s="50">
        <v>3058</v>
      </c>
      <c r="DC56" s="19">
        <v>1125</v>
      </c>
      <c r="DD56" s="50">
        <v>738</v>
      </c>
      <c r="DE56" s="19">
        <v>435</v>
      </c>
      <c r="DF56" s="50">
        <v>343</v>
      </c>
      <c r="DG56" s="52" t="s">
        <v>33</v>
      </c>
      <c r="DH56" s="19">
        <v>29764</v>
      </c>
      <c r="DI56" s="50">
        <v>3898</v>
      </c>
      <c r="DJ56" s="19">
        <v>2984</v>
      </c>
      <c r="DK56" s="50">
        <v>1206</v>
      </c>
      <c r="DL56" s="19">
        <v>2950</v>
      </c>
      <c r="DM56" s="50">
        <v>1455</v>
      </c>
      <c r="DN56" s="19">
        <v>1643</v>
      </c>
      <c r="DO56" s="50">
        <v>891</v>
      </c>
      <c r="DP56" s="19">
        <v>161</v>
      </c>
      <c r="DQ56" s="50">
        <v>239</v>
      </c>
      <c r="DR56" s="52" t="s">
        <v>33</v>
      </c>
      <c r="DS56" s="19">
        <v>52110</v>
      </c>
      <c r="DT56" s="50">
        <v>6058</v>
      </c>
      <c r="DU56" s="19">
        <v>1986</v>
      </c>
      <c r="DV56" s="50">
        <v>1123</v>
      </c>
      <c r="DW56" s="19">
        <v>560</v>
      </c>
      <c r="DX56" s="50">
        <v>683</v>
      </c>
      <c r="DY56" s="19">
        <v>49564</v>
      </c>
      <c r="DZ56" s="50">
        <v>5981</v>
      </c>
    </row>
    <row r="57" spans="1:130" x14ac:dyDescent="0.2">
      <c r="A57" s="46" t="s">
        <v>34</v>
      </c>
      <c r="B57" s="19">
        <v>750501</v>
      </c>
      <c r="C57" s="50">
        <v>1733</v>
      </c>
      <c r="D57" s="19">
        <v>615450</v>
      </c>
      <c r="E57" s="50">
        <v>9766</v>
      </c>
      <c r="F57" s="19">
        <v>94413</v>
      </c>
      <c r="G57" s="50">
        <v>7276</v>
      </c>
      <c r="H57" s="19">
        <v>36668</v>
      </c>
      <c r="I57" s="50">
        <v>5643</v>
      </c>
      <c r="J57" s="19">
        <v>0</v>
      </c>
      <c r="K57" s="50">
        <v>165</v>
      </c>
      <c r="L57" s="52" t="s">
        <v>34</v>
      </c>
      <c r="M57" s="19">
        <v>214</v>
      </c>
      <c r="N57" s="50">
        <v>220</v>
      </c>
      <c r="O57" s="19">
        <v>945</v>
      </c>
      <c r="P57" s="50">
        <v>628</v>
      </c>
      <c r="Q57" s="19">
        <v>46</v>
      </c>
      <c r="R57" s="50">
        <v>82</v>
      </c>
      <c r="S57" s="19">
        <v>404</v>
      </c>
      <c r="T57" s="50">
        <v>319</v>
      </c>
      <c r="U57" s="19">
        <v>585</v>
      </c>
      <c r="V57" s="50">
        <v>558</v>
      </c>
      <c r="W57" s="52" t="s">
        <v>34</v>
      </c>
      <c r="X57" s="19">
        <v>65</v>
      </c>
      <c r="Y57" s="50">
        <v>84</v>
      </c>
      <c r="Z57" s="19">
        <v>0</v>
      </c>
      <c r="AA57" s="50">
        <v>165</v>
      </c>
      <c r="AB57" s="19">
        <v>0</v>
      </c>
      <c r="AC57" s="50">
        <v>165</v>
      </c>
      <c r="AD57" s="19">
        <v>1168</v>
      </c>
      <c r="AE57" s="50">
        <v>789</v>
      </c>
      <c r="AF57" s="19">
        <v>903</v>
      </c>
      <c r="AG57" s="50">
        <v>976</v>
      </c>
      <c r="AH57" s="52" t="s">
        <v>34</v>
      </c>
      <c r="AI57" s="19">
        <v>0</v>
      </c>
      <c r="AJ57" s="50">
        <v>165</v>
      </c>
      <c r="AK57" s="19">
        <v>60</v>
      </c>
      <c r="AL57" s="50">
        <v>60</v>
      </c>
      <c r="AM57" s="19">
        <v>451</v>
      </c>
      <c r="AN57" s="50">
        <v>514</v>
      </c>
      <c r="AO57" s="19">
        <v>174</v>
      </c>
      <c r="AP57" s="50">
        <v>229</v>
      </c>
      <c r="AQ57" s="19">
        <v>652</v>
      </c>
      <c r="AR57" s="50">
        <v>505</v>
      </c>
      <c r="AS57" s="52" t="s">
        <v>34</v>
      </c>
      <c r="AT57" s="19">
        <v>292</v>
      </c>
      <c r="AU57" s="50">
        <v>204</v>
      </c>
      <c r="AV57" s="19">
        <v>0</v>
      </c>
      <c r="AW57" s="50">
        <v>165</v>
      </c>
      <c r="AX57" s="19">
        <v>144</v>
      </c>
      <c r="AY57" s="50">
        <v>179</v>
      </c>
      <c r="AZ57" s="19">
        <v>82</v>
      </c>
      <c r="BA57" s="50">
        <v>112</v>
      </c>
      <c r="BB57" s="19">
        <v>33</v>
      </c>
      <c r="BC57" s="50">
        <v>51</v>
      </c>
      <c r="BD57" s="52" t="s">
        <v>34</v>
      </c>
      <c r="BE57" s="19">
        <v>113</v>
      </c>
      <c r="BF57" s="50">
        <v>206</v>
      </c>
      <c r="BG57" s="19">
        <v>1015</v>
      </c>
      <c r="BH57" s="50">
        <v>961</v>
      </c>
      <c r="BI57" s="19">
        <v>13506</v>
      </c>
      <c r="BJ57" s="50">
        <v>3468</v>
      </c>
      <c r="BK57" s="19">
        <v>0</v>
      </c>
      <c r="BL57" s="50">
        <v>165</v>
      </c>
      <c r="BM57" s="19">
        <v>1050</v>
      </c>
      <c r="BN57" s="50">
        <v>767</v>
      </c>
      <c r="BO57" s="52" t="s">
        <v>34</v>
      </c>
      <c r="BP57" s="19">
        <v>1660</v>
      </c>
      <c r="BQ57" s="50">
        <v>1225</v>
      </c>
      <c r="BR57" s="19">
        <v>288</v>
      </c>
      <c r="BS57" s="50">
        <v>304</v>
      </c>
      <c r="BT57" s="19">
        <v>270</v>
      </c>
      <c r="BU57" s="50">
        <v>180</v>
      </c>
      <c r="BV57" s="19">
        <v>72</v>
      </c>
      <c r="BW57" s="50">
        <v>94</v>
      </c>
      <c r="BX57" s="19">
        <v>1713</v>
      </c>
      <c r="BY57" s="50">
        <v>2173</v>
      </c>
      <c r="BZ57" s="52" t="s">
        <v>34</v>
      </c>
      <c r="CA57" s="19">
        <v>677</v>
      </c>
      <c r="CB57" s="50">
        <v>810</v>
      </c>
      <c r="CC57" s="19">
        <v>445</v>
      </c>
      <c r="CD57" s="50">
        <v>618</v>
      </c>
      <c r="CE57" s="19">
        <v>134</v>
      </c>
      <c r="CF57" s="50">
        <v>126</v>
      </c>
      <c r="CG57" s="23" t="s">
        <v>61</v>
      </c>
      <c r="CH57" s="23" t="s">
        <v>61</v>
      </c>
      <c r="CI57" s="23">
        <v>13</v>
      </c>
      <c r="CJ57" s="50">
        <v>27</v>
      </c>
      <c r="CK57" s="52" t="s">
        <v>34</v>
      </c>
      <c r="CL57" s="19">
        <v>0</v>
      </c>
      <c r="CM57" s="50">
        <v>165</v>
      </c>
      <c r="CN57" s="19">
        <v>253</v>
      </c>
      <c r="CO57" s="50">
        <v>219</v>
      </c>
      <c r="CP57" s="19">
        <v>19</v>
      </c>
      <c r="CQ57" s="50">
        <v>30</v>
      </c>
      <c r="CR57" s="19">
        <v>0</v>
      </c>
      <c r="CS57" s="50">
        <v>165</v>
      </c>
      <c r="CT57" s="19">
        <v>95</v>
      </c>
      <c r="CU57" s="50">
        <v>157</v>
      </c>
      <c r="CV57" s="52" t="s">
        <v>34</v>
      </c>
      <c r="CW57" s="19">
        <v>2329</v>
      </c>
      <c r="CX57" s="50">
        <v>1098</v>
      </c>
      <c r="CY57" s="19">
        <v>175</v>
      </c>
      <c r="CZ57" s="50">
        <v>196</v>
      </c>
      <c r="DA57" s="19">
        <v>3075</v>
      </c>
      <c r="DB57" s="50">
        <v>1310</v>
      </c>
      <c r="DC57" s="19">
        <v>444</v>
      </c>
      <c r="DD57" s="50">
        <v>295</v>
      </c>
      <c r="DE57" s="19">
        <v>0</v>
      </c>
      <c r="DF57" s="50">
        <v>165</v>
      </c>
      <c r="DG57" s="52" t="s">
        <v>34</v>
      </c>
      <c r="DH57" s="19">
        <v>302</v>
      </c>
      <c r="DI57" s="50">
        <v>315</v>
      </c>
      <c r="DJ57" s="19">
        <v>1759</v>
      </c>
      <c r="DK57" s="50">
        <v>1126</v>
      </c>
      <c r="DL57" s="19">
        <v>0</v>
      </c>
      <c r="DM57" s="50">
        <v>165</v>
      </c>
      <c r="DN57" s="19">
        <v>313</v>
      </c>
      <c r="DO57" s="50">
        <v>189</v>
      </c>
      <c r="DP57" s="19">
        <v>730</v>
      </c>
      <c r="DQ57" s="50">
        <v>578</v>
      </c>
      <c r="DR57" s="52" t="s">
        <v>34</v>
      </c>
      <c r="DS57" s="19">
        <v>3970</v>
      </c>
      <c r="DT57" s="50">
        <v>1479</v>
      </c>
      <c r="DU57" s="19">
        <v>593</v>
      </c>
      <c r="DV57" s="50">
        <v>753</v>
      </c>
      <c r="DW57" s="19">
        <v>63</v>
      </c>
      <c r="DX57" s="50">
        <v>127</v>
      </c>
      <c r="DY57" s="19">
        <v>3314</v>
      </c>
      <c r="DZ57" s="50">
        <v>1287</v>
      </c>
    </row>
    <row r="58" spans="1:130" x14ac:dyDescent="0.2">
      <c r="A58" s="46" t="s">
        <v>35</v>
      </c>
      <c r="B58" s="19">
        <v>11556037</v>
      </c>
      <c r="C58" s="50">
        <v>5443</v>
      </c>
      <c r="D58" s="19">
        <v>9891733</v>
      </c>
      <c r="E58" s="50">
        <v>33048</v>
      </c>
      <c r="F58" s="19">
        <v>1415185</v>
      </c>
      <c r="G58" s="50">
        <v>32853</v>
      </c>
      <c r="H58" s="19">
        <v>205542</v>
      </c>
      <c r="I58" s="50">
        <v>11006</v>
      </c>
      <c r="J58" s="19">
        <v>1203</v>
      </c>
      <c r="K58" s="50">
        <v>539</v>
      </c>
      <c r="L58" s="52" t="s">
        <v>35</v>
      </c>
      <c r="M58" s="19">
        <v>468</v>
      </c>
      <c r="N58" s="50">
        <v>403</v>
      </c>
      <c r="O58" s="19">
        <v>3591</v>
      </c>
      <c r="P58" s="50">
        <v>1896</v>
      </c>
      <c r="Q58" s="19">
        <v>1195</v>
      </c>
      <c r="R58" s="50">
        <v>806</v>
      </c>
      <c r="S58" s="19">
        <v>12277</v>
      </c>
      <c r="T58" s="50">
        <v>2916</v>
      </c>
      <c r="U58" s="19">
        <v>3905</v>
      </c>
      <c r="V58" s="50">
        <v>1266</v>
      </c>
      <c r="W58" s="52" t="s">
        <v>35</v>
      </c>
      <c r="X58" s="19">
        <v>3076</v>
      </c>
      <c r="Y58" s="50">
        <v>1131</v>
      </c>
      <c r="Z58" s="19">
        <v>205</v>
      </c>
      <c r="AA58" s="50">
        <v>223</v>
      </c>
      <c r="AB58" s="19">
        <v>306</v>
      </c>
      <c r="AC58" s="50">
        <v>256</v>
      </c>
      <c r="AD58" s="19">
        <v>16590</v>
      </c>
      <c r="AE58" s="50">
        <v>3970</v>
      </c>
      <c r="AF58" s="19">
        <v>7669</v>
      </c>
      <c r="AG58" s="50">
        <v>2732</v>
      </c>
      <c r="AH58" s="52" t="s">
        <v>35</v>
      </c>
      <c r="AI58" s="19">
        <v>587</v>
      </c>
      <c r="AJ58" s="50">
        <v>511</v>
      </c>
      <c r="AK58" s="19">
        <v>327</v>
      </c>
      <c r="AL58" s="50">
        <v>391</v>
      </c>
      <c r="AM58" s="19">
        <v>7615</v>
      </c>
      <c r="AN58" s="50">
        <v>2156</v>
      </c>
      <c r="AO58" s="19">
        <v>12714</v>
      </c>
      <c r="AP58" s="50">
        <v>3323</v>
      </c>
      <c r="AQ58" s="19">
        <v>1005</v>
      </c>
      <c r="AR58" s="50">
        <v>608</v>
      </c>
      <c r="AS58" s="52" t="s">
        <v>35</v>
      </c>
      <c r="AT58" s="19">
        <v>1318</v>
      </c>
      <c r="AU58" s="50">
        <v>908</v>
      </c>
      <c r="AV58" s="19">
        <v>17884</v>
      </c>
      <c r="AW58" s="50">
        <v>3352</v>
      </c>
      <c r="AX58" s="19">
        <v>538</v>
      </c>
      <c r="AY58" s="50">
        <v>397</v>
      </c>
      <c r="AZ58" s="19">
        <v>251</v>
      </c>
      <c r="BA58" s="50">
        <v>309</v>
      </c>
      <c r="BB58" s="19">
        <v>2889</v>
      </c>
      <c r="BC58" s="50">
        <v>1057</v>
      </c>
      <c r="BD58" s="52" t="s">
        <v>35</v>
      </c>
      <c r="BE58" s="19">
        <v>2304</v>
      </c>
      <c r="BF58" s="50">
        <v>1307</v>
      </c>
      <c r="BG58" s="19">
        <v>14049</v>
      </c>
      <c r="BH58" s="50">
        <v>2599</v>
      </c>
      <c r="BI58" s="19">
        <v>1540</v>
      </c>
      <c r="BJ58" s="50">
        <v>823</v>
      </c>
      <c r="BK58" s="19">
        <v>1413</v>
      </c>
      <c r="BL58" s="50">
        <v>976</v>
      </c>
      <c r="BM58" s="19">
        <v>3289</v>
      </c>
      <c r="BN58" s="50">
        <v>1316</v>
      </c>
      <c r="BO58" s="52" t="s">
        <v>35</v>
      </c>
      <c r="BP58" s="19">
        <v>599</v>
      </c>
      <c r="BQ58" s="50">
        <v>449</v>
      </c>
      <c r="BR58" s="19">
        <v>691</v>
      </c>
      <c r="BS58" s="50">
        <v>498</v>
      </c>
      <c r="BT58" s="19">
        <v>2525</v>
      </c>
      <c r="BU58" s="50">
        <v>1106</v>
      </c>
      <c r="BV58" s="19">
        <v>493</v>
      </c>
      <c r="BW58" s="50">
        <v>216</v>
      </c>
      <c r="BX58" s="19">
        <v>5205</v>
      </c>
      <c r="BY58" s="50">
        <v>1965</v>
      </c>
      <c r="BZ58" s="52" t="s">
        <v>35</v>
      </c>
      <c r="CA58" s="19">
        <v>848</v>
      </c>
      <c r="CB58" s="50">
        <v>518</v>
      </c>
      <c r="CC58" s="19">
        <v>8780</v>
      </c>
      <c r="CD58" s="50">
        <v>2942</v>
      </c>
      <c r="CE58" s="19">
        <v>4799</v>
      </c>
      <c r="CF58" s="50">
        <v>1267</v>
      </c>
      <c r="CG58" s="19">
        <v>1354</v>
      </c>
      <c r="CH58" s="50">
        <v>1595</v>
      </c>
      <c r="CI58" s="23" t="s">
        <v>61</v>
      </c>
      <c r="CJ58" s="23" t="s">
        <v>61</v>
      </c>
      <c r="CK58" s="52" t="s">
        <v>35</v>
      </c>
      <c r="CL58" s="23">
        <v>696</v>
      </c>
      <c r="CM58" s="50">
        <v>477</v>
      </c>
      <c r="CN58" s="19">
        <v>1972</v>
      </c>
      <c r="CO58" s="50">
        <v>1405</v>
      </c>
      <c r="CP58" s="19">
        <v>16792</v>
      </c>
      <c r="CQ58" s="50">
        <v>3614</v>
      </c>
      <c r="CR58" s="19">
        <v>108</v>
      </c>
      <c r="CS58" s="50">
        <v>176</v>
      </c>
      <c r="CT58" s="19">
        <v>3247</v>
      </c>
      <c r="CU58" s="50">
        <v>1252</v>
      </c>
      <c r="CV58" s="52" t="s">
        <v>35</v>
      </c>
      <c r="CW58" s="19">
        <v>722</v>
      </c>
      <c r="CX58" s="50">
        <v>865</v>
      </c>
      <c r="CY58" s="19">
        <v>4196</v>
      </c>
      <c r="CZ58" s="50">
        <v>1276</v>
      </c>
      <c r="DA58" s="19">
        <v>13564</v>
      </c>
      <c r="DB58" s="50">
        <v>3286</v>
      </c>
      <c r="DC58" s="19">
        <v>2629</v>
      </c>
      <c r="DD58" s="50">
        <v>1675</v>
      </c>
      <c r="DE58" s="19">
        <v>582</v>
      </c>
      <c r="DF58" s="50">
        <v>379</v>
      </c>
      <c r="DG58" s="52" t="s">
        <v>35</v>
      </c>
      <c r="DH58" s="19">
        <v>5339</v>
      </c>
      <c r="DI58" s="50">
        <v>1477</v>
      </c>
      <c r="DJ58" s="19">
        <v>2155</v>
      </c>
      <c r="DK58" s="50">
        <v>931</v>
      </c>
      <c r="DL58" s="19">
        <v>6056</v>
      </c>
      <c r="DM58" s="50">
        <v>1863</v>
      </c>
      <c r="DN58" s="19">
        <v>3490</v>
      </c>
      <c r="DO58" s="50">
        <v>1571</v>
      </c>
      <c r="DP58" s="19">
        <v>492</v>
      </c>
      <c r="DQ58" s="50">
        <v>512</v>
      </c>
      <c r="DR58" s="52" t="s">
        <v>35</v>
      </c>
      <c r="DS58" s="19">
        <v>43577</v>
      </c>
      <c r="DT58" s="50">
        <v>5314</v>
      </c>
      <c r="DU58" s="19">
        <v>2695</v>
      </c>
      <c r="DV58" s="50">
        <v>1439</v>
      </c>
      <c r="DW58" s="19">
        <v>725</v>
      </c>
      <c r="DX58" s="50">
        <v>1006</v>
      </c>
      <c r="DY58" s="19">
        <v>40157</v>
      </c>
      <c r="DZ58" s="50">
        <v>4903</v>
      </c>
    </row>
    <row r="59" spans="1:130" x14ac:dyDescent="0.2">
      <c r="A59" s="46" t="s">
        <v>36</v>
      </c>
      <c r="B59" s="19">
        <v>3907258</v>
      </c>
      <c r="C59" s="50">
        <v>3062</v>
      </c>
      <c r="D59" s="19">
        <v>3282746</v>
      </c>
      <c r="E59" s="50">
        <v>16542</v>
      </c>
      <c r="F59" s="19">
        <v>509137</v>
      </c>
      <c r="G59" s="50">
        <v>16246</v>
      </c>
      <c r="H59" s="19">
        <v>101844</v>
      </c>
      <c r="I59" s="50">
        <v>8145</v>
      </c>
      <c r="J59" s="19">
        <v>241</v>
      </c>
      <c r="K59" s="50">
        <v>231</v>
      </c>
      <c r="L59" s="52" t="s">
        <v>36</v>
      </c>
      <c r="M59" s="19">
        <v>188</v>
      </c>
      <c r="N59" s="50">
        <v>192</v>
      </c>
      <c r="O59" s="19">
        <v>2962</v>
      </c>
      <c r="P59" s="50">
        <v>1514</v>
      </c>
      <c r="Q59" s="19">
        <v>7421</v>
      </c>
      <c r="R59" s="50">
        <v>2372</v>
      </c>
      <c r="S59" s="19">
        <v>7408</v>
      </c>
      <c r="T59" s="50">
        <v>1579</v>
      </c>
      <c r="U59" s="19">
        <v>9020</v>
      </c>
      <c r="V59" s="50">
        <v>2727</v>
      </c>
      <c r="W59" s="52" t="s">
        <v>36</v>
      </c>
      <c r="X59" s="19">
        <v>430</v>
      </c>
      <c r="Y59" s="50">
        <v>389</v>
      </c>
      <c r="Z59" s="19">
        <v>0</v>
      </c>
      <c r="AA59" s="50">
        <v>165</v>
      </c>
      <c r="AB59" s="19">
        <v>0</v>
      </c>
      <c r="AC59" s="50">
        <v>165</v>
      </c>
      <c r="AD59" s="19">
        <v>4109</v>
      </c>
      <c r="AE59" s="50">
        <v>943</v>
      </c>
      <c r="AF59" s="19">
        <v>1888</v>
      </c>
      <c r="AG59" s="50">
        <v>825</v>
      </c>
      <c r="AH59" s="52" t="s">
        <v>36</v>
      </c>
      <c r="AI59" s="19">
        <v>1531</v>
      </c>
      <c r="AJ59" s="50">
        <v>1198</v>
      </c>
      <c r="AK59" s="19">
        <v>429</v>
      </c>
      <c r="AL59" s="50">
        <v>366</v>
      </c>
      <c r="AM59" s="19">
        <v>2401</v>
      </c>
      <c r="AN59" s="50">
        <v>1429</v>
      </c>
      <c r="AO59" s="19">
        <v>2397</v>
      </c>
      <c r="AP59" s="50">
        <v>1870</v>
      </c>
      <c r="AQ59" s="19">
        <v>551</v>
      </c>
      <c r="AR59" s="50">
        <v>424</v>
      </c>
      <c r="AS59" s="52" t="s">
        <v>36</v>
      </c>
      <c r="AT59" s="19">
        <v>4371</v>
      </c>
      <c r="AU59" s="50">
        <v>1456</v>
      </c>
      <c r="AV59" s="19">
        <v>537</v>
      </c>
      <c r="AW59" s="50">
        <v>512</v>
      </c>
      <c r="AX59" s="19">
        <v>1942</v>
      </c>
      <c r="AY59" s="50">
        <v>820</v>
      </c>
      <c r="AZ59" s="19">
        <v>17</v>
      </c>
      <c r="BA59" s="50">
        <v>39</v>
      </c>
      <c r="BB59" s="19">
        <v>672</v>
      </c>
      <c r="BC59" s="50">
        <v>430</v>
      </c>
      <c r="BD59" s="52" t="s">
        <v>36</v>
      </c>
      <c r="BE59" s="19">
        <v>255</v>
      </c>
      <c r="BF59" s="50">
        <v>228</v>
      </c>
      <c r="BG59" s="19">
        <v>794</v>
      </c>
      <c r="BH59" s="50">
        <v>457</v>
      </c>
      <c r="BI59" s="19">
        <v>638</v>
      </c>
      <c r="BJ59" s="50">
        <v>528</v>
      </c>
      <c r="BK59" s="19">
        <v>271</v>
      </c>
      <c r="BL59" s="50">
        <v>255</v>
      </c>
      <c r="BM59" s="19">
        <v>4166</v>
      </c>
      <c r="BN59" s="50">
        <v>1113</v>
      </c>
      <c r="BO59" s="52" t="s">
        <v>36</v>
      </c>
      <c r="BP59" s="19">
        <v>617</v>
      </c>
      <c r="BQ59" s="50">
        <v>372</v>
      </c>
      <c r="BR59" s="19">
        <v>973</v>
      </c>
      <c r="BS59" s="50">
        <v>659</v>
      </c>
      <c r="BT59" s="19">
        <v>1018</v>
      </c>
      <c r="BU59" s="50">
        <v>553</v>
      </c>
      <c r="BV59" s="19">
        <v>0</v>
      </c>
      <c r="BW59" s="50">
        <v>165</v>
      </c>
      <c r="BX59" s="19">
        <v>467</v>
      </c>
      <c r="BY59" s="50">
        <v>618</v>
      </c>
      <c r="BZ59" s="52" t="s">
        <v>36</v>
      </c>
      <c r="CA59" s="19">
        <v>3447</v>
      </c>
      <c r="CB59" s="50">
        <v>1258</v>
      </c>
      <c r="CC59" s="19">
        <v>1505</v>
      </c>
      <c r="CD59" s="50">
        <v>771</v>
      </c>
      <c r="CE59" s="19">
        <v>2745</v>
      </c>
      <c r="CF59" s="50">
        <v>1413</v>
      </c>
      <c r="CG59" s="19">
        <v>92</v>
      </c>
      <c r="CH59" s="50">
        <v>121</v>
      </c>
      <c r="CI59" s="19">
        <v>1163</v>
      </c>
      <c r="CJ59" s="50">
        <v>561</v>
      </c>
      <c r="CK59" s="52" t="s">
        <v>36</v>
      </c>
      <c r="CL59" s="23" t="s">
        <v>61</v>
      </c>
      <c r="CM59" s="23" t="s">
        <v>61</v>
      </c>
      <c r="CN59" s="23">
        <v>432</v>
      </c>
      <c r="CO59" s="50">
        <v>284</v>
      </c>
      <c r="CP59" s="19">
        <v>881</v>
      </c>
      <c r="CQ59" s="50">
        <v>577</v>
      </c>
      <c r="CR59" s="19">
        <v>65</v>
      </c>
      <c r="CS59" s="50">
        <v>104</v>
      </c>
      <c r="CT59" s="19">
        <v>85</v>
      </c>
      <c r="CU59" s="50">
        <v>148</v>
      </c>
      <c r="CV59" s="52" t="s">
        <v>36</v>
      </c>
      <c r="CW59" s="19">
        <v>880</v>
      </c>
      <c r="CX59" s="50">
        <v>816</v>
      </c>
      <c r="CY59" s="19">
        <v>1143</v>
      </c>
      <c r="CZ59" s="50">
        <v>620</v>
      </c>
      <c r="DA59" s="19">
        <v>26383</v>
      </c>
      <c r="DB59" s="50">
        <v>3067</v>
      </c>
      <c r="DC59" s="19">
        <v>155</v>
      </c>
      <c r="DD59" s="50">
        <v>153</v>
      </c>
      <c r="DE59" s="19">
        <v>363</v>
      </c>
      <c r="DF59" s="50">
        <v>410</v>
      </c>
      <c r="DG59" s="52" t="s">
        <v>36</v>
      </c>
      <c r="DH59" s="19">
        <v>2146</v>
      </c>
      <c r="DI59" s="50">
        <v>893</v>
      </c>
      <c r="DJ59" s="19">
        <v>2039</v>
      </c>
      <c r="DK59" s="50">
        <v>764</v>
      </c>
      <c r="DL59" s="19">
        <v>216</v>
      </c>
      <c r="DM59" s="50">
        <v>292</v>
      </c>
      <c r="DN59" s="19">
        <v>64</v>
      </c>
      <c r="DO59" s="50">
        <v>71</v>
      </c>
      <c r="DP59" s="19">
        <v>326</v>
      </c>
      <c r="DQ59" s="50">
        <v>230</v>
      </c>
      <c r="DR59" s="52" t="s">
        <v>36</v>
      </c>
      <c r="DS59" s="19">
        <v>13531</v>
      </c>
      <c r="DT59" s="50">
        <v>2029</v>
      </c>
      <c r="DU59" s="19">
        <v>741</v>
      </c>
      <c r="DV59" s="50">
        <v>622</v>
      </c>
      <c r="DW59" s="19">
        <v>0</v>
      </c>
      <c r="DX59" s="50">
        <v>165</v>
      </c>
      <c r="DY59" s="19">
        <v>12790</v>
      </c>
      <c r="DZ59" s="50">
        <v>1977</v>
      </c>
    </row>
    <row r="60" spans="1:130" x14ac:dyDescent="0.2">
      <c r="B60" s="19"/>
      <c r="C60" s="50"/>
      <c r="D60" s="19"/>
      <c r="E60" s="50"/>
      <c r="F60" s="19"/>
      <c r="G60" s="50"/>
      <c r="H60" s="19"/>
      <c r="I60" s="50"/>
      <c r="J60" s="19"/>
      <c r="K60" s="50"/>
      <c r="L60" s="52"/>
      <c r="M60" s="19"/>
      <c r="N60" s="50"/>
      <c r="O60" s="19"/>
      <c r="P60" s="50"/>
      <c r="Q60" s="19"/>
      <c r="R60" s="50"/>
      <c r="S60" s="19"/>
      <c r="T60" s="50"/>
      <c r="U60" s="19"/>
      <c r="V60" s="50"/>
      <c r="W60" s="52"/>
      <c r="X60" s="19"/>
      <c r="Y60" s="50"/>
      <c r="Z60" s="19"/>
      <c r="AA60" s="50"/>
      <c r="AB60" s="19"/>
      <c r="AC60" s="50"/>
      <c r="AD60" s="19"/>
      <c r="AE60" s="50"/>
      <c r="AF60" s="19"/>
      <c r="AG60" s="50"/>
      <c r="AH60" s="52"/>
      <c r="AI60" s="19"/>
      <c r="AJ60" s="50"/>
      <c r="AK60" s="19"/>
      <c r="AL60" s="50"/>
      <c r="AM60" s="19"/>
      <c r="AN60" s="50"/>
      <c r="AO60" s="19"/>
      <c r="AP60" s="50"/>
      <c r="AQ60" s="19"/>
      <c r="AR60" s="50"/>
      <c r="AS60" s="52"/>
      <c r="AT60" s="19"/>
      <c r="AU60" s="50"/>
      <c r="AV60" s="19"/>
      <c r="AW60" s="50"/>
      <c r="AX60" s="19"/>
      <c r="AY60" s="50"/>
      <c r="AZ60" s="19"/>
      <c r="BA60" s="50"/>
      <c r="BB60" s="19"/>
      <c r="BC60" s="50"/>
      <c r="BD60" s="52"/>
      <c r="BE60" s="19"/>
      <c r="BF60" s="50"/>
      <c r="BG60" s="19"/>
      <c r="BH60" s="50"/>
      <c r="BI60" s="19"/>
      <c r="BJ60" s="50"/>
      <c r="BK60" s="19"/>
      <c r="BL60" s="50"/>
      <c r="BM60" s="19"/>
      <c r="BN60" s="50"/>
      <c r="BO60" s="52"/>
      <c r="BP60" s="19"/>
      <c r="BQ60" s="50"/>
      <c r="BR60" s="19"/>
      <c r="BS60" s="50"/>
      <c r="BT60" s="19"/>
      <c r="BU60" s="50"/>
      <c r="BV60" s="19"/>
      <c r="BW60" s="50"/>
      <c r="BX60" s="19"/>
      <c r="BY60" s="50"/>
      <c r="BZ60" s="52"/>
      <c r="CA60" s="19"/>
      <c r="CB60" s="50"/>
      <c r="CC60" s="19"/>
      <c r="CD60" s="50"/>
      <c r="CE60" s="19"/>
      <c r="CF60" s="50"/>
      <c r="CG60" s="19"/>
      <c r="CH60" s="50"/>
      <c r="CI60" s="19"/>
      <c r="CJ60" s="50"/>
      <c r="CK60" s="52"/>
      <c r="CL60" s="56"/>
      <c r="CM60" s="50"/>
      <c r="CN60" s="19"/>
      <c r="CO60" s="50"/>
      <c r="CP60" s="19"/>
      <c r="CQ60" s="50"/>
      <c r="CR60" s="19"/>
      <c r="CS60" s="50"/>
      <c r="CT60" s="19"/>
      <c r="CU60" s="50"/>
      <c r="CV60" s="52"/>
      <c r="CW60" s="19"/>
      <c r="CX60" s="50"/>
      <c r="CY60" s="19"/>
      <c r="CZ60" s="50"/>
      <c r="DA60" s="19"/>
      <c r="DB60" s="50"/>
      <c r="DC60" s="19"/>
      <c r="DD60" s="50"/>
      <c r="DE60" s="19"/>
      <c r="DF60" s="50"/>
      <c r="DG60" s="52"/>
      <c r="DH60" s="19"/>
      <c r="DI60" s="50"/>
      <c r="DJ60" s="19"/>
      <c r="DK60" s="50"/>
      <c r="DL60" s="19"/>
      <c r="DM60" s="50"/>
      <c r="DN60" s="19"/>
      <c r="DO60" s="50"/>
      <c r="DP60" s="19"/>
      <c r="DQ60" s="50"/>
      <c r="DR60" s="52"/>
      <c r="DS60" s="19"/>
      <c r="DT60" s="50"/>
      <c r="DU60" s="19"/>
      <c r="DV60" s="50"/>
      <c r="DW60" s="19"/>
      <c r="DX60" s="50"/>
      <c r="DY60" s="19"/>
      <c r="DZ60" s="50"/>
    </row>
    <row r="61" spans="1:130" x14ac:dyDescent="0.2">
      <c r="A61" s="46" t="s">
        <v>37</v>
      </c>
      <c r="B61" s="19">
        <v>4178578</v>
      </c>
      <c r="C61" s="50">
        <v>4124</v>
      </c>
      <c r="D61" s="19">
        <v>3527178</v>
      </c>
      <c r="E61" s="50">
        <v>21443</v>
      </c>
      <c r="F61" s="19">
        <v>501680</v>
      </c>
      <c r="G61" s="50">
        <v>19322</v>
      </c>
      <c r="H61" s="19">
        <v>129921</v>
      </c>
      <c r="I61" s="50">
        <v>8055</v>
      </c>
      <c r="J61" s="19">
        <v>162</v>
      </c>
      <c r="K61" s="50">
        <v>258</v>
      </c>
      <c r="L61" s="52" t="s">
        <v>37</v>
      </c>
      <c r="M61" s="19">
        <v>2068</v>
      </c>
      <c r="N61" s="50">
        <v>1242</v>
      </c>
      <c r="O61" s="19">
        <v>6540</v>
      </c>
      <c r="P61" s="50">
        <v>2067</v>
      </c>
      <c r="Q61" s="19">
        <v>425</v>
      </c>
      <c r="R61" s="50">
        <v>353</v>
      </c>
      <c r="S61" s="19">
        <v>37927</v>
      </c>
      <c r="T61" s="50">
        <v>4567</v>
      </c>
      <c r="U61" s="19">
        <v>5730</v>
      </c>
      <c r="V61" s="50">
        <v>1934</v>
      </c>
      <c r="W61" s="52" t="s">
        <v>37</v>
      </c>
      <c r="X61" s="19">
        <v>377</v>
      </c>
      <c r="Y61" s="50">
        <v>376</v>
      </c>
      <c r="Z61" s="19">
        <v>0</v>
      </c>
      <c r="AA61" s="50">
        <v>211</v>
      </c>
      <c r="AB61" s="19">
        <v>135</v>
      </c>
      <c r="AC61" s="50">
        <v>133</v>
      </c>
      <c r="AD61" s="19">
        <v>4218</v>
      </c>
      <c r="AE61" s="50">
        <v>2072</v>
      </c>
      <c r="AF61" s="19">
        <v>848</v>
      </c>
      <c r="AG61" s="50">
        <v>765</v>
      </c>
      <c r="AH61" s="52" t="s">
        <v>37</v>
      </c>
      <c r="AI61" s="19">
        <v>2798</v>
      </c>
      <c r="AJ61" s="50">
        <v>980</v>
      </c>
      <c r="AK61" s="19">
        <v>5623</v>
      </c>
      <c r="AL61" s="50">
        <v>2367</v>
      </c>
      <c r="AM61" s="19">
        <v>1602</v>
      </c>
      <c r="AN61" s="50">
        <v>767</v>
      </c>
      <c r="AO61" s="19">
        <v>681</v>
      </c>
      <c r="AP61" s="50">
        <v>474</v>
      </c>
      <c r="AQ61" s="19">
        <v>802</v>
      </c>
      <c r="AR61" s="50">
        <v>538</v>
      </c>
      <c r="AS61" s="52" t="s">
        <v>37</v>
      </c>
      <c r="AT61" s="19">
        <v>954</v>
      </c>
      <c r="AU61" s="50">
        <v>967</v>
      </c>
      <c r="AV61" s="19">
        <v>219</v>
      </c>
      <c r="AW61" s="50">
        <v>232</v>
      </c>
      <c r="AX61" s="19">
        <v>765</v>
      </c>
      <c r="AY61" s="50">
        <v>525</v>
      </c>
      <c r="AZ61" s="19">
        <v>630</v>
      </c>
      <c r="BA61" s="50">
        <v>517</v>
      </c>
      <c r="BB61" s="19">
        <v>103</v>
      </c>
      <c r="BC61" s="50">
        <v>96</v>
      </c>
      <c r="BD61" s="52" t="s">
        <v>37</v>
      </c>
      <c r="BE61" s="19">
        <v>1689</v>
      </c>
      <c r="BF61" s="50">
        <v>1304</v>
      </c>
      <c r="BG61" s="19">
        <v>1250</v>
      </c>
      <c r="BH61" s="50">
        <v>800</v>
      </c>
      <c r="BI61" s="19">
        <v>1368</v>
      </c>
      <c r="BJ61" s="50">
        <v>1035</v>
      </c>
      <c r="BK61" s="19">
        <v>10</v>
      </c>
      <c r="BL61" s="50">
        <v>17</v>
      </c>
      <c r="BM61" s="19">
        <v>947</v>
      </c>
      <c r="BN61" s="50">
        <v>510</v>
      </c>
      <c r="BO61" s="52" t="s">
        <v>37</v>
      </c>
      <c r="BP61" s="19">
        <v>2927</v>
      </c>
      <c r="BQ61" s="50">
        <v>1395</v>
      </c>
      <c r="BR61" s="19">
        <v>312</v>
      </c>
      <c r="BS61" s="50">
        <v>222</v>
      </c>
      <c r="BT61" s="19">
        <v>3592</v>
      </c>
      <c r="BU61" s="50">
        <v>1435</v>
      </c>
      <c r="BV61" s="19">
        <v>0</v>
      </c>
      <c r="BW61" s="50">
        <v>211</v>
      </c>
      <c r="BX61" s="19">
        <v>185</v>
      </c>
      <c r="BY61" s="50">
        <v>309</v>
      </c>
      <c r="BZ61" s="52" t="s">
        <v>37</v>
      </c>
      <c r="CA61" s="19">
        <v>1251</v>
      </c>
      <c r="CB61" s="50">
        <v>630</v>
      </c>
      <c r="CC61" s="19">
        <v>3462</v>
      </c>
      <c r="CD61" s="50">
        <v>1451</v>
      </c>
      <c r="CE61" s="19">
        <v>1692</v>
      </c>
      <c r="CF61" s="50">
        <v>928</v>
      </c>
      <c r="CG61" s="19">
        <v>414</v>
      </c>
      <c r="CH61" s="50">
        <v>374</v>
      </c>
      <c r="CI61" s="19">
        <v>852</v>
      </c>
      <c r="CJ61" s="50">
        <v>504</v>
      </c>
      <c r="CK61" s="52" t="s">
        <v>37</v>
      </c>
      <c r="CL61" s="19">
        <v>1350</v>
      </c>
      <c r="CM61" s="50">
        <v>1381</v>
      </c>
      <c r="CN61" s="23" t="s">
        <v>61</v>
      </c>
      <c r="CO61" s="23" t="s">
        <v>61</v>
      </c>
      <c r="CP61" s="23">
        <v>1678</v>
      </c>
      <c r="CQ61" s="50">
        <v>959</v>
      </c>
      <c r="CR61" s="19">
        <v>62</v>
      </c>
      <c r="CS61" s="50">
        <v>106</v>
      </c>
      <c r="CT61" s="19">
        <v>568</v>
      </c>
      <c r="CU61" s="50">
        <v>444</v>
      </c>
      <c r="CV61" s="52" t="s">
        <v>37</v>
      </c>
      <c r="CW61" s="19">
        <v>4</v>
      </c>
      <c r="CX61" s="50">
        <v>8</v>
      </c>
      <c r="CY61" s="19">
        <v>1113</v>
      </c>
      <c r="CZ61" s="50">
        <v>787</v>
      </c>
      <c r="DA61" s="19">
        <v>4441</v>
      </c>
      <c r="DB61" s="50">
        <v>1613</v>
      </c>
      <c r="DC61" s="19">
        <v>3684</v>
      </c>
      <c r="DD61" s="50">
        <v>2178</v>
      </c>
      <c r="DE61" s="19">
        <v>298</v>
      </c>
      <c r="DF61" s="50">
        <v>301</v>
      </c>
      <c r="DG61" s="52" t="s">
        <v>37</v>
      </c>
      <c r="DH61" s="19">
        <v>1582</v>
      </c>
      <c r="DI61" s="50">
        <v>810</v>
      </c>
      <c r="DJ61" s="19">
        <v>21339</v>
      </c>
      <c r="DK61" s="50">
        <v>3791</v>
      </c>
      <c r="DL61" s="19">
        <v>0</v>
      </c>
      <c r="DM61" s="50">
        <v>211</v>
      </c>
      <c r="DN61" s="19">
        <v>564</v>
      </c>
      <c r="DO61" s="50">
        <v>384</v>
      </c>
      <c r="DP61" s="19">
        <v>680</v>
      </c>
      <c r="DQ61" s="50">
        <v>794</v>
      </c>
      <c r="DR61" s="52" t="s">
        <v>37</v>
      </c>
      <c r="DS61" s="19">
        <v>19799</v>
      </c>
      <c r="DT61" s="50">
        <v>3795</v>
      </c>
      <c r="DU61" s="19">
        <v>0</v>
      </c>
      <c r="DV61" s="50">
        <v>211</v>
      </c>
      <c r="DW61" s="19">
        <v>35</v>
      </c>
      <c r="DX61" s="50">
        <v>56</v>
      </c>
      <c r="DY61" s="19">
        <v>19764</v>
      </c>
      <c r="DZ61" s="50">
        <v>3788</v>
      </c>
    </row>
    <row r="62" spans="1:130" x14ac:dyDescent="0.2">
      <c r="A62" s="46" t="s">
        <v>38</v>
      </c>
      <c r="B62" s="19">
        <v>12670245</v>
      </c>
      <c r="C62" s="50">
        <v>5785</v>
      </c>
      <c r="D62" s="19">
        <v>11092255</v>
      </c>
      <c r="E62" s="50">
        <v>37657</v>
      </c>
      <c r="F62" s="19">
        <v>1259103</v>
      </c>
      <c r="G62" s="50">
        <v>30402</v>
      </c>
      <c r="H62" s="19">
        <v>267465</v>
      </c>
      <c r="I62" s="50">
        <v>13835</v>
      </c>
      <c r="J62" s="19">
        <v>1898</v>
      </c>
      <c r="K62" s="50">
        <v>848</v>
      </c>
      <c r="L62" s="52" t="s">
        <v>38</v>
      </c>
      <c r="M62" s="19">
        <v>1008</v>
      </c>
      <c r="N62" s="50">
        <v>794</v>
      </c>
      <c r="O62" s="19">
        <v>3104</v>
      </c>
      <c r="P62" s="50">
        <v>1316</v>
      </c>
      <c r="Q62" s="19">
        <v>502</v>
      </c>
      <c r="R62" s="50">
        <v>406</v>
      </c>
      <c r="S62" s="19">
        <v>13048</v>
      </c>
      <c r="T62" s="50">
        <v>2531</v>
      </c>
      <c r="U62" s="19">
        <v>1631</v>
      </c>
      <c r="V62" s="50">
        <v>663</v>
      </c>
      <c r="W62" s="52" t="s">
        <v>38</v>
      </c>
      <c r="X62" s="19">
        <v>4853</v>
      </c>
      <c r="Y62" s="50">
        <v>1499</v>
      </c>
      <c r="Z62" s="19">
        <v>6387</v>
      </c>
      <c r="AA62" s="50">
        <v>2026</v>
      </c>
      <c r="AB62" s="19">
        <v>1978</v>
      </c>
      <c r="AC62" s="50">
        <v>753</v>
      </c>
      <c r="AD62" s="19">
        <v>19629</v>
      </c>
      <c r="AE62" s="50">
        <v>3765</v>
      </c>
      <c r="AF62" s="19">
        <v>7481</v>
      </c>
      <c r="AG62" s="50">
        <v>3054</v>
      </c>
      <c r="AH62" s="52" t="s">
        <v>38</v>
      </c>
      <c r="AI62" s="19">
        <v>1325</v>
      </c>
      <c r="AJ62" s="50">
        <v>1517</v>
      </c>
      <c r="AK62" s="19">
        <v>183</v>
      </c>
      <c r="AL62" s="50">
        <v>133</v>
      </c>
      <c r="AM62" s="19">
        <v>3996</v>
      </c>
      <c r="AN62" s="50">
        <v>1316</v>
      </c>
      <c r="AO62" s="19">
        <v>2276</v>
      </c>
      <c r="AP62" s="50">
        <v>973</v>
      </c>
      <c r="AQ62" s="19">
        <v>278</v>
      </c>
      <c r="AR62" s="50">
        <v>258</v>
      </c>
      <c r="AS62" s="52" t="s">
        <v>38</v>
      </c>
      <c r="AT62" s="19">
        <v>1073</v>
      </c>
      <c r="AU62" s="50">
        <v>478</v>
      </c>
      <c r="AV62" s="19">
        <v>1222</v>
      </c>
      <c r="AW62" s="50">
        <v>590</v>
      </c>
      <c r="AX62" s="19">
        <v>1657</v>
      </c>
      <c r="AY62" s="50">
        <v>1039</v>
      </c>
      <c r="AZ62" s="19">
        <v>1787</v>
      </c>
      <c r="BA62" s="50">
        <v>973</v>
      </c>
      <c r="BB62" s="19">
        <v>21659</v>
      </c>
      <c r="BC62" s="50">
        <v>3546</v>
      </c>
      <c r="BD62" s="52" t="s">
        <v>38</v>
      </c>
      <c r="BE62" s="19">
        <v>4551</v>
      </c>
      <c r="BF62" s="50">
        <v>1139</v>
      </c>
      <c r="BG62" s="19">
        <v>1969</v>
      </c>
      <c r="BH62" s="50">
        <v>584</v>
      </c>
      <c r="BI62" s="19">
        <v>2708</v>
      </c>
      <c r="BJ62" s="50">
        <v>1192</v>
      </c>
      <c r="BK62" s="19">
        <v>65</v>
      </c>
      <c r="BL62" s="50">
        <v>76</v>
      </c>
      <c r="BM62" s="19">
        <v>1760</v>
      </c>
      <c r="BN62" s="50">
        <v>950</v>
      </c>
      <c r="BO62" s="52" t="s">
        <v>38</v>
      </c>
      <c r="BP62" s="19">
        <v>15</v>
      </c>
      <c r="BQ62" s="50">
        <v>25</v>
      </c>
      <c r="BR62" s="19">
        <v>2007</v>
      </c>
      <c r="BS62" s="50">
        <v>2520</v>
      </c>
      <c r="BT62" s="19">
        <v>721</v>
      </c>
      <c r="BU62" s="50">
        <v>373</v>
      </c>
      <c r="BV62" s="19">
        <v>1148</v>
      </c>
      <c r="BW62" s="50">
        <v>598</v>
      </c>
      <c r="BX62" s="19">
        <v>43295</v>
      </c>
      <c r="BY62" s="50">
        <v>4387</v>
      </c>
      <c r="BZ62" s="52" t="s">
        <v>38</v>
      </c>
      <c r="CA62" s="19">
        <v>163</v>
      </c>
      <c r="CB62" s="50">
        <v>168</v>
      </c>
      <c r="CC62" s="19">
        <v>46618</v>
      </c>
      <c r="CD62" s="50">
        <v>6061</v>
      </c>
      <c r="CE62" s="19">
        <v>7221</v>
      </c>
      <c r="CF62" s="50">
        <v>1933</v>
      </c>
      <c r="CG62" s="19">
        <v>697</v>
      </c>
      <c r="CH62" s="50">
        <v>648</v>
      </c>
      <c r="CI62" s="19">
        <v>12752</v>
      </c>
      <c r="CJ62" s="50">
        <v>2315</v>
      </c>
      <c r="CK62" s="52" t="s">
        <v>38</v>
      </c>
      <c r="CL62" s="19">
        <v>1975</v>
      </c>
      <c r="CM62" s="50">
        <v>1016</v>
      </c>
      <c r="CN62" s="19">
        <v>1004</v>
      </c>
      <c r="CO62" s="50">
        <v>604</v>
      </c>
      <c r="CP62" s="23" t="s">
        <v>61</v>
      </c>
      <c r="CQ62" s="23" t="s">
        <v>61</v>
      </c>
      <c r="CR62" s="23">
        <v>850</v>
      </c>
      <c r="CS62" s="50">
        <v>702</v>
      </c>
      <c r="CT62" s="19">
        <v>4742</v>
      </c>
      <c r="CU62" s="50">
        <v>2218</v>
      </c>
      <c r="CV62" s="52" t="s">
        <v>38</v>
      </c>
      <c r="CW62" s="19">
        <v>507</v>
      </c>
      <c r="CX62" s="50">
        <v>377</v>
      </c>
      <c r="CY62" s="19">
        <v>2564</v>
      </c>
      <c r="CZ62" s="50">
        <v>1028</v>
      </c>
      <c r="DA62" s="19">
        <v>11490</v>
      </c>
      <c r="DB62" s="50">
        <v>4081</v>
      </c>
      <c r="DC62" s="19">
        <v>869</v>
      </c>
      <c r="DD62" s="50">
        <v>616</v>
      </c>
      <c r="DE62" s="19">
        <v>1483</v>
      </c>
      <c r="DF62" s="50">
        <v>709</v>
      </c>
      <c r="DG62" s="52" t="s">
        <v>38</v>
      </c>
      <c r="DH62" s="19">
        <v>12193</v>
      </c>
      <c r="DI62" s="50">
        <v>2459</v>
      </c>
      <c r="DJ62" s="19">
        <v>2394</v>
      </c>
      <c r="DK62" s="50">
        <v>964</v>
      </c>
      <c r="DL62" s="19">
        <v>3763</v>
      </c>
      <c r="DM62" s="50">
        <v>1467</v>
      </c>
      <c r="DN62" s="19">
        <v>942</v>
      </c>
      <c r="DO62" s="50">
        <v>549</v>
      </c>
      <c r="DP62" s="19">
        <v>24</v>
      </c>
      <c r="DQ62" s="50">
        <v>39</v>
      </c>
      <c r="DR62" s="52" t="s">
        <v>38</v>
      </c>
      <c r="DS62" s="19">
        <v>51422</v>
      </c>
      <c r="DT62" s="50">
        <v>5753</v>
      </c>
      <c r="DU62" s="19">
        <v>4028</v>
      </c>
      <c r="DV62" s="50">
        <v>1760</v>
      </c>
      <c r="DW62" s="19">
        <v>61</v>
      </c>
      <c r="DX62" s="50">
        <v>91</v>
      </c>
      <c r="DY62" s="19">
        <v>47333</v>
      </c>
      <c r="DZ62" s="50">
        <v>5549</v>
      </c>
    </row>
    <row r="63" spans="1:130" x14ac:dyDescent="0.2">
      <c r="A63" s="46" t="s">
        <v>40</v>
      </c>
      <c r="B63" s="19">
        <v>1050602</v>
      </c>
      <c r="C63" s="50">
        <v>1636</v>
      </c>
      <c r="D63" s="19">
        <v>930406</v>
      </c>
      <c r="E63" s="50">
        <v>10263</v>
      </c>
      <c r="F63" s="19">
        <v>80686</v>
      </c>
      <c r="G63" s="50">
        <v>8479</v>
      </c>
      <c r="H63" s="19">
        <v>34984</v>
      </c>
      <c r="I63" s="50">
        <v>4117</v>
      </c>
      <c r="J63" s="19">
        <v>0</v>
      </c>
      <c r="K63" s="50">
        <v>222</v>
      </c>
      <c r="L63" s="52" t="s">
        <v>40</v>
      </c>
      <c r="M63" s="19">
        <v>0</v>
      </c>
      <c r="N63" s="50">
        <v>222</v>
      </c>
      <c r="O63" s="19">
        <v>423</v>
      </c>
      <c r="P63" s="50">
        <v>424</v>
      </c>
      <c r="Q63" s="19">
        <v>0</v>
      </c>
      <c r="R63" s="50">
        <v>222</v>
      </c>
      <c r="S63" s="19">
        <v>1854</v>
      </c>
      <c r="T63" s="50">
        <v>784</v>
      </c>
      <c r="U63" s="19">
        <v>238</v>
      </c>
      <c r="V63" s="50">
        <v>273</v>
      </c>
      <c r="W63" s="52" t="s">
        <v>40</v>
      </c>
      <c r="X63" s="19">
        <v>2561</v>
      </c>
      <c r="Y63" s="50">
        <v>911</v>
      </c>
      <c r="Z63" s="19">
        <v>16</v>
      </c>
      <c r="AA63" s="50">
        <v>33</v>
      </c>
      <c r="AB63" s="19">
        <v>0</v>
      </c>
      <c r="AC63" s="50">
        <v>222</v>
      </c>
      <c r="AD63" s="19">
        <v>3084</v>
      </c>
      <c r="AE63" s="50">
        <v>1666</v>
      </c>
      <c r="AF63" s="19">
        <v>84</v>
      </c>
      <c r="AG63" s="50">
        <v>144</v>
      </c>
      <c r="AH63" s="52" t="s">
        <v>40</v>
      </c>
      <c r="AI63" s="19">
        <v>0</v>
      </c>
      <c r="AJ63" s="50">
        <v>222</v>
      </c>
      <c r="AK63" s="19">
        <v>0</v>
      </c>
      <c r="AL63" s="50">
        <v>222</v>
      </c>
      <c r="AM63" s="19">
        <v>624</v>
      </c>
      <c r="AN63" s="50">
        <v>522</v>
      </c>
      <c r="AO63" s="19">
        <v>150</v>
      </c>
      <c r="AP63" s="50">
        <v>144</v>
      </c>
      <c r="AQ63" s="19">
        <v>413</v>
      </c>
      <c r="AR63" s="50">
        <v>510</v>
      </c>
      <c r="AS63" s="52" t="s">
        <v>40</v>
      </c>
      <c r="AT63" s="19">
        <v>0</v>
      </c>
      <c r="AU63" s="50">
        <v>222</v>
      </c>
      <c r="AV63" s="19">
        <v>148</v>
      </c>
      <c r="AW63" s="50">
        <v>224</v>
      </c>
      <c r="AX63" s="19">
        <v>53</v>
      </c>
      <c r="AY63" s="50">
        <v>67</v>
      </c>
      <c r="AZ63" s="19">
        <v>475</v>
      </c>
      <c r="BA63" s="50">
        <v>575</v>
      </c>
      <c r="BB63" s="19">
        <v>243</v>
      </c>
      <c r="BC63" s="50">
        <v>180</v>
      </c>
      <c r="BD63" s="52" t="s">
        <v>40</v>
      </c>
      <c r="BE63" s="19">
        <v>12742</v>
      </c>
      <c r="BF63" s="50">
        <v>2252</v>
      </c>
      <c r="BG63" s="19">
        <v>49</v>
      </c>
      <c r="BH63" s="50">
        <v>103</v>
      </c>
      <c r="BI63" s="19">
        <v>0</v>
      </c>
      <c r="BJ63" s="50">
        <v>222</v>
      </c>
      <c r="BK63" s="19">
        <v>49</v>
      </c>
      <c r="BL63" s="50">
        <v>103</v>
      </c>
      <c r="BM63" s="19">
        <v>135</v>
      </c>
      <c r="BN63" s="50">
        <v>212</v>
      </c>
      <c r="BO63" s="52" t="s">
        <v>40</v>
      </c>
      <c r="BP63" s="19">
        <v>0</v>
      </c>
      <c r="BQ63" s="50">
        <v>222</v>
      </c>
      <c r="BR63" s="19">
        <v>17</v>
      </c>
      <c r="BS63" s="50">
        <v>32</v>
      </c>
      <c r="BT63" s="19">
        <v>0</v>
      </c>
      <c r="BU63" s="50">
        <v>222</v>
      </c>
      <c r="BV63" s="19">
        <v>290</v>
      </c>
      <c r="BW63" s="50">
        <v>288</v>
      </c>
      <c r="BX63" s="19">
        <v>1420</v>
      </c>
      <c r="BY63" s="50">
        <v>728</v>
      </c>
      <c r="BZ63" s="52" t="s">
        <v>40</v>
      </c>
      <c r="CA63" s="19">
        <v>51</v>
      </c>
      <c r="CB63" s="50">
        <v>85</v>
      </c>
      <c r="CC63" s="19">
        <v>2359</v>
      </c>
      <c r="CD63" s="50">
        <v>894</v>
      </c>
      <c r="CE63" s="19">
        <v>887</v>
      </c>
      <c r="CF63" s="50">
        <v>664</v>
      </c>
      <c r="CG63" s="19">
        <v>0</v>
      </c>
      <c r="CH63" s="50">
        <v>222</v>
      </c>
      <c r="CI63" s="19">
        <v>441</v>
      </c>
      <c r="CJ63" s="50">
        <v>473</v>
      </c>
      <c r="CK63" s="52" t="s">
        <v>40</v>
      </c>
      <c r="CL63" s="19">
        <v>0</v>
      </c>
      <c r="CM63" s="50">
        <v>222</v>
      </c>
      <c r="CN63" s="19">
        <v>387</v>
      </c>
      <c r="CO63" s="50">
        <v>502</v>
      </c>
      <c r="CP63" s="19">
        <v>1538</v>
      </c>
      <c r="CQ63" s="50">
        <v>1163</v>
      </c>
      <c r="CR63" s="23" t="s">
        <v>61</v>
      </c>
      <c r="CS63" s="23" t="s">
        <v>61</v>
      </c>
      <c r="CT63" s="23">
        <v>680</v>
      </c>
      <c r="CU63" s="50">
        <v>588</v>
      </c>
      <c r="CV63" s="52" t="s">
        <v>40</v>
      </c>
      <c r="CW63" s="19">
        <v>0</v>
      </c>
      <c r="CX63" s="50">
        <v>222</v>
      </c>
      <c r="CY63" s="19">
        <v>136</v>
      </c>
      <c r="CZ63" s="50">
        <v>186</v>
      </c>
      <c r="DA63" s="19">
        <v>1597</v>
      </c>
      <c r="DB63" s="50">
        <v>1421</v>
      </c>
      <c r="DC63" s="19">
        <v>186</v>
      </c>
      <c r="DD63" s="50">
        <v>226</v>
      </c>
      <c r="DE63" s="19">
        <v>428</v>
      </c>
      <c r="DF63" s="50">
        <v>352</v>
      </c>
      <c r="DG63" s="52" t="s">
        <v>40</v>
      </c>
      <c r="DH63" s="19">
        <v>863</v>
      </c>
      <c r="DI63" s="50">
        <v>736</v>
      </c>
      <c r="DJ63" s="19">
        <v>144</v>
      </c>
      <c r="DK63" s="50">
        <v>148</v>
      </c>
      <c r="DL63" s="19">
        <v>83</v>
      </c>
      <c r="DM63" s="50">
        <v>96</v>
      </c>
      <c r="DN63" s="19">
        <v>136</v>
      </c>
      <c r="DO63" s="50">
        <v>127</v>
      </c>
      <c r="DP63" s="19">
        <v>0</v>
      </c>
      <c r="DQ63" s="50">
        <v>222</v>
      </c>
      <c r="DR63" s="52" t="s">
        <v>40</v>
      </c>
      <c r="DS63" s="19">
        <v>4526</v>
      </c>
      <c r="DT63" s="50">
        <v>1436</v>
      </c>
      <c r="DU63" s="19">
        <v>113</v>
      </c>
      <c r="DV63" s="50">
        <v>144</v>
      </c>
      <c r="DW63" s="19">
        <v>150</v>
      </c>
      <c r="DX63" s="50">
        <v>153</v>
      </c>
      <c r="DY63" s="19">
        <v>4263</v>
      </c>
      <c r="DZ63" s="50">
        <v>1433</v>
      </c>
    </row>
    <row r="64" spans="1:130" x14ac:dyDescent="0.2">
      <c r="A64" s="46" t="s">
        <v>41</v>
      </c>
      <c r="B64" s="19">
        <v>5092727</v>
      </c>
      <c r="C64" s="50">
        <v>4254</v>
      </c>
      <c r="D64" s="19">
        <v>4414770</v>
      </c>
      <c r="E64" s="50">
        <v>17856</v>
      </c>
      <c r="F64" s="19">
        <v>478892</v>
      </c>
      <c r="G64" s="50">
        <v>15019</v>
      </c>
      <c r="H64" s="19">
        <v>176008</v>
      </c>
      <c r="I64" s="50">
        <v>12536</v>
      </c>
      <c r="J64" s="19">
        <v>873</v>
      </c>
      <c r="K64" s="50">
        <v>485</v>
      </c>
      <c r="L64" s="52" t="s">
        <v>41</v>
      </c>
      <c r="M64" s="19">
        <v>680</v>
      </c>
      <c r="N64" s="50">
        <v>678</v>
      </c>
      <c r="O64" s="19">
        <v>1704</v>
      </c>
      <c r="P64" s="50">
        <v>638</v>
      </c>
      <c r="Q64" s="19">
        <v>579</v>
      </c>
      <c r="R64" s="50">
        <v>511</v>
      </c>
      <c r="S64" s="19">
        <v>7785</v>
      </c>
      <c r="T64" s="50">
        <v>2180</v>
      </c>
      <c r="U64" s="19">
        <v>1506</v>
      </c>
      <c r="V64" s="50">
        <v>1344</v>
      </c>
      <c r="W64" s="52" t="s">
        <v>41</v>
      </c>
      <c r="X64" s="19">
        <v>2880</v>
      </c>
      <c r="Y64" s="50">
        <v>1321</v>
      </c>
      <c r="Z64" s="19">
        <v>595</v>
      </c>
      <c r="AA64" s="50">
        <v>460</v>
      </c>
      <c r="AB64" s="19">
        <v>454</v>
      </c>
      <c r="AC64" s="50">
        <v>389</v>
      </c>
      <c r="AD64" s="19">
        <v>14136</v>
      </c>
      <c r="AE64" s="50">
        <v>3266</v>
      </c>
      <c r="AF64" s="19">
        <v>16644</v>
      </c>
      <c r="AG64" s="50">
        <v>4503</v>
      </c>
      <c r="AH64" s="52" t="s">
        <v>41</v>
      </c>
      <c r="AI64" s="19">
        <v>1280</v>
      </c>
      <c r="AJ64" s="50">
        <v>1016</v>
      </c>
      <c r="AK64" s="19">
        <v>754</v>
      </c>
      <c r="AL64" s="50">
        <v>529</v>
      </c>
      <c r="AM64" s="19">
        <v>4210</v>
      </c>
      <c r="AN64" s="50">
        <v>1755</v>
      </c>
      <c r="AO64" s="19">
        <v>1596</v>
      </c>
      <c r="AP64" s="50">
        <v>723</v>
      </c>
      <c r="AQ64" s="19">
        <v>871</v>
      </c>
      <c r="AR64" s="50">
        <v>600</v>
      </c>
      <c r="AS64" s="52" t="s">
        <v>41</v>
      </c>
      <c r="AT64" s="19">
        <v>1043</v>
      </c>
      <c r="AU64" s="50">
        <v>1031</v>
      </c>
      <c r="AV64" s="19">
        <v>3545</v>
      </c>
      <c r="AW64" s="50">
        <v>1485</v>
      </c>
      <c r="AX64" s="19">
        <v>1721</v>
      </c>
      <c r="AY64" s="50">
        <v>1703</v>
      </c>
      <c r="AZ64" s="19">
        <v>833</v>
      </c>
      <c r="BA64" s="50">
        <v>691</v>
      </c>
      <c r="BB64" s="19">
        <v>6663</v>
      </c>
      <c r="BC64" s="50">
        <v>2289</v>
      </c>
      <c r="BD64" s="52" t="s">
        <v>41</v>
      </c>
      <c r="BE64" s="19">
        <v>3094</v>
      </c>
      <c r="BF64" s="50">
        <v>1225</v>
      </c>
      <c r="BG64" s="19">
        <v>2251</v>
      </c>
      <c r="BH64" s="50">
        <v>973</v>
      </c>
      <c r="BI64" s="19">
        <v>685</v>
      </c>
      <c r="BJ64" s="50">
        <v>488</v>
      </c>
      <c r="BK64" s="19">
        <v>546</v>
      </c>
      <c r="BL64" s="50">
        <v>426</v>
      </c>
      <c r="BM64" s="19">
        <v>656</v>
      </c>
      <c r="BN64" s="50">
        <v>444</v>
      </c>
      <c r="BO64" s="52" t="s">
        <v>41</v>
      </c>
      <c r="BP64" s="19">
        <v>0</v>
      </c>
      <c r="BQ64" s="50">
        <v>218</v>
      </c>
      <c r="BR64" s="19">
        <v>205</v>
      </c>
      <c r="BS64" s="50">
        <v>256</v>
      </c>
      <c r="BT64" s="19">
        <v>1087</v>
      </c>
      <c r="BU64" s="50">
        <v>860</v>
      </c>
      <c r="BV64" s="19">
        <v>146</v>
      </c>
      <c r="BW64" s="50">
        <v>154</v>
      </c>
      <c r="BX64" s="19">
        <v>6233</v>
      </c>
      <c r="BY64" s="50">
        <v>2139</v>
      </c>
      <c r="BZ64" s="52" t="s">
        <v>41</v>
      </c>
      <c r="CA64" s="19">
        <v>1581</v>
      </c>
      <c r="CB64" s="50">
        <v>1200</v>
      </c>
      <c r="CC64" s="19">
        <v>10416</v>
      </c>
      <c r="CD64" s="50">
        <v>3563</v>
      </c>
      <c r="CE64" s="19">
        <v>33940</v>
      </c>
      <c r="CF64" s="50">
        <v>6015</v>
      </c>
      <c r="CG64" s="19">
        <v>971</v>
      </c>
      <c r="CH64" s="50">
        <v>1116</v>
      </c>
      <c r="CI64" s="19">
        <v>5641</v>
      </c>
      <c r="CJ64" s="50">
        <v>1657</v>
      </c>
      <c r="CK64" s="52" t="s">
        <v>41</v>
      </c>
      <c r="CL64" s="19">
        <v>812</v>
      </c>
      <c r="CM64" s="50">
        <v>565</v>
      </c>
      <c r="CN64" s="19">
        <v>410</v>
      </c>
      <c r="CO64" s="50">
        <v>398</v>
      </c>
      <c r="CP64" s="19">
        <v>7227</v>
      </c>
      <c r="CQ64" s="50">
        <v>2823</v>
      </c>
      <c r="CR64" s="19">
        <v>993</v>
      </c>
      <c r="CS64" s="50">
        <v>1236</v>
      </c>
      <c r="CT64" s="23" t="s">
        <v>61</v>
      </c>
      <c r="CU64" s="23" t="s">
        <v>61</v>
      </c>
      <c r="CV64" s="52" t="s">
        <v>41</v>
      </c>
      <c r="CW64" s="23">
        <v>547</v>
      </c>
      <c r="CX64" s="50">
        <v>512</v>
      </c>
      <c r="CY64" s="19">
        <v>4184</v>
      </c>
      <c r="CZ64" s="50">
        <v>1345</v>
      </c>
      <c r="DA64" s="19">
        <v>7631</v>
      </c>
      <c r="DB64" s="50">
        <v>2377</v>
      </c>
      <c r="DC64" s="19">
        <v>548</v>
      </c>
      <c r="DD64" s="50">
        <v>444</v>
      </c>
      <c r="DE64" s="19">
        <v>336</v>
      </c>
      <c r="DF64" s="50">
        <v>353</v>
      </c>
      <c r="DG64" s="52" t="s">
        <v>41</v>
      </c>
      <c r="DH64" s="19">
        <v>10143</v>
      </c>
      <c r="DI64" s="50">
        <v>2964</v>
      </c>
      <c r="DJ64" s="19">
        <v>2112</v>
      </c>
      <c r="DK64" s="50">
        <v>951</v>
      </c>
      <c r="DL64" s="19">
        <v>1559</v>
      </c>
      <c r="DM64" s="50">
        <v>796</v>
      </c>
      <c r="DN64" s="19">
        <v>1702</v>
      </c>
      <c r="DO64" s="50">
        <v>808</v>
      </c>
      <c r="DP64" s="19">
        <v>0</v>
      </c>
      <c r="DQ64" s="50">
        <v>218</v>
      </c>
      <c r="DR64" s="52" t="s">
        <v>41</v>
      </c>
      <c r="DS64" s="19">
        <v>23057</v>
      </c>
      <c r="DT64" s="50">
        <v>4477</v>
      </c>
      <c r="DU64" s="19">
        <v>1491</v>
      </c>
      <c r="DV64" s="50">
        <v>1150</v>
      </c>
      <c r="DW64" s="19">
        <v>319</v>
      </c>
      <c r="DX64" s="50">
        <v>297</v>
      </c>
      <c r="DY64" s="19">
        <v>21247</v>
      </c>
      <c r="DZ64" s="50">
        <v>4160</v>
      </c>
    </row>
    <row r="65" spans="1:130" x14ac:dyDescent="0.2">
      <c r="A65" s="46" t="s">
        <v>42</v>
      </c>
      <c r="B65" s="19">
        <v>872708</v>
      </c>
      <c r="C65" s="50">
        <v>1720</v>
      </c>
      <c r="D65" s="19">
        <v>739009</v>
      </c>
      <c r="E65" s="50">
        <v>8766</v>
      </c>
      <c r="F65" s="19">
        <v>102133</v>
      </c>
      <c r="G65" s="50">
        <v>7228</v>
      </c>
      <c r="H65" s="19">
        <v>26934</v>
      </c>
      <c r="I65" s="50">
        <v>3576</v>
      </c>
      <c r="J65" s="19">
        <v>339</v>
      </c>
      <c r="K65" s="50">
        <v>537</v>
      </c>
      <c r="L65" s="52" t="s">
        <v>42</v>
      </c>
      <c r="M65" s="19">
        <v>14</v>
      </c>
      <c r="N65" s="50">
        <v>30</v>
      </c>
      <c r="O65" s="19">
        <v>650</v>
      </c>
      <c r="P65" s="50">
        <v>409</v>
      </c>
      <c r="Q65" s="19">
        <v>141</v>
      </c>
      <c r="R65" s="50">
        <v>182</v>
      </c>
      <c r="S65" s="19">
        <v>1778</v>
      </c>
      <c r="T65" s="50">
        <v>1745</v>
      </c>
      <c r="U65" s="19">
        <v>818</v>
      </c>
      <c r="V65" s="50">
        <v>633</v>
      </c>
      <c r="W65" s="52" t="s">
        <v>42</v>
      </c>
      <c r="X65" s="19">
        <v>0</v>
      </c>
      <c r="Y65" s="50">
        <v>167</v>
      </c>
      <c r="Z65" s="19">
        <v>0</v>
      </c>
      <c r="AA65" s="50">
        <v>167</v>
      </c>
      <c r="AB65" s="19">
        <v>0</v>
      </c>
      <c r="AC65" s="50">
        <v>167</v>
      </c>
      <c r="AD65" s="19">
        <v>550</v>
      </c>
      <c r="AE65" s="50">
        <v>407</v>
      </c>
      <c r="AF65" s="19">
        <v>436</v>
      </c>
      <c r="AG65" s="50">
        <v>512</v>
      </c>
      <c r="AH65" s="52" t="s">
        <v>42</v>
      </c>
      <c r="AI65" s="19">
        <v>131</v>
      </c>
      <c r="AJ65" s="50">
        <v>183</v>
      </c>
      <c r="AK65" s="19">
        <v>112</v>
      </c>
      <c r="AL65" s="50">
        <v>183</v>
      </c>
      <c r="AM65" s="19">
        <v>1300</v>
      </c>
      <c r="AN65" s="50">
        <v>999</v>
      </c>
      <c r="AO65" s="19">
        <v>771</v>
      </c>
      <c r="AP65" s="50">
        <v>964</v>
      </c>
      <c r="AQ65" s="19">
        <v>3613</v>
      </c>
      <c r="AR65" s="50">
        <v>1121</v>
      </c>
      <c r="AS65" s="52" t="s">
        <v>42</v>
      </c>
      <c r="AT65" s="19">
        <v>581</v>
      </c>
      <c r="AU65" s="50">
        <v>623</v>
      </c>
      <c r="AV65" s="19">
        <v>0</v>
      </c>
      <c r="AW65" s="50">
        <v>167</v>
      </c>
      <c r="AX65" s="19">
        <v>0</v>
      </c>
      <c r="AY65" s="50">
        <v>167</v>
      </c>
      <c r="AZ65" s="19">
        <v>0</v>
      </c>
      <c r="BA65" s="50">
        <v>167</v>
      </c>
      <c r="BB65" s="19">
        <v>290</v>
      </c>
      <c r="BC65" s="50">
        <v>448</v>
      </c>
      <c r="BD65" s="52" t="s">
        <v>42</v>
      </c>
      <c r="BE65" s="19">
        <v>0</v>
      </c>
      <c r="BF65" s="50">
        <v>167</v>
      </c>
      <c r="BG65" s="19">
        <v>128</v>
      </c>
      <c r="BH65" s="50">
        <v>152</v>
      </c>
      <c r="BI65" s="19">
        <v>5777</v>
      </c>
      <c r="BJ65" s="50">
        <v>1624</v>
      </c>
      <c r="BK65" s="19">
        <v>24</v>
      </c>
      <c r="BL65" s="50">
        <v>42</v>
      </c>
      <c r="BM65" s="19">
        <v>445</v>
      </c>
      <c r="BN65" s="50">
        <v>298</v>
      </c>
      <c r="BO65" s="52" t="s">
        <v>42</v>
      </c>
      <c r="BP65" s="19">
        <v>674</v>
      </c>
      <c r="BQ65" s="50">
        <v>437</v>
      </c>
      <c r="BR65" s="19">
        <v>1620</v>
      </c>
      <c r="BS65" s="50">
        <v>677</v>
      </c>
      <c r="BT65" s="19">
        <v>34</v>
      </c>
      <c r="BU65" s="50">
        <v>40</v>
      </c>
      <c r="BV65" s="19">
        <v>116</v>
      </c>
      <c r="BW65" s="50">
        <v>110</v>
      </c>
      <c r="BX65" s="19">
        <v>349</v>
      </c>
      <c r="BY65" s="50">
        <v>362</v>
      </c>
      <c r="BZ65" s="52" t="s">
        <v>42</v>
      </c>
      <c r="CA65" s="19">
        <v>92</v>
      </c>
      <c r="CB65" s="50">
        <v>115</v>
      </c>
      <c r="CC65" s="19">
        <v>0</v>
      </c>
      <c r="CD65" s="50">
        <v>167</v>
      </c>
      <c r="CE65" s="19">
        <v>419</v>
      </c>
      <c r="CF65" s="50">
        <v>395</v>
      </c>
      <c r="CG65" s="19">
        <v>1218</v>
      </c>
      <c r="CH65" s="50">
        <v>619</v>
      </c>
      <c r="CI65" s="19">
        <v>107</v>
      </c>
      <c r="CJ65" s="50">
        <v>180</v>
      </c>
      <c r="CK65" s="52" t="s">
        <v>42</v>
      </c>
      <c r="CL65" s="19">
        <v>374</v>
      </c>
      <c r="CM65" s="50">
        <v>336</v>
      </c>
      <c r="CN65" s="19">
        <v>958</v>
      </c>
      <c r="CO65" s="50">
        <v>849</v>
      </c>
      <c r="CP65" s="19">
        <v>28</v>
      </c>
      <c r="CQ65" s="50">
        <v>35</v>
      </c>
      <c r="CR65" s="19">
        <v>0</v>
      </c>
      <c r="CS65" s="50">
        <v>167</v>
      </c>
      <c r="CT65" s="19">
        <v>162</v>
      </c>
      <c r="CU65" s="50">
        <v>205</v>
      </c>
      <c r="CV65" s="52" t="s">
        <v>42</v>
      </c>
      <c r="CW65" s="23" t="s">
        <v>61</v>
      </c>
      <c r="CX65" s="23" t="s">
        <v>61</v>
      </c>
      <c r="CY65" s="23">
        <v>386</v>
      </c>
      <c r="CZ65" s="50">
        <v>565</v>
      </c>
      <c r="DA65" s="19">
        <v>1080</v>
      </c>
      <c r="DB65" s="50">
        <v>601</v>
      </c>
      <c r="DC65" s="19">
        <v>199</v>
      </c>
      <c r="DD65" s="50">
        <v>201</v>
      </c>
      <c r="DE65" s="19">
        <v>0</v>
      </c>
      <c r="DF65" s="50">
        <v>167</v>
      </c>
      <c r="DG65" s="52" t="s">
        <v>42</v>
      </c>
      <c r="DH65" s="19">
        <v>76</v>
      </c>
      <c r="DI65" s="50">
        <v>109</v>
      </c>
      <c r="DJ65" s="19">
        <v>280</v>
      </c>
      <c r="DK65" s="50">
        <v>316</v>
      </c>
      <c r="DL65" s="19">
        <v>0</v>
      </c>
      <c r="DM65" s="50">
        <v>167</v>
      </c>
      <c r="DN65" s="19">
        <v>391</v>
      </c>
      <c r="DO65" s="50">
        <v>369</v>
      </c>
      <c r="DP65" s="19">
        <v>473</v>
      </c>
      <c r="DQ65" s="50">
        <v>288</v>
      </c>
      <c r="DR65" s="52" t="s">
        <v>42</v>
      </c>
      <c r="DS65" s="19">
        <v>4632</v>
      </c>
      <c r="DT65" s="50">
        <v>2854</v>
      </c>
      <c r="DU65" s="19">
        <v>682</v>
      </c>
      <c r="DV65" s="50">
        <v>735</v>
      </c>
      <c r="DW65" s="19">
        <v>0</v>
      </c>
      <c r="DX65" s="50">
        <v>167</v>
      </c>
      <c r="DY65" s="19">
        <v>3950</v>
      </c>
      <c r="DZ65" s="50">
        <v>2747</v>
      </c>
    </row>
    <row r="66" spans="1:130" x14ac:dyDescent="0.2">
      <c r="B66" s="19"/>
      <c r="C66" s="50"/>
      <c r="D66" s="19"/>
      <c r="E66" s="50"/>
      <c r="F66" s="19"/>
      <c r="G66" s="50"/>
      <c r="H66" s="19"/>
      <c r="I66" s="50"/>
      <c r="J66" s="19"/>
      <c r="K66" s="50"/>
      <c r="L66" s="52"/>
      <c r="M66" s="19"/>
      <c r="N66" s="50"/>
      <c r="O66" s="19"/>
      <c r="P66" s="50"/>
      <c r="Q66" s="19"/>
      <c r="R66" s="50"/>
      <c r="S66" s="19"/>
      <c r="T66" s="50"/>
      <c r="U66" s="19"/>
      <c r="V66" s="50"/>
      <c r="W66" s="52"/>
      <c r="X66" s="19"/>
      <c r="Y66" s="50"/>
      <c r="Z66" s="19"/>
      <c r="AA66" s="50"/>
      <c r="AB66" s="19"/>
      <c r="AC66" s="50"/>
      <c r="AD66" s="19"/>
      <c r="AE66" s="50"/>
      <c r="AF66" s="19"/>
      <c r="AG66" s="50"/>
      <c r="AH66" s="52"/>
      <c r="AI66" s="19"/>
      <c r="AJ66" s="50"/>
      <c r="AK66" s="19"/>
      <c r="AL66" s="50"/>
      <c r="AM66" s="19"/>
      <c r="AN66" s="50"/>
      <c r="AO66" s="19"/>
      <c r="AP66" s="50"/>
      <c r="AQ66" s="19"/>
      <c r="AR66" s="50"/>
      <c r="AS66" s="52"/>
      <c r="AT66" s="19"/>
      <c r="AU66" s="50"/>
      <c r="AV66" s="19"/>
      <c r="AW66" s="50"/>
      <c r="AX66" s="19"/>
      <c r="AY66" s="50"/>
      <c r="AZ66" s="19"/>
      <c r="BA66" s="50"/>
      <c r="BB66" s="19"/>
      <c r="BC66" s="50"/>
      <c r="BD66" s="52"/>
      <c r="BE66" s="19"/>
      <c r="BF66" s="50"/>
      <c r="BG66" s="19"/>
      <c r="BH66" s="50"/>
      <c r="BI66" s="19"/>
      <c r="BJ66" s="50"/>
      <c r="BK66" s="19"/>
      <c r="BL66" s="50"/>
      <c r="BM66" s="19"/>
      <c r="BN66" s="50"/>
      <c r="BO66" s="52"/>
      <c r="BP66" s="19"/>
      <c r="BQ66" s="50"/>
      <c r="BR66" s="19"/>
      <c r="BS66" s="50"/>
      <c r="BT66" s="19"/>
      <c r="BU66" s="50"/>
      <c r="BV66" s="19"/>
      <c r="BW66" s="50"/>
      <c r="BX66" s="19"/>
      <c r="BY66" s="50"/>
      <c r="BZ66" s="52"/>
      <c r="CA66" s="19"/>
      <c r="CB66" s="50"/>
      <c r="CC66" s="19"/>
      <c r="CD66" s="50"/>
      <c r="CE66" s="19"/>
      <c r="CF66" s="50"/>
      <c r="CG66" s="19"/>
      <c r="CH66" s="50"/>
      <c r="CI66" s="19"/>
      <c r="CJ66" s="50"/>
      <c r="CK66" s="52"/>
      <c r="CL66" s="19"/>
      <c r="CM66" s="50"/>
      <c r="CN66" s="19"/>
      <c r="CO66" s="50"/>
      <c r="CP66" s="19"/>
      <c r="CQ66" s="50"/>
      <c r="CR66" s="19"/>
      <c r="CS66" s="50"/>
      <c r="CT66" s="19"/>
      <c r="CU66" s="50"/>
      <c r="CV66" s="52"/>
      <c r="CW66" s="56"/>
      <c r="CX66" s="50"/>
      <c r="CY66" s="19"/>
      <c r="CZ66" s="50"/>
      <c r="DA66" s="19"/>
      <c r="DB66" s="50"/>
      <c r="DC66" s="19"/>
      <c r="DD66" s="50"/>
      <c r="DE66" s="19"/>
      <c r="DF66" s="50"/>
      <c r="DG66" s="52"/>
      <c r="DH66" s="19"/>
      <c r="DI66" s="50"/>
      <c r="DJ66" s="19"/>
      <c r="DK66" s="50"/>
      <c r="DL66" s="19"/>
      <c r="DM66" s="50"/>
      <c r="DN66" s="19"/>
      <c r="DO66" s="50"/>
      <c r="DP66" s="19"/>
      <c r="DQ66" s="50"/>
      <c r="DR66" s="52"/>
      <c r="DS66" s="19"/>
      <c r="DT66" s="50"/>
      <c r="DU66" s="19"/>
      <c r="DV66" s="50"/>
      <c r="DW66" s="19"/>
      <c r="DX66" s="50"/>
      <c r="DY66" s="19"/>
      <c r="DZ66" s="50"/>
    </row>
    <row r="67" spans="1:130" x14ac:dyDescent="0.2">
      <c r="A67" s="46" t="s">
        <v>43</v>
      </c>
      <c r="B67" s="19">
        <v>6754461</v>
      </c>
      <c r="C67" s="50">
        <v>5775</v>
      </c>
      <c r="D67" s="19">
        <v>5782145</v>
      </c>
      <c r="E67" s="50">
        <v>24958</v>
      </c>
      <c r="F67" s="19">
        <v>755183</v>
      </c>
      <c r="G67" s="50">
        <v>25187</v>
      </c>
      <c r="H67" s="19">
        <v>196765</v>
      </c>
      <c r="I67" s="50">
        <v>12436</v>
      </c>
      <c r="J67" s="19">
        <v>6294</v>
      </c>
      <c r="K67" s="50">
        <v>1521</v>
      </c>
      <c r="L67" s="52" t="s">
        <v>43</v>
      </c>
      <c r="M67" s="19">
        <v>1506</v>
      </c>
      <c r="N67" s="50">
        <v>1413</v>
      </c>
      <c r="O67" s="19">
        <v>1457</v>
      </c>
      <c r="P67" s="50">
        <v>800</v>
      </c>
      <c r="Q67" s="19">
        <v>5252</v>
      </c>
      <c r="R67" s="50">
        <v>2583</v>
      </c>
      <c r="S67" s="19">
        <v>11874</v>
      </c>
      <c r="T67" s="50">
        <v>2480</v>
      </c>
      <c r="U67" s="19">
        <v>4674</v>
      </c>
      <c r="V67" s="50">
        <v>2430</v>
      </c>
      <c r="W67" s="52" t="s">
        <v>43</v>
      </c>
      <c r="X67" s="19">
        <v>740</v>
      </c>
      <c r="Y67" s="50">
        <v>437</v>
      </c>
      <c r="Z67" s="19">
        <v>689</v>
      </c>
      <c r="AA67" s="50">
        <v>482</v>
      </c>
      <c r="AB67" s="19">
        <v>157</v>
      </c>
      <c r="AC67" s="50">
        <v>156</v>
      </c>
      <c r="AD67" s="19">
        <v>21539</v>
      </c>
      <c r="AE67" s="50">
        <v>5285</v>
      </c>
      <c r="AF67" s="19">
        <v>12668</v>
      </c>
      <c r="AG67" s="50">
        <v>2728</v>
      </c>
      <c r="AH67" s="52" t="s">
        <v>43</v>
      </c>
      <c r="AI67" s="19">
        <v>522</v>
      </c>
      <c r="AJ67" s="50">
        <v>497</v>
      </c>
      <c r="AK67" s="19">
        <v>532</v>
      </c>
      <c r="AL67" s="50">
        <v>436</v>
      </c>
      <c r="AM67" s="19">
        <v>8607</v>
      </c>
      <c r="AN67" s="50">
        <v>2427</v>
      </c>
      <c r="AO67" s="19">
        <v>5630</v>
      </c>
      <c r="AP67" s="50">
        <v>2098</v>
      </c>
      <c r="AQ67" s="19">
        <v>857</v>
      </c>
      <c r="AR67" s="50">
        <v>850</v>
      </c>
      <c r="AS67" s="52" t="s">
        <v>43</v>
      </c>
      <c r="AT67" s="19">
        <v>1204</v>
      </c>
      <c r="AU67" s="50">
        <v>878</v>
      </c>
      <c r="AV67" s="19">
        <v>11500</v>
      </c>
      <c r="AW67" s="50">
        <v>2893</v>
      </c>
      <c r="AX67" s="19">
        <v>1964</v>
      </c>
      <c r="AY67" s="50">
        <v>822</v>
      </c>
      <c r="AZ67" s="19">
        <v>339</v>
      </c>
      <c r="BA67" s="50">
        <v>208</v>
      </c>
      <c r="BB67" s="19">
        <v>1744</v>
      </c>
      <c r="BC67" s="50">
        <v>786</v>
      </c>
      <c r="BD67" s="52" t="s">
        <v>43</v>
      </c>
      <c r="BE67" s="19">
        <v>1109</v>
      </c>
      <c r="BF67" s="50">
        <v>577</v>
      </c>
      <c r="BG67" s="19">
        <v>6548</v>
      </c>
      <c r="BH67" s="50">
        <v>2356</v>
      </c>
      <c r="BI67" s="19">
        <v>1215</v>
      </c>
      <c r="BJ67" s="50">
        <v>885</v>
      </c>
      <c r="BK67" s="19">
        <v>12011</v>
      </c>
      <c r="BL67" s="50">
        <v>3838</v>
      </c>
      <c r="BM67" s="19">
        <v>2492</v>
      </c>
      <c r="BN67" s="50">
        <v>1268</v>
      </c>
      <c r="BO67" s="52" t="s">
        <v>43</v>
      </c>
      <c r="BP67" s="19">
        <v>700</v>
      </c>
      <c r="BQ67" s="50">
        <v>606</v>
      </c>
      <c r="BR67" s="19">
        <v>419</v>
      </c>
      <c r="BS67" s="50">
        <v>342</v>
      </c>
      <c r="BT67" s="19">
        <v>2101</v>
      </c>
      <c r="BU67" s="50">
        <v>1153</v>
      </c>
      <c r="BV67" s="19">
        <v>297</v>
      </c>
      <c r="BW67" s="50">
        <v>395</v>
      </c>
      <c r="BX67" s="19">
        <v>2382</v>
      </c>
      <c r="BY67" s="50">
        <v>968</v>
      </c>
      <c r="BZ67" s="52" t="s">
        <v>43</v>
      </c>
      <c r="CA67" s="19">
        <v>1094</v>
      </c>
      <c r="CB67" s="50">
        <v>1080</v>
      </c>
      <c r="CC67" s="19">
        <v>6594</v>
      </c>
      <c r="CD67" s="50">
        <v>2876</v>
      </c>
      <c r="CE67" s="19">
        <v>13551</v>
      </c>
      <c r="CF67" s="50">
        <v>4051</v>
      </c>
      <c r="CG67" s="19">
        <v>0</v>
      </c>
      <c r="CH67" s="50">
        <v>216</v>
      </c>
      <c r="CI67" s="19">
        <v>5547</v>
      </c>
      <c r="CJ67" s="50">
        <v>1905</v>
      </c>
      <c r="CK67" s="52" t="s">
        <v>43</v>
      </c>
      <c r="CL67" s="19">
        <v>935</v>
      </c>
      <c r="CM67" s="50">
        <v>551</v>
      </c>
      <c r="CN67" s="19">
        <v>1453</v>
      </c>
      <c r="CO67" s="50">
        <v>1102</v>
      </c>
      <c r="CP67" s="19">
        <v>1833</v>
      </c>
      <c r="CQ67" s="50">
        <v>849</v>
      </c>
      <c r="CR67" s="19">
        <v>399</v>
      </c>
      <c r="CS67" s="50">
        <v>523</v>
      </c>
      <c r="CT67" s="19">
        <v>4872</v>
      </c>
      <c r="CU67" s="50">
        <v>2242</v>
      </c>
      <c r="CV67" s="52" t="s">
        <v>43</v>
      </c>
      <c r="CW67" s="19">
        <v>490</v>
      </c>
      <c r="CX67" s="50">
        <v>444</v>
      </c>
      <c r="CY67" s="23" t="s">
        <v>61</v>
      </c>
      <c r="CZ67" s="23" t="s">
        <v>61</v>
      </c>
      <c r="DA67" s="23">
        <v>15068</v>
      </c>
      <c r="DB67" s="50">
        <v>3497</v>
      </c>
      <c r="DC67" s="19">
        <v>1240</v>
      </c>
      <c r="DD67" s="50">
        <v>930</v>
      </c>
      <c r="DE67" s="19">
        <v>336</v>
      </c>
      <c r="DF67" s="50">
        <v>331</v>
      </c>
      <c r="DG67" s="52" t="s">
        <v>43</v>
      </c>
      <c r="DH67" s="19">
        <v>8040</v>
      </c>
      <c r="DI67" s="50">
        <v>2081</v>
      </c>
      <c r="DJ67" s="19">
        <v>3821</v>
      </c>
      <c r="DK67" s="50">
        <v>2318</v>
      </c>
      <c r="DL67" s="19">
        <v>1235</v>
      </c>
      <c r="DM67" s="50">
        <v>1270</v>
      </c>
      <c r="DN67" s="19">
        <v>1188</v>
      </c>
      <c r="DO67" s="50">
        <v>609</v>
      </c>
      <c r="DP67" s="19">
        <v>46</v>
      </c>
      <c r="DQ67" s="50">
        <v>60</v>
      </c>
      <c r="DR67" s="52" t="s">
        <v>43</v>
      </c>
      <c r="DS67" s="19">
        <v>20368</v>
      </c>
      <c r="DT67" s="50">
        <v>3408</v>
      </c>
      <c r="DU67" s="19">
        <v>24</v>
      </c>
      <c r="DV67" s="50">
        <v>33</v>
      </c>
      <c r="DW67" s="19">
        <v>255</v>
      </c>
      <c r="DX67" s="50">
        <v>285</v>
      </c>
      <c r="DY67" s="19">
        <v>20089</v>
      </c>
      <c r="DZ67" s="50">
        <v>3434</v>
      </c>
    </row>
    <row r="68" spans="1:130" x14ac:dyDescent="0.2">
      <c r="A68" s="46" t="s">
        <v>44</v>
      </c>
      <c r="B68" s="19">
        <v>28642658</v>
      </c>
      <c r="C68" s="50">
        <v>11223</v>
      </c>
      <c r="D68" s="19">
        <v>24347958</v>
      </c>
      <c r="E68" s="50">
        <v>68604</v>
      </c>
      <c r="F68" s="19">
        <v>3517954</v>
      </c>
      <c r="G68" s="50">
        <v>58641</v>
      </c>
      <c r="H68" s="19">
        <v>559661</v>
      </c>
      <c r="I68" s="50">
        <v>22968</v>
      </c>
      <c r="J68" s="19">
        <v>8791</v>
      </c>
      <c r="K68" s="50">
        <v>2375</v>
      </c>
      <c r="L68" s="52" t="s">
        <v>44</v>
      </c>
      <c r="M68" s="19">
        <v>4622</v>
      </c>
      <c r="N68" s="50">
        <v>1372</v>
      </c>
      <c r="O68" s="19">
        <v>21205</v>
      </c>
      <c r="P68" s="50">
        <v>4721</v>
      </c>
      <c r="Q68" s="19">
        <v>12341</v>
      </c>
      <c r="R68" s="50">
        <v>2988</v>
      </c>
      <c r="S68" s="19">
        <v>82235</v>
      </c>
      <c r="T68" s="50">
        <v>9381</v>
      </c>
      <c r="U68" s="19">
        <v>18189</v>
      </c>
      <c r="V68" s="50">
        <v>3809</v>
      </c>
      <c r="W68" s="52" t="s">
        <v>44</v>
      </c>
      <c r="X68" s="19">
        <v>2085</v>
      </c>
      <c r="Y68" s="50">
        <v>828</v>
      </c>
      <c r="Z68" s="19">
        <v>930</v>
      </c>
      <c r="AA68" s="50">
        <v>669</v>
      </c>
      <c r="AB68" s="19">
        <v>711</v>
      </c>
      <c r="AC68" s="50">
        <v>488</v>
      </c>
      <c r="AD68" s="19">
        <v>41238</v>
      </c>
      <c r="AE68" s="50">
        <v>6522</v>
      </c>
      <c r="AF68" s="19">
        <v>24209</v>
      </c>
      <c r="AG68" s="50">
        <v>7193</v>
      </c>
      <c r="AH68" s="52" t="s">
        <v>44</v>
      </c>
      <c r="AI68" s="19">
        <v>6977</v>
      </c>
      <c r="AJ68" s="50">
        <v>3183</v>
      </c>
      <c r="AK68" s="19">
        <v>2836</v>
      </c>
      <c r="AL68" s="50">
        <v>1697</v>
      </c>
      <c r="AM68" s="19">
        <v>23747</v>
      </c>
      <c r="AN68" s="50">
        <v>5082</v>
      </c>
      <c r="AO68" s="19">
        <v>6244</v>
      </c>
      <c r="AP68" s="50">
        <v>1712</v>
      </c>
      <c r="AQ68" s="19">
        <v>3306</v>
      </c>
      <c r="AR68" s="50">
        <v>1320</v>
      </c>
      <c r="AS68" s="52" t="s">
        <v>44</v>
      </c>
      <c r="AT68" s="19">
        <v>12823</v>
      </c>
      <c r="AU68" s="50">
        <v>3656</v>
      </c>
      <c r="AV68" s="19">
        <v>6239</v>
      </c>
      <c r="AW68" s="50">
        <v>2108</v>
      </c>
      <c r="AX68" s="19">
        <v>24513</v>
      </c>
      <c r="AY68" s="50">
        <v>4708</v>
      </c>
      <c r="AZ68" s="19">
        <v>1212</v>
      </c>
      <c r="BA68" s="50">
        <v>1013</v>
      </c>
      <c r="BB68" s="19">
        <v>8660</v>
      </c>
      <c r="BC68" s="50">
        <v>3530</v>
      </c>
      <c r="BD68" s="52" t="s">
        <v>44</v>
      </c>
      <c r="BE68" s="19">
        <v>8277</v>
      </c>
      <c r="BF68" s="50">
        <v>2520</v>
      </c>
      <c r="BG68" s="19">
        <v>11061</v>
      </c>
      <c r="BH68" s="50">
        <v>2519</v>
      </c>
      <c r="BI68" s="19">
        <v>5949</v>
      </c>
      <c r="BJ68" s="50">
        <v>2865</v>
      </c>
      <c r="BK68" s="19">
        <v>6316</v>
      </c>
      <c r="BL68" s="50">
        <v>2005</v>
      </c>
      <c r="BM68" s="19">
        <v>8085</v>
      </c>
      <c r="BN68" s="50">
        <v>2040</v>
      </c>
      <c r="BO68" s="52" t="s">
        <v>44</v>
      </c>
      <c r="BP68" s="19">
        <v>2136</v>
      </c>
      <c r="BQ68" s="50">
        <v>1419</v>
      </c>
      <c r="BR68" s="19">
        <v>3842</v>
      </c>
      <c r="BS68" s="50">
        <v>1908</v>
      </c>
      <c r="BT68" s="19">
        <v>10529</v>
      </c>
      <c r="BU68" s="50">
        <v>4343</v>
      </c>
      <c r="BV68" s="19">
        <v>2098</v>
      </c>
      <c r="BW68" s="50">
        <v>1490</v>
      </c>
      <c r="BX68" s="19">
        <v>10319</v>
      </c>
      <c r="BY68" s="50">
        <v>2697</v>
      </c>
      <c r="BZ68" s="52" t="s">
        <v>44</v>
      </c>
      <c r="CA68" s="19">
        <v>23425</v>
      </c>
      <c r="CB68" s="50">
        <v>5969</v>
      </c>
      <c r="CC68" s="19">
        <v>18078</v>
      </c>
      <c r="CD68" s="50">
        <v>3827</v>
      </c>
      <c r="CE68" s="19">
        <v>15838</v>
      </c>
      <c r="CF68" s="50">
        <v>4318</v>
      </c>
      <c r="CG68" s="19">
        <v>944</v>
      </c>
      <c r="CH68" s="50">
        <v>798</v>
      </c>
      <c r="CI68" s="19">
        <v>8975</v>
      </c>
      <c r="CJ68" s="50">
        <v>2233</v>
      </c>
      <c r="CK68" s="52" t="s">
        <v>44</v>
      </c>
      <c r="CL68" s="19">
        <v>23535</v>
      </c>
      <c r="CM68" s="50">
        <v>4067</v>
      </c>
      <c r="CN68" s="19">
        <v>4430</v>
      </c>
      <c r="CO68" s="50">
        <v>1590</v>
      </c>
      <c r="CP68" s="19">
        <v>9352</v>
      </c>
      <c r="CQ68" s="50">
        <v>2580</v>
      </c>
      <c r="CR68" s="19">
        <v>556</v>
      </c>
      <c r="CS68" s="50">
        <v>785</v>
      </c>
      <c r="CT68" s="19">
        <v>9240</v>
      </c>
      <c r="CU68" s="50">
        <v>2907</v>
      </c>
      <c r="CV68" s="52" t="s">
        <v>44</v>
      </c>
      <c r="CW68" s="19">
        <v>1918</v>
      </c>
      <c r="CX68" s="50">
        <v>1057</v>
      </c>
      <c r="CY68" s="19">
        <v>9833</v>
      </c>
      <c r="CZ68" s="50">
        <v>3617</v>
      </c>
      <c r="DA68" s="23" t="s">
        <v>61</v>
      </c>
      <c r="DB68" s="23" t="s">
        <v>61</v>
      </c>
      <c r="DC68" s="23">
        <v>10072</v>
      </c>
      <c r="DD68" s="50">
        <v>2952</v>
      </c>
      <c r="DE68" s="19">
        <v>445</v>
      </c>
      <c r="DF68" s="50">
        <v>384</v>
      </c>
      <c r="DG68" s="52" t="s">
        <v>44</v>
      </c>
      <c r="DH68" s="19">
        <v>18973</v>
      </c>
      <c r="DI68" s="50">
        <v>4695</v>
      </c>
      <c r="DJ68" s="19">
        <v>15128</v>
      </c>
      <c r="DK68" s="50">
        <v>3833</v>
      </c>
      <c r="DL68" s="19">
        <v>1059</v>
      </c>
      <c r="DM68" s="50">
        <v>919</v>
      </c>
      <c r="DN68" s="19">
        <v>4824</v>
      </c>
      <c r="DO68" s="50">
        <v>1580</v>
      </c>
      <c r="DP68" s="19">
        <v>1311</v>
      </c>
      <c r="DQ68" s="50">
        <v>975</v>
      </c>
      <c r="DR68" s="52" t="s">
        <v>44</v>
      </c>
      <c r="DS68" s="19">
        <v>217085</v>
      </c>
      <c r="DT68" s="50">
        <v>16079</v>
      </c>
      <c r="DU68" s="19">
        <v>9352</v>
      </c>
      <c r="DV68" s="50">
        <v>6440</v>
      </c>
      <c r="DW68" s="19">
        <v>371</v>
      </c>
      <c r="DX68" s="50">
        <v>400</v>
      </c>
      <c r="DY68" s="19">
        <v>207362</v>
      </c>
      <c r="DZ68" s="50">
        <v>15174</v>
      </c>
    </row>
    <row r="69" spans="1:130" x14ac:dyDescent="0.2">
      <c r="A69" s="46" t="s">
        <v>45</v>
      </c>
      <c r="B69" s="19">
        <v>3162102</v>
      </c>
      <c r="C69" s="50">
        <v>3623</v>
      </c>
      <c r="D69" s="19">
        <v>2661654</v>
      </c>
      <c r="E69" s="50">
        <v>18895</v>
      </c>
      <c r="F69" s="19">
        <v>389057</v>
      </c>
      <c r="G69" s="50">
        <v>16224</v>
      </c>
      <c r="H69" s="19">
        <v>95608</v>
      </c>
      <c r="I69" s="50">
        <v>8887</v>
      </c>
      <c r="J69" s="19">
        <v>1027</v>
      </c>
      <c r="K69" s="50">
        <v>842</v>
      </c>
      <c r="L69" s="52" t="s">
        <v>45</v>
      </c>
      <c r="M69" s="19">
        <v>526</v>
      </c>
      <c r="N69" s="50">
        <v>709</v>
      </c>
      <c r="O69" s="19">
        <v>6301</v>
      </c>
      <c r="P69" s="50">
        <v>2229</v>
      </c>
      <c r="Q69" s="19">
        <v>888</v>
      </c>
      <c r="R69" s="50">
        <v>631</v>
      </c>
      <c r="S69" s="19">
        <v>17821</v>
      </c>
      <c r="T69" s="50">
        <v>3658</v>
      </c>
      <c r="U69" s="19">
        <v>7856</v>
      </c>
      <c r="V69" s="50">
        <v>2119</v>
      </c>
      <c r="W69" s="52" t="s">
        <v>45</v>
      </c>
      <c r="X69" s="19">
        <v>2830</v>
      </c>
      <c r="Y69" s="50">
        <v>2385</v>
      </c>
      <c r="Z69" s="19">
        <v>0</v>
      </c>
      <c r="AA69" s="50">
        <v>198</v>
      </c>
      <c r="AB69" s="19">
        <v>252</v>
      </c>
      <c r="AC69" s="50">
        <v>248</v>
      </c>
      <c r="AD69" s="19">
        <v>2451</v>
      </c>
      <c r="AE69" s="50">
        <v>1007</v>
      </c>
      <c r="AF69" s="19">
        <v>668</v>
      </c>
      <c r="AG69" s="50">
        <v>379</v>
      </c>
      <c r="AH69" s="52" t="s">
        <v>45</v>
      </c>
      <c r="AI69" s="19">
        <v>773</v>
      </c>
      <c r="AJ69" s="50">
        <v>765</v>
      </c>
      <c r="AK69" s="19">
        <v>6752</v>
      </c>
      <c r="AL69" s="50">
        <v>1811</v>
      </c>
      <c r="AM69" s="19">
        <v>4238</v>
      </c>
      <c r="AN69" s="50">
        <v>3728</v>
      </c>
      <c r="AO69" s="19">
        <v>2256</v>
      </c>
      <c r="AP69" s="50">
        <v>1216</v>
      </c>
      <c r="AQ69" s="19">
        <v>929</v>
      </c>
      <c r="AR69" s="50">
        <v>661</v>
      </c>
      <c r="AS69" s="52" t="s">
        <v>45</v>
      </c>
      <c r="AT69" s="19">
        <v>552</v>
      </c>
      <c r="AU69" s="50">
        <v>469</v>
      </c>
      <c r="AV69" s="19">
        <v>194</v>
      </c>
      <c r="AW69" s="50">
        <v>227</v>
      </c>
      <c r="AX69" s="19">
        <v>1046</v>
      </c>
      <c r="AY69" s="50">
        <v>841</v>
      </c>
      <c r="AZ69" s="19">
        <v>0</v>
      </c>
      <c r="BA69" s="50">
        <v>198</v>
      </c>
      <c r="BB69" s="19">
        <v>1152</v>
      </c>
      <c r="BC69" s="50">
        <v>1191</v>
      </c>
      <c r="BD69" s="52" t="s">
        <v>45</v>
      </c>
      <c r="BE69" s="19">
        <v>545</v>
      </c>
      <c r="BF69" s="50">
        <v>293</v>
      </c>
      <c r="BG69" s="19">
        <v>748</v>
      </c>
      <c r="BH69" s="50">
        <v>625</v>
      </c>
      <c r="BI69" s="19">
        <v>770</v>
      </c>
      <c r="BJ69" s="50">
        <v>589</v>
      </c>
      <c r="BK69" s="19">
        <v>168</v>
      </c>
      <c r="BL69" s="50">
        <v>262</v>
      </c>
      <c r="BM69" s="19">
        <v>995</v>
      </c>
      <c r="BN69" s="50">
        <v>602</v>
      </c>
      <c r="BO69" s="52" t="s">
        <v>45</v>
      </c>
      <c r="BP69" s="19">
        <v>1294</v>
      </c>
      <c r="BQ69" s="50">
        <v>1149</v>
      </c>
      <c r="BR69" s="19">
        <v>640</v>
      </c>
      <c r="BS69" s="50">
        <v>485</v>
      </c>
      <c r="BT69" s="19">
        <v>4423</v>
      </c>
      <c r="BU69" s="50">
        <v>1366</v>
      </c>
      <c r="BV69" s="19">
        <v>222</v>
      </c>
      <c r="BW69" s="50">
        <v>294</v>
      </c>
      <c r="BX69" s="19">
        <v>588</v>
      </c>
      <c r="BY69" s="50">
        <v>388</v>
      </c>
      <c r="BZ69" s="52" t="s">
        <v>45</v>
      </c>
      <c r="CA69" s="19">
        <v>663</v>
      </c>
      <c r="CB69" s="50">
        <v>344</v>
      </c>
      <c r="CC69" s="19">
        <v>2073</v>
      </c>
      <c r="CD69" s="50">
        <v>1048</v>
      </c>
      <c r="CE69" s="19">
        <v>1809</v>
      </c>
      <c r="CF69" s="50">
        <v>1043</v>
      </c>
      <c r="CG69" s="19">
        <v>147</v>
      </c>
      <c r="CH69" s="50">
        <v>206</v>
      </c>
      <c r="CI69" s="19">
        <v>1455</v>
      </c>
      <c r="CJ69" s="50">
        <v>803</v>
      </c>
      <c r="CK69" s="52" t="s">
        <v>45</v>
      </c>
      <c r="CL69" s="19">
        <v>775</v>
      </c>
      <c r="CM69" s="50">
        <v>677</v>
      </c>
      <c r="CN69" s="19">
        <v>2873</v>
      </c>
      <c r="CO69" s="50">
        <v>1259</v>
      </c>
      <c r="CP69" s="19">
        <v>478</v>
      </c>
      <c r="CQ69" s="50">
        <v>389</v>
      </c>
      <c r="CR69" s="19">
        <v>572</v>
      </c>
      <c r="CS69" s="50">
        <v>745</v>
      </c>
      <c r="CT69" s="19">
        <v>1295</v>
      </c>
      <c r="CU69" s="50">
        <v>852</v>
      </c>
      <c r="CV69" s="52" t="s">
        <v>45</v>
      </c>
      <c r="CW69" s="19">
        <v>16</v>
      </c>
      <c r="CX69" s="50">
        <v>27</v>
      </c>
      <c r="CY69" s="19">
        <v>1622</v>
      </c>
      <c r="CZ69" s="50">
        <v>1233</v>
      </c>
      <c r="DA69" s="19">
        <v>4871</v>
      </c>
      <c r="DB69" s="50">
        <v>1532</v>
      </c>
      <c r="DC69" s="23" t="s">
        <v>61</v>
      </c>
      <c r="DD69" s="23" t="s">
        <v>61</v>
      </c>
      <c r="DE69" s="23">
        <v>233</v>
      </c>
      <c r="DF69" s="50">
        <v>320</v>
      </c>
      <c r="DG69" s="52" t="s">
        <v>45</v>
      </c>
      <c r="DH69" s="19">
        <v>922</v>
      </c>
      <c r="DI69" s="50">
        <v>515</v>
      </c>
      <c r="DJ69" s="19">
        <v>4481</v>
      </c>
      <c r="DK69" s="50">
        <v>1463</v>
      </c>
      <c r="DL69" s="19">
        <v>322</v>
      </c>
      <c r="DM69" s="50">
        <v>328</v>
      </c>
      <c r="DN69" s="19">
        <v>547</v>
      </c>
      <c r="DO69" s="50">
        <v>422</v>
      </c>
      <c r="DP69" s="19">
        <v>1549</v>
      </c>
      <c r="DQ69" s="50">
        <v>1009</v>
      </c>
      <c r="DR69" s="52" t="s">
        <v>45</v>
      </c>
      <c r="DS69" s="19">
        <v>15783</v>
      </c>
      <c r="DT69" s="50">
        <v>3314</v>
      </c>
      <c r="DU69" s="19">
        <v>96</v>
      </c>
      <c r="DV69" s="50">
        <v>162</v>
      </c>
      <c r="DW69" s="19">
        <v>107</v>
      </c>
      <c r="DX69" s="50">
        <v>151</v>
      </c>
      <c r="DY69" s="19">
        <v>15580</v>
      </c>
      <c r="DZ69" s="50">
        <v>3310</v>
      </c>
    </row>
    <row r="70" spans="1:130" x14ac:dyDescent="0.2">
      <c r="A70" s="46" t="s">
        <v>46</v>
      </c>
      <c r="B70" s="19">
        <v>617560</v>
      </c>
      <c r="C70" s="50">
        <v>1135</v>
      </c>
      <c r="D70" s="19">
        <v>536752</v>
      </c>
      <c r="E70" s="50">
        <v>5121</v>
      </c>
      <c r="F70" s="19">
        <v>57776</v>
      </c>
      <c r="G70" s="50">
        <v>5025</v>
      </c>
      <c r="H70" s="19">
        <v>21212</v>
      </c>
      <c r="I70" s="50">
        <v>2444</v>
      </c>
      <c r="J70" s="19">
        <v>77</v>
      </c>
      <c r="K70" s="50">
        <v>129</v>
      </c>
      <c r="L70" s="52" t="s">
        <v>46</v>
      </c>
      <c r="M70" s="19">
        <v>402</v>
      </c>
      <c r="N70" s="50">
        <v>583</v>
      </c>
      <c r="O70" s="19">
        <v>41</v>
      </c>
      <c r="P70" s="50">
        <v>82</v>
      </c>
      <c r="Q70" s="19">
        <v>0</v>
      </c>
      <c r="R70" s="50">
        <v>161</v>
      </c>
      <c r="S70" s="19">
        <v>1048</v>
      </c>
      <c r="T70" s="50">
        <v>582</v>
      </c>
      <c r="U70" s="19">
        <v>687</v>
      </c>
      <c r="V70" s="50">
        <v>498</v>
      </c>
      <c r="W70" s="52" t="s">
        <v>46</v>
      </c>
      <c r="X70" s="19">
        <v>798</v>
      </c>
      <c r="Y70" s="50">
        <v>428</v>
      </c>
      <c r="Z70" s="19">
        <v>0</v>
      </c>
      <c r="AA70" s="50">
        <v>161</v>
      </c>
      <c r="AB70" s="19">
        <v>253</v>
      </c>
      <c r="AC70" s="50">
        <v>295</v>
      </c>
      <c r="AD70" s="19">
        <v>637</v>
      </c>
      <c r="AE70" s="50">
        <v>324</v>
      </c>
      <c r="AF70" s="19">
        <v>285</v>
      </c>
      <c r="AG70" s="50">
        <v>273</v>
      </c>
      <c r="AH70" s="52" t="s">
        <v>46</v>
      </c>
      <c r="AI70" s="19">
        <v>2</v>
      </c>
      <c r="AJ70" s="50">
        <v>0</v>
      </c>
      <c r="AK70" s="19">
        <v>81</v>
      </c>
      <c r="AL70" s="50">
        <v>138</v>
      </c>
      <c r="AM70" s="19">
        <v>670</v>
      </c>
      <c r="AN70" s="50">
        <v>512</v>
      </c>
      <c r="AO70" s="19">
        <v>99</v>
      </c>
      <c r="AP70" s="50">
        <v>125</v>
      </c>
      <c r="AQ70" s="19">
        <v>56</v>
      </c>
      <c r="AR70" s="50">
        <v>92</v>
      </c>
      <c r="AS70" s="52" t="s">
        <v>46</v>
      </c>
      <c r="AT70" s="19">
        <v>0</v>
      </c>
      <c r="AU70" s="50">
        <v>161</v>
      </c>
      <c r="AV70" s="19">
        <v>12</v>
      </c>
      <c r="AW70" s="50">
        <v>20</v>
      </c>
      <c r="AX70" s="19">
        <v>0</v>
      </c>
      <c r="AY70" s="50">
        <v>161</v>
      </c>
      <c r="AZ70" s="19">
        <v>565</v>
      </c>
      <c r="BA70" s="50">
        <v>334</v>
      </c>
      <c r="BB70" s="19">
        <v>316</v>
      </c>
      <c r="BC70" s="50">
        <v>206</v>
      </c>
      <c r="BD70" s="52" t="s">
        <v>46</v>
      </c>
      <c r="BE70" s="19">
        <v>4045</v>
      </c>
      <c r="BF70" s="50">
        <v>1297</v>
      </c>
      <c r="BG70" s="19">
        <v>103</v>
      </c>
      <c r="BH70" s="50">
        <v>124</v>
      </c>
      <c r="BI70" s="19">
        <v>56</v>
      </c>
      <c r="BJ70" s="50">
        <v>95</v>
      </c>
      <c r="BK70" s="19">
        <v>0</v>
      </c>
      <c r="BL70" s="50">
        <v>161</v>
      </c>
      <c r="BM70" s="19">
        <v>113</v>
      </c>
      <c r="BN70" s="50">
        <v>194</v>
      </c>
      <c r="BO70" s="52" t="s">
        <v>46</v>
      </c>
      <c r="BP70" s="19">
        <v>0</v>
      </c>
      <c r="BQ70" s="50">
        <v>161</v>
      </c>
      <c r="BR70" s="19">
        <v>14</v>
      </c>
      <c r="BS70" s="50">
        <v>25</v>
      </c>
      <c r="BT70" s="19">
        <v>128</v>
      </c>
      <c r="BU70" s="50">
        <v>221</v>
      </c>
      <c r="BV70" s="19">
        <v>2076</v>
      </c>
      <c r="BW70" s="50">
        <v>800</v>
      </c>
      <c r="BX70" s="19">
        <v>799</v>
      </c>
      <c r="BY70" s="50">
        <v>406</v>
      </c>
      <c r="BZ70" s="52" t="s">
        <v>46</v>
      </c>
      <c r="CA70" s="19">
        <v>184</v>
      </c>
      <c r="CB70" s="50">
        <v>214</v>
      </c>
      <c r="CC70" s="19">
        <v>3276</v>
      </c>
      <c r="CD70" s="50">
        <v>882</v>
      </c>
      <c r="CE70" s="19">
        <v>90</v>
      </c>
      <c r="CF70" s="50">
        <v>129</v>
      </c>
      <c r="CG70" s="19">
        <v>0</v>
      </c>
      <c r="CH70" s="50">
        <v>161</v>
      </c>
      <c r="CI70" s="19">
        <v>97</v>
      </c>
      <c r="CJ70" s="50">
        <v>170</v>
      </c>
      <c r="CK70" s="52" t="s">
        <v>46</v>
      </c>
      <c r="CL70" s="19">
        <v>0</v>
      </c>
      <c r="CM70" s="50">
        <v>161</v>
      </c>
      <c r="CN70" s="19">
        <v>152</v>
      </c>
      <c r="CO70" s="50">
        <v>129</v>
      </c>
      <c r="CP70" s="19">
        <v>1401</v>
      </c>
      <c r="CQ70" s="50">
        <v>936</v>
      </c>
      <c r="CR70" s="19">
        <v>216</v>
      </c>
      <c r="CS70" s="50">
        <v>214</v>
      </c>
      <c r="CT70" s="19">
        <v>257</v>
      </c>
      <c r="CU70" s="50">
        <v>264</v>
      </c>
      <c r="CV70" s="52" t="s">
        <v>46</v>
      </c>
      <c r="CW70" s="19">
        <v>0</v>
      </c>
      <c r="CX70" s="50">
        <v>161</v>
      </c>
      <c r="CY70" s="19">
        <v>63</v>
      </c>
      <c r="CZ70" s="50">
        <v>104</v>
      </c>
      <c r="DA70" s="19">
        <v>1082</v>
      </c>
      <c r="DB70" s="50">
        <v>462</v>
      </c>
      <c r="DC70" s="19">
        <v>41</v>
      </c>
      <c r="DD70" s="50">
        <v>67</v>
      </c>
      <c r="DE70" s="23" t="s">
        <v>61</v>
      </c>
      <c r="DF70" s="23" t="s">
        <v>61</v>
      </c>
      <c r="DG70" s="52" t="s">
        <v>46</v>
      </c>
      <c r="DH70" s="23">
        <v>527</v>
      </c>
      <c r="DI70" s="50">
        <v>368</v>
      </c>
      <c r="DJ70" s="19">
        <v>413</v>
      </c>
      <c r="DK70" s="50">
        <v>403</v>
      </c>
      <c r="DL70" s="19">
        <v>20</v>
      </c>
      <c r="DM70" s="50">
        <v>37</v>
      </c>
      <c r="DN70" s="19">
        <v>0</v>
      </c>
      <c r="DO70" s="50">
        <v>161</v>
      </c>
      <c r="DP70" s="19">
        <v>30</v>
      </c>
      <c r="DQ70" s="50">
        <v>63</v>
      </c>
      <c r="DR70" s="52" t="s">
        <v>46</v>
      </c>
      <c r="DS70" s="19">
        <v>1820</v>
      </c>
      <c r="DT70" s="50">
        <v>802</v>
      </c>
      <c r="DU70" s="19">
        <v>3</v>
      </c>
      <c r="DV70" s="50">
        <v>0</v>
      </c>
      <c r="DW70" s="19">
        <v>0</v>
      </c>
      <c r="DX70" s="50">
        <v>161</v>
      </c>
      <c r="DY70" s="19">
        <v>1817</v>
      </c>
      <c r="DZ70" s="50">
        <v>802</v>
      </c>
    </row>
    <row r="71" spans="1:130" x14ac:dyDescent="0.2">
      <c r="A71" s="46" t="s">
        <v>47</v>
      </c>
      <c r="B71" s="19">
        <v>8439982</v>
      </c>
      <c r="C71" s="50">
        <v>5417</v>
      </c>
      <c r="D71" s="19">
        <v>7201805</v>
      </c>
      <c r="E71" s="50">
        <v>28265</v>
      </c>
      <c r="F71" s="19">
        <v>903735</v>
      </c>
      <c r="G71" s="50">
        <v>27129</v>
      </c>
      <c r="H71" s="19">
        <v>264855</v>
      </c>
      <c r="I71" s="50">
        <v>11921</v>
      </c>
      <c r="J71" s="19">
        <v>4028</v>
      </c>
      <c r="K71" s="50">
        <v>3242</v>
      </c>
      <c r="L71" s="52" t="s">
        <v>47</v>
      </c>
      <c r="M71" s="19">
        <v>1256</v>
      </c>
      <c r="N71" s="50">
        <v>878</v>
      </c>
      <c r="O71" s="19">
        <v>2513</v>
      </c>
      <c r="P71" s="50">
        <v>978</v>
      </c>
      <c r="Q71" s="19">
        <v>1011</v>
      </c>
      <c r="R71" s="50">
        <v>750</v>
      </c>
      <c r="S71" s="19">
        <v>16994</v>
      </c>
      <c r="T71" s="50">
        <v>2833</v>
      </c>
      <c r="U71" s="19">
        <v>4588</v>
      </c>
      <c r="V71" s="50">
        <v>1984</v>
      </c>
      <c r="W71" s="52" t="s">
        <v>47</v>
      </c>
      <c r="X71" s="19">
        <v>2838</v>
      </c>
      <c r="Y71" s="50">
        <v>1054</v>
      </c>
      <c r="Z71" s="19">
        <v>1187</v>
      </c>
      <c r="AA71" s="50">
        <v>650</v>
      </c>
      <c r="AB71" s="19">
        <v>9540</v>
      </c>
      <c r="AC71" s="50">
        <v>2288</v>
      </c>
      <c r="AD71" s="19">
        <v>21432</v>
      </c>
      <c r="AE71" s="50">
        <v>3610</v>
      </c>
      <c r="AF71" s="19">
        <v>9246</v>
      </c>
      <c r="AG71" s="50">
        <v>2673</v>
      </c>
      <c r="AH71" s="52" t="s">
        <v>47</v>
      </c>
      <c r="AI71" s="19">
        <v>1807</v>
      </c>
      <c r="AJ71" s="50">
        <v>848</v>
      </c>
      <c r="AK71" s="19">
        <v>659</v>
      </c>
      <c r="AL71" s="50">
        <v>446</v>
      </c>
      <c r="AM71" s="19">
        <v>6562</v>
      </c>
      <c r="AN71" s="50">
        <v>1971</v>
      </c>
      <c r="AO71" s="19">
        <v>2413</v>
      </c>
      <c r="AP71" s="50">
        <v>858</v>
      </c>
      <c r="AQ71" s="19">
        <v>1827</v>
      </c>
      <c r="AR71" s="50">
        <v>1185</v>
      </c>
      <c r="AS71" s="52" t="s">
        <v>47</v>
      </c>
      <c r="AT71" s="19">
        <v>973</v>
      </c>
      <c r="AU71" s="50">
        <v>584</v>
      </c>
      <c r="AV71" s="19">
        <v>2619</v>
      </c>
      <c r="AW71" s="50">
        <v>1023</v>
      </c>
      <c r="AX71" s="19">
        <v>2609</v>
      </c>
      <c r="AY71" s="50">
        <v>1134</v>
      </c>
      <c r="AZ71" s="19">
        <v>856</v>
      </c>
      <c r="BA71" s="50">
        <v>630</v>
      </c>
      <c r="BB71" s="19">
        <v>27172</v>
      </c>
      <c r="BC71" s="50">
        <v>4532</v>
      </c>
      <c r="BD71" s="52" t="s">
        <v>47</v>
      </c>
      <c r="BE71" s="19">
        <v>5480</v>
      </c>
      <c r="BF71" s="50">
        <v>1703</v>
      </c>
      <c r="BG71" s="19">
        <v>6012</v>
      </c>
      <c r="BH71" s="50">
        <v>1817</v>
      </c>
      <c r="BI71" s="19">
        <v>1033</v>
      </c>
      <c r="BJ71" s="50">
        <v>572</v>
      </c>
      <c r="BK71" s="19">
        <v>1512</v>
      </c>
      <c r="BL71" s="50">
        <v>1067</v>
      </c>
      <c r="BM71" s="19">
        <v>3137</v>
      </c>
      <c r="BN71" s="50">
        <v>1437</v>
      </c>
      <c r="BO71" s="52" t="s">
        <v>47</v>
      </c>
      <c r="BP71" s="19">
        <v>1211</v>
      </c>
      <c r="BQ71" s="50">
        <v>1761</v>
      </c>
      <c r="BR71" s="19">
        <v>556</v>
      </c>
      <c r="BS71" s="50">
        <v>439</v>
      </c>
      <c r="BT71" s="19">
        <v>2302</v>
      </c>
      <c r="BU71" s="50">
        <v>1337</v>
      </c>
      <c r="BV71" s="19">
        <v>655</v>
      </c>
      <c r="BW71" s="50">
        <v>488</v>
      </c>
      <c r="BX71" s="19">
        <v>9511</v>
      </c>
      <c r="BY71" s="50">
        <v>2418</v>
      </c>
      <c r="BZ71" s="52" t="s">
        <v>47</v>
      </c>
      <c r="CA71" s="19">
        <v>1468</v>
      </c>
      <c r="CB71" s="50">
        <v>823</v>
      </c>
      <c r="CC71" s="19">
        <v>15618</v>
      </c>
      <c r="CD71" s="50">
        <v>3869</v>
      </c>
      <c r="CE71" s="19">
        <v>26435</v>
      </c>
      <c r="CF71" s="50">
        <v>4053</v>
      </c>
      <c r="CG71" s="19">
        <v>158</v>
      </c>
      <c r="CH71" s="50">
        <v>283</v>
      </c>
      <c r="CI71" s="19">
        <v>5498</v>
      </c>
      <c r="CJ71" s="50">
        <v>1634</v>
      </c>
      <c r="CK71" s="52" t="s">
        <v>47</v>
      </c>
      <c r="CL71" s="19">
        <v>1486</v>
      </c>
      <c r="CM71" s="50">
        <v>892</v>
      </c>
      <c r="CN71" s="19">
        <v>1042</v>
      </c>
      <c r="CO71" s="50">
        <v>465</v>
      </c>
      <c r="CP71" s="19">
        <v>12284</v>
      </c>
      <c r="CQ71" s="50">
        <v>2266</v>
      </c>
      <c r="CR71" s="19">
        <v>1098</v>
      </c>
      <c r="CS71" s="50">
        <v>587</v>
      </c>
      <c r="CT71" s="19">
        <v>9721</v>
      </c>
      <c r="CU71" s="50">
        <v>2771</v>
      </c>
      <c r="CV71" s="52" t="s">
        <v>47</v>
      </c>
      <c r="CW71" s="19">
        <v>122</v>
      </c>
      <c r="CX71" s="50">
        <v>177</v>
      </c>
      <c r="CY71" s="19">
        <v>5310</v>
      </c>
      <c r="CZ71" s="50">
        <v>1438</v>
      </c>
      <c r="DA71" s="19">
        <v>13924</v>
      </c>
      <c r="DB71" s="50">
        <v>2685</v>
      </c>
      <c r="DC71" s="19">
        <v>1736</v>
      </c>
      <c r="DD71" s="50">
        <v>752</v>
      </c>
      <c r="DE71" s="19">
        <v>1633</v>
      </c>
      <c r="DF71" s="50">
        <v>1767</v>
      </c>
      <c r="DG71" s="52" t="s">
        <v>47</v>
      </c>
      <c r="DH71" s="23" t="s">
        <v>61</v>
      </c>
      <c r="DI71" s="23" t="s">
        <v>61</v>
      </c>
      <c r="DJ71" s="23">
        <v>6580</v>
      </c>
      <c r="DK71" s="50">
        <v>1944</v>
      </c>
      <c r="DL71" s="19">
        <v>5518</v>
      </c>
      <c r="DM71" s="50">
        <v>2016</v>
      </c>
      <c r="DN71" s="19">
        <v>1518</v>
      </c>
      <c r="DO71" s="50">
        <v>769</v>
      </c>
      <c r="DP71" s="19">
        <v>167</v>
      </c>
      <c r="DQ71" s="50">
        <v>233</v>
      </c>
      <c r="DR71" s="52" t="s">
        <v>47</v>
      </c>
      <c r="DS71" s="19">
        <v>69587</v>
      </c>
      <c r="DT71" s="50">
        <v>8320</v>
      </c>
      <c r="DU71" s="19">
        <v>1896</v>
      </c>
      <c r="DV71" s="50">
        <v>1190</v>
      </c>
      <c r="DW71" s="19">
        <v>185</v>
      </c>
      <c r="DX71" s="50">
        <v>182</v>
      </c>
      <c r="DY71" s="19">
        <v>67506</v>
      </c>
      <c r="DZ71" s="50">
        <v>8067</v>
      </c>
    </row>
    <row r="72" spans="1:130" x14ac:dyDescent="0.2">
      <c r="B72" s="19"/>
      <c r="C72" s="50"/>
      <c r="D72" s="19"/>
      <c r="E72" s="50"/>
      <c r="F72" s="19"/>
      <c r="G72" s="50"/>
      <c r="H72" s="19"/>
      <c r="I72" s="50"/>
      <c r="J72" s="19"/>
      <c r="K72" s="50"/>
      <c r="L72" s="52"/>
      <c r="M72" s="19"/>
      <c r="N72" s="50"/>
      <c r="O72" s="19"/>
      <c r="P72" s="50"/>
      <c r="Q72" s="19"/>
      <c r="R72" s="50"/>
      <c r="S72" s="19"/>
      <c r="T72" s="50"/>
      <c r="U72" s="19"/>
      <c r="V72" s="50"/>
      <c r="W72" s="52"/>
      <c r="X72" s="19"/>
      <c r="Y72" s="50"/>
      <c r="Z72" s="19"/>
      <c r="AA72" s="50"/>
      <c r="AB72" s="19"/>
      <c r="AC72" s="50"/>
      <c r="AD72" s="19"/>
      <c r="AE72" s="50"/>
      <c r="AF72" s="19"/>
      <c r="AG72" s="50"/>
      <c r="AH72" s="52"/>
      <c r="AI72" s="19"/>
      <c r="AJ72" s="50"/>
      <c r="AK72" s="19"/>
      <c r="AL72" s="50"/>
      <c r="AM72" s="19"/>
      <c r="AN72" s="50"/>
      <c r="AO72" s="19"/>
      <c r="AP72" s="50"/>
      <c r="AQ72" s="19"/>
      <c r="AR72" s="50"/>
      <c r="AS72" s="52"/>
      <c r="AT72" s="19"/>
      <c r="AU72" s="50"/>
      <c r="AV72" s="19"/>
      <c r="AW72" s="50"/>
      <c r="AX72" s="19"/>
      <c r="AY72" s="50"/>
      <c r="AZ72" s="19"/>
      <c r="BA72" s="50"/>
      <c r="BB72" s="19"/>
      <c r="BC72" s="50"/>
      <c r="BD72" s="52"/>
      <c r="BE72" s="19"/>
      <c r="BF72" s="50"/>
      <c r="BG72" s="19"/>
      <c r="BH72" s="50"/>
      <c r="BI72" s="19"/>
      <c r="BJ72" s="50"/>
      <c r="BK72" s="19"/>
      <c r="BL72" s="50"/>
      <c r="BM72" s="19"/>
      <c r="BN72" s="50"/>
      <c r="BO72" s="52"/>
      <c r="BP72" s="19"/>
      <c r="BQ72" s="50"/>
      <c r="BR72" s="19"/>
      <c r="BS72" s="50"/>
      <c r="BT72" s="19"/>
      <c r="BU72" s="50"/>
      <c r="BV72" s="19"/>
      <c r="BW72" s="50"/>
      <c r="BX72" s="19"/>
      <c r="BY72" s="50"/>
      <c r="BZ72" s="52"/>
      <c r="CA72" s="19"/>
      <c r="CB72" s="50"/>
      <c r="CC72" s="19"/>
      <c r="CD72" s="50"/>
      <c r="CE72" s="19"/>
      <c r="CF72" s="50"/>
      <c r="CG72" s="19"/>
      <c r="CH72" s="50"/>
      <c r="CI72" s="19"/>
      <c r="CJ72" s="50"/>
      <c r="CK72" s="52"/>
      <c r="CL72" s="19"/>
      <c r="CM72" s="50"/>
      <c r="CN72" s="19"/>
      <c r="CO72" s="50"/>
      <c r="CP72" s="19"/>
      <c r="CQ72" s="50"/>
      <c r="CR72" s="19"/>
      <c r="CS72" s="50"/>
      <c r="CT72" s="19"/>
      <c r="CU72" s="50"/>
      <c r="CV72" s="52"/>
      <c r="CW72" s="19"/>
      <c r="CX72" s="50"/>
      <c r="CY72" s="19"/>
      <c r="CZ72" s="50"/>
      <c r="DA72" s="19"/>
      <c r="DB72" s="50"/>
      <c r="DC72" s="19"/>
      <c r="DD72" s="50"/>
      <c r="DE72" s="19"/>
      <c r="DF72" s="50"/>
      <c r="DG72" s="52"/>
      <c r="DH72" s="56"/>
      <c r="DI72" s="50"/>
      <c r="DJ72" s="23"/>
      <c r="DK72" s="50"/>
      <c r="DL72" s="19"/>
      <c r="DM72" s="50"/>
      <c r="DN72" s="19"/>
      <c r="DO72" s="50"/>
      <c r="DP72" s="19"/>
      <c r="DQ72" s="50"/>
      <c r="DR72" s="52"/>
      <c r="DS72" s="19"/>
      <c r="DT72" s="50"/>
      <c r="DU72" s="19"/>
      <c r="DV72" s="50"/>
      <c r="DW72" s="19"/>
      <c r="DX72" s="50"/>
      <c r="DY72" s="19"/>
      <c r="DZ72" s="50"/>
    </row>
    <row r="73" spans="1:130" x14ac:dyDescent="0.2">
      <c r="A73" s="46" t="s">
        <v>48</v>
      </c>
      <c r="B73" s="19">
        <v>7527366</v>
      </c>
      <c r="C73" s="50">
        <v>5600</v>
      </c>
      <c r="D73" s="19">
        <v>6253469</v>
      </c>
      <c r="E73" s="50">
        <v>28478</v>
      </c>
      <c r="F73" s="19">
        <v>977928</v>
      </c>
      <c r="G73" s="50">
        <v>24801</v>
      </c>
      <c r="H73" s="19">
        <v>231956</v>
      </c>
      <c r="I73" s="50">
        <v>14786</v>
      </c>
      <c r="J73" s="19">
        <v>1060</v>
      </c>
      <c r="K73" s="50">
        <v>504</v>
      </c>
      <c r="L73" s="52" t="s">
        <v>48</v>
      </c>
      <c r="M73" s="19">
        <v>4255</v>
      </c>
      <c r="N73" s="50">
        <v>1544</v>
      </c>
      <c r="O73" s="19">
        <v>8263</v>
      </c>
      <c r="P73" s="50">
        <v>2156</v>
      </c>
      <c r="Q73" s="19">
        <v>83</v>
      </c>
      <c r="R73" s="50">
        <v>137</v>
      </c>
      <c r="S73" s="19">
        <v>46791</v>
      </c>
      <c r="T73" s="50">
        <v>7025</v>
      </c>
      <c r="U73" s="19">
        <v>6829</v>
      </c>
      <c r="V73" s="50">
        <v>2086</v>
      </c>
      <c r="W73" s="52" t="s">
        <v>48</v>
      </c>
      <c r="X73" s="19">
        <v>3098</v>
      </c>
      <c r="Y73" s="50">
        <v>1688</v>
      </c>
      <c r="Z73" s="19">
        <v>0</v>
      </c>
      <c r="AA73" s="50">
        <v>210</v>
      </c>
      <c r="AB73" s="19">
        <v>1510</v>
      </c>
      <c r="AC73" s="50">
        <v>1274</v>
      </c>
      <c r="AD73" s="19">
        <v>7925</v>
      </c>
      <c r="AE73" s="50">
        <v>1742</v>
      </c>
      <c r="AF73" s="19">
        <v>2611</v>
      </c>
      <c r="AG73" s="50">
        <v>936</v>
      </c>
      <c r="AH73" s="52" t="s">
        <v>48</v>
      </c>
      <c r="AI73" s="19">
        <v>5855</v>
      </c>
      <c r="AJ73" s="50">
        <v>2269</v>
      </c>
      <c r="AK73" s="19">
        <v>12599</v>
      </c>
      <c r="AL73" s="50">
        <v>3644</v>
      </c>
      <c r="AM73" s="19">
        <v>3829</v>
      </c>
      <c r="AN73" s="50">
        <v>1477</v>
      </c>
      <c r="AO73" s="19">
        <v>2244</v>
      </c>
      <c r="AP73" s="50">
        <v>970</v>
      </c>
      <c r="AQ73" s="19">
        <v>644</v>
      </c>
      <c r="AR73" s="50">
        <v>587</v>
      </c>
      <c r="AS73" s="52" t="s">
        <v>48</v>
      </c>
      <c r="AT73" s="19">
        <v>1924</v>
      </c>
      <c r="AU73" s="50">
        <v>1410</v>
      </c>
      <c r="AV73" s="19">
        <v>953</v>
      </c>
      <c r="AW73" s="50">
        <v>766</v>
      </c>
      <c r="AX73" s="19">
        <v>1298</v>
      </c>
      <c r="AY73" s="50">
        <v>1074</v>
      </c>
      <c r="AZ73" s="19">
        <v>864</v>
      </c>
      <c r="BA73" s="50">
        <v>572</v>
      </c>
      <c r="BB73" s="19">
        <v>2017</v>
      </c>
      <c r="BC73" s="50">
        <v>926</v>
      </c>
      <c r="BD73" s="52" t="s">
        <v>48</v>
      </c>
      <c r="BE73" s="19">
        <v>3526</v>
      </c>
      <c r="BF73" s="50">
        <v>1368</v>
      </c>
      <c r="BG73" s="19">
        <v>3703</v>
      </c>
      <c r="BH73" s="50">
        <v>1271</v>
      </c>
      <c r="BI73" s="19">
        <v>2378</v>
      </c>
      <c r="BJ73" s="50">
        <v>1291</v>
      </c>
      <c r="BK73" s="19">
        <v>136</v>
      </c>
      <c r="BL73" s="50">
        <v>152</v>
      </c>
      <c r="BM73" s="19">
        <v>1938</v>
      </c>
      <c r="BN73" s="50">
        <v>895</v>
      </c>
      <c r="BO73" s="52" t="s">
        <v>48</v>
      </c>
      <c r="BP73" s="19">
        <v>6017</v>
      </c>
      <c r="BQ73" s="50">
        <v>2109</v>
      </c>
      <c r="BR73" s="19">
        <v>1780</v>
      </c>
      <c r="BS73" s="50">
        <v>1448</v>
      </c>
      <c r="BT73" s="19">
        <v>2556</v>
      </c>
      <c r="BU73" s="50">
        <v>980</v>
      </c>
      <c r="BV73" s="19">
        <v>2011</v>
      </c>
      <c r="BW73" s="50">
        <v>1287</v>
      </c>
      <c r="BX73" s="19">
        <v>824</v>
      </c>
      <c r="BY73" s="50">
        <v>631</v>
      </c>
      <c r="BZ73" s="52" t="s">
        <v>48</v>
      </c>
      <c r="CA73" s="19">
        <v>1137</v>
      </c>
      <c r="CB73" s="50">
        <v>794</v>
      </c>
      <c r="CC73" s="19">
        <v>6885</v>
      </c>
      <c r="CD73" s="50">
        <v>2537</v>
      </c>
      <c r="CE73" s="19">
        <v>1479</v>
      </c>
      <c r="CF73" s="50">
        <v>675</v>
      </c>
      <c r="CG73" s="19">
        <v>904</v>
      </c>
      <c r="CH73" s="50">
        <v>669</v>
      </c>
      <c r="CI73" s="19">
        <v>2897</v>
      </c>
      <c r="CJ73" s="50">
        <v>1572</v>
      </c>
      <c r="CK73" s="52" t="s">
        <v>48</v>
      </c>
      <c r="CL73" s="19">
        <v>1383</v>
      </c>
      <c r="CM73" s="50">
        <v>658</v>
      </c>
      <c r="CN73" s="19">
        <v>33712</v>
      </c>
      <c r="CO73" s="50">
        <v>4523</v>
      </c>
      <c r="CP73" s="19">
        <v>4833</v>
      </c>
      <c r="CQ73" s="50">
        <v>1709</v>
      </c>
      <c r="CR73" s="19">
        <v>373</v>
      </c>
      <c r="CS73" s="50">
        <v>374</v>
      </c>
      <c r="CT73" s="19">
        <v>2327</v>
      </c>
      <c r="CU73" s="50">
        <v>1110</v>
      </c>
      <c r="CV73" s="52" t="s">
        <v>48</v>
      </c>
      <c r="CW73" s="19">
        <v>18</v>
      </c>
      <c r="CX73" s="50">
        <v>28</v>
      </c>
      <c r="CY73" s="19">
        <v>3115</v>
      </c>
      <c r="CZ73" s="50">
        <v>1122</v>
      </c>
      <c r="DA73" s="19">
        <v>18528</v>
      </c>
      <c r="DB73" s="50">
        <v>3821</v>
      </c>
      <c r="DC73" s="19">
        <v>5440</v>
      </c>
      <c r="DD73" s="50">
        <v>2437</v>
      </c>
      <c r="DE73" s="19">
        <v>391</v>
      </c>
      <c r="DF73" s="50">
        <v>397</v>
      </c>
      <c r="DG73" s="52" t="s">
        <v>48</v>
      </c>
      <c r="DH73" s="56">
        <v>6656</v>
      </c>
      <c r="DI73" s="50">
        <v>2246</v>
      </c>
      <c r="DJ73" s="23" t="s">
        <v>61</v>
      </c>
      <c r="DK73" s="23" t="s">
        <v>61</v>
      </c>
      <c r="DL73" s="19">
        <v>275</v>
      </c>
      <c r="DM73" s="50">
        <v>461</v>
      </c>
      <c r="DN73" s="19">
        <v>1456</v>
      </c>
      <c r="DO73" s="50">
        <v>798</v>
      </c>
      <c r="DP73" s="19">
        <v>626</v>
      </c>
      <c r="DQ73" s="50">
        <v>486</v>
      </c>
      <c r="DR73" s="52" t="s">
        <v>48</v>
      </c>
      <c r="DS73" s="19">
        <v>64013</v>
      </c>
      <c r="DT73" s="50">
        <v>6368</v>
      </c>
      <c r="DU73" s="19">
        <v>318</v>
      </c>
      <c r="DV73" s="50">
        <v>312</v>
      </c>
      <c r="DW73" s="19">
        <v>1465</v>
      </c>
      <c r="DX73" s="50">
        <v>950</v>
      </c>
      <c r="DY73" s="19">
        <v>62230</v>
      </c>
      <c r="DZ73" s="50">
        <v>6446</v>
      </c>
    </row>
    <row r="74" spans="1:130" x14ac:dyDescent="0.2">
      <c r="A74" s="46" t="s">
        <v>49</v>
      </c>
      <c r="B74" s="19">
        <v>1773280</v>
      </c>
      <c r="C74" s="50">
        <v>1883</v>
      </c>
      <c r="D74" s="19">
        <v>1563611</v>
      </c>
      <c r="E74" s="50">
        <v>12229</v>
      </c>
      <c r="F74" s="19">
        <v>164739</v>
      </c>
      <c r="G74" s="50">
        <v>10870</v>
      </c>
      <c r="H74" s="19">
        <v>39548</v>
      </c>
      <c r="I74" s="50">
        <v>4719</v>
      </c>
      <c r="J74" s="19">
        <v>245</v>
      </c>
      <c r="K74" s="50">
        <v>279</v>
      </c>
      <c r="L74" s="52" t="s">
        <v>49</v>
      </c>
      <c r="M74" s="19">
        <v>192</v>
      </c>
      <c r="N74" s="50">
        <v>333</v>
      </c>
      <c r="O74" s="19">
        <v>356</v>
      </c>
      <c r="P74" s="50">
        <v>413</v>
      </c>
      <c r="Q74" s="19">
        <v>120</v>
      </c>
      <c r="R74" s="50">
        <v>155</v>
      </c>
      <c r="S74" s="19">
        <v>940</v>
      </c>
      <c r="T74" s="50">
        <v>530</v>
      </c>
      <c r="U74" s="19">
        <v>266</v>
      </c>
      <c r="V74" s="50">
        <v>272</v>
      </c>
      <c r="W74" s="52" t="s">
        <v>49</v>
      </c>
      <c r="X74" s="19">
        <v>0</v>
      </c>
      <c r="Y74" s="50">
        <v>207</v>
      </c>
      <c r="Z74" s="19">
        <v>127</v>
      </c>
      <c r="AA74" s="50">
        <v>157</v>
      </c>
      <c r="AB74" s="19">
        <v>154</v>
      </c>
      <c r="AC74" s="50">
        <v>182</v>
      </c>
      <c r="AD74" s="19">
        <v>3052</v>
      </c>
      <c r="AE74" s="50">
        <v>1076</v>
      </c>
      <c r="AF74" s="19">
        <v>658</v>
      </c>
      <c r="AG74" s="50">
        <v>468</v>
      </c>
      <c r="AH74" s="52" t="s">
        <v>49</v>
      </c>
      <c r="AI74" s="19">
        <v>256</v>
      </c>
      <c r="AJ74" s="50">
        <v>420</v>
      </c>
      <c r="AK74" s="19">
        <v>30</v>
      </c>
      <c r="AL74" s="50">
        <v>58</v>
      </c>
      <c r="AM74" s="19">
        <v>380</v>
      </c>
      <c r="AN74" s="50">
        <v>329</v>
      </c>
      <c r="AO74" s="19">
        <v>178</v>
      </c>
      <c r="AP74" s="50">
        <v>217</v>
      </c>
      <c r="AQ74" s="19">
        <v>119</v>
      </c>
      <c r="AR74" s="50">
        <v>155</v>
      </c>
      <c r="AS74" s="52" t="s">
        <v>49</v>
      </c>
      <c r="AT74" s="19">
        <v>45</v>
      </c>
      <c r="AU74" s="50">
        <v>84</v>
      </c>
      <c r="AV74" s="19">
        <v>1518</v>
      </c>
      <c r="AW74" s="50">
        <v>979</v>
      </c>
      <c r="AX74" s="19">
        <v>0</v>
      </c>
      <c r="AY74" s="50">
        <v>207</v>
      </c>
      <c r="AZ74" s="19">
        <v>223</v>
      </c>
      <c r="BA74" s="50">
        <v>242</v>
      </c>
      <c r="BB74" s="19">
        <v>3976</v>
      </c>
      <c r="BC74" s="50">
        <v>1383</v>
      </c>
      <c r="BD74" s="52" t="s">
        <v>49</v>
      </c>
      <c r="BE74" s="19">
        <v>425</v>
      </c>
      <c r="BF74" s="50">
        <v>405</v>
      </c>
      <c r="BG74" s="19">
        <v>316</v>
      </c>
      <c r="BH74" s="50">
        <v>244</v>
      </c>
      <c r="BI74" s="19">
        <v>433</v>
      </c>
      <c r="BJ74" s="50">
        <v>642</v>
      </c>
      <c r="BK74" s="19">
        <v>0</v>
      </c>
      <c r="BL74" s="50">
        <v>207</v>
      </c>
      <c r="BM74" s="19">
        <v>361</v>
      </c>
      <c r="BN74" s="50">
        <v>466</v>
      </c>
      <c r="BO74" s="52" t="s">
        <v>49</v>
      </c>
      <c r="BP74" s="19">
        <v>0</v>
      </c>
      <c r="BQ74" s="50">
        <v>207</v>
      </c>
      <c r="BR74" s="19">
        <v>96</v>
      </c>
      <c r="BS74" s="50">
        <v>160</v>
      </c>
      <c r="BT74" s="19">
        <v>64</v>
      </c>
      <c r="BU74" s="50">
        <v>101</v>
      </c>
      <c r="BV74" s="19">
        <v>37</v>
      </c>
      <c r="BW74" s="50">
        <v>67</v>
      </c>
      <c r="BX74" s="19">
        <v>527</v>
      </c>
      <c r="BY74" s="50">
        <v>406</v>
      </c>
      <c r="BZ74" s="52" t="s">
        <v>49</v>
      </c>
      <c r="CA74" s="19">
        <v>0</v>
      </c>
      <c r="CB74" s="50">
        <v>207</v>
      </c>
      <c r="CC74" s="19">
        <v>546</v>
      </c>
      <c r="CD74" s="50">
        <v>400</v>
      </c>
      <c r="CE74" s="19">
        <v>2515</v>
      </c>
      <c r="CF74" s="50">
        <v>1204</v>
      </c>
      <c r="CG74" s="19">
        <v>0</v>
      </c>
      <c r="CH74" s="50">
        <v>207</v>
      </c>
      <c r="CI74" s="19">
        <v>4985</v>
      </c>
      <c r="CJ74" s="50">
        <v>1344</v>
      </c>
      <c r="CK74" s="52" t="s">
        <v>49</v>
      </c>
      <c r="CL74" s="19">
        <v>117</v>
      </c>
      <c r="CM74" s="50">
        <v>207</v>
      </c>
      <c r="CN74" s="19">
        <v>53</v>
      </c>
      <c r="CO74" s="50">
        <v>95</v>
      </c>
      <c r="CP74" s="19">
        <v>5706</v>
      </c>
      <c r="CQ74" s="50">
        <v>1987</v>
      </c>
      <c r="CR74" s="19">
        <v>124</v>
      </c>
      <c r="CS74" s="50">
        <v>189</v>
      </c>
      <c r="CT74" s="19">
        <v>2882</v>
      </c>
      <c r="CU74" s="50">
        <v>1820</v>
      </c>
      <c r="CV74" s="52" t="s">
        <v>49</v>
      </c>
      <c r="CW74" s="19">
        <v>0</v>
      </c>
      <c r="CX74" s="50">
        <v>207</v>
      </c>
      <c r="CY74" s="19">
        <v>402</v>
      </c>
      <c r="CZ74" s="50">
        <v>340</v>
      </c>
      <c r="DA74" s="19">
        <v>927</v>
      </c>
      <c r="DB74" s="50">
        <v>695</v>
      </c>
      <c r="DC74" s="19">
        <v>0</v>
      </c>
      <c r="DD74" s="50">
        <v>207</v>
      </c>
      <c r="DE74" s="19">
        <v>19</v>
      </c>
      <c r="DF74" s="50">
        <v>34</v>
      </c>
      <c r="DG74" s="52" t="s">
        <v>49</v>
      </c>
      <c r="DH74" s="19">
        <v>6008</v>
      </c>
      <c r="DI74" s="50">
        <v>1904</v>
      </c>
      <c r="DJ74" s="19">
        <v>129</v>
      </c>
      <c r="DK74" s="50">
        <v>208</v>
      </c>
      <c r="DL74" s="23" t="s">
        <v>61</v>
      </c>
      <c r="DM74" s="23" t="s">
        <v>61</v>
      </c>
      <c r="DN74" s="23">
        <v>41</v>
      </c>
      <c r="DO74" s="50">
        <v>82</v>
      </c>
      <c r="DP74" s="19">
        <v>0</v>
      </c>
      <c r="DQ74" s="50">
        <v>207</v>
      </c>
      <c r="DR74" s="52" t="s">
        <v>49</v>
      </c>
      <c r="DS74" s="19">
        <v>5382</v>
      </c>
      <c r="DT74" s="50">
        <v>2146</v>
      </c>
      <c r="DU74" s="19">
        <v>606</v>
      </c>
      <c r="DV74" s="50">
        <v>528</v>
      </c>
      <c r="DW74" s="19">
        <v>0</v>
      </c>
      <c r="DX74" s="50">
        <v>207</v>
      </c>
      <c r="DY74" s="19">
        <v>4776</v>
      </c>
      <c r="DZ74" s="50">
        <v>2098</v>
      </c>
    </row>
    <row r="75" spans="1:130" x14ac:dyDescent="0.2">
      <c r="A75" s="46" t="s">
        <v>50</v>
      </c>
      <c r="B75" s="19">
        <v>5760481</v>
      </c>
      <c r="C75" s="50">
        <v>3237</v>
      </c>
      <c r="D75" s="19">
        <v>5001140</v>
      </c>
      <c r="E75" s="50">
        <v>19911</v>
      </c>
      <c r="F75" s="19">
        <v>634732</v>
      </c>
      <c r="G75" s="50">
        <v>17869</v>
      </c>
      <c r="H75" s="19">
        <v>107973</v>
      </c>
      <c r="I75" s="50">
        <v>7285</v>
      </c>
      <c r="J75" s="19">
        <v>678</v>
      </c>
      <c r="K75" s="50">
        <v>552</v>
      </c>
      <c r="L75" s="52" t="s">
        <v>50</v>
      </c>
      <c r="M75" s="19">
        <v>1070</v>
      </c>
      <c r="N75" s="50">
        <v>969</v>
      </c>
      <c r="O75" s="19">
        <v>1917</v>
      </c>
      <c r="P75" s="50">
        <v>909</v>
      </c>
      <c r="Q75" s="19">
        <v>290</v>
      </c>
      <c r="R75" s="50">
        <v>401</v>
      </c>
      <c r="S75" s="19">
        <v>6886</v>
      </c>
      <c r="T75" s="50">
        <v>2792</v>
      </c>
      <c r="U75" s="19">
        <v>3125</v>
      </c>
      <c r="V75" s="50">
        <v>1305</v>
      </c>
      <c r="W75" s="52" t="s">
        <v>50</v>
      </c>
      <c r="X75" s="19">
        <v>826</v>
      </c>
      <c r="Y75" s="50">
        <v>549</v>
      </c>
      <c r="Z75" s="19">
        <v>0</v>
      </c>
      <c r="AA75" s="50">
        <v>153</v>
      </c>
      <c r="AB75" s="19">
        <v>298</v>
      </c>
      <c r="AC75" s="50">
        <v>251</v>
      </c>
      <c r="AD75" s="19">
        <v>5168</v>
      </c>
      <c r="AE75" s="50">
        <v>1953</v>
      </c>
      <c r="AF75" s="19">
        <v>1783</v>
      </c>
      <c r="AG75" s="50">
        <v>962</v>
      </c>
      <c r="AH75" s="52" t="s">
        <v>50</v>
      </c>
      <c r="AI75" s="19">
        <v>283</v>
      </c>
      <c r="AJ75" s="50">
        <v>284</v>
      </c>
      <c r="AK75" s="19">
        <v>93</v>
      </c>
      <c r="AL75" s="50">
        <v>152</v>
      </c>
      <c r="AM75" s="19">
        <v>22402</v>
      </c>
      <c r="AN75" s="50">
        <v>2914</v>
      </c>
      <c r="AO75" s="19">
        <v>1951</v>
      </c>
      <c r="AP75" s="50">
        <v>771</v>
      </c>
      <c r="AQ75" s="19">
        <v>4289</v>
      </c>
      <c r="AR75" s="50">
        <v>1484</v>
      </c>
      <c r="AS75" s="52" t="s">
        <v>50</v>
      </c>
      <c r="AT75" s="19">
        <v>1421</v>
      </c>
      <c r="AU75" s="50">
        <v>1087</v>
      </c>
      <c r="AV75" s="19">
        <v>1468</v>
      </c>
      <c r="AW75" s="50">
        <v>952</v>
      </c>
      <c r="AX75" s="19">
        <v>1167</v>
      </c>
      <c r="AY75" s="50">
        <v>838</v>
      </c>
      <c r="AZ75" s="19">
        <v>175</v>
      </c>
      <c r="BA75" s="50">
        <v>168</v>
      </c>
      <c r="BB75" s="19">
        <v>241</v>
      </c>
      <c r="BC75" s="50">
        <v>225</v>
      </c>
      <c r="BD75" s="52" t="s">
        <v>50</v>
      </c>
      <c r="BE75" s="19">
        <v>584</v>
      </c>
      <c r="BF75" s="50">
        <v>423</v>
      </c>
      <c r="BG75" s="19">
        <v>5307</v>
      </c>
      <c r="BH75" s="50">
        <v>1215</v>
      </c>
      <c r="BI75" s="19">
        <v>17524</v>
      </c>
      <c r="BJ75" s="50">
        <v>2160</v>
      </c>
      <c r="BK75" s="19">
        <v>581</v>
      </c>
      <c r="BL75" s="50">
        <v>738</v>
      </c>
      <c r="BM75" s="19">
        <v>2796</v>
      </c>
      <c r="BN75" s="50">
        <v>1877</v>
      </c>
      <c r="BO75" s="52" t="s">
        <v>50</v>
      </c>
      <c r="BP75" s="19">
        <v>130</v>
      </c>
      <c r="BQ75" s="50">
        <v>151</v>
      </c>
      <c r="BR75" s="19">
        <v>872</v>
      </c>
      <c r="BS75" s="50">
        <v>436</v>
      </c>
      <c r="BT75" s="19">
        <v>747</v>
      </c>
      <c r="BU75" s="50">
        <v>486</v>
      </c>
      <c r="BV75" s="19">
        <v>401</v>
      </c>
      <c r="BW75" s="50">
        <v>438</v>
      </c>
      <c r="BX75" s="19">
        <v>331</v>
      </c>
      <c r="BY75" s="50">
        <v>235</v>
      </c>
      <c r="BZ75" s="52" t="s">
        <v>50</v>
      </c>
      <c r="CA75" s="19">
        <v>237</v>
      </c>
      <c r="CB75" s="50">
        <v>284</v>
      </c>
      <c r="CC75" s="19">
        <v>2337</v>
      </c>
      <c r="CD75" s="50">
        <v>1003</v>
      </c>
      <c r="CE75" s="19">
        <v>1645</v>
      </c>
      <c r="CF75" s="50">
        <v>679</v>
      </c>
      <c r="CG75" s="19">
        <v>1369</v>
      </c>
      <c r="CH75" s="50">
        <v>603</v>
      </c>
      <c r="CI75" s="19">
        <v>1049</v>
      </c>
      <c r="CJ75" s="50">
        <v>594</v>
      </c>
      <c r="CK75" s="52" t="s">
        <v>50</v>
      </c>
      <c r="CL75" s="19">
        <v>346</v>
      </c>
      <c r="CM75" s="50">
        <v>318</v>
      </c>
      <c r="CN75" s="19">
        <v>639</v>
      </c>
      <c r="CO75" s="50">
        <v>355</v>
      </c>
      <c r="CP75" s="19">
        <v>990</v>
      </c>
      <c r="CQ75" s="50">
        <v>621</v>
      </c>
      <c r="CR75" s="19">
        <v>146</v>
      </c>
      <c r="CS75" s="50">
        <v>151</v>
      </c>
      <c r="CT75" s="19">
        <v>948</v>
      </c>
      <c r="CU75" s="50">
        <v>924</v>
      </c>
      <c r="CV75" s="52" t="s">
        <v>50</v>
      </c>
      <c r="CW75" s="19">
        <v>763</v>
      </c>
      <c r="CX75" s="50">
        <v>534</v>
      </c>
      <c r="CY75" s="19">
        <v>1294</v>
      </c>
      <c r="CZ75" s="50">
        <v>765</v>
      </c>
      <c r="DA75" s="19">
        <v>5049</v>
      </c>
      <c r="DB75" s="50">
        <v>1575</v>
      </c>
      <c r="DC75" s="19">
        <v>808</v>
      </c>
      <c r="DD75" s="50">
        <v>623</v>
      </c>
      <c r="DE75" s="19">
        <v>0</v>
      </c>
      <c r="DF75" s="50">
        <v>153</v>
      </c>
      <c r="DG75" s="52" t="s">
        <v>50</v>
      </c>
      <c r="DH75" s="19">
        <v>1878</v>
      </c>
      <c r="DI75" s="50">
        <v>971</v>
      </c>
      <c r="DJ75" s="19">
        <v>1682</v>
      </c>
      <c r="DK75" s="50">
        <v>610</v>
      </c>
      <c r="DL75" s="19">
        <v>572</v>
      </c>
      <c r="DM75" s="50">
        <v>407</v>
      </c>
      <c r="DN75" s="23" t="s">
        <v>61</v>
      </c>
      <c r="DO75" s="23" t="s">
        <v>61</v>
      </c>
      <c r="DP75" s="23">
        <v>1417</v>
      </c>
      <c r="DQ75" s="50">
        <v>1826</v>
      </c>
      <c r="DR75" s="52" t="s">
        <v>50</v>
      </c>
      <c r="DS75" s="19">
        <v>16636</v>
      </c>
      <c r="DT75" s="50">
        <v>3451</v>
      </c>
      <c r="DU75" s="19">
        <v>513</v>
      </c>
      <c r="DV75" s="50">
        <v>479</v>
      </c>
      <c r="DW75" s="19">
        <v>0</v>
      </c>
      <c r="DX75" s="50">
        <v>153</v>
      </c>
      <c r="DY75" s="19">
        <v>16123</v>
      </c>
      <c r="DZ75" s="50">
        <v>3375</v>
      </c>
    </row>
    <row r="76" spans="1:130" x14ac:dyDescent="0.2">
      <c r="A76" s="46" t="s">
        <v>51</v>
      </c>
      <c r="B76" s="19">
        <v>572884</v>
      </c>
      <c r="C76" s="50">
        <v>1076</v>
      </c>
      <c r="D76" s="19">
        <v>473128</v>
      </c>
      <c r="E76" s="50">
        <v>8091</v>
      </c>
      <c r="F76" s="19">
        <v>68127</v>
      </c>
      <c r="G76" s="50">
        <v>6867</v>
      </c>
      <c r="H76" s="19">
        <v>30247</v>
      </c>
      <c r="I76" s="50">
        <v>4333</v>
      </c>
      <c r="J76" s="19">
        <v>1227</v>
      </c>
      <c r="K76" s="50">
        <v>1468</v>
      </c>
      <c r="L76" s="52" t="s">
        <v>51</v>
      </c>
      <c r="M76" s="19">
        <v>54</v>
      </c>
      <c r="N76" s="50">
        <v>48</v>
      </c>
      <c r="O76" s="19">
        <v>757</v>
      </c>
      <c r="P76" s="50">
        <v>698</v>
      </c>
      <c r="Q76" s="19">
        <v>298</v>
      </c>
      <c r="R76" s="50">
        <v>472</v>
      </c>
      <c r="S76" s="19">
        <v>3211</v>
      </c>
      <c r="T76" s="50">
        <v>1364</v>
      </c>
      <c r="U76" s="19">
        <v>3129</v>
      </c>
      <c r="V76" s="50">
        <v>887</v>
      </c>
      <c r="W76" s="52" t="s">
        <v>51</v>
      </c>
      <c r="X76" s="19">
        <v>109</v>
      </c>
      <c r="Y76" s="50">
        <v>135</v>
      </c>
      <c r="Z76" s="19">
        <v>0</v>
      </c>
      <c r="AA76" s="50">
        <v>207</v>
      </c>
      <c r="AB76" s="19">
        <v>0</v>
      </c>
      <c r="AC76" s="50">
        <v>207</v>
      </c>
      <c r="AD76" s="19">
        <v>909</v>
      </c>
      <c r="AE76" s="50">
        <v>619</v>
      </c>
      <c r="AF76" s="19">
        <v>203</v>
      </c>
      <c r="AG76" s="50">
        <v>182</v>
      </c>
      <c r="AH76" s="52" t="s">
        <v>51</v>
      </c>
      <c r="AI76" s="19">
        <v>33</v>
      </c>
      <c r="AJ76" s="50">
        <v>81</v>
      </c>
      <c r="AK76" s="19">
        <v>1792</v>
      </c>
      <c r="AL76" s="50">
        <v>1182</v>
      </c>
      <c r="AM76" s="19">
        <v>49</v>
      </c>
      <c r="AN76" s="50">
        <v>57</v>
      </c>
      <c r="AO76" s="19">
        <v>616</v>
      </c>
      <c r="AP76" s="50">
        <v>562</v>
      </c>
      <c r="AQ76" s="19">
        <v>23</v>
      </c>
      <c r="AR76" s="50">
        <v>26</v>
      </c>
      <c r="AS76" s="52" t="s">
        <v>51</v>
      </c>
      <c r="AT76" s="19">
        <v>366</v>
      </c>
      <c r="AU76" s="50">
        <v>501</v>
      </c>
      <c r="AV76" s="19">
        <v>149</v>
      </c>
      <c r="AW76" s="50">
        <v>172</v>
      </c>
      <c r="AX76" s="19">
        <v>201</v>
      </c>
      <c r="AY76" s="50">
        <v>246</v>
      </c>
      <c r="AZ76" s="19">
        <v>136</v>
      </c>
      <c r="BA76" s="50">
        <v>237</v>
      </c>
      <c r="BB76" s="19">
        <v>0</v>
      </c>
      <c r="BC76" s="50">
        <v>207</v>
      </c>
      <c r="BD76" s="52" t="s">
        <v>51</v>
      </c>
      <c r="BE76" s="19">
        <v>100</v>
      </c>
      <c r="BF76" s="50">
        <v>172</v>
      </c>
      <c r="BG76" s="19">
        <v>93</v>
      </c>
      <c r="BH76" s="50">
        <v>114</v>
      </c>
      <c r="BI76" s="19">
        <v>492</v>
      </c>
      <c r="BJ76" s="50">
        <v>485</v>
      </c>
      <c r="BK76" s="19">
        <v>0</v>
      </c>
      <c r="BL76" s="50">
        <v>207</v>
      </c>
      <c r="BM76" s="19">
        <v>582</v>
      </c>
      <c r="BN76" s="50">
        <v>570</v>
      </c>
      <c r="BO76" s="52" t="s">
        <v>51</v>
      </c>
      <c r="BP76" s="19">
        <v>1850</v>
      </c>
      <c r="BQ76" s="50">
        <v>1198</v>
      </c>
      <c r="BR76" s="19">
        <v>927</v>
      </c>
      <c r="BS76" s="50">
        <v>682</v>
      </c>
      <c r="BT76" s="19">
        <v>2881</v>
      </c>
      <c r="BU76" s="50">
        <v>2285</v>
      </c>
      <c r="BV76" s="19">
        <v>473</v>
      </c>
      <c r="BW76" s="50">
        <v>752</v>
      </c>
      <c r="BX76" s="19">
        <v>187</v>
      </c>
      <c r="BY76" s="50">
        <v>262</v>
      </c>
      <c r="BZ76" s="52" t="s">
        <v>51</v>
      </c>
      <c r="CA76" s="19">
        <v>377</v>
      </c>
      <c r="CB76" s="50">
        <v>343</v>
      </c>
      <c r="CC76" s="19">
        <v>389</v>
      </c>
      <c r="CD76" s="50">
        <v>290</v>
      </c>
      <c r="CE76" s="19">
        <v>4</v>
      </c>
      <c r="CF76" s="50">
        <v>12</v>
      </c>
      <c r="CG76" s="19">
        <v>265</v>
      </c>
      <c r="CH76" s="50">
        <v>386</v>
      </c>
      <c r="CI76" s="19">
        <v>97</v>
      </c>
      <c r="CJ76" s="50">
        <v>123</v>
      </c>
      <c r="CK76" s="52" t="s">
        <v>51</v>
      </c>
      <c r="CL76" s="19">
        <v>564</v>
      </c>
      <c r="CM76" s="50">
        <v>570</v>
      </c>
      <c r="CN76" s="19">
        <v>514</v>
      </c>
      <c r="CO76" s="50">
        <v>336</v>
      </c>
      <c r="CP76" s="19">
        <v>447</v>
      </c>
      <c r="CQ76" s="50">
        <v>363</v>
      </c>
      <c r="CR76" s="19">
        <v>0</v>
      </c>
      <c r="CS76" s="50">
        <v>207</v>
      </c>
      <c r="CT76" s="19">
        <v>509</v>
      </c>
      <c r="CU76" s="50">
        <v>560</v>
      </c>
      <c r="CV76" s="52" t="s">
        <v>51</v>
      </c>
      <c r="CW76" s="19">
        <v>1041</v>
      </c>
      <c r="CX76" s="50">
        <v>778</v>
      </c>
      <c r="CY76" s="19">
        <v>116</v>
      </c>
      <c r="CZ76" s="50">
        <v>157</v>
      </c>
      <c r="DA76" s="19">
        <v>1696</v>
      </c>
      <c r="DB76" s="50">
        <v>839</v>
      </c>
      <c r="DC76" s="19">
        <v>1746</v>
      </c>
      <c r="DD76" s="50">
        <v>833</v>
      </c>
      <c r="DE76" s="19">
        <v>0</v>
      </c>
      <c r="DF76" s="50">
        <v>207</v>
      </c>
      <c r="DG76" s="52" t="s">
        <v>51</v>
      </c>
      <c r="DH76" s="19">
        <v>415</v>
      </c>
      <c r="DI76" s="50">
        <v>458</v>
      </c>
      <c r="DJ76" s="19">
        <v>885</v>
      </c>
      <c r="DK76" s="50">
        <v>565</v>
      </c>
      <c r="DL76" s="19">
        <v>308</v>
      </c>
      <c r="DM76" s="50">
        <v>411</v>
      </c>
      <c r="DN76" s="19">
        <v>27</v>
      </c>
      <c r="DO76" s="50">
        <v>37</v>
      </c>
      <c r="DP76" s="23" t="s">
        <v>61</v>
      </c>
      <c r="DQ76" s="23" t="s">
        <v>61</v>
      </c>
      <c r="DR76" s="52" t="s">
        <v>51</v>
      </c>
      <c r="DS76" s="23">
        <v>1382</v>
      </c>
      <c r="DT76" s="50">
        <v>597</v>
      </c>
      <c r="DU76" s="19">
        <v>0</v>
      </c>
      <c r="DV76" s="50">
        <v>207</v>
      </c>
      <c r="DW76" s="19">
        <v>0</v>
      </c>
      <c r="DX76" s="50">
        <v>207</v>
      </c>
      <c r="DY76" s="19">
        <v>1382</v>
      </c>
      <c r="DZ76" s="50">
        <v>597</v>
      </c>
    </row>
    <row r="77" spans="1:130" x14ac:dyDescent="0.2">
      <c r="B77" s="19"/>
      <c r="C77" s="50"/>
      <c r="D77" s="19"/>
      <c r="E77" s="50"/>
      <c r="F77" s="19"/>
      <c r="G77" s="50"/>
      <c r="H77" s="19"/>
      <c r="I77" s="50"/>
      <c r="J77" s="19"/>
      <c r="K77" s="50"/>
      <c r="L77" s="52"/>
      <c r="M77" s="19"/>
      <c r="N77" s="50"/>
      <c r="O77" s="19"/>
      <c r="P77" s="50"/>
      <c r="Q77" s="19"/>
      <c r="R77" s="50"/>
      <c r="S77" s="19"/>
      <c r="T77" s="50"/>
      <c r="U77" s="19"/>
      <c r="V77" s="50"/>
      <c r="W77" s="52"/>
      <c r="X77" s="19"/>
      <c r="Y77" s="50"/>
      <c r="Z77" s="19"/>
      <c r="AA77" s="50"/>
      <c r="AB77" s="19"/>
      <c r="AC77" s="50"/>
      <c r="AD77" s="19"/>
      <c r="AE77" s="50"/>
      <c r="AF77" s="19"/>
      <c r="AG77" s="50"/>
      <c r="AH77" s="52"/>
      <c r="AI77" s="19"/>
      <c r="AJ77" s="50"/>
      <c r="AK77" s="19"/>
      <c r="AL77" s="50"/>
      <c r="AM77" s="19"/>
      <c r="AN77" s="50"/>
      <c r="AO77" s="19"/>
      <c r="AP77" s="50"/>
      <c r="AQ77" s="19"/>
      <c r="AR77" s="50"/>
      <c r="AS77" s="52"/>
      <c r="AT77" s="19"/>
      <c r="AU77" s="50"/>
      <c r="AV77" s="19"/>
      <c r="AW77" s="50"/>
      <c r="AX77" s="19"/>
      <c r="AY77" s="50"/>
      <c r="AZ77" s="19"/>
      <c r="BA77" s="50"/>
      <c r="BB77" s="19"/>
      <c r="BC77" s="50"/>
      <c r="BD77" s="52"/>
      <c r="BE77" s="19"/>
      <c r="BF77" s="50"/>
      <c r="BG77" s="19"/>
      <c r="BH77" s="50"/>
      <c r="BI77" s="19"/>
      <c r="BJ77" s="50"/>
      <c r="BK77" s="19"/>
      <c r="BL77" s="50"/>
      <c r="BM77" s="19"/>
      <c r="BN77" s="50"/>
      <c r="BO77" s="52"/>
      <c r="BP77" s="19"/>
      <c r="BQ77" s="50"/>
      <c r="BR77" s="19"/>
      <c r="BS77" s="50"/>
      <c r="BT77" s="19"/>
      <c r="BU77" s="50"/>
      <c r="BV77" s="19"/>
      <c r="BW77" s="50"/>
      <c r="BX77" s="19"/>
      <c r="BY77" s="50"/>
      <c r="BZ77" s="52"/>
      <c r="CA77" s="19"/>
      <c r="CB77" s="50"/>
      <c r="CC77" s="19"/>
      <c r="CD77" s="50"/>
      <c r="CE77" s="19"/>
      <c r="CF77" s="50"/>
      <c r="CG77" s="19"/>
      <c r="CH77" s="50"/>
      <c r="CI77" s="19"/>
      <c r="CJ77" s="50"/>
      <c r="CK77" s="52"/>
      <c r="CL77" s="19"/>
      <c r="CM77" s="50"/>
      <c r="CN77" s="19"/>
      <c r="CO77" s="50"/>
      <c r="CP77" s="19"/>
      <c r="CQ77" s="50"/>
      <c r="CR77" s="19"/>
      <c r="CS77" s="50"/>
      <c r="CT77" s="19"/>
      <c r="CU77" s="50"/>
      <c r="CV77" s="52"/>
      <c r="CW77" s="19"/>
      <c r="CX77" s="50"/>
      <c r="CY77" s="19"/>
      <c r="CZ77" s="50"/>
      <c r="DA77" s="19"/>
      <c r="DB77" s="50"/>
      <c r="DC77" s="19"/>
      <c r="DD77" s="50"/>
      <c r="DE77" s="19"/>
      <c r="DF77" s="50"/>
      <c r="DG77" s="52"/>
      <c r="DH77" s="19"/>
      <c r="DI77" s="50"/>
      <c r="DJ77" s="19"/>
      <c r="DK77" s="50"/>
      <c r="DL77" s="19"/>
      <c r="DM77" s="50"/>
      <c r="DN77" s="19"/>
      <c r="DO77" s="50"/>
      <c r="DP77" s="19"/>
      <c r="DQ77" s="50"/>
      <c r="DR77" s="52"/>
      <c r="DS77" s="19"/>
      <c r="DT77" s="50"/>
      <c r="DU77" s="19"/>
      <c r="DV77" s="50"/>
      <c r="DW77" s="19"/>
      <c r="DX77" s="50"/>
      <c r="DY77" s="19"/>
      <c r="DZ77" s="50"/>
    </row>
    <row r="78" spans="1:130" ht="13.5" thickBot="1" x14ac:dyDescent="0.25">
      <c r="A78" s="86" t="s">
        <v>39</v>
      </c>
      <c r="B78" s="20">
        <v>3175835</v>
      </c>
      <c r="C78" s="57">
        <v>2114</v>
      </c>
      <c r="D78" s="20">
        <v>2968876</v>
      </c>
      <c r="E78" s="57">
        <v>10447</v>
      </c>
      <c r="F78" s="20">
        <v>169733</v>
      </c>
      <c r="G78" s="57">
        <v>8644</v>
      </c>
      <c r="H78" s="20">
        <v>31144</v>
      </c>
      <c r="I78" s="57">
        <v>5397</v>
      </c>
      <c r="J78" s="20">
        <v>141</v>
      </c>
      <c r="K78" s="57">
        <v>226</v>
      </c>
      <c r="L78" s="59" t="s">
        <v>39</v>
      </c>
      <c r="M78" s="20">
        <v>0</v>
      </c>
      <c r="N78" s="57">
        <v>234</v>
      </c>
      <c r="O78" s="20">
        <v>110</v>
      </c>
      <c r="P78" s="57">
        <v>190</v>
      </c>
      <c r="Q78" s="20">
        <v>149</v>
      </c>
      <c r="R78" s="57">
        <v>200</v>
      </c>
      <c r="S78" s="20">
        <v>826</v>
      </c>
      <c r="T78" s="57">
        <v>856</v>
      </c>
      <c r="U78" s="20">
        <v>474</v>
      </c>
      <c r="V78" s="57">
        <v>487</v>
      </c>
      <c r="W78" s="59" t="s">
        <v>39</v>
      </c>
      <c r="X78" s="20">
        <v>226</v>
      </c>
      <c r="Y78" s="57">
        <v>309</v>
      </c>
      <c r="Z78" s="20">
        <v>140</v>
      </c>
      <c r="AA78" s="57">
        <v>165</v>
      </c>
      <c r="AB78" s="20">
        <v>415</v>
      </c>
      <c r="AC78" s="57">
        <v>404</v>
      </c>
      <c r="AD78" s="20">
        <v>10000</v>
      </c>
      <c r="AE78" s="57">
        <v>3133</v>
      </c>
      <c r="AF78" s="20">
        <v>579</v>
      </c>
      <c r="AG78" s="57">
        <v>570</v>
      </c>
      <c r="AH78" s="59" t="s">
        <v>39</v>
      </c>
      <c r="AI78" s="20">
        <v>0</v>
      </c>
      <c r="AJ78" s="57">
        <v>234</v>
      </c>
      <c r="AK78" s="20">
        <v>264</v>
      </c>
      <c r="AL78" s="57">
        <v>343</v>
      </c>
      <c r="AM78" s="20">
        <v>652</v>
      </c>
      <c r="AN78" s="57">
        <v>485</v>
      </c>
      <c r="AO78" s="20">
        <v>106</v>
      </c>
      <c r="AP78" s="57">
        <v>163</v>
      </c>
      <c r="AQ78" s="20">
        <v>0</v>
      </c>
      <c r="AR78" s="57">
        <v>234</v>
      </c>
      <c r="AS78" s="59" t="s">
        <v>39</v>
      </c>
      <c r="AT78" s="20">
        <v>0</v>
      </c>
      <c r="AU78" s="57">
        <v>234</v>
      </c>
      <c r="AV78" s="20">
        <v>42</v>
      </c>
      <c r="AW78" s="57">
        <v>72</v>
      </c>
      <c r="AX78" s="20">
        <v>0</v>
      </c>
      <c r="AY78" s="57">
        <v>234</v>
      </c>
      <c r="AZ78" s="20">
        <v>0</v>
      </c>
      <c r="BA78" s="57">
        <v>234</v>
      </c>
      <c r="BB78" s="20">
        <v>517</v>
      </c>
      <c r="BC78" s="57">
        <v>583</v>
      </c>
      <c r="BD78" s="59" t="s">
        <v>39</v>
      </c>
      <c r="BE78" s="20">
        <v>2463</v>
      </c>
      <c r="BF78" s="57">
        <v>1587</v>
      </c>
      <c r="BG78" s="20">
        <v>6</v>
      </c>
      <c r="BH78" s="57">
        <v>13</v>
      </c>
      <c r="BI78" s="20">
        <v>0</v>
      </c>
      <c r="BJ78" s="57">
        <v>234</v>
      </c>
      <c r="BK78" s="20">
        <v>0</v>
      </c>
      <c r="BL78" s="57">
        <v>234</v>
      </c>
      <c r="BM78" s="20">
        <v>0</v>
      </c>
      <c r="BN78" s="57">
        <v>234</v>
      </c>
      <c r="BO78" s="59" t="s">
        <v>39</v>
      </c>
      <c r="BP78" s="20">
        <v>0</v>
      </c>
      <c r="BQ78" s="57">
        <v>234</v>
      </c>
      <c r="BR78" s="20">
        <v>0</v>
      </c>
      <c r="BS78" s="57">
        <v>234</v>
      </c>
      <c r="BT78" s="20">
        <v>0</v>
      </c>
      <c r="BU78" s="57">
        <v>234</v>
      </c>
      <c r="BV78" s="20">
        <v>63</v>
      </c>
      <c r="BW78" s="57">
        <v>111</v>
      </c>
      <c r="BX78" s="20">
        <v>848</v>
      </c>
      <c r="BY78" s="57">
        <v>669</v>
      </c>
      <c r="BZ78" s="59" t="s">
        <v>39</v>
      </c>
      <c r="CA78" s="20">
        <v>0</v>
      </c>
      <c r="CB78" s="57">
        <v>234</v>
      </c>
      <c r="CC78" s="20">
        <v>3126</v>
      </c>
      <c r="CD78" s="57">
        <v>1534</v>
      </c>
      <c r="CE78" s="20">
        <v>1221</v>
      </c>
      <c r="CF78" s="57">
        <v>1349</v>
      </c>
      <c r="CG78" s="20">
        <v>79</v>
      </c>
      <c r="CH78" s="57">
        <v>132</v>
      </c>
      <c r="CI78" s="20">
        <v>1046</v>
      </c>
      <c r="CJ78" s="57">
        <v>710</v>
      </c>
      <c r="CK78" s="59" t="s">
        <v>39</v>
      </c>
      <c r="CL78" s="20">
        <v>0</v>
      </c>
      <c r="CM78" s="57">
        <v>234</v>
      </c>
      <c r="CN78" s="20">
        <v>131</v>
      </c>
      <c r="CO78" s="57">
        <v>224</v>
      </c>
      <c r="CP78" s="20">
        <v>3886</v>
      </c>
      <c r="CQ78" s="57">
        <v>2046</v>
      </c>
      <c r="CR78" s="20">
        <v>0</v>
      </c>
      <c r="CS78" s="57">
        <v>234</v>
      </c>
      <c r="CT78" s="20">
        <v>389</v>
      </c>
      <c r="CU78" s="57">
        <v>450</v>
      </c>
      <c r="CV78" s="59" t="s">
        <v>39</v>
      </c>
      <c r="CW78" s="20">
        <v>0</v>
      </c>
      <c r="CX78" s="57">
        <v>234</v>
      </c>
      <c r="CY78" s="20">
        <v>0</v>
      </c>
      <c r="CZ78" s="57">
        <v>234</v>
      </c>
      <c r="DA78" s="20">
        <v>809</v>
      </c>
      <c r="DB78" s="57">
        <v>659</v>
      </c>
      <c r="DC78" s="20">
        <v>0</v>
      </c>
      <c r="DD78" s="57">
        <v>234</v>
      </c>
      <c r="DE78" s="20">
        <v>0</v>
      </c>
      <c r="DF78" s="57">
        <v>234</v>
      </c>
      <c r="DG78" s="59" t="s">
        <v>39</v>
      </c>
      <c r="DH78" s="20">
        <v>1348</v>
      </c>
      <c r="DI78" s="57">
        <v>908</v>
      </c>
      <c r="DJ78" s="20">
        <v>507</v>
      </c>
      <c r="DK78" s="57">
        <v>559</v>
      </c>
      <c r="DL78" s="20">
        <v>0</v>
      </c>
      <c r="DM78" s="57">
        <v>234</v>
      </c>
      <c r="DN78" s="20">
        <v>581</v>
      </c>
      <c r="DO78" s="57">
        <v>480</v>
      </c>
      <c r="DP78" s="20">
        <v>0</v>
      </c>
      <c r="DQ78" s="57">
        <v>234</v>
      </c>
      <c r="DR78" s="59" t="s">
        <v>39</v>
      </c>
      <c r="DS78" s="60">
        <v>6082</v>
      </c>
      <c r="DT78" s="57">
        <v>1846</v>
      </c>
      <c r="DU78" s="23" t="s">
        <v>61</v>
      </c>
      <c r="DV78" s="23" t="s">
        <v>61</v>
      </c>
      <c r="DW78" s="20">
        <v>342</v>
      </c>
      <c r="DX78" s="57">
        <v>343</v>
      </c>
      <c r="DY78" s="20">
        <v>5740</v>
      </c>
      <c r="DZ78" s="57">
        <v>1845</v>
      </c>
    </row>
    <row r="79" spans="1:130" x14ac:dyDescent="0.2">
      <c r="A79" s="6" t="s">
        <v>54</v>
      </c>
      <c r="B79" s="6"/>
      <c r="C79" s="6"/>
      <c r="D79" s="6"/>
      <c r="E79" s="6"/>
      <c r="F79" s="6"/>
      <c r="G79" s="6"/>
      <c r="H79" s="6"/>
      <c r="I79" s="6"/>
      <c r="J79" s="26"/>
      <c r="K79" s="8"/>
      <c r="L79" s="6" t="s">
        <v>54</v>
      </c>
      <c r="M79" s="26"/>
      <c r="N79" s="8"/>
      <c r="O79" s="26"/>
      <c r="P79" s="8"/>
      <c r="Q79" s="26"/>
      <c r="R79" s="8"/>
      <c r="S79" s="26"/>
      <c r="T79" s="8"/>
      <c r="U79" s="26"/>
      <c r="V79" s="7"/>
      <c r="W79" s="6" t="s">
        <v>54</v>
      </c>
      <c r="X79" s="26"/>
      <c r="Y79" s="7"/>
      <c r="Z79" s="26"/>
      <c r="AA79" s="7"/>
      <c r="AB79" s="26"/>
      <c r="AC79" s="7"/>
      <c r="AD79" s="26"/>
      <c r="AE79" s="7"/>
      <c r="AF79" s="26"/>
      <c r="AG79" s="7"/>
      <c r="AH79" s="6" t="s">
        <v>54</v>
      </c>
      <c r="AI79" s="26"/>
      <c r="AJ79" s="7"/>
      <c r="AK79" s="26"/>
      <c r="AL79" s="7"/>
      <c r="AM79" s="26"/>
      <c r="AN79" s="7"/>
      <c r="AO79" s="26"/>
      <c r="AP79" s="7"/>
      <c r="AQ79" s="26"/>
      <c r="AR79" s="7"/>
      <c r="AS79" s="6" t="s">
        <v>54</v>
      </c>
      <c r="AT79" s="26"/>
      <c r="AU79" s="7"/>
      <c r="AV79" s="26"/>
      <c r="AW79" s="7"/>
      <c r="AX79" s="26"/>
      <c r="AY79" s="7"/>
      <c r="AZ79" s="26"/>
      <c r="BA79" s="7"/>
      <c r="BB79" s="26"/>
      <c r="BC79" s="7"/>
      <c r="BD79" s="6" t="s">
        <v>54</v>
      </c>
      <c r="BE79" s="26"/>
      <c r="BF79" s="7"/>
      <c r="BG79" s="26"/>
      <c r="BH79" s="7"/>
      <c r="BI79" s="26"/>
      <c r="BJ79" s="7"/>
      <c r="BK79" s="26"/>
      <c r="BL79" s="7"/>
      <c r="BM79" s="26"/>
      <c r="BN79" s="7"/>
      <c r="BO79" s="6" t="s">
        <v>54</v>
      </c>
      <c r="BP79" s="26"/>
      <c r="BQ79" s="7"/>
      <c r="BR79" s="26"/>
      <c r="BS79" s="7"/>
      <c r="BT79" s="26"/>
      <c r="BU79" s="7"/>
      <c r="BV79" s="26"/>
      <c r="BW79" s="7"/>
      <c r="BX79" s="26"/>
      <c r="BY79" s="7"/>
      <c r="BZ79" s="6" t="s">
        <v>54</v>
      </c>
      <c r="CA79" s="26"/>
      <c r="CB79" s="7"/>
      <c r="CC79" s="26"/>
      <c r="CD79" s="7"/>
      <c r="CE79" s="26"/>
      <c r="CF79" s="7"/>
      <c r="CG79" s="26"/>
      <c r="CH79" s="7"/>
      <c r="CI79" s="26"/>
      <c r="CJ79" s="7"/>
      <c r="CK79" s="6" t="s">
        <v>54</v>
      </c>
      <c r="CL79" s="26"/>
      <c r="CM79" s="7"/>
      <c r="CN79" s="26"/>
      <c r="CO79" s="7"/>
      <c r="CP79" s="26"/>
      <c r="CQ79" s="7"/>
      <c r="CR79" s="26"/>
      <c r="CS79" s="7"/>
      <c r="CT79" s="26"/>
      <c r="CU79" s="7"/>
      <c r="CV79" s="6" t="s">
        <v>54</v>
      </c>
      <c r="CW79" s="26"/>
      <c r="CX79" s="7"/>
      <c r="CY79" s="26"/>
      <c r="CZ79" s="7"/>
      <c r="DA79" s="26"/>
      <c r="DB79" s="7"/>
      <c r="DC79" s="26"/>
      <c r="DD79" s="7"/>
      <c r="DE79" s="26"/>
      <c r="DF79" s="7"/>
      <c r="DG79" s="6" t="s">
        <v>54</v>
      </c>
      <c r="DH79" s="26"/>
      <c r="DI79" s="7"/>
      <c r="DJ79" s="26"/>
      <c r="DK79" s="7"/>
      <c r="DL79" s="26"/>
      <c r="DM79" s="7"/>
      <c r="DN79" s="26"/>
      <c r="DO79" s="7"/>
      <c r="DP79" s="26"/>
      <c r="DQ79" s="7"/>
      <c r="DR79" s="6" t="s">
        <v>54</v>
      </c>
      <c r="DS79" s="26"/>
      <c r="DT79" s="7"/>
      <c r="DU79" s="88"/>
      <c r="DV79" s="88"/>
    </row>
    <row r="80" spans="1:130" ht="14.25" x14ac:dyDescent="0.2">
      <c r="A80" s="61" t="s">
        <v>69</v>
      </c>
      <c r="B80" s="61"/>
      <c r="C80" s="61"/>
      <c r="D80" s="61"/>
      <c r="E80" s="61"/>
      <c r="F80" s="61"/>
      <c r="G80" s="61"/>
      <c r="H80" s="61"/>
      <c r="I80" s="61"/>
      <c r="J80" s="26"/>
      <c r="K80" s="8"/>
      <c r="L80" s="61" t="s">
        <v>69</v>
      </c>
      <c r="M80" s="26"/>
      <c r="N80" s="8"/>
      <c r="O80" s="26"/>
      <c r="P80" s="8"/>
      <c r="Q80" s="26"/>
      <c r="R80" s="8"/>
      <c r="S80" s="26"/>
      <c r="T80" s="8"/>
      <c r="U80" s="26"/>
      <c r="V80" s="7"/>
      <c r="W80" s="61" t="s">
        <v>69</v>
      </c>
      <c r="X80" s="26"/>
      <c r="Y80" s="7"/>
      <c r="Z80" s="26"/>
      <c r="AA80" s="7"/>
      <c r="AB80" s="26"/>
      <c r="AC80" s="7"/>
      <c r="AD80" s="26"/>
      <c r="AE80" s="7"/>
      <c r="AF80" s="26"/>
      <c r="AG80" s="7"/>
      <c r="AH80" s="61" t="s">
        <v>69</v>
      </c>
      <c r="AI80" s="26"/>
      <c r="AJ80" s="7"/>
      <c r="AK80" s="26"/>
      <c r="AL80" s="7"/>
      <c r="AM80" s="26"/>
      <c r="AN80" s="7"/>
      <c r="AO80" s="26"/>
      <c r="AP80" s="7"/>
      <c r="AQ80" s="26"/>
      <c r="AR80" s="7"/>
      <c r="AS80" s="61" t="s">
        <v>69</v>
      </c>
      <c r="AT80" s="26"/>
      <c r="AU80" s="7"/>
      <c r="AV80" s="26"/>
      <c r="AW80" s="7"/>
      <c r="AX80" s="26"/>
      <c r="AY80" s="7"/>
      <c r="AZ80" s="26"/>
      <c r="BA80" s="7"/>
      <c r="BB80" s="26"/>
      <c r="BC80" s="7"/>
      <c r="BD80" s="61" t="s">
        <v>69</v>
      </c>
      <c r="BE80" s="26"/>
      <c r="BF80" s="7"/>
      <c r="BG80" s="26"/>
      <c r="BH80" s="7"/>
      <c r="BI80" s="26"/>
      <c r="BJ80" s="7"/>
      <c r="BK80" s="26"/>
      <c r="BL80" s="7"/>
      <c r="BM80" s="26"/>
      <c r="BN80" s="7"/>
      <c r="BO80" s="61" t="s">
        <v>69</v>
      </c>
      <c r="BP80" s="26"/>
      <c r="BQ80" s="7"/>
      <c r="BR80" s="26"/>
      <c r="BS80" s="7"/>
      <c r="BT80" s="26"/>
      <c r="BU80" s="7"/>
      <c r="BV80" s="26"/>
      <c r="BW80" s="7"/>
      <c r="BX80" s="26"/>
      <c r="BY80" s="7"/>
      <c r="BZ80" s="61" t="s">
        <v>69</v>
      </c>
      <c r="CA80" s="26"/>
      <c r="CB80" s="7"/>
      <c r="CC80" s="26"/>
      <c r="CD80" s="7"/>
      <c r="CE80" s="26"/>
      <c r="CF80" s="7"/>
      <c r="CG80" s="26"/>
      <c r="CH80" s="7"/>
      <c r="CI80" s="26"/>
      <c r="CJ80" s="7"/>
      <c r="CK80" s="61" t="s">
        <v>69</v>
      </c>
      <c r="CL80" s="26"/>
      <c r="CM80" s="7"/>
      <c r="CN80" s="26"/>
      <c r="CO80" s="7"/>
      <c r="CP80" s="26"/>
      <c r="CQ80" s="7"/>
      <c r="CR80" s="26"/>
      <c r="CS80" s="7"/>
      <c r="CT80" s="26"/>
      <c r="CU80" s="7"/>
      <c r="CV80" s="61" t="s">
        <v>69</v>
      </c>
      <c r="CW80" s="26"/>
      <c r="CX80" s="7"/>
      <c r="CY80" s="26"/>
      <c r="CZ80" s="7"/>
      <c r="DA80" s="26"/>
      <c r="DB80" s="7"/>
      <c r="DC80" s="26"/>
      <c r="DD80" s="7"/>
      <c r="DE80" s="26"/>
      <c r="DF80" s="7"/>
      <c r="DG80" s="61" t="s">
        <v>69</v>
      </c>
      <c r="DH80" s="26"/>
      <c r="DI80" s="7"/>
      <c r="DJ80" s="26"/>
      <c r="DK80" s="7"/>
      <c r="DL80" s="26"/>
      <c r="DM80" s="7"/>
      <c r="DN80" s="26"/>
      <c r="DO80" s="7"/>
      <c r="DP80" s="26"/>
      <c r="DQ80" s="7"/>
      <c r="DR80" s="61" t="s">
        <v>69</v>
      </c>
      <c r="DS80" s="26"/>
      <c r="DT80" s="7"/>
    </row>
    <row r="81" spans="1:132" ht="14.25" x14ac:dyDescent="0.2">
      <c r="A81" s="61" t="s">
        <v>70</v>
      </c>
      <c r="B81" s="61"/>
      <c r="C81" s="61"/>
      <c r="D81" s="61"/>
      <c r="E81" s="61"/>
      <c r="F81" s="61"/>
      <c r="G81" s="61"/>
      <c r="H81" s="61"/>
      <c r="I81" s="61"/>
      <c r="J81" s="26"/>
      <c r="K81" s="8"/>
      <c r="L81" s="61" t="s">
        <v>70</v>
      </c>
      <c r="M81" s="26"/>
      <c r="N81" s="8"/>
      <c r="O81" s="26"/>
      <c r="P81" s="8"/>
      <c r="Q81" s="26"/>
      <c r="R81" s="8"/>
      <c r="S81" s="26"/>
      <c r="T81" s="8"/>
      <c r="U81" s="26"/>
      <c r="V81" s="7"/>
      <c r="W81" s="61" t="s">
        <v>70</v>
      </c>
      <c r="X81" s="26"/>
      <c r="Y81" s="7"/>
      <c r="Z81" s="26"/>
      <c r="AA81" s="7"/>
      <c r="AB81" s="26"/>
      <c r="AC81" s="7"/>
      <c r="AD81" s="26"/>
      <c r="AE81" s="7"/>
      <c r="AF81" s="26"/>
      <c r="AG81" s="7"/>
      <c r="AH81" s="61" t="s">
        <v>70</v>
      </c>
      <c r="AI81" s="26"/>
      <c r="AJ81" s="7"/>
      <c r="AK81" s="26"/>
      <c r="AL81" s="7"/>
      <c r="AM81" s="26"/>
      <c r="AN81" s="7"/>
      <c r="AO81" s="26"/>
      <c r="AP81" s="7"/>
      <c r="AQ81" s="26"/>
      <c r="AR81" s="7"/>
      <c r="AS81" s="61" t="s">
        <v>70</v>
      </c>
      <c r="AT81" s="26"/>
      <c r="AU81" s="7"/>
      <c r="AV81" s="26"/>
      <c r="AW81" s="7"/>
      <c r="AX81" s="26"/>
      <c r="AY81" s="7"/>
      <c r="AZ81" s="26"/>
      <c r="BA81" s="7"/>
      <c r="BB81" s="26"/>
      <c r="BC81" s="7"/>
      <c r="BD81" s="61" t="s">
        <v>70</v>
      </c>
      <c r="BE81" s="26"/>
      <c r="BF81" s="7"/>
      <c r="BG81" s="26"/>
      <c r="BH81" s="7"/>
      <c r="BI81" s="26"/>
      <c r="BJ81" s="7"/>
      <c r="BK81" s="26"/>
      <c r="BL81" s="7"/>
      <c r="BM81" s="26"/>
      <c r="BN81" s="7"/>
      <c r="BO81" s="61" t="s">
        <v>70</v>
      </c>
      <c r="BP81" s="26"/>
      <c r="BQ81" s="7"/>
      <c r="BR81" s="26"/>
      <c r="BS81" s="7"/>
      <c r="BT81" s="26"/>
      <c r="BU81" s="7"/>
      <c r="BV81" s="26"/>
      <c r="BW81" s="7"/>
      <c r="BX81" s="26"/>
      <c r="BY81" s="7"/>
      <c r="BZ81" s="61" t="s">
        <v>70</v>
      </c>
      <c r="CA81" s="26"/>
      <c r="CB81" s="7"/>
      <c r="CC81" s="26"/>
      <c r="CD81" s="7"/>
      <c r="CE81" s="26"/>
      <c r="CF81" s="7"/>
      <c r="CG81" s="26"/>
      <c r="CH81" s="7"/>
      <c r="CI81" s="26"/>
      <c r="CJ81" s="7"/>
      <c r="CK81" s="61" t="s">
        <v>70</v>
      </c>
      <c r="CL81" s="26"/>
      <c r="CM81" s="7"/>
      <c r="CN81" s="26"/>
      <c r="CO81" s="7"/>
      <c r="CP81" s="26"/>
      <c r="CQ81" s="7"/>
      <c r="CR81" s="26"/>
      <c r="CS81" s="7"/>
      <c r="CT81" s="26"/>
      <c r="CU81" s="7"/>
      <c r="CV81" s="61" t="s">
        <v>70</v>
      </c>
      <c r="CW81" s="26"/>
      <c r="CX81" s="7"/>
      <c r="CY81" s="26"/>
      <c r="CZ81" s="7"/>
      <c r="DA81" s="26"/>
      <c r="DB81" s="7"/>
      <c r="DC81" s="26"/>
      <c r="DD81" s="7"/>
      <c r="DE81" s="26"/>
      <c r="DF81" s="7"/>
      <c r="DG81" s="61" t="s">
        <v>70</v>
      </c>
      <c r="DH81" s="26"/>
      <c r="DI81" s="7"/>
      <c r="DJ81" s="26"/>
      <c r="DK81" s="7"/>
      <c r="DL81" s="26"/>
      <c r="DM81" s="7"/>
      <c r="DN81" s="26"/>
      <c r="DO81" s="7"/>
      <c r="DP81" s="26"/>
      <c r="DQ81" s="7"/>
      <c r="DR81" s="61" t="s">
        <v>70</v>
      </c>
    </row>
    <row r="82" spans="1:132" x14ac:dyDescent="0.2">
      <c r="A82" s="61" t="s">
        <v>120</v>
      </c>
      <c r="B82" s="61"/>
      <c r="C82" s="61"/>
      <c r="D82" s="61"/>
      <c r="E82" s="61"/>
      <c r="F82" s="61"/>
      <c r="G82" s="61"/>
      <c r="H82" s="61"/>
      <c r="I82" s="61"/>
      <c r="L82" s="61" t="s">
        <v>120</v>
      </c>
      <c r="W82" s="61" t="s">
        <v>120</v>
      </c>
      <c r="AH82" s="61" t="s">
        <v>120</v>
      </c>
      <c r="AS82" s="61" t="s">
        <v>120</v>
      </c>
      <c r="BD82" s="61" t="s">
        <v>120</v>
      </c>
      <c r="BO82" s="61" t="s">
        <v>120</v>
      </c>
      <c r="BZ82" s="61" t="s">
        <v>120</v>
      </c>
      <c r="CK82" s="61" t="s">
        <v>120</v>
      </c>
      <c r="CV82" s="61" t="s">
        <v>120</v>
      </c>
      <c r="DG82" s="61" t="s">
        <v>120</v>
      </c>
      <c r="DR82" s="61" t="s">
        <v>120</v>
      </c>
    </row>
    <row r="83" spans="1:132" x14ac:dyDescent="0.2">
      <c r="A83" s="61" t="s">
        <v>55</v>
      </c>
      <c r="L83" s="61" t="s">
        <v>55</v>
      </c>
      <c r="W83" s="61" t="s">
        <v>55</v>
      </c>
      <c r="AH83" s="61" t="s">
        <v>55</v>
      </c>
      <c r="AS83" s="61" t="s">
        <v>55</v>
      </c>
      <c r="BD83" s="61" t="s">
        <v>55</v>
      </c>
      <c r="BO83" s="61" t="s">
        <v>55</v>
      </c>
      <c r="BZ83" s="61" t="s">
        <v>55</v>
      </c>
      <c r="CK83" s="61" t="s">
        <v>55</v>
      </c>
      <c r="CV83" s="61" t="s">
        <v>55</v>
      </c>
      <c r="DG83" s="61" t="s">
        <v>55</v>
      </c>
      <c r="DR83" s="61" t="s">
        <v>55</v>
      </c>
    </row>
    <row r="84" spans="1:132" x14ac:dyDescent="0.2">
      <c r="A84" s="61" t="s">
        <v>62</v>
      </c>
      <c r="L84" s="61" t="s">
        <v>62</v>
      </c>
      <c r="W84" s="61" t="s">
        <v>62</v>
      </c>
      <c r="AH84" s="61" t="s">
        <v>62</v>
      </c>
      <c r="AS84" s="61" t="s">
        <v>62</v>
      </c>
      <c r="BD84" s="61" t="s">
        <v>62</v>
      </c>
      <c r="BO84" s="61" t="s">
        <v>62</v>
      </c>
      <c r="BZ84" s="61" t="s">
        <v>62</v>
      </c>
      <c r="CK84" s="61" t="s">
        <v>62</v>
      </c>
      <c r="CV84" s="61" t="s">
        <v>62</v>
      </c>
      <c r="DG84" s="61" t="s">
        <v>62</v>
      </c>
      <c r="DR84" s="61" t="s">
        <v>62</v>
      </c>
    </row>
    <row r="85" spans="1:132" x14ac:dyDescent="0.2">
      <c r="A85" s="62" t="s">
        <v>101</v>
      </c>
      <c r="L85" s="62" t="s">
        <v>101</v>
      </c>
      <c r="W85" s="62" t="s">
        <v>101</v>
      </c>
      <c r="AH85" s="62" t="s">
        <v>101</v>
      </c>
      <c r="AS85" s="62" t="s">
        <v>101</v>
      </c>
      <c r="BD85" s="62" t="s">
        <v>101</v>
      </c>
      <c r="BO85" s="62" t="s">
        <v>101</v>
      </c>
      <c r="BZ85" s="62" t="s">
        <v>101</v>
      </c>
      <c r="CK85" s="62" t="s">
        <v>101</v>
      </c>
      <c r="CV85" s="62" t="s">
        <v>101</v>
      </c>
      <c r="DG85" s="62" t="s">
        <v>101</v>
      </c>
      <c r="DR85" s="62" t="s">
        <v>101</v>
      </c>
    </row>
    <row r="86" spans="1:132" ht="25.5" customHeight="1" x14ac:dyDescent="0.2">
      <c r="A86" s="220" t="s">
        <v>262</v>
      </c>
      <c r="B86" s="220"/>
      <c r="C86" s="220"/>
      <c r="D86" s="220"/>
      <c r="E86" s="220"/>
      <c r="F86" s="220"/>
      <c r="G86" s="220"/>
      <c r="H86" s="220"/>
      <c r="I86" s="220"/>
      <c r="J86" s="220"/>
      <c r="K86" s="220"/>
      <c r="L86" s="220" t="s">
        <v>262</v>
      </c>
      <c r="M86" s="220"/>
      <c r="N86" s="220"/>
      <c r="O86" s="220"/>
      <c r="P86" s="220"/>
      <c r="Q86" s="220"/>
      <c r="R86" s="220"/>
      <c r="S86" s="220"/>
      <c r="T86" s="220"/>
      <c r="U86" s="220"/>
      <c r="V86" s="220"/>
      <c r="W86" s="220" t="s">
        <v>262</v>
      </c>
      <c r="X86" s="220"/>
      <c r="Y86" s="220"/>
      <c r="Z86" s="220"/>
      <c r="AA86" s="220"/>
      <c r="AB86" s="220"/>
      <c r="AC86" s="220"/>
      <c r="AD86" s="220"/>
      <c r="AE86" s="220"/>
      <c r="AF86" s="220"/>
      <c r="AG86" s="220"/>
      <c r="AH86" s="220" t="s">
        <v>262</v>
      </c>
      <c r="AI86" s="220"/>
      <c r="AJ86" s="220"/>
      <c r="AK86" s="220"/>
      <c r="AL86" s="220"/>
      <c r="AM86" s="220"/>
      <c r="AN86" s="220"/>
      <c r="AO86" s="220"/>
      <c r="AP86" s="220"/>
      <c r="AQ86" s="220"/>
      <c r="AR86" s="220"/>
      <c r="AS86" s="220" t="s">
        <v>262</v>
      </c>
      <c r="AT86" s="220"/>
      <c r="AU86" s="220"/>
      <c r="AV86" s="220"/>
      <c r="AW86" s="220"/>
      <c r="AX86" s="220"/>
      <c r="AY86" s="220"/>
      <c r="AZ86" s="220"/>
      <c r="BA86" s="220"/>
      <c r="BB86" s="220"/>
      <c r="BC86" s="220"/>
      <c r="BD86" s="220" t="s">
        <v>262</v>
      </c>
      <c r="BE86" s="220"/>
      <c r="BF86" s="220"/>
      <c r="BG86" s="220"/>
      <c r="BH86" s="220"/>
      <c r="BI86" s="220"/>
      <c r="BJ86" s="220"/>
      <c r="BK86" s="220"/>
      <c r="BL86" s="220"/>
      <c r="BM86" s="220"/>
      <c r="BN86" s="220"/>
      <c r="BO86" s="220" t="s">
        <v>262</v>
      </c>
      <c r="BP86" s="220"/>
      <c r="BQ86" s="220"/>
      <c r="BR86" s="220"/>
      <c r="BS86" s="220"/>
      <c r="BT86" s="220"/>
      <c r="BU86" s="220"/>
      <c r="BV86" s="220"/>
      <c r="BW86" s="220"/>
      <c r="BX86" s="220"/>
      <c r="BY86" s="220"/>
      <c r="BZ86" s="220" t="s">
        <v>262</v>
      </c>
      <c r="CA86" s="220"/>
      <c r="CB86" s="220"/>
      <c r="CC86" s="220"/>
      <c r="CD86" s="220"/>
      <c r="CE86" s="220"/>
      <c r="CF86" s="220"/>
      <c r="CG86" s="220"/>
      <c r="CH86" s="220"/>
      <c r="CI86" s="220"/>
      <c r="CJ86" s="220"/>
      <c r="CK86" s="220" t="s">
        <v>262</v>
      </c>
      <c r="CL86" s="220"/>
      <c r="CM86" s="220"/>
      <c r="CN86" s="220"/>
      <c r="CO86" s="220"/>
      <c r="CP86" s="220"/>
      <c r="CQ86" s="220"/>
      <c r="CR86" s="220"/>
      <c r="CS86" s="220"/>
      <c r="CT86" s="220"/>
      <c r="CU86" s="220"/>
      <c r="CV86" s="220" t="s">
        <v>262</v>
      </c>
      <c r="CW86" s="220"/>
      <c r="CX86" s="220"/>
      <c r="CY86" s="220"/>
      <c r="CZ86" s="220"/>
      <c r="DA86" s="220"/>
      <c r="DB86" s="220"/>
      <c r="DC86" s="220"/>
      <c r="DD86" s="220"/>
      <c r="DE86" s="220"/>
      <c r="DF86" s="220"/>
      <c r="DG86" s="220" t="s">
        <v>262</v>
      </c>
      <c r="DH86" s="220"/>
      <c r="DI86" s="220"/>
      <c r="DJ86" s="220"/>
      <c r="DK86" s="220"/>
      <c r="DL86" s="220"/>
      <c r="DM86" s="220"/>
      <c r="DN86" s="220"/>
      <c r="DO86" s="220"/>
      <c r="DP86" s="220"/>
      <c r="DQ86" s="220"/>
      <c r="DR86" s="220" t="s">
        <v>262</v>
      </c>
      <c r="DS86" s="220"/>
      <c r="DT86" s="220"/>
      <c r="DU86" s="220"/>
      <c r="DV86" s="220"/>
      <c r="DW86" s="220"/>
      <c r="DX86" s="220"/>
      <c r="DY86" s="220"/>
      <c r="DZ86" s="220"/>
      <c r="EA86" s="220"/>
      <c r="EB86" s="220"/>
    </row>
    <row r="87" spans="1:132" x14ac:dyDescent="0.2">
      <c r="A87" s="46" t="s">
        <v>263</v>
      </c>
      <c r="L87" s="46" t="s">
        <v>263</v>
      </c>
      <c r="W87" s="46" t="s">
        <v>263</v>
      </c>
      <c r="AH87" s="46" t="s">
        <v>263</v>
      </c>
      <c r="AS87" s="46" t="s">
        <v>263</v>
      </c>
      <c r="BD87" s="46" t="s">
        <v>263</v>
      </c>
      <c r="BO87" s="46" t="s">
        <v>263</v>
      </c>
      <c r="BZ87" s="46" t="s">
        <v>263</v>
      </c>
      <c r="CK87" s="46" t="s">
        <v>263</v>
      </c>
      <c r="CV87" s="46" t="s">
        <v>263</v>
      </c>
      <c r="DG87" s="46" t="s">
        <v>263</v>
      </c>
      <c r="DR87" s="46" t="s">
        <v>263</v>
      </c>
    </row>
  </sheetData>
  <mergeCells count="178">
    <mergeCell ref="A6:A8"/>
    <mergeCell ref="B6:C7"/>
    <mergeCell ref="D6:E7"/>
    <mergeCell ref="F6:G7"/>
    <mergeCell ref="H6:K6"/>
    <mergeCell ref="L6:L8"/>
    <mergeCell ref="BP6:BY6"/>
    <mergeCell ref="BZ6:BZ8"/>
    <mergeCell ref="AT7:AU7"/>
    <mergeCell ref="AV7:AW7"/>
    <mergeCell ref="AX7:AY7"/>
    <mergeCell ref="AZ7:BA7"/>
    <mergeCell ref="M6:V6"/>
    <mergeCell ref="W6:W8"/>
    <mergeCell ref="X6:AG6"/>
    <mergeCell ref="AH6:AH8"/>
    <mergeCell ref="AI6:AR6"/>
    <mergeCell ref="AS6:AS8"/>
    <mergeCell ref="X7:Y7"/>
    <mergeCell ref="Z7:AA7"/>
    <mergeCell ref="AB7:AC7"/>
    <mergeCell ref="AD7:AE7"/>
    <mergeCell ref="BB7:BC7"/>
    <mergeCell ref="BE7:BF7"/>
    <mergeCell ref="DH6:DQ6"/>
    <mergeCell ref="DR6:DR8"/>
    <mergeCell ref="DS6:DZ6"/>
    <mergeCell ref="H7:I7"/>
    <mergeCell ref="J7:K7"/>
    <mergeCell ref="M7:N7"/>
    <mergeCell ref="O7:P7"/>
    <mergeCell ref="Q7:R7"/>
    <mergeCell ref="S7:T7"/>
    <mergeCell ref="U7:V7"/>
    <mergeCell ref="CA6:CJ6"/>
    <mergeCell ref="CK6:CK8"/>
    <mergeCell ref="CL6:CU6"/>
    <mergeCell ref="CV6:CV8"/>
    <mergeCell ref="CW6:DF6"/>
    <mergeCell ref="DG6:DG8"/>
    <mergeCell ref="CC7:CD7"/>
    <mergeCell ref="CE7:CF7"/>
    <mergeCell ref="CG7:CH7"/>
    <mergeCell ref="CI7:CJ7"/>
    <mergeCell ref="AT6:BC6"/>
    <mergeCell ref="BD6:BD8"/>
    <mergeCell ref="BE6:BN6"/>
    <mergeCell ref="BO6:BO8"/>
    <mergeCell ref="BG7:BH7"/>
    <mergeCell ref="BI7:BJ7"/>
    <mergeCell ref="BK7:BL7"/>
    <mergeCell ref="BM7:BN7"/>
    <mergeCell ref="AF7:AG7"/>
    <mergeCell ref="AI7:AJ7"/>
    <mergeCell ref="AK7:AL7"/>
    <mergeCell ref="AM7:AN7"/>
    <mergeCell ref="AO7:AP7"/>
    <mergeCell ref="AQ7:AR7"/>
    <mergeCell ref="CP7:CQ7"/>
    <mergeCell ref="CR7:CS7"/>
    <mergeCell ref="CT7:CU7"/>
    <mergeCell ref="CW7:CX7"/>
    <mergeCell ref="BP7:BQ7"/>
    <mergeCell ref="BR7:BS7"/>
    <mergeCell ref="BT7:BU7"/>
    <mergeCell ref="BV7:BW7"/>
    <mergeCell ref="BX7:BY7"/>
    <mergeCell ref="CA7:CB7"/>
    <mergeCell ref="DY7:DZ7"/>
    <mergeCell ref="A45:A47"/>
    <mergeCell ref="B45:C46"/>
    <mergeCell ref="D45:E46"/>
    <mergeCell ref="F45:G46"/>
    <mergeCell ref="H45:K45"/>
    <mergeCell ref="L45:L47"/>
    <mergeCell ref="M45:V45"/>
    <mergeCell ref="W45:W47"/>
    <mergeCell ref="X45:AG45"/>
    <mergeCell ref="DL7:DM7"/>
    <mergeCell ref="DN7:DO7"/>
    <mergeCell ref="DP7:DQ7"/>
    <mergeCell ref="DS7:DT7"/>
    <mergeCell ref="DU7:DV7"/>
    <mergeCell ref="DW7:DX7"/>
    <mergeCell ref="CY7:CZ7"/>
    <mergeCell ref="DA7:DB7"/>
    <mergeCell ref="DC7:DD7"/>
    <mergeCell ref="DE7:DF7"/>
    <mergeCell ref="DH7:DI7"/>
    <mergeCell ref="DJ7:DK7"/>
    <mergeCell ref="CL7:CM7"/>
    <mergeCell ref="CN7:CO7"/>
    <mergeCell ref="DH45:DQ45"/>
    <mergeCell ref="DR45:DR47"/>
    <mergeCell ref="DS45:DZ45"/>
    <mergeCell ref="DA46:DB46"/>
    <mergeCell ref="DC46:DD46"/>
    <mergeCell ref="DE46:DF46"/>
    <mergeCell ref="DH46:DI46"/>
    <mergeCell ref="BO45:BO47"/>
    <mergeCell ref="BP45:BY45"/>
    <mergeCell ref="BZ45:BZ47"/>
    <mergeCell ref="CA45:CJ45"/>
    <mergeCell ref="CK45:CK47"/>
    <mergeCell ref="CL45:CU45"/>
    <mergeCell ref="BR46:BS46"/>
    <mergeCell ref="BT46:BU46"/>
    <mergeCell ref="BV46:BW46"/>
    <mergeCell ref="BX46:BY46"/>
    <mergeCell ref="H46:I46"/>
    <mergeCell ref="J46:K46"/>
    <mergeCell ref="M46:N46"/>
    <mergeCell ref="O46:P46"/>
    <mergeCell ref="Q46:R46"/>
    <mergeCell ref="S46:T46"/>
    <mergeCell ref="CV45:CV47"/>
    <mergeCell ref="CW45:DF45"/>
    <mergeCell ref="DG45:DG47"/>
    <mergeCell ref="AH45:AH47"/>
    <mergeCell ref="AI45:AR45"/>
    <mergeCell ref="AS45:AS47"/>
    <mergeCell ref="AT45:BC45"/>
    <mergeCell ref="BD45:BD47"/>
    <mergeCell ref="BE45:BN45"/>
    <mergeCell ref="AI46:AJ46"/>
    <mergeCell ref="AK46:AL46"/>
    <mergeCell ref="AM46:AN46"/>
    <mergeCell ref="AO46:AP46"/>
    <mergeCell ref="AQ46:AR46"/>
    <mergeCell ref="AT46:AU46"/>
    <mergeCell ref="AV46:AW46"/>
    <mergeCell ref="AX46:AY46"/>
    <mergeCell ref="AZ46:BA46"/>
    <mergeCell ref="BB46:BC46"/>
    <mergeCell ref="U46:V46"/>
    <mergeCell ref="X46:Y46"/>
    <mergeCell ref="Z46:AA46"/>
    <mergeCell ref="AB46:AC46"/>
    <mergeCell ref="AD46:AE46"/>
    <mergeCell ref="AF46:AG46"/>
    <mergeCell ref="CW46:CX46"/>
    <mergeCell ref="CY46:CZ46"/>
    <mergeCell ref="CA46:CB46"/>
    <mergeCell ref="CC46:CD46"/>
    <mergeCell ref="CE46:CF46"/>
    <mergeCell ref="CG46:CH46"/>
    <mergeCell ref="CI46:CJ46"/>
    <mergeCell ref="CL46:CM46"/>
    <mergeCell ref="BE46:BF46"/>
    <mergeCell ref="BG46:BH46"/>
    <mergeCell ref="BI46:BJ46"/>
    <mergeCell ref="BK46:BL46"/>
    <mergeCell ref="BM46:BN46"/>
    <mergeCell ref="BP46:BQ46"/>
    <mergeCell ref="CK86:CU86"/>
    <mergeCell ref="CV86:DF86"/>
    <mergeCell ref="DG86:DQ86"/>
    <mergeCell ref="DR86:EB86"/>
    <mergeCell ref="DW46:DX46"/>
    <mergeCell ref="DY46:DZ46"/>
    <mergeCell ref="A86:K86"/>
    <mergeCell ref="L86:V86"/>
    <mergeCell ref="W86:AG86"/>
    <mergeCell ref="AH86:AR86"/>
    <mergeCell ref="AS86:BC86"/>
    <mergeCell ref="BD86:BN86"/>
    <mergeCell ref="BO86:BY86"/>
    <mergeCell ref="BZ86:CJ86"/>
    <mergeCell ref="DJ46:DK46"/>
    <mergeCell ref="DL46:DM46"/>
    <mergeCell ref="DN46:DO46"/>
    <mergeCell ref="DP46:DQ46"/>
    <mergeCell ref="DS46:DT46"/>
    <mergeCell ref="DU46:DV46"/>
    <mergeCell ref="CN46:CO46"/>
    <mergeCell ref="CP46:CQ46"/>
    <mergeCell ref="CR46:CS46"/>
    <mergeCell ref="CT46:CU46"/>
  </mergeCells>
  <pageMargins left="0.65" right="0.6" top="0.46" bottom="0.42" header="0.17" footer="0.22"/>
  <pageSetup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B87"/>
  <sheetViews>
    <sheetView topLeftCell="Y1" zoomScaleNormal="100" workbookViewId="0">
      <selection activeCell="AK32" sqref="AK32"/>
    </sheetView>
  </sheetViews>
  <sheetFormatPr defaultColWidth="9.140625" defaultRowHeight="12.75" x14ac:dyDescent="0.2"/>
  <cols>
    <col min="1" max="1" width="19.85546875" style="2" customWidth="1"/>
    <col min="2" max="2" width="11.42578125" style="2" customWidth="1"/>
    <col min="3" max="3" width="10" style="2" customWidth="1"/>
    <col min="4" max="4" width="11.42578125" style="2" customWidth="1"/>
    <col min="5" max="5" width="10.28515625" style="2" customWidth="1"/>
    <col min="6" max="6" width="10" style="2" customWidth="1"/>
    <col min="7" max="7" width="10.7109375" style="2" customWidth="1"/>
    <col min="8" max="10" width="10" style="2" customWidth="1"/>
    <col min="11" max="11" width="10" style="9" customWidth="1"/>
    <col min="12" max="12" width="19.85546875" style="2" customWidth="1"/>
    <col min="13" max="13" width="10" style="2" customWidth="1"/>
    <col min="14" max="14" width="10" style="9" customWidth="1"/>
    <col min="15" max="15" width="10" style="2" customWidth="1"/>
    <col min="16" max="16" width="10" style="9" customWidth="1"/>
    <col min="17" max="17" width="10" style="2" customWidth="1"/>
    <col min="18" max="18" width="10" style="9" customWidth="1"/>
    <col min="19" max="19" width="10" style="2" customWidth="1"/>
    <col min="20" max="20" width="10" style="9" customWidth="1"/>
    <col min="21" max="22" width="10" style="2" customWidth="1"/>
    <col min="23" max="23" width="19.85546875" style="2" customWidth="1"/>
    <col min="24" max="33" width="10" style="2" customWidth="1"/>
    <col min="34" max="34" width="19.85546875" style="2" customWidth="1"/>
    <col min="35" max="44" width="10" style="2" customWidth="1"/>
    <col min="45" max="45" width="19.85546875" style="2" customWidth="1"/>
    <col min="46" max="55" width="10" style="2" customWidth="1"/>
    <col min="56" max="56" width="19.85546875" style="2" customWidth="1"/>
    <col min="57" max="66" width="10" style="2" customWidth="1"/>
    <col min="67" max="67" width="19.85546875" style="2" customWidth="1"/>
    <col min="68" max="77" width="10" style="2" customWidth="1"/>
    <col min="78" max="78" width="19.85546875" style="2" customWidth="1"/>
    <col min="79" max="88" width="10" style="2" customWidth="1"/>
    <col min="89" max="89" width="19.85546875" style="2" customWidth="1"/>
    <col min="90" max="99" width="10" style="2" customWidth="1"/>
    <col min="100" max="100" width="19.85546875" style="2" customWidth="1"/>
    <col min="101" max="110" width="10" style="2" customWidth="1"/>
    <col min="111" max="111" width="19.85546875" style="2" customWidth="1"/>
    <col min="112" max="121" width="10" style="2" customWidth="1"/>
    <col min="122" max="122" width="19.85546875" style="2" customWidth="1"/>
    <col min="123" max="126" width="10" style="2" customWidth="1"/>
    <col min="127" max="128" width="9.140625" style="2"/>
    <col min="129" max="129" width="9.7109375" style="2" bestFit="1" customWidth="1"/>
    <col min="130" max="130" width="9.42578125" style="2" bestFit="1" customWidth="1"/>
    <col min="131" max="16384" width="9.140625" style="2"/>
  </cols>
  <sheetData>
    <row r="1" spans="1:132" ht="0.75" customHeight="1" x14ac:dyDescent="0.2">
      <c r="A1" s="2" t="s">
        <v>66</v>
      </c>
      <c r="L1" s="6"/>
      <c r="W1" s="6"/>
      <c r="AH1" s="6"/>
      <c r="AS1" s="6"/>
      <c r="BD1" s="6"/>
      <c r="BO1" s="6"/>
      <c r="BZ1" s="6"/>
      <c r="CK1" s="6"/>
      <c r="CV1" s="6"/>
      <c r="DG1" s="6"/>
      <c r="DR1" s="6"/>
    </row>
    <row r="2" spans="1:132" ht="14.25" x14ac:dyDescent="0.2">
      <c r="A2" s="1" t="s">
        <v>116</v>
      </c>
      <c r="B2" s="1"/>
      <c r="C2" s="1"/>
      <c r="D2" s="1"/>
      <c r="E2" s="1"/>
      <c r="F2" s="1"/>
      <c r="G2" s="1"/>
      <c r="H2" s="1"/>
      <c r="I2" s="1"/>
      <c r="J2" s="46"/>
      <c r="K2" s="47"/>
      <c r="L2" s="1" t="s">
        <v>116</v>
      </c>
      <c r="M2" s="46"/>
      <c r="N2" s="47"/>
      <c r="O2" s="46"/>
      <c r="P2" s="47"/>
      <c r="Q2" s="46"/>
      <c r="R2" s="47"/>
      <c r="S2" s="46"/>
      <c r="T2" s="47"/>
      <c r="U2" s="46"/>
      <c r="V2" s="46"/>
      <c r="W2" s="1" t="s">
        <v>116</v>
      </c>
      <c r="X2" s="46"/>
      <c r="Y2" s="46"/>
      <c r="Z2" s="46"/>
      <c r="AA2" s="46"/>
      <c r="AB2" s="46"/>
      <c r="AC2" s="46"/>
      <c r="AD2" s="46"/>
      <c r="AE2" s="46"/>
      <c r="AF2" s="46"/>
      <c r="AG2" s="46"/>
      <c r="AH2" s="1" t="s">
        <v>116</v>
      </c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1" t="s">
        <v>116</v>
      </c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1" t="s">
        <v>116</v>
      </c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1" t="s">
        <v>116</v>
      </c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1" t="s">
        <v>116</v>
      </c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1" t="s">
        <v>116</v>
      </c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1" t="s">
        <v>116</v>
      </c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1" t="s">
        <v>116</v>
      </c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1" t="s">
        <v>116</v>
      </c>
      <c r="DS2" s="46"/>
      <c r="DT2" s="46"/>
      <c r="DU2" s="46"/>
      <c r="DV2" s="46"/>
      <c r="DW2" s="46"/>
      <c r="DX2" s="46"/>
      <c r="DY2" s="46"/>
      <c r="DZ2" s="46"/>
      <c r="EA2" s="46"/>
      <c r="EB2" s="46"/>
    </row>
    <row r="3" spans="1:132" x14ac:dyDescent="0.2">
      <c r="A3" s="46" t="s">
        <v>117</v>
      </c>
      <c r="B3" s="46"/>
      <c r="C3" s="46"/>
      <c r="D3" s="46"/>
      <c r="E3" s="46"/>
      <c r="F3" s="46"/>
      <c r="G3" s="46"/>
      <c r="H3" s="46"/>
      <c r="I3" s="46"/>
      <c r="J3" s="46"/>
      <c r="K3" s="47"/>
      <c r="L3" s="46" t="s">
        <v>117</v>
      </c>
      <c r="M3" s="46"/>
      <c r="N3" s="47"/>
      <c r="O3" s="46"/>
      <c r="P3" s="47"/>
      <c r="Q3" s="46"/>
      <c r="R3" s="47"/>
      <c r="S3" s="46"/>
      <c r="T3" s="47"/>
      <c r="U3" s="46"/>
      <c r="V3" s="46"/>
      <c r="W3" s="46" t="s">
        <v>117</v>
      </c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 t="s">
        <v>117</v>
      </c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 t="s">
        <v>117</v>
      </c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 t="s">
        <v>117</v>
      </c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 t="s">
        <v>117</v>
      </c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 t="s">
        <v>117</v>
      </c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 t="s">
        <v>117</v>
      </c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 t="s">
        <v>117</v>
      </c>
      <c r="CW3" s="46"/>
      <c r="CX3" s="46"/>
      <c r="CY3" s="46"/>
      <c r="CZ3" s="46"/>
      <c r="DA3" s="46"/>
      <c r="DB3" s="46"/>
      <c r="DC3" s="46"/>
      <c r="DD3" s="46"/>
      <c r="DE3" s="46"/>
      <c r="DF3" s="46"/>
      <c r="DG3" s="46" t="s">
        <v>117</v>
      </c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 t="s">
        <v>117</v>
      </c>
      <c r="DS3" s="46"/>
      <c r="DT3" s="46"/>
      <c r="DU3" s="46"/>
      <c r="DV3" s="46"/>
      <c r="DW3" s="46"/>
      <c r="DX3" s="46"/>
      <c r="DY3" s="46"/>
      <c r="DZ3" s="46"/>
      <c r="EA3" s="46"/>
      <c r="EB3" s="46"/>
    </row>
    <row r="4" spans="1:132" x14ac:dyDescent="0.2">
      <c r="A4" s="46" t="s">
        <v>65</v>
      </c>
      <c r="B4" s="46"/>
      <c r="C4" s="46"/>
      <c r="D4" s="46"/>
      <c r="E4" s="46"/>
      <c r="F4" s="46"/>
      <c r="G4" s="46"/>
      <c r="H4" s="46"/>
      <c r="I4" s="46"/>
      <c r="J4" s="46"/>
      <c r="K4" s="47"/>
      <c r="L4" s="46" t="s">
        <v>65</v>
      </c>
      <c r="M4" s="46"/>
      <c r="N4" s="47"/>
      <c r="O4" s="46"/>
      <c r="P4" s="47"/>
      <c r="Q4" s="46"/>
      <c r="R4" s="47"/>
      <c r="S4" s="46"/>
      <c r="T4" s="47"/>
      <c r="U4" s="46"/>
      <c r="V4" s="46"/>
      <c r="W4" s="46" t="s">
        <v>65</v>
      </c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 t="s">
        <v>65</v>
      </c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 t="s">
        <v>65</v>
      </c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 t="s">
        <v>65</v>
      </c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 t="s">
        <v>65</v>
      </c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 t="s">
        <v>65</v>
      </c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 t="s">
        <v>65</v>
      </c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 t="s">
        <v>65</v>
      </c>
      <c r="CW4" s="46"/>
      <c r="CX4" s="46"/>
      <c r="CY4" s="46"/>
      <c r="CZ4" s="46"/>
      <c r="DA4" s="46"/>
      <c r="DB4" s="46"/>
      <c r="DC4" s="46"/>
      <c r="DD4" s="46"/>
      <c r="DE4" s="46"/>
      <c r="DF4" s="46"/>
      <c r="DG4" s="46" t="s">
        <v>65</v>
      </c>
      <c r="DH4" s="46"/>
      <c r="DI4" s="46"/>
      <c r="DJ4" s="46"/>
      <c r="DK4" s="46"/>
      <c r="DL4" s="46"/>
      <c r="DM4" s="46"/>
      <c r="DN4" s="46"/>
      <c r="DO4" s="46"/>
      <c r="DP4" s="46"/>
      <c r="DQ4" s="46"/>
      <c r="DR4" s="46" t="s">
        <v>65</v>
      </c>
      <c r="DS4" s="46"/>
      <c r="DT4" s="46"/>
      <c r="DU4" s="46"/>
      <c r="DV4" s="46"/>
      <c r="DW4" s="46"/>
      <c r="DX4" s="46"/>
      <c r="DY4" s="46"/>
      <c r="DZ4" s="46"/>
      <c r="EA4" s="46"/>
      <c r="EB4" s="46"/>
    </row>
    <row r="5" spans="1:132" s="9" customFormat="1" ht="13.5" thickBot="1" x14ac:dyDescent="0.25">
      <c r="A5" s="10"/>
      <c r="B5" s="10"/>
      <c r="C5" s="10"/>
      <c r="D5" s="10"/>
      <c r="E5" s="10"/>
      <c r="F5" s="10"/>
      <c r="G5" s="10"/>
      <c r="H5" s="10"/>
      <c r="I5" s="10"/>
      <c r="J5" s="46"/>
      <c r="K5" s="47"/>
      <c r="L5" s="10"/>
      <c r="M5" s="46"/>
      <c r="N5" s="47"/>
      <c r="O5" s="46"/>
      <c r="P5" s="47"/>
      <c r="Q5" s="46"/>
      <c r="R5" s="47"/>
      <c r="S5" s="46"/>
      <c r="T5" s="47"/>
      <c r="U5" s="46"/>
      <c r="V5" s="47"/>
      <c r="W5" s="10"/>
      <c r="X5" s="46"/>
      <c r="Y5" s="47"/>
      <c r="Z5" s="46"/>
      <c r="AA5" s="47"/>
      <c r="AB5" s="46"/>
      <c r="AC5" s="47"/>
      <c r="AD5" s="46"/>
      <c r="AE5" s="47"/>
      <c r="AF5" s="46"/>
      <c r="AG5" s="47"/>
      <c r="AH5" s="10"/>
      <c r="AI5" s="46"/>
      <c r="AJ5" s="47"/>
      <c r="AK5" s="46"/>
      <c r="AL5" s="47"/>
      <c r="AM5" s="46"/>
      <c r="AN5" s="47"/>
      <c r="AO5" s="46"/>
      <c r="AP5" s="47"/>
      <c r="AQ5" s="46"/>
      <c r="AR5" s="47"/>
      <c r="AS5" s="10"/>
      <c r="AT5" s="46"/>
      <c r="AU5" s="47"/>
      <c r="AV5" s="46"/>
      <c r="AW5" s="47"/>
      <c r="AX5" s="46"/>
      <c r="AY5" s="47"/>
      <c r="AZ5" s="46"/>
      <c r="BA5" s="47"/>
      <c r="BB5" s="46"/>
      <c r="BC5" s="47"/>
      <c r="BD5" s="10"/>
      <c r="BE5" s="46"/>
      <c r="BF5" s="47"/>
      <c r="BG5" s="46"/>
      <c r="BH5" s="47"/>
      <c r="BI5" s="46"/>
      <c r="BJ5" s="47"/>
      <c r="BK5" s="46"/>
      <c r="BL5" s="47"/>
      <c r="BM5" s="46"/>
      <c r="BN5" s="47"/>
      <c r="BO5" s="10"/>
      <c r="BP5" s="46"/>
      <c r="BQ5" s="47"/>
      <c r="BR5" s="46"/>
      <c r="BS5" s="47"/>
      <c r="BT5" s="46"/>
      <c r="BU5" s="47"/>
      <c r="BV5" s="46"/>
      <c r="BW5" s="47"/>
      <c r="BX5" s="46"/>
      <c r="BY5" s="47"/>
      <c r="BZ5" s="10"/>
      <c r="CA5" s="46"/>
      <c r="CB5" s="47"/>
      <c r="CC5" s="46"/>
      <c r="CD5" s="47"/>
      <c r="CE5" s="46"/>
      <c r="CF5" s="47"/>
      <c r="CG5" s="46"/>
      <c r="CH5" s="47"/>
      <c r="CI5" s="46"/>
      <c r="CJ5" s="47"/>
      <c r="CK5" s="10"/>
      <c r="CL5" s="46"/>
      <c r="CM5" s="47"/>
      <c r="CN5" s="46"/>
      <c r="CO5" s="47"/>
      <c r="CP5" s="46"/>
      <c r="CQ5" s="47"/>
      <c r="CR5" s="46"/>
      <c r="CS5" s="47"/>
      <c r="CT5" s="46"/>
      <c r="CU5" s="47"/>
      <c r="CV5" s="10"/>
      <c r="CW5" s="46"/>
      <c r="CX5" s="47"/>
      <c r="CY5" s="46"/>
      <c r="CZ5" s="47"/>
      <c r="DA5" s="46"/>
      <c r="DB5" s="47"/>
      <c r="DC5" s="46"/>
      <c r="DD5" s="47"/>
      <c r="DE5" s="46"/>
      <c r="DF5" s="47"/>
      <c r="DG5" s="10"/>
      <c r="DH5" s="46"/>
      <c r="DI5" s="47"/>
      <c r="DJ5" s="46"/>
      <c r="DK5" s="47"/>
      <c r="DL5" s="46"/>
      <c r="DM5" s="47"/>
      <c r="DN5" s="46"/>
      <c r="DO5" s="47"/>
      <c r="DP5" s="46"/>
      <c r="DQ5" s="47"/>
      <c r="DR5" s="10"/>
      <c r="DS5" s="46"/>
      <c r="DT5" s="47"/>
      <c r="DU5" s="46"/>
      <c r="DV5" s="47"/>
      <c r="DW5" s="46"/>
      <c r="DX5" s="47"/>
      <c r="DY5" s="46"/>
      <c r="DZ5" s="47"/>
      <c r="EA5" s="47"/>
      <c r="EB5" s="47"/>
    </row>
    <row r="6" spans="1:132" s="28" customFormat="1" ht="23.25" customHeight="1" thickBot="1" x14ac:dyDescent="0.25">
      <c r="A6" s="94" t="s">
        <v>118</v>
      </c>
      <c r="B6" s="95" t="s">
        <v>56</v>
      </c>
      <c r="C6" s="95"/>
      <c r="D6" s="95" t="s">
        <v>57</v>
      </c>
      <c r="E6" s="95"/>
      <c r="F6" s="95" t="s">
        <v>60</v>
      </c>
      <c r="G6" s="95"/>
      <c r="H6" s="96" t="s">
        <v>59</v>
      </c>
      <c r="I6" s="97"/>
      <c r="J6" s="97"/>
      <c r="K6" s="98"/>
      <c r="L6" s="94" t="s">
        <v>118</v>
      </c>
      <c r="M6" s="96" t="s">
        <v>67</v>
      </c>
      <c r="N6" s="97"/>
      <c r="O6" s="97"/>
      <c r="P6" s="97"/>
      <c r="Q6" s="97"/>
      <c r="R6" s="97"/>
      <c r="S6" s="97"/>
      <c r="T6" s="97"/>
      <c r="U6" s="97"/>
      <c r="V6" s="98"/>
      <c r="W6" s="94" t="s">
        <v>118</v>
      </c>
      <c r="X6" s="96" t="s">
        <v>67</v>
      </c>
      <c r="Y6" s="97"/>
      <c r="Z6" s="97"/>
      <c r="AA6" s="97"/>
      <c r="AB6" s="97"/>
      <c r="AC6" s="97"/>
      <c r="AD6" s="97"/>
      <c r="AE6" s="97"/>
      <c r="AF6" s="97"/>
      <c r="AG6" s="98"/>
      <c r="AH6" s="94" t="s">
        <v>118</v>
      </c>
      <c r="AI6" s="96" t="s">
        <v>67</v>
      </c>
      <c r="AJ6" s="97"/>
      <c r="AK6" s="97"/>
      <c r="AL6" s="97"/>
      <c r="AM6" s="97"/>
      <c r="AN6" s="97"/>
      <c r="AO6" s="97"/>
      <c r="AP6" s="97"/>
      <c r="AQ6" s="97"/>
      <c r="AR6" s="98"/>
      <c r="AS6" s="94" t="s">
        <v>118</v>
      </c>
      <c r="AT6" s="96" t="s">
        <v>67</v>
      </c>
      <c r="AU6" s="97"/>
      <c r="AV6" s="97"/>
      <c r="AW6" s="97"/>
      <c r="AX6" s="97"/>
      <c r="AY6" s="97"/>
      <c r="AZ6" s="97"/>
      <c r="BA6" s="97"/>
      <c r="BB6" s="97"/>
      <c r="BC6" s="98"/>
      <c r="BD6" s="94" t="s">
        <v>118</v>
      </c>
      <c r="BE6" s="96" t="s">
        <v>67</v>
      </c>
      <c r="BF6" s="97"/>
      <c r="BG6" s="97"/>
      <c r="BH6" s="97"/>
      <c r="BI6" s="97"/>
      <c r="BJ6" s="97"/>
      <c r="BK6" s="97"/>
      <c r="BL6" s="97"/>
      <c r="BM6" s="97"/>
      <c r="BN6" s="98"/>
      <c r="BO6" s="94" t="s">
        <v>118</v>
      </c>
      <c r="BP6" s="96" t="s">
        <v>67</v>
      </c>
      <c r="BQ6" s="97"/>
      <c r="BR6" s="97"/>
      <c r="BS6" s="97"/>
      <c r="BT6" s="97"/>
      <c r="BU6" s="97"/>
      <c r="BV6" s="97"/>
      <c r="BW6" s="97"/>
      <c r="BX6" s="97"/>
      <c r="BY6" s="98"/>
      <c r="BZ6" s="94" t="s">
        <v>118</v>
      </c>
      <c r="CA6" s="96" t="s">
        <v>67</v>
      </c>
      <c r="CB6" s="97"/>
      <c r="CC6" s="97"/>
      <c r="CD6" s="97"/>
      <c r="CE6" s="97"/>
      <c r="CF6" s="97"/>
      <c r="CG6" s="97"/>
      <c r="CH6" s="97"/>
      <c r="CI6" s="97"/>
      <c r="CJ6" s="98"/>
      <c r="CK6" s="94" t="s">
        <v>118</v>
      </c>
      <c r="CL6" s="96" t="s">
        <v>67</v>
      </c>
      <c r="CM6" s="97"/>
      <c r="CN6" s="97"/>
      <c r="CO6" s="97"/>
      <c r="CP6" s="97"/>
      <c r="CQ6" s="97"/>
      <c r="CR6" s="97"/>
      <c r="CS6" s="97"/>
      <c r="CT6" s="97"/>
      <c r="CU6" s="98"/>
      <c r="CV6" s="94" t="s">
        <v>118</v>
      </c>
      <c r="CW6" s="96" t="s">
        <v>67</v>
      </c>
      <c r="CX6" s="97"/>
      <c r="CY6" s="97"/>
      <c r="CZ6" s="97"/>
      <c r="DA6" s="97"/>
      <c r="DB6" s="97"/>
      <c r="DC6" s="97"/>
      <c r="DD6" s="97"/>
      <c r="DE6" s="97"/>
      <c r="DF6" s="98"/>
      <c r="DG6" s="94" t="s">
        <v>118</v>
      </c>
      <c r="DH6" s="96" t="s">
        <v>67</v>
      </c>
      <c r="DI6" s="97"/>
      <c r="DJ6" s="97"/>
      <c r="DK6" s="97"/>
      <c r="DL6" s="97"/>
      <c r="DM6" s="97"/>
      <c r="DN6" s="97"/>
      <c r="DO6" s="97"/>
      <c r="DP6" s="97"/>
      <c r="DQ6" s="98"/>
      <c r="DR6" s="94" t="s">
        <v>118</v>
      </c>
      <c r="DS6" s="99" t="s">
        <v>119</v>
      </c>
      <c r="DT6" s="99"/>
      <c r="DU6" s="99"/>
      <c r="DV6" s="99"/>
      <c r="DW6" s="99"/>
      <c r="DX6" s="99"/>
      <c r="DY6" s="99"/>
      <c r="DZ6" s="99"/>
      <c r="EA6" s="47"/>
      <c r="EB6" s="47"/>
    </row>
    <row r="7" spans="1:132" s="3" customFormat="1" ht="12.75" customHeight="1" x14ac:dyDescent="0.2">
      <c r="A7" s="100"/>
      <c r="B7" s="101"/>
      <c r="C7" s="101"/>
      <c r="D7" s="101"/>
      <c r="E7" s="101"/>
      <c r="F7" s="101"/>
      <c r="G7" s="101"/>
      <c r="H7" s="102" t="s">
        <v>253</v>
      </c>
      <c r="I7" s="103"/>
      <c r="J7" s="104" t="s">
        <v>0</v>
      </c>
      <c r="K7" s="105"/>
      <c r="L7" s="100"/>
      <c r="M7" s="106" t="s">
        <v>1</v>
      </c>
      <c r="N7" s="105"/>
      <c r="O7" s="106" t="s">
        <v>2</v>
      </c>
      <c r="P7" s="105"/>
      <c r="Q7" s="106" t="s">
        <v>3</v>
      </c>
      <c r="R7" s="105"/>
      <c r="S7" s="106" t="s">
        <v>4</v>
      </c>
      <c r="T7" s="105"/>
      <c r="U7" s="106" t="s">
        <v>5</v>
      </c>
      <c r="V7" s="105"/>
      <c r="W7" s="100"/>
      <c r="X7" s="106" t="s">
        <v>6</v>
      </c>
      <c r="Y7" s="105"/>
      <c r="Z7" s="106" t="s">
        <v>7</v>
      </c>
      <c r="AA7" s="105"/>
      <c r="AB7" s="106" t="s">
        <v>8</v>
      </c>
      <c r="AC7" s="105"/>
      <c r="AD7" s="106" t="s">
        <v>9</v>
      </c>
      <c r="AE7" s="105"/>
      <c r="AF7" s="106" t="s">
        <v>10</v>
      </c>
      <c r="AG7" s="105"/>
      <c r="AH7" s="100"/>
      <c r="AI7" s="107" t="s">
        <v>11</v>
      </c>
      <c r="AJ7" s="108"/>
      <c r="AK7" s="107" t="s">
        <v>12</v>
      </c>
      <c r="AL7" s="108"/>
      <c r="AM7" s="107" t="s">
        <v>13</v>
      </c>
      <c r="AN7" s="108"/>
      <c r="AO7" s="106" t="s">
        <v>14</v>
      </c>
      <c r="AP7" s="105"/>
      <c r="AQ7" s="106" t="s">
        <v>15</v>
      </c>
      <c r="AR7" s="105"/>
      <c r="AS7" s="100"/>
      <c r="AT7" s="106" t="s">
        <v>16</v>
      </c>
      <c r="AU7" s="105"/>
      <c r="AV7" s="106" t="s">
        <v>17</v>
      </c>
      <c r="AW7" s="105"/>
      <c r="AX7" s="107" t="s">
        <v>18</v>
      </c>
      <c r="AY7" s="108"/>
      <c r="AZ7" s="106" t="s">
        <v>19</v>
      </c>
      <c r="BA7" s="105"/>
      <c r="BB7" s="106" t="s">
        <v>20</v>
      </c>
      <c r="BC7" s="105"/>
      <c r="BD7" s="100"/>
      <c r="BE7" s="106" t="s">
        <v>21</v>
      </c>
      <c r="BF7" s="105"/>
      <c r="BG7" s="106" t="s">
        <v>22</v>
      </c>
      <c r="BH7" s="105"/>
      <c r="BI7" s="106" t="s">
        <v>23</v>
      </c>
      <c r="BJ7" s="105"/>
      <c r="BK7" s="106" t="s">
        <v>24</v>
      </c>
      <c r="BL7" s="105"/>
      <c r="BM7" s="106" t="s">
        <v>25</v>
      </c>
      <c r="BN7" s="105"/>
      <c r="BO7" s="100"/>
      <c r="BP7" s="106" t="s">
        <v>26</v>
      </c>
      <c r="BQ7" s="105"/>
      <c r="BR7" s="106" t="s">
        <v>27</v>
      </c>
      <c r="BS7" s="105"/>
      <c r="BT7" s="106" t="s">
        <v>28</v>
      </c>
      <c r="BU7" s="105"/>
      <c r="BV7" s="106" t="s">
        <v>29</v>
      </c>
      <c r="BW7" s="105"/>
      <c r="BX7" s="106" t="s">
        <v>30</v>
      </c>
      <c r="BY7" s="105"/>
      <c r="BZ7" s="100"/>
      <c r="CA7" s="106" t="s">
        <v>31</v>
      </c>
      <c r="CB7" s="105"/>
      <c r="CC7" s="106" t="s">
        <v>32</v>
      </c>
      <c r="CD7" s="105"/>
      <c r="CE7" s="106" t="s">
        <v>33</v>
      </c>
      <c r="CF7" s="105"/>
      <c r="CG7" s="106" t="s">
        <v>34</v>
      </c>
      <c r="CH7" s="105"/>
      <c r="CI7" s="106" t="s">
        <v>35</v>
      </c>
      <c r="CJ7" s="105"/>
      <c r="CK7" s="100"/>
      <c r="CL7" s="106" t="s">
        <v>36</v>
      </c>
      <c r="CM7" s="105"/>
      <c r="CN7" s="106" t="s">
        <v>37</v>
      </c>
      <c r="CO7" s="105"/>
      <c r="CP7" s="106" t="s">
        <v>38</v>
      </c>
      <c r="CQ7" s="105"/>
      <c r="CR7" s="106" t="s">
        <v>40</v>
      </c>
      <c r="CS7" s="105"/>
      <c r="CT7" s="107" t="s">
        <v>41</v>
      </c>
      <c r="CU7" s="108"/>
      <c r="CV7" s="100"/>
      <c r="CW7" s="107" t="s">
        <v>42</v>
      </c>
      <c r="CX7" s="108"/>
      <c r="CY7" s="107" t="s">
        <v>43</v>
      </c>
      <c r="CZ7" s="108"/>
      <c r="DA7" s="106" t="s">
        <v>44</v>
      </c>
      <c r="DB7" s="105"/>
      <c r="DC7" s="106" t="s">
        <v>45</v>
      </c>
      <c r="DD7" s="105"/>
      <c r="DE7" s="106" t="s">
        <v>46</v>
      </c>
      <c r="DF7" s="105"/>
      <c r="DG7" s="100"/>
      <c r="DH7" s="106" t="s">
        <v>47</v>
      </c>
      <c r="DI7" s="105"/>
      <c r="DJ7" s="106" t="s">
        <v>48</v>
      </c>
      <c r="DK7" s="105"/>
      <c r="DL7" s="106" t="s">
        <v>49</v>
      </c>
      <c r="DM7" s="105"/>
      <c r="DN7" s="106" t="s">
        <v>50</v>
      </c>
      <c r="DO7" s="105"/>
      <c r="DP7" s="106" t="s">
        <v>51</v>
      </c>
      <c r="DQ7" s="109"/>
      <c r="DR7" s="100"/>
      <c r="DS7" s="110" t="s">
        <v>58</v>
      </c>
      <c r="DT7" s="110"/>
      <c r="DU7" s="110" t="s">
        <v>39</v>
      </c>
      <c r="DV7" s="110"/>
      <c r="DW7" s="110" t="s">
        <v>63</v>
      </c>
      <c r="DX7" s="110"/>
      <c r="DY7" s="110" t="s">
        <v>64</v>
      </c>
      <c r="DZ7" s="110"/>
      <c r="EA7" s="85"/>
      <c r="EB7" s="85"/>
    </row>
    <row r="8" spans="1:132" s="3" customFormat="1" ht="13.5" thickBot="1" x14ac:dyDescent="0.25">
      <c r="A8" s="111"/>
      <c r="B8" s="12" t="s">
        <v>52</v>
      </c>
      <c r="C8" s="13" t="s">
        <v>53</v>
      </c>
      <c r="D8" s="14" t="s">
        <v>52</v>
      </c>
      <c r="E8" s="13" t="s">
        <v>53</v>
      </c>
      <c r="F8" s="14" t="s">
        <v>52</v>
      </c>
      <c r="G8" s="13" t="s">
        <v>53</v>
      </c>
      <c r="H8" s="14" t="s">
        <v>52</v>
      </c>
      <c r="I8" s="13" t="s">
        <v>53</v>
      </c>
      <c r="J8" s="24" t="s">
        <v>52</v>
      </c>
      <c r="K8" s="4" t="s">
        <v>53</v>
      </c>
      <c r="L8" s="111"/>
      <c r="M8" s="27" t="s">
        <v>52</v>
      </c>
      <c r="N8" s="4" t="s">
        <v>53</v>
      </c>
      <c r="O8" s="27" t="s">
        <v>52</v>
      </c>
      <c r="P8" s="4" t="s">
        <v>53</v>
      </c>
      <c r="Q8" s="27" t="s">
        <v>52</v>
      </c>
      <c r="R8" s="4" t="s">
        <v>53</v>
      </c>
      <c r="S8" s="27" t="s">
        <v>52</v>
      </c>
      <c r="T8" s="4" t="s">
        <v>53</v>
      </c>
      <c r="U8" s="27" t="s">
        <v>52</v>
      </c>
      <c r="V8" s="4" t="s">
        <v>53</v>
      </c>
      <c r="W8" s="111"/>
      <c r="X8" s="27" t="s">
        <v>52</v>
      </c>
      <c r="Y8" s="4" t="s">
        <v>53</v>
      </c>
      <c r="Z8" s="27" t="s">
        <v>52</v>
      </c>
      <c r="AA8" s="4" t="s">
        <v>53</v>
      </c>
      <c r="AB8" s="27" t="s">
        <v>52</v>
      </c>
      <c r="AC8" s="4" t="s">
        <v>53</v>
      </c>
      <c r="AD8" s="27" t="s">
        <v>52</v>
      </c>
      <c r="AE8" s="4" t="s">
        <v>53</v>
      </c>
      <c r="AF8" s="27" t="s">
        <v>52</v>
      </c>
      <c r="AG8" s="4" t="s">
        <v>53</v>
      </c>
      <c r="AH8" s="111"/>
      <c r="AI8" s="27" t="s">
        <v>52</v>
      </c>
      <c r="AJ8" s="4" t="s">
        <v>53</v>
      </c>
      <c r="AK8" s="90" t="s">
        <v>52</v>
      </c>
      <c r="AL8" s="4" t="s">
        <v>53</v>
      </c>
      <c r="AM8" s="27" t="s">
        <v>52</v>
      </c>
      <c r="AN8" s="4" t="s">
        <v>53</v>
      </c>
      <c r="AO8" s="27" t="s">
        <v>52</v>
      </c>
      <c r="AP8" s="4" t="s">
        <v>53</v>
      </c>
      <c r="AQ8" s="27" t="s">
        <v>52</v>
      </c>
      <c r="AR8" s="4" t="s">
        <v>53</v>
      </c>
      <c r="AS8" s="111"/>
      <c r="AT8" s="27" t="s">
        <v>52</v>
      </c>
      <c r="AU8" s="4" t="s">
        <v>53</v>
      </c>
      <c r="AV8" s="27" t="s">
        <v>52</v>
      </c>
      <c r="AW8" s="4" t="s">
        <v>53</v>
      </c>
      <c r="AX8" s="27" t="s">
        <v>52</v>
      </c>
      <c r="AY8" s="4" t="s">
        <v>53</v>
      </c>
      <c r="AZ8" s="27" t="s">
        <v>52</v>
      </c>
      <c r="BA8" s="4" t="s">
        <v>53</v>
      </c>
      <c r="BB8" s="27" t="s">
        <v>52</v>
      </c>
      <c r="BC8" s="4" t="s">
        <v>53</v>
      </c>
      <c r="BD8" s="111"/>
      <c r="BE8" s="27" t="s">
        <v>52</v>
      </c>
      <c r="BF8" s="4" t="s">
        <v>53</v>
      </c>
      <c r="BG8" s="27" t="s">
        <v>52</v>
      </c>
      <c r="BH8" s="4" t="s">
        <v>53</v>
      </c>
      <c r="BI8" s="27" t="s">
        <v>52</v>
      </c>
      <c r="BJ8" s="4" t="s">
        <v>53</v>
      </c>
      <c r="BK8" s="27" t="s">
        <v>52</v>
      </c>
      <c r="BL8" s="4" t="s">
        <v>53</v>
      </c>
      <c r="BM8" s="27" t="s">
        <v>52</v>
      </c>
      <c r="BN8" s="4" t="s">
        <v>53</v>
      </c>
      <c r="BO8" s="111"/>
      <c r="BP8" s="27" t="s">
        <v>52</v>
      </c>
      <c r="BQ8" s="4" t="s">
        <v>53</v>
      </c>
      <c r="BR8" s="27" t="s">
        <v>52</v>
      </c>
      <c r="BS8" s="4" t="s">
        <v>53</v>
      </c>
      <c r="BT8" s="27" t="s">
        <v>52</v>
      </c>
      <c r="BU8" s="4" t="s">
        <v>53</v>
      </c>
      <c r="BV8" s="27" t="s">
        <v>52</v>
      </c>
      <c r="BW8" s="4" t="s">
        <v>53</v>
      </c>
      <c r="BX8" s="27" t="s">
        <v>52</v>
      </c>
      <c r="BY8" s="4" t="s">
        <v>53</v>
      </c>
      <c r="BZ8" s="111"/>
      <c r="CA8" s="27" t="s">
        <v>52</v>
      </c>
      <c r="CB8" s="4" t="s">
        <v>53</v>
      </c>
      <c r="CC8" s="27" t="s">
        <v>52</v>
      </c>
      <c r="CD8" s="4" t="s">
        <v>53</v>
      </c>
      <c r="CE8" s="27" t="s">
        <v>52</v>
      </c>
      <c r="CF8" s="4" t="s">
        <v>53</v>
      </c>
      <c r="CG8" s="27" t="s">
        <v>52</v>
      </c>
      <c r="CH8" s="4" t="s">
        <v>53</v>
      </c>
      <c r="CI8" s="27" t="s">
        <v>52</v>
      </c>
      <c r="CJ8" s="4" t="s">
        <v>53</v>
      </c>
      <c r="CK8" s="111"/>
      <c r="CL8" s="27" t="s">
        <v>52</v>
      </c>
      <c r="CM8" s="4" t="s">
        <v>53</v>
      </c>
      <c r="CN8" s="27" t="s">
        <v>52</v>
      </c>
      <c r="CO8" s="4" t="s">
        <v>53</v>
      </c>
      <c r="CP8" s="27" t="s">
        <v>52</v>
      </c>
      <c r="CQ8" s="4" t="s">
        <v>53</v>
      </c>
      <c r="CR8" s="27" t="s">
        <v>52</v>
      </c>
      <c r="CS8" s="4" t="s">
        <v>53</v>
      </c>
      <c r="CT8" s="27" t="s">
        <v>52</v>
      </c>
      <c r="CU8" s="4" t="s">
        <v>53</v>
      </c>
      <c r="CV8" s="111"/>
      <c r="CW8" s="27" t="s">
        <v>52</v>
      </c>
      <c r="CX8" s="4" t="s">
        <v>53</v>
      </c>
      <c r="CY8" s="27" t="s">
        <v>52</v>
      </c>
      <c r="CZ8" s="4" t="s">
        <v>53</v>
      </c>
      <c r="DA8" s="27" t="s">
        <v>52</v>
      </c>
      <c r="DB8" s="4" t="s">
        <v>53</v>
      </c>
      <c r="DC8" s="27" t="s">
        <v>52</v>
      </c>
      <c r="DD8" s="4" t="s">
        <v>53</v>
      </c>
      <c r="DE8" s="27" t="s">
        <v>52</v>
      </c>
      <c r="DF8" s="4" t="s">
        <v>53</v>
      </c>
      <c r="DG8" s="111"/>
      <c r="DH8" s="27" t="s">
        <v>52</v>
      </c>
      <c r="DI8" s="4" t="s">
        <v>53</v>
      </c>
      <c r="DJ8" s="27" t="s">
        <v>52</v>
      </c>
      <c r="DK8" s="4" t="s">
        <v>53</v>
      </c>
      <c r="DL8" s="27" t="s">
        <v>52</v>
      </c>
      <c r="DM8" s="4" t="s">
        <v>53</v>
      </c>
      <c r="DN8" s="27" t="s">
        <v>52</v>
      </c>
      <c r="DO8" s="4" t="s">
        <v>53</v>
      </c>
      <c r="DP8" s="27" t="s">
        <v>52</v>
      </c>
      <c r="DQ8" s="4" t="s">
        <v>53</v>
      </c>
      <c r="DR8" s="111"/>
      <c r="DS8" s="27" t="s">
        <v>52</v>
      </c>
      <c r="DT8" s="4" t="s">
        <v>53</v>
      </c>
      <c r="DU8" s="27" t="s">
        <v>52</v>
      </c>
      <c r="DV8" s="4" t="s">
        <v>53</v>
      </c>
      <c r="DW8" s="27" t="s">
        <v>52</v>
      </c>
      <c r="DX8" s="4" t="s">
        <v>53</v>
      </c>
      <c r="DY8" s="27" t="s">
        <v>52</v>
      </c>
      <c r="DZ8" s="4" t="s">
        <v>53</v>
      </c>
      <c r="EA8" s="85"/>
      <c r="EB8" s="85"/>
    </row>
    <row r="9" spans="1:132" s="3" customFormat="1" x14ac:dyDescent="0.2">
      <c r="A9" s="84"/>
      <c r="B9" s="15"/>
      <c r="C9" s="16"/>
      <c r="D9" s="15"/>
      <c r="E9" s="16"/>
      <c r="F9" s="15"/>
      <c r="G9" s="16"/>
      <c r="H9" s="15"/>
      <c r="I9" s="16"/>
      <c r="J9" s="25"/>
      <c r="K9" s="5"/>
      <c r="L9" s="48"/>
      <c r="M9" s="25"/>
      <c r="N9" s="5"/>
      <c r="O9" s="25"/>
      <c r="P9" s="5"/>
      <c r="Q9" s="25"/>
      <c r="R9" s="5"/>
      <c r="S9" s="25"/>
      <c r="T9" s="5"/>
      <c r="U9" s="25"/>
      <c r="V9" s="5"/>
      <c r="W9" s="48"/>
      <c r="X9" s="25"/>
      <c r="Y9" s="5"/>
      <c r="Z9" s="25"/>
      <c r="AA9" s="5"/>
      <c r="AB9" s="25"/>
      <c r="AC9" s="5"/>
      <c r="AD9" s="25"/>
      <c r="AE9" s="5"/>
      <c r="AF9" s="25"/>
      <c r="AG9" s="5"/>
      <c r="AH9" s="48"/>
      <c r="AI9" s="25"/>
      <c r="AJ9" s="5"/>
      <c r="AK9" s="91"/>
      <c r="AL9" s="5"/>
      <c r="AM9" s="25"/>
      <c r="AN9" s="5"/>
      <c r="AO9" s="25"/>
      <c r="AP9" s="5"/>
      <c r="AQ9" s="25"/>
      <c r="AR9" s="5"/>
      <c r="AS9" s="48"/>
      <c r="AT9" s="25"/>
      <c r="AU9" s="5"/>
      <c r="AV9" s="25"/>
      <c r="AW9" s="5"/>
      <c r="AX9" s="25"/>
      <c r="AY9" s="5"/>
      <c r="AZ9" s="25"/>
      <c r="BA9" s="5"/>
      <c r="BB9" s="25"/>
      <c r="BC9" s="5"/>
      <c r="BD9" s="48"/>
      <c r="BE9" s="25"/>
      <c r="BF9" s="5"/>
      <c r="BG9" s="25"/>
      <c r="BH9" s="5"/>
      <c r="BI9" s="25"/>
      <c r="BJ9" s="5"/>
      <c r="BK9" s="25"/>
      <c r="BL9" s="5"/>
      <c r="BM9" s="25"/>
      <c r="BN9" s="5"/>
      <c r="BO9" s="48"/>
      <c r="BP9" s="25"/>
      <c r="BQ9" s="5"/>
      <c r="BR9" s="25"/>
      <c r="BS9" s="5"/>
      <c r="BT9" s="25"/>
      <c r="BU9" s="5"/>
      <c r="BV9" s="25"/>
      <c r="BW9" s="5"/>
      <c r="BX9" s="25"/>
      <c r="BY9" s="5"/>
      <c r="BZ9" s="48"/>
      <c r="CA9" s="25"/>
      <c r="CB9" s="5"/>
      <c r="CC9" s="25"/>
      <c r="CD9" s="5"/>
      <c r="CE9" s="25"/>
      <c r="CF9" s="5"/>
      <c r="CG9" s="25"/>
      <c r="CH9" s="5"/>
      <c r="CI9" s="25"/>
      <c r="CJ9" s="5"/>
      <c r="CK9" s="48"/>
      <c r="CL9" s="25"/>
      <c r="CM9" s="5"/>
      <c r="CN9" s="25"/>
      <c r="CO9" s="5"/>
      <c r="CP9" s="25"/>
      <c r="CQ9" s="5"/>
      <c r="CR9" s="25"/>
      <c r="CS9" s="5"/>
      <c r="CT9" s="25"/>
      <c r="CU9" s="5"/>
      <c r="CV9" s="48"/>
      <c r="CW9" s="25"/>
      <c r="CX9" s="5"/>
      <c r="CY9" s="25"/>
      <c r="CZ9" s="5"/>
      <c r="DA9" s="25"/>
      <c r="DB9" s="5"/>
      <c r="DC9" s="25"/>
      <c r="DD9" s="5"/>
      <c r="DE9" s="25"/>
      <c r="DF9" s="5"/>
      <c r="DG9" s="48"/>
      <c r="DH9" s="25"/>
      <c r="DI9" s="5"/>
      <c r="DJ9" s="25"/>
      <c r="DK9" s="5"/>
      <c r="DL9" s="25"/>
      <c r="DM9" s="5"/>
      <c r="DN9" s="25"/>
      <c r="DO9" s="5"/>
      <c r="DP9" s="25"/>
      <c r="DQ9" s="5"/>
      <c r="DR9" s="48"/>
      <c r="DS9" s="25"/>
      <c r="DT9" s="5"/>
      <c r="DU9" s="25"/>
      <c r="DV9" s="5"/>
      <c r="DW9" s="25"/>
      <c r="DX9" s="5"/>
      <c r="DY9" s="25"/>
      <c r="DZ9" s="5"/>
      <c r="EA9" s="85"/>
      <c r="EB9" s="85"/>
    </row>
    <row r="10" spans="1:132" s="3" customFormat="1" ht="14.25" x14ac:dyDescent="0.2">
      <c r="A10" s="49" t="s">
        <v>68</v>
      </c>
      <c r="B10" s="21">
        <v>323531965</v>
      </c>
      <c r="C10" s="22">
        <v>28863</v>
      </c>
      <c r="D10" s="21">
        <v>278079469</v>
      </c>
      <c r="E10" s="22">
        <v>191887</v>
      </c>
      <c r="F10" s="21">
        <v>35921585</v>
      </c>
      <c r="G10" s="22">
        <v>160760</v>
      </c>
      <c r="H10" s="21">
        <v>7571282</v>
      </c>
      <c r="I10" s="22">
        <v>77765</v>
      </c>
      <c r="J10" s="21">
        <v>98194</v>
      </c>
      <c r="K10" s="22">
        <v>7723</v>
      </c>
      <c r="L10" s="49" t="s">
        <v>68</v>
      </c>
      <c r="M10" s="23">
        <v>39246</v>
      </c>
      <c r="N10" s="50">
        <v>3869</v>
      </c>
      <c r="O10" s="19">
        <v>179586</v>
      </c>
      <c r="P10" s="50">
        <v>12115</v>
      </c>
      <c r="Q10" s="19">
        <v>69724</v>
      </c>
      <c r="R10" s="50">
        <v>7078</v>
      </c>
      <c r="S10" s="19">
        <v>691145</v>
      </c>
      <c r="T10" s="50">
        <v>24757</v>
      </c>
      <c r="U10" s="19">
        <v>203460</v>
      </c>
      <c r="V10" s="50">
        <v>10631</v>
      </c>
      <c r="W10" s="49" t="s">
        <v>68</v>
      </c>
      <c r="X10" s="19">
        <v>114235</v>
      </c>
      <c r="Y10" s="50">
        <v>8037</v>
      </c>
      <c r="Z10" s="19">
        <v>33395</v>
      </c>
      <c r="AA10" s="50">
        <v>5130</v>
      </c>
      <c r="AB10" s="19">
        <v>60363</v>
      </c>
      <c r="AC10" s="50">
        <v>5506</v>
      </c>
      <c r="AD10" s="19">
        <v>470977</v>
      </c>
      <c r="AE10" s="50">
        <v>20076</v>
      </c>
      <c r="AF10" s="19">
        <v>231337</v>
      </c>
      <c r="AG10" s="50">
        <v>12114</v>
      </c>
      <c r="AH10" s="49" t="s">
        <v>68</v>
      </c>
      <c r="AI10" s="19">
        <v>67293</v>
      </c>
      <c r="AJ10" s="50">
        <v>7057</v>
      </c>
      <c r="AK10" s="43">
        <v>55183</v>
      </c>
      <c r="AL10" s="50">
        <v>6211</v>
      </c>
      <c r="AM10" s="19">
        <v>305033</v>
      </c>
      <c r="AN10" s="50">
        <v>15164</v>
      </c>
      <c r="AO10" s="19">
        <v>136563</v>
      </c>
      <c r="AP10" s="50">
        <v>9982</v>
      </c>
      <c r="AQ10" s="19">
        <v>70659</v>
      </c>
      <c r="AR10" s="50">
        <v>5916</v>
      </c>
      <c r="AS10" s="49" t="s">
        <v>68</v>
      </c>
      <c r="AT10" s="19">
        <v>96850</v>
      </c>
      <c r="AU10" s="50">
        <v>7787</v>
      </c>
      <c r="AV10" s="19">
        <v>100514</v>
      </c>
      <c r="AW10" s="50">
        <v>9498</v>
      </c>
      <c r="AX10" s="19">
        <v>95326</v>
      </c>
      <c r="AY10" s="50">
        <v>8182</v>
      </c>
      <c r="AZ10" s="19">
        <v>25012</v>
      </c>
      <c r="BA10" s="50">
        <v>3629</v>
      </c>
      <c r="BB10" s="19">
        <v>182323</v>
      </c>
      <c r="BC10" s="50">
        <v>10745</v>
      </c>
      <c r="BD10" s="49" t="s">
        <v>68</v>
      </c>
      <c r="BE10" s="19">
        <v>179017</v>
      </c>
      <c r="BF10" s="50">
        <v>10391</v>
      </c>
      <c r="BG10" s="19">
        <v>152605</v>
      </c>
      <c r="BH10" s="50">
        <v>10011</v>
      </c>
      <c r="BI10" s="19">
        <v>112228</v>
      </c>
      <c r="BJ10" s="50">
        <v>8305</v>
      </c>
      <c r="BK10" s="19">
        <v>76567</v>
      </c>
      <c r="BL10" s="50">
        <v>8041</v>
      </c>
      <c r="BM10" s="19">
        <v>174949</v>
      </c>
      <c r="BN10" s="50">
        <v>10007</v>
      </c>
      <c r="BO10" s="49" t="s">
        <v>68</v>
      </c>
      <c r="BP10" s="19">
        <v>35292</v>
      </c>
      <c r="BQ10" s="50">
        <v>4592</v>
      </c>
      <c r="BR10" s="19">
        <v>54462</v>
      </c>
      <c r="BS10" s="50">
        <v>4768</v>
      </c>
      <c r="BT10" s="19">
        <v>89791</v>
      </c>
      <c r="BU10" s="50">
        <v>7818</v>
      </c>
      <c r="BV10" s="19">
        <v>43633</v>
      </c>
      <c r="BW10" s="50">
        <v>3966</v>
      </c>
      <c r="BX10" s="19">
        <v>231321</v>
      </c>
      <c r="BY10" s="50">
        <v>10076</v>
      </c>
      <c r="BZ10" s="49" t="s">
        <v>68</v>
      </c>
      <c r="CA10" s="19">
        <v>74459</v>
      </c>
      <c r="CB10" s="50">
        <v>7906</v>
      </c>
      <c r="CC10" s="19">
        <v>458014</v>
      </c>
      <c r="CD10" s="50">
        <v>17864</v>
      </c>
      <c r="CE10" s="19">
        <v>238947</v>
      </c>
      <c r="CF10" s="50">
        <v>12845</v>
      </c>
      <c r="CG10" s="19">
        <v>33006</v>
      </c>
      <c r="CH10" s="50">
        <v>3736</v>
      </c>
      <c r="CI10" s="19">
        <v>206948</v>
      </c>
      <c r="CJ10" s="50">
        <v>9947</v>
      </c>
      <c r="CK10" s="49" t="s">
        <v>68</v>
      </c>
      <c r="CL10" s="19">
        <v>97474</v>
      </c>
      <c r="CM10" s="50">
        <v>8403</v>
      </c>
      <c r="CN10" s="19">
        <v>132698</v>
      </c>
      <c r="CO10" s="50">
        <v>9896</v>
      </c>
      <c r="CP10" s="19">
        <v>240832</v>
      </c>
      <c r="CQ10" s="50">
        <v>11256</v>
      </c>
      <c r="CR10" s="19">
        <v>31423</v>
      </c>
      <c r="CS10" s="50">
        <v>5555</v>
      </c>
      <c r="CT10" s="19">
        <v>141258</v>
      </c>
      <c r="CU10" s="50">
        <v>9256</v>
      </c>
      <c r="CV10" s="49" t="s">
        <v>68</v>
      </c>
      <c r="CW10" s="19">
        <v>28747</v>
      </c>
      <c r="CX10" s="50">
        <v>4304</v>
      </c>
      <c r="CY10" s="19">
        <v>173250</v>
      </c>
      <c r="CZ10" s="50">
        <v>11463</v>
      </c>
      <c r="DA10" s="19">
        <v>462140</v>
      </c>
      <c r="DB10" s="50">
        <v>15756</v>
      </c>
      <c r="DC10" s="19">
        <v>91741</v>
      </c>
      <c r="DD10" s="50">
        <v>7737</v>
      </c>
      <c r="DE10" s="19">
        <v>20832</v>
      </c>
      <c r="DF10" s="50">
        <v>3139</v>
      </c>
      <c r="DG10" s="49" t="s">
        <v>68</v>
      </c>
      <c r="DH10" s="19">
        <v>262345</v>
      </c>
      <c r="DI10" s="50">
        <v>15256</v>
      </c>
      <c r="DJ10" s="19">
        <v>222472</v>
      </c>
      <c r="DK10" s="50">
        <v>13859</v>
      </c>
      <c r="DL10" s="19">
        <v>46546</v>
      </c>
      <c r="DM10" s="50">
        <v>5361</v>
      </c>
      <c r="DN10" s="19">
        <v>105789</v>
      </c>
      <c r="DO10" s="50">
        <v>8674</v>
      </c>
      <c r="DP10" s="19">
        <v>26078</v>
      </c>
      <c r="DQ10" s="50">
        <v>3941</v>
      </c>
      <c r="DR10" s="49" t="s">
        <v>68</v>
      </c>
      <c r="DS10" s="19">
        <v>1959629</v>
      </c>
      <c r="DT10" s="50">
        <v>39920</v>
      </c>
      <c r="DU10" s="19">
        <v>133451</v>
      </c>
      <c r="DV10" s="50">
        <v>10797</v>
      </c>
      <c r="DW10" s="19">
        <v>24689</v>
      </c>
      <c r="DX10" s="50">
        <v>4667</v>
      </c>
      <c r="DY10" s="19">
        <v>1801489</v>
      </c>
      <c r="DZ10" s="50">
        <v>38285</v>
      </c>
      <c r="EA10" s="85"/>
      <c r="EB10" s="85"/>
    </row>
    <row r="11" spans="1:132" s="3" customFormat="1" x14ac:dyDescent="0.2">
      <c r="A11" s="51"/>
      <c r="B11" s="18"/>
      <c r="C11" s="17"/>
      <c r="D11" s="18"/>
      <c r="E11" s="17"/>
      <c r="F11" s="18"/>
      <c r="G11" s="17"/>
      <c r="H11" s="18"/>
      <c r="I11" s="17"/>
      <c r="J11" s="18"/>
      <c r="K11" s="17"/>
      <c r="L11" s="84"/>
      <c r="M11" s="21"/>
      <c r="N11" s="22"/>
      <c r="O11" s="18"/>
      <c r="P11" s="17"/>
      <c r="Q11" s="18"/>
      <c r="R11" s="17"/>
      <c r="S11" s="18"/>
      <c r="T11" s="17"/>
      <c r="U11" s="18"/>
      <c r="V11" s="17"/>
      <c r="W11" s="84"/>
      <c r="X11" s="18"/>
      <c r="Y11" s="17"/>
      <c r="Z11" s="18"/>
      <c r="AA11" s="17"/>
      <c r="AB11" s="18"/>
      <c r="AC11" s="17"/>
      <c r="AD11" s="18"/>
      <c r="AE11" s="17"/>
      <c r="AF11" s="18"/>
      <c r="AG11" s="17"/>
      <c r="AH11" s="84"/>
      <c r="AI11" s="18"/>
      <c r="AJ11" s="17"/>
      <c r="AK11" s="82"/>
      <c r="AL11" s="17"/>
      <c r="AM11" s="18"/>
      <c r="AN11" s="17"/>
      <c r="AO11" s="18"/>
      <c r="AP11" s="17"/>
      <c r="AQ11" s="18"/>
      <c r="AR11" s="17"/>
      <c r="AS11" s="84"/>
      <c r="AT11" s="18"/>
      <c r="AU11" s="17"/>
      <c r="AV11" s="18"/>
      <c r="AW11" s="17"/>
      <c r="AX11" s="18"/>
      <c r="AY11" s="17"/>
      <c r="AZ11" s="18"/>
      <c r="BA11" s="17"/>
      <c r="BB11" s="18"/>
      <c r="BC11" s="17"/>
      <c r="BD11" s="84"/>
      <c r="BE11" s="18"/>
      <c r="BF11" s="17"/>
      <c r="BG11" s="18"/>
      <c r="BH11" s="17"/>
      <c r="BI11" s="18"/>
      <c r="BJ11" s="17"/>
      <c r="BK11" s="18"/>
      <c r="BL11" s="17"/>
      <c r="BM11" s="18"/>
      <c r="BN11" s="17"/>
      <c r="BO11" s="84"/>
      <c r="BP11" s="18"/>
      <c r="BQ11" s="17"/>
      <c r="BR11" s="18"/>
      <c r="BS11" s="17"/>
      <c r="BT11" s="18"/>
      <c r="BU11" s="17"/>
      <c r="BV11" s="18"/>
      <c r="BW11" s="17"/>
      <c r="BX11" s="18"/>
      <c r="BY11" s="17"/>
      <c r="BZ11" s="84"/>
      <c r="CA11" s="18"/>
      <c r="CB11" s="17"/>
      <c r="CC11" s="18"/>
      <c r="CD11" s="17"/>
      <c r="CE11" s="18"/>
      <c r="CF11" s="17"/>
      <c r="CG11" s="18"/>
      <c r="CH11" s="17"/>
      <c r="CI11" s="18"/>
      <c r="CJ11" s="17"/>
      <c r="CK11" s="84"/>
      <c r="CL11" s="18"/>
      <c r="CM11" s="17"/>
      <c r="CN11" s="18"/>
      <c r="CO11" s="17"/>
      <c r="CP11" s="18"/>
      <c r="CQ11" s="17"/>
      <c r="CR11" s="18"/>
      <c r="CS11" s="17"/>
      <c r="CT11" s="18"/>
      <c r="CU11" s="17"/>
      <c r="CV11" s="84"/>
      <c r="CW11" s="18"/>
      <c r="CX11" s="17"/>
      <c r="CY11" s="18"/>
      <c r="CZ11" s="17"/>
      <c r="DA11" s="18"/>
      <c r="DB11" s="17"/>
      <c r="DC11" s="18"/>
      <c r="DD11" s="17"/>
      <c r="DE11" s="18"/>
      <c r="DF11" s="17"/>
      <c r="DG11" s="84"/>
      <c r="DH11" s="18"/>
      <c r="DI11" s="17"/>
      <c r="DJ11" s="18"/>
      <c r="DK11" s="17"/>
      <c r="DL11" s="18"/>
      <c r="DM11" s="17"/>
      <c r="DN11" s="18"/>
      <c r="DO11" s="17"/>
      <c r="DP11" s="18"/>
      <c r="DQ11" s="17"/>
      <c r="DR11" s="84"/>
      <c r="DS11" s="21"/>
      <c r="DT11" s="22"/>
      <c r="DU11" s="21"/>
      <c r="DV11" s="22"/>
      <c r="DW11" s="21"/>
      <c r="DX11" s="22"/>
      <c r="DY11" s="21"/>
      <c r="DZ11" s="22"/>
      <c r="EA11" s="85"/>
      <c r="EB11" s="85"/>
    </row>
    <row r="12" spans="1:132" x14ac:dyDescent="0.2">
      <c r="A12" s="52" t="s">
        <v>0</v>
      </c>
      <c r="B12" s="53">
        <v>4832358</v>
      </c>
      <c r="C12" s="54">
        <v>3328</v>
      </c>
      <c r="D12" s="53">
        <v>4173026</v>
      </c>
      <c r="E12" s="54">
        <v>19530</v>
      </c>
      <c r="F12" s="53">
        <v>534914</v>
      </c>
      <c r="G12" s="54">
        <v>18557</v>
      </c>
      <c r="H12" s="53">
        <v>109301</v>
      </c>
      <c r="I12" s="54">
        <v>9827</v>
      </c>
      <c r="J12" s="23" t="s">
        <v>61</v>
      </c>
      <c r="K12" s="55" t="s">
        <v>61</v>
      </c>
      <c r="L12" s="52" t="s">
        <v>0</v>
      </c>
      <c r="M12" s="23">
        <v>419</v>
      </c>
      <c r="N12" s="50">
        <v>384</v>
      </c>
      <c r="O12" s="19">
        <v>1915</v>
      </c>
      <c r="P12" s="50">
        <v>975</v>
      </c>
      <c r="Q12" s="19">
        <v>1051</v>
      </c>
      <c r="R12" s="50">
        <v>736</v>
      </c>
      <c r="S12" s="19">
        <v>2659</v>
      </c>
      <c r="T12" s="50">
        <v>1147</v>
      </c>
      <c r="U12" s="19">
        <v>1672</v>
      </c>
      <c r="V12" s="50">
        <v>827</v>
      </c>
      <c r="W12" s="52" t="s">
        <v>0</v>
      </c>
      <c r="X12" s="19">
        <v>747</v>
      </c>
      <c r="Y12" s="50">
        <v>421</v>
      </c>
      <c r="Z12" s="19">
        <v>826</v>
      </c>
      <c r="AA12" s="50">
        <v>804</v>
      </c>
      <c r="AB12" s="19">
        <v>0</v>
      </c>
      <c r="AC12" s="50">
        <v>201</v>
      </c>
      <c r="AD12" s="19">
        <v>14298</v>
      </c>
      <c r="AE12" s="50">
        <v>2683</v>
      </c>
      <c r="AF12" s="19">
        <v>18433</v>
      </c>
      <c r="AG12" s="50">
        <v>4546</v>
      </c>
      <c r="AH12" s="52" t="s">
        <v>0</v>
      </c>
      <c r="AI12" s="19">
        <v>627</v>
      </c>
      <c r="AJ12" s="50">
        <v>393</v>
      </c>
      <c r="AK12" s="43">
        <v>0</v>
      </c>
      <c r="AL12" s="50">
        <v>201</v>
      </c>
      <c r="AM12" s="19">
        <v>3310</v>
      </c>
      <c r="AN12" s="50">
        <v>1670</v>
      </c>
      <c r="AO12" s="19">
        <v>1874</v>
      </c>
      <c r="AP12" s="50">
        <v>1173</v>
      </c>
      <c r="AQ12" s="19">
        <v>704</v>
      </c>
      <c r="AR12" s="50">
        <v>635</v>
      </c>
      <c r="AS12" s="52" t="s">
        <v>0</v>
      </c>
      <c r="AT12" s="19">
        <v>357</v>
      </c>
      <c r="AU12" s="50">
        <v>319</v>
      </c>
      <c r="AV12" s="19">
        <v>4216</v>
      </c>
      <c r="AW12" s="50">
        <v>2722</v>
      </c>
      <c r="AX12" s="19">
        <v>2837</v>
      </c>
      <c r="AY12" s="50">
        <v>1403</v>
      </c>
      <c r="AZ12" s="19">
        <v>0</v>
      </c>
      <c r="BA12" s="50">
        <v>201</v>
      </c>
      <c r="BB12" s="19">
        <v>493</v>
      </c>
      <c r="BC12" s="50">
        <v>364</v>
      </c>
      <c r="BD12" s="52" t="s">
        <v>0</v>
      </c>
      <c r="BE12" s="19">
        <v>445</v>
      </c>
      <c r="BF12" s="50">
        <v>301</v>
      </c>
      <c r="BG12" s="19">
        <v>2231</v>
      </c>
      <c r="BH12" s="50">
        <v>875</v>
      </c>
      <c r="BI12" s="19">
        <v>915</v>
      </c>
      <c r="BJ12" s="50">
        <v>531</v>
      </c>
      <c r="BK12" s="19">
        <v>7653</v>
      </c>
      <c r="BL12" s="50">
        <v>2337</v>
      </c>
      <c r="BM12" s="19">
        <v>1851</v>
      </c>
      <c r="BN12" s="50">
        <v>784</v>
      </c>
      <c r="BO12" s="52" t="s">
        <v>0</v>
      </c>
      <c r="BP12" s="19">
        <v>76</v>
      </c>
      <c r="BQ12" s="50">
        <v>126</v>
      </c>
      <c r="BR12" s="19">
        <v>756</v>
      </c>
      <c r="BS12" s="50">
        <v>1058</v>
      </c>
      <c r="BT12" s="19">
        <v>97</v>
      </c>
      <c r="BU12" s="50">
        <v>128</v>
      </c>
      <c r="BV12" s="19">
        <v>0</v>
      </c>
      <c r="BW12" s="50">
        <v>201</v>
      </c>
      <c r="BX12" s="19">
        <v>1213</v>
      </c>
      <c r="BY12" s="50">
        <v>821</v>
      </c>
      <c r="BZ12" s="52" t="s">
        <v>0</v>
      </c>
      <c r="CA12" s="19">
        <v>58</v>
      </c>
      <c r="CB12" s="50">
        <v>99</v>
      </c>
      <c r="CC12" s="19">
        <v>3226</v>
      </c>
      <c r="CD12" s="50">
        <v>1789</v>
      </c>
      <c r="CE12" s="19">
        <v>2224</v>
      </c>
      <c r="CF12" s="50">
        <v>925</v>
      </c>
      <c r="CG12" s="19">
        <v>0</v>
      </c>
      <c r="CH12" s="50">
        <v>201</v>
      </c>
      <c r="CI12" s="19">
        <v>1299</v>
      </c>
      <c r="CJ12" s="50">
        <v>634</v>
      </c>
      <c r="CK12" s="52" t="s">
        <v>0</v>
      </c>
      <c r="CL12" s="19">
        <v>931</v>
      </c>
      <c r="CM12" s="50">
        <v>550</v>
      </c>
      <c r="CN12" s="19">
        <v>0</v>
      </c>
      <c r="CO12" s="50">
        <v>201</v>
      </c>
      <c r="CP12" s="19">
        <v>1771</v>
      </c>
      <c r="CQ12" s="50">
        <v>855</v>
      </c>
      <c r="CR12" s="19">
        <v>0</v>
      </c>
      <c r="CS12" s="50">
        <v>201</v>
      </c>
      <c r="CT12" s="19">
        <v>1218</v>
      </c>
      <c r="CU12" s="50">
        <v>554</v>
      </c>
      <c r="CV12" s="52" t="s">
        <v>0</v>
      </c>
      <c r="CW12" s="19">
        <v>281</v>
      </c>
      <c r="CX12" s="50">
        <v>397</v>
      </c>
      <c r="CY12" s="19">
        <v>12228</v>
      </c>
      <c r="CZ12" s="50">
        <v>3181</v>
      </c>
      <c r="DA12" s="19">
        <v>5719</v>
      </c>
      <c r="DB12" s="50">
        <v>1678</v>
      </c>
      <c r="DC12" s="19">
        <v>79</v>
      </c>
      <c r="DD12" s="50">
        <v>86</v>
      </c>
      <c r="DE12" s="19">
        <v>0</v>
      </c>
      <c r="DF12" s="50">
        <v>201</v>
      </c>
      <c r="DG12" s="52" t="s">
        <v>0</v>
      </c>
      <c r="DH12" s="19">
        <v>5221</v>
      </c>
      <c r="DI12" s="50">
        <v>3465</v>
      </c>
      <c r="DJ12" s="19">
        <v>2125</v>
      </c>
      <c r="DK12" s="50">
        <v>1147</v>
      </c>
      <c r="DL12" s="19">
        <v>176</v>
      </c>
      <c r="DM12" s="50">
        <v>254</v>
      </c>
      <c r="DN12" s="19">
        <v>996</v>
      </c>
      <c r="DO12" s="50">
        <v>489</v>
      </c>
      <c r="DP12" s="19">
        <v>74</v>
      </c>
      <c r="DQ12" s="50">
        <v>122</v>
      </c>
      <c r="DR12" s="52" t="s">
        <v>0</v>
      </c>
      <c r="DS12" s="19">
        <v>15117</v>
      </c>
      <c r="DT12" s="50">
        <v>3039</v>
      </c>
      <c r="DU12" s="19">
        <v>957</v>
      </c>
      <c r="DV12" s="50">
        <v>731</v>
      </c>
      <c r="DW12" s="19">
        <v>893</v>
      </c>
      <c r="DX12" s="50">
        <v>649</v>
      </c>
      <c r="DY12" s="19">
        <v>13267</v>
      </c>
      <c r="DZ12" s="50">
        <v>2944</v>
      </c>
      <c r="EA12" s="46"/>
      <c r="EB12" s="46"/>
    </row>
    <row r="13" spans="1:132" x14ac:dyDescent="0.2">
      <c r="A13" s="52" t="s">
        <v>1</v>
      </c>
      <c r="B13" s="53">
        <v>727164</v>
      </c>
      <c r="C13" s="54">
        <v>1214</v>
      </c>
      <c r="D13" s="53">
        <v>608707</v>
      </c>
      <c r="E13" s="54">
        <v>7474</v>
      </c>
      <c r="F13" s="53">
        <v>81229</v>
      </c>
      <c r="G13" s="54">
        <v>5883</v>
      </c>
      <c r="H13" s="53">
        <v>32099</v>
      </c>
      <c r="I13" s="54">
        <v>4643</v>
      </c>
      <c r="J13" s="19">
        <v>518</v>
      </c>
      <c r="K13" s="50">
        <v>404</v>
      </c>
      <c r="L13" s="52" t="s">
        <v>1</v>
      </c>
      <c r="M13" s="23" t="s">
        <v>61</v>
      </c>
      <c r="N13" s="55" t="s">
        <v>61</v>
      </c>
      <c r="O13" s="23">
        <v>910</v>
      </c>
      <c r="P13" s="50">
        <v>537</v>
      </c>
      <c r="Q13" s="19">
        <v>722</v>
      </c>
      <c r="R13" s="50">
        <v>998</v>
      </c>
      <c r="S13" s="19">
        <v>3455</v>
      </c>
      <c r="T13" s="50">
        <v>1482</v>
      </c>
      <c r="U13" s="19">
        <v>1847</v>
      </c>
      <c r="V13" s="50">
        <v>923</v>
      </c>
      <c r="W13" s="52" t="s">
        <v>1</v>
      </c>
      <c r="X13" s="19">
        <v>0</v>
      </c>
      <c r="Y13" s="50">
        <v>157</v>
      </c>
      <c r="Z13" s="19">
        <v>0</v>
      </c>
      <c r="AA13" s="50">
        <v>157</v>
      </c>
      <c r="AB13" s="19">
        <v>74</v>
      </c>
      <c r="AC13" s="50">
        <v>85</v>
      </c>
      <c r="AD13" s="19">
        <v>1172</v>
      </c>
      <c r="AE13" s="50">
        <v>525</v>
      </c>
      <c r="AF13" s="19">
        <v>565</v>
      </c>
      <c r="AG13" s="50">
        <v>361</v>
      </c>
      <c r="AH13" s="52" t="s">
        <v>1</v>
      </c>
      <c r="AI13" s="19">
        <v>1029</v>
      </c>
      <c r="AJ13" s="50">
        <v>767</v>
      </c>
      <c r="AK13" s="43">
        <v>497</v>
      </c>
      <c r="AL13" s="50">
        <v>347</v>
      </c>
      <c r="AM13" s="19">
        <v>1024</v>
      </c>
      <c r="AN13" s="50">
        <v>799</v>
      </c>
      <c r="AO13" s="19">
        <v>165</v>
      </c>
      <c r="AP13" s="50">
        <v>215</v>
      </c>
      <c r="AQ13" s="19">
        <v>26</v>
      </c>
      <c r="AR13" s="50">
        <v>33</v>
      </c>
      <c r="AS13" s="52" t="s">
        <v>1</v>
      </c>
      <c r="AT13" s="19">
        <v>800</v>
      </c>
      <c r="AU13" s="50">
        <v>978</v>
      </c>
      <c r="AV13" s="19">
        <v>162</v>
      </c>
      <c r="AW13" s="50">
        <v>155</v>
      </c>
      <c r="AX13" s="19">
        <v>83</v>
      </c>
      <c r="AY13" s="50">
        <v>103</v>
      </c>
      <c r="AZ13" s="19">
        <v>16</v>
      </c>
      <c r="BA13" s="50">
        <v>28</v>
      </c>
      <c r="BB13" s="19">
        <v>548</v>
      </c>
      <c r="BC13" s="50">
        <v>507</v>
      </c>
      <c r="BD13" s="52" t="s">
        <v>1</v>
      </c>
      <c r="BE13" s="19">
        <v>170</v>
      </c>
      <c r="BF13" s="50">
        <v>173</v>
      </c>
      <c r="BG13" s="19">
        <v>791</v>
      </c>
      <c r="BH13" s="50">
        <v>611</v>
      </c>
      <c r="BI13" s="19">
        <v>586</v>
      </c>
      <c r="BJ13" s="50">
        <v>488</v>
      </c>
      <c r="BK13" s="19">
        <v>330</v>
      </c>
      <c r="BL13" s="50">
        <v>374</v>
      </c>
      <c r="BM13" s="19">
        <v>938</v>
      </c>
      <c r="BN13" s="50">
        <v>696</v>
      </c>
      <c r="BO13" s="52" t="s">
        <v>1</v>
      </c>
      <c r="BP13" s="19">
        <v>534</v>
      </c>
      <c r="BQ13" s="50">
        <v>456</v>
      </c>
      <c r="BR13" s="19">
        <v>413</v>
      </c>
      <c r="BS13" s="50">
        <v>642</v>
      </c>
      <c r="BT13" s="19">
        <v>2013</v>
      </c>
      <c r="BU13" s="50">
        <v>1675</v>
      </c>
      <c r="BV13" s="19">
        <v>0</v>
      </c>
      <c r="BW13" s="50">
        <v>157</v>
      </c>
      <c r="BX13" s="19">
        <v>335</v>
      </c>
      <c r="BY13" s="50">
        <v>293</v>
      </c>
      <c r="BZ13" s="52" t="s">
        <v>1</v>
      </c>
      <c r="CA13" s="19">
        <v>489</v>
      </c>
      <c r="CB13" s="50">
        <v>335</v>
      </c>
      <c r="CC13" s="19">
        <v>380</v>
      </c>
      <c r="CD13" s="50">
        <v>311</v>
      </c>
      <c r="CE13" s="19">
        <v>1676</v>
      </c>
      <c r="CF13" s="50">
        <v>1389</v>
      </c>
      <c r="CG13" s="19">
        <v>210</v>
      </c>
      <c r="CH13" s="50">
        <v>246</v>
      </c>
      <c r="CI13" s="19">
        <v>176</v>
      </c>
      <c r="CJ13" s="50">
        <v>221</v>
      </c>
      <c r="CK13" s="52" t="s">
        <v>1</v>
      </c>
      <c r="CL13" s="19">
        <v>184</v>
      </c>
      <c r="CM13" s="50">
        <v>189</v>
      </c>
      <c r="CN13" s="19">
        <v>1896</v>
      </c>
      <c r="CO13" s="50">
        <v>857</v>
      </c>
      <c r="CP13" s="19">
        <v>111</v>
      </c>
      <c r="CQ13" s="50">
        <v>143</v>
      </c>
      <c r="CR13" s="19">
        <v>38</v>
      </c>
      <c r="CS13" s="50">
        <v>67</v>
      </c>
      <c r="CT13" s="19">
        <v>389</v>
      </c>
      <c r="CU13" s="50">
        <v>474</v>
      </c>
      <c r="CV13" s="52" t="s">
        <v>1</v>
      </c>
      <c r="CW13" s="19">
        <v>175</v>
      </c>
      <c r="CX13" s="50">
        <v>213</v>
      </c>
      <c r="CY13" s="19">
        <v>171</v>
      </c>
      <c r="CZ13" s="50">
        <v>172</v>
      </c>
      <c r="DA13" s="19">
        <v>2322</v>
      </c>
      <c r="DB13" s="50">
        <v>915</v>
      </c>
      <c r="DC13" s="19">
        <v>410</v>
      </c>
      <c r="DD13" s="50">
        <v>323</v>
      </c>
      <c r="DE13" s="19">
        <v>5</v>
      </c>
      <c r="DF13" s="50">
        <v>18</v>
      </c>
      <c r="DG13" s="52" t="s">
        <v>1</v>
      </c>
      <c r="DH13" s="19">
        <v>654</v>
      </c>
      <c r="DI13" s="50">
        <v>394</v>
      </c>
      <c r="DJ13" s="19">
        <v>2558</v>
      </c>
      <c r="DK13" s="50">
        <v>1363</v>
      </c>
      <c r="DL13" s="19">
        <v>0</v>
      </c>
      <c r="DM13" s="50">
        <v>157</v>
      </c>
      <c r="DN13" s="19">
        <v>340</v>
      </c>
      <c r="DO13" s="50">
        <v>253</v>
      </c>
      <c r="DP13" s="19">
        <v>192</v>
      </c>
      <c r="DQ13" s="50">
        <v>158</v>
      </c>
      <c r="DR13" s="52" t="s">
        <v>1</v>
      </c>
      <c r="DS13" s="19">
        <v>5129</v>
      </c>
      <c r="DT13" s="50">
        <v>1871</v>
      </c>
      <c r="DU13" s="19">
        <v>344</v>
      </c>
      <c r="DV13" s="50">
        <v>375</v>
      </c>
      <c r="DW13" s="19">
        <v>267</v>
      </c>
      <c r="DX13" s="50">
        <v>327</v>
      </c>
      <c r="DY13" s="19">
        <v>4518</v>
      </c>
      <c r="DZ13" s="50">
        <v>1795</v>
      </c>
      <c r="EA13" s="46"/>
      <c r="EB13" s="46"/>
    </row>
    <row r="14" spans="1:132" x14ac:dyDescent="0.2">
      <c r="A14" s="52" t="s">
        <v>2</v>
      </c>
      <c r="B14" s="53">
        <v>7090137</v>
      </c>
      <c r="C14" s="54">
        <v>4507</v>
      </c>
      <c r="D14" s="53">
        <v>5887700</v>
      </c>
      <c r="E14" s="54">
        <v>28309</v>
      </c>
      <c r="F14" s="53">
        <v>888452</v>
      </c>
      <c r="G14" s="54">
        <v>25934</v>
      </c>
      <c r="H14" s="53">
        <v>273714</v>
      </c>
      <c r="I14" s="54">
        <v>15128</v>
      </c>
      <c r="J14" s="19">
        <v>2801</v>
      </c>
      <c r="K14" s="50">
        <v>2049</v>
      </c>
      <c r="L14" s="52" t="s">
        <v>2</v>
      </c>
      <c r="M14" s="23">
        <v>2743</v>
      </c>
      <c r="N14" s="50">
        <v>1352</v>
      </c>
      <c r="O14" s="23" t="s">
        <v>61</v>
      </c>
      <c r="P14" s="55" t="s">
        <v>61</v>
      </c>
      <c r="Q14" s="23">
        <v>1487</v>
      </c>
      <c r="R14" s="50">
        <v>1020</v>
      </c>
      <c r="S14" s="19">
        <v>68516</v>
      </c>
      <c r="T14" s="50">
        <v>7467</v>
      </c>
      <c r="U14" s="19">
        <v>11517</v>
      </c>
      <c r="V14" s="50">
        <v>2608</v>
      </c>
      <c r="W14" s="52" t="s">
        <v>2</v>
      </c>
      <c r="X14" s="19">
        <v>503</v>
      </c>
      <c r="Y14" s="50">
        <v>348</v>
      </c>
      <c r="Z14" s="19">
        <v>49</v>
      </c>
      <c r="AA14" s="50">
        <v>80</v>
      </c>
      <c r="AB14" s="19">
        <v>26</v>
      </c>
      <c r="AC14" s="50">
        <v>45</v>
      </c>
      <c r="AD14" s="19">
        <v>6701</v>
      </c>
      <c r="AE14" s="50">
        <v>2850</v>
      </c>
      <c r="AF14" s="19">
        <v>3149</v>
      </c>
      <c r="AG14" s="50">
        <v>1135</v>
      </c>
      <c r="AH14" s="52" t="s">
        <v>2</v>
      </c>
      <c r="AI14" s="19">
        <v>591</v>
      </c>
      <c r="AJ14" s="50">
        <v>421</v>
      </c>
      <c r="AK14" s="43">
        <v>2733</v>
      </c>
      <c r="AL14" s="50">
        <v>1365</v>
      </c>
      <c r="AM14" s="19">
        <v>13247</v>
      </c>
      <c r="AN14" s="50">
        <v>3009</v>
      </c>
      <c r="AO14" s="19">
        <v>2555</v>
      </c>
      <c r="AP14" s="50">
        <v>1117</v>
      </c>
      <c r="AQ14" s="19">
        <v>3049</v>
      </c>
      <c r="AR14" s="50">
        <v>1021</v>
      </c>
      <c r="AS14" s="52" t="s">
        <v>2</v>
      </c>
      <c r="AT14" s="19">
        <v>3802</v>
      </c>
      <c r="AU14" s="50">
        <v>1841</v>
      </c>
      <c r="AV14" s="19">
        <v>1265</v>
      </c>
      <c r="AW14" s="50">
        <v>615</v>
      </c>
      <c r="AX14" s="19">
        <v>1416</v>
      </c>
      <c r="AY14" s="50">
        <v>835</v>
      </c>
      <c r="AZ14" s="19">
        <v>353</v>
      </c>
      <c r="BA14" s="50">
        <v>378</v>
      </c>
      <c r="BB14" s="19">
        <v>2955</v>
      </c>
      <c r="BC14" s="50">
        <v>2047</v>
      </c>
      <c r="BD14" s="52" t="s">
        <v>2</v>
      </c>
      <c r="BE14" s="19">
        <v>1299</v>
      </c>
      <c r="BF14" s="50">
        <v>623</v>
      </c>
      <c r="BG14" s="19">
        <v>4477</v>
      </c>
      <c r="BH14" s="50">
        <v>1195</v>
      </c>
      <c r="BI14" s="19">
        <v>6206</v>
      </c>
      <c r="BJ14" s="50">
        <v>1633</v>
      </c>
      <c r="BK14" s="19">
        <v>1780</v>
      </c>
      <c r="BL14" s="50">
        <v>994</v>
      </c>
      <c r="BM14" s="19">
        <v>4476</v>
      </c>
      <c r="BN14" s="50">
        <v>1487</v>
      </c>
      <c r="BO14" s="52" t="s">
        <v>2</v>
      </c>
      <c r="BP14" s="19">
        <v>1419</v>
      </c>
      <c r="BQ14" s="50">
        <v>836</v>
      </c>
      <c r="BR14" s="19">
        <v>1663</v>
      </c>
      <c r="BS14" s="50">
        <v>912</v>
      </c>
      <c r="BT14" s="19">
        <v>8057</v>
      </c>
      <c r="BU14" s="50">
        <v>2434</v>
      </c>
      <c r="BV14" s="19">
        <v>1500</v>
      </c>
      <c r="BW14" s="50">
        <v>827</v>
      </c>
      <c r="BX14" s="19">
        <v>4084</v>
      </c>
      <c r="BY14" s="50">
        <v>2224</v>
      </c>
      <c r="BZ14" s="52" t="s">
        <v>2</v>
      </c>
      <c r="CA14" s="19">
        <v>6866</v>
      </c>
      <c r="CB14" s="50">
        <v>2194</v>
      </c>
      <c r="CC14" s="19">
        <v>5281</v>
      </c>
      <c r="CD14" s="50">
        <v>1818</v>
      </c>
      <c r="CE14" s="19">
        <v>6587</v>
      </c>
      <c r="CF14" s="50">
        <v>2373</v>
      </c>
      <c r="CG14" s="19">
        <v>2169</v>
      </c>
      <c r="CH14" s="50">
        <v>1889</v>
      </c>
      <c r="CI14" s="19">
        <v>6322</v>
      </c>
      <c r="CJ14" s="50">
        <v>1956</v>
      </c>
      <c r="CK14" s="52" t="s">
        <v>2</v>
      </c>
      <c r="CL14" s="19">
        <v>2530</v>
      </c>
      <c r="CM14" s="50">
        <v>1397</v>
      </c>
      <c r="CN14" s="19">
        <v>13697</v>
      </c>
      <c r="CO14" s="50">
        <v>3918</v>
      </c>
      <c r="CP14" s="19">
        <v>3692</v>
      </c>
      <c r="CQ14" s="50">
        <v>1196</v>
      </c>
      <c r="CR14" s="19">
        <v>323</v>
      </c>
      <c r="CS14" s="50">
        <v>298</v>
      </c>
      <c r="CT14" s="19">
        <v>2252</v>
      </c>
      <c r="CU14" s="50">
        <v>1392</v>
      </c>
      <c r="CV14" s="52" t="s">
        <v>2</v>
      </c>
      <c r="CW14" s="19">
        <v>913</v>
      </c>
      <c r="CX14" s="50">
        <v>682</v>
      </c>
      <c r="CY14" s="19">
        <v>1291</v>
      </c>
      <c r="CZ14" s="50">
        <v>1072</v>
      </c>
      <c r="DA14" s="19">
        <v>20245</v>
      </c>
      <c r="DB14" s="50">
        <v>3789</v>
      </c>
      <c r="DC14" s="19">
        <v>5828</v>
      </c>
      <c r="DD14" s="50">
        <v>1581</v>
      </c>
      <c r="DE14" s="19">
        <v>37</v>
      </c>
      <c r="DF14" s="50">
        <v>61</v>
      </c>
      <c r="DG14" s="52" t="s">
        <v>2</v>
      </c>
      <c r="DH14" s="19">
        <v>4956</v>
      </c>
      <c r="DI14" s="50">
        <v>1521</v>
      </c>
      <c r="DJ14" s="19">
        <v>17560</v>
      </c>
      <c r="DK14" s="50">
        <v>3314</v>
      </c>
      <c r="DL14" s="19">
        <v>29</v>
      </c>
      <c r="DM14" s="50">
        <v>50</v>
      </c>
      <c r="DN14" s="19">
        <v>7788</v>
      </c>
      <c r="DO14" s="50">
        <v>2290</v>
      </c>
      <c r="DP14" s="19">
        <v>929</v>
      </c>
      <c r="DQ14" s="50">
        <v>578</v>
      </c>
      <c r="DR14" s="52" t="s">
        <v>2</v>
      </c>
      <c r="DS14" s="19">
        <v>40271</v>
      </c>
      <c r="DT14" s="50">
        <v>5472</v>
      </c>
      <c r="DU14" s="19">
        <v>1289</v>
      </c>
      <c r="DV14" s="50">
        <v>1053</v>
      </c>
      <c r="DW14" s="19">
        <v>1449</v>
      </c>
      <c r="DX14" s="50">
        <v>1238</v>
      </c>
      <c r="DY14" s="19">
        <v>37533</v>
      </c>
      <c r="DZ14" s="50">
        <v>5516</v>
      </c>
      <c r="EA14" s="46"/>
      <c r="EB14" s="46"/>
    </row>
    <row r="15" spans="1:132" x14ac:dyDescent="0.2">
      <c r="A15" s="52" t="s">
        <v>3</v>
      </c>
      <c r="B15" s="53">
        <v>2975961</v>
      </c>
      <c r="C15" s="54">
        <v>3093</v>
      </c>
      <c r="D15" s="53">
        <v>2539294</v>
      </c>
      <c r="E15" s="54">
        <v>19535</v>
      </c>
      <c r="F15" s="53">
        <v>354774</v>
      </c>
      <c r="G15" s="54">
        <v>17489</v>
      </c>
      <c r="H15" s="53">
        <v>73179</v>
      </c>
      <c r="I15" s="54">
        <v>7023</v>
      </c>
      <c r="J15" s="19">
        <v>438</v>
      </c>
      <c r="K15" s="50">
        <v>343</v>
      </c>
      <c r="L15" s="52" t="s">
        <v>3</v>
      </c>
      <c r="M15" s="23">
        <v>413</v>
      </c>
      <c r="N15" s="50">
        <v>455</v>
      </c>
      <c r="O15" s="19">
        <v>602</v>
      </c>
      <c r="P15" s="50">
        <v>442</v>
      </c>
      <c r="Q15" s="23" t="s">
        <v>61</v>
      </c>
      <c r="R15" s="55" t="s">
        <v>61</v>
      </c>
      <c r="S15" s="23">
        <v>3728</v>
      </c>
      <c r="T15" s="50">
        <v>1814</v>
      </c>
      <c r="U15" s="19">
        <v>3255</v>
      </c>
      <c r="V15" s="50">
        <v>1748</v>
      </c>
      <c r="W15" s="52" t="s">
        <v>3</v>
      </c>
      <c r="X15" s="19">
        <v>159</v>
      </c>
      <c r="Y15" s="50">
        <v>193</v>
      </c>
      <c r="Z15" s="19">
        <v>126</v>
      </c>
      <c r="AA15" s="50">
        <v>213</v>
      </c>
      <c r="AB15" s="19">
        <v>0</v>
      </c>
      <c r="AC15" s="50">
        <v>201</v>
      </c>
      <c r="AD15" s="19">
        <v>3966</v>
      </c>
      <c r="AE15" s="50">
        <v>1406</v>
      </c>
      <c r="AF15" s="19">
        <v>929</v>
      </c>
      <c r="AG15" s="50">
        <v>556</v>
      </c>
      <c r="AH15" s="52" t="s">
        <v>3</v>
      </c>
      <c r="AI15" s="19">
        <v>468</v>
      </c>
      <c r="AJ15" s="50">
        <v>361</v>
      </c>
      <c r="AK15" s="43">
        <v>0</v>
      </c>
      <c r="AL15" s="50">
        <v>201</v>
      </c>
      <c r="AM15" s="19">
        <v>3359</v>
      </c>
      <c r="AN15" s="50">
        <v>1492</v>
      </c>
      <c r="AO15" s="19">
        <v>1241</v>
      </c>
      <c r="AP15" s="50">
        <v>796</v>
      </c>
      <c r="AQ15" s="19">
        <v>119</v>
      </c>
      <c r="AR15" s="50">
        <v>197</v>
      </c>
      <c r="AS15" s="52" t="s">
        <v>3</v>
      </c>
      <c r="AT15" s="19">
        <v>1072</v>
      </c>
      <c r="AU15" s="50">
        <v>691</v>
      </c>
      <c r="AV15" s="19">
        <v>831</v>
      </c>
      <c r="AW15" s="50">
        <v>728</v>
      </c>
      <c r="AX15" s="19">
        <v>2311</v>
      </c>
      <c r="AY15" s="50">
        <v>928</v>
      </c>
      <c r="AZ15" s="19">
        <v>27</v>
      </c>
      <c r="BA15" s="50">
        <v>45</v>
      </c>
      <c r="BB15" s="19">
        <v>470</v>
      </c>
      <c r="BC15" s="50">
        <v>482</v>
      </c>
      <c r="BD15" s="52" t="s">
        <v>3</v>
      </c>
      <c r="BE15" s="19">
        <v>139</v>
      </c>
      <c r="BF15" s="50">
        <v>177</v>
      </c>
      <c r="BG15" s="19">
        <v>584</v>
      </c>
      <c r="BH15" s="50">
        <v>598</v>
      </c>
      <c r="BI15" s="19">
        <v>196</v>
      </c>
      <c r="BJ15" s="50">
        <v>187</v>
      </c>
      <c r="BK15" s="19">
        <v>2568</v>
      </c>
      <c r="BL15" s="50">
        <v>1550</v>
      </c>
      <c r="BM15" s="19">
        <v>9400</v>
      </c>
      <c r="BN15" s="50">
        <v>2606</v>
      </c>
      <c r="BO15" s="52" t="s">
        <v>3</v>
      </c>
      <c r="BP15" s="19">
        <v>76</v>
      </c>
      <c r="BQ15" s="50">
        <v>122</v>
      </c>
      <c r="BR15" s="19">
        <v>76</v>
      </c>
      <c r="BS15" s="50">
        <v>124</v>
      </c>
      <c r="BT15" s="19">
        <v>84</v>
      </c>
      <c r="BU15" s="50">
        <v>138</v>
      </c>
      <c r="BV15" s="19">
        <v>156</v>
      </c>
      <c r="BW15" s="50">
        <v>232</v>
      </c>
      <c r="BX15" s="19">
        <v>277</v>
      </c>
      <c r="BY15" s="50">
        <v>254</v>
      </c>
      <c r="BZ15" s="52" t="s">
        <v>3</v>
      </c>
      <c r="CA15" s="19">
        <v>214</v>
      </c>
      <c r="CB15" s="50">
        <v>283</v>
      </c>
      <c r="CC15" s="19">
        <v>139</v>
      </c>
      <c r="CD15" s="50">
        <v>157</v>
      </c>
      <c r="CE15" s="19">
        <v>638</v>
      </c>
      <c r="CF15" s="50">
        <v>405</v>
      </c>
      <c r="CG15" s="19">
        <v>225</v>
      </c>
      <c r="CH15" s="50">
        <v>314</v>
      </c>
      <c r="CI15" s="19">
        <v>857</v>
      </c>
      <c r="CJ15" s="50">
        <v>794</v>
      </c>
      <c r="CK15" s="52" t="s">
        <v>3</v>
      </c>
      <c r="CL15" s="19">
        <v>8490</v>
      </c>
      <c r="CM15" s="50">
        <v>2478</v>
      </c>
      <c r="CN15" s="19">
        <v>254</v>
      </c>
      <c r="CO15" s="50">
        <v>276</v>
      </c>
      <c r="CP15" s="19">
        <v>860</v>
      </c>
      <c r="CQ15" s="50">
        <v>812</v>
      </c>
      <c r="CR15" s="19">
        <v>0</v>
      </c>
      <c r="CS15" s="50">
        <v>201</v>
      </c>
      <c r="CT15" s="19">
        <v>121</v>
      </c>
      <c r="CU15" s="50">
        <v>171</v>
      </c>
      <c r="CV15" s="52" t="s">
        <v>3</v>
      </c>
      <c r="CW15" s="19">
        <v>146</v>
      </c>
      <c r="CX15" s="50">
        <v>129</v>
      </c>
      <c r="CY15" s="19">
        <v>5492</v>
      </c>
      <c r="CZ15" s="50">
        <v>1875</v>
      </c>
      <c r="DA15" s="19">
        <v>15531</v>
      </c>
      <c r="DB15" s="50">
        <v>3423</v>
      </c>
      <c r="DC15" s="19">
        <v>712</v>
      </c>
      <c r="DD15" s="50">
        <v>565</v>
      </c>
      <c r="DE15" s="19">
        <v>0</v>
      </c>
      <c r="DF15" s="50">
        <v>201</v>
      </c>
      <c r="DG15" s="52" t="s">
        <v>3</v>
      </c>
      <c r="DH15" s="19">
        <v>900</v>
      </c>
      <c r="DI15" s="50">
        <v>526</v>
      </c>
      <c r="DJ15" s="19">
        <v>1328</v>
      </c>
      <c r="DK15" s="50">
        <v>993</v>
      </c>
      <c r="DL15" s="19">
        <v>72</v>
      </c>
      <c r="DM15" s="50">
        <v>69</v>
      </c>
      <c r="DN15" s="19">
        <v>130</v>
      </c>
      <c r="DO15" s="50">
        <v>152</v>
      </c>
      <c r="DP15" s="19">
        <v>0</v>
      </c>
      <c r="DQ15" s="50">
        <v>201</v>
      </c>
      <c r="DR15" s="52" t="s">
        <v>3</v>
      </c>
      <c r="DS15" s="19">
        <v>8714</v>
      </c>
      <c r="DT15" s="50">
        <v>2518</v>
      </c>
      <c r="DU15" s="19">
        <v>1693</v>
      </c>
      <c r="DV15" s="50">
        <v>1440</v>
      </c>
      <c r="DW15" s="19">
        <v>0</v>
      </c>
      <c r="DX15" s="50">
        <v>201</v>
      </c>
      <c r="DY15" s="19">
        <v>7021</v>
      </c>
      <c r="DZ15" s="50">
        <v>1711</v>
      </c>
      <c r="EA15" s="46"/>
      <c r="EB15" s="46"/>
    </row>
    <row r="16" spans="1:132" x14ac:dyDescent="0.2">
      <c r="A16" s="52" t="s">
        <v>4</v>
      </c>
      <c r="B16" s="53">
        <v>39114889</v>
      </c>
      <c r="C16" s="54">
        <v>11156</v>
      </c>
      <c r="D16" s="53">
        <v>34232867</v>
      </c>
      <c r="E16" s="54">
        <v>55636</v>
      </c>
      <c r="F16" s="53">
        <v>4092388</v>
      </c>
      <c r="G16" s="54">
        <v>50349</v>
      </c>
      <c r="H16" s="53">
        <v>501023</v>
      </c>
      <c r="I16" s="54">
        <v>17029</v>
      </c>
      <c r="J16" s="19">
        <v>4591</v>
      </c>
      <c r="K16" s="50">
        <v>1570</v>
      </c>
      <c r="L16" s="52" t="s">
        <v>4</v>
      </c>
      <c r="M16" s="23">
        <v>2155</v>
      </c>
      <c r="N16" s="50">
        <v>756</v>
      </c>
      <c r="O16" s="19">
        <v>33670</v>
      </c>
      <c r="P16" s="50">
        <v>4112</v>
      </c>
      <c r="Q16" s="19">
        <v>2573</v>
      </c>
      <c r="R16" s="50">
        <v>1252</v>
      </c>
      <c r="S16" s="23" t="s">
        <v>61</v>
      </c>
      <c r="T16" s="55" t="s">
        <v>61</v>
      </c>
      <c r="U16" s="23">
        <v>18755</v>
      </c>
      <c r="V16" s="50">
        <v>3048</v>
      </c>
      <c r="W16" s="52" t="s">
        <v>4</v>
      </c>
      <c r="X16" s="19">
        <v>6366</v>
      </c>
      <c r="Y16" s="50">
        <v>1556</v>
      </c>
      <c r="Z16" s="19">
        <v>1143</v>
      </c>
      <c r="AA16" s="50">
        <v>769</v>
      </c>
      <c r="AB16" s="19">
        <v>5063</v>
      </c>
      <c r="AC16" s="50">
        <v>1575</v>
      </c>
      <c r="AD16" s="19">
        <v>22464</v>
      </c>
      <c r="AE16" s="50">
        <v>3744</v>
      </c>
      <c r="AF16" s="19">
        <v>11753</v>
      </c>
      <c r="AG16" s="50">
        <v>2413</v>
      </c>
      <c r="AH16" s="52" t="s">
        <v>4</v>
      </c>
      <c r="AI16" s="19">
        <v>12848</v>
      </c>
      <c r="AJ16" s="50">
        <v>3471</v>
      </c>
      <c r="AK16" s="43">
        <v>4224</v>
      </c>
      <c r="AL16" s="50">
        <v>1308</v>
      </c>
      <c r="AM16" s="19">
        <v>22165</v>
      </c>
      <c r="AN16" s="50">
        <v>3091</v>
      </c>
      <c r="AO16" s="19">
        <v>6313</v>
      </c>
      <c r="AP16" s="50">
        <v>1724</v>
      </c>
      <c r="AQ16" s="19">
        <v>2461</v>
      </c>
      <c r="AR16" s="50">
        <v>992</v>
      </c>
      <c r="AS16" s="52" t="s">
        <v>4</v>
      </c>
      <c r="AT16" s="19">
        <v>4826</v>
      </c>
      <c r="AU16" s="50">
        <v>1619</v>
      </c>
      <c r="AV16" s="19">
        <v>2010</v>
      </c>
      <c r="AW16" s="50">
        <v>1125</v>
      </c>
      <c r="AX16" s="19">
        <v>4441</v>
      </c>
      <c r="AY16" s="50">
        <v>1261</v>
      </c>
      <c r="AZ16" s="19">
        <v>1294</v>
      </c>
      <c r="BA16" s="50">
        <v>742</v>
      </c>
      <c r="BB16" s="19">
        <v>11042</v>
      </c>
      <c r="BC16" s="50">
        <v>3193</v>
      </c>
      <c r="BD16" s="52" t="s">
        <v>4</v>
      </c>
      <c r="BE16" s="19">
        <v>17529</v>
      </c>
      <c r="BF16" s="50">
        <v>3299</v>
      </c>
      <c r="BG16" s="19">
        <v>10335</v>
      </c>
      <c r="BH16" s="50">
        <v>3321</v>
      </c>
      <c r="BI16" s="19">
        <v>6221</v>
      </c>
      <c r="BJ16" s="50">
        <v>1552</v>
      </c>
      <c r="BK16" s="19">
        <v>2393</v>
      </c>
      <c r="BL16" s="50">
        <v>998</v>
      </c>
      <c r="BM16" s="19">
        <v>7981</v>
      </c>
      <c r="BN16" s="50">
        <v>2619</v>
      </c>
      <c r="BO16" s="52" t="s">
        <v>4</v>
      </c>
      <c r="BP16" s="19">
        <v>2481</v>
      </c>
      <c r="BQ16" s="50">
        <v>1014</v>
      </c>
      <c r="BR16" s="19">
        <v>3619</v>
      </c>
      <c r="BS16" s="50">
        <v>1216</v>
      </c>
      <c r="BT16" s="19">
        <v>22433</v>
      </c>
      <c r="BU16" s="50">
        <v>3600</v>
      </c>
      <c r="BV16" s="19">
        <v>682</v>
      </c>
      <c r="BW16" s="50">
        <v>492</v>
      </c>
      <c r="BX16" s="19">
        <v>11666</v>
      </c>
      <c r="BY16" s="50">
        <v>2443</v>
      </c>
      <c r="BZ16" s="52" t="s">
        <v>4</v>
      </c>
      <c r="CA16" s="19">
        <v>3822</v>
      </c>
      <c r="CB16" s="50">
        <v>1270</v>
      </c>
      <c r="CC16" s="19">
        <v>34848</v>
      </c>
      <c r="CD16" s="50">
        <v>3977</v>
      </c>
      <c r="CE16" s="19">
        <v>11400</v>
      </c>
      <c r="CF16" s="50">
        <v>2512</v>
      </c>
      <c r="CG16" s="19">
        <v>1909</v>
      </c>
      <c r="CH16" s="50">
        <v>1506</v>
      </c>
      <c r="CI16" s="19">
        <v>13999</v>
      </c>
      <c r="CJ16" s="50">
        <v>2877</v>
      </c>
      <c r="CK16" s="52" t="s">
        <v>4</v>
      </c>
      <c r="CL16" s="19">
        <v>4901</v>
      </c>
      <c r="CM16" s="50">
        <v>1485</v>
      </c>
      <c r="CN16" s="19">
        <v>24050</v>
      </c>
      <c r="CO16" s="50">
        <v>3956</v>
      </c>
      <c r="CP16" s="19">
        <v>11848</v>
      </c>
      <c r="CQ16" s="50">
        <v>2494</v>
      </c>
      <c r="CR16" s="19">
        <v>1738</v>
      </c>
      <c r="CS16" s="50">
        <v>949</v>
      </c>
      <c r="CT16" s="19">
        <v>4896</v>
      </c>
      <c r="CU16" s="50">
        <v>1429</v>
      </c>
      <c r="CV16" s="52" t="s">
        <v>4</v>
      </c>
      <c r="CW16" s="19">
        <v>1296</v>
      </c>
      <c r="CX16" s="50">
        <v>803</v>
      </c>
      <c r="CY16" s="19">
        <v>8060</v>
      </c>
      <c r="CZ16" s="50">
        <v>2304</v>
      </c>
      <c r="DA16" s="19">
        <v>37810</v>
      </c>
      <c r="DB16" s="50">
        <v>4344</v>
      </c>
      <c r="DC16" s="19">
        <v>9440</v>
      </c>
      <c r="DD16" s="50">
        <v>2435</v>
      </c>
      <c r="DE16" s="19">
        <v>1641</v>
      </c>
      <c r="DF16" s="50">
        <v>1153</v>
      </c>
      <c r="DG16" s="52" t="s">
        <v>4</v>
      </c>
      <c r="DH16" s="19">
        <v>17725</v>
      </c>
      <c r="DI16" s="50">
        <v>4551</v>
      </c>
      <c r="DJ16" s="19">
        <v>38007</v>
      </c>
      <c r="DK16" s="50">
        <v>4987</v>
      </c>
      <c r="DL16" s="19">
        <v>1246</v>
      </c>
      <c r="DM16" s="50">
        <v>665</v>
      </c>
      <c r="DN16" s="19">
        <v>5364</v>
      </c>
      <c r="DO16" s="50">
        <v>1388</v>
      </c>
      <c r="DP16" s="19">
        <v>1526</v>
      </c>
      <c r="DQ16" s="50">
        <v>833</v>
      </c>
      <c r="DR16" s="52" t="s">
        <v>4</v>
      </c>
      <c r="DS16" s="19">
        <v>288611</v>
      </c>
      <c r="DT16" s="50">
        <v>13254</v>
      </c>
      <c r="DU16" s="19">
        <v>1250</v>
      </c>
      <c r="DV16" s="50">
        <v>636</v>
      </c>
      <c r="DW16" s="19">
        <v>3712</v>
      </c>
      <c r="DX16" s="50">
        <v>2675</v>
      </c>
      <c r="DY16" s="19">
        <v>283649</v>
      </c>
      <c r="DZ16" s="50">
        <v>13452</v>
      </c>
      <c r="EA16" s="46"/>
      <c r="EB16" s="46"/>
    </row>
    <row r="17" spans="1:132" x14ac:dyDescent="0.2">
      <c r="A17" s="52"/>
      <c r="B17" s="53"/>
      <c r="C17" s="54"/>
      <c r="D17" s="53"/>
      <c r="E17" s="54"/>
      <c r="F17" s="53"/>
      <c r="G17" s="54"/>
      <c r="H17" s="53"/>
      <c r="I17" s="54"/>
      <c r="J17" s="19"/>
      <c r="K17" s="50"/>
      <c r="L17" s="52"/>
      <c r="M17" s="23"/>
      <c r="N17" s="50"/>
      <c r="O17" s="19"/>
      <c r="P17" s="50"/>
      <c r="Q17" s="19"/>
      <c r="R17" s="50"/>
      <c r="S17" s="19"/>
      <c r="T17" s="50"/>
      <c r="U17" s="19"/>
      <c r="V17" s="50"/>
      <c r="W17" s="52"/>
      <c r="X17" s="19"/>
      <c r="Y17" s="50"/>
      <c r="Z17" s="19"/>
      <c r="AA17" s="50"/>
      <c r="AB17" s="19"/>
      <c r="AC17" s="50"/>
      <c r="AD17" s="19"/>
      <c r="AE17" s="50"/>
      <c r="AF17" s="19"/>
      <c r="AG17" s="50"/>
      <c r="AH17" s="52"/>
      <c r="AI17" s="19"/>
      <c r="AJ17" s="50"/>
      <c r="AK17" s="43"/>
      <c r="AL17" s="50"/>
      <c r="AM17" s="19"/>
      <c r="AN17" s="50"/>
      <c r="AO17" s="19"/>
      <c r="AP17" s="50"/>
      <c r="AQ17" s="19"/>
      <c r="AR17" s="50"/>
      <c r="AS17" s="52"/>
      <c r="AT17" s="19"/>
      <c r="AU17" s="50"/>
      <c r="AV17" s="19"/>
      <c r="AW17" s="50"/>
      <c r="AX17" s="19"/>
      <c r="AY17" s="50"/>
      <c r="AZ17" s="19"/>
      <c r="BA17" s="50"/>
      <c r="BB17" s="19"/>
      <c r="BC17" s="50"/>
      <c r="BD17" s="52"/>
      <c r="BE17" s="19"/>
      <c r="BF17" s="50"/>
      <c r="BG17" s="19"/>
      <c r="BH17" s="50"/>
      <c r="BI17" s="19"/>
      <c r="BJ17" s="50"/>
      <c r="BK17" s="19"/>
      <c r="BL17" s="50"/>
      <c r="BM17" s="19"/>
      <c r="BN17" s="50"/>
      <c r="BO17" s="52"/>
      <c r="BP17" s="19"/>
      <c r="BQ17" s="50"/>
      <c r="BR17" s="19"/>
      <c r="BS17" s="50"/>
      <c r="BT17" s="19"/>
      <c r="BU17" s="50"/>
      <c r="BV17" s="19"/>
      <c r="BW17" s="50"/>
      <c r="BX17" s="19"/>
      <c r="BY17" s="50"/>
      <c r="BZ17" s="52"/>
      <c r="CA17" s="19"/>
      <c r="CB17" s="50"/>
      <c r="CC17" s="19"/>
      <c r="CD17" s="50"/>
      <c r="CE17" s="19"/>
      <c r="CF17" s="50"/>
      <c r="CG17" s="19"/>
      <c r="CH17" s="50"/>
      <c r="CI17" s="19"/>
      <c r="CJ17" s="50"/>
      <c r="CK17" s="52"/>
      <c r="CL17" s="19"/>
      <c r="CM17" s="50"/>
      <c r="CN17" s="19"/>
      <c r="CO17" s="50"/>
      <c r="CP17" s="19"/>
      <c r="CQ17" s="50"/>
      <c r="CR17" s="19"/>
      <c r="CS17" s="50"/>
      <c r="CT17" s="19"/>
      <c r="CU17" s="50"/>
      <c r="CV17" s="52"/>
      <c r="CW17" s="19"/>
      <c r="CX17" s="50"/>
      <c r="CY17" s="19"/>
      <c r="CZ17" s="50"/>
      <c r="DA17" s="19"/>
      <c r="DB17" s="50"/>
      <c r="DC17" s="19"/>
      <c r="DD17" s="50"/>
      <c r="DE17" s="19"/>
      <c r="DF17" s="50"/>
      <c r="DG17" s="52"/>
      <c r="DH17" s="19"/>
      <c r="DI17" s="50"/>
      <c r="DJ17" s="19"/>
      <c r="DK17" s="50"/>
      <c r="DL17" s="19"/>
      <c r="DM17" s="50"/>
      <c r="DN17" s="19"/>
      <c r="DO17" s="50"/>
      <c r="DP17" s="19"/>
      <c r="DQ17" s="50"/>
      <c r="DR17" s="52"/>
      <c r="DS17" s="19"/>
      <c r="DT17" s="50"/>
      <c r="DU17" s="19"/>
      <c r="DV17" s="50"/>
      <c r="DW17" s="19"/>
      <c r="DX17" s="50"/>
      <c r="DY17" s="19"/>
      <c r="DZ17" s="50"/>
      <c r="EA17" s="46"/>
      <c r="EB17" s="46"/>
    </row>
    <row r="18" spans="1:132" x14ac:dyDescent="0.2">
      <c r="A18" s="52" t="s">
        <v>5</v>
      </c>
      <c r="B18" s="53">
        <v>5633029</v>
      </c>
      <c r="C18" s="54">
        <v>3632</v>
      </c>
      <c r="D18" s="53">
        <v>4626834</v>
      </c>
      <c r="E18" s="54">
        <v>24416</v>
      </c>
      <c r="F18" s="53">
        <v>728730</v>
      </c>
      <c r="G18" s="54">
        <v>20205</v>
      </c>
      <c r="H18" s="53">
        <v>239153</v>
      </c>
      <c r="I18" s="54">
        <v>15015</v>
      </c>
      <c r="J18" s="19">
        <v>3597</v>
      </c>
      <c r="K18" s="50">
        <v>2038</v>
      </c>
      <c r="L18" s="52" t="s">
        <v>5</v>
      </c>
      <c r="M18" s="23">
        <v>2102</v>
      </c>
      <c r="N18" s="50">
        <v>1077</v>
      </c>
      <c r="O18" s="19">
        <v>7987</v>
      </c>
      <c r="P18" s="50">
        <v>1775</v>
      </c>
      <c r="Q18" s="19">
        <v>1442</v>
      </c>
      <c r="R18" s="50">
        <v>1087</v>
      </c>
      <c r="S18" s="19">
        <v>28288</v>
      </c>
      <c r="T18" s="50">
        <v>3777</v>
      </c>
      <c r="U18" s="23" t="s">
        <v>61</v>
      </c>
      <c r="V18" s="55" t="s">
        <v>61</v>
      </c>
      <c r="W18" s="52" t="s">
        <v>5</v>
      </c>
      <c r="X18" s="23">
        <v>1498</v>
      </c>
      <c r="Y18" s="50">
        <v>1124</v>
      </c>
      <c r="Z18" s="19">
        <v>190</v>
      </c>
      <c r="AA18" s="50">
        <v>170</v>
      </c>
      <c r="AB18" s="19">
        <v>1119</v>
      </c>
      <c r="AC18" s="50">
        <v>579</v>
      </c>
      <c r="AD18" s="19">
        <v>14017</v>
      </c>
      <c r="AE18" s="50">
        <v>3309</v>
      </c>
      <c r="AF18" s="19">
        <v>8239</v>
      </c>
      <c r="AG18" s="50">
        <v>2389</v>
      </c>
      <c r="AH18" s="52" t="s">
        <v>5</v>
      </c>
      <c r="AI18" s="19">
        <v>3356</v>
      </c>
      <c r="AJ18" s="50">
        <v>1622</v>
      </c>
      <c r="AK18" s="43">
        <v>1268</v>
      </c>
      <c r="AL18" s="50">
        <v>714</v>
      </c>
      <c r="AM18" s="19">
        <v>7783</v>
      </c>
      <c r="AN18" s="50">
        <v>1801</v>
      </c>
      <c r="AO18" s="19">
        <v>2945</v>
      </c>
      <c r="AP18" s="50">
        <v>1096</v>
      </c>
      <c r="AQ18" s="19">
        <v>2385</v>
      </c>
      <c r="AR18" s="50">
        <v>945</v>
      </c>
      <c r="AS18" s="52" t="s">
        <v>5</v>
      </c>
      <c r="AT18" s="19">
        <v>5071</v>
      </c>
      <c r="AU18" s="50">
        <v>1676</v>
      </c>
      <c r="AV18" s="19">
        <v>2754</v>
      </c>
      <c r="AW18" s="50">
        <v>1562</v>
      </c>
      <c r="AX18" s="19">
        <v>1216</v>
      </c>
      <c r="AY18" s="50">
        <v>754</v>
      </c>
      <c r="AZ18" s="19">
        <v>912</v>
      </c>
      <c r="BA18" s="50">
        <v>682</v>
      </c>
      <c r="BB18" s="19">
        <v>3454</v>
      </c>
      <c r="BC18" s="50">
        <v>1588</v>
      </c>
      <c r="BD18" s="52" t="s">
        <v>5</v>
      </c>
      <c r="BE18" s="19">
        <v>3949</v>
      </c>
      <c r="BF18" s="50">
        <v>1331</v>
      </c>
      <c r="BG18" s="19">
        <v>4253</v>
      </c>
      <c r="BH18" s="50">
        <v>1425</v>
      </c>
      <c r="BI18" s="19">
        <v>5208</v>
      </c>
      <c r="BJ18" s="50">
        <v>1603</v>
      </c>
      <c r="BK18" s="19">
        <v>597</v>
      </c>
      <c r="BL18" s="50">
        <v>579</v>
      </c>
      <c r="BM18" s="19">
        <v>6803</v>
      </c>
      <c r="BN18" s="50">
        <v>1761</v>
      </c>
      <c r="BO18" s="52" t="s">
        <v>5</v>
      </c>
      <c r="BP18" s="19">
        <v>3731</v>
      </c>
      <c r="BQ18" s="50">
        <v>2023</v>
      </c>
      <c r="BR18" s="19">
        <v>6025</v>
      </c>
      <c r="BS18" s="50">
        <v>1851</v>
      </c>
      <c r="BT18" s="19">
        <v>3455</v>
      </c>
      <c r="BU18" s="50">
        <v>1539</v>
      </c>
      <c r="BV18" s="19">
        <v>183</v>
      </c>
      <c r="BW18" s="50">
        <v>165</v>
      </c>
      <c r="BX18" s="19">
        <v>1780</v>
      </c>
      <c r="BY18" s="50">
        <v>940</v>
      </c>
      <c r="BZ18" s="52" t="s">
        <v>5</v>
      </c>
      <c r="CA18" s="19">
        <v>11444</v>
      </c>
      <c r="CB18" s="50">
        <v>3183</v>
      </c>
      <c r="CC18" s="19">
        <v>6362</v>
      </c>
      <c r="CD18" s="50">
        <v>1380</v>
      </c>
      <c r="CE18" s="19">
        <v>6336</v>
      </c>
      <c r="CF18" s="50">
        <v>2214</v>
      </c>
      <c r="CG18" s="19">
        <v>1118</v>
      </c>
      <c r="CH18" s="50">
        <v>720</v>
      </c>
      <c r="CI18" s="19">
        <v>3169</v>
      </c>
      <c r="CJ18" s="50">
        <v>1239</v>
      </c>
      <c r="CK18" s="52" t="s">
        <v>5</v>
      </c>
      <c r="CL18" s="19">
        <v>5956</v>
      </c>
      <c r="CM18" s="50">
        <v>2359</v>
      </c>
      <c r="CN18" s="19">
        <v>2890</v>
      </c>
      <c r="CO18" s="50">
        <v>1032</v>
      </c>
      <c r="CP18" s="19">
        <v>4701</v>
      </c>
      <c r="CQ18" s="50">
        <v>1282</v>
      </c>
      <c r="CR18" s="19">
        <v>706</v>
      </c>
      <c r="CS18" s="50">
        <v>649</v>
      </c>
      <c r="CT18" s="19">
        <v>3203</v>
      </c>
      <c r="CU18" s="50">
        <v>1176</v>
      </c>
      <c r="CV18" s="52" t="s">
        <v>5</v>
      </c>
      <c r="CW18" s="19">
        <v>2176</v>
      </c>
      <c r="CX18" s="50">
        <v>1070</v>
      </c>
      <c r="CY18" s="19">
        <v>1444</v>
      </c>
      <c r="CZ18" s="50">
        <v>685</v>
      </c>
      <c r="DA18" s="19">
        <v>26930</v>
      </c>
      <c r="DB18" s="50">
        <v>4760</v>
      </c>
      <c r="DC18" s="19">
        <v>4833</v>
      </c>
      <c r="DD18" s="50">
        <v>1992</v>
      </c>
      <c r="DE18" s="19">
        <v>1043</v>
      </c>
      <c r="DF18" s="50">
        <v>760</v>
      </c>
      <c r="DG18" s="52" t="s">
        <v>5</v>
      </c>
      <c r="DH18" s="19">
        <v>9260</v>
      </c>
      <c r="DI18" s="50">
        <v>3833</v>
      </c>
      <c r="DJ18" s="19">
        <v>6686</v>
      </c>
      <c r="DK18" s="50">
        <v>1847</v>
      </c>
      <c r="DL18" s="19">
        <v>238</v>
      </c>
      <c r="DM18" s="50">
        <v>194</v>
      </c>
      <c r="DN18" s="19">
        <v>3100</v>
      </c>
      <c r="DO18" s="50">
        <v>1243</v>
      </c>
      <c r="DP18" s="19">
        <v>1951</v>
      </c>
      <c r="DQ18" s="50">
        <v>956</v>
      </c>
      <c r="DR18" s="52" t="s">
        <v>5</v>
      </c>
      <c r="DS18" s="19">
        <v>38312</v>
      </c>
      <c r="DT18" s="50">
        <v>4607</v>
      </c>
      <c r="DU18" s="19">
        <v>1104</v>
      </c>
      <c r="DV18" s="50">
        <v>1016</v>
      </c>
      <c r="DW18" s="19">
        <v>126</v>
      </c>
      <c r="DX18" s="50">
        <v>209</v>
      </c>
      <c r="DY18" s="19">
        <v>37082</v>
      </c>
      <c r="DZ18" s="50">
        <v>4439</v>
      </c>
      <c r="EA18" s="46"/>
      <c r="EB18" s="46"/>
    </row>
    <row r="19" spans="1:132" x14ac:dyDescent="0.2">
      <c r="A19" s="52" t="s">
        <v>6</v>
      </c>
      <c r="B19" s="53">
        <v>3538203</v>
      </c>
      <c r="C19" s="54">
        <v>3043</v>
      </c>
      <c r="D19" s="53">
        <v>3102312</v>
      </c>
      <c r="E19" s="54">
        <v>17295</v>
      </c>
      <c r="F19" s="53">
        <v>320248</v>
      </c>
      <c r="G19" s="54">
        <v>14157</v>
      </c>
      <c r="H19" s="53">
        <v>84718</v>
      </c>
      <c r="I19" s="54">
        <v>7195</v>
      </c>
      <c r="J19" s="19">
        <v>1054</v>
      </c>
      <c r="K19" s="50">
        <v>783</v>
      </c>
      <c r="L19" s="52" t="s">
        <v>6</v>
      </c>
      <c r="M19" s="23">
        <v>8</v>
      </c>
      <c r="N19" s="50">
        <v>18</v>
      </c>
      <c r="O19" s="19">
        <v>1204</v>
      </c>
      <c r="P19" s="50">
        <v>1161</v>
      </c>
      <c r="Q19" s="19">
        <v>51</v>
      </c>
      <c r="R19" s="50">
        <v>87</v>
      </c>
      <c r="S19" s="19">
        <v>3870</v>
      </c>
      <c r="T19" s="50">
        <v>1455</v>
      </c>
      <c r="U19" s="19">
        <v>1105</v>
      </c>
      <c r="V19" s="50">
        <v>702</v>
      </c>
      <c r="W19" s="52" t="s">
        <v>6</v>
      </c>
      <c r="X19" s="23" t="s">
        <v>61</v>
      </c>
      <c r="Y19" s="55" t="s">
        <v>61</v>
      </c>
      <c r="Z19" s="23">
        <v>1015</v>
      </c>
      <c r="AA19" s="50">
        <v>1351</v>
      </c>
      <c r="AB19" s="19">
        <v>506</v>
      </c>
      <c r="AC19" s="50">
        <v>517</v>
      </c>
      <c r="AD19" s="19">
        <v>4563</v>
      </c>
      <c r="AE19" s="50">
        <v>1550</v>
      </c>
      <c r="AF19" s="19">
        <v>2606</v>
      </c>
      <c r="AG19" s="50">
        <v>1624</v>
      </c>
      <c r="AH19" s="52" t="s">
        <v>6</v>
      </c>
      <c r="AI19" s="19">
        <v>472</v>
      </c>
      <c r="AJ19" s="50">
        <v>389</v>
      </c>
      <c r="AK19" s="43">
        <v>0</v>
      </c>
      <c r="AL19" s="50">
        <v>207</v>
      </c>
      <c r="AM19" s="19">
        <v>1513</v>
      </c>
      <c r="AN19" s="50">
        <v>720</v>
      </c>
      <c r="AO19" s="19">
        <v>237</v>
      </c>
      <c r="AP19" s="50">
        <v>373</v>
      </c>
      <c r="AQ19" s="19">
        <v>86</v>
      </c>
      <c r="AR19" s="50">
        <v>147</v>
      </c>
      <c r="AS19" s="52" t="s">
        <v>6</v>
      </c>
      <c r="AT19" s="19">
        <v>79</v>
      </c>
      <c r="AU19" s="50">
        <v>112</v>
      </c>
      <c r="AV19" s="19">
        <v>233</v>
      </c>
      <c r="AW19" s="50">
        <v>286</v>
      </c>
      <c r="AX19" s="19">
        <v>597</v>
      </c>
      <c r="AY19" s="50">
        <v>580</v>
      </c>
      <c r="AZ19" s="19">
        <v>1342</v>
      </c>
      <c r="BA19" s="50">
        <v>874</v>
      </c>
      <c r="BB19" s="19">
        <v>1182</v>
      </c>
      <c r="BC19" s="50">
        <v>667</v>
      </c>
      <c r="BD19" s="52" t="s">
        <v>6</v>
      </c>
      <c r="BE19" s="19">
        <v>7630</v>
      </c>
      <c r="BF19" s="50">
        <v>1618</v>
      </c>
      <c r="BG19" s="19">
        <v>819</v>
      </c>
      <c r="BH19" s="50">
        <v>303</v>
      </c>
      <c r="BI19" s="19">
        <v>106</v>
      </c>
      <c r="BJ19" s="50">
        <v>124</v>
      </c>
      <c r="BK19" s="19">
        <v>0</v>
      </c>
      <c r="BL19" s="50">
        <v>207</v>
      </c>
      <c r="BM19" s="19">
        <v>69</v>
      </c>
      <c r="BN19" s="50">
        <v>117</v>
      </c>
      <c r="BO19" s="52" t="s">
        <v>6</v>
      </c>
      <c r="BP19" s="19">
        <v>35</v>
      </c>
      <c r="BQ19" s="50">
        <v>62</v>
      </c>
      <c r="BR19" s="19">
        <v>0</v>
      </c>
      <c r="BS19" s="50">
        <v>207</v>
      </c>
      <c r="BT19" s="19">
        <v>149</v>
      </c>
      <c r="BU19" s="50">
        <v>248</v>
      </c>
      <c r="BV19" s="19">
        <v>939</v>
      </c>
      <c r="BW19" s="50">
        <v>643</v>
      </c>
      <c r="BX19" s="19">
        <v>4573</v>
      </c>
      <c r="BY19" s="50">
        <v>1220</v>
      </c>
      <c r="BZ19" s="52" t="s">
        <v>6</v>
      </c>
      <c r="CA19" s="19">
        <v>0</v>
      </c>
      <c r="CB19" s="50">
        <v>207</v>
      </c>
      <c r="CC19" s="19">
        <v>27361</v>
      </c>
      <c r="CD19" s="50">
        <v>3938</v>
      </c>
      <c r="CE19" s="19">
        <v>1145</v>
      </c>
      <c r="CF19" s="50">
        <v>611</v>
      </c>
      <c r="CG19" s="19">
        <v>0</v>
      </c>
      <c r="CH19" s="50">
        <v>207</v>
      </c>
      <c r="CI19" s="19">
        <v>1410</v>
      </c>
      <c r="CJ19" s="50">
        <v>707</v>
      </c>
      <c r="CK19" s="52" t="s">
        <v>6</v>
      </c>
      <c r="CL19" s="19">
        <v>172</v>
      </c>
      <c r="CM19" s="50">
        <v>286</v>
      </c>
      <c r="CN19" s="19">
        <v>642</v>
      </c>
      <c r="CO19" s="50">
        <v>411</v>
      </c>
      <c r="CP19" s="19">
        <v>3446</v>
      </c>
      <c r="CQ19" s="50">
        <v>1380</v>
      </c>
      <c r="CR19" s="19">
        <v>2136</v>
      </c>
      <c r="CS19" s="50">
        <v>802</v>
      </c>
      <c r="CT19" s="19">
        <v>1811</v>
      </c>
      <c r="CU19" s="50">
        <v>938</v>
      </c>
      <c r="CV19" s="52" t="s">
        <v>6</v>
      </c>
      <c r="CW19" s="19">
        <v>0</v>
      </c>
      <c r="CX19" s="50">
        <v>207</v>
      </c>
      <c r="CY19" s="19">
        <v>743</v>
      </c>
      <c r="CZ19" s="50">
        <v>518</v>
      </c>
      <c r="DA19" s="19">
        <v>4044</v>
      </c>
      <c r="DB19" s="50">
        <v>1579</v>
      </c>
      <c r="DC19" s="19">
        <v>1305</v>
      </c>
      <c r="DD19" s="50">
        <v>1144</v>
      </c>
      <c r="DE19" s="19">
        <v>595</v>
      </c>
      <c r="DF19" s="50">
        <v>337</v>
      </c>
      <c r="DG19" s="52" t="s">
        <v>6</v>
      </c>
      <c r="DH19" s="19">
        <v>2294</v>
      </c>
      <c r="DI19" s="50">
        <v>1058</v>
      </c>
      <c r="DJ19" s="19">
        <v>1062</v>
      </c>
      <c r="DK19" s="50">
        <v>939</v>
      </c>
      <c r="DL19" s="19">
        <v>181</v>
      </c>
      <c r="DM19" s="50">
        <v>208</v>
      </c>
      <c r="DN19" s="19">
        <v>328</v>
      </c>
      <c r="DO19" s="50">
        <v>394</v>
      </c>
      <c r="DP19" s="19">
        <v>0</v>
      </c>
      <c r="DQ19" s="50">
        <v>207</v>
      </c>
      <c r="DR19" s="52" t="s">
        <v>6</v>
      </c>
      <c r="DS19" s="19">
        <v>30925</v>
      </c>
      <c r="DT19" s="50">
        <v>5302</v>
      </c>
      <c r="DU19" s="19">
        <v>4485</v>
      </c>
      <c r="DV19" s="50">
        <v>1952</v>
      </c>
      <c r="DW19" s="19">
        <v>699</v>
      </c>
      <c r="DX19" s="50">
        <v>477</v>
      </c>
      <c r="DY19" s="19">
        <v>25741</v>
      </c>
      <c r="DZ19" s="50">
        <v>4487</v>
      </c>
      <c r="EA19" s="46"/>
      <c r="EB19" s="46"/>
    </row>
    <row r="20" spans="1:132" x14ac:dyDescent="0.2">
      <c r="A20" s="52" t="s">
        <v>7</v>
      </c>
      <c r="B20" s="53">
        <v>958770</v>
      </c>
      <c r="C20" s="54">
        <v>1413</v>
      </c>
      <c r="D20" s="53">
        <v>853523</v>
      </c>
      <c r="E20" s="54">
        <v>7519</v>
      </c>
      <c r="F20" s="53">
        <v>67984</v>
      </c>
      <c r="G20" s="54">
        <v>6209</v>
      </c>
      <c r="H20" s="53">
        <v>34451</v>
      </c>
      <c r="I20" s="54">
        <v>4392</v>
      </c>
      <c r="J20" s="19">
        <v>39</v>
      </c>
      <c r="K20" s="50">
        <v>60</v>
      </c>
      <c r="L20" s="52" t="s">
        <v>7</v>
      </c>
      <c r="M20" s="23">
        <v>0</v>
      </c>
      <c r="N20" s="50">
        <v>200</v>
      </c>
      <c r="O20" s="19">
        <v>115</v>
      </c>
      <c r="P20" s="50">
        <v>190</v>
      </c>
      <c r="Q20" s="19">
        <v>0</v>
      </c>
      <c r="R20" s="50">
        <v>200</v>
      </c>
      <c r="S20" s="19">
        <v>551</v>
      </c>
      <c r="T20" s="50">
        <v>384</v>
      </c>
      <c r="U20" s="19">
        <v>0</v>
      </c>
      <c r="V20" s="50">
        <v>200</v>
      </c>
      <c r="W20" s="52" t="s">
        <v>7</v>
      </c>
      <c r="X20" s="19">
        <v>487</v>
      </c>
      <c r="Y20" s="50">
        <v>332</v>
      </c>
      <c r="Z20" s="23" t="s">
        <v>61</v>
      </c>
      <c r="AA20" s="55" t="s">
        <v>61</v>
      </c>
      <c r="AB20" s="23">
        <v>136</v>
      </c>
      <c r="AC20" s="50">
        <v>149</v>
      </c>
      <c r="AD20" s="19">
        <v>1122</v>
      </c>
      <c r="AE20" s="50">
        <v>752</v>
      </c>
      <c r="AF20" s="19">
        <v>118</v>
      </c>
      <c r="AG20" s="50">
        <v>191</v>
      </c>
      <c r="AH20" s="52" t="s">
        <v>7</v>
      </c>
      <c r="AI20" s="19">
        <v>0</v>
      </c>
      <c r="AJ20" s="50">
        <v>200</v>
      </c>
      <c r="AK20" s="43">
        <v>0</v>
      </c>
      <c r="AL20" s="50">
        <v>200</v>
      </c>
      <c r="AM20" s="19">
        <v>191</v>
      </c>
      <c r="AN20" s="50">
        <v>196</v>
      </c>
      <c r="AO20" s="19">
        <v>50</v>
      </c>
      <c r="AP20" s="50">
        <v>83</v>
      </c>
      <c r="AQ20" s="19">
        <v>205</v>
      </c>
      <c r="AR20" s="50">
        <v>228</v>
      </c>
      <c r="AS20" s="52" t="s">
        <v>7</v>
      </c>
      <c r="AT20" s="19">
        <v>747</v>
      </c>
      <c r="AU20" s="50">
        <v>1201</v>
      </c>
      <c r="AV20" s="19">
        <v>94</v>
      </c>
      <c r="AW20" s="50">
        <v>141</v>
      </c>
      <c r="AX20" s="19">
        <v>468</v>
      </c>
      <c r="AY20" s="50">
        <v>409</v>
      </c>
      <c r="AZ20" s="19">
        <v>101</v>
      </c>
      <c r="BA20" s="50">
        <v>167</v>
      </c>
      <c r="BB20" s="19">
        <v>5639</v>
      </c>
      <c r="BC20" s="50">
        <v>1485</v>
      </c>
      <c r="BD20" s="52" t="s">
        <v>7</v>
      </c>
      <c r="BE20" s="19">
        <v>481</v>
      </c>
      <c r="BF20" s="50">
        <v>675</v>
      </c>
      <c r="BG20" s="19">
        <v>153</v>
      </c>
      <c r="BH20" s="50">
        <v>189</v>
      </c>
      <c r="BI20" s="19">
        <v>0</v>
      </c>
      <c r="BJ20" s="50">
        <v>200</v>
      </c>
      <c r="BK20" s="19">
        <v>148</v>
      </c>
      <c r="BL20" s="50">
        <v>232</v>
      </c>
      <c r="BM20" s="19">
        <v>0</v>
      </c>
      <c r="BN20" s="50">
        <v>200</v>
      </c>
      <c r="BO20" s="52" t="s">
        <v>7</v>
      </c>
      <c r="BP20" s="19">
        <v>0</v>
      </c>
      <c r="BQ20" s="50">
        <v>200</v>
      </c>
      <c r="BR20" s="19">
        <v>86</v>
      </c>
      <c r="BS20" s="50">
        <v>145</v>
      </c>
      <c r="BT20" s="19">
        <v>0</v>
      </c>
      <c r="BU20" s="50">
        <v>200</v>
      </c>
      <c r="BV20" s="19">
        <v>157</v>
      </c>
      <c r="BW20" s="50">
        <v>270</v>
      </c>
      <c r="BX20" s="19">
        <v>6112</v>
      </c>
      <c r="BY20" s="50">
        <v>2347</v>
      </c>
      <c r="BZ20" s="52" t="s">
        <v>7</v>
      </c>
      <c r="CA20" s="19">
        <v>30</v>
      </c>
      <c r="CB20" s="50">
        <v>70</v>
      </c>
      <c r="CC20" s="19">
        <v>2907</v>
      </c>
      <c r="CD20" s="50">
        <v>1427</v>
      </c>
      <c r="CE20" s="19">
        <v>586</v>
      </c>
      <c r="CF20" s="50">
        <v>413</v>
      </c>
      <c r="CG20" s="19">
        <v>167</v>
      </c>
      <c r="CH20" s="50">
        <v>272</v>
      </c>
      <c r="CI20" s="19">
        <v>446</v>
      </c>
      <c r="CJ20" s="50">
        <v>434</v>
      </c>
      <c r="CK20" s="52" t="s">
        <v>7</v>
      </c>
      <c r="CL20" s="19">
        <v>0</v>
      </c>
      <c r="CM20" s="50">
        <v>200</v>
      </c>
      <c r="CN20" s="19">
        <v>0</v>
      </c>
      <c r="CO20" s="50">
        <v>200</v>
      </c>
      <c r="CP20" s="19">
        <v>9991</v>
      </c>
      <c r="CQ20" s="50">
        <v>2565</v>
      </c>
      <c r="CR20" s="19">
        <v>187</v>
      </c>
      <c r="CS20" s="50">
        <v>320</v>
      </c>
      <c r="CT20" s="19">
        <v>470</v>
      </c>
      <c r="CU20" s="50">
        <v>364</v>
      </c>
      <c r="CV20" s="52" t="s">
        <v>7</v>
      </c>
      <c r="CW20" s="19">
        <v>0</v>
      </c>
      <c r="CX20" s="50">
        <v>200</v>
      </c>
      <c r="CY20" s="19">
        <v>103</v>
      </c>
      <c r="CZ20" s="50">
        <v>153</v>
      </c>
      <c r="DA20" s="19">
        <v>378</v>
      </c>
      <c r="DB20" s="50">
        <v>271</v>
      </c>
      <c r="DC20" s="19">
        <v>99</v>
      </c>
      <c r="DD20" s="50">
        <v>172</v>
      </c>
      <c r="DE20" s="19">
        <v>305</v>
      </c>
      <c r="DF20" s="50">
        <v>269</v>
      </c>
      <c r="DG20" s="52" t="s">
        <v>7</v>
      </c>
      <c r="DH20" s="19">
        <v>1458</v>
      </c>
      <c r="DI20" s="50">
        <v>818</v>
      </c>
      <c r="DJ20" s="19">
        <v>0</v>
      </c>
      <c r="DK20" s="50">
        <v>200</v>
      </c>
      <c r="DL20" s="19">
        <v>124</v>
      </c>
      <c r="DM20" s="50">
        <v>176</v>
      </c>
      <c r="DN20" s="19">
        <v>0</v>
      </c>
      <c r="DO20" s="50">
        <v>200</v>
      </c>
      <c r="DP20" s="19">
        <v>0</v>
      </c>
      <c r="DQ20" s="50">
        <v>200</v>
      </c>
      <c r="DR20" s="52" t="s">
        <v>7</v>
      </c>
      <c r="DS20" s="19">
        <v>2812</v>
      </c>
      <c r="DT20" s="50">
        <v>957</v>
      </c>
      <c r="DU20" s="19">
        <v>185</v>
      </c>
      <c r="DV20" s="50">
        <v>225</v>
      </c>
      <c r="DW20" s="19">
        <v>50</v>
      </c>
      <c r="DX20" s="50">
        <v>83</v>
      </c>
      <c r="DY20" s="19">
        <v>2577</v>
      </c>
      <c r="DZ20" s="50">
        <v>965</v>
      </c>
      <c r="EA20" s="46"/>
      <c r="EB20" s="46"/>
    </row>
    <row r="21" spans="1:132" x14ac:dyDescent="0.2">
      <c r="A21" s="52" t="s">
        <v>8</v>
      </c>
      <c r="B21" s="53">
        <v>693798</v>
      </c>
      <c r="C21" s="54">
        <v>1873</v>
      </c>
      <c r="D21" s="53">
        <v>568201</v>
      </c>
      <c r="E21" s="54">
        <v>6930</v>
      </c>
      <c r="F21" s="53">
        <v>68603</v>
      </c>
      <c r="G21" s="54">
        <v>5579</v>
      </c>
      <c r="H21" s="53">
        <v>47555</v>
      </c>
      <c r="I21" s="54">
        <v>4011</v>
      </c>
      <c r="J21" s="19">
        <v>174</v>
      </c>
      <c r="K21" s="50">
        <v>225</v>
      </c>
      <c r="L21" s="52" t="s">
        <v>8</v>
      </c>
      <c r="M21" s="23">
        <v>0</v>
      </c>
      <c r="N21" s="50">
        <v>213</v>
      </c>
      <c r="O21" s="19">
        <v>204</v>
      </c>
      <c r="P21" s="50">
        <v>220</v>
      </c>
      <c r="Q21" s="19">
        <v>0</v>
      </c>
      <c r="R21" s="50">
        <v>213</v>
      </c>
      <c r="S21" s="19">
        <v>3803</v>
      </c>
      <c r="T21" s="50">
        <v>1151</v>
      </c>
      <c r="U21" s="19">
        <v>336</v>
      </c>
      <c r="V21" s="50">
        <v>289</v>
      </c>
      <c r="W21" s="52" t="s">
        <v>8</v>
      </c>
      <c r="X21" s="19">
        <v>262</v>
      </c>
      <c r="Y21" s="50">
        <v>190</v>
      </c>
      <c r="Z21" s="19">
        <v>182</v>
      </c>
      <c r="AA21" s="50">
        <v>215</v>
      </c>
      <c r="AB21" s="23" t="s">
        <v>61</v>
      </c>
      <c r="AC21" s="55" t="s">
        <v>61</v>
      </c>
      <c r="AD21" s="23">
        <v>1789</v>
      </c>
      <c r="AE21" s="50">
        <v>842</v>
      </c>
      <c r="AF21" s="19">
        <v>647</v>
      </c>
      <c r="AG21" s="50">
        <v>392</v>
      </c>
      <c r="AH21" s="52" t="s">
        <v>8</v>
      </c>
      <c r="AI21" s="19">
        <v>124</v>
      </c>
      <c r="AJ21" s="50">
        <v>213</v>
      </c>
      <c r="AK21" s="43">
        <v>0</v>
      </c>
      <c r="AL21" s="50">
        <v>213</v>
      </c>
      <c r="AM21" s="19">
        <v>1066</v>
      </c>
      <c r="AN21" s="50">
        <v>655</v>
      </c>
      <c r="AO21" s="19">
        <v>146</v>
      </c>
      <c r="AP21" s="50">
        <v>163</v>
      </c>
      <c r="AQ21" s="19">
        <v>162</v>
      </c>
      <c r="AR21" s="50">
        <v>160</v>
      </c>
      <c r="AS21" s="52" t="s">
        <v>8</v>
      </c>
      <c r="AT21" s="19">
        <v>0</v>
      </c>
      <c r="AU21" s="50">
        <v>213</v>
      </c>
      <c r="AV21" s="19">
        <v>110</v>
      </c>
      <c r="AW21" s="50">
        <v>108</v>
      </c>
      <c r="AX21" s="19">
        <v>0</v>
      </c>
      <c r="AY21" s="50">
        <v>213</v>
      </c>
      <c r="AZ21" s="19">
        <v>61</v>
      </c>
      <c r="BA21" s="50">
        <v>103</v>
      </c>
      <c r="BB21" s="19">
        <v>12735</v>
      </c>
      <c r="BC21" s="50">
        <v>2757</v>
      </c>
      <c r="BD21" s="52" t="s">
        <v>8</v>
      </c>
      <c r="BE21" s="19">
        <v>1664</v>
      </c>
      <c r="BF21" s="50">
        <v>441</v>
      </c>
      <c r="BG21" s="19">
        <v>486</v>
      </c>
      <c r="BH21" s="50">
        <v>319</v>
      </c>
      <c r="BI21" s="19">
        <v>143</v>
      </c>
      <c r="BJ21" s="50">
        <v>138</v>
      </c>
      <c r="BK21" s="19">
        <v>146</v>
      </c>
      <c r="BL21" s="50">
        <v>263</v>
      </c>
      <c r="BM21" s="19">
        <v>201</v>
      </c>
      <c r="BN21" s="50">
        <v>182</v>
      </c>
      <c r="BO21" s="52" t="s">
        <v>8</v>
      </c>
      <c r="BP21" s="19">
        <v>92</v>
      </c>
      <c r="BQ21" s="50">
        <v>77</v>
      </c>
      <c r="BR21" s="19">
        <v>0</v>
      </c>
      <c r="BS21" s="50">
        <v>213</v>
      </c>
      <c r="BT21" s="19">
        <v>36</v>
      </c>
      <c r="BU21" s="50">
        <v>83</v>
      </c>
      <c r="BV21" s="19">
        <v>130</v>
      </c>
      <c r="BW21" s="50">
        <v>225</v>
      </c>
      <c r="BX21" s="19">
        <v>2382</v>
      </c>
      <c r="BY21" s="50">
        <v>894</v>
      </c>
      <c r="BZ21" s="52" t="s">
        <v>8</v>
      </c>
      <c r="CA21" s="19">
        <v>0</v>
      </c>
      <c r="CB21" s="50">
        <v>213</v>
      </c>
      <c r="CC21" s="19">
        <v>4642</v>
      </c>
      <c r="CD21" s="50">
        <v>1361</v>
      </c>
      <c r="CE21" s="19">
        <v>1026</v>
      </c>
      <c r="CF21" s="50">
        <v>569</v>
      </c>
      <c r="CG21" s="19">
        <v>0</v>
      </c>
      <c r="CH21" s="50">
        <v>213</v>
      </c>
      <c r="CI21" s="19">
        <v>1592</v>
      </c>
      <c r="CJ21" s="50">
        <v>805</v>
      </c>
      <c r="CK21" s="52" t="s">
        <v>8</v>
      </c>
      <c r="CL21" s="19">
        <v>0</v>
      </c>
      <c r="CM21" s="50">
        <v>213</v>
      </c>
      <c r="CN21" s="19">
        <v>80</v>
      </c>
      <c r="CO21" s="50">
        <v>134</v>
      </c>
      <c r="CP21" s="19">
        <v>1617</v>
      </c>
      <c r="CQ21" s="50">
        <v>591</v>
      </c>
      <c r="CR21" s="19">
        <v>87</v>
      </c>
      <c r="CS21" s="50">
        <v>96</v>
      </c>
      <c r="CT21" s="19">
        <v>408</v>
      </c>
      <c r="CU21" s="50">
        <v>253</v>
      </c>
      <c r="CV21" s="52" t="s">
        <v>8</v>
      </c>
      <c r="CW21" s="19">
        <v>0</v>
      </c>
      <c r="CX21" s="50">
        <v>213</v>
      </c>
      <c r="CY21" s="19">
        <v>690</v>
      </c>
      <c r="CZ21" s="50">
        <v>478</v>
      </c>
      <c r="DA21" s="19">
        <v>1036</v>
      </c>
      <c r="DB21" s="50">
        <v>648</v>
      </c>
      <c r="DC21" s="19">
        <v>215</v>
      </c>
      <c r="DD21" s="50">
        <v>187</v>
      </c>
      <c r="DE21" s="19">
        <v>213</v>
      </c>
      <c r="DF21" s="50">
        <v>345</v>
      </c>
      <c r="DG21" s="52" t="s">
        <v>8</v>
      </c>
      <c r="DH21" s="19">
        <v>7773</v>
      </c>
      <c r="DI21" s="50">
        <v>1392</v>
      </c>
      <c r="DJ21" s="19">
        <v>387</v>
      </c>
      <c r="DK21" s="50">
        <v>331</v>
      </c>
      <c r="DL21" s="19">
        <v>294</v>
      </c>
      <c r="DM21" s="50">
        <v>401</v>
      </c>
      <c r="DN21" s="19">
        <v>346</v>
      </c>
      <c r="DO21" s="50">
        <v>377</v>
      </c>
      <c r="DP21" s="19">
        <v>68</v>
      </c>
      <c r="DQ21" s="50">
        <v>113</v>
      </c>
      <c r="DR21" s="52" t="s">
        <v>8</v>
      </c>
      <c r="DS21" s="19">
        <v>9439</v>
      </c>
      <c r="DT21" s="50">
        <v>1788</v>
      </c>
      <c r="DU21" s="19">
        <v>183</v>
      </c>
      <c r="DV21" s="50">
        <v>230</v>
      </c>
      <c r="DW21" s="19">
        <v>0</v>
      </c>
      <c r="DX21" s="50">
        <v>213</v>
      </c>
      <c r="DY21" s="19">
        <v>9256</v>
      </c>
      <c r="DZ21" s="50">
        <v>1780</v>
      </c>
      <c r="EA21" s="46"/>
      <c r="EB21" s="46"/>
    </row>
    <row r="22" spans="1:132" x14ac:dyDescent="0.2">
      <c r="A22" s="52" t="s">
        <v>9</v>
      </c>
      <c r="B22" s="53">
        <v>21092877</v>
      </c>
      <c r="C22" s="54">
        <v>8313</v>
      </c>
      <c r="D22" s="53">
        <v>17863603</v>
      </c>
      <c r="E22" s="54">
        <v>57744</v>
      </c>
      <c r="F22" s="53">
        <v>2420485</v>
      </c>
      <c r="G22" s="54">
        <v>51354</v>
      </c>
      <c r="H22" s="53">
        <v>587261</v>
      </c>
      <c r="I22" s="54">
        <v>22336</v>
      </c>
      <c r="J22" s="19">
        <v>12870</v>
      </c>
      <c r="K22" s="50">
        <v>2462</v>
      </c>
      <c r="L22" s="52" t="s">
        <v>9</v>
      </c>
      <c r="M22" s="23">
        <v>1388</v>
      </c>
      <c r="N22" s="50">
        <v>1336</v>
      </c>
      <c r="O22" s="19">
        <v>4542</v>
      </c>
      <c r="P22" s="50">
        <v>1569</v>
      </c>
      <c r="Q22" s="19">
        <v>3239</v>
      </c>
      <c r="R22" s="50">
        <v>1933</v>
      </c>
      <c r="S22" s="19">
        <v>26888</v>
      </c>
      <c r="T22" s="50">
        <v>5227</v>
      </c>
      <c r="U22" s="19">
        <v>15746</v>
      </c>
      <c r="V22" s="50">
        <v>3227</v>
      </c>
      <c r="W22" s="52" t="s">
        <v>9</v>
      </c>
      <c r="X22" s="19">
        <v>18291</v>
      </c>
      <c r="Y22" s="50">
        <v>4056</v>
      </c>
      <c r="Z22" s="19">
        <v>4124</v>
      </c>
      <c r="AA22" s="50">
        <v>1746</v>
      </c>
      <c r="AB22" s="19">
        <v>983</v>
      </c>
      <c r="AC22" s="50">
        <v>498</v>
      </c>
      <c r="AD22" s="23" t="s">
        <v>61</v>
      </c>
      <c r="AE22" s="55" t="s">
        <v>61</v>
      </c>
      <c r="AF22" s="23">
        <v>35350</v>
      </c>
      <c r="AG22" s="50">
        <v>5797</v>
      </c>
      <c r="AH22" s="52" t="s">
        <v>9</v>
      </c>
      <c r="AI22" s="19">
        <v>3008</v>
      </c>
      <c r="AJ22" s="50">
        <v>1267</v>
      </c>
      <c r="AK22" s="43">
        <v>1594</v>
      </c>
      <c r="AL22" s="50">
        <v>1282</v>
      </c>
      <c r="AM22" s="19">
        <v>27622</v>
      </c>
      <c r="AN22" s="50">
        <v>6372</v>
      </c>
      <c r="AO22" s="19">
        <v>11784</v>
      </c>
      <c r="AP22" s="50">
        <v>2472</v>
      </c>
      <c r="AQ22" s="19">
        <v>3538</v>
      </c>
      <c r="AR22" s="50">
        <v>1280</v>
      </c>
      <c r="AS22" s="52" t="s">
        <v>9</v>
      </c>
      <c r="AT22" s="19">
        <v>2970</v>
      </c>
      <c r="AU22" s="50">
        <v>1020</v>
      </c>
      <c r="AV22" s="19">
        <v>11330</v>
      </c>
      <c r="AW22" s="50">
        <v>3711</v>
      </c>
      <c r="AX22" s="19">
        <v>4389</v>
      </c>
      <c r="AY22" s="50">
        <v>1524</v>
      </c>
      <c r="AZ22" s="19">
        <v>2783</v>
      </c>
      <c r="BA22" s="50">
        <v>1092</v>
      </c>
      <c r="BB22" s="19">
        <v>15173</v>
      </c>
      <c r="BC22" s="50">
        <v>2952</v>
      </c>
      <c r="BD22" s="52" t="s">
        <v>9</v>
      </c>
      <c r="BE22" s="19">
        <v>20314</v>
      </c>
      <c r="BF22" s="50">
        <v>3771</v>
      </c>
      <c r="BG22" s="19">
        <v>20852</v>
      </c>
      <c r="BH22" s="50">
        <v>3732</v>
      </c>
      <c r="BI22" s="19">
        <v>6820</v>
      </c>
      <c r="BJ22" s="50">
        <v>1876</v>
      </c>
      <c r="BK22" s="19">
        <v>2984</v>
      </c>
      <c r="BL22" s="50">
        <v>1248</v>
      </c>
      <c r="BM22" s="19">
        <v>9774</v>
      </c>
      <c r="BN22" s="50">
        <v>2534</v>
      </c>
      <c r="BO22" s="52" t="s">
        <v>9</v>
      </c>
      <c r="BP22" s="19">
        <v>1007</v>
      </c>
      <c r="BQ22" s="50">
        <v>644</v>
      </c>
      <c r="BR22" s="19">
        <v>3893</v>
      </c>
      <c r="BS22" s="50">
        <v>1961</v>
      </c>
      <c r="BT22" s="19">
        <v>3772</v>
      </c>
      <c r="BU22" s="50">
        <v>1409</v>
      </c>
      <c r="BV22" s="19">
        <v>5137</v>
      </c>
      <c r="BW22" s="50">
        <v>1638</v>
      </c>
      <c r="BX22" s="19">
        <v>30105</v>
      </c>
      <c r="BY22" s="50">
        <v>4039</v>
      </c>
      <c r="BZ22" s="52" t="s">
        <v>9</v>
      </c>
      <c r="CA22" s="19">
        <v>2558</v>
      </c>
      <c r="CB22" s="50">
        <v>1420</v>
      </c>
      <c r="CC22" s="19">
        <v>63033</v>
      </c>
      <c r="CD22" s="50">
        <v>7071</v>
      </c>
      <c r="CE22" s="19">
        <v>26708</v>
      </c>
      <c r="CF22" s="50">
        <v>4144</v>
      </c>
      <c r="CG22" s="19">
        <v>1485</v>
      </c>
      <c r="CH22" s="50">
        <v>785</v>
      </c>
      <c r="CI22" s="19">
        <v>22452</v>
      </c>
      <c r="CJ22" s="50">
        <v>4090</v>
      </c>
      <c r="CK22" s="52" t="s">
        <v>9</v>
      </c>
      <c r="CL22" s="19">
        <v>3190</v>
      </c>
      <c r="CM22" s="50">
        <v>1500</v>
      </c>
      <c r="CN22" s="19">
        <v>3639</v>
      </c>
      <c r="CO22" s="50">
        <v>2184</v>
      </c>
      <c r="CP22" s="19">
        <v>31712</v>
      </c>
      <c r="CQ22" s="50">
        <v>4614</v>
      </c>
      <c r="CR22" s="19">
        <v>4219</v>
      </c>
      <c r="CS22" s="50">
        <v>2579</v>
      </c>
      <c r="CT22" s="19">
        <v>15250</v>
      </c>
      <c r="CU22" s="50">
        <v>3512</v>
      </c>
      <c r="CV22" s="52" t="s">
        <v>9</v>
      </c>
      <c r="CW22" s="19">
        <v>3062</v>
      </c>
      <c r="CX22" s="50">
        <v>3228</v>
      </c>
      <c r="CY22" s="19">
        <v>13285</v>
      </c>
      <c r="CZ22" s="50">
        <v>2682</v>
      </c>
      <c r="DA22" s="19">
        <v>24197</v>
      </c>
      <c r="DB22" s="50">
        <v>3274</v>
      </c>
      <c r="DC22" s="19">
        <v>3558</v>
      </c>
      <c r="DD22" s="50">
        <v>1826</v>
      </c>
      <c r="DE22" s="19">
        <v>1723</v>
      </c>
      <c r="DF22" s="50">
        <v>1089</v>
      </c>
      <c r="DG22" s="52" t="s">
        <v>9</v>
      </c>
      <c r="DH22" s="19">
        <v>31798</v>
      </c>
      <c r="DI22" s="50">
        <v>5713</v>
      </c>
      <c r="DJ22" s="19">
        <v>9045</v>
      </c>
      <c r="DK22" s="50">
        <v>3355</v>
      </c>
      <c r="DL22" s="19">
        <v>5760</v>
      </c>
      <c r="DM22" s="50">
        <v>2070</v>
      </c>
      <c r="DN22" s="19">
        <v>7573</v>
      </c>
      <c r="DO22" s="50">
        <v>2415</v>
      </c>
      <c r="DP22" s="19">
        <v>744</v>
      </c>
      <c r="DQ22" s="50">
        <v>736</v>
      </c>
      <c r="DR22" s="52" t="s">
        <v>9</v>
      </c>
      <c r="DS22" s="19">
        <v>221528</v>
      </c>
      <c r="DT22" s="50">
        <v>12275</v>
      </c>
      <c r="DU22" s="19">
        <v>44710</v>
      </c>
      <c r="DV22" s="50">
        <v>7633</v>
      </c>
      <c r="DW22" s="19">
        <v>3860</v>
      </c>
      <c r="DX22" s="50">
        <v>2338</v>
      </c>
      <c r="DY22" s="19">
        <v>172958</v>
      </c>
      <c r="DZ22" s="50">
        <v>9699</v>
      </c>
      <c r="EA22" s="46"/>
      <c r="EB22" s="46"/>
    </row>
    <row r="23" spans="1:132" x14ac:dyDescent="0.2">
      <c r="A23" s="52"/>
      <c r="B23" s="53"/>
      <c r="C23" s="54"/>
      <c r="D23" s="53"/>
      <c r="E23" s="54"/>
      <c r="F23" s="53"/>
      <c r="G23" s="54"/>
      <c r="H23" s="53"/>
      <c r="I23" s="54"/>
      <c r="J23" s="19"/>
      <c r="K23" s="50"/>
      <c r="L23" s="52"/>
      <c r="M23" s="23"/>
      <c r="N23" s="50"/>
      <c r="O23" s="19"/>
      <c r="P23" s="50"/>
      <c r="Q23" s="19"/>
      <c r="R23" s="50"/>
      <c r="S23" s="19"/>
      <c r="T23" s="50"/>
      <c r="U23" s="19"/>
      <c r="V23" s="50"/>
      <c r="W23" s="52"/>
      <c r="X23" s="19"/>
      <c r="Y23" s="50"/>
      <c r="Z23" s="19"/>
      <c r="AA23" s="50"/>
      <c r="AB23" s="19"/>
      <c r="AC23" s="50"/>
      <c r="AD23" s="19"/>
      <c r="AE23" s="50"/>
      <c r="AF23" s="19"/>
      <c r="AG23" s="50"/>
      <c r="AH23" s="52"/>
      <c r="AI23" s="19"/>
      <c r="AJ23" s="50"/>
      <c r="AK23" s="43"/>
      <c r="AL23" s="50"/>
      <c r="AM23" s="19"/>
      <c r="AN23" s="50"/>
      <c r="AO23" s="19"/>
      <c r="AP23" s="50"/>
      <c r="AQ23" s="19"/>
      <c r="AR23" s="50"/>
      <c r="AS23" s="52"/>
      <c r="AT23" s="19"/>
      <c r="AU23" s="50"/>
      <c r="AV23" s="19"/>
      <c r="AW23" s="50"/>
      <c r="AX23" s="19"/>
      <c r="AY23" s="50"/>
      <c r="AZ23" s="19"/>
      <c r="BA23" s="50"/>
      <c r="BB23" s="19"/>
      <c r="BC23" s="50"/>
      <c r="BD23" s="52"/>
      <c r="BE23" s="19"/>
      <c r="BF23" s="50"/>
      <c r="BG23" s="19"/>
      <c r="BH23" s="50"/>
      <c r="BI23" s="19"/>
      <c r="BJ23" s="50"/>
      <c r="BK23" s="19"/>
      <c r="BL23" s="50"/>
      <c r="BM23" s="19"/>
      <c r="BN23" s="50"/>
      <c r="BO23" s="52"/>
      <c r="BP23" s="19"/>
      <c r="BQ23" s="50"/>
      <c r="BR23" s="19"/>
      <c r="BS23" s="50"/>
      <c r="BT23" s="19"/>
      <c r="BU23" s="50"/>
      <c r="BV23" s="19"/>
      <c r="BW23" s="50"/>
      <c r="BX23" s="19"/>
      <c r="BY23" s="50"/>
      <c r="BZ23" s="52"/>
      <c r="CA23" s="19"/>
      <c r="CB23" s="50"/>
      <c r="CC23" s="19"/>
      <c r="CD23" s="50"/>
      <c r="CE23" s="19"/>
      <c r="CF23" s="50"/>
      <c r="CG23" s="19"/>
      <c r="CH23" s="50"/>
      <c r="CI23" s="19"/>
      <c r="CJ23" s="50"/>
      <c r="CK23" s="52"/>
      <c r="CL23" s="19"/>
      <c r="CM23" s="50"/>
      <c r="CN23" s="19"/>
      <c r="CO23" s="50"/>
      <c r="CP23" s="19"/>
      <c r="CQ23" s="50"/>
      <c r="CR23" s="19"/>
      <c r="CS23" s="50"/>
      <c r="CT23" s="19"/>
      <c r="CU23" s="50"/>
      <c r="CV23" s="52"/>
      <c r="CW23" s="19"/>
      <c r="CX23" s="50"/>
      <c r="CY23" s="19"/>
      <c r="CZ23" s="50"/>
      <c r="DA23" s="19"/>
      <c r="DB23" s="50"/>
      <c r="DC23" s="19"/>
      <c r="DD23" s="50"/>
      <c r="DE23" s="19"/>
      <c r="DF23" s="50"/>
      <c r="DG23" s="52"/>
      <c r="DH23" s="19"/>
      <c r="DI23" s="50"/>
      <c r="DJ23" s="19"/>
      <c r="DK23" s="50"/>
      <c r="DL23" s="19"/>
      <c r="DM23" s="50"/>
      <c r="DN23" s="19"/>
      <c r="DO23" s="50"/>
      <c r="DP23" s="19"/>
      <c r="DQ23" s="50"/>
      <c r="DR23" s="52"/>
      <c r="DS23" s="19"/>
      <c r="DT23" s="50"/>
      <c r="DU23" s="19"/>
      <c r="DV23" s="50"/>
      <c r="DW23" s="19"/>
      <c r="DX23" s="50"/>
      <c r="DY23" s="19"/>
      <c r="DZ23" s="50"/>
      <c r="EA23" s="46"/>
      <c r="EB23" s="46"/>
    </row>
    <row r="24" spans="1:132" x14ac:dyDescent="0.2">
      <c r="A24" s="52" t="s">
        <v>10</v>
      </c>
      <c r="B24" s="53">
        <v>10410462</v>
      </c>
      <c r="C24" s="54">
        <v>5598</v>
      </c>
      <c r="D24" s="53">
        <v>8909803</v>
      </c>
      <c r="E24" s="54">
        <v>34965</v>
      </c>
      <c r="F24" s="53">
        <v>1174523</v>
      </c>
      <c r="G24" s="54">
        <v>34817</v>
      </c>
      <c r="H24" s="53">
        <v>274273</v>
      </c>
      <c r="I24" s="54">
        <v>15590</v>
      </c>
      <c r="J24" s="19">
        <v>15589</v>
      </c>
      <c r="K24" s="50">
        <v>3626</v>
      </c>
      <c r="L24" s="52" t="s">
        <v>10</v>
      </c>
      <c r="M24" s="23">
        <v>917</v>
      </c>
      <c r="N24" s="50">
        <v>623</v>
      </c>
      <c r="O24" s="19">
        <v>2255</v>
      </c>
      <c r="P24" s="50">
        <v>1493</v>
      </c>
      <c r="Q24" s="19">
        <v>1900</v>
      </c>
      <c r="R24" s="50">
        <v>1113</v>
      </c>
      <c r="S24" s="19">
        <v>16745</v>
      </c>
      <c r="T24" s="50">
        <v>4010</v>
      </c>
      <c r="U24" s="19">
        <v>3497</v>
      </c>
      <c r="V24" s="50">
        <v>1409</v>
      </c>
      <c r="W24" s="52" t="s">
        <v>10</v>
      </c>
      <c r="X24" s="19">
        <v>5574</v>
      </c>
      <c r="Y24" s="50">
        <v>2690</v>
      </c>
      <c r="Z24" s="19">
        <v>520</v>
      </c>
      <c r="AA24" s="50">
        <v>415</v>
      </c>
      <c r="AB24" s="19">
        <v>571</v>
      </c>
      <c r="AC24" s="50">
        <v>389</v>
      </c>
      <c r="AD24" s="19">
        <v>51020</v>
      </c>
      <c r="AE24" s="50">
        <v>7486</v>
      </c>
      <c r="AF24" s="23" t="s">
        <v>61</v>
      </c>
      <c r="AG24" s="55" t="s">
        <v>61</v>
      </c>
      <c r="AH24" s="52" t="s">
        <v>10</v>
      </c>
      <c r="AI24" s="23">
        <v>2335</v>
      </c>
      <c r="AJ24" s="50">
        <v>1734</v>
      </c>
      <c r="AK24" s="43">
        <v>193</v>
      </c>
      <c r="AL24" s="50">
        <v>255</v>
      </c>
      <c r="AM24" s="19">
        <v>6146</v>
      </c>
      <c r="AN24" s="50">
        <v>1983</v>
      </c>
      <c r="AO24" s="19">
        <v>4151</v>
      </c>
      <c r="AP24" s="50">
        <v>1669</v>
      </c>
      <c r="AQ24" s="19">
        <v>1995</v>
      </c>
      <c r="AR24" s="50">
        <v>1203</v>
      </c>
      <c r="AS24" s="52" t="s">
        <v>10</v>
      </c>
      <c r="AT24" s="19">
        <v>1110</v>
      </c>
      <c r="AU24" s="50">
        <v>586</v>
      </c>
      <c r="AV24" s="19">
        <v>2027</v>
      </c>
      <c r="AW24" s="50">
        <v>1162</v>
      </c>
      <c r="AX24" s="19">
        <v>3082</v>
      </c>
      <c r="AY24" s="50">
        <v>1368</v>
      </c>
      <c r="AZ24" s="19">
        <v>89</v>
      </c>
      <c r="BA24" s="50">
        <v>108</v>
      </c>
      <c r="BB24" s="19">
        <v>5797</v>
      </c>
      <c r="BC24" s="50">
        <v>2145</v>
      </c>
      <c r="BD24" s="52" t="s">
        <v>10</v>
      </c>
      <c r="BE24" s="19">
        <v>2577</v>
      </c>
      <c r="BF24" s="50">
        <v>1086</v>
      </c>
      <c r="BG24" s="19">
        <v>5592</v>
      </c>
      <c r="BH24" s="50">
        <v>2165</v>
      </c>
      <c r="BI24" s="19">
        <v>1042</v>
      </c>
      <c r="BJ24" s="50">
        <v>522</v>
      </c>
      <c r="BK24" s="19">
        <v>2967</v>
      </c>
      <c r="BL24" s="50">
        <v>1827</v>
      </c>
      <c r="BM24" s="19">
        <v>2889</v>
      </c>
      <c r="BN24" s="50">
        <v>1275</v>
      </c>
      <c r="BO24" s="52" t="s">
        <v>10</v>
      </c>
      <c r="BP24" s="19">
        <v>1018</v>
      </c>
      <c r="BQ24" s="50">
        <v>716</v>
      </c>
      <c r="BR24" s="19">
        <v>2097</v>
      </c>
      <c r="BS24" s="50">
        <v>1471</v>
      </c>
      <c r="BT24" s="19">
        <v>674</v>
      </c>
      <c r="BU24" s="50">
        <v>459</v>
      </c>
      <c r="BV24" s="19">
        <v>103</v>
      </c>
      <c r="BW24" s="50">
        <v>129</v>
      </c>
      <c r="BX24" s="19">
        <v>9055</v>
      </c>
      <c r="BY24" s="50">
        <v>2434</v>
      </c>
      <c r="BZ24" s="52" t="s">
        <v>10</v>
      </c>
      <c r="CA24" s="19">
        <v>1619</v>
      </c>
      <c r="CB24" s="50">
        <v>1107</v>
      </c>
      <c r="CC24" s="19">
        <v>10754</v>
      </c>
      <c r="CD24" s="50">
        <v>2531</v>
      </c>
      <c r="CE24" s="19">
        <v>16957</v>
      </c>
      <c r="CF24" s="50">
        <v>3902</v>
      </c>
      <c r="CG24" s="19">
        <v>364</v>
      </c>
      <c r="CH24" s="50">
        <v>431</v>
      </c>
      <c r="CI24" s="19">
        <v>6935</v>
      </c>
      <c r="CJ24" s="50">
        <v>2291</v>
      </c>
      <c r="CK24" s="52" t="s">
        <v>10</v>
      </c>
      <c r="CL24" s="19">
        <v>3297</v>
      </c>
      <c r="CM24" s="50">
        <v>1426</v>
      </c>
      <c r="CN24" s="19">
        <v>909</v>
      </c>
      <c r="CO24" s="50">
        <v>692</v>
      </c>
      <c r="CP24" s="19">
        <v>4527</v>
      </c>
      <c r="CQ24" s="50">
        <v>1347</v>
      </c>
      <c r="CR24" s="19">
        <v>196</v>
      </c>
      <c r="CS24" s="50">
        <v>211</v>
      </c>
      <c r="CT24" s="19">
        <v>16328</v>
      </c>
      <c r="CU24" s="50">
        <v>3425</v>
      </c>
      <c r="CV24" s="52" t="s">
        <v>10</v>
      </c>
      <c r="CW24" s="19">
        <v>522</v>
      </c>
      <c r="CX24" s="50">
        <v>537</v>
      </c>
      <c r="CY24" s="19">
        <v>18283</v>
      </c>
      <c r="CZ24" s="50">
        <v>3915</v>
      </c>
      <c r="DA24" s="19">
        <v>22746</v>
      </c>
      <c r="DB24" s="50">
        <v>4643</v>
      </c>
      <c r="DC24" s="19">
        <v>1123</v>
      </c>
      <c r="DD24" s="50">
        <v>1243</v>
      </c>
      <c r="DE24" s="19">
        <v>431</v>
      </c>
      <c r="DF24" s="50">
        <v>356</v>
      </c>
      <c r="DG24" s="52" t="s">
        <v>10</v>
      </c>
      <c r="DH24" s="19">
        <v>6992</v>
      </c>
      <c r="DI24" s="50">
        <v>2323</v>
      </c>
      <c r="DJ24" s="19">
        <v>3520</v>
      </c>
      <c r="DK24" s="50">
        <v>1529</v>
      </c>
      <c r="DL24" s="19">
        <v>1277</v>
      </c>
      <c r="DM24" s="50">
        <v>1116</v>
      </c>
      <c r="DN24" s="19">
        <v>2627</v>
      </c>
      <c r="DO24" s="50">
        <v>1818</v>
      </c>
      <c r="DP24" s="19">
        <v>1339</v>
      </c>
      <c r="DQ24" s="50">
        <v>1677</v>
      </c>
      <c r="DR24" s="52" t="s">
        <v>10</v>
      </c>
      <c r="DS24" s="19">
        <v>51863</v>
      </c>
      <c r="DT24" s="50">
        <v>6993</v>
      </c>
      <c r="DU24" s="19">
        <v>1382</v>
      </c>
      <c r="DV24" s="50">
        <v>787</v>
      </c>
      <c r="DW24" s="19">
        <v>2712</v>
      </c>
      <c r="DX24" s="50">
        <v>1563</v>
      </c>
      <c r="DY24" s="19">
        <v>47769</v>
      </c>
      <c r="DZ24" s="50">
        <v>6696</v>
      </c>
      <c r="EA24" s="46"/>
      <c r="EB24" s="46"/>
    </row>
    <row r="25" spans="1:132" x14ac:dyDescent="0.2">
      <c r="A25" s="52" t="s">
        <v>11</v>
      </c>
      <c r="B25" s="53">
        <v>1403653</v>
      </c>
      <c r="C25" s="54">
        <v>1798</v>
      </c>
      <c r="D25" s="53">
        <v>1211015</v>
      </c>
      <c r="E25" s="54">
        <v>10611</v>
      </c>
      <c r="F25" s="53">
        <v>125172</v>
      </c>
      <c r="G25" s="54">
        <v>9102</v>
      </c>
      <c r="H25" s="53">
        <v>54074</v>
      </c>
      <c r="I25" s="54">
        <v>5497</v>
      </c>
      <c r="J25" s="19">
        <v>484</v>
      </c>
      <c r="K25" s="50">
        <v>655</v>
      </c>
      <c r="L25" s="52" t="s">
        <v>11</v>
      </c>
      <c r="M25" s="23">
        <v>1509</v>
      </c>
      <c r="N25" s="50">
        <v>1471</v>
      </c>
      <c r="O25" s="19">
        <v>2167</v>
      </c>
      <c r="P25" s="50">
        <v>970</v>
      </c>
      <c r="Q25" s="19">
        <v>0</v>
      </c>
      <c r="R25" s="50">
        <v>189</v>
      </c>
      <c r="S25" s="19">
        <v>10456</v>
      </c>
      <c r="T25" s="50">
        <v>2058</v>
      </c>
      <c r="U25" s="19">
        <v>3164</v>
      </c>
      <c r="V25" s="50">
        <v>1181</v>
      </c>
      <c r="W25" s="52" t="s">
        <v>11</v>
      </c>
      <c r="X25" s="19">
        <v>114</v>
      </c>
      <c r="Y25" s="50">
        <v>220</v>
      </c>
      <c r="Z25" s="19">
        <v>52</v>
      </c>
      <c r="AA25" s="50">
        <v>86</v>
      </c>
      <c r="AB25" s="19">
        <v>768</v>
      </c>
      <c r="AC25" s="50">
        <v>1080</v>
      </c>
      <c r="AD25" s="19">
        <v>3085</v>
      </c>
      <c r="AE25" s="50">
        <v>1725</v>
      </c>
      <c r="AF25" s="19">
        <v>2192</v>
      </c>
      <c r="AG25" s="50">
        <v>1260</v>
      </c>
      <c r="AH25" s="52" t="s">
        <v>11</v>
      </c>
      <c r="AI25" s="23" t="s">
        <v>61</v>
      </c>
      <c r="AJ25" s="55" t="s">
        <v>61</v>
      </c>
      <c r="AK25" s="44">
        <v>1027</v>
      </c>
      <c r="AL25" s="50">
        <v>1198</v>
      </c>
      <c r="AM25" s="19">
        <v>583</v>
      </c>
      <c r="AN25" s="50">
        <v>490</v>
      </c>
      <c r="AO25" s="19">
        <v>306</v>
      </c>
      <c r="AP25" s="50">
        <v>272</v>
      </c>
      <c r="AQ25" s="19">
        <v>586</v>
      </c>
      <c r="AR25" s="50">
        <v>517</v>
      </c>
      <c r="AS25" s="52" t="s">
        <v>11</v>
      </c>
      <c r="AT25" s="19">
        <v>1385</v>
      </c>
      <c r="AU25" s="50">
        <v>906</v>
      </c>
      <c r="AV25" s="19">
        <v>170</v>
      </c>
      <c r="AW25" s="50">
        <v>205</v>
      </c>
      <c r="AX25" s="19">
        <v>320</v>
      </c>
      <c r="AY25" s="50">
        <v>279</v>
      </c>
      <c r="AZ25" s="19">
        <v>124</v>
      </c>
      <c r="BA25" s="50">
        <v>144</v>
      </c>
      <c r="BB25" s="19">
        <v>574</v>
      </c>
      <c r="BC25" s="50">
        <v>392</v>
      </c>
      <c r="BD25" s="52" t="s">
        <v>11</v>
      </c>
      <c r="BE25" s="19">
        <v>656</v>
      </c>
      <c r="BF25" s="50">
        <v>553</v>
      </c>
      <c r="BG25" s="19">
        <v>115</v>
      </c>
      <c r="BH25" s="50">
        <v>134</v>
      </c>
      <c r="BI25" s="19">
        <v>363</v>
      </c>
      <c r="BJ25" s="50">
        <v>375</v>
      </c>
      <c r="BK25" s="19">
        <v>219</v>
      </c>
      <c r="BL25" s="50">
        <v>283</v>
      </c>
      <c r="BM25" s="19">
        <v>1129</v>
      </c>
      <c r="BN25" s="50">
        <v>791</v>
      </c>
      <c r="BO25" s="52" t="s">
        <v>11</v>
      </c>
      <c r="BP25" s="19">
        <v>165</v>
      </c>
      <c r="BQ25" s="50">
        <v>195</v>
      </c>
      <c r="BR25" s="19">
        <v>481</v>
      </c>
      <c r="BS25" s="50">
        <v>570</v>
      </c>
      <c r="BT25" s="19">
        <v>502</v>
      </c>
      <c r="BU25" s="50">
        <v>368</v>
      </c>
      <c r="BV25" s="19">
        <v>0</v>
      </c>
      <c r="BW25" s="50">
        <v>189</v>
      </c>
      <c r="BX25" s="19">
        <v>24</v>
      </c>
      <c r="BY25" s="50">
        <v>40</v>
      </c>
      <c r="BZ25" s="52" t="s">
        <v>11</v>
      </c>
      <c r="CA25" s="19">
        <v>122</v>
      </c>
      <c r="CB25" s="50">
        <v>144</v>
      </c>
      <c r="CC25" s="19">
        <v>1416</v>
      </c>
      <c r="CD25" s="50">
        <v>765</v>
      </c>
      <c r="CE25" s="19">
        <v>843</v>
      </c>
      <c r="CF25" s="50">
        <v>488</v>
      </c>
      <c r="CG25" s="19">
        <v>0</v>
      </c>
      <c r="CH25" s="50">
        <v>189</v>
      </c>
      <c r="CI25" s="19">
        <v>510</v>
      </c>
      <c r="CJ25" s="50">
        <v>433</v>
      </c>
      <c r="CK25" s="52" t="s">
        <v>11</v>
      </c>
      <c r="CL25" s="19">
        <v>1172</v>
      </c>
      <c r="CM25" s="50">
        <v>955</v>
      </c>
      <c r="CN25" s="19">
        <v>1615</v>
      </c>
      <c r="CO25" s="50">
        <v>1137</v>
      </c>
      <c r="CP25" s="19">
        <v>580</v>
      </c>
      <c r="CQ25" s="50">
        <v>375</v>
      </c>
      <c r="CR25" s="19">
        <v>0</v>
      </c>
      <c r="CS25" s="50">
        <v>189</v>
      </c>
      <c r="CT25" s="19">
        <v>1072</v>
      </c>
      <c r="CU25" s="50">
        <v>868</v>
      </c>
      <c r="CV25" s="52" t="s">
        <v>11</v>
      </c>
      <c r="CW25" s="19">
        <v>50</v>
      </c>
      <c r="CX25" s="50">
        <v>81</v>
      </c>
      <c r="CY25" s="19">
        <v>723</v>
      </c>
      <c r="CZ25" s="50">
        <v>564</v>
      </c>
      <c r="DA25" s="19">
        <v>4180</v>
      </c>
      <c r="DB25" s="50">
        <v>1746</v>
      </c>
      <c r="DC25" s="19">
        <v>413</v>
      </c>
      <c r="DD25" s="50">
        <v>455</v>
      </c>
      <c r="DE25" s="19">
        <v>0</v>
      </c>
      <c r="DF25" s="50">
        <v>189</v>
      </c>
      <c r="DG25" s="52" t="s">
        <v>11</v>
      </c>
      <c r="DH25" s="19">
        <v>3987</v>
      </c>
      <c r="DI25" s="50">
        <v>1564</v>
      </c>
      <c r="DJ25" s="19">
        <v>4351</v>
      </c>
      <c r="DK25" s="50">
        <v>1862</v>
      </c>
      <c r="DL25" s="19">
        <v>0</v>
      </c>
      <c r="DM25" s="50">
        <v>189</v>
      </c>
      <c r="DN25" s="19">
        <v>142</v>
      </c>
      <c r="DO25" s="50">
        <v>218</v>
      </c>
      <c r="DP25" s="19">
        <v>178</v>
      </c>
      <c r="DQ25" s="50">
        <v>134</v>
      </c>
      <c r="DR25" s="52" t="s">
        <v>11</v>
      </c>
      <c r="DS25" s="19">
        <v>13392</v>
      </c>
      <c r="DT25" s="50">
        <v>3033</v>
      </c>
      <c r="DU25" s="19">
        <v>68</v>
      </c>
      <c r="DV25" s="50">
        <v>129</v>
      </c>
      <c r="DW25" s="19">
        <v>388</v>
      </c>
      <c r="DX25" s="50">
        <v>373</v>
      </c>
      <c r="DY25" s="19">
        <v>12936</v>
      </c>
      <c r="DZ25" s="50">
        <v>3076</v>
      </c>
      <c r="EA25" s="46"/>
      <c r="EB25" s="46"/>
    </row>
    <row r="26" spans="1:132" s="45" customFormat="1" x14ac:dyDescent="0.2">
      <c r="A26" s="63" t="s">
        <v>12</v>
      </c>
      <c r="B26" s="64">
        <v>1734756</v>
      </c>
      <c r="C26" s="65">
        <v>1843</v>
      </c>
      <c r="D26" s="64">
        <v>1438727</v>
      </c>
      <c r="E26" s="65">
        <v>13783</v>
      </c>
      <c r="F26" s="64">
        <v>209540</v>
      </c>
      <c r="G26" s="65">
        <v>11848</v>
      </c>
      <c r="H26" s="64">
        <v>79765</v>
      </c>
      <c r="I26" s="65">
        <v>7651</v>
      </c>
      <c r="J26" s="43">
        <v>84</v>
      </c>
      <c r="K26" s="66">
        <v>138</v>
      </c>
      <c r="L26" s="63" t="s">
        <v>12</v>
      </c>
      <c r="M26" s="44">
        <v>1179</v>
      </c>
      <c r="N26" s="66">
        <v>772</v>
      </c>
      <c r="O26" s="43">
        <v>3852</v>
      </c>
      <c r="P26" s="66">
        <v>1475</v>
      </c>
      <c r="Q26" s="43">
        <v>496</v>
      </c>
      <c r="R26" s="66">
        <v>297</v>
      </c>
      <c r="S26" s="43">
        <v>21018</v>
      </c>
      <c r="T26" s="66">
        <v>3771</v>
      </c>
      <c r="U26" s="43">
        <v>1505</v>
      </c>
      <c r="V26" s="66">
        <v>1029</v>
      </c>
      <c r="W26" s="63" t="s">
        <v>12</v>
      </c>
      <c r="X26" s="43">
        <v>1905</v>
      </c>
      <c r="Y26" s="66">
        <v>1982</v>
      </c>
      <c r="Z26" s="43">
        <v>0</v>
      </c>
      <c r="AA26" s="66">
        <v>204</v>
      </c>
      <c r="AB26" s="43">
        <v>0</v>
      </c>
      <c r="AC26" s="66">
        <v>204</v>
      </c>
      <c r="AD26" s="43">
        <v>1406</v>
      </c>
      <c r="AE26" s="66">
        <v>1135</v>
      </c>
      <c r="AF26" s="43">
        <v>436</v>
      </c>
      <c r="AG26" s="66">
        <v>493</v>
      </c>
      <c r="AH26" s="63" t="s">
        <v>12</v>
      </c>
      <c r="AI26" s="43">
        <v>0</v>
      </c>
      <c r="AJ26" s="66">
        <v>204</v>
      </c>
      <c r="AK26" s="44" t="s">
        <v>61</v>
      </c>
      <c r="AL26" s="67" t="s">
        <v>61</v>
      </c>
      <c r="AM26" s="44">
        <v>120</v>
      </c>
      <c r="AN26" s="66">
        <v>138</v>
      </c>
      <c r="AO26" s="43">
        <v>521</v>
      </c>
      <c r="AP26" s="66">
        <v>429</v>
      </c>
      <c r="AQ26" s="43">
        <v>178</v>
      </c>
      <c r="AR26" s="66">
        <v>278</v>
      </c>
      <c r="AS26" s="63" t="s">
        <v>12</v>
      </c>
      <c r="AT26" s="43">
        <v>571</v>
      </c>
      <c r="AU26" s="66">
        <v>443</v>
      </c>
      <c r="AV26" s="43">
        <v>40</v>
      </c>
      <c r="AW26" s="66">
        <v>52</v>
      </c>
      <c r="AX26" s="43">
        <v>264</v>
      </c>
      <c r="AY26" s="66">
        <v>314</v>
      </c>
      <c r="AZ26" s="43">
        <v>0</v>
      </c>
      <c r="BA26" s="66">
        <v>204</v>
      </c>
      <c r="BB26" s="43">
        <v>75</v>
      </c>
      <c r="BC26" s="66">
        <v>139</v>
      </c>
      <c r="BD26" s="63" t="s">
        <v>12</v>
      </c>
      <c r="BE26" s="43">
        <v>0</v>
      </c>
      <c r="BF26" s="66">
        <v>204</v>
      </c>
      <c r="BG26" s="43">
        <v>212</v>
      </c>
      <c r="BH26" s="66">
        <v>215</v>
      </c>
      <c r="BI26" s="43">
        <v>631</v>
      </c>
      <c r="BJ26" s="66">
        <v>581</v>
      </c>
      <c r="BK26" s="43">
        <v>209</v>
      </c>
      <c r="BL26" s="66">
        <v>248</v>
      </c>
      <c r="BM26" s="43">
        <v>359</v>
      </c>
      <c r="BN26" s="66">
        <v>406</v>
      </c>
      <c r="BO26" s="63" t="s">
        <v>12</v>
      </c>
      <c r="BP26" s="43">
        <v>2880</v>
      </c>
      <c r="BQ26" s="66">
        <v>1328</v>
      </c>
      <c r="BR26" s="43">
        <v>146</v>
      </c>
      <c r="BS26" s="66">
        <v>125</v>
      </c>
      <c r="BT26" s="43">
        <v>3736</v>
      </c>
      <c r="BU26" s="66">
        <v>1380</v>
      </c>
      <c r="BV26" s="43">
        <v>0</v>
      </c>
      <c r="BW26" s="66">
        <v>204</v>
      </c>
      <c r="BX26" s="43">
        <v>27</v>
      </c>
      <c r="BY26" s="66">
        <v>49</v>
      </c>
      <c r="BZ26" s="63" t="s">
        <v>12</v>
      </c>
      <c r="CA26" s="43">
        <v>181</v>
      </c>
      <c r="CB26" s="66">
        <v>224</v>
      </c>
      <c r="CC26" s="43">
        <v>2943</v>
      </c>
      <c r="CD26" s="66">
        <v>2293</v>
      </c>
      <c r="CE26" s="43">
        <v>1331</v>
      </c>
      <c r="CF26" s="66">
        <v>943</v>
      </c>
      <c r="CG26" s="43">
        <v>261</v>
      </c>
      <c r="CH26" s="66">
        <v>292</v>
      </c>
      <c r="CI26" s="43">
        <v>82</v>
      </c>
      <c r="CJ26" s="66">
        <v>111</v>
      </c>
      <c r="CK26" s="63" t="s">
        <v>12</v>
      </c>
      <c r="CL26" s="43">
        <v>795</v>
      </c>
      <c r="CM26" s="66">
        <v>687</v>
      </c>
      <c r="CN26" s="43">
        <v>4735</v>
      </c>
      <c r="CO26" s="66">
        <v>1537</v>
      </c>
      <c r="CP26" s="43">
        <v>937</v>
      </c>
      <c r="CQ26" s="66">
        <v>520</v>
      </c>
      <c r="CR26" s="43">
        <v>0</v>
      </c>
      <c r="CS26" s="66">
        <v>204</v>
      </c>
      <c r="CT26" s="43">
        <v>62</v>
      </c>
      <c r="CU26" s="66">
        <v>102</v>
      </c>
      <c r="CV26" s="63" t="s">
        <v>12</v>
      </c>
      <c r="CW26" s="43">
        <v>0</v>
      </c>
      <c r="CX26" s="66">
        <v>204</v>
      </c>
      <c r="CY26" s="43">
        <v>482</v>
      </c>
      <c r="CZ26" s="66">
        <v>430</v>
      </c>
      <c r="DA26" s="43">
        <v>2605</v>
      </c>
      <c r="DB26" s="66">
        <v>1775</v>
      </c>
      <c r="DC26" s="43">
        <v>6626</v>
      </c>
      <c r="DD26" s="66">
        <v>2213</v>
      </c>
      <c r="DE26" s="43">
        <v>64</v>
      </c>
      <c r="DF26" s="66">
        <v>107</v>
      </c>
      <c r="DG26" s="63" t="s">
        <v>12</v>
      </c>
      <c r="DH26" s="43">
        <v>804</v>
      </c>
      <c r="DI26" s="66">
        <v>531</v>
      </c>
      <c r="DJ26" s="43">
        <v>14955</v>
      </c>
      <c r="DK26" s="66">
        <v>2861</v>
      </c>
      <c r="DL26" s="43">
        <v>154</v>
      </c>
      <c r="DM26" s="66">
        <v>264</v>
      </c>
      <c r="DN26" s="43">
        <v>42</v>
      </c>
      <c r="DO26" s="66">
        <v>70</v>
      </c>
      <c r="DP26" s="43">
        <v>856</v>
      </c>
      <c r="DQ26" s="66">
        <v>601</v>
      </c>
      <c r="DR26" s="63" t="s">
        <v>12</v>
      </c>
      <c r="DS26" s="43">
        <v>6724</v>
      </c>
      <c r="DT26" s="66">
        <v>2141</v>
      </c>
      <c r="DU26" s="43">
        <v>703</v>
      </c>
      <c r="DV26" s="66">
        <v>945</v>
      </c>
      <c r="DW26" s="43">
        <v>134</v>
      </c>
      <c r="DX26" s="66">
        <v>158</v>
      </c>
      <c r="DY26" s="43">
        <v>5887</v>
      </c>
      <c r="DZ26" s="66">
        <v>1832</v>
      </c>
      <c r="EA26" s="89"/>
      <c r="EB26" s="89"/>
    </row>
    <row r="27" spans="1:132" x14ac:dyDescent="0.2">
      <c r="A27" s="52" t="s">
        <v>13</v>
      </c>
      <c r="B27" s="53">
        <v>12599244</v>
      </c>
      <c r="C27" s="54">
        <v>4929</v>
      </c>
      <c r="D27" s="53">
        <v>11029483</v>
      </c>
      <c r="E27" s="54">
        <v>28667</v>
      </c>
      <c r="F27" s="53">
        <v>1295596</v>
      </c>
      <c r="G27" s="54">
        <v>27638</v>
      </c>
      <c r="H27" s="53">
        <v>206620</v>
      </c>
      <c r="I27" s="54">
        <v>12209</v>
      </c>
      <c r="J27" s="19">
        <v>1280</v>
      </c>
      <c r="K27" s="50">
        <v>862</v>
      </c>
      <c r="L27" s="52" t="s">
        <v>13</v>
      </c>
      <c r="M27" s="23">
        <v>1400</v>
      </c>
      <c r="N27" s="50">
        <v>978</v>
      </c>
      <c r="O27" s="19">
        <v>5818</v>
      </c>
      <c r="P27" s="50">
        <v>1489</v>
      </c>
      <c r="Q27" s="19">
        <v>1188</v>
      </c>
      <c r="R27" s="50">
        <v>683</v>
      </c>
      <c r="S27" s="19">
        <v>16518</v>
      </c>
      <c r="T27" s="50">
        <v>2400</v>
      </c>
      <c r="U27" s="19">
        <v>3208</v>
      </c>
      <c r="V27" s="50">
        <v>1032</v>
      </c>
      <c r="W27" s="52" t="s">
        <v>13</v>
      </c>
      <c r="X27" s="19">
        <v>1911</v>
      </c>
      <c r="Y27" s="50">
        <v>921</v>
      </c>
      <c r="Z27" s="19">
        <v>9</v>
      </c>
      <c r="AA27" s="50">
        <v>16</v>
      </c>
      <c r="AB27" s="19">
        <v>1020</v>
      </c>
      <c r="AC27" s="50">
        <v>729</v>
      </c>
      <c r="AD27" s="19">
        <v>13561</v>
      </c>
      <c r="AE27" s="50">
        <v>2761</v>
      </c>
      <c r="AF27" s="19">
        <v>4106</v>
      </c>
      <c r="AG27" s="50">
        <v>1453</v>
      </c>
      <c r="AH27" s="52" t="s">
        <v>13</v>
      </c>
      <c r="AI27" s="19">
        <v>459</v>
      </c>
      <c r="AJ27" s="50">
        <v>335</v>
      </c>
      <c r="AK27" s="43">
        <v>1093</v>
      </c>
      <c r="AL27" s="50">
        <v>1059</v>
      </c>
      <c r="AM27" s="23" t="s">
        <v>61</v>
      </c>
      <c r="AN27" s="55" t="s">
        <v>61</v>
      </c>
      <c r="AO27" s="23">
        <v>16223</v>
      </c>
      <c r="AP27" s="50">
        <v>2881</v>
      </c>
      <c r="AQ27" s="19">
        <v>7727</v>
      </c>
      <c r="AR27" s="50">
        <v>1794</v>
      </c>
      <c r="AS27" s="52" t="s">
        <v>13</v>
      </c>
      <c r="AT27" s="19">
        <v>2047</v>
      </c>
      <c r="AU27" s="50">
        <v>984</v>
      </c>
      <c r="AV27" s="19">
        <v>3289</v>
      </c>
      <c r="AW27" s="50">
        <v>1079</v>
      </c>
      <c r="AX27" s="19">
        <v>2373</v>
      </c>
      <c r="AY27" s="50">
        <v>1833</v>
      </c>
      <c r="AZ27" s="19">
        <v>0</v>
      </c>
      <c r="BA27" s="50">
        <v>190</v>
      </c>
      <c r="BB27" s="19">
        <v>3011</v>
      </c>
      <c r="BC27" s="50">
        <v>1036</v>
      </c>
      <c r="BD27" s="52" t="s">
        <v>13</v>
      </c>
      <c r="BE27" s="19">
        <v>3956</v>
      </c>
      <c r="BF27" s="50">
        <v>1421</v>
      </c>
      <c r="BG27" s="19">
        <v>9210</v>
      </c>
      <c r="BH27" s="50">
        <v>1967</v>
      </c>
      <c r="BI27" s="19">
        <v>4498</v>
      </c>
      <c r="BJ27" s="50">
        <v>1509</v>
      </c>
      <c r="BK27" s="19">
        <v>2169</v>
      </c>
      <c r="BL27" s="50">
        <v>762</v>
      </c>
      <c r="BM27" s="19">
        <v>15055</v>
      </c>
      <c r="BN27" s="50">
        <v>2742</v>
      </c>
      <c r="BO27" s="52" t="s">
        <v>13</v>
      </c>
      <c r="BP27" s="19">
        <v>317</v>
      </c>
      <c r="BQ27" s="50">
        <v>377</v>
      </c>
      <c r="BR27" s="19">
        <v>881</v>
      </c>
      <c r="BS27" s="50">
        <v>701</v>
      </c>
      <c r="BT27" s="19">
        <v>1555</v>
      </c>
      <c r="BU27" s="50">
        <v>711</v>
      </c>
      <c r="BV27" s="19">
        <v>42</v>
      </c>
      <c r="BW27" s="50">
        <v>82</v>
      </c>
      <c r="BX27" s="19">
        <v>3488</v>
      </c>
      <c r="BY27" s="50">
        <v>1417</v>
      </c>
      <c r="BZ27" s="52" t="s">
        <v>13</v>
      </c>
      <c r="CA27" s="19">
        <v>1041</v>
      </c>
      <c r="CB27" s="50">
        <v>586</v>
      </c>
      <c r="CC27" s="19">
        <v>8838</v>
      </c>
      <c r="CD27" s="50">
        <v>2290</v>
      </c>
      <c r="CE27" s="19">
        <v>4544</v>
      </c>
      <c r="CF27" s="50">
        <v>1527</v>
      </c>
      <c r="CG27" s="19">
        <v>540</v>
      </c>
      <c r="CH27" s="50">
        <v>307</v>
      </c>
      <c r="CI27" s="19">
        <v>6423</v>
      </c>
      <c r="CJ27" s="50">
        <v>1374</v>
      </c>
      <c r="CK27" s="52" t="s">
        <v>13</v>
      </c>
      <c r="CL27" s="19">
        <v>1041</v>
      </c>
      <c r="CM27" s="50">
        <v>593</v>
      </c>
      <c r="CN27" s="19">
        <v>1112</v>
      </c>
      <c r="CO27" s="50">
        <v>965</v>
      </c>
      <c r="CP27" s="19">
        <v>5261</v>
      </c>
      <c r="CQ27" s="50">
        <v>1488</v>
      </c>
      <c r="CR27" s="19">
        <v>414</v>
      </c>
      <c r="CS27" s="50">
        <v>318</v>
      </c>
      <c r="CT27" s="19">
        <v>3542</v>
      </c>
      <c r="CU27" s="50">
        <v>2562</v>
      </c>
      <c r="CV27" s="52" t="s">
        <v>13</v>
      </c>
      <c r="CW27" s="19">
        <v>746</v>
      </c>
      <c r="CX27" s="50">
        <v>623</v>
      </c>
      <c r="CY27" s="19">
        <v>7084</v>
      </c>
      <c r="CZ27" s="50">
        <v>2502</v>
      </c>
      <c r="DA27" s="19">
        <v>13412</v>
      </c>
      <c r="DB27" s="50">
        <v>2157</v>
      </c>
      <c r="DC27" s="19">
        <v>2642</v>
      </c>
      <c r="DD27" s="50">
        <v>2127</v>
      </c>
      <c r="DE27" s="19">
        <v>76</v>
      </c>
      <c r="DF27" s="50">
        <v>122</v>
      </c>
      <c r="DG27" s="52" t="s">
        <v>13</v>
      </c>
      <c r="DH27" s="19">
        <v>4710</v>
      </c>
      <c r="DI27" s="50">
        <v>1612</v>
      </c>
      <c r="DJ27" s="19">
        <v>2855</v>
      </c>
      <c r="DK27" s="50">
        <v>1139</v>
      </c>
      <c r="DL27" s="19">
        <v>869</v>
      </c>
      <c r="DM27" s="50">
        <v>444</v>
      </c>
      <c r="DN27" s="19">
        <v>13965</v>
      </c>
      <c r="DO27" s="50">
        <v>3014</v>
      </c>
      <c r="DP27" s="19">
        <v>93</v>
      </c>
      <c r="DQ27" s="50">
        <v>114</v>
      </c>
      <c r="DR27" s="52" t="s">
        <v>13</v>
      </c>
      <c r="DS27" s="19">
        <v>67545</v>
      </c>
      <c r="DT27" s="50">
        <v>6353</v>
      </c>
      <c r="DU27" s="19">
        <v>2677</v>
      </c>
      <c r="DV27" s="50">
        <v>1184</v>
      </c>
      <c r="DW27" s="19">
        <v>260</v>
      </c>
      <c r="DX27" s="50">
        <v>220</v>
      </c>
      <c r="DY27" s="19">
        <v>64608</v>
      </c>
      <c r="DZ27" s="50">
        <v>6311</v>
      </c>
      <c r="EA27" s="46"/>
      <c r="EB27" s="46"/>
    </row>
    <row r="28" spans="1:132" x14ac:dyDescent="0.2">
      <c r="A28" s="52" t="s">
        <v>14</v>
      </c>
      <c r="B28" s="53">
        <v>6612948</v>
      </c>
      <c r="C28" s="54">
        <v>4582</v>
      </c>
      <c r="D28" s="53">
        <v>5614432</v>
      </c>
      <c r="E28" s="54">
        <v>25211</v>
      </c>
      <c r="F28" s="53">
        <v>821113</v>
      </c>
      <c r="G28" s="54">
        <v>19953</v>
      </c>
      <c r="H28" s="53">
        <v>145256</v>
      </c>
      <c r="I28" s="54">
        <v>9569</v>
      </c>
      <c r="J28" s="19">
        <v>966</v>
      </c>
      <c r="K28" s="50">
        <v>611</v>
      </c>
      <c r="L28" s="52" t="s">
        <v>14</v>
      </c>
      <c r="M28" s="23">
        <v>138</v>
      </c>
      <c r="N28" s="50">
        <v>195</v>
      </c>
      <c r="O28" s="19">
        <v>3009</v>
      </c>
      <c r="P28" s="50">
        <v>1795</v>
      </c>
      <c r="Q28" s="19">
        <v>1271</v>
      </c>
      <c r="R28" s="50">
        <v>648</v>
      </c>
      <c r="S28" s="19">
        <v>6811</v>
      </c>
      <c r="T28" s="50">
        <v>2595</v>
      </c>
      <c r="U28" s="19">
        <v>4695</v>
      </c>
      <c r="V28" s="50">
        <v>2000</v>
      </c>
      <c r="W28" s="52" t="s">
        <v>14</v>
      </c>
      <c r="X28" s="19">
        <v>722</v>
      </c>
      <c r="Y28" s="50">
        <v>388</v>
      </c>
      <c r="Z28" s="19">
        <v>868</v>
      </c>
      <c r="AA28" s="50">
        <v>854</v>
      </c>
      <c r="AB28" s="19">
        <v>32</v>
      </c>
      <c r="AC28" s="50">
        <v>55</v>
      </c>
      <c r="AD28" s="19">
        <v>8650</v>
      </c>
      <c r="AE28" s="50">
        <v>2177</v>
      </c>
      <c r="AF28" s="19">
        <v>4525</v>
      </c>
      <c r="AG28" s="50">
        <v>2128</v>
      </c>
      <c r="AH28" s="52" t="s">
        <v>14</v>
      </c>
      <c r="AI28" s="19">
        <v>47</v>
      </c>
      <c r="AJ28" s="50">
        <v>73</v>
      </c>
      <c r="AK28" s="43">
        <v>887</v>
      </c>
      <c r="AL28" s="50">
        <v>925</v>
      </c>
      <c r="AM28" s="19">
        <v>31556</v>
      </c>
      <c r="AN28" s="50">
        <v>4715</v>
      </c>
      <c r="AO28" s="23" t="s">
        <v>61</v>
      </c>
      <c r="AP28" s="55" t="s">
        <v>61</v>
      </c>
      <c r="AQ28" s="23">
        <v>311</v>
      </c>
      <c r="AR28" s="50">
        <v>394</v>
      </c>
      <c r="AS28" s="52" t="s">
        <v>14</v>
      </c>
      <c r="AT28" s="19">
        <v>918</v>
      </c>
      <c r="AU28" s="50">
        <v>729</v>
      </c>
      <c r="AV28" s="19">
        <v>9224</v>
      </c>
      <c r="AW28" s="50">
        <v>2232</v>
      </c>
      <c r="AX28" s="19">
        <v>747</v>
      </c>
      <c r="AY28" s="50">
        <v>481</v>
      </c>
      <c r="AZ28" s="19">
        <v>128</v>
      </c>
      <c r="BA28" s="50">
        <v>148</v>
      </c>
      <c r="BB28" s="19">
        <v>1192</v>
      </c>
      <c r="BC28" s="50">
        <v>613</v>
      </c>
      <c r="BD28" s="52" t="s">
        <v>14</v>
      </c>
      <c r="BE28" s="19">
        <v>1010</v>
      </c>
      <c r="BF28" s="50">
        <v>1023</v>
      </c>
      <c r="BG28" s="19">
        <v>7972</v>
      </c>
      <c r="BH28" s="50">
        <v>1715</v>
      </c>
      <c r="BI28" s="19">
        <v>1345</v>
      </c>
      <c r="BJ28" s="50">
        <v>661</v>
      </c>
      <c r="BK28" s="19">
        <v>1134</v>
      </c>
      <c r="BL28" s="50">
        <v>1110</v>
      </c>
      <c r="BM28" s="19">
        <v>4404</v>
      </c>
      <c r="BN28" s="50">
        <v>1517</v>
      </c>
      <c r="BO28" s="52" t="s">
        <v>14</v>
      </c>
      <c r="BP28" s="19">
        <v>248</v>
      </c>
      <c r="BQ28" s="50">
        <v>222</v>
      </c>
      <c r="BR28" s="19">
        <v>286</v>
      </c>
      <c r="BS28" s="50">
        <v>312</v>
      </c>
      <c r="BT28" s="19">
        <v>1470</v>
      </c>
      <c r="BU28" s="50">
        <v>1515</v>
      </c>
      <c r="BV28" s="19">
        <v>348</v>
      </c>
      <c r="BW28" s="50">
        <v>353</v>
      </c>
      <c r="BX28" s="19">
        <v>2482</v>
      </c>
      <c r="BY28" s="50">
        <v>1310</v>
      </c>
      <c r="BZ28" s="52" t="s">
        <v>14</v>
      </c>
      <c r="CA28" s="19">
        <v>666</v>
      </c>
      <c r="CB28" s="50">
        <v>660</v>
      </c>
      <c r="CC28" s="19">
        <v>1512</v>
      </c>
      <c r="CD28" s="50">
        <v>597</v>
      </c>
      <c r="CE28" s="19">
        <v>2589</v>
      </c>
      <c r="CF28" s="50">
        <v>865</v>
      </c>
      <c r="CG28" s="19">
        <v>0</v>
      </c>
      <c r="CH28" s="50">
        <v>198</v>
      </c>
      <c r="CI28" s="19">
        <v>14794</v>
      </c>
      <c r="CJ28" s="50">
        <v>3017</v>
      </c>
      <c r="CK28" s="52" t="s">
        <v>14</v>
      </c>
      <c r="CL28" s="19">
        <v>1316</v>
      </c>
      <c r="CM28" s="50">
        <v>775</v>
      </c>
      <c r="CN28" s="19">
        <v>1020</v>
      </c>
      <c r="CO28" s="50">
        <v>647</v>
      </c>
      <c r="CP28" s="19">
        <v>2764</v>
      </c>
      <c r="CQ28" s="50">
        <v>1074</v>
      </c>
      <c r="CR28" s="19">
        <v>0</v>
      </c>
      <c r="CS28" s="50">
        <v>198</v>
      </c>
      <c r="CT28" s="19">
        <v>2473</v>
      </c>
      <c r="CU28" s="50">
        <v>1272</v>
      </c>
      <c r="CV28" s="52" t="s">
        <v>14</v>
      </c>
      <c r="CW28" s="19">
        <v>0</v>
      </c>
      <c r="CX28" s="50">
        <v>198</v>
      </c>
      <c r="CY28" s="19">
        <v>5409</v>
      </c>
      <c r="CZ28" s="50">
        <v>1799</v>
      </c>
      <c r="DA28" s="19">
        <v>6321</v>
      </c>
      <c r="DB28" s="50">
        <v>1611</v>
      </c>
      <c r="DC28" s="19">
        <v>608</v>
      </c>
      <c r="DD28" s="50">
        <v>413</v>
      </c>
      <c r="DE28" s="19">
        <v>30</v>
      </c>
      <c r="DF28" s="50">
        <v>44</v>
      </c>
      <c r="DG28" s="52" t="s">
        <v>14</v>
      </c>
      <c r="DH28" s="19">
        <v>2453</v>
      </c>
      <c r="DI28" s="50">
        <v>1001</v>
      </c>
      <c r="DJ28" s="19">
        <v>1192</v>
      </c>
      <c r="DK28" s="50">
        <v>581</v>
      </c>
      <c r="DL28" s="19">
        <v>477</v>
      </c>
      <c r="DM28" s="50">
        <v>580</v>
      </c>
      <c r="DN28" s="19">
        <v>3228</v>
      </c>
      <c r="DO28" s="50">
        <v>1190</v>
      </c>
      <c r="DP28" s="19">
        <v>1008</v>
      </c>
      <c r="DQ28" s="50">
        <v>979</v>
      </c>
      <c r="DR28" s="52" t="s">
        <v>14</v>
      </c>
      <c r="DS28" s="19">
        <v>32147</v>
      </c>
      <c r="DT28" s="50">
        <v>5376</v>
      </c>
      <c r="DU28" s="19">
        <v>2561</v>
      </c>
      <c r="DV28" s="50">
        <v>1249</v>
      </c>
      <c r="DW28" s="19">
        <v>64</v>
      </c>
      <c r="DX28" s="50">
        <v>93</v>
      </c>
      <c r="DY28" s="19">
        <v>29522</v>
      </c>
      <c r="DZ28" s="50">
        <v>5080</v>
      </c>
      <c r="EA28" s="46"/>
      <c r="EB28" s="46"/>
    </row>
    <row r="29" spans="1:132" x14ac:dyDescent="0.2">
      <c r="A29" s="52"/>
      <c r="B29" s="53"/>
      <c r="C29" s="54"/>
      <c r="D29" s="53"/>
      <c r="E29" s="54"/>
      <c r="F29" s="53"/>
      <c r="G29" s="54"/>
      <c r="H29" s="53"/>
      <c r="I29" s="54"/>
      <c r="J29" s="19"/>
      <c r="K29" s="50"/>
      <c r="L29" s="52"/>
      <c r="M29" s="23"/>
      <c r="N29" s="50"/>
      <c r="O29" s="19"/>
      <c r="P29" s="50"/>
      <c r="Q29" s="19"/>
      <c r="R29" s="50"/>
      <c r="S29" s="19"/>
      <c r="T29" s="50"/>
      <c r="U29" s="19"/>
      <c r="V29" s="50"/>
      <c r="W29" s="52"/>
      <c r="X29" s="19"/>
      <c r="Y29" s="50"/>
      <c r="Z29" s="19"/>
      <c r="AA29" s="50"/>
      <c r="AB29" s="19"/>
      <c r="AC29" s="50"/>
      <c r="AD29" s="19"/>
      <c r="AE29" s="50"/>
      <c r="AF29" s="19"/>
      <c r="AG29" s="50"/>
      <c r="AH29" s="52"/>
      <c r="AI29" s="19"/>
      <c r="AJ29" s="50"/>
      <c r="AK29" s="43"/>
      <c r="AL29" s="50"/>
      <c r="AM29" s="19"/>
      <c r="AN29" s="50"/>
      <c r="AO29" s="19"/>
      <c r="AP29" s="50"/>
      <c r="AQ29" s="56"/>
      <c r="AR29" s="50"/>
      <c r="AS29" s="52"/>
      <c r="AT29" s="19"/>
      <c r="AU29" s="50"/>
      <c r="AV29" s="19"/>
      <c r="AW29" s="50"/>
      <c r="AX29" s="19"/>
      <c r="AY29" s="50"/>
      <c r="AZ29" s="19"/>
      <c r="BA29" s="50"/>
      <c r="BB29" s="19"/>
      <c r="BC29" s="50"/>
      <c r="BD29" s="52"/>
      <c r="BE29" s="19"/>
      <c r="BF29" s="50"/>
      <c r="BG29" s="19"/>
      <c r="BH29" s="50"/>
      <c r="BI29" s="19"/>
      <c r="BJ29" s="50"/>
      <c r="BK29" s="19"/>
      <c r="BL29" s="50"/>
      <c r="BM29" s="19"/>
      <c r="BN29" s="50"/>
      <c r="BO29" s="52"/>
      <c r="BP29" s="19"/>
      <c r="BQ29" s="50"/>
      <c r="BR29" s="19"/>
      <c r="BS29" s="50"/>
      <c r="BT29" s="19"/>
      <c r="BU29" s="50"/>
      <c r="BV29" s="19"/>
      <c r="BW29" s="50"/>
      <c r="BX29" s="19"/>
      <c r="BY29" s="50"/>
      <c r="BZ29" s="52"/>
      <c r="CA29" s="19"/>
      <c r="CB29" s="50"/>
      <c r="CC29" s="19"/>
      <c r="CD29" s="50"/>
      <c r="CE29" s="19"/>
      <c r="CF29" s="50"/>
      <c r="CG29" s="19"/>
      <c r="CH29" s="50"/>
      <c r="CI29" s="19"/>
      <c r="CJ29" s="50"/>
      <c r="CK29" s="52"/>
      <c r="CL29" s="19"/>
      <c r="CM29" s="50"/>
      <c r="CN29" s="19"/>
      <c r="CO29" s="50"/>
      <c r="CP29" s="19"/>
      <c r="CQ29" s="50"/>
      <c r="CR29" s="19"/>
      <c r="CS29" s="50"/>
      <c r="CT29" s="19"/>
      <c r="CU29" s="50"/>
      <c r="CV29" s="52"/>
      <c r="CW29" s="19"/>
      <c r="CX29" s="50"/>
      <c r="CY29" s="19"/>
      <c r="CZ29" s="50"/>
      <c r="DA29" s="19"/>
      <c r="DB29" s="50"/>
      <c r="DC29" s="19"/>
      <c r="DD29" s="50"/>
      <c r="DE29" s="19"/>
      <c r="DF29" s="50"/>
      <c r="DG29" s="52"/>
      <c r="DH29" s="19"/>
      <c r="DI29" s="50"/>
      <c r="DJ29" s="19"/>
      <c r="DK29" s="50"/>
      <c r="DL29" s="19"/>
      <c r="DM29" s="50"/>
      <c r="DN29" s="19"/>
      <c r="DO29" s="50"/>
      <c r="DP29" s="19"/>
      <c r="DQ29" s="50"/>
      <c r="DR29" s="52"/>
      <c r="DS29" s="19"/>
      <c r="DT29" s="50"/>
      <c r="DU29" s="19"/>
      <c r="DV29" s="50"/>
      <c r="DW29" s="19"/>
      <c r="DX29" s="50"/>
      <c r="DY29" s="19"/>
      <c r="DZ29" s="50"/>
      <c r="EA29" s="46"/>
      <c r="EB29" s="46"/>
    </row>
    <row r="30" spans="1:132" x14ac:dyDescent="0.2">
      <c r="A30" s="52" t="s">
        <v>15</v>
      </c>
      <c r="B30" s="53">
        <v>3119306</v>
      </c>
      <c r="C30" s="54">
        <v>2428</v>
      </c>
      <c r="D30" s="53">
        <v>2662849</v>
      </c>
      <c r="E30" s="54">
        <v>14455</v>
      </c>
      <c r="F30" s="53">
        <v>371285</v>
      </c>
      <c r="G30" s="54">
        <v>12931</v>
      </c>
      <c r="H30" s="53">
        <v>74199</v>
      </c>
      <c r="I30" s="54">
        <v>4846</v>
      </c>
      <c r="J30" s="19">
        <v>148</v>
      </c>
      <c r="K30" s="50">
        <v>149</v>
      </c>
      <c r="L30" s="52" t="s">
        <v>15</v>
      </c>
      <c r="M30" s="23">
        <v>66</v>
      </c>
      <c r="N30" s="50">
        <v>110</v>
      </c>
      <c r="O30" s="19">
        <v>2021</v>
      </c>
      <c r="P30" s="50">
        <v>1036</v>
      </c>
      <c r="Q30" s="19">
        <v>410</v>
      </c>
      <c r="R30" s="50">
        <v>262</v>
      </c>
      <c r="S30" s="19">
        <v>4408</v>
      </c>
      <c r="T30" s="50">
        <v>1728</v>
      </c>
      <c r="U30" s="19">
        <v>4856</v>
      </c>
      <c r="V30" s="50">
        <v>1323</v>
      </c>
      <c r="W30" s="52" t="s">
        <v>15</v>
      </c>
      <c r="X30" s="19">
        <v>23</v>
      </c>
      <c r="Y30" s="50">
        <v>48</v>
      </c>
      <c r="Z30" s="19">
        <v>0</v>
      </c>
      <c r="AA30" s="50">
        <v>163</v>
      </c>
      <c r="AB30" s="19">
        <v>382</v>
      </c>
      <c r="AC30" s="50">
        <v>443</v>
      </c>
      <c r="AD30" s="19">
        <v>1931</v>
      </c>
      <c r="AE30" s="50">
        <v>1023</v>
      </c>
      <c r="AF30" s="19">
        <v>140</v>
      </c>
      <c r="AG30" s="50">
        <v>177</v>
      </c>
      <c r="AH30" s="52" t="s">
        <v>15</v>
      </c>
      <c r="AI30" s="19">
        <v>689</v>
      </c>
      <c r="AJ30" s="50">
        <v>638</v>
      </c>
      <c r="AK30" s="43">
        <v>111</v>
      </c>
      <c r="AL30" s="50">
        <v>99</v>
      </c>
      <c r="AM30" s="19">
        <v>15699</v>
      </c>
      <c r="AN30" s="50">
        <v>2154</v>
      </c>
      <c r="AO30" s="19">
        <v>1251</v>
      </c>
      <c r="AP30" s="50">
        <v>761</v>
      </c>
      <c r="AQ30" s="23" t="s">
        <v>61</v>
      </c>
      <c r="AR30" s="55" t="s">
        <v>61</v>
      </c>
      <c r="AS30" s="52" t="s">
        <v>15</v>
      </c>
      <c r="AT30" s="23">
        <v>2274</v>
      </c>
      <c r="AU30" s="50">
        <v>1144</v>
      </c>
      <c r="AV30" s="19">
        <v>393</v>
      </c>
      <c r="AW30" s="50">
        <v>271</v>
      </c>
      <c r="AX30" s="19">
        <v>360</v>
      </c>
      <c r="AY30" s="50">
        <v>366</v>
      </c>
      <c r="AZ30" s="19">
        <v>101</v>
      </c>
      <c r="BA30" s="50">
        <v>188</v>
      </c>
      <c r="BB30" s="19">
        <v>0</v>
      </c>
      <c r="BC30" s="50">
        <v>163</v>
      </c>
      <c r="BD30" s="52" t="s">
        <v>15</v>
      </c>
      <c r="BE30" s="19">
        <v>514</v>
      </c>
      <c r="BF30" s="50">
        <v>336</v>
      </c>
      <c r="BG30" s="19">
        <v>1504</v>
      </c>
      <c r="BH30" s="50">
        <v>742</v>
      </c>
      <c r="BI30" s="19">
        <v>6286</v>
      </c>
      <c r="BJ30" s="50">
        <v>1920</v>
      </c>
      <c r="BK30" s="19">
        <v>379</v>
      </c>
      <c r="BL30" s="50">
        <v>521</v>
      </c>
      <c r="BM30" s="19">
        <v>4338</v>
      </c>
      <c r="BN30" s="50">
        <v>1462</v>
      </c>
      <c r="BO30" s="52" t="s">
        <v>15</v>
      </c>
      <c r="BP30" s="19">
        <v>499</v>
      </c>
      <c r="BQ30" s="50">
        <v>327</v>
      </c>
      <c r="BR30" s="19">
        <v>8119</v>
      </c>
      <c r="BS30" s="50">
        <v>1668</v>
      </c>
      <c r="BT30" s="19">
        <v>817</v>
      </c>
      <c r="BU30" s="50">
        <v>496</v>
      </c>
      <c r="BV30" s="19">
        <v>0</v>
      </c>
      <c r="BW30" s="50">
        <v>163</v>
      </c>
      <c r="BX30" s="19">
        <v>20</v>
      </c>
      <c r="BY30" s="50">
        <v>37</v>
      </c>
      <c r="BZ30" s="52" t="s">
        <v>15</v>
      </c>
      <c r="CA30" s="19">
        <v>358</v>
      </c>
      <c r="CB30" s="50">
        <v>432</v>
      </c>
      <c r="CC30" s="19">
        <v>438</v>
      </c>
      <c r="CD30" s="50">
        <v>306</v>
      </c>
      <c r="CE30" s="19">
        <v>502</v>
      </c>
      <c r="CF30" s="50">
        <v>472</v>
      </c>
      <c r="CG30" s="19">
        <v>495</v>
      </c>
      <c r="CH30" s="50">
        <v>440</v>
      </c>
      <c r="CI30" s="19">
        <v>969</v>
      </c>
      <c r="CJ30" s="50">
        <v>539</v>
      </c>
      <c r="CK30" s="52" t="s">
        <v>15</v>
      </c>
      <c r="CL30" s="19">
        <v>711</v>
      </c>
      <c r="CM30" s="50">
        <v>485</v>
      </c>
      <c r="CN30" s="19">
        <v>173</v>
      </c>
      <c r="CO30" s="50">
        <v>155</v>
      </c>
      <c r="CP30" s="19">
        <v>367</v>
      </c>
      <c r="CQ30" s="50">
        <v>386</v>
      </c>
      <c r="CR30" s="19">
        <v>0</v>
      </c>
      <c r="CS30" s="50">
        <v>163</v>
      </c>
      <c r="CT30" s="19">
        <v>174</v>
      </c>
      <c r="CU30" s="50">
        <v>228</v>
      </c>
      <c r="CV30" s="52" t="s">
        <v>15</v>
      </c>
      <c r="CW30" s="19">
        <v>1664</v>
      </c>
      <c r="CX30" s="50">
        <v>518</v>
      </c>
      <c r="CY30" s="19">
        <v>588</v>
      </c>
      <c r="CZ30" s="50">
        <v>485</v>
      </c>
      <c r="DA30" s="19">
        <v>3400</v>
      </c>
      <c r="DB30" s="50">
        <v>895</v>
      </c>
      <c r="DC30" s="19">
        <v>506</v>
      </c>
      <c r="DD30" s="50">
        <v>659</v>
      </c>
      <c r="DE30" s="19">
        <v>0</v>
      </c>
      <c r="DF30" s="50">
        <v>163</v>
      </c>
      <c r="DG30" s="52" t="s">
        <v>15</v>
      </c>
      <c r="DH30" s="19">
        <v>298</v>
      </c>
      <c r="DI30" s="50">
        <v>274</v>
      </c>
      <c r="DJ30" s="19">
        <v>1244</v>
      </c>
      <c r="DK30" s="50">
        <v>528</v>
      </c>
      <c r="DL30" s="19">
        <v>0</v>
      </c>
      <c r="DM30" s="50">
        <v>163</v>
      </c>
      <c r="DN30" s="19">
        <v>4333</v>
      </c>
      <c r="DO30" s="50">
        <v>1404</v>
      </c>
      <c r="DP30" s="19">
        <v>240</v>
      </c>
      <c r="DQ30" s="50">
        <v>183</v>
      </c>
      <c r="DR30" s="52" t="s">
        <v>15</v>
      </c>
      <c r="DS30" s="19">
        <v>10973</v>
      </c>
      <c r="DT30" s="50">
        <v>2506</v>
      </c>
      <c r="DU30" s="19">
        <v>633</v>
      </c>
      <c r="DV30" s="50">
        <v>717</v>
      </c>
      <c r="DW30" s="19">
        <v>0</v>
      </c>
      <c r="DX30" s="50">
        <v>163</v>
      </c>
      <c r="DY30" s="19">
        <v>10340</v>
      </c>
      <c r="DZ30" s="50">
        <v>2342</v>
      </c>
      <c r="EA30" s="46"/>
      <c r="EB30" s="46"/>
    </row>
    <row r="31" spans="1:132" x14ac:dyDescent="0.2">
      <c r="A31" s="52" t="s">
        <v>16</v>
      </c>
      <c r="B31" s="53">
        <v>2874208</v>
      </c>
      <c r="C31" s="54">
        <v>2798</v>
      </c>
      <c r="D31" s="53">
        <v>2392841</v>
      </c>
      <c r="E31" s="54">
        <v>17716</v>
      </c>
      <c r="F31" s="53">
        <v>371025</v>
      </c>
      <c r="G31" s="54">
        <v>16909</v>
      </c>
      <c r="H31" s="53">
        <v>95748</v>
      </c>
      <c r="I31" s="54">
        <v>7841</v>
      </c>
      <c r="J31" s="19">
        <v>476</v>
      </c>
      <c r="K31" s="50">
        <v>254</v>
      </c>
      <c r="L31" s="52" t="s">
        <v>16</v>
      </c>
      <c r="M31" s="23">
        <v>378</v>
      </c>
      <c r="N31" s="50">
        <v>406</v>
      </c>
      <c r="O31" s="19">
        <v>1801</v>
      </c>
      <c r="P31" s="50">
        <v>1070</v>
      </c>
      <c r="Q31" s="19">
        <v>1507</v>
      </c>
      <c r="R31" s="50">
        <v>1044</v>
      </c>
      <c r="S31" s="19">
        <v>5660</v>
      </c>
      <c r="T31" s="50">
        <v>2244</v>
      </c>
      <c r="U31" s="19">
        <v>3808</v>
      </c>
      <c r="V31" s="50">
        <v>1278</v>
      </c>
      <c r="W31" s="52" t="s">
        <v>16</v>
      </c>
      <c r="X31" s="19">
        <v>322</v>
      </c>
      <c r="Y31" s="50">
        <v>349</v>
      </c>
      <c r="Z31" s="19">
        <v>0</v>
      </c>
      <c r="AA31" s="50">
        <v>177</v>
      </c>
      <c r="AB31" s="19">
        <v>350</v>
      </c>
      <c r="AC31" s="50">
        <v>472</v>
      </c>
      <c r="AD31" s="19">
        <v>3991</v>
      </c>
      <c r="AE31" s="50">
        <v>1575</v>
      </c>
      <c r="AF31" s="19">
        <v>1072</v>
      </c>
      <c r="AG31" s="50">
        <v>713</v>
      </c>
      <c r="AH31" s="52" t="s">
        <v>16</v>
      </c>
      <c r="AI31" s="19">
        <v>564</v>
      </c>
      <c r="AJ31" s="50">
        <v>650</v>
      </c>
      <c r="AK31" s="43">
        <v>449</v>
      </c>
      <c r="AL31" s="50">
        <v>429</v>
      </c>
      <c r="AM31" s="19">
        <v>2839</v>
      </c>
      <c r="AN31" s="50">
        <v>1226</v>
      </c>
      <c r="AO31" s="19">
        <v>731</v>
      </c>
      <c r="AP31" s="50">
        <v>518</v>
      </c>
      <c r="AQ31" s="19">
        <v>3704</v>
      </c>
      <c r="AR31" s="50">
        <v>1148</v>
      </c>
      <c r="AS31" s="52" t="s">
        <v>16</v>
      </c>
      <c r="AT31" s="23" t="s">
        <v>61</v>
      </c>
      <c r="AU31" s="55" t="s">
        <v>61</v>
      </c>
      <c r="AV31" s="23">
        <v>739</v>
      </c>
      <c r="AW31" s="50">
        <v>508</v>
      </c>
      <c r="AX31" s="19">
        <v>1097</v>
      </c>
      <c r="AY31" s="50">
        <v>814</v>
      </c>
      <c r="AZ31" s="19">
        <v>0</v>
      </c>
      <c r="BA31" s="50">
        <v>177</v>
      </c>
      <c r="BB31" s="19">
        <v>871</v>
      </c>
      <c r="BC31" s="50">
        <v>651</v>
      </c>
      <c r="BD31" s="52" t="s">
        <v>16</v>
      </c>
      <c r="BE31" s="19">
        <v>1424</v>
      </c>
      <c r="BF31" s="50">
        <v>1243</v>
      </c>
      <c r="BG31" s="19">
        <v>825</v>
      </c>
      <c r="BH31" s="50">
        <v>800</v>
      </c>
      <c r="BI31" s="19">
        <v>835</v>
      </c>
      <c r="BJ31" s="50">
        <v>762</v>
      </c>
      <c r="BK31" s="19">
        <v>176</v>
      </c>
      <c r="BL31" s="50">
        <v>237</v>
      </c>
      <c r="BM31" s="19">
        <v>27726</v>
      </c>
      <c r="BN31" s="50">
        <v>4253</v>
      </c>
      <c r="BO31" s="52" t="s">
        <v>16</v>
      </c>
      <c r="BP31" s="19">
        <v>411</v>
      </c>
      <c r="BQ31" s="50">
        <v>439</v>
      </c>
      <c r="BR31" s="19">
        <v>2042</v>
      </c>
      <c r="BS31" s="50">
        <v>764</v>
      </c>
      <c r="BT31" s="19">
        <v>636</v>
      </c>
      <c r="BU31" s="50">
        <v>416</v>
      </c>
      <c r="BV31" s="19">
        <v>0</v>
      </c>
      <c r="BW31" s="50">
        <v>177</v>
      </c>
      <c r="BX31" s="19">
        <v>613</v>
      </c>
      <c r="BY31" s="50">
        <v>450</v>
      </c>
      <c r="BZ31" s="52" t="s">
        <v>16</v>
      </c>
      <c r="CA31" s="19">
        <v>683</v>
      </c>
      <c r="CB31" s="50">
        <v>360</v>
      </c>
      <c r="CC31" s="19">
        <v>1656</v>
      </c>
      <c r="CD31" s="50">
        <v>1058</v>
      </c>
      <c r="CE31" s="19">
        <v>1178</v>
      </c>
      <c r="CF31" s="50">
        <v>892</v>
      </c>
      <c r="CG31" s="19">
        <v>0</v>
      </c>
      <c r="CH31" s="50">
        <v>177</v>
      </c>
      <c r="CI31" s="19">
        <v>3377</v>
      </c>
      <c r="CJ31" s="50">
        <v>1888</v>
      </c>
      <c r="CK31" s="52" t="s">
        <v>16</v>
      </c>
      <c r="CL31" s="19">
        <v>7757</v>
      </c>
      <c r="CM31" s="50">
        <v>2829</v>
      </c>
      <c r="CN31" s="19">
        <v>456</v>
      </c>
      <c r="CO31" s="50">
        <v>327</v>
      </c>
      <c r="CP31" s="19">
        <v>967</v>
      </c>
      <c r="CQ31" s="50">
        <v>1219</v>
      </c>
      <c r="CR31" s="19">
        <v>0</v>
      </c>
      <c r="CS31" s="50">
        <v>177</v>
      </c>
      <c r="CT31" s="19">
        <v>287</v>
      </c>
      <c r="CU31" s="50">
        <v>193</v>
      </c>
      <c r="CV31" s="52" t="s">
        <v>16</v>
      </c>
      <c r="CW31" s="19">
        <v>381</v>
      </c>
      <c r="CX31" s="50">
        <v>257</v>
      </c>
      <c r="CY31" s="19">
        <v>1159</v>
      </c>
      <c r="CZ31" s="50">
        <v>1216</v>
      </c>
      <c r="DA31" s="19">
        <v>7554</v>
      </c>
      <c r="DB31" s="50">
        <v>2057</v>
      </c>
      <c r="DC31" s="19">
        <v>1170</v>
      </c>
      <c r="DD31" s="50">
        <v>1081</v>
      </c>
      <c r="DE31" s="19">
        <v>0</v>
      </c>
      <c r="DF31" s="50">
        <v>177</v>
      </c>
      <c r="DG31" s="52" t="s">
        <v>16</v>
      </c>
      <c r="DH31" s="19">
        <v>1368</v>
      </c>
      <c r="DI31" s="50">
        <v>941</v>
      </c>
      <c r="DJ31" s="19">
        <v>1064</v>
      </c>
      <c r="DK31" s="50">
        <v>538</v>
      </c>
      <c r="DL31" s="19">
        <v>90</v>
      </c>
      <c r="DM31" s="50">
        <v>118</v>
      </c>
      <c r="DN31" s="19">
        <v>948</v>
      </c>
      <c r="DO31" s="50">
        <v>677</v>
      </c>
      <c r="DP31" s="19">
        <v>606</v>
      </c>
      <c r="DQ31" s="50">
        <v>375</v>
      </c>
      <c r="DR31" s="52" t="s">
        <v>16</v>
      </c>
      <c r="DS31" s="19">
        <v>14594</v>
      </c>
      <c r="DT31" s="50">
        <v>2669</v>
      </c>
      <c r="DU31" s="19">
        <v>152</v>
      </c>
      <c r="DV31" s="50">
        <v>178</v>
      </c>
      <c r="DW31" s="19">
        <v>82</v>
      </c>
      <c r="DX31" s="50">
        <v>117</v>
      </c>
      <c r="DY31" s="19">
        <v>14360</v>
      </c>
      <c r="DZ31" s="50">
        <v>2671</v>
      </c>
      <c r="EA31" s="46"/>
      <c r="EB31" s="46"/>
    </row>
    <row r="32" spans="1:132" x14ac:dyDescent="0.2">
      <c r="A32" s="52" t="s">
        <v>17</v>
      </c>
      <c r="B32" s="53">
        <v>4414714</v>
      </c>
      <c r="C32" s="54">
        <v>3279</v>
      </c>
      <c r="D32" s="53">
        <v>3744188</v>
      </c>
      <c r="E32" s="54">
        <v>18273</v>
      </c>
      <c r="F32" s="53">
        <v>547535</v>
      </c>
      <c r="G32" s="54">
        <v>17640</v>
      </c>
      <c r="H32" s="53">
        <v>110456</v>
      </c>
      <c r="I32" s="54">
        <v>8385</v>
      </c>
      <c r="J32" s="19">
        <v>2055</v>
      </c>
      <c r="K32" s="50">
        <v>1170</v>
      </c>
      <c r="L32" s="52" t="s">
        <v>17</v>
      </c>
      <c r="M32" s="23">
        <v>115</v>
      </c>
      <c r="N32" s="50">
        <v>154</v>
      </c>
      <c r="O32" s="19">
        <v>1480</v>
      </c>
      <c r="P32" s="50">
        <v>768</v>
      </c>
      <c r="Q32" s="19">
        <v>397</v>
      </c>
      <c r="R32" s="50">
        <v>314</v>
      </c>
      <c r="S32" s="19">
        <v>2052</v>
      </c>
      <c r="T32" s="50">
        <v>744</v>
      </c>
      <c r="U32" s="19">
        <v>1643</v>
      </c>
      <c r="V32" s="50">
        <v>1087</v>
      </c>
      <c r="W32" s="52" t="s">
        <v>17</v>
      </c>
      <c r="X32" s="19">
        <v>327</v>
      </c>
      <c r="Y32" s="50">
        <v>456</v>
      </c>
      <c r="Z32" s="19">
        <v>389</v>
      </c>
      <c r="AA32" s="50">
        <v>536</v>
      </c>
      <c r="AB32" s="19">
        <v>175</v>
      </c>
      <c r="AC32" s="50">
        <v>172</v>
      </c>
      <c r="AD32" s="19">
        <v>7426</v>
      </c>
      <c r="AE32" s="50">
        <v>2008</v>
      </c>
      <c r="AF32" s="19">
        <v>3638</v>
      </c>
      <c r="AG32" s="50">
        <v>986</v>
      </c>
      <c r="AH32" s="52" t="s">
        <v>17</v>
      </c>
      <c r="AI32" s="19">
        <v>402</v>
      </c>
      <c r="AJ32" s="50">
        <v>329</v>
      </c>
      <c r="AK32" s="43">
        <v>2215</v>
      </c>
      <c r="AL32" s="50">
        <v>2105</v>
      </c>
      <c r="AM32" s="19">
        <v>5108</v>
      </c>
      <c r="AN32" s="50">
        <v>1767</v>
      </c>
      <c r="AO32" s="19">
        <v>11241</v>
      </c>
      <c r="AP32" s="50">
        <v>2576</v>
      </c>
      <c r="AQ32" s="19">
        <v>265</v>
      </c>
      <c r="AR32" s="50">
        <v>213</v>
      </c>
      <c r="AS32" s="52" t="s">
        <v>17</v>
      </c>
      <c r="AT32" s="19">
        <v>3016</v>
      </c>
      <c r="AU32" s="50">
        <v>2337</v>
      </c>
      <c r="AV32" s="23" t="s">
        <v>61</v>
      </c>
      <c r="AW32" s="55" t="s">
        <v>61</v>
      </c>
      <c r="AX32" s="23">
        <v>722</v>
      </c>
      <c r="AY32" s="50">
        <v>387</v>
      </c>
      <c r="AZ32" s="19">
        <v>118</v>
      </c>
      <c r="BA32" s="50">
        <v>144</v>
      </c>
      <c r="BB32" s="19">
        <v>1689</v>
      </c>
      <c r="BC32" s="50">
        <v>935</v>
      </c>
      <c r="BD32" s="52" t="s">
        <v>17</v>
      </c>
      <c r="BE32" s="19">
        <v>239</v>
      </c>
      <c r="BF32" s="50">
        <v>288</v>
      </c>
      <c r="BG32" s="19">
        <v>2912</v>
      </c>
      <c r="BH32" s="50">
        <v>1223</v>
      </c>
      <c r="BI32" s="19">
        <v>434</v>
      </c>
      <c r="BJ32" s="50">
        <v>316</v>
      </c>
      <c r="BK32" s="19">
        <v>407</v>
      </c>
      <c r="BL32" s="50">
        <v>301</v>
      </c>
      <c r="BM32" s="19">
        <v>2910</v>
      </c>
      <c r="BN32" s="50">
        <v>1029</v>
      </c>
      <c r="BO32" s="52" t="s">
        <v>17</v>
      </c>
      <c r="BP32" s="19">
        <v>109</v>
      </c>
      <c r="BQ32" s="50">
        <v>129</v>
      </c>
      <c r="BR32" s="19">
        <v>90</v>
      </c>
      <c r="BS32" s="50">
        <v>133</v>
      </c>
      <c r="BT32" s="19">
        <v>270</v>
      </c>
      <c r="BU32" s="50">
        <v>252</v>
      </c>
      <c r="BV32" s="19">
        <v>179</v>
      </c>
      <c r="BW32" s="50">
        <v>155</v>
      </c>
      <c r="BX32" s="19">
        <v>114</v>
      </c>
      <c r="BY32" s="50">
        <v>99</v>
      </c>
      <c r="BZ32" s="52" t="s">
        <v>17</v>
      </c>
      <c r="CA32" s="19">
        <v>598</v>
      </c>
      <c r="CB32" s="50">
        <v>568</v>
      </c>
      <c r="CC32" s="19">
        <v>3283</v>
      </c>
      <c r="CD32" s="50">
        <v>1796</v>
      </c>
      <c r="CE32" s="19">
        <v>3796</v>
      </c>
      <c r="CF32" s="50">
        <v>1295</v>
      </c>
      <c r="CG32" s="19">
        <v>61</v>
      </c>
      <c r="CH32" s="50">
        <v>106</v>
      </c>
      <c r="CI32" s="19">
        <v>15246</v>
      </c>
      <c r="CJ32" s="50">
        <v>2973</v>
      </c>
      <c r="CK32" s="52" t="s">
        <v>17</v>
      </c>
      <c r="CL32" s="19">
        <v>1130</v>
      </c>
      <c r="CM32" s="50">
        <v>692</v>
      </c>
      <c r="CN32" s="19">
        <v>1044</v>
      </c>
      <c r="CO32" s="50">
        <v>657</v>
      </c>
      <c r="CP32" s="19">
        <v>1908</v>
      </c>
      <c r="CQ32" s="50">
        <v>722</v>
      </c>
      <c r="CR32" s="19">
        <v>0</v>
      </c>
      <c r="CS32" s="50">
        <v>197</v>
      </c>
      <c r="CT32" s="19">
        <v>1440</v>
      </c>
      <c r="CU32" s="50">
        <v>702</v>
      </c>
      <c r="CV32" s="52" t="s">
        <v>17</v>
      </c>
      <c r="CW32" s="19">
        <v>132</v>
      </c>
      <c r="CX32" s="50">
        <v>93</v>
      </c>
      <c r="CY32" s="19">
        <v>12498</v>
      </c>
      <c r="CZ32" s="50">
        <v>3506</v>
      </c>
      <c r="DA32" s="19">
        <v>6360</v>
      </c>
      <c r="DB32" s="50">
        <v>2362</v>
      </c>
      <c r="DC32" s="19">
        <v>1201</v>
      </c>
      <c r="DD32" s="50">
        <v>792</v>
      </c>
      <c r="DE32" s="19">
        <v>0</v>
      </c>
      <c r="DF32" s="50">
        <v>197</v>
      </c>
      <c r="DG32" s="52" t="s">
        <v>17</v>
      </c>
      <c r="DH32" s="19">
        <v>3673</v>
      </c>
      <c r="DI32" s="50">
        <v>1516</v>
      </c>
      <c r="DJ32" s="19">
        <v>1238</v>
      </c>
      <c r="DK32" s="50">
        <v>732</v>
      </c>
      <c r="DL32" s="19">
        <v>3776</v>
      </c>
      <c r="DM32" s="50">
        <v>1370</v>
      </c>
      <c r="DN32" s="19">
        <v>935</v>
      </c>
      <c r="DO32" s="50">
        <v>622</v>
      </c>
      <c r="DP32" s="19">
        <v>0</v>
      </c>
      <c r="DQ32" s="50">
        <v>197</v>
      </c>
      <c r="DR32" s="52" t="s">
        <v>17</v>
      </c>
      <c r="DS32" s="19">
        <v>12535</v>
      </c>
      <c r="DT32" s="50">
        <v>2534</v>
      </c>
      <c r="DU32" s="19">
        <v>1122</v>
      </c>
      <c r="DV32" s="50">
        <v>927</v>
      </c>
      <c r="DW32" s="19">
        <v>188</v>
      </c>
      <c r="DX32" s="50">
        <v>212</v>
      </c>
      <c r="DY32" s="19">
        <v>11225</v>
      </c>
      <c r="DZ32" s="50">
        <v>2396</v>
      </c>
      <c r="EA32" s="46"/>
      <c r="EB32" s="46"/>
    </row>
    <row r="33" spans="1:132" x14ac:dyDescent="0.2">
      <c r="A33" s="52" t="s">
        <v>18</v>
      </c>
      <c r="B33" s="53">
        <v>4603081</v>
      </c>
      <c r="C33" s="54">
        <v>3921</v>
      </c>
      <c r="D33" s="53">
        <v>4033845</v>
      </c>
      <c r="E33" s="54">
        <v>20655</v>
      </c>
      <c r="F33" s="53">
        <v>474843</v>
      </c>
      <c r="G33" s="54">
        <v>19702</v>
      </c>
      <c r="H33" s="53">
        <v>81355</v>
      </c>
      <c r="I33" s="54">
        <v>7131</v>
      </c>
      <c r="J33" s="19">
        <v>1462</v>
      </c>
      <c r="K33" s="50">
        <v>541</v>
      </c>
      <c r="L33" s="52" t="s">
        <v>18</v>
      </c>
      <c r="M33" s="23">
        <v>515</v>
      </c>
      <c r="N33" s="50">
        <v>551</v>
      </c>
      <c r="O33" s="19">
        <v>276</v>
      </c>
      <c r="P33" s="50">
        <v>216</v>
      </c>
      <c r="Q33" s="19">
        <v>1653</v>
      </c>
      <c r="R33" s="50">
        <v>714</v>
      </c>
      <c r="S33" s="19">
        <v>5743</v>
      </c>
      <c r="T33" s="50">
        <v>2122</v>
      </c>
      <c r="U33" s="19">
        <v>2397</v>
      </c>
      <c r="V33" s="50">
        <v>949</v>
      </c>
      <c r="W33" s="52" t="s">
        <v>18</v>
      </c>
      <c r="X33" s="19">
        <v>584</v>
      </c>
      <c r="Y33" s="50">
        <v>515</v>
      </c>
      <c r="Z33" s="19">
        <v>53</v>
      </c>
      <c r="AA33" s="50">
        <v>97</v>
      </c>
      <c r="AB33" s="19">
        <v>196</v>
      </c>
      <c r="AC33" s="50">
        <v>170</v>
      </c>
      <c r="AD33" s="19">
        <v>2878</v>
      </c>
      <c r="AE33" s="50">
        <v>1261</v>
      </c>
      <c r="AF33" s="19">
        <v>5901</v>
      </c>
      <c r="AG33" s="50">
        <v>2246</v>
      </c>
      <c r="AH33" s="52" t="s">
        <v>18</v>
      </c>
      <c r="AI33" s="19">
        <v>1117</v>
      </c>
      <c r="AJ33" s="50">
        <v>931</v>
      </c>
      <c r="AK33" s="43">
        <v>69</v>
      </c>
      <c r="AL33" s="50">
        <v>112</v>
      </c>
      <c r="AM33" s="19">
        <v>2205</v>
      </c>
      <c r="AN33" s="50">
        <v>1086</v>
      </c>
      <c r="AO33" s="19">
        <v>458</v>
      </c>
      <c r="AP33" s="50">
        <v>386</v>
      </c>
      <c r="AQ33" s="19">
        <v>100</v>
      </c>
      <c r="AR33" s="50">
        <v>122</v>
      </c>
      <c r="AS33" s="52" t="s">
        <v>18</v>
      </c>
      <c r="AT33" s="19">
        <v>1056</v>
      </c>
      <c r="AU33" s="50">
        <v>1137</v>
      </c>
      <c r="AV33" s="19">
        <v>3041</v>
      </c>
      <c r="AW33" s="50">
        <v>2940</v>
      </c>
      <c r="AX33" s="23" t="s">
        <v>61</v>
      </c>
      <c r="AY33" s="55" t="s">
        <v>61</v>
      </c>
      <c r="AZ33" s="23">
        <v>35</v>
      </c>
      <c r="BA33" s="50">
        <v>58</v>
      </c>
      <c r="BB33" s="19">
        <v>516</v>
      </c>
      <c r="BC33" s="50">
        <v>306</v>
      </c>
      <c r="BD33" s="52" t="s">
        <v>18</v>
      </c>
      <c r="BE33" s="19">
        <v>630</v>
      </c>
      <c r="BF33" s="50">
        <v>397</v>
      </c>
      <c r="BG33" s="19">
        <v>1637</v>
      </c>
      <c r="BH33" s="50">
        <v>1087</v>
      </c>
      <c r="BI33" s="19">
        <v>274</v>
      </c>
      <c r="BJ33" s="50">
        <v>374</v>
      </c>
      <c r="BK33" s="19">
        <v>7505</v>
      </c>
      <c r="BL33" s="50">
        <v>2676</v>
      </c>
      <c r="BM33" s="19">
        <v>679</v>
      </c>
      <c r="BN33" s="50">
        <v>571</v>
      </c>
      <c r="BO33" s="52" t="s">
        <v>18</v>
      </c>
      <c r="BP33" s="19">
        <v>222</v>
      </c>
      <c r="BQ33" s="50">
        <v>313</v>
      </c>
      <c r="BR33" s="19">
        <v>44</v>
      </c>
      <c r="BS33" s="50">
        <v>82</v>
      </c>
      <c r="BT33" s="19">
        <v>2065</v>
      </c>
      <c r="BU33" s="50">
        <v>1499</v>
      </c>
      <c r="BV33" s="19">
        <v>0</v>
      </c>
      <c r="BW33" s="50">
        <v>217</v>
      </c>
      <c r="BX33" s="19">
        <v>629</v>
      </c>
      <c r="BY33" s="50">
        <v>520</v>
      </c>
      <c r="BZ33" s="52" t="s">
        <v>18</v>
      </c>
      <c r="CA33" s="19">
        <v>1235</v>
      </c>
      <c r="CB33" s="50">
        <v>1122</v>
      </c>
      <c r="CC33" s="19">
        <v>2106</v>
      </c>
      <c r="CD33" s="50">
        <v>916</v>
      </c>
      <c r="CE33" s="19">
        <v>813</v>
      </c>
      <c r="CF33" s="50">
        <v>497</v>
      </c>
      <c r="CG33" s="19">
        <v>0</v>
      </c>
      <c r="CH33" s="50">
        <v>217</v>
      </c>
      <c r="CI33" s="19">
        <v>963</v>
      </c>
      <c r="CJ33" s="50">
        <v>755</v>
      </c>
      <c r="CK33" s="52" t="s">
        <v>18</v>
      </c>
      <c r="CL33" s="19">
        <v>469</v>
      </c>
      <c r="CM33" s="50">
        <v>516</v>
      </c>
      <c r="CN33" s="19">
        <v>609</v>
      </c>
      <c r="CO33" s="50">
        <v>410</v>
      </c>
      <c r="CP33" s="19">
        <v>687</v>
      </c>
      <c r="CQ33" s="50">
        <v>363</v>
      </c>
      <c r="CR33" s="19">
        <v>0</v>
      </c>
      <c r="CS33" s="50">
        <v>217</v>
      </c>
      <c r="CT33" s="19">
        <v>1205</v>
      </c>
      <c r="CU33" s="50">
        <v>642</v>
      </c>
      <c r="CV33" s="52" t="s">
        <v>18</v>
      </c>
      <c r="CW33" s="19">
        <v>291</v>
      </c>
      <c r="CX33" s="50">
        <v>409</v>
      </c>
      <c r="CY33" s="19">
        <v>1561</v>
      </c>
      <c r="CZ33" s="50">
        <v>579</v>
      </c>
      <c r="DA33" s="19">
        <v>23588</v>
      </c>
      <c r="DB33" s="50">
        <v>5199</v>
      </c>
      <c r="DC33" s="19">
        <v>603</v>
      </c>
      <c r="DD33" s="50">
        <v>739</v>
      </c>
      <c r="DE33" s="19">
        <v>0</v>
      </c>
      <c r="DF33" s="50">
        <v>217</v>
      </c>
      <c r="DG33" s="52" t="s">
        <v>18</v>
      </c>
      <c r="DH33" s="19">
        <v>1330</v>
      </c>
      <c r="DI33" s="50">
        <v>762</v>
      </c>
      <c r="DJ33" s="19">
        <v>884</v>
      </c>
      <c r="DK33" s="50">
        <v>456</v>
      </c>
      <c r="DL33" s="19">
        <v>567</v>
      </c>
      <c r="DM33" s="50">
        <v>663</v>
      </c>
      <c r="DN33" s="19">
        <v>407</v>
      </c>
      <c r="DO33" s="50">
        <v>355</v>
      </c>
      <c r="DP33" s="19">
        <v>97</v>
      </c>
      <c r="DQ33" s="50">
        <v>166</v>
      </c>
      <c r="DR33" s="52" t="s">
        <v>18</v>
      </c>
      <c r="DS33" s="19">
        <v>13038</v>
      </c>
      <c r="DT33" s="50">
        <v>2659</v>
      </c>
      <c r="DU33" s="19">
        <v>238</v>
      </c>
      <c r="DV33" s="50">
        <v>285</v>
      </c>
      <c r="DW33" s="19">
        <v>30</v>
      </c>
      <c r="DX33" s="50">
        <v>50</v>
      </c>
      <c r="DY33" s="19">
        <v>12770</v>
      </c>
      <c r="DZ33" s="50">
        <v>2619</v>
      </c>
      <c r="EA33" s="46"/>
      <c r="EB33" s="46"/>
    </row>
    <row r="34" spans="1:132" x14ac:dyDescent="0.2">
      <c r="A34" s="52" t="s">
        <v>19</v>
      </c>
      <c r="B34" s="53">
        <v>1324095</v>
      </c>
      <c r="C34" s="54">
        <v>1563</v>
      </c>
      <c r="D34" s="53">
        <v>1143612</v>
      </c>
      <c r="E34" s="54">
        <v>8051</v>
      </c>
      <c r="F34" s="53">
        <v>142453</v>
      </c>
      <c r="G34" s="54">
        <v>7284</v>
      </c>
      <c r="H34" s="53">
        <v>34706</v>
      </c>
      <c r="I34" s="54">
        <v>3872</v>
      </c>
      <c r="J34" s="19">
        <v>0</v>
      </c>
      <c r="K34" s="50">
        <v>170</v>
      </c>
      <c r="L34" s="52" t="s">
        <v>19</v>
      </c>
      <c r="M34" s="23">
        <v>47</v>
      </c>
      <c r="N34" s="50">
        <v>82</v>
      </c>
      <c r="O34" s="19">
        <v>765</v>
      </c>
      <c r="P34" s="50">
        <v>349</v>
      </c>
      <c r="Q34" s="19">
        <v>0</v>
      </c>
      <c r="R34" s="50">
        <v>170</v>
      </c>
      <c r="S34" s="19">
        <v>850</v>
      </c>
      <c r="T34" s="50">
        <v>393</v>
      </c>
      <c r="U34" s="19">
        <v>840</v>
      </c>
      <c r="V34" s="50">
        <v>836</v>
      </c>
      <c r="W34" s="52" t="s">
        <v>19</v>
      </c>
      <c r="X34" s="19">
        <v>1734</v>
      </c>
      <c r="Y34" s="50">
        <v>756</v>
      </c>
      <c r="Z34" s="19">
        <v>29</v>
      </c>
      <c r="AA34" s="50">
        <v>50</v>
      </c>
      <c r="AB34" s="19">
        <v>235</v>
      </c>
      <c r="AC34" s="50">
        <v>271</v>
      </c>
      <c r="AD34" s="19">
        <v>2082</v>
      </c>
      <c r="AE34" s="50">
        <v>732</v>
      </c>
      <c r="AF34" s="19">
        <v>235</v>
      </c>
      <c r="AG34" s="50">
        <v>184</v>
      </c>
      <c r="AH34" s="52" t="s">
        <v>19</v>
      </c>
      <c r="AI34" s="19">
        <v>55</v>
      </c>
      <c r="AJ34" s="50">
        <v>100</v>
      </c>
      <c r="AK34" s="43">
        <v>308</v>
      </c>
      <c r="AL34" s="50">
        <v>364</v>
      </c>
      <c r="AM34" s="19">
        <v>180</v>
      </c>
      <c r="AN34" s="50">
        <v>228</v>
      </c>
      <c r="AO34" s="19">
        <v>204</v>
      </c>
      <c r="AP34" s="50">
        <v>278</v>
      </c>
      <c r="AQ34" s="19">
        <v>0</v>
      </c>
      <c r="AR34" s="50">
        <v>170</v>
      </c>
      <c r="AS34" s="52" t="s">
        <v>19</v>
      </c>
      <c r="AT34" s="19">
        <v>67</v>
      </c>
      <c r="AU34" s="50">
        <v>109</v>
      </c>
      <c r="AV34" s="19">
        <v>512</v>
      </c>
      <c r="AW34" s="50">
        <v>510</v>
      </c>
      <c r="AX34" s="19">
        <v>38</v>
      </c>
      <c r="AY34" s="50">
        <v>64</v>
      </c>
      <c r="AZ34" s="23" t="s">
        <v>61</v>
      </c>
      <c r="BA34" s="55" t="s">
        <v>61</v>
      </c>
      <c r="BB34" s="23">
        <v>377</v>
      </c>
      <c r="BC34" s="50">
        <v>330</v>
      </c>
      <c r="BD34" s="52" t="s">
        <v>19</v>
      </c>
      <c r="BE34" s="19">
        <v>5775</v>
      </c>
      <c r="BF34" s="50">
        <v>1727</v>
      </c>
      <c r="BG34" s="19">
        <v>1320</v>
      </c>
      <c r="BH34" s="50">
        <v>1074</v>
      </c>
      <c r="BI34" s="19">
        <v>75</v>
      </c>
      <c r="BJ34" s="50">
        <v>94</v>
      </c>
      <c r="BK34" s="19">
        <v>214</v>
      </c>
      <c r="BL34" s="50">
        <v>244</v>
      </c>
      <c r="BM34" s="19">
        <v>349</v>
      </c>
      <c r="BN34" s="50">
        <v>295</v>
      </c>
      <c r="BO34" s="52" t="s">
        <v>19</v>
      </c>
      <c r="BP34" s="19">
        <v>246</v>
      </c>
      <c r="BQ34" s="50">
        <v>207</v>
      </c>
      <c r="BR34" s="19">
        <v>0</v>
      </c>
      <c r="BS34" s="50">
        <v>170</v>
      </c>
      <c r="BT34" s="19">
        <v>23</v>
      </c>
      <c r="BU34" s="50">
        <v>41</v>
      </c>
      <c r="BV34" s="19">
        <v>4731</v>
      </c>
      <c r="BW34" s="50">
        <v>1532</v>
      </c>
      <c r="BX34" s="19">
        <v>389</v>
      </c>
      <c r="BY34" s="50">
        <v>278</v>
      </c>
      <c r="BZ34" s="52" t="s">
        <v>19</v>
      </c>
      <c r="CA34" s="19">
        <v>97</v>
      </c>
      <c r="CB34" s="50">
        <v>94</v>
      </c>
      <c r="CC34" s="19">
        <v>2909</v>
      </c>
      <c r="CD34" s="50">
        <v>1134</v>
      </c>
      <c r="CE34" s="19">
        <v>1049</v>
      </c>
      <c r="CF34" s="50">
        <v>651</v>
      </c>
      <c r="CG34" s="19">
        <v>134</v>
      </c>
      <c r="CH34" s="50">
        <v>226</v>
      </c>
      <c r="CI34" s="19">
        <v>788</v>
      </c>
      <c r="CJ34" s="50">
        <v>587</v>
      </c>
      <c r="CK34" s="52" t="s">
        <v>19</v>
      </c>
      <c r="CL34" s="19">
        <v>217</v>
      </c>
      <c r="CM34" s="50">
        <v>281</v>
      </c>
      <c r="CN34" s="19">
        <v>181</v>
      </c>
      <c r="CO34" s="50">
        <v>207</v>
      </c>
      <c r="CP34" s="19">
        <v>1393</v>
      </c>
      <c r="CQ34" s="50">
        <v>594</v>
      </c>
      <c r="CR34" s="19">
        <v>317</v>
      </c>
      <c r="CS34" s="50">
        <v>240</v>
      </c>
      <c r="CT34" s="19">
        <v>503</v>
      </c>
      <c r="CU34" s="50">
        <v>623</v>
      </c>
      <c r="CV34" s="52" t="s">
        <v>19</v>
      </c>
      <c r="CW34" s="19">
        <v>71</v>
      </c>
      <c r="CX34" s="50">
        <v>111</v>
      </c>
      <c r="CY34" s="19">
        <v>583</v>
      </c>
      <c r="CZ34" s="50">
        <v>367</v>
      </c>
      <c r="DA34" s="19">
        <v>2386</v>
      </c>
      <c r="DB34" s="50">
        <v>1004</v>
      </c>
      <c r="DC34" s="19">
        <v>142</v>
      </c>
      <c r="DD34" s="50">
        <v>162</v>
      </c>
      <c r="DE34" s="19">
        <v>997</v>
      </c>
      <c r="DF34" s="50">
        <v>497</v>
      </c>
      <c r="DG34" s="52" t="s">
        <v>19</v>
      </c>
      <c r="DH34" s="19">
        <v>874</v>
      </c>
      <c r="DI34" s="50">
        <v>719</v>
      </c>
      <c r="DJ34" s="19">
        <v>283</v>
      </c>
      <c r="DK34" s="50">
        <v>207</v>
      </c>
      <c r="DL34" s="19">
        <v>0</v>
      </c>
      <c r="DM34" s="50">
        <v>170</v>
      </c>
      <c r="DN34" s="19">
        <v>102</v>
      </c>
      <c r="DO34" s="50">
        <v>120</v>
      </c>
      <c r="DP34" s="19">
        <v>0</v>
      </c>
      <c r="DQ34" s="50">
        <v>170</v>
      </c>
      <c r="DR34" s="52" t="s">
        <v>19</v>
      </c>
      <c r="DS34" s="19">
        <v>3324</v>
      </c>
      <c r="DT34" s="50">
        <v>899</v>
      </c>
      <c r="DU34" s="19">
        <v>0</v>
      </c>
      <c r="DV34" s="50">
        <v>170</v>
      </c>
      <c r="DW34" s="19">
        <v>0</v>
      </c>
      <c r="DX34" s="50">
        <v>170</v>
      </c>
      <c r="DY34" s="19">
        <v>3324</v>
      </c>
      <c r="DZ34" s="50">
        <v>899</v>
      </c>
      <c r="EA34" s="46"/>
      <c r="EB34" s="46"/>
    </row>
    <row r="35" spans="1:132" x14ac:dyDescent="0.2">
      <c r="A35" s="52"/>
      <c r="B35" s="53"/>
      <c r="C35" s="54"/>
      <c r="D35" s="53"/>
      <c r="E35" s="54"/>
      <c r="F35" s="53"/>
      <c r="G35" s="54"/>
      <c r="H35" s="53"/>
      <c r="I35" s="54"/>
      <c r="J35" s="19"/>
      <c r="K35" s="50"/>
      <c r="L35" s="52"/>
      <c r="M35" s="23"/>
      <c r="N35" s="50"/>
      <c r="O35" s="19"/>
      <c r="P35" s="50"/>
      <c r="Q35" s="19"/>
      <c r="R35" s="50"/>
      <c r="S35" s="19"/>
      <c r="T35" s="50"/>
      <c r="U35" s="19"/>
      <c r="V35" s="50"/>
      <c r="W35" s="52"/>
      <c r="X35" s="19"/>
      <c r="Y35" s="50"/>
      <c r="Z35" s="19"/>
      <c r="AA35" s="50"/>
      <c r="AB35" s="19"/>
      <c r="AC35" s="50"/>
      <c r="AD35" s="19"/>
      <c r="AE35" s="50"/>
      <c r="AF35" s="19"/>
      <c r="AG35" s="50"/>
      <c r="AH35" s="52"/>
      <c r="AI35" s="19"/>
      <c r="AJ35" s="50"/>
      <c r="AK35" s="43"/>
      <c r="AL35" s="50"/>
      <c r="AM35" s="19"/>
      <c r="AN35" s="50"/>
      <c r="AO35" s="19"/>
      <c r="AP35" s="50"/>
      <c r="AQ35" s="19"/>
      <c r="AR35" s="50"/>
      <c r="AS35" s="52"/>
      <c r="AT35" s="19"/>
      <c r="AU35" s="50"/>
      <c r="AV35" s="19"/>
      <c r="AW35" s="50"/>
      <c r="AX35" s="19"/>
      <c r="AY35" s="50"/>
      <c r="AZ35" s="19"/>
      <c r="BA35" s="50"/>
      <c r="BB35" s="19"/>
      <c r="BC35" s="50"/>
      <c r="BD35" s="52"/>
      <c r="BE35" s="19"/>
      <c r="BF35" s="50"/>
      <c r="BG35" s="19"/>
      <c r="BH35" s="50"/>
      <c r="BI35" s="19"/>
      <c r="BJ35" s="50"/>
      <c r="BK35" s="19"/>
      <c r="BL35" s="50"/>
      <c r="BM35" s="19"/>
      <c r="BN35" s="50"/>
      <c r="BO35" s="52"/>
      <c r="BP35" s="19"/>
      <c r="BQ35" s="50"/>
      <c r="BR35" s="19"/>
      <c r="BS35" s="50"/>
      <c r="BT35" s="19"/>
      <c r="BU35" s="50"/>
      <c r="BV35" s="19"/>
      <c r="BW35" s="50"/>
      <c r="BX35" s="19"/>
      <c r="BY35" s="50"/>
      <c r="BZ35" s="52"/>
      <c r="CA35" s="19"/>
      <c r="CB35" s="50"/>
      <c r="CC35" s="19"/>
      <c r="CD35" s="50"/>
      <c r="CE35" s="19"/>
      <c r="CF35" s="50"/>
      <c r="CG35" s="19"/>
      <c r="CH35" s="50"/>
      <c r="CI35" s="19"/>
      <c r="CJ35" s="50"/>
      <c r="CK35" s="52"/>
      <c r="CL35" s="19"/>
      <c r="CM35" s="50"/>
      <c r="CN35" s="19"/>
      <c r="CO35" s="50"/>
      <c r="CP35" s="19"/>
      <c r="CQ35" s="50"/>
      <c r="CR35" s="19"/>
      <c r="CS35" s="50"/>
      <c r="CT35" s="19"/>
      <c r="CU35" s="50"/>
      <c r="CV35" s="52"/>
      <c r="CW35" s="19"/>
      <c r="CX35" s="50"/>
      <c r="CY35" s="19"/>
      <c r="CZ35" s="50"/>
      <c r="DA35" s="19"/>
      <c r="DB35" s="50"/>
      <c r="DC35" s="19"/>
      <c r="DD35" s="50"/>
      <c r="DE35" s="19"/>
      <c r="DF35" s="50"/>
      <c r="DG35" s="52"/>
      <c r="DH35" s="19"/>
      <c r="DI35" s="50"/>
      <c r="DJ35" s="19"/>
      <c r="DK35" s="50"/>
      <c r="DL35" s="19"/>
      <c r="DM35" s="50"/>
      <c r="DN35" s="19"/>
      <c r="DO35" s="50"/>
      <c r="DP35" s="19"/>
      <c r="DQ35" s="50"/>
      <c r="DR35" s="52"/>
      <c r="DS35" s="19"/>
      <c r="DT35" s="50"/>
      <c r="DU35" s="19"/>
      <c r="DV35" s="50"/>
      <c r="DW35" s="19"/>
      <c r="DX35" s="50"/>
      <c r="DY35" s="19"/>
      <c r="DZ35" s="50"/>
      <c r="EA35" s="46"/>
      <c r="EB35" s="46"/>
    </row>
    <row r="36" spans="1:132" x14ac:dyDescent="0.2">
      <c r="A36" s="52" t="s">
        <v>20</v>
      </c>
      <c r="B36" s="53">
        <v>5974521</v>
      </c>
      <c r="C36" s="54">
        <v>4649</v>
      </c>
      <c r="D36" s="53">
        <v>5133916</v>
      </c>
      <c r="E36" s="54">
        <v>25668</v>
      </c>
      <c r="F36" s="53">
        <v>630955</v>
      </c>
      <c r="G36" s="54">
        <v>20758</v>
      </c>
      <c r="H36" s="53">
        <v>163216</v>
      </c>
      <c r="I36" s="54">
        <v>10535</v>
      </c>
      <c r="J36" s="19">
        <v>647</v>
      </c>
      <c r="K36" s="50">
        <v>294</v>
      </c>
      <c r="L36" s="52" t="s">
        <v>20</v>
      </c>
      <c r="M36" s="23">
        <v>485</v>
      </c>
      <c r="N36" s="50">
        <v>486</v>
      </c>
      <c r="O36" s="19">
        <v>2240</v>
      </c>
      <c r="P36" s="50">
        <v>901</v>
      </c>
      <c r="Q36" s="19">
        <v>785</v>
      </c>
      <c r="R36" s="50">
        <v>607</v>
      </c>
      <c r="S36" s="19">
        <v>7924</v>
      </c>
      <c r="T36" s="50">
        <v>2111</v>
      </c>
      <c r="U36" s="19">
        <v>1168</v>
      </c>
      <c r="V36" s="50">
        <v>593</v>
      </c>
      <c r="W36" s="52" t="s">
        <v>20</v>
      </c>
      <c r="X36" s="19">
        <v>1890</v>
      </c>
      <c r="Y36" s="50">
        <v>1155</v>
      </c>
      <c r="Z36" s="19">
        <v>5811</v>
      </c>
      <c r="AA36" s="50">
        <v>1494</v>
      </c>
      <c r="AB36" s="19">
        <v>21093</v>
      </c>
      <c r="AC36" s="50">
        <v>3922</v>
      </c>
      <c r="AD36" s="19">
        <v>11989</v>
      </c>
      <c r="AE36" s="50">
        <v>2744</v>
      </c>
      <c r="AF36" s="19">
        <v>3676</v>
      </c>
      <c r="AG36" s="50">
        <v>1601</v>
      </c>
      <c r="AH36" s="52" t="s">
        <v>20</v>
      </c>
      <c r="AI36" s="19">
        <v>892</v>
      </c>
      <c r="AJ36" s="50">
        <v>555</v>
      </c>
      <c r="AK36" s="43">
        <v>470</v>
      </c>
      <c r="AL36" s="50">
        <v>319</v>
      </c>
      <c r="AM36" s="19">
        <v>1827</v>
      </c>
      <c r="AN36" s="50">
        <v>764</v>
      </c>
      <c r="AO36" s="19">
        <v>1048</v>
      </c>
      <c r="AP36" s="50">
        <v>1018</v>
      </c>
      <c r="AQ36" s="19">
        <v>322</v>
      </c>
      <c r="AR36" s="50">
        <v>335</v>
      </c>
      <c r="AS36" s="52" t="s">
        <v>20</v>
      </c>
      <c r="AT36" s="19">
        <v>573</v>
      </c>
      <c r="AU36" s="50">
        <v>633</v>
      </c>
      <c r="AV36" s="19">
        <v>745</v>
      </c>
      <c r="AW36" s="50">
        <v>547</v>
      </c>
      <c r="AX36" s="19">
        <v>1281</v>
      </c>
      <c r="AY36" s="50">
        <v>795</v>
      </c>
      <c r="AZ36" s="19">
        <v>990</v>
      </c>
      <c r="BA36" s="50">
        <v>805</v>
      </c>
      <c r="BB36" s="23" t="s">
        <v>61</v>
      </c>
      <c r="BC36" s="55" t="s">
        <v>61</v>
      </c>
      <c r="BD36" s="52" t="s">
        <v>20</v>
      </c>
      <c r="BE36" s="23">
        <v>1753</v>
      </c>
      <c r="BF36" s="50">
        <v>703</v>
      </c>
      <c r="BG36" s="19">
        <v>1635</v>
      </c>
      <c r="BH36" s="50">
        <v>706</v>
      </c>
      <c r="BI36" s="19">
        <v>284</v>
      </c>
      <c r="BJ36" s="50">
        <v>265</v>
      </c>
      <c r="BK36" s="19">
        <v>888</v>
      </c>
      <c r="BL36" s="50">
        <v>1039</v>
      </c>
      <c r="BM36" s="19">
        <v>1253</v>
      </c>
      <c r="BN36" s="50">
        <v>947</v>
      </c>
      <c r="BO36" s="52" t="s">
        <v>20</v>
      </c>
      <c r="BP36" s="19">
        <v>223</v>
      </c>
      <c r="BQ36" s="50">
        <v>218</v>
      </c>
      <c r="BR36" s="19">
        <v>576</v>
      </c>
      <c r="BS36" s="50">
        <v>407</v>
      </c>
      <c r="BT36" s="19">
        <v>120</v>
      </c>
      <c r="BU36" s="50">
        <v>132</v>
      </c>
      <c r="BV36" s="19">
        <v>1065</v>
      </c>
      <c r="BW36" s="50">
        <v>807</v>
      </c>
      <c r="BX36" s="19">
        <v>6333</v>
      </c>
      <c r="BY36" s="50">
        <v>1507</v>
      </c>
      <c r="BZ36" s="52" t="s">
        <v>20</v>
      </c>
      <c r="CA36" s="19">
        <v>1195</v>
      </c>
      <c r="CB36" s="50">
        <v>853</v>
      </c>
      <c r="CC36" s="19">
        <v>8372</v>
      </c>
      <c r="CD36" s="50">
        <v>1774</v>
      </c>
      <c r="CE36" s="19">
        <v>6582</v>
      </c>
      <c r="CF36" s="50">
        <v>1764</v>
      </c>
      <c r="CG36" s="19">
        <v>291</v>
      </c>
      <c r="CH36" s="50">
        <v>267</v>
      </c>
      <c r="CI36" s="19">
        <v>3098</v>
      </c>
      <c r="CJ36" s="50">
        <v>1217</v>
      </c>
      <c r="CK36" s="52" t="s">
        <v>20</v>
      </c>
      <c r="CL36" s="19">
        <v>831</v>
      </c>
      <c r="CM36" s="50">
        <v>723</v>
      </c>
      <c r="CN36" s="19">
        <v>916</v>
      </c>
      <c r="CO36" s="50">
        <v>611</v>
      </c>
      <c r="CP36" s="19">
        <v>12461</v>
      </c>
      <c r="CQ36" s="50">
        <v>2628</v>
      </c>
      <c r="CR36" s="19">
        <v>138</v>
      </c>
      <c r="CS36" s="50">
        <v>168</v>
      </c>
      <c r="CT36" s="19">
        <v>2515</v>
      </c>
      <c r="CU36" s="50">
        <v>977</v>
      </c>
      <c r="CV36" s="52" t="s">
        <v>20</v>
      </c>
      <c r="CW36" s="19">
        <v>154</v>
      </c>
      <c r="CX36" s="50">
        <v>180</v>
      </c>
      <c r="CY36" s="19">
        <v>1670</v>
      </c>
      <c r="CZ36" s="50">
        <v>908</v>
      </c>
      <c r="DA36" s="19">
        <v>7408</v>
      </c>
      <c r="DB36" s="50">
        <v>2374</v>
      </c>
      <c r="DC36" s="19">
        <v>1852</v>
      </c>
      <c r="DD36" s="50">
        <v>1129</v>
      </c>
      <c r="DE36" s="19">
        <v>44</v>
      </c>
      <c r="DF36" s="50">
        <v>73</v>
      </c>
      <c r="DG36" s="52" t="s">
        <v>20</v>
      </c>
      <c r="DH36" s="19">
        <v>26522</v>
      </c>
      <c r="DI36" s="50">
        <v>4254</v>
      </c>
      <c r="DJ36" s="19">
        <v>1881</v>
      </c>
      <c r="DK36" s="50">
        <v>1051</v>
      </c>
      <c r="DL36" s="19">
        <v>5422</v>
      </c>
      <c r="DM36" s="50">
        <v>1758</v>
      </c>
      <c r="DN36" s="19">
        <v>1731</v>
      </c>
      <c r="DO36" s="50">
        <v>1687</v>
      </c>
      <c r="DP36" s="19">
        <v>147</v>
      </c>
      <c r="DQ36" s="50">
        <v>238</v>
      </c>
      <c r="DR36" s="52" t="s">
        <v>20</v>
      </c>
      <c r="DS36" s="19">
        <v>46434</v>
      </c>
      <c r="DT36" s="50">
        <v>5298</v>
      </c>
      <c r="DU36" s="19">
        <v>1962</v>
      </c>
      <c r="DV36" s="50">
        <v>1166</v>
      </c>
      <c r="DW36" s="19">
        <v>941</v>
      </c>
      <c r="DX36" s="50">
        <v>556</v>
      </c>
      <c r="DY36" s="19">
        <v>43531</v>
      </c>
      <c r="DZ36" s="50">
        <v>5086</v>
      </c>
      <c r="EA36" s="46"/>
      <c r="EB36" s="46"/>
    </row>
    <row r="37" spans="1:132" x14ac:dyDescent="0.2">
      <c r="A37" s="52" t="s">
        <v>21</v>
      </c>
      <c r="B37" s="53">
        <v>6834364</v>
      </c>
      <c r="C37" s="54">
        <v>3940</v>
      </c>
      <c r="D37" s="53">
        <v>5970065</v>
      </c>
      <c r="E37" s="54">
        <v>27037</v>
      </c>
      <c r="F37" s="53">
        <v>653940</v>
      </c>
      <c r="G37" s="54">
        <v>24452</v>
      </c>
      <c r="H37" s="53">
        <v>144042</v>
      </c>
      <c r="I37" s="54">
        <v>7468</v>
      </c>
      <c r="J37" s="19">
        <v>483</v>
      </c>
      <c r="K37" s="50">
        <v>498</v>
      </c>
      <c r="L37" s="52" t="s">
        <v>21</v>
      </c>
      <c r="M37" s="23">
        <v>241</v>
      </c>
      <c r="N37" s="50">
        <v>232</v>
      </c>
      <c r="O37" s="19">
        <v>1554</v>
      </c>
      <c r="P37" s="50">
        <v>848</v>
      </c>
      <c r="Q37" s="19">
        <v>222</v>
      </c>
      <c r="R37" s="50">
        <v>193</v>
      </c>
      <c r="S37" s="19">
        <v>13901</v>
      </c>
      <c r="T37" s="50">
        <v>3029</v>
      </c>
      <c r="U37" s="19">
        <v>1174</v>
      </c>
      <c r="V37" s="50">
        <v>528</v>
      </c>
      <c r="W37" s="52" t="s">
        <v>21</v>
      </c>
      <c r="X37" s="19">
        <v>14224</v>
      </c>
      <c r="Y37" s="50">
        <v>2577</v>
      </c>
      <c r="Z37" s="19">
        <v>887</v>
      </c>
      <c r="AA37" s="50">
        <v>524</v>
      </c>
      <c r="AB37" s="19">
        <v>1557</v>
      </c>
      <c r="AC37" s="50">
        <v>598</v>
      </c>
      <c r="AD37" s="19">
        <v>9455</v>
      </c>
      <c r="AE37" s="50">
        <v>2074</v>
      </c>
      <c r="AF37" s="19">
        <v>2988</v>
      </c>
      <c r="AG37" s="50">
        <v>1262</v>
      </c>
      <c r="AH37" s="52" t="s">
        <v>21</v>
      </c>
      <c r="AI37" s="19">
        <v>257</v>
      </c>
      <c r="AJ37" s="50">
        <v>297</v>
      </c>
      <c r="AK37" s="43">
        <v>44</v>
      </c>
      <c r="AL37" s="50">
        <v>86</v>
      </c>
      <c r="AM37" s="19">
        <v>3415</v>
      </c>
      <c r="AN37" s="50">
        <v>911</v>
      </c>
      <c r="AO37" s="19">
        <v>819</v>
      </c>
      <c r="AP37" s="50">
        <v>449</v>
      </c>
      <c r="AQ37" s="19">
        <v>79</v>
      </c>
      <c r="AR37" s="50">
        <v>85</v>
      </c>
      <c r="AS37" s="52" t="s">
        <v>21</v>
      </c>
      <c r="AT37" s="19">
        <v>747</v>
      </c>
      <c r="AU37" s="50">
        <v>538</v>
      </c>
      <c r="AV37" s="19">
        <v>399</v>
      </c>
      <c r="AW37" s="50">
        <v>300</v>
      </c>
      <c r="AX37" s="19">
        <v>633</v>
      </c>
      <c r="AY37" s="50">
        <v>483</v>
      </c>
      <c r="AZ37" s="19">
        <v>3188</v>
      </c>
      <c r="BA37" s="50">
        <v>1509</v>
      </c>
      <c r="BB37" s="19">
        <v>3439</v>
      </c>
      <c r="BC37" s="50">
        <v>997</v>
      </c>
      <c r="BD37" s="52" t="s">
        <v>21</v>
      </c>
      <c r="BE37" s="23" t="s">
        <v>61</v>
      </c>
      <c r="BF37" s="55" t="s">
        <v>61</v>
      </c>
      <c r="BG37" s="23">
        <v>2118</v>
      </c>
      <c r="BH37" s="50">
        <v>689</v>
      </c>
      <c r="BI37" s="19">
        <v>1578</v>
      </c>
      <c r="BJ37" s="50">
        <v>585</v>
      </c>
      <c r="BK37" s="19">
        <v>78</v>
      </c>
      <c r="BL37" s="50">
        <v>130</v>
      </c>
      <c r="BM37" s="19">
        <v>1227</v>
      </c>
      <c r="BN37" s="50">
        <v>877</v>
      </c>
      <c r="BO37" s="52" t="s">
        <v>21</v>
      </c>
      <c r="BP37" s="19">
        <v>216</v>
      </c>
      <c r="BQ37" s="50">
        <v>335</v>
      </c>
      <c r="BR37" s="19">
        <v>194</v>
      </c>
      <c r="BS37" s="50">
        <v>310</v>
      </c>
      <c r="BT37" s="19">
        <v>321</v>
      </c>
      <c r="BU37" s="50">
        <v>324</v>
      </c>
      <c r="BV37" s="19">
        <v>11251</v>
      </c>
      <c r="BW37" s="50">
        <v>2186</v>
      </c>
      <c r="BX37" s="19">
        <v>8026</v>
      </c>
      <c r="BY37" s="50">
        <v>2393</v>
      </c>
      <c r="BZ37" s="52" t="s">
        <v>21</v>
      </c>
      <c r="CA37" s="19">
        <v>78</v>
      </c>
      <c r="CB37" s="50">
        <v>97</v>
      </c>
      <c r="CC37" s="19">
        <v>19960</v>
      </c>
      <c r="CD37" s="50">
        <v>3351</v>
      </c>
      <c r="CE37" s="19">
        <v>3170</v>
      </c>
      <c r="CF37" s="50">
        <v>1171</v>
      </c>
      <c r="CG37" s="19">
        <v>0</v>
      </c>
      <c r="CH37" s="50">
        <v>211</v>
      </c>
      <c r="CI37" s="19">
        <v>1123</v>
      </c>
      <c r="CJ37" s="50">
        <v>474</v>
      </c>
      <c r="CK37" s="52" t="s">
        <v>21</v>
      </c>
      <c r="CL37" s="19">
        <v>261</v>
      </c>
      <c r="CM37" s="50">
        <v>243</v>
      </c>
      <c r="CN37" s="19">
        <v>1013</v>
      </c>
      <c r="CO37" s="50">
        <v>555</v>
      </c>
      <c r="CP37" s="19">
        <v>6014</v>
      </c>
      <c r="CQ37" s="50">
        <v>1366</v>
      </c>
      <c r="CR37" s="19">
        <v>10630</v>
      </c>
      <c r="CS37" s="50">
        <v>2867</v>
      </c>
      <c r="CT37" s="19">
        <v>1135</v>
      </c>
      <c r="CU37" s="50">
        <v>643</v>
      </c>
      <c r="CV37" s="52" t="s">
        <v>21</v>
      </c>
      <c r="CW37" s="19">
        <v>52</v>
      </c>
      <c r="CX37" s="50">
        <v>86</v>
      </c>
      <c r="CY37" s="19">
        <v>2139</v>
      </c>
      <c r="CZ37" s="50">
        <v>1055</v>
      </c>
      <c r="DA37" s="19">
        <v>4116</v>
      </c>
      <c r="DB37" s="50">
        <v>1530</v>
      </c>
      <c r="DC37" s="19">
        <v>466</v>
      </c>
      <c r="DD37" s="50">
        <v>541</v>
      </c>
      <c r="DE37" s="19">
        <v>1979</v>
      </c>
      <c r="DF37" s="50">
        <v>747</v>
      </c>
      <c r="DG37" s="52" t="s">
        <v>21</v>
      </c>
      <c r="DH37" s="19">
        <v>4260</v>
      </c>
      <c r="DI37" s="50">
        <v>1295</v>
      </c>
      <c r="DJ37" s="19">
        <v>2069</v>
      </c>
      <c r="DK37" s="50">
        <v>659</v>
      </c>
      <c r="DL37" s="19">
        <v>115</v>
      </c>
      <c r="DM37" s="50">
        <v>128</v>
      </c>
      <c r="DN37" s="19">
        <v>703</v>
      </c>
      <c r="DO37" s="50">
        <v>431</v>
      </c>
      <c r="DP37" s="19">
        <v>44</v>
      </c>
      <c r="DQ37" s="50">
        <v>72</v>
      </c>
      <c r="DR37" s="52" t="s">
        <v>21</v>
      </c>
      <c r="DS37" s="19">
        <v>66317</v>
      </c>
      <c r="DT37" s="50">
        <v>6542</v>
      </c>
      <c r="DU37" s="19">
        <v>5677</v>
      </c>
      <c r="DV37" s="50">
        <v>1887</v>
      </c>
      <c r="DW37" s="19">
        <v>186</v>
      </c>
      <c r="DX37" s="50">
        <v>250</v>
      </c>
      <c r="DY37" s="19">
        <v>60454</v>
      </c>
      <c r="DZ37" s="50">
        <v>5948</v>
      </c>
      <c r="EA37" s="46"/>
      <c r="EB37" s="46"/>
    </row>
    <row r="38" spans="1:132" x14ac:dyDescent="0.2">
      <c r="A38" s="52" t="s">
        <v>22</v>
      </c>
      <c r="B38" s="53">
        <v>9891083</v>
      </c>
      <c r="C38" s="54">
        <v>5094</v>
      </c>
      <c r="D38" s="53">
        <v>8562101</v>
      </c>
      <c r="E38" s="54">
        <v>27627</v>
      </c>
      <c r="F38" s="53">
        <v>1144840</v>
      </c>
      <c r="G38" s="54">
        <v>25036</v>
      </c>
      <c r="H38" s="53">
        <v>139276</v>
      </c>
      <c r="I38" s="54">
        <v>9581</v>
      </c>
      <c r="J38" s="19">
        <v>537</v>
      </c>
      <c r="K38" s="50">
        <v>277</v>
      </c>
      <c r="L38" s="52" t="s">
        <v>22</v>
      </c>
      <c r="M38" s="23">
        <v>1025</v>
      </c>
      <c r="N38" s="50">
        <v>512</v>
      </c>
      <c r="O38" s="19">
        <v>4028</v>
      </c>
      <c r="P38" s="50">
        <v>1614</v>
      </c>
      <c r="Q38" s="19">
        <v>755</v>
      </c>
      <c r="R38" s="50">
        <v>409</v>
      </c>
      <c r="S38" s="19">
        <v>11239</v>
      </c>
      <c r="T38" s="50">
        <v>3427</v>
      </c>
      <c r="U38" s="19">
        <v>3337</v>
      </c>
      <c r="V38" s="50">
        <v>971</v>
      </c>
      <c r="W38" s="52" t="s">
        <v>22</v>
      </c>
      <c r="X38" s="19">
        <v>1388</v>
      </c>
      <c r="Y38" s="50">
        <v>935</v>
      </c>
      <c r="Z38" s="19">
        <v>86</v>
      </c>
      <c r="AA38" s="50">
        <v>96</v>
      </c>
      <c r="AB38" s="19">
        <v>256</v>
      </c>
      <c r="AC38" s="50">
        <v>275</v>
      </c>
      <c r="AD38" s="19">
        <v>12601</v>
      </c>
      <c r="AE38" s="50">
        <v>2462</v>
      </c>
      <c r="AF38" s="19">
        <v>1477</v>
      </c>
      <c r="AG38" s="50">
        <v>625</v>
      </c>
      <c r="AH38" s="52" t="s">
        <v>22</v>
      </c>
      <c r="AI38" s="19">
        <v>496</v>
      </c>
      <c r="AJ38" s="50">
        <v>334</v>
      </c>
      <c r="AK38" s="43">
        <v>509</v>
      </c>
      <c r="AL38" s="50">
        <v>413</v>
      </c>
      <c r="AM38" s="19">
        <v>10193</v>
      </c>
      <c r="AN38" s="50">
        <v>1808</v>
      </c>
      <c r="AO38" s="19">
        <v>12702</v>
      </c>
      <c r="AP38" s="50">
        <v>2914</v>
      </c>
      <c r="AQ38" s="19">
        <v>506</v>
      </c>
      <c r="AR38" s="50">
        <v>347</v>
      </c>
      <c r="AS38" s="52" t="s">
        <v>22</v>
      </c>
      <c r="AT38" s="19">
        <v>1825</v>
      </c>
      <c r="AU38" s="50">
        <v>1160</v>
      </c>
      <c r="AV38" s="19">
        <v>2221</v>
      </c>
      <c r="AW38" s="50">
        <v>1039</v>
      </c>
      <c r="AX38" s="19">
        <v>1254</v>
      </c>
      <c r="AY38" s="50">
        <v>728</v>
      </c>
      <c r="AZ38" s="19">
        <v>410</v>
      </c>
      <c r="BA38" s="50">
        <v>326</v>
      </c>
      <c r="BB38" s="19">
        <v>1174</v>
      </c>
      <c r="BC38" s="50">
        <v>588</v>
      </c>
      <c r="BD38" s="52" t="s">
        <v>22</v>
      </c>
      <c r="BE38" s="19">
        <v>3536</v>
      </c>
      <c r="BF38" s="50">
        <v>953</v>
      </c>
      <c r="BG38" s="23" t="s">
        <v>61</v>
      </c>
      <c r="BH38" s="55" t="s">
        <v>61</v>
      </c>
      <c r="BI38" s="23">
        <v>1195</v>
      </c>
      <c r="BJ38" s="50">
        <v>604</v>
      </c>
      <c r="BK38" s="19">
        <v>1124</v>
      </c>
      <c r="BL38" s="50">
        <v>574</v>
      </c>
      <c r="BM38" s="19">
        <v>1926</v>
      </c>
      <c r="BN38" s="50">
        <v>1174</v>
      </c>
      <c r="BO38" s="52" t="s">
        <v>22</v>
      </c>
      <c r="BP38" s="19">
        <v>527</v>
      </c>
      <c r="BQ38" s="50">
        <v>410</v>
      </c>
      <c r="BR38" s="19">
        <v>1147</v>
      </c>
      <c r="BS38" s="50">
        <v>683</v>
      </c>
      <c r="BT38" s="19">
        <v>1684</v>
      </c>
      <c r="BU38" s="50">
        <v>832</v>
      </c>
      <c r="BV38" s="19">
        <v>622</v>
      </c>
      <c r="BW38" s="50">
        <v>529</v>
      </c>
      <c r="BX38" s="19">
        <v>2313</v>
      </c>
      <c r="BY38" s="50">
        <v>995</v>
      </c>
      <c r="BZ38" s="52" t="s">
        <v>22</v>
      </c>
      <c r="CA38" s="19">
        <v>331</v>
      </c>
      <c r="CB38" s="50">
        <v>327</v>
      </c>
      <c r="CC38" s="19">
        <v>6478</v>
      </c>
      <c r="CD38" s="50">
        <v>2416</v>
      </c>
      <c r="CE38" s="19">
        <v>3767</v>
      </c>
      <c r="CF38" s="50">
        <v>1438</v>
      </c>
      <c r="CG38" s="19">
        <v>311</v>
      </c>
      <c r="CH38" s="50">
        <v>205</v>
      </c>
      <c r="CI38" s="19">
        <v>13625</v>
      </c>
      <c r="CJ38" s="50">
        <v>2768</v>
      </c>
      <c r="CK38" s="52" t="s">
        <v>22</v>
      </c>
      <c r="CL38" s="19">
        <v>396</v>
      </c>
      <c r="CM38" s="50">
        <v>250</v>
      </c>
      <c r="CN38" s="19">
        <v>1265</v>
      </c>
      <c r="CO38" s="50">
        <v>903</v>
      </c>
      <c r="CP38" s="19">
        <v>4263</v>
      </c>
      <c r="CQ38" s="50">
        <v>1731</v>
      </c>
      <c r="CR38" s="19">
        <v>42</v>
      </c>
      <c r="CS38" s="50">
        <v>69</v>
      </c>
      <c r="CT38" s="19">
        <v>2627</v>
      </c>
      <c r="CU38" s="50">
        <v>1097</v>
      </c>
      <c r="CV38" s="52" t="s">
        <v>22</v>
      </c>
      <c r="CW38" s="19">
        <v>354</v>
      </c>
      <c r="CX38" s="50">
        <v>341</v>
      </c>
      <c r="CY38" s="19">
        <v>4017</v>
      </c>
      <c r="CZ38" s="50">
        <v>1138</v>
      </c>
      <c r="DA38" s="19">
        <v>7873</v>
      </c>
      <c r="DB38" s="50">
        <v>2620</v>
      </c>
      <c r="DC38" s="19">
        <v>599</v>
      </c>
      <c r="DD38" s="50">
        <v>410</v>
      </c>
      <c r="DE38" s="19">
        <v>142</v>
      </c>
      <c r="DF38" s="50">
        <v>245</v>
      </c>
      <c r="DG38" s="52" t="s">
        <v>22</v>
      </c>
      <c r="DH38" s="19">
        <v>4095</v>
      </c>
      <c r="DI38" s="50">
        <v>1531</v>
      </c>
      <c r="DJ38" s="19">
        <v>3169</v>
      </c>
      <c r="DK38" s="50">
        <v>1789</v>
      </c>
      <c r="DL38" s="19">
        <v>115</v>
      </c>
      <c r="DM38" s="50">
        <v>125</v>
      </c>
      <c r="DN38" s="19">
        <v>3613</v>
      </c>
      <c r="DO38" s="50">
        <v>1058</v>
      </c>
      <c r="DP38" s="19">
        <v>101</v>
      </c>
      <c r="DQ38" s="50">
        <v>148</v>
      </c>
      <c r="DR38" s="52" t="s">
        <v>22</v>
      </c>
      <c r="DS38" s="19">
        <v>44866</v>
      </c>
      <c r="DT38" s="50">
        <v>5380</v>
      </c>
      <c r="DU38" s="19">
        <v>397</v>
      </c>
      <c r="DV38" s="50">
        <v>326</v>
      </c>
      <c r="DW38" s="19">
        <v>90</v>
      </c>
      <c r="DX38" s="50">
        <v>153</v>
      </c>
      <c r="DY38" s="19">
        <v>44379</v>
      </c>
      <c r="DZ38" s="50">
        <v>5395</v>
      </c>
      <c r="EA38" s="46"/>
      <c r="EB38" s="46"/>
    </row>
    <row r="39" spans="1:132" s="3" customFormat="1" x14ac:dyDescent="0.2">
      <c r="A39" s="52" t="s">
        <v>23</v>
      </c>
      <c r="B39" s="53">
        <v>5543490</v>
      </c>
      <c r="C39" s="54">
        <v>3354</v>
      </c>
      <c r="D39" s="53">
        <v>4781432</v>
      </c>
      <c r="E39" s="54">
        <v>18432</v>
      </c>
      <c r="F39" s="53">
        <v>635928</v>
      </c>
      <c r="G39" s="54">
        <v>16956</v>
      </c>
      <c r="H39" s="53">
        <v>100270</v>
      </c>
      <c r="I39" s="54">
        <v>6150</v>
      </c>
      <c r="J39" s="19">
        <v>976</v>
      </c>
      <c r="K39" s="50">
        <v>686</v>
      </c>
      <c r="L39" s="52" t="s">
        <v>23</v>
      </c>
      <c r="M39" s="23">
        <v>363</v>
      </c>
      <c r="N39" s="50">
        <v>250</v>
      </c>
      <c r="O39" s="19">
        <v>2176</v>
      </c>
      <c r="P39" s="50">
        <v>752</v>
      </c>
      <c r="Q39" s="19">
        <v>621</v>
      </c>
      <c r="R39" s="50">
        <v>439</v>
      </c>
      <c r="S39" s="19">
        <v>4915</v>
      </c>
      <c r="T39" s="50">
        <v>1258</v>
      </c>
      <c r="U39" s="19">
        <v>2605</v>
      </c>
      <c r="V39" s="50">
        <v>1001</v>
      </c>
      <c r="W39" s="52" t="s">
        <v>23</v>
      </c>
      <c r="X39" s="19">
        <v>342</v>
      </c>
      <c r="Y39" s="50">
        <v>262</v>
      </c>
      <c r="Z39" s="19">
        <v>0</v>
      </c>
      <c r="AA39" s="50">
        <v>147</v>
      </c>
      <c r="AB39" s="19">
        <v>141</v>
      </c>
      <c r="AC39" s="50">
        <v>233</v>
      </c>
      <c r="AD39" s="19">
        <v>5720</v>
      </c>
      <c r="AE39" s="50">
        <v>1834</v>
      </c>
      <c r="AF39" s="19">
        <v>727</v>
      </c>
      <c r="AG39" s="50">
        <v>367</v>
      </c>
      <c r="AH39" s="52" t="s">
        <v>23</v>
      </c>
      <c r="AI39" s="19">
        <v>241</v>
      </c>
      <c r="AJ39" s="50">
        <v>260</v>
      </c>
      <c r="AK39" s="43">
        <v>544</v>
      </c>
      <c r="AL39" s="50">
        <v>365</v>
      </c>
      <c r="AM39" s="19">
        <v>8454</v>
      </c>
      <c r="AN39" s="50">
        <v>1728</v>
      </c>
      <c r="AO39" s="19">
        <v>1388</v>
      </c>
      <c r="AP39" s="50">
        <v>741</v>
      </c>
      <c r="AQ39" s="19">
        <v>4626</v>
      </c>
      <c r="AR39" s="50">
        <v>968</v>
      </c>
      <c r="AS39" s="52" t="s">
        <v>23</v>
      </c>
      <c r="AT39" s="19">
        <v>936</v>
      </c>
      <c r="AU39" s="50">
        <v>558</v>
      </c>
      <c r="AV39" s="19">
        <v>443</v>
      </c>
      <c r="AW39" s="50">
        <v>312</v>
      </c>
      <c r="AX39" s="19">
        <v>382</v>
      </c>
      <c r="AY39" s="50">
        <v>297</v>
      </c>
      <c r="AZ39" s="19">
        <v>249</v>
      </c>
      <c r="BA39" s="50">
        <v>341</v>
      </c>
      <c r="BB39" s="19">
        <v>1330</v>
      </c>
      <c r="BC39" s="50">
        <v>622</v>
      </c>
      <c r="BD39" s="52" t="s">
        <v>23</v>
      </c>
      <c r="BE39" s="19">
        <v>819</v>
      </c>
      <c r="BF39" s="50">
        <v>441</v>
      </c>
      <c r="BG39" s="19">
        <v>2043</v>
      </c>
      <c r="BH39" s="50">
        <v>664</v>
      </c>
      <c r="BI39" s="23" t="s">
        <v>61</v>
      </c>
      <c r="BJ39" s="55" t="s">
        <v>61</v>
      </c>
      <c r="BK39" s="23">
        <v>415</v>
      </c>
      <c r="BL39" s="50">
        <v>341</v>
      </c>
      <c r="BM39" s="19">
        <v>2483</v>
      </c>
      <c r="BN39" s="50">
        <v>969</v>
      </c>
      <c r="BO39" s="52" t="s">
        <v>23</v>
      </c>
      <c r="BP39" s="19">
        <v>812</v>
      </c>
      <c r="BQ39" s="50">
        <v>501</v>
      </c>
      <c r="BR39" s="19">
        <v>1830</v>
      </c>
      <c r="BS39" s="50">
        <v>930</v>
      </c>
      <c r="BT39" s="19">
        <v>848</v>
      </c>
      <c r="BU39" s="50">
        <v>493</v>
      </c>
      <c r="BV39" s="19">
        <v>110</v>
      </c>
      <c r="BW39" s="50">
        <v>127</v>
      </c>
      <c r="BX39" s="19">
        <v>231</v>
      </c>
      <c r="BY39" s="50">
        <v>178</v>
      </c>
      <c r="BZ39" s="52" t="s">
        <v>23</v>
      </c>
      <c r="CA39" s="19">
        <v>406</v>
      </c>
      <c r="CB39" s="50">
        <v>351</v>
      </c>
      <c r="CC39" s="19">
        <v>3536</v>
      </c>
      <c r="CD39" s="50">
        <v>1168</v>
      </c>
      <c r="CE39" s="19">
        <v>1934</v>
      </c>
      <c r="CF39" s="50">
        <v>924</v>
      </c>
      <c r="CG39" s="19">
        <v>9793</v>
      </c>
      <c r="CH39" s="50">
        <v>1838</v>
      </c>
      <c r="CI39" s="19">
        <v>1134</v>
      </c>
      <c r="CJ39" s="50">
        <v>543</v>
      </c>
      <c r="CK39" s="52" t="s">
        <v>23</v>
      </c>
      <c r="CL39" s="19">
        <v>1111</v>
      </c>
      <c r="CM39" s="50">
        <v>626</v>
      </c>
      <c r="CN39" s="19">
        <v>974</v>
      </c>
      <c r="CO39" s="50">
        <v>628</v>
      </c>
      <c r="CP39" s="19">
        <v>1282</v>
      </c>
      <c r="CQ39" s="50">
        <v>789</v>
      </c>
      <c r="CR39" s="19">
        <v>202</v>
      </c>
      <c r="CS39" s="50">
        <v>274</v>
      </c>
      <c r="CT39" s="19">
        <v>151</v>
      </c>
      <c r="CU39" s="50">
        <v>178</v>
      </c>
      <c r="CV39" s="52" t="s">
        <v>23</v>
      </c>
      <c r="CW39" s="19">
        <v>3896</v>
      </c>
      <c r="CX39" s="50">
        <v>1032</v>
      </c>
      <c r="CY39" s="19">
        <v>1220</v>
      </c>
      <c r="CZ39" s="50">
        <v>647</v>
      </c>
      <c r="DA39" s="19">
        <v>4757</v>
      </c>
      <c r="DB39" s="50">
        <v>1510</v>
      </c>
      <c r="DC39" s="19">
        <v>626</v>
      </c>
      <c r="DD39" s="50">
        <v>454</v>
      </c>
      <c r="DE39" s="19">
        <v>85</v>
      </c>
      <c r="DF39" s="50">
        <v>93</v>
      </c>
      <c r="DG39" s="52" t="s">
        <v>23</v>
      </c>
      <c r="DH39" s="19">
        <v>810</v>
      </c>
      <c r="DI39" s="50">
        <v>265</v>
      </c>
      <c r="DJ39" s="19">
        <v>5889</v>
      </c>
      <c r="DK39" s="50">
        <v>2821</v>
      </c>
      <c r="DL39" s="19">
        <v>0</v>
      </c>
      <c r="DM39" s="50">
        <v>147</v>
      </c>
      <c r="DN39" s="19">
        <v>15270</v>
      </c>
      <c r="DO39" s="50">
        <v>2140</v>
      </c>
      <c r="DP39" s="19">
        <v>424</v>
      </c>
      <c r="DQ39" s="50">
        <v>557</v>
      </c>
      <c r="DR39" s="52" t="s">
        <v>23</v>
      </c>
      <c r="DS39" s="19">
        <v>25860</v>
      </c>
      <c r="DT39" s="50">
        <v>2968</v>
      </c>
      <c r="DU39" s="19">
        <v>100</v>
      </c>
      <c r="DV39" s="50">
        <v>124</v>
      </c>
      <c r="DW39" s="19">
        <v>47</v>
      </c>
      <c r="DX39" s="50">
        <v>78</v>
      </c>
      <c r="DY39" s="19">
        <v>25713</v>
      </c>
      <c r="DZ39" s="50">
        <v>2963</v>
      </c>
      <c r="EA39" s="85"/>
      <c r="EB39" s="85"/>
    </row>
    <row r="40" spans="1:132" s="3" customFormat="1" x14ac:dyDescent="0.2">
      <c r="A40" s="52" t="s">
        <v>24</v>
      </c>
      <c r="B40" s="53">
        <v>2955717</v>
      </c>
      <c r="C40" s="54">
        <v>2710</v>
      </c>
      <c r="D40" s="53">
        <v>2582347</v>
      </c>
      <c r="E40" s="54">
        <v>16553</v>
      </c>
      <c r="F40" s="53">
        <v>297788</v>
      </c>
      <c r="G40" s="54">
        <v>14562</v>
      </c>
      <c r="H40" s="53">
        <v>68000</v>
      </c>
      <c r="I40" s="54">
        <v>7708</v>
      </c>
      <c r="J40" s="19">
        <v>8401</v>
      </c>
      <c r="K40" s="50">
        <v>2735</v>
      </c>
      <c r="L40" s="52" t="s">
        <v>24</v>
      </c>
      <c r="M40" s="23">
        <v>191</v>
      </c>
      <c r="N40" s="50">
        <v>185</v>
      </c>
      <c r="O40" s="19">
        <v>674</v>
      </c>
      <c r="P40" s="50">
        <v>438</v>
      </c>
      <c r="Q40" s="19">
        <v>696</v>
      </c>
      <c r="R40" s="50">
        <v>323</v>
      </c>
      <c r="S40" s="19">
        <v>2066</v>
      </c>
      <c r="T40" s="50">
        <v>1002</v>
      </c>
      <c r="U40" s="19">
        <v>284</v>
      </c>
      <c r="V40" s="50">
        <v>214</v>
      </c>
      <c r="W40" s="52" t="s">
        <v>24</v>
      </c>
      <c r="X40" s="19">
        <v>0</v>
      </c>
      <c r="Y40" s="50">
        <v>218</v>
      </c>
      <c r="Z40" s="19">
        <v>0</v>
      </c>
      <c r="AA40" s="50">
        <v>218</v>
      </c>
      <c r="AB40" s="19">
        <v>99</v>
      </c>
      <c r="AC40" s="50">
        <v>169</v>
      </c>
      <c r="AD40" s="19">
        <v>3369</v>
      </c>
      <c r="AE40" s="50">
        <v>1357</v>
      </c>
      <c r="AF40" s="19">
        <v>3358</v>
      </c>
      <c r="AG40" s="50">
        <v>1159</v>
      </c>
      <c r="AH40" s="52" t="s">
        <v>24</v>
      </c>
      <c r="AI40" s="19">
        <v>489</v>
      </c>
      <c r="AJ40" s="50">
        <v>680</v>
      </c>
      <c r="AK40" s="43">
        <v>0</v>
      </c>
      <c r="AL40" s="50">
        <v>218</v>
      </c>
      <c r="AM40" s="19">
        <v>3245</v>
      </c>
      <c r="AN40" s="50">
        <v>1743</v>
      </c>
      <c r="AO40" s="19">
        <v>2858</v>
      </c>
      <c r="AP40" s="50">
        <v>2431</v>
      </c>
      <c r="AQ40" s="19">
        <v>70</v>
      </c>
      <c r="AR40" s="50">
        <v>145</v>
      </c>
      <c r="AS40" s="52" t="s">
        <v>24</v>
      </c>
      <c r="AT40" s="19">
        <v>583</v>
      </c>
      <c r="AU40" s="50">
        <v>460</v>
      </c>
      <c r="AV40" s="19">
        <v>251</v>
      </c>
      <c r="AW40" s="50">
        <v>247</v>
      </c>
      <c r="AX40" s="19">
        <v>12049</v>
      </c>
      <c r="AY40" s="50">
        <v>3775</v>
      </c>
      <c r="AZ40" s="19">
        <v>52</v>
      </c>
      <c r="BA40" s="50">
        <v>94</v>
      </c>
      <c r="BB40" s="19">
        <v>391</v>
      </c>
      <c r="BC40" s="50">
        <v>316</v>
      </c>
      <c r="BD40" s="52" t="s">
        <v>24</v>
      </c>
      <c r="BE40" s="19">
        <v>346</v>
      </c>
      <c r="BF40" s="50">
        <v>427</v>
      </c>
      <c r="BG40" s="19">
        <v>675</v>
      </c>
      <c r="BH40" s="50">
        <v>534</v>
      </c>
      <c r="BI40" s="19">
        <v>28</v>
      </c>
      <c r="BJ40" s="50">
        <v>52</v>
      </c>
      <c r="BK40" s="23" t="s">
        <v>61</v>
      </c>
      <c r="BL40" s="55" t="s">
        <v>61</v>
      </c>
      <c r="BM40" s="23">
        <v>1991</v>
      </c>
      <c r="BN40" s="50">
        <v>930</v>
      </c>
      <c r="BO40" s="52" t="s">
        <v>24</v>
      </c>
      <c r="BP40" s="19">
        <v>432</v>
      </c>
      <c r="BQ40" s="50">
        <v>462</v>
      </c>
      <c r="BR40" s="19">
        <v>59</v>
      </c>
      <c r="BS40" s="50">
        <v>111</v>
      </c>
      <c r="BT40" s="19">
        <v>1023</v>
      </c>
      <c r="BU40" s="50">
        <v>767</v>
      </c>
      <c r="BV40" s="19">
        <v>0</v>
      </c>
      <c r="BW40" s="50">
        <v>218</v>
      </c>
      <c r="BX40" s="19">
        <v>154</v>
      </c>
      <c r="BY40" s="50">
        <v>231</v>
      </c>
      <c r="BZ40" s="52" t="s">
        <v>24</v>
      </c>
      <c r="CA40" s="19">
        <v>0</v>
      </c>
      <c r="CB40" s="50">
        <v>218</v>
      </c>
      <c r="CC40" s="19">
        <v>1319</v>
      </c>
      <c r="CD40" s="50">
        <v>935</v>
      </c>
      <c r="CE40" s="19">
        <v>357</v>
      </c>
      <c r="CF40" s="50">
        <v>324</v>
      </c>
      <c r="CG40" s="19">
        <v>71</v>
      </c>
      <c r="CH40" s="50">
        <v>80</v>
      </c>
      <c r="CI40" s="19">
        <v>799</v>
      </c>
      <c r="CJ40" s="50">
        <v>642</v>
      </c>
      <c r="CK40" s="52" t="s">
        <v>24</v>
      </c>
      <c r="CL40" s="19">
        <v>413</v>
      </c>
      <c r="CM40" s="50">
        <v>293</v>
      </c>
      <c r="CN40" s="19">
        <v>55</v>
      </c>
      <c r="CO40" s="50">
        <v>89</v>
      </c>
      <c r="CP40" s="19">
        <v>1071</v>
      </c>
      <c r="CQ40" s="50">
        <v>605</v>
      </c>
      <c r="CR40" s="19">
        <v>0</v>
      </c>
      <c r="CS40" s="50">
        <v>218</v>
      </c>
      <c r="CT40" s="19">
        <v>658</v>
      </c>
      <c r="CU40" s="50">
        <v>401</v>
      </c>
      <c r="CV40" s="52" t="s">
        <v>24</v>
      </c>
      <c r="CW40" s="19">
        <v>0</v>
      </c>
      <c r="CX40" s="50">
        <v>218</v>
      </c>
      <c r="CY40" s="19">
        <v>10004</v>
      </c>
      <c r="CZ40" s="50">
        <v>3281</v>
      </c>
      <c r="DA40" s="19">
        <v>5853</v>
      </c>
      <c r="DB40" s="50">
        <v>1831</v>
      </c>
      <c r="DC40" s="19">
        <v>468</v>
      </c>
      <c r="DD40" s="50">
        <v>596</v>
      </c>
      <c r="DE40" s="19">
        <v>0</v>
      </c>
      <c r="DF40" s="50">
        <v>218</v>
      </c>
      <c r="DG40" s="52" t="s">
        <v>24</v>
      </c>
      <c r="DH40" s="19">
        <v>695</v>
      </c>
      <c r="DI40" s="50">
        <v>395</v>
      </c>
      <c r="DJ40" s="19">
        <v>128</v>
      </c>
      <c r="DK40" s="50">
        <v>223</v>
      </c>
      <c r="DL40" s="19">
        <v>285</v>
      </c>
      <c r="DM40" s="50">
        <v>416</v>
      </c>
      <c r="DN40" s="19">
        <v>1243</v>
      </c>
      <c r="DO40" s="50">
        <v>1031</v>
      </c>
      <c r="DP40" s="19">
        <v>747</v>
      </c>
      <c r="DQ40" s="50">
        <v>364</v>
      </c>
      <c r="DR40" s="52" t="s">
        <v>24</v>
      </c>
      <c r="DS40" s="19">
        <v>7582</v>
      </c>
      <c r="DT40" s="50">
        <v>2152</v>
      </c>
      <c r="DU40" s="19">
        <v>303</v>
      </c>
      <c r="DV40" s="50">
        <v>341</v>
      </c>
      <c r="DW40" s="19">
        <v>334</v>
      </c>
      <c r="DX40" s="50">
        <v>236</v>
      </c>
      <c r="DY40" s="19">
        <v>6945</v>
      </c>
      <c r="DZ40" s="50">
        <v>2037</v>
      </c>
      <c r="EA40" s="85"/>
      <c r="EB40" s="85"/>
    </row>
    <row r="41" spans="1:132" s="3" customFormat="1" x14ac:dyDescent="0.2">
      <c r="A41" s="52"/>
      <c r="B41" s="53"/>
      <c r="C41" s="54"/>
      <c r="D41" s="53"/>
      <c r="E41" s="54"/>
      <c r="F41" s="53"/>
      <c r="G41" s="54"/>
      <c r="H41" s="53"/>
      <c r="I41" s="54"/>
      <c r="J41" s="19"/>
      <c r="K41" s="50"/>
      <c r="L41" s="52"/>
      <c r="M41" s="23"/>
      <c r="N41" s="50"/>
      <c r="O41" s="19"/>
      <c r="P41" s="50"/>
      <c r="Q41" s="19"/>
      <c r="R41" s="50"/>
      <c r="S41" s="19"/>
      <c r="T41" s="50"/>
      <c r="U41" s="19"/>
      <c r="V41" s="50"/>
      <c r="W41" s="52"/>
      <c r="X41" s="19"/>
      <c r="Y41" s="50"/>
      <c r="Z41" s="19"/>
      <c r="AA41" s="50"/>
      <c r="AB41" s="19"/>
      <c r="AC41" s="50"/>
      <c r="AD41" s="19"/>
      <c r="AE41" s="50"/>
      <c r="AF41" s="19"/>
      <c r="AG41" s="50"/>
      <c r="AH41" s="52"/>
      <c r="AI41" s="19"/>
      <c r="AJ41" s="50"/>
      <c r="AK41" s="43"/>
      <c r="AL41" s="50"/>
      <c r="AM41" s="19"/>
      <c r="AN41" s="50"/>
      <c r="AO41" s="19"/>
      <c r="AP41" s="50"/>
      <c r="AQ41" s="19"/>
      <c r="AR41" s="50"/>
      <c r="AS41" s="52"/>
      <c r="AT41" s="19"/>
      <c r="AU41" s="50"/>
      <c r="AV41" s="19"/>
      <c r="AW41" s="50"/>
      <c r="AX41" s="19"/>
      <c r="AY41" s="50"/>
      <c r="AZ41" s="19"/>
      <c r="BA41" s="50"/>
      <c r="BB41" s="19"/>
      <c r="BC41" s="50"/>
      <c r="BD41" s="52"/>
      <c r="BE41" s="19"/>
      <c r="BF41" s="50"/>
      <c r="BG41" s="19"/>
      <c r="BH41" s="50"/>
      <c r="BI41" s="19"/>
      <c r="BJ41" s="50"/>
      <c r="BK41" s="19"/>
      <c r="BL41" s="50"/>
      <c r="BM41" s="19"/>
      <c r="BN41" s="50"/>
      <c r="BO41" s="52"/>
      <c r="BP41" s="19"/>
      <c r="BQ41" s="50"/>
      <c r="BR41" s="19"/>
      <c r="BS41" s="50"/>
      <c r="BT41" s="19"/>
      <c r="BU41" s="50"/>
      <c r="BV41" s="19"/>
      <c r="BW41" s="50"/>
      <c r="BX41" s="19"/>
      <c r="BY41" s="50"/>
      <c r="BZ41" s="52"/>
      <c r="CA41" s="19"/>
      <c r="CB41" s="50"/>
      <c r="CC41" s="19"/>
      <c r="CD41" s="50"/>
      <c r="CE41" s="19"/>
      <c r="CF41" s="50"/>
      <c r="CG41" s="19"/>
      <c r="CH41" s="50"/>
      <c r="CI41" s="19"/>
      <c r="CJ41" s="50"/>
      <c r="CK41" s="52"/>
      <c r="CL41" s="19"/>
      <c r="CM41" s="50"/>
      <c r="CN41" s="19"/>
      <c r="CO41" s="50"/>
      <c r="CP41" s="19"/>
      <c r="CQ41" s="50"/>
      <c r="CR41" s="19"/>
      <c r="CS41" s="50"/>
      <c r="CT41" s="19"/>
      <c r="CU41" s="50"/>
      <c r="CV41" s="52"/>
      <c r="CW41" s="19"/>
      <c r="CX41" s="50"/>
      <c r="CY41" s="19"/>
      <c r="CZ41" s="50"/>
      <c r="DA41" s="19"/>
      <c r="DB41" s="50"/>
      <c r="DC41" s="19"/>
      <c r="DD41" s="50"/>
      <c r="DE41" s="19"/>
      <c r="DF41" s="50"/>
      <c r="DG41" s="52"/>
      <c r="DH41" s="19"/>
      <c r="DI41" s="50"/>
      <c r="DJ41" s="19"/>
      <c r="DK41" s="50"/>
      <c r="DL41" s="19"/>
      <c r="DM41" s="50"/>
      <c r="DN41" s="19"/>
      <c r="DO41" s="50"/>
      <c r="DP41" s="19"/>
      <c r="DQ41" s="50"/>
      <c r="DR41" s="52"/>
      <c r="DS41" s="19"/>
      <c r="DT41" s="50"/>
      <c r="DU41" s="19"/>
      <c r="DV41" s="50"/>
      <c r="DW41" s="19"/>
      <c r="DX41" s="50"/>
      <c r="DY41" s="19"/>
      <c r="DZ41" s="50"/>
      <c r="EA41" s="85"/>
      <c r="EB41" s="85"/>
    </row>
    <row r="42" spans="1:132" s="3" customFormat="1" x14ac:dyDescent="0.2">
      <c r="A42" s="52" t="s">
        <v>25</v>
      </c>
      <c r="B42" s="53">
        <v>6053109</v>
      </c>
      <c r="C42" s="54">
        <v>4138</v>
      </c>
      <c r="D42" s="53">
        <v>5161553</v>
      </c>
      <c r="E42" s="54">
        <v>20177</v>
      </c>
      <c r="F42" s="53">
        <v>720626</v>
      </c>
      <c r="G42" s="54">
        <v>18922</v>
      </c>
      <c r="H42" s="53">
        <v>152326</v>
      </c>
      <c r="I42" s="54">
        <v>8935</v>
      </c>
      <c r="J42" s="19">
        <v>2378</v>
      </c>
      <c r="K42" s="50">
        <v>1148</v>
      </c>
      <c r="L42" s="52" t="s">
        <v>25</v>
      </c>
      <c r="M42" s="23">
        <v>882</v>
      </c>
      <c r="N42" s="50">
        <v>768</v>
      </c>
      <c r="O42" s="19">
        <v>2009</v>
      </c>
      <c r="P42" s="50">
        <v>1075</v>
      </c>
      <c r="Q42" s="19">
        <v>8166</v>
      </c>
      <c r="R42" s="50">
        <v>2624</v>
      </c>
      <c r="S42" s="19">
        <v>8156</v>
      </c>
      <c r="T42" s="50">
        <v>1869</v>
      </c>
      <c r="U42" s="19">
        <v>8782</v>
      </c>
      <c r="V42" s="50">
        <v>4040</v>
      </c>
      <c r="W42" s="52" t="s">
        <v>25</v>
      </c>
      <c r="X42" s="19">
        <v>361</v>
      </c>
      <c r="Y42" s="50">
        <v>249</v>
      </c>
      <c r="Z42" s="19">
        <v>235</v>
      </c>
      <c r="AA42" s="50">
        <v>324</v>
      </c>
      <c r="AB42" s="19">
        <v>461</v>
      </c>
      <c r="AC42" s="50">
        <v>448</v>
      </c>
      <c r="AD42" s="19">
        <v>7112</v>
      </c>
      <c r="AE42" s="50">
        <v>1539</v>
      </c>
      <c r="AF42" s="19">
        <v>1919</v>
      </c>
      <c r="AG42" s="50">
        <v>911</v>
      </c>
      <c r="AH42" s="52" t="s">
        <v>25</v>
      </c>
      <c r="AI42" s="19">
        <v>322</v>
      </c>
      <c r="AJ42" s="50">
        <v>263</v>
      </c>
      <c r="AK42" s="43">
        <v>276</v>
      </c>
      <c r="AL42" s="50">
        <v>329</v>
      </c>
      <c r="AM42" s="19">
        <v>20041</v>
      </c>
      <c r="AN42" s="50">
        <v>2749</v>
      </c>
      <c r="AO42" s="19">
        <v>3462</v>
      </c>
      <c r="AP42" s="50">
        <v>1458</v>
      </c>
      <c r="AQ42" s="19">
        <v>4904</v>
      </c>
      <c r="AR42" s="50">
        <v>1398</v>
      </c>
      <c r="AS42" s="52" t="s">
        <v>25</v>
      </c>
      <c r="AT42" s="19">
        <v>21037</v>
      </c>
      <c r="AU42" s="50">
        <v>3491</v>
      </c>
      <c r="AV42" s="19">
        <v>2042</v>
      </c>
      <c r="AW42" s="50">
        <v>876</v>
      </c>
      <c r="AX42" s="19">
        <v>2063</v>
      </c>
      <c r="AY42" s="50">
        <v>932</v>
      </c>
      <c r="AZ42" s="19">
        <v>182</v>
      </c>
      <c r="BA42" s="50">
        <v>235</v>
      </c>
      <c r="BB42" s="19">
        <v>682</v>
      </c>
      <c r="BC42" s="50">
        <v>479</v>
      </c>
      <c r="BD42" s="52" t="s">
        <v>25</v>
      </c>
      <c r="BE42" s="19">
        <v>497</v>
      </c>
      <c r="BF42" s="50">
        <v>281</v>
      </c>
      <c r="BG42" s="19">
        <v>2369</v>
      </c>
      <c r="BH42" s="50">
        <v>1001</v>
      </c>
      <c r="BI42" s="19">
        <v>2160</v>
      </c>
      <c r="BJ42" s="50">
        <v>929</v>
      </c>
      <c r="BK42" s="19">
        <v>2814</v>
      </c>
      <c r="BL42" s="50">
        <v>1053</v>
      </c>
      <c r="BM42" s="23" t="s">
        <v>61</v>
      </c>
      <c r="BN42" s="55" t="s">
        <v>61</v>
      </c>
      <c r="BO42" s="52" t="s">
        <v>25</v>
      </c>
      <c r="BP42" s="23">
        <v>499</v>
      </c>
      <c r="BQ42" s="50">
        <v>485</v>
      </c>
      <c r="BR42" s="19">
        <v>2071</v>
      </c>
      <c r="BS42" s="50">
        <v>772</v>
      </c>
      <c r="BT42" s="19">
        <v>1481</v>
      </c>
      <c r="BU42" s="50">
        <v>830</v>
      </c>
      <c r="BV42" s="19">
        <v>0</v>
      </c>
      <c r="BW42" s="50">
        <v>190</v>
      </c>
      <c r="BX42" s="19">
        <v>1628</v>
      </c>
      <c r="BY42" s="50">
        <v>927</v>
      </c>
      <c r="BZ42" s="52" t="s">
        <v>25</v>
      </c>
      <c r="CA42" s="19">
        <v>605</v>
      </c>
      <c r="CB42" s="50">
        <v>486</v>
      </c>
      <c r="CC42" s="19">
        <v>3210</v>
      </c>
      <c r="CD42" s="50">
        <v>1464</v>
      </c>
      <c r="CE42" s="19">
        <v>2432</v>
      </c>
      <c r="CF42" s="50">
        <v>961</v>
      </c>
      <c r="CG42" s="19">
        <v>190</v>
      </c>
      <c r="CH42" s="50">
        <v>212</v>
      </c>
      <c r="CI42" s="19">
        <v>2286</v>
      </c>
      <c r="CJ42" s="50">
        <v>1450</v>
      </c>
      <c r="CK42" s="52" t="s">
        <v>25</v>
      </c>
      <c r="CL42" s="19">
        <v>4602</v>
      </c>
      <c r="CM42" s="50">
        <v>1429</v>
      </c>
      <c r="CN42" s="19">
        <v>546</v>
      </c>
      <c r="CO42" s="50">
        <v>393</v>
      </c>
      <c r="CP42" s="19">
        <v>1605</v>
      </c>
      <c r="CQ42" s="50">
        <v>905</v>
      </c>
      <c r="CR42" s="19">
        <v>40</v>
      </c>
      <c r="CS42" s="50">
        <v>67</v>
      </c>
      <c r="CT42" s="19">
        <v>2259</v>
      </c>
      <c r="CU42" s="50">
        <v>1945</v>
      </c>
      <c r="CV42" s="52" t="s">
        <v>25</v>
      </c>
      <c r="CW42" s="19">
        <v>522</v>
      </c>
      <c r="CX42" s="50">
        <v>408</v>
      </c>
      <c r="CY42" s="19">
        <v>3153</v>
      </c>
      <c r="CZ42" s="50">
        <v>1254</v>
      </c>
      <c r="DA42" s="19">
        <v>10799</v>
      </c>
      <c r="DB42" s="50">
        <v>2491</v>
      </c>
      <c r="DC42" s="19">
        <v>2886</v>
      </c>
      <c r="DD42" s="50">
        <v>2063</v>
      </c>
      <c r="DE42" s="19">
        <v>236</v>
      </c>
      <c r="DF42" s="50">
        <v>278</v>
      </c>
      <c r="DG42" s="52" t="s">
        <v>25</v>
      </c>
      <c r="DH42" s="19">
        <v>3228</v>
      </c>
      <c r="DI42" s="50">
        <v>1442</v>
      </c>
      <c r="DJ42" s="19">
        <v>2521</v>
      </c>
      <c r="DK42" s="50">
        <v>1092</v>
      </c>
      <c r="DL42" s="19">
        <v>59</v>
      </c>
      <c r="DM42" s="50">
        <v>97</v>
      </c>
      <c r="DN42" s="19">
        <v>1546</v>
      </c>
      <c r="DO42" s="50">
        <v>874</v>
      </c>
      <c r="DP42" s="19">
        <v>610</v>
      </c>
      <c r="DQ42" s="50">
        <v>460</v>
      </c>
      <c r="DR42" s="52" t="s">
        <v>25</v>
      </c>
      <c r="DS42" s="19">
        <v>18604</v>
      </c>
      <c r="DT42" s="50">
        <v>3207</v>
      </c>
      <c r="DU42" s="19">
        <v>777</v>
      </c>
      <c r="DV42" s="50">
        <v>617</v>
      </c>
      <c r="DW42" s="19">
        <v>106</v>
      </c>
      <c r="DX42" s="50">
        <v>132</v>
      </c>
      <c r="DY42" s="19">
        <v>17721</v>
      </c>
      <c r="DZ42" s="50">
        <v>3217</v>
      </c>
      <c r="EA42" s="85"/>
      <c r="EB42" s="85"/>
    </row>
    <row r="43" spans="1:132" s="3" customFormat="1" x14ac:dyDescent="0.2">
      <c r="A43" s="52" t="s">
        <v>26</v>
      </c>
      <c r="B43" s="53">
        <v>1051757</v>
      </c>
      <c r="C43" s="54">
        <v>1381</v>
      </c>
      <c r="D43" s="53">
        <v>891554</v>
      </c>
      <c r="E43" s="54">
        <v>8487</v>
      </c>
      <c r="F43" s="53">
        <v>113693</v>
      </c>
      <c r="G43" s="54">
        <v>6464</v>
      </c>
      <c r="H43" s="53">
        <v>43375</v>
      </c>
      <c r="I43" s="54">
        <v>4560</v>
      </c>
      <c r="J43" s="19">
        <v>540</v>
      </c>
      <c r="K43" s="50">
        <v>447</v>
      </c>
      <c r="L43" s="52" t="s">
        <v>26</v>
      </c>
      <c r="M43" s="23">
        <v>986</v>
      </c>
      <c r="N43" s="50">
        <v>563</v>
      </c>
      <c r="O43" s="19">
        <v>1787</v>
      </c>
      <c r="P43" s="50">
        <v>1092</v>
      </c>
      <c r="Q43" s="19">
        <v>19</v>
      </c>
      <c r="R43" s="50">
        <v>34</v>
      </c>
      <c r="S43" s="19">
        <v>4991</v>
      </c>
      <c r="T43" s="50">
        <v>1595</v>
      </c>
      <c r="U43" s="19">
        <v>2921</v>
      </c>
      <c r="V43" s="50">
        <v>844</v>
      </c>
      <c r="W43" s="52" t="s">
        <v>26</v>
      </c>
      <c r="X43" s="19">
        <v>323</v>
      </c>
      <c r="Y43" s="50">
        <v>419</v>
      </c>
      <c r="Z43" s="19">
        <v>0</v>
      </c>
      <c r="AA43" s="50">
        <v>172</v>
      </c>
      <c r="AB43" s="19">
        <v>0</v>
      </c>
      <c r="AC43" s="50">
        <v>172</v>
      </c>
      <c r="AD43" s="19">
        <v>1263</v>
      </c>
      <c r="AE43" s="50">
        <v>774</v>
      </c>
      <c r="AF43" s="19">
        <v>892</v>
      </c>
      <c r="AG43" s="50">
        <v>950</v>
      </c>
      <c r="AH43" s="52" t="s">
        <v>26</v>
      </c>
      <c r="AI43" s="19">
        <v>225</v>
      </c>
      <c r="AJ43" s="50">
        <v>255</v>
      </c>
      <c r="AK43" s="43">
        <v>2157</v>
      </c>
      <c r="AL43" s="50">
        <v>1086</v>
      </c>
      <c r="AM43" s="19">
        <v>549</v>
      </c>
      <c r="AN43" s="50">
        <v>493</v>
      </c>
      <c r="AO43" s="19">
        <v>391</v>
      </c>
      <c r="AP43" s="50">
        <v>294</v>
      </c>
      <c r="AQ43" s="19">
        <v>142</v>
      </c>
      <c r="AR43" s="50">
        <v>212</v>
      </c>
      <c r="AS43" s="52" t="s">
        <v>26</v>
      </c>
      <c r="AT43" s="19">
        <v>1031</v>
      </c>
      <c r="AU43" s="50">
        <v>856</v>
      </c>
      <c r="AV43" s="19">
        <v>26</v>
      </c>
      <c r="AW43" s="50">
        <v>43</v>
      </c>
      <c r="AX43" s="19">
        <v>106</v>
      </c>
      <c r="AY43" s="50">
        <v>125</v>
      </c>
      <c r="AZ43" s="19">
        <v>54</v>
      </c>
      <c r="BA43" s="50">
        <v>79</v>
      </c>
      <c r="BB43" s="19">
        <v>0</v>
      </c>
      <c r="BC43" s="50">
        <v>172</v>
      </c>
      <c r="BD43" s="52" t="s">
        <v>26</v>
      </c>
      <c r="BE43" s="19">
        <v>413</v>
      </c>
      <c r="BF43" s="50">
        <v>427</v>
      </c>
      <c r="BG43" s="19">
        <v>142</v>
      </c>
      <c r="BH43" s="50">
        <v>161</v>
      </c>
      <c r="BI43" s="19">
        <v>2505</v>
      </c>
      <c r="BJ43" s="50">
        <v>2087</v>
      </c>
      <c r="BK43" s="19">
        <v>0</v>
      </c>
      <c r="BL43" s="50">
        <v>172</v>
      </c>
      <c r="BM43" s="19">
        <v>187</v>
      </c>
      <c r="BN43" s="50">
        <v>228</v>
      </c>
      <c r="BO43" s="52" t="s">
        <v>26</v>
      </c>
      <c r="BP43" s="23" t="s">
        <v>61</v>
      </c>
      <c r="BQ43" s="55" t="s">
        <v>61</v>
      </c>
      <c r="BR43" s="23">
        <v>93</v>
      </c>
      <c r="BS43" s="50">
        <v>112</v>
      </c>
      <c r="BT43" s="19">
        <v>251</v>
      </c>
      <c r="BU43" s="50">
        <v>201</v>
      </c>
      <c r="BV43" s="19">
        <v>257</v>
      </c>
      <c r="BW43" s="50">
        <v>312</v>
      </c>
      <c r="BX43" s="19">
        <v>90</v>
      </c>
      <c r="BY43" s="50">
        <v>103</v>
      </c>
      <c r="BZ43" s="52" t="s">
        <v>26</v>
      </c>
      <c r="CA43" s="19">
        <v>1118</v>
      </c>
      <c r="CB43" s="50">
        <v>894</v>
      </c>
      <c r="CC43" s="19">
        <v>183</v>
      </c>
      <c r="CD43" s="50">
        <v>204</v>
      </c>
      <c r="CE43" s="19">
        <v>372</v>
      </c>
      <c r="CF43" s="50">
        <v>351</v>
      </c>
      <c r="CG43" s="19">
        <v>1978</v>
      </c>
      <c r="CH43" s="50">
        <v>1594</v>
      </c>
      <c r="CI43" s="19">
        <v>733</v>
      </c>
      <c r="CJ43" s="50">
        <v>664</v>
      </c>
      <c r="CK43" s="52" t="s">
        <v>26</v>
      </c>
      <c r="CL43" s="19">
        <v>239</v>
      </c>
      <c r="CM43" s="50">
        <v>208</v>
      </c>
      <c r="CN43" s="19">
        <v>3284</v>
      </c>
      <c r="CO43" s="50">
        <v>1860</v>
      </c>
      <c r="CP43" s="19">
        <v>271</v>
      </c>
      <c r="CQ43" s="50">
        <v>207</v>
      </c>
      <c r="CR43" s="19">
        <v>0</v>
      </c>
      <c r="CS43" s="50">
        <v>172</v>
      </c>
      <c r="CT43" s="19">
        <v>675</v>
      </c>
      <c r="CU43" s="50">
        <v>644</v>
      </c>
      <c r="CV43" s="52" t="s">
        <v>26</v>
      </c>
      <c r="CW43" s="19">
        <v>375</v>
      </c>
      <c r="CX43" s="50">
        <v>283</v>
      </c>
      <c r="CY43" s="19">
        <v>240</v>
      </c>
      <c r="CZ43" s="50">
        <v>336</v>
      </c>
      <c r="DA43" s="19">
        <v>2198</v>
      </c>
      <c r="DB43" s="50">
        <v>1197</v>
      </c>
      <c r="DC43" s="19">
        <v>891</v>
      </c>
      <c r="DD43" s="50">
        <v>1112</v>
      </c>
      <c r="DE43" s="19">
        <v>56</v>
      </c>
      <c r="DF43" s="50">
        <v>91</v>
      </c>
      <c r="DG43" s="52" t="s">
        <v>26</v>
      </c>
      <c r="DH43" s="19">
        <v>248</v>
      </c>
      <c r="DI43" s="50">
        <v>286</v>
      </c>
      <c r="DJ43" s="19">
        <v>5450</v>
      </c>
      <c r="DK43" s="50">
        <v>1434</v>
      </c>
      <c r="DL43" s="19">
        <v>0</v>
      </c>
      <c r="DM43" s="50">
        <v>172</v>
      </c>
      <c r="DN43" s="19">
        <v>774</v>
      </c>
      <c r="DO43" s="50">
        <v>843</v>
      </c>
      <c r="DP43" s="19">
        <v>1949</v>
      </c>
      <c r="DQ43" s="50">
        <v>767</v>
      </c>
      <c r="DR43" s="52" t="s">
        <v>26</v>
      </c>
      <c r="DS43" s="19">
        <v>3135</v>
      </c>
      <c r="DT43" s="50">
        <v>1247</v>
      </c>
      <c r="DU43" s="19">
        <v>131</v>
      </c>
      <c r="DV43" s="50">
        <v>224</v>
      </c>
      <c r="DW43" s="19">
        <v>364</v>
      </c>
      <c r="DX43" s="50">
        <v>541</v>
      </c>
      <c r="DY43" s="19">
        <v>2640</v>
      </c>
      <c r="DZ43" s="50">
        <v>1130</v>
      </c>
      <c r="EA43" s="85"/>
      <c r="EB43" s="85"/>
    </row>
    <row r="44" spans="1:132" ht="13.5" thickBot="1" x14ac:dyDescent="0.25">
      <c r="A44" s="52"/>
      <c r="B44" s="53"/>
      <c r="C44" s="54"/>
      <c r="D44" s="53"/>
      <c r="E44" s="54"/>
      <c r="F44" s="53"/>
      <c r="G44" s="54"/>
      <c r="H44" s="53"/>
      <c r="I44" s="54"/>
      <c r="J44" s="19"/>
      <c r="K44" s="50"/>
      <c r="L44" s="52"/>
      <c r="M44" s="19"/>
      <c r="N44" s="50"/>
      <c r="O44" s="19"/>
      <c r="P44" s="50"/>
      <c r="Q44" s="19"/>
      <c r="R44" s="50"/>
      <c r="S44" s="19"/>
      <c r="T44" s="50"/>
      <c r="U44" s="19"/>
      <c r="V44" s="50"/>
      <c r="W44" s="52"/>
      <c r="X44" s="19"/>
      <c r="Y44" s="50"/>
      <c r="Z44" s="19"/>
      <c r="AA44" s="50"/>
      <c r="AB44" s="19"/>
      <c r="AC44" s="50"/>
      <c r="AD44" s="19"/>
      <c r="AE44" s="50"/>
      <c r="AF44" s="19"/>
      <c r="AG44" s="50"/>
      <c r="AH44" s="52"/>
      <c r="AI44" s="19"/>
      <c r="AJ44" s="50"/>
      <c r="AK44" s="43"/>
      <c r="AL44" s="50"/>
      <c r="AM44" s="19"/>
      <c r="AN44" s="50"/>
      <c r="AO44" s="19"/>
      <c r="AP44" s="50"/>
      <c r="AQ44" s="19"/>
      <c r="AR44" s="50"/>
      <c r="AS44" s="52"/>
      <c r="AT44" s="19"/>
      <c r="AU44" s="50"/>
      <c r="AV44" s="19"/>
      <c r="AW44" s="50"/>
      <c r="AX44" s="19"/>
      <c r="AY44" s="50"/>
      <c r="AZ44" s="19"/>
      <c r="BA44" s="50"/>
      <c r="BB44" s="19"/>
      <c r="BC44" s="50"/>
      <c r="BD44" s="52"/>
      <c r="BE44" s="19"/>
      <c r="BF44" s="50"/>
      <c r="BG44" s="19"/>
      <c r="BH44" s="50"/>
      <c r="BI44" s="19"/>
      <c r="BJ44" s="50"/>
      <c r="BK44" s="19"/>
      <c r="BL44" s="50"/>
      <c r="BM44" s="19"/>
      <c r="BN44" s="50"/>
      <c r="BO44" s="52"/>
      <c r="BP44" s="19"/>
      <c r="BQ44" s="50"/>
      <c r="BR44" s="19"/>
      <c r="BS44" s="50"/>
      <c r="BT44" s="19"/>
      <c r="BU44" s="50"/>
      <c r="BV44" s="19"/>
      <c r="BW44" s="50"/>
      <c r="BX44" s="19"/>
      <c r="BY44" s="50"/>
      <c r="BZ44" s="52"/>
      <c r="CA44" s="19"/>
      <c r="CB44" s="50"/>
      <c r="CC44" s="19"/>
      <c r="CD44" s="50"/>
      <c r="CE44" s="19"/>
      <c r="CF44" s="50"/>
      <c r="CG44" s="19"/>
      <c r="CH44" s="50"/>
      <c r="CI44" s="19"/>
      <c r="CJ44" s="50"/>
      <c r="CK44" s="52"/>
      <c r="CL44" s="19"/>
      <c r="CM44" s="50"/>
      <c r="CN44" s="19"/>
      <c r="CO44" s="50"/>
      <c r="CP44" s="19"/>
      <c r="CQ44" s="50"/>
      <c r="CR44" s="19"/>
      <c r="CS44" s="50"/>
      <c r="CT44" s="19"/>
      <c r="CU44" s="50"/>
      <c r="CV44" s="52"/>
      <c r="CW44" s="19"/>
      <c r="CX44" s="50"/>
      <c r="CY44" s="19"/>
      <c r="CZ44" s="50"/>
      <c r="DA44" s="19"/>
      <c r="DB44" s="50"/>
      <c r="DC44" s="19"/>
      <c r="DD44" s="50"/>
      <c r="DE44" s="19"/>
      <c r="DF44" s="50"/>
      <c r="DG44" s="52"/>
      <c r="DH44" s="19"/>
      <c r="DI44" s="50"/>
      <c r="DJ44" s="19"/>
      <c r="DK44" s="50"/>
      <c r="DL44" s="19"/>
      <c r="DM44" s="50"/>
      <c r="DN44" s="19"/>
      <c r="DO44" s="50"/>
      <c r="DP44" s="19"/>
      <c r="DQ44" s="50"/>
      <c r="DR44" s="52"/>
      <c r="DS44" s="19"/>
      <c r="DT44" s="50"/>
      <c r="DU44" s="19"/>
      <c r="DV44" s="50"/>
      <c r="DW44" s="19"/>
      <c r="DX44" s="50"/>
      <c r="DY44" s="19"/>
      <c r="DZ44" s="50"/>
      <c r="EA44" s="46"/>
      <c r="EB44" s="46"/>
    </row>
    <row r="45" spans="1:132" s="29" customFormat="1" ht="12.75" customHeight="1" thickBot="1" x14ac:dyDescent="0.25">
      <c r="A45" s="94" t="s">
        <v>118</v>
      </c>
      <c r="B45" s="95" t="s">
        <v>56</v>
      </c>
      <c r="C45" s="95"/>
      <c r="D45" s="95" t="s">
        <v>57</v>
      </c>
      <c r="E45" s="95"/>
      <c r="F45" s="95" t="s">
        <v>60</v>
      </c>
      <c r="G45" s="95"/>
      <c r="H45" s="96" t="s">
        <v>59</v>
      </c>
      <c r="I45" s="97"/>
      <c r="J45" s="97"/>
      <c r="K45" s="98"/>
      <c r="L45" s="94" t="s">
        <v>118</v>
      </c>
      <c r="M45" s="96" t="s">
        <v>67</v>
      </c>
      <c r="N45" s="97"/>
      <c r="O45" s="97"/>
      <c r="P45" s="97"/>
      <c r="Q45" s="97"/>
      <c r="R45" s="97"/>
      <c r="S45" s="97"/>
      <c r="T45" s="97"/>
      <c r="U45" s="97"/>
      <c r="V45" s="98"/>
      <c r="W45" s="94" t="s">
        <v>118</v>
      </c>
      <c r="X45" s="96" t="s">
        <v>67</v>
      </c>
      <c r="Y45" s="97"/>
      <c r="Z45" s="97"/>
      <c r="AA45" s="97"/>
      <c r="AB45" s="97"/>
      <c r="AC45" s="97"/>
      <c r="AD45" s="97"/>
      <c r="AE45" s="97"/>
      <c r="AF45" s="97"/>
      <c r="AG45" s="98"/>
      <c r="AH45" s="94" t="s">
        <v>118</v>
      </c>
      <c r="AI45" s="96" t="s">
        <v>67</v>
      </c>
      <c r="AJ45" s="97"/>
      <c r="AK45" s="97"/>
      <c r="AL45" s="97"/>
      <c r="AM45" s="97"/>
      <c r="AN45" s="97"/>
      <c r="AO45" s="97"/>
      <c r="AP45" s="97"/>
      <c r="AQ45" s="97"/>
      <c r="AR45" s="98"/>
      <c r="AS45" s="94" t="s">
        <v>118</v>
      </c>
      <c r="AT45" s="96" t="s">
        <v>67</v>
      </c>
      <c r="AU45" s="97"/>
      <c r="AV45" s="97"/>
      <c r="AW45" s="97"/>
      <c r="AX45" s="97"/>
      <c r="AY45" s="97"/>
      <c r="AZ45" s="97"/>
      <c r="BA45" s="97"/>
      <c r="BB45" s="97"/>
      <c r="BC45" s="98"/>
      <c r="BD45" s="94" t="s">
        <v>118</v>
      </c>
      <c r="BE45" s="96" t="s">
        <v>67</v>
      </c>
      <c r="BF45" s="97"/>
      <c r="BG45" s="97"/>
      <c r="BH45" s="97"/>
      <c r="BI45" s="97"/>
      <c r="BJ45" s="97"/>
      <c r="BK45" s="97"/>
      <c r="BL45" s="97"/>
      <c r="BM45" s="97"/>
      <c r="BN45" s="98"/>
      <c r="BO45" s="94" t="s">
        <v>118</v>
      </c>
      <c r="BP45" s="96" t="s">
        <v>67</v>
      </c>
      <c r="BQ45" s="97"/>
      <c r="BR45" s="97"/>
      <c r="BS45" s="97"/>
      <c r="BT45" s="97"/>
      <c r="BU45" s="97"/>
      <c r="BV45" s="97"/>
      <c r="BW45" s="97"/>
      <c r="BX45" s="97"/>
      <c r="BY45" s="98"/>
      <c r="BZ45" s="94" t="s">
        <v>118</v>
      </c>
      <c r="CA45" s="96" t="s">
        <v>67</v>
      </c>
      <c r="CB45" s="97"/>
      <c r="CC45" s="97"/>
      <c r="CD45" s="97"/>
      <c r="CE45" s="97"/>
      <c r="CF45" s="97"/>
      <c r="CG45" s="97"/>
      <c r="CH45" s="97"/>
      <c r="CI45" s="97"/>
      <c r="CJ45" s="98"/>
      <c r="CK45" s="94" t="s">
        <v>118</v>
      </c>
      <c r="CL45" s="96" t="s">
        <v>67</v>
      </c>
      <c r="CM45" s="97"/>
      <c r="CN45" s="97"/>
      <c r="CO45" s="97"/>
      <c r="CP45" s="97"/>
      <c r="CQ45" s="97"/>
      <c r="CR45" s="97"/>
      <c r="CS45" s="97"/>
      <c r="CT45" s="97"/>
      <c r="CU45" s="98"/>
      <c r="CV45" s="94" t="s">
        <v>118</v>
      </c>
      <c r="CW45" s="96" t="s">
        <v>67</v>
      </c>
      <c r="CX45" s="97"/>
      <c r="CY45" s="97"/>
      <c r="CZ45" s="97"/>
      <c r="DA45" s="97"/>
      <c r="DB45" s="97"/>
      <c r="DC45" s="97"/>
      <c r="DD45" s="97"/>
      <c r="DE45" s="97"/>
      <c r="DF45" s="98"/>
      <c r="DG45" s="94" t="s">
        <v>118</v>
      </c>
      <c r="DH45" s="96" t="s">
        <v>67</v>
      </c>
      <c r="DI45" s="97"/>
      <c r="DJ45" s="97"/>
      <c r="DK45" s="97"/>
      <c r="DL45" s="97"/>
      <c r="DM45" s="97"/>
      <c r="DN45" s="97"/>
      <c r="DO45" s="97"/>
      <c r="DP45" s="97"/>
      <c r="DQ45" s="98"/>
      <c r="DR45" s="94" t="s">
        <v>118</v>
      </c>
      <c r="DS45" s="99" t="s">
        <v>119</v>
      </c>
      <c r="DT45" s="99"/>
      <c r="DU45" s="99"/>
      <c r="DV45" s="99"/>
      <c r="DW45" s="99"/>
      <c r="DX45" s="99"/>
      <c r="DY45" s="99"/>
      <c r="DZ45" s="99"/>
      <c r="EA45" s="46"/>
      <c r="EB45" s="46"/>
    </row>
    <row r="46" spans="1:132" s="3" customFormat="1" ht="12.75" customHeight="1" x14ac:dyDescent="0.2">
      <c r="A46" s="100"/>
      <c r="B46" s="101"/>
      <c r="C46" s="101"/>
      <c r="D46" s="101"/>
      <c r="E46" s="101"/>
      <c r="F46" s="101"/>
      <c r="G46" s="101"/>
      <c r="H46" s="102" t="s">
        <v>58</v>
      </c>
      <c r="I46" s="103"/>
      <c r="J46" s="104" t="s">
        <v>0</v>
      </c>
      <c r="K46" s="105"/>
      <c r="L46" s="100"/>
      <c r="M46" s="106" t="s">
        <v>1</v>
      </c>
      <c r="N46" s="105"/>
      <c r="O46" s="106" t="s">
        <v>2</v>
      </c>
      <c r="P46" s="105"/>
      <c r="Q46" s="106" t="s">
        <v>3</v>
      </c>
      <c r="R46" s="105"/>
      <c r="S46" s="106" t="s">
        <v>4</v>
      </c>
      <c r="T46" s="105"/>
      <c r="U46" s="106" t="s">
        <v>5</v>
      </c>
      <c r="V46" s="105"/>
      <c r="W46" s="100"/>
      <c r="X46" s="106" t="s">
        <v>6</v>
      </c>
      <c r="Y46" s="105"/>
      <c r="Z46" s="106" t="s">
        <v>7</v>
      </c>
      <c r="AA46" s="105"/>
      <c r="AB46" s="106" t="s">
        <v>8</v>
      </c>
      <c r="AC46" s="105"/>
      <c r="AD46" s="106" t="s">
        <v>9</v>
      </c>
      <c r="AE46" s="105"/>
      <c r="AF46" s="106" t="s">
        <v>10</v>
      </c>
      <c r="AG46" s="105"/>
      <c r="AH46" s="100"/>
      <c r="AI46" s="107" t="s">
        <v>11</v>
      </c>
      <c r="AJ46" s="108"/>
      <c r="AK46" s="107" t="s">
        <v>12</v>
      </c>
      <c r="AL46" s="108"/>
      <c r="AM46" s="107" t="s">
        <v>13</v>
      </c>
      <c r="AN46" s="108"/>
      <c r="AO46" s="106" t="s">
        <v>14</v>
      </c>
      <c r="AP46" s="105"/>
      <c r="AQ46" s="106" t="s">
        <v>15</v>
      </c>
      <c r="AR46" s="105"/>
      <c r="AS46" s="100"/>
      <c r="AT46" s="106" t="s">
        <v>16</v>
      </c>
      <c r="AU46" s="105"/>
      <c r="AV46" s="106" t="s">
        <v>17</v>
      </c>
      <c r="AW46" s="105"/>
      <c r="AX46" s="107" t="s">
        <v>18</v>
      </c>
      <c r="AY46" s="108"/>
      <c r="AZ46" s="106" t="s">
        <v>19</v>
      </c>
      <c r="BA46" s="105"/>
      <c r="BB46" s="106" t="s">
        <v>20</v>
      </c>
      <c r="BC46" s="105"/>
      <c r="BD46" s="100"/>
      <c r="BE46" s="106" t="s">
        <v>21</v>
      </c>
      <c r="BF46" s="105"/>
      <c r="BG46" s="106" t="s">
        <v>22</v>
      </c>
      <c r="BH46" s="105"/>
      <c r="BI46" s="106" t="s">
        <v>23</v>
      </c>
      <c r="BJ46" s="105"/>
      <c r="BK46" s="106" t="s">
        <v>24</v>
      </c>
      <c r="BL46" s="105"/>
      <c r="BM46" s="106" t="s">
        <v>25</v>
      </c>
      <c r="BN46" s="105"/>
      <c r="BO46" s="100"/>
      <c r="BP46" s="106" t="s">
        <v>26</v>
      </c>
      <c r="BQ46" s="105"/>
      <c r="BR46" s="106" t="s">
        <v>27</v>
      </c>
      <c r="BS46" s="105"/>
      <c r="BT46" s="106" t="s">
        <v>28</v>
      </c>
      <c r="BU46" s="105"/>
      <c r="BV46" s="106" t="s">
        <v>29</v>
      </c>
      <c r="BW46" s="105"/>
      <c r="BX46" s="106" t="s">
        <v>30</v>
      </c>
      <c r="BY46" s="105"/>
      <c r="BZ46" s="100"/>
      <c r="CA46" s="106" t="s">
        <v>31</v>
      </c>
      <c r="CB46" s="105"/>
      <c r="CC46" s="106" t="s">
        <v>32</v>
      </c>
      <c r="CD46" s="105"/>
      <c r="CE46" s="106" t="s">
        <v>33</v>
      </c>
      <c r="CF46" s="105"/>
      <c r="CG46" s="106" t="s">
        <v>34</v>
      </c>
      <c r="CH46" s="105"/>
      <c r="CI46" s="106" t="s">
        <v>35</v>
      </c>
      <c r="CJ46" s="105"/>
      <c r="CK46" s="100"/>
      <c r="CL46" s="106" t="s">
        <v>36</v>
      </c>
      <c r="CM46" s="105"/>
      <c r="CN46" s="106" t="s">
        <v>37</v>
      </c>
      <c r="CO46" s="105"/>
      <c r="CP46" s="106" t="s">
        <v>38</v>
      </c>
      <c r="CQ46" s="105"/>
      <c r="CR46" s="106" t="s">
        <v>40</v>
      </c>
      <c r="CS46" s="105"/>
      <c r="CT46" s="107" t="s">
        <v>41</v>
      </c>
      <c r="CU46" s="108"/>
      <c r="CV46" s="100"/>
      <c r="CW46" s="107" t="s">
        <v>42</v>
      </c>
      <c r="CX46" s="108"/>
      <c r="CY46" s="107" t="s">
        <v>43</v>
      </c>
      <c r="CZ46" s="108"/>
      <c r="DA46" s="106" t="s">
        <v>44</v>
      </c>
      <c r="DB46" s="105"/>
      <c r="DC46" s="106" t="s">
        <v>45</v>
      </c>
      <c r="DD46" s="105"/>
      <c r="DE46" s="106" t="s">
        <v>46</v>
      </c>
      <c r="DF46" s="105"/>
      <c r="DG46" s="100"/>
      <c r="DH46" s="106" t="s">
        <v>47</v>
      </c>
      <c r="DI46" s="105"/>
      <c r="DJ46" s="106" t="s">
        <v>48</v>
      </c>
      <c r="DK46" s="105"/>
      <c r="DL46" s="106" t="s">
        <v>49</v>
      </c>
      <c r="DM46" s="105"/>
      <c r="DN46" s="106" t="s">
        <v>50</v>
      </c>
      <c r="DO46" s="105"/>
      <c r="DP46" s="106" t="s">
        <v>51</v>
      </c>
      <c r="DQ46" s="109"/>
      <c r="DR46" s="100"/>
      <c r="DS46" s="110" t="s">
        <v>58</v>
      </c>
      <c r="DT46" s="110"/>
      <c r="DU46" s="110" t="s">
        <v>39</v>
      </c>
      <c r="DV46" s="110"/>
      <c r="DW46" s="110" t="s">
        <v>63</v>
      </c>
      <c r="DX46" s="110"/>
      <c r="DY46" s="110" t="s">
        <v>64</v>
      </c>
      <c r="DZ46" s="110"/>
      <c r="EA46" s="85"/>
      <c r="EB46" s="85"/>
    </row>
    <row r="47" spans="1:132" s="3" customFormat="1" ht="13.5" thickBot="1" x14ac:dyDescent="0.25">
      <c r="A47" s="111"/>
      <c r="B47" s="12" t="s">
        <v>52</v>
      </c>
      <c r="C47" s="13" t="s">
        <v>53</v>
      </c>
      <c r="D47" s="14" t="s">
        <v>52</v>
      </c>
      <c r="E47" s="13" t="s">
        <v>53</v>
      </c>
      <c r="F47" s="14" t="s">
        <v>52</v>
      </c>
      <c r="G47" s="13" t="s">
        <v>53</v>
      </c>
      <c r="H47" s="14" t="s">
        <v>52</v>
      </c>
      <c r="I47" s="13" t="s">
        <v>53</v>
      </c>
      <c r="J47" s="24" t="s">
        <v>52</v>
      </c>
      <c r="K47" s="4" t="s">
        <v>53</v>
      </c>
      <c r="L47" s="111"/>
      <c r="M47" s="27" t="s">
        <v>52</v>
      </c>
      <c r="N47" s="4" t="s">
        <v>53</v>
      </c>
      <c r="O47" s="27" t="s">
        <v>52</v>
      </c>
      <c r="P47" s="4" t="s">
        <v>53</v>
      </c>
      <c r="Q47" s="27" t="s">
        <v>52</v>
      </c>
      <c r="R47" s="4" t="s">
        <v>53</v>
      </c>
      <c r="S47" s="27" t="s">
        <v>52</v>
      </c>
      <c r="T47" s="4" t="s">
        <v>53</v>
      </c>
      <c r="U47" s="27" t="s">
        <v>52</v>
      </c>
      <c r="V47" s="4" t="s">
        <v>53</v>
      </c>
      <c r="W47" s="111"/>
      <c r="X47" s="27" t="s">
        <v>52</v>
      </c>
      <c r="Y47" s="4" t="s">
        <v>53</v>
      </c>
      <c r="Z47" s="27" t="s">
        <v>52</v>
      </c>
      <c r="AA47" s="4" t="s">
        <v>53</v>
      </c>
      <c r="AB47" s="27" t="s">
        <v>52</v>
      </c>
      <c r="AC47" s="4" t="s">
        <v>53</v>
      </c>
      <c r="AD47" s="27" t="s">
        <v>52</v>
      </c>
      <c r="AE47" s="4" t="s">
        <v>53</v>
      </c>
      <c r="AF47" s="27" t="s">
        <v>52</v>
      </c>
      <c r="AG47" s="4" t="s">
        <v>53</v>
      </c>
      <c r="AH47" s="111"/>
      <c r="AI47" s="27" t="s">
        <v>52</v>
      </c>
      <c r="AJ47" s="4" t="s">
        <v>53</v>
      </c>
      <c r="AK47" s="27" t="s">
        <v>52</v>
      </c>
      <c r="AL47" s="4" t="s">
        <v>53</v>
      </c>
      <c r="AM47" s="27" t="s">
        <v>52</v>
      </c>
      <c r="AN47" s="4" t="s">
        <v>53</v>
      </c>
      <c r="AO47" s="27" t="s">
        <v>52</v>
      </c>
      <c r="AP47" s="4" t="s">
        <v>53</v>
      </c>
      <c r="AQ47" s="27" t="s">
        <v>52</v>
      </c>
      <c r="AR47" s="4" t="s">
        <v>53</v>
      </c>
      <c r="AS47" s="111"/>
      <c r="AT47" s="27" t="s">
        <v>52</v>
      </c>
      <c r="AU47" s="4" t="s">
        <v>53</v>
      </c>
      <c r="AV47" s="27" t="s">
        <v>52</v>
      </c>
      <c r="AW47" s="4" t="s">
        <v>53</v>
      </c>
      <c r="AX47" s="27" t="s">
        <v>52</v>
      </c>
      <c r="AY47" s="4" t="s">
        <v>53</v>
      </c>
      <c r="AZ47" s="27" t="s">
        <v>52</v>
      </c>
      <c r="BA47" s="4" t="s">
        <v>53</v>
      </c>
      <c r="BB47" s="27" t="s">
        <v>52</v>
      </c>
      <c r="BC47" s="4" t="s">
        <v>53</v>
      </c>
      <c r="BD47" s="111"/>
      <c r="BE47" s="27" t="s">
        <v>52</v>
      </c>
      <c r="BF47" s="4" t="s">
        <v>53</v>
      </c>
      <c r="BG47" s="27" t="s">
        <v>52</v>
      </c>
      <c r="BH47" s="4" t="s">
        <v>53</v>
      </c>
      <c r="BI47" s="27" t="s">
        <v>52</v>
      </c>
      <c r="BJ47" s="4" t="s">
        <v>53</v>
      </c>
      <c r="BK47" s="27" t="s">
        <v>52</v>
      </c>
      <c r="BL47" s="4" t="s">
        <v>53</v>
      </c>
      <c r="BM47" s="27" t="s">
        <v>52</v>
      </c>
      <c r="BN47" s="4" t="s">
        <v>53</v>
      </c>
      <c r="BO47" s="111"/>
      <c r="BP47" s="27" t="s">
        <v>52</v>
      </c>
      <c r="BQ47" s="4" t="s">
        <v>53</v>
      </c>
      <c r="BR47" s="27" t="s">
        <v>52</v>
      </c>
      <c r="BS47" s="4" t="s">
        <v>53</v>
      </c>
      <c r="BT47" s="27" t="s">
        <v>52</v>
      </c>
      <c r="BU47" s="4" t="s">
        <v>53</v>
      </c>
      <c r="BV47" s="27" t="s">
        <v>52</v>
      </c>
      <c r="BW47" s="4" t="s">
        <v>53</v>
      </c>
      <c r="BX47" s="27" t="s">
        <v>52</v>
      </c>
      <c r="BY47" s="4" t="s">
        <v>53</v>
      </c>
      <c r="BZ47" s="111"/>
      <c r="CA47" s="27" t="s">
        <v>52</v>
      </c>
      <c r="CB47" s="4" t="s">
        <v>53</v>
      </c>
      <c r="CC47" s="27" t="s">
        <v>52</v>
      </c>
      <c r="CD47" s="4" t="s">
        <v>53</v>
      </c>
      <c r="CE47" s="27" t="s">
        <v>52</v>
      </c>
      <c r="CF47" s="4" t="s">
        <v>53</v>
      </c>
      <c r="CG47" s="27" t="s">
        <v>52</v>
      </c>
      <c r="CH47" s="4" t="s">
        <v>53</v>
      </c>
      <c r="CI47" s="27" t="s">
        <v>52</v>
      </c>
      <c r="CJ47" s="4" t="s">
        <v>53</v>
      </c>
      <c r="CK47" s="111"/>
      <c r="CL47" s="27" t="s">
        <v>52</v>
      </c>
      <c r="CM47" s="4" t="s">
        <v>53</v>
      </c>
      <c r="CN47" s="27" t="s">
        <v>52</v>
      </c>
      <c r="CO47" s="4" t="s">
        <v>53</v>
      </c>
      <c r="CP47" s="27" t="s">
        <v>52</v>
      </c>
      <c r="CQ47" s="4" t="s">
        <v>53</v>
      </c>
      <c r="CR47" s="27" t="s">
        <v>52</v>
      </c>
      <c r="CS47" s="4" t="s">
        <v>53</v>
      </c>
      <c r="CT47" s="27" t="s">
        <v>52</v>
      </c>
      <c r="CU47" s="4" t="s">
        <v>53</v>
      </c>
      <c r="CV47" s="111"/>
      <c r="CW47" s="27" t="s">
        <v>52</v>
      </c>
      <c r="CX47" s="4" t="s">
        <v>53</v>
      </c>
      <c r="CY47" s="27" t="s">
        <v>52</v>
      </c>
      <c r="CZ47" s="4" t="s">
        <v>53</v>
      </c>
      <c r="DA47" s="27" t="s">
        <v>52</v>
      </c>
      <c r="DB47" s="4" t="s">
        <v>53</v>
      </c>
      <c r="DC47" s="27" t="s">
        <v>52</v>
      </c>
      <c r="DD47" s="4" t="s">
        <v>53</v>
      </c>
      <c r="DE47" s="27" t="s">
        <v>52</v>
      </c>
      <c r="DF47" s="4" t="s">
        <v>53</v>
      </c>
      <c r="DG47" s="111"/>
      <c r="DH47" s="27" t="s">
        <v>52</v>
      </c>
      <c r="DI47" s="4" t="s">
        <v>53</v>
      </c>
      <c r="DJ47" s="27" t="s">
        <v>52</v>
      </c>
      <c r="DK47" s="4" t="s">
        <v>53</v>
      </c>
      <c r="DL47" s="27" t="s">
        <v>52</v>
      </c>
      <c r="DM47" s="4" t="s">
        <v>53</v>
      </c>
      <c r="DN47" s="27" t="s">
        <v>52</v>
      </c>
      <c r="DO47" s="4" t="s">
        <v>53</v>
      </c>
      <c r="DP47" s="27" t="s">
        <v>52</v>
      </c>
      <c r="DQ47" s="4" t="s">
        <v>53</v>
      </c>
      <c r="DR47" s="111"/>
      <c r="DS47" s="27" t="s">
        <v>52</v>
      </c>
      <c r="DT47" s="4" t="s">
        <v>53</v>
      </c>
      <c r="DU47" s="27" t="s">
        <v>52</v>
      </c>
      <c r="DV47" s="4" t="s">
        <v>53</v>
      </c>
      <c r="DW47" s="27" t="s">
        <v>52</v>
      </c>
      <c r="DX47" s="4" t="s">
        <v>53</v>
      </c>
      <c r="DY47" s="27" t="s">
        <v>52</v>
      </c>
      <c r="DZ47" s="4" t="s">
        <v>53</v>
      </c>
      <c r="EA47" s="85"/>
      <c r="EB47" s="85"/>
    </row>
    <row r="48" spans="1:132" s="3" customFormat="1" x14ac:dyDescent="0.2">
      <c r="A48" s="58"/>
      <c r="B48" s="18"/>
      <c r="C48" s="17"/>
      <c r="D48" s="18"/>
      <c r="E48" s="17"/>
      <c r="F48" s="18"/>
      <c r="G48" s="17"/>
      <c r="H48" s="18"/>
      <c r="I48" s="17"/>
      <c r="J48" s="18"/>
      <c r="K48" s="17"/>
      <c r="L48" s="49"/>
      <c r="M48" s="18"/>
      <c r="N48" s="11"/>
      <c r="O48" s="18"/>
      <c r="P48" s="11"/>
      <c r="Q48" s="18"/>
      <c r="R48" s="11"/>
      <c r="S48" s="18"/>
      <c r="T48" s="11"/>
      <c r="U48" s="18"/>
      <c r="V48" s="11"/>
      <c r="W48" s="49"/>
      <c r="X48" s="18"/>
      <c r="Y48" s="11"/>
      <c r="Z48" s="18"/>
      <c r="AA48" s="11"/>
      <c r="AB48" s="18"/>
      <c r="AC48" s="11"/>
      <c r="AD48" s="18"/>
      <c r="AE48" s="11"/>
      <c r="AF48" s="18"/>
      <c r="AG48" s="11"/>
      <c r="AH48" s="49"/>
      <c r="AI48" s="18"/>
      <c r="AJ48" s="11"/>
      <c r="AK48" s="82"/>
      <c r="AL48" s="11"/>
      <c r="AM48" s="18"/>
      <c r="AN48" s="11"/>
      <c r="AO48" s="18"/>
      <c r="AP48" s="11"/>
      <c r="AQ48" s="18"/>
      <c r="AR48" s="11"/>
      <c r="AS48" s="49"/>
      <c r="AT48" s="18"/>
      <c r="AU48" s="11"/>
      <c r="AV48" s="18"/>
      <c r="AW48" s="11"/>
      <c r="AX48" s="18"/>
      <c r="AY48" s="11"/>
      <c r="AZ48" s="18"/>
      <c r="BA48" s="11"/>
      <c r="BB48" s="18"/>
      <c r="BC48" s="11"/>
      <c r="BD48" s="49"/>
      <c r="BE48" s="18"/>
      <c r="BF48" s="11"/>
      <c r="BG48" s="18"/>
      <c r="BH48" s="11"/>
      <c r="BI48" s="18"/>
      <c r="BJ48" s="11"/>
      <c r="BK48" s="18"/>
      <c r="BL48" s="11"/>
      <c r="BM48" s="18"/>
      <c r="BN48" s="11"/>
      <c r="BO48" s="49"/>
      <c r="BP48" s="18"/>
      <c r="BQ48" s="11"/>
      <c r="BR48" s="18"/>
      <c r="BS48" s="11"/>
      <c r="BT48" s="18"/>
      <c r="BU48" s="11"/>
      <c r="BV48" s="18"/>
      <c r="BW48" s="11"/>
      <c r="BX48" s="18"/>
      <c r="BY48" s="11"/>
      <c r="BZ48" s="49"/>
      <c r="CA48" s="18"/>
      <c r="CB48" s="11"/>
      <c r="CC48" s="18"/>
      <c r="CD48" s="11"/>
      <c r="CE48" s="18"/>
      <c r="CF48" s="11"/>
      <c r="CG48" s="18"/>
      <c r="CH48" s="11"/>
      <c r="CI48" s="18"/>
      <c r="CJ48" s="11"/>
      <c r="CK48" s="49"/>
      <c r="CL48" s="18"/>
      <c r="CM48" s="11"/>
      <c r="CN48" s="18"/>
      <c r="CO48" s="11"/>
      <c r="CP48" s="18"/>
      <c r="CQ48" s="11"/>
      <c r="CR48" s="18"/>
      <c r="CS48" s="11"/>
      <c r="CT48" s="18"/>
      <c r="CU48" s="11"/>
      <c r="CV48" s="49"/>
      <c r="CW48" s="18"/>
      <c r="CX48" s="11"/>
      <c r="CY48" s="18"/>
      <c r="CZ48" s="11"/>
      <c r="DA48" s="18"/>
      <c r="DB48" s="11"/>
      <c r="DC48" s="18"/>
      <c r="DD48" s="11"/>
      <c r="DE48" s="18"/>
      <c r="DF48" s="11"/>
      <c r="DG48" s="49"/>
      <c r="DH48" s="18"/>
      <c r="DI48" s="11"/>
      <c r="DJ48" s="18"/>
      <c r="DK48" s="11"/>
      <c r="DL48" s="18"/>
      <c r="DM48" s="11"/>
      <c r="DN48" s="18"/>
      <c r="DO48" s="11"/>
      <c r="DP48" s="18"/>
      <c r="DQ48" s="11"/>
      <c r="DR48" s="49"/>
      <c r="DS48" s="18"/>
      <c r="DT48" s="11"/>
      <c r="DU48" s="18"/>
      <c r="DV48" s="11"/>
      <c r="DW48" s="18"/>
      <c r="DX48" s="11"/>
      <c r="DY48" s="18"/>
      <c r="DZ48" s="11"/>
      <c r="EA48" s="85"/>
      <c r="EB48" s="85"/>
    </row>
    <row r="49" spans="1:132" x14ac:dyDescent="0.2">
      <c r="A49" s="46" t="s">
        <v>27</v>
      </c>
      <c r="B49" s="53">
        <v>1905843</v>
      </c>
      <c r="C49" s="54">
        <v>2229</v>
      </c>
      <c r="D49" s="53">
        <v>1602056</v>
      </c>
      <c r="E49" s="54">
        <v>12636</v>
      </c>
      <c r="F49" s="53">
        <v>239853</v>
      </c>
      <c r="G49" s="54">
        <v>10425</v>
      </c>
      <c r="H49" s="53">
        <v>54579</v>
      </c>
      <c r="I49" s="54">
        <v>5668</v>
      </c>
      <c r="J49" s="19">
        <v>268</v>
      </c>
      <c r="K49" s="50">
        <v>295</v>
      </c>
      <c r="L49" s="52" t="s">
        <v>27</v>
      </c>
      <c r="M49" s="19">
        <v>34</v>
      </c>
      <c r="N49" s="50">
        <v>57</v>
      </c>
      <c r="O49" s="19">
        <v>1351</v>
      </c>
      <c r="P49" s="50">
        <v>677</v>
      </c>
      <c r="Q49" s="19">
        <v>236</v>
      </c>
      <c r="R49" s="50">
        <v>222</v>
      </c>
      <c r="S49" s="19">
        <v>4148</v>
      </c>
      <c r="T49" s="50">
        <v>1590</v>
      </c>
      <c r="U49" s="19">
        <v>4835</v>
      </c>
      <c r="V49" s="50">
        <v>1745</v>
      </c>
      <c r="W49" s="52" t="s">
        <v>27</v>
      </c>
      <c r="X49" s="19">
        <v>348</v>
      </c>
      <c r="Y49" s="50">
        <v>345</v>
      </c>
      <c r="Z49" s="19">
        <v>0</v>
      </c>
      <c r="AA49" s="50">
        <v>161</v>
      </c>
      <c r="AB49" s="19">
        <v>100</v>
      </c>
      <c r="AC49" s="50">
        <v>164</v>
      </c>
      <c r="AD49" s="19">
        <v>1111</v>
      </c>
      <c r="AE49" s="50">
        <v>582</v>
      </c>
      <c r="AF49" s="19">
        <v>982</v>
      </c>
      <c r="AG49" s="50">
        <v>605</v>
      </c>
      <c r="AH49" s="52" t="s">
        <v>27</v>
      </c>
      <c r="AI49" s="19">
        <v>420</v>
      </c>
      <c r="AJ49" s="50">
        <v>316</v>
      </c>
      <c r="AK49" s="43">
        <v>19</v>
      </c>
      <c r="AL49" s="50">
        <v>33</v>
      </c>
      <c r="AM49" s="19">
        <v>1696</v>
      </c>
      <c r="AN49" s="50">
        <v>701</v>
      </c>
      <c r="AO49" s="19">
        <v>669</v>
      </c>
      <c r="AP49" s="50">
        <v>514</v>
      </c>
      <c r="AQ49" s="19">
        <v>6072</v>
      </c>
      <c r="AR49" s="50">
        <v>1228</v>
      </c>
      <c r="AS49" s="52" t="s">
        <v>27</v>
      </c>
      <c r="AT49" s="19">
        <v>4355</v>
      </c>
      <c r="AU49" s="50">
        <v>2111</v>
      </c>
      <c r="AV49" s="19">
        <v>607</v>
      </c>
      <c r="AW49" s="50">
        <v>448</v>
      </c>
      <c r="AX49" s="19">
        <v>199</v>
      </c>
      <c r="AY49" s="50">
        <v>279</v>
      </c>
      <c r="AZ49" s="19">
        <v>7</v>
      </c>
      <c r="BA49" s="50">
        <v>11</v>
      </c>
      <c r="BB49" s="19">
        <v>579</v>
      </c>
      <c r="BC49" s="50">
        <v>419</v>
      </c>
      <c r="BD49" s="52" t="s">
        <v>27</v>
      </c>
      <c r="BE49" s="19">
        <v>512</v>
      </c>
      <c r="BF49" s="50">
        <v>489</v>
      </c>
      <c r="BG49" s="19">
        <v>665</v>
      </c>
      <c r="BH49" s="50">
        <v>470</v>
      </c>
      <c r="BI49" s="19">
        <v>2242</v>
      </c>
      <c r="BJ49" s="50">
        <v>868</v>
      </c>
      <c r="BK49" s="19">
        <v>353</v>
      </c>
      <c r="BL49" s="50">
        <v>495</v>
      </c>
      <c r="BM49" s="19">
        <v>2835</v>
      </c>
      <c r="BN49" s="50">
        <v>1079</v>
      </c>
      <c r="BO49" s="52" t="s">
        <v>27</v>
      </c>
      <c r="BP49" s="19">
        <v>108</v>
      </c>
      <c r="BQ49" s="50">
        <v>103</v>
      </c>
      <c r="BR49" s="23" t="s">
        <v>61</v>
      </c>
      <c r="BS49" s="55" t="s">
        <v>61</v>
      </c>
      <c r="BT49" s="23">
        <v>567</v>
      </c>
      <c r="BU49" s="50">
        <v>387</v>
      </c>
      <c r="BV49" s="19">
        <v>0</v>
      </c>
      <c r="BW49" s="50">
        <v>161</v>
      </c>
      <c r="BX49" s="19">
        <v>255</v>
      </c>
      <c r="BY49" s="50">
        <v>244</v>
      </c>
      <c r="BZ49" s="52" t="s">
        <v>27</v>
      </c>
      <c r="CA49" s="19">
        <v>455</v>
      </c>
      <c r="CB49" s="50">
        <v>560</v>
      </c>
      <c r="CC49" s="19">
        <v>770</v>
      </c>
      <c r="CD49" s="50">
        <v>605</v>
      </c>
      <c r="CE49" s="19">
        <v>1362</v>
      </c>
      <c r="CF49" s="50">
        <v>960</v>
      </c>
      <c r="CG49" s="19">
        <v>393</v>
      </c>
      <c r="CH49" s="50">
        <v>295</v>
      </c>
      <c r="CI49" s="19">
        <v>771</v>
      </c>
      <c r="CJ49" s="50">
        <v>579</v>
      </c>
      <c r="CK49" s="52" t="s">
        <v>27</v>
      </c>
      <c r="CL49" s="19">
        <v>795</v>
      </c>
      <c r="CM49" s="50">
        <v>402</v>
      </c>
      <c r="CN49" s="19">
        <v>818</v>
      </c>
      <c r="CO49" s="50">
        <v>853</v>
      </c>
      <c r="CP49" s="19">
        <v>285</v>
      </c>
      <c r="CQ49" s="50">
        <v>445</v>
      </c>
      <c r="CR49" s="19">
        <v>70</v>
      </c>
      <c r="CS49" s="50">
        <v>115</v>
      </c>
      <c r="CT49" s="19">
        <v>72</v>
      </c>
      <c r="CU49" s="50">
        <v>89</v>
      </c>
      <c r="CV49" s="52" t="s">
        <v>27</v>
      </c>
      <c r="CW49" s="19">
        <v>2753</v>
      </c>
      <c r="CX49" s="50">
        <v>1097</v>
      </c>
      <c r="CY49" s="19">
        <v>920</v>
      </c>
      <c r="CZ49" s="50">
        <v>710</v>
      </c>
      <c r="DA49" s="19">
        <v>6429</v>
      </c>
      <c r="DB49" s="50">
        <v>2145</v>
      </c>
      <c r="DC49" s="19">
        <v>448</v>
      </c>
      <c r="DD49" s="50">
        <v>346</v>
      </c>
      <c r="DE49" s="19">
        <v>0</v>
      </c>
      <c r="DF49" s="50">
        <v>161</v>
      </c>
      <c r="DG49" s="52" t="s">
        <v>27</v>
      </c>
      <c r="DH49" s="19">
        <v>674</v>
      </c>
      <c r="DI49" s="50">
        <v>625</v>
      </c>
      <c r="DJ49" s="19">
        <v>654</v>
      </c>
      <c r="DK49" s="50">
        <v>392</v>
      </c>
      <c r="DL49" s="19">
        <v>41</v>
      </c>
      <c r="DM49" s="50">
        <v>76</v>
      </c>
      <c r="DN49" s="19">
        <v>336</v>
      </c>
      <c r="DO49" s="50">
        <v>267</v>
      </c>
      <c r="DP49" s="19">
        <v>960</v>
      </c>
      <c r="DQ49" s="50">
        <v>627</v>
      </c>
      <c r="DR49" s="52" t="s">
        <v>27</v>
      </c>
      <c r="DS49" s="19">
        <v>9355</v>
      </c>
      <c r="DT49" s="50">
        <v>2326</v>
      </c>
      <c r="DU49" s="19">
        <v>40</v>
      </c>
      <c r="DV49" s="50">
        <v>70</v>
      </c>
      <c r="DW49" s="19">
        <v>10</v>
      </c>
      <c r="DX49" s="50">
        <v>19</v>
      </c>
      <c r="DY49" s="19">
        <v>9305</v>
      </c>
      <c r="DZ49" s="50">
        <v>2324</v>
      </c>
      <c r="EA49" s="46"/>
      <c r="EB49" s="46"/>
    </row>
    <row r="50" spans="1:132" x14ac:dyDescent="0.2">
      <c r="A50" s="46" t="s">
        <v>28</v>
      </c>
      <c r="B50" s="53">
        <v>3003761</v>
      </c>
      <c r="C50" s="54">
        <v>2581</v>
      </c>
      <c r="D50" s="53">
        <v>2495398</v>
      </c>
      <c r="E50" s="54">
        <v>19156</v>
      </c>
      <c r="F50" s="53">
        <v>366629</v>
      </c>
      <c r="G50" s="54">
        <v>16899</v>
      </c>
      <c r="H50" s="53">
        <v>127362</v>
      </c>
      <c r="I50" s="54">
        <v>9279</v>
      </c>
      <c r="J50" s="19">
        <v>397</v>
      </c>
      <c r="K50" s="50">
        <v>372</v>
      </c>
      <c r="L50" s="52" t="s">
        <v>28</v>
      </c>
      <c r="M50" s="19">
        <v>458</v>
      </c>
      <c r="N50" s="50">
        <v>365</v>
      </c>
      <c r="O50" s="19">
        <v>6999</v>
      </c>
      <c r="P50" s="50">
        <v>2594</v>
      </c>
      <c r="Q50" s="19">
        <v>49</v>
      </c>
      <c r="R50" s="50">
        <v>81</v>
      </c>
      <c r="S50" s="19">
        <v>50707</v>
      </c>
      <c r="T50" s="50">
        <v>6547</v>
      </c>
      <c r="U50" s="19">
        <v>3724</v>
      </c>
      <c r="V50" s="50">
        <v>1317</v>
      </c>
      <c r="W50" s="52" t="s">
        <v>28</v>
      </c>
      <c r="X50" s="19">
        <v>198</v>
      </c>
      <c r="Y50" s="50">
        <v>219</v>
      </c>
      <c r="Z50" s="19">
        <v>98</v>
      </c>
      <c r="AA50" s="50">
        <v>166</v>
      </c>
      <c r="AB50" s="19">
        <v>43</v>
      </c>
      <c r="AC50" s="50">
        <v>76</v>
      </c>
      <c r="AD50" s="19">
        <v>4018</v>
      </c>
      <c r="AE50" s="50">
        <v>1650</v>
      </c>
      <c r="AF50" s="19">
        <v>1511</v>
      </c>
      <c r="AG50" s="50">
        <v>862</v>
      </c>
      <c r="AH50" s="52" t="s">
        <v>28</v>
      </c>
      <c r="AI50" s="19">
        <v>4959</v>
      </c>
      <c r="AJ50" s="50">
        <v>2469</v>
      </c>
      <c r="AK50" s="43">
        <v>875</v>
      </c>
      <c r="AL50" s="50">
        <v>442</v>
      </c>
      <c r="AM50" s="19">
        <v>2938</v>
      </c>
      <c r="AN50" s="50">
        <v>1258</v>
      </c>
      <c r="AO50" s="19">
        <v>850</v>
      </c>
      <c r="AP50" s="50">
        <v>1051</v>
      </c>
      <c r="AQ50" s="19">
        <v>508</v>
      </c>
      <c r="AR50" s="50">
        <v>498</v>
      </c>
      <c r="AS50" s="52" t="s">
        <v>28</v>
      </c>
      <c r="AT50" s="19">
        <v>412</v>
      </c>
      <c r="AU50" s="50">
        <v>298</v>
      </c>
      <c r="AV50" s="19">
        <v>846</v>
      </c>
      <c r="AW50" s="50">
        <v>690</v>
      </c>
      <c r="AX50" s="19">
        <v>657</v>
      </c>
      <c r="AY50" s="50">
        <v>503</v>
      </c>
      <c r="AZ50" s="19">
        <v>0</v>
      </c>
      <c r="BA50" s="50">
        <v>211</v>
      </c>
      <c r="BB50" s="19">
        <v>474</v>
      </c>
      <c r="BC50" s="50">
        <v>409</v>
      </c>
      <c r="BD50" s="52" t="s">
        <v>28</v>
      </c>
      <c r="BE50" s="19">
        <v>1992</v>
      </c>
      <c r="BF50" s="50">
        <v>1320</v>
      </c>
      <c r="BG50" s="19">
        <v>1157</v>
      </c>
      <c r="BH50" s="50">
        <v>794</v>
      </c>
      <c r="BI50" s="19">
        <v>1070</v>
      </c>
      <c r="BJ50" s="50">
        <v>798</v>
      </c>
      <c r="BK50" s="19">
        <v>459</v>
      </c>
      <c r="BL50" s="50">
        <v>292</v>
      </c>
      <c r="BM50" s="19">
        <v>1130</v>
      </c>
      <c r="BN50" s="50">
        <v>728</v>
      </c>
      <c r="BO50" s="52" t="s">
        <v>28</v>
      </c>
      <c r="BP50" s="19">
        <v>515</v>
      </c>
      <c r="BQ50" s="50">
        <v>386</v>
      </c>
      <c r="BR50" s="19">
        <v>671</v>
      </c>
      <c r="BS50" s="50">
        <v>577</v>
      </c>
      <c r="BT50" s="23" t="s">
        <v>61</v>
      </c>
      <c r="BU50" s="55" t="s">
        <v>61</v>
      </c>
      <c r="BV50" s="23">
        <v>165</v>
      </c>
      <c r="BW50" s="50">
        <v>127</v>
      </c>
      <c r="BX50" s="19">
        <v>2179</v>
      </c>
      <c r="BY50" s="50">
        <v>863</v>
      </c>
      <c r="BZ50" s="52" t="s">
        <v>28</v>
      </c>
      <c r="CA50" s="19">
        <v>2121</v>
      </c>
      <c r="CB50" s="50">
        <v>1302</v>
      </c>
      <c r="CC50" s="19">
        <v>2770</v>
      </c>
      <c r="CD50" s="50">
        <v>957</v>
      </c>
      <c r="CE50" s="19">
        <v>903</v>
      </c>
      <c r="CF50" s="50">
        <v>561</v>
      </c>
      <c r="CG50" s="19">
        <v>0</v>
      </c>
      <c r="CH50" s="50">
        <v>211</v>
      </c>
      <c r="CI50" s="19">
        <v>1913</v>
      </c>
      <c r="CJ50" s="50">
        <v>1071</v>
      </c>
      <c r="CK50" s="52" t="s">
        <v>28</v>
      </c>
      <c r="CL50" s="19">
        <v>1304</v>
      </c>
      <c r="CM50" s="50">
        <v>613</v>
      </c>
      <c r="CN50" s="19">
        <v>3113</v>
      </c>
      <c r="CO50" s="50">
        <v>1469</v>
      </c>
      <c r="CP50" s="19">
        <v>1559</v>
      </c>
      <c r="CQ50" s="50">
        <v>828</v>
      </c>
      <c r="CR50" s="19">
        <v>88</v>
      </c>
      <c r="CS50" s="50">
        <v>147</v>
      </c>
      <c r="CT50" s="19">
        <v>615</v>
      </c>
      <c r="CU50" s="50">
        <v>554</v>
      </c>
      <c r="CV50" s="52" t="s">
        <v>28</v>
      </c>
      <c r="CW50" s="19">
        <v>3</v>
      </c>
      <c r="CX50" s="50">
        <v>5</v>
      </c>
      <c r="CY50" s="19">
        <v>837</v>
      </c>
      <c r="CZ50" s="50">
        <v>474</v>
      </c>
      <c r="DA50" s="19">
        <v>5129</v>
      </c>
      <c r="DB50" s="50">
        <v>1756</v>
      </c>
      <c r="DC50" s="19">
        <v>7133</v>
      </c>
      <c r="DD50" s="50">
        <v>3090</v>
      </c>
      <c r="DE50" s="19">
        <v>26</v>
      </c>
      <c r="DF50" s="50">
        <v>43</v>
      </c>
      <c r="DG50" s="52" t="s">
        <v>28</v>
      </c>
      <c r="DH50" s="19">
        <v>1616</v>
      </c>
      <c r="DI50" s="50">
        <v>951</v>
      </c>
      <c r="DJ50" s="19">
        <v>6231</v>
      </c>
      <c r="DK50" s="50">
        <v>1507</v>
      </c>
      <c r="DL50" s="19">
        <v>0</v>
      </c>
      <c r="DM50" s="50">
        <v>211</v>
      </c>
      <c r="DN50" s="19">
        <v>1151</v>
      </c>
      <c r="DO50" s="50">
        <v>710</v>
      </c>
      <c r="DP50" s="19">
        <v>791</v>
      </c>
      <c r="DQ50" s="50">
        <v>660</v>
      </c>
      <c r="DR50" s="52" t="s">
        <v>28</v>
      </c>
      <c r="DS50" s="19">
        <v>14372</v>
      </c>
      <c r="DT50" s="50">
        <v>2825</v>
      </c>
      <c r="DU50" s="19">
        <v>564</v>
      </c>
      <c r="DV50" s="50">
        <v>440</v>
      </c>
      <c r="DW50" s="19">
        <v>911</v>
      </c>
      <c r="DX50" s="50">
        <v>558</v>
      </c>
      <c r="DY50" s="19">
        <v>12897</v>
      </c>
      <c r="DZ50" s="50">
        <v>2519</v>
      </c>
      <c r="EA50" s="46"/>
      <c r="EB50" s="46"/>
    </row>
    <row r="51" spans="1:132" x14ac:dyDescent="0.2">
      <c r="A51" s="46" t="s">
        <v>29</v>
      </c>
      <c r="B51" s="53">
        <v>1344750</v>
      </c>
      <c r="C51" s="54">
        <v>1556</v>
      </c>
      <c r="D51" s="53">
        <v>1170412</v>
      </c>
      <c r="E51" s="54">
        <v>9723</v>
      </c>
      <c r="F51" s="53">
        <v>119936</v>
      </c>
      <c r="G51" s="54">
        <v>8415</v>
      </c>
      <c r="H51" s="53">
        <v>48367</v>
      </c>
      <c r="I51" s="54">
        <v>4520</v>
      </c>
      <c r="J51" s="19">
        <v>158</v>
      </c>
      <c r="K51" s="50">
        <v>209</v>
      </c>
      <c r="L51" s="52" t="s">
        <v>29</v>
      </c>
      <c r="M51" s="19">
        <v>45</v>
      </c>
      <c r="N51" s="50">
        <v>80</v>
      </c>
      <c r="O51" s="19">
        <v>704</v>
      </c>
      <c r="P51" s="50">
        <v>511</v>
      </c>
      <c r="Q51" s="19">
        <v>569</v>
      </c>
      <c r="R51" s="50">
        <v>461</v>
      </c>
      <c r="S51" s="19">
        <v>1263</v>
      </c>
      <c r="T51" s="50">
        <v>681</v>
      </c>
      <c r="U51" s="19">
        <v>385</v>
      </c>
      <c r="V51" s="50">
        <v>364</v>
      </c>
      <c r="W51" s="52" t="s">
        <v>29</v>
      </c>
      <c r="X51" s="19">
        <v>1298</v>
      </c>
      <c r="Y51" s="50">
        <v>636</v>
      </c>
      <c r="Z51" s="19">
        <v>238</v>
      </c>
      <c r="AA51" s="50">
        <v>224</v>
      </c>
      <c r="AB51" s="19">
        <v>95</v>
      </c>
      <c r="AC51" s="50">
        <v>119</v>
      </c>
      <c r="AD51" s="19">
        <v>3806</v>
      </c>
      <c r="AE51" s="50">
        <v>1634</v>
      </c>
      <c r="AF51" s="19">
        <v>533</v>
      </c>
      <c r="AG51" s="50">
        <v>291</v>
      </c>
      <c r="AH51" s="52" t="s">
        <v>29</v>
      </c>
      <c r="AI51" s="19">
        <v>151</v>
      </c>
      <c r="AJ51" s="50">
        <v>203</v>
      </c>
      <c r="AK51" s="43">
        <v>0</v>
      </c>
      <c r="AL51" s="50">
        <v>192</v>
      </c>
      <c r="AM51" s="19">
        <v>0</v>
      </c>
      <c r="AN51" s="50">
        <v>192</v>
      </c>
      <c r="AO51" s="19">
        <v>327</v>
      </c>
      <c r="AP51" s="50">
        <v>345</v>
      </c>
      <c r="AQ51" s="19">
        <v>14</v>
      </c>
      <c r="AR51" s="50">
        <v>25</v>
      </c>
      <c r="AS51" s="52" t="s">
        <v>29</v>
      </c>
      <c r="AT51" s="19">
        <v>41</v>
      </c>
      <c r="AU51" s="50">
        <v>73</v>
      </c>
      <c r="AV51" s="19">
        <v>270</v>
      </c>
      <c r="AW51" s="50">
        <v>439</v>
      </c>
      <c r="AX51" s="19">
        <v>0</v>
      </c>
      <c r="AY51" s="50">
        <v>192</v>
      </c>
      <c r="AZ51" s="19">
        <v>4016</v>
      </c>
      <c r="BA51" s="50">
        <v>1488</v>
      </c>
      <c r="BB51" s="19">
        <v>423</v>
      </c>
      <c r="BC51" s="50">
        <v>260</v>
      </c>
      <c r="BD51" s="52" t="s">
        <v>29</v>
      </c>
      <c r="BE51" s="19">
        <v>20416</v>
      </c>
      <c r="BF51" s="50">
        <v>2819</v>
      </c>
      <c r="BG51" s="19">
        <v>1002</v>
      </c>
      <c r="BH51" s="50">
        <v>958</v>
      </c>
      <c r="BI51" s="19">
        <v>52</v>
      </c>
      <c r="BJ51" s="50">
        <v>68</v>
      </c>
      <c r="BK51" s="19">
        <v>0</v>
      </c>
      <c r="BL51" s="50">
        <v>192</v>
      </c>
      <c r="BM51" s="19">
        <v>359</v>
      </c>
      <c r="BN51" s="50">
        <v>409</v>
      </c>
      <c r="BO51" s="52" t="s">
        <v>29</v>
      </c>
      <c r="BP51" s="19">
        <v>0</v>
      </c>
      <c r="BQ51" s="50">
        <v>192</v>
      </c>
      <c r="BR51" s="19">
        <v>0</v>
      </c>
      <c r="BS51" s="50">
        <v>192</v>
      </c>
      <c r="BT51" s="19">
        <v>453</v>
      </c>
      <c r="BU51" s="50">
        <v>326</v>
      </c>
      <c r="BV51" s="23" t="s">
        <v>61</v>
      </c>
      <c r="BW51" s="55" t="s">
        <v>61</v>
      </c>
      <c r="BX51" s="23">
        <v>534</v>
      </c>
      <c r="BY51" s="50">
        <v>333</v>
      </c>
      <c r="BZ51" s="52" t="s">
        <v>29</v>
      </c>
      <c r="CA51" s="19">
        <v>102</v>
      </c>
      <c r="CB51" s="50">
        <v>166</v>
      </c>
      <c r="CC51" s="19">
        <v>1276</v>
      </c>
      <c r="CD51" s="50">
        <v>492</v>
      </c>
      <c r="CE51" s="19">
        <v>1714</v>
      </c>
      <c r="CF51" s="50">
        <v>1195</v>
      </c>
      <c r="CG51" s="19">
        <v>60</v>
      </c>
      <c r="CH51" s="50">
        <v>101</v>
      </c>
      <c r="CI51" s="19">
        <v>258</v>
      </c>
      <c r="CJ51" s="50">
        <v>425</v>
      </c>
      <c r="CK51" s="52" t="s">
        <v>29</v>
      </c>
      <c r="CL51" s="19">
        <v>79</v>
      </c>
      <c r="CM51" s="50">
        <v>132</v>
      </c>
      <c r="CN51" s="19">
        <v>230</v>
      </c>
      <c r="CO51" s="50">
        <v>266</v>
      </c>
      <c r="CP51" s="19">
        <v>1585</v>
      </c>
      <c r="CQ51" s="50">
        <v>923</v>
      </c>
      <c r="CR51" s="19">
        <v>864</v>
      </c>
      <c r="CS51" s="50">
        <v>406</v>
      </c>
      <c r="CT51" s="19">
        <v>1027</v>
      </c>
      <c r="CU51" s="50">
        <v>978</v>
      </c>
      <c r="CV51" s="52" t="s">
        <v>29</v>
      </c>
      <c r="CW51" s="19">
        <v>0</v>
      </c>
      <c r="CX51" s="50">
        <v>192</v>
      </c>
      <c r="CY51" s="19">
        <v>246</v>
      </c>
      <c r="CZ51" s="50">
        <v>283</v>
      </c>
      <c r="DA51" s="19">
        <v>786</v>
      </c>
      <c r="DB51" s="50">
        <v>453</v>
      </c>
      <c r="DC51" s="19">
        <v>31</v>
      </c>
      <c r="DD51" s="50">
        <v>66</v>
      </c>
      <c r="DE51" s="19">
        <v>1725</v>
      </c>
      <c r="DF51" s="50">
        <v>631</v>
      </c>
      <c r="DG51" s="52" t="s">
        <v>29</v>
      </c>
      <c r="DH51" s="19">
        <v>836</v>
      </c>
      <c r="DI51" s="50">
        <v>485</v>
      </c>
      <c r="DJ51" s="19">
        <v>198</v>
      </c>
      <c r="DK51" s="50">
        <v>211</v>
      </c>
      <c r="DL51" s="19">
        <v>0</v>
      </c>
      <c r="DM51" s="50">
        <v>192</v>
      </c>
      <c r="DN51" s="19">
        <v>198</v>
      </c>
      <c r="DO51" s="50">
        <v>254</v>
      </c>
      <c r="DP51" s="19">
        <v>0</v>
      </c>
      <c r="DQ51" s="50">
        <v>192</v>
      </c>
      <c r="DR51" s="52" t="s">
        <v>29</v>
      </c>
      <c r="DS51" s="19">
        <v>6035</v>
      </c>
      <c r="DT51" s="50">
        <v>1599</v>
      </c>
      <c r="DU51" s="19">
        <v>1041</v>
      </c>
      <c r="DV51" s="50">
        <v>916</v>
      </c>
      <c r="DW51" s="19">
        <v>0</v>
      </c>
      <c r="DX51" s="50">
        <v>192</v>
      </c>
      <c r="DY51" s="19">
        <v>4994</v>
      </c>
      <c r="DZ51" s="50">
        <v>1431</v>
      </c>
      <c r="EA51" s="46"/>
      <c r="EB51" s="46"/>
    </row>
    <row r="52" spans="1:132" x14ac:dyDescent="0.2">
      <c r="A52" s="46" t="s">
        <v>30</v>
      </c>
      <c r="B52" s="19">
        <v>8815804</v>
      </c>
      <c r="C52" s="50">
        <v>5090</v>
      </c>
      <c r="D52" s="19">
        <v>7870909</v>
      </c>
      <c r="E52" s="50">
        <v>27774</v>
      </c>
      <c r="F52" s="19">
        <v>722620</v>
      </c>
      <c r="G52" s="50">
        <v>23628</v>
      </c>
      <c r="H52" s="19">
        <v>159846</v>
      </c>
      <c r="I52" s="50">
        <v>11726</v>
      </c>
      <c r="J52" s="19">
        <v>147</v>
      </c>
      <c r="K52" s="50">
        <v>183</v>
      </c>
      <c r="L52" s="52" t="s">
        <v>30</v>
      </c>
      <c r="M52" s="19">
        <v>67</v>
      </c>
      <c r="N52" s="50">
        <v>85</v>
      </c>
      <c r="O52" s="19">
        <v>1626</v>
      </c>
      <c r="P52" s="50">
        <v>566</v>
      </c>
      <c r="Q52" s="19">
        <v>0</v>
      </c>
      <c r="R52" s="50">
        <v>210</v>
      </c>
      <c r="S52" s="19">
        <v>9613</v>
      </c>
      <c r="T52" s="50">
        <v>2114</v>
      </c>
      <c r="U52" s="19">
        <v>1505</v>
      </c>
      <c r="V52" s="50">
        <v>731</v>
      </c>
      <c r="W52" s="52" t="s">
        <v>30</v>
      </c>
      <c r="X52" s="19">
        <v>2187</v>
      </c>
      <c r="Y52" s="50">
        <v>866</v>
      </c>
      <c r="Z52" s="19">
        <v>1720</v>
      </c>
      <c r="AA52" s="50">
        <v>881</v>
      </c>
      <c r="AB52" s="19">
        <v>1187</v>
      </c>
      <c r="AC52" s="50">
        <v>539</v>
      </c>
      <c r="AD52" s="19">
        <v>13591</v>
      </c>
      <c r="AE52" s="50">
        <v>3056</v>
      </c>
      <c r="AF52" s="19">
        <v>1817</v>
      </c>
      <c r="AG52" s="50">
        <v>934</v>
      </c>
      <c r="AH52" s="52" t="s">
        <v>30</v>
      </c>
      <c r="AI52" s="19">
        <v>305</v>
      </c>
      <c r="AJ52" s="50">
        <v>266</v>
      </c>
      <c r="AK52" s="43">
        <v>255</v>
      </c>
      <c r="AL52" s="50">
        <v>310</v>
      </c>
      <c r="AM52" s="19">
        <v>972</v>
      </c>
      <c r="AN52" s="50">
        <v>408</v>
      </c>
      <c r="AO52" s="19">
        <v>312</v>
      </c>
      <c r="AP52" s="50">
        <v>335</v>
      </c>
      <c r="AQ52" s="19">
        <v>163</v>
      </c>
      <c r="AR52" s="50">
        <v>199</v>
      </c>
      <c r="AS52" s="52" t="s">
        <v>30</v>
      </c>
      <c r="AT52" s="19">
        <v>248</v>
      </c>
      <c r="AU52" s="50">
        <v>386</v>
      </c>
      <c r="AV52" s="19">
        <v>112</v>
      </c>
      <c r="AW52" s="50">
        <v>145</v>
      </c>
      <c r="AX52" s="19">
        <v>353</v>
      </c>
      <c r="AY52" s="50">
        <v>336</v>
      </c>
      <c r="AZ52" s="19">
        <v>101</v>
      </c>
      <c r="BA52" s="50">
        <v>177</v>
      </c>
      <c r="BB52" s="19">
        <v>2788</v>
      </c>
      <c r="BC52" s="50">
        <v>945</v>
      </c>
      <c r="BD52" s="52" t="s">
        <v>30</v>
      </c>
      <c r="BE52" s="19">
        <v>4754</v>
      </c>
      <c r="BF52" s="50">
        <v>1678</v>
      </c>
      <c r="BG52" s="19">
        <v>960</v>
      </c>
      <c r="BH52" s="50">
        <v>753</v>
      </c>
      <c r="BI52" s="19">
        <v>353</v>
      </c>
      <c r="BJ52" s="50">
        <v>349</v>
      </c>
      <c r="BK52" s="19">
        <v>239</v>
      </c>
      <c r="BL52" s="50">
        <v>226</v>
      </c>
      <c r="BM52" s="19">
        <v>336</v>
      </c>
      <c r="BN52" s="50">
        <v>271</v>
      </c>
      <c r="BO52" s="52" t="s">
        <v>30</v>
      </c>
      <c r="BP52" s="19">
        <v>0</v>
      </c>
      <c r="BQ52" s="50">
        <v>210</v>
      </c>
      <c r="BR52" s="19">
        <v>167</v>
      </c>
      <c r="BS52" s="50">
        <v>281</v>
      </c>
      <c r="BT52" s="19">
        <v>204</v>
      </c>
      <c r="BU52" s="50">
        <v>227</v>
      </c>
      <c r="BV52" s="19">
        <v>946</v>
      </c>
      <c r="BW52" s="50">
        <v>744</v>
      </c>
      <c r="BX52" s="23" t="s">
        <v>61</v>
      </c>
      <c r="BY52" s="55" t="s">
        <v>61</v>
      </c>
      <c r="BZ52" s="52" t="s">
        <v>30</v>
      </c>
      <c r="CA52" s="23">
        <v>0</v>
      </c>
      <c r="CB52" s="50">
        <v>210</v>
      </c>
      <c r="CC52" s="19">
        <v>64810</v>
      </c>
      <c r="CD52" s="50">
        <v>7804</v>
      </c>
      <c r="CE52" s="19">
        <v>6359</v>
      </c>
      <c r="CF52" s="50">
        <v>1882</v>
      </c>
      <c r="CG52" s="19">
        <v>288</v>
      </c>
      <c r="CH52" s="50">
        <v>295</v>
      </c>
      <c r="CI52" s="19">
        <v>4034</v>
      </c>
      <c r="CJ52" s="50">
        <v>1959</v>
      </c>
      <c r="CK52" s="52" t="s">
        <v>30</v>
      </c>
      <c r="CL52" s="19">
        <v>254</v>
      </c>
      <c r="CM52" s="50">
        <v>208</v>
      </c>
      <c r="CN52" s="19">
        <v>195</v>
      </c>
      <c r="CO52" s="50">
        <v>231</v>
      </c>
      <c r="CP52" s="19">
        <v>24132</v>
      </c>
      <c r="CQ52" s="50">
        <v>4015</v>
      </c>
      <c r="CR52" s="19">
        <v>223</v>
      </c>
      <c r="CS52" s="50">
        <v>240</v>
      </c>
      <c r="CT52" s="19">
        <v>1242</v>
      </c>
      <c r="CU52" s="50">
        <v>659</v>
      </c>
      <c r="CV52" s="52" t="s">
        <v>30</v>
      </c>
      <c r="CW52" s="19">
        <v>0</v>
      </c>
      <c r="CX52" s="50">
        <v>210</v>
      </c>
      <c r="CY52" s="19">
        <v>431</v>
      </c>
      <c r="CZ52" s="50">
        <v>332</v>
      </c>
      <c r="DA52" s="19">
        <v>6504</v>
      </c>
      <c r="DB52" s="50">
        <v>2045</v>
      </c>
      <c r="DC52" s="19">
        <v>19</v>
      </c>
      <c r="DD52" s="50">
        <v>31</v>
      </c>
      <c r="DE52" s="19">
        <v>0</v>
      </c>
      <c r="DF52" s="50">
        <v>210</v>
      </c>
      <c r="DG52" s="52" t="s">
        <v>30</v>
      </c>
      <c r="DH52" s="19">
        <v>2011</v>
      </c>
      <c r="DI52" s="50">
        <v>712</v>
      </c>
      <c r="DJ52" s="19">
        <v>1507</v>
      </c>
      <c r="DK52" s="50">
        <v>1328</v>
      </c>
      <c r="DL52" s="19">
        <v>304</v>
      </c>
      <c r="DM52" s="50">
        <v>314</v>
      </c>
      <c r="DN52" s="19">
        <v>505</v>
      </c>
      <c r="DO52" s="50">
        <v>357</v>
      </c>
      <c r="DP52" s="19">
        <v>0</v>
      </c>
      <c r="DQ52" s="50">
        <v>210</v>
      </c>
      <c r="DR52" s="52" t="s">
        <v>30</v>
      </c>
      <c r="DS52" s="19">
        <v>62429</v>
      </c>
      <c r="DT52" s="50">
        <v>6193</v>
      </c>
      <c r="DU52" s="19">
        <v>5863</v>
      </c>
      <c r="DV52" s="50">
        <v>2370</v>
      </c>
      <c r="DW52" s="19">
        <v>32</v>
      </c>
      <c r="DX52" s="50">
        <v>48</v>
      </c>
      <c r="DY52" s="19">
        <v>56534</v>
      </c>
      <c r="DZ52" s="50">
        <v>5436</v>
      </c>
      <c r="EA52" s="46"/>
      <c r="EB52" s="46"/>
    </row>
    <row r="53" spans="1:132" x14ac:dyDescent="0.2">
      <c r="A53" s="46" t="s">
        <v>31</v>
      </c>
      <c r="B53" s="19">
        <v>2072546</v>
      </c>
      <c r="C53" s="50">
        <v>2647</v>
      </c>
      <c r="D53" s="19">
        <v>1797834</v>
      </c>
      <c r="E53" s="50">
        <v>15105</v>
      </c>
      <c r="F53" s="19">
        <v>204099</v>
      </c>
      <c r="G53" s="50">
        <v>13898</v>
      </c>
      <c r="H53" s="19">
        <v>60068</v>
      </c>
      <c r="I53" s="50">
        <v>6617</v>
      </c>
      <c r="J53" s="19">
        <v>1099</v>
      </c>
      <c r="K53" s="50">
        <v>776</v>
      </c>
      <c r="L53" s="52" t="s">
        <v>31</v>
      </c>
      <c r="M53" s="19">
        <v>197</v>
      </c>
      <c r="N53" s="50">
        <v>166</v>
      </c>
      <c r="O53" s="19">
        <v>3284</v>
      </c>
      <c r="P53" s="50">
        <v>1147</v>
      </c>
      <c r="Q53" s="19">
        <v>352</v>
      </c>
      <c r="R53" s="50">
        <v>274</v>
      </c>
      <c r="S53" s="19">
        <v>7524</v>
      </c>
      <c r="T53" s="50">
        <v>2090</v>
      </c>
      <c r="U53" s="19">
        <v>4877</v>
      </c>
      <c r="V53" s="50">
        <v>1577</v>
      </c>
      <c r="W53" s="52" t="s">
        <v>31</v>
      </c>
      <c r="X53" s="19">
        <v>55</v>
      </c>
      <c r="Y53" s="50">
        <v>92</v>
      </c>
      <c r="Z53" s="19">
        <v>0</v>
      </c>
      <c r="AA53" s="50">
        <v>201</v>
      </c>
      <c r="AB53" s="19">
        <v>30</v>
      </c>
      <c r="AC53" s="50">
        <v>59</v>
      </c>
      <c r="AD53" s="19">
        <v>2196</v>
      </c>
      <c r="AE53" s="50">
        <v>1301</v>
      </c>
      <c r="AF53" s="19">
        <v>232</v>
      </c>
      <c r="AG53" s="50">
        <v>383</v>
      </c>
      <c r="AH53" s="52" t="s">
        <v>31</v>
      </c>
      <c r="AI53" s="19">
        <v>313</v>
      </c>
      <c r="AJ53" s="50">
        <v>287</v>
      </c>
      <c r="AK53" s="43">
        <v>665</v>
      </c>
      <c r="AL53" s="50">
        <v>511</v>
      </c>
      <c r="AM53" s="19">
        <v>482</v>
      </c>
      <c r="AN53" s="50">
        <v>422</v>
      </c>
      <c r="AO53" s="19">
        <v>0</v>
      </c>
      <c r="AP53" s="50">
        <v>201</v>
      </c>
      <c r="AQ53" s="19">
        <v>434</v>
      </c>
      <c r="AR53" s="50">
        <v>420</v>
      </c>
      <c r="AS53" s="52" t="s">
        <v>31</v>
      </c>
      <c r="AT53" s="19">
        <v>378</v>
      </c>
      <c r="AU53" s="50">
        <v>311</v>
      </c>
      <c r="AV53" s="19">
        <v>129</v>
      </c>
      <c r="AW53" s="50">
        <v>218</v>
      </c>
      <c r="AX53" s="19">
        <v>524</v>
      </c>
      <c r="AY53" s="50">
        <v>496</v>
      </c>
      <c r="AZ53" s="19">
        <v>257</v>
      </c>
      <c r="BA53" s="50">
        <v>407</v>
      </c>
      <c r="BB53" s="19">
        <v>162</v>
      </c>
      <c r="BC53" s="50">
        <v>183</v>
      </c>
      <c r="BD53" s="52" t="s">
        <v>31</v>
      </c>
      <c r="BE53" s="19">
        <v>449</v>
      </c>
      <c r="BF53" s="50">
        <v>356</v>
      </c>
      <c r="BG53" s="19">
        <v>851</v>
      </c>
      <c r="BH53" s="50">
        <v>547</v>
      </c>
      <c r="BI53" s="19">
        <v>641</v>
      </c>
      <c r="BJ53" s="50">
        <v>481</v>
      </c>
      <c r="BK53" s="19">
        <v>1010</v>
      </c>
      <c r="BL53" s="50">
        <v>1080</v>
      </c>
      <c r="BM53" s="19">
        <v>675</v>
      </c>
      <c r="BN53" s="50">
        <v>513</v>
      </c>
      <c r="BO53" s="52" t="s">
        <v>31</v>
      </c>
      <c r="BP53" s="19">
        <v>303</v>
      </c>
      <c r="BQ53" s="50">
        <v>244</v>
      </c>
      <c r="BR53" s="19">
        <v>344</v>
      </c>
      <c r="BS53" s="50">
        <v>405</v>
      </c>
      <c r="BT53" s="19">
        <v>868</v>
      </c>
      <c r="BU53" s="50">
        <v>537</v>
      </c>
      <c r="BV53" s="19">
        <v>538</v>
      </c>
      <c r="BW53" s="50">
        <v>603</v>
      </c>
      <c r="BX53" s="19">
        <v>1021</v>
      </c>
      <c r="BY53" s="50">
        <v>778</v>
      </c>
      <c r="BZ53" s="52" t="s">
        <v>31</v>
      </c>
      <c r="CA53" s="23" t="s">
        <v>61</v>
      </c>
      <c r="CB53" s="55" t="s">
        <v>61</v>
      </c>
      <c r="CC53" s="23">
        <v>1099</v>
      </c>
      <c r="CD53" s="50">
        <v>443</v>
      </c>
      <c r="CE53" s="19">
        <v>405</v>
      </c>
      <c r="CF53" s="50">
        <v>293</v>
      </c>
      <c r="CG53" s="19">
        <v>205</v>
      </c>
      <c r="CH53" s="50">
        <v>336</v>
      </c>
      <c r="CI53" s="19">
        <v>1090</v>
      </c>
      <c r="CJ53" s="50">
        <v>899</v>
      </c>
      <c r="CK53" s="52" t="s">
        <v>31</v>
      </c>
      <c r="CL53" s="19">
        <v>2159</v>
      </c>
      <c r="CM53" s="50">
        <v>1547</v>
      </c>
      <c r="CN53" s="19">
        <v>2009</v>
      </c>
      <c r="CO53" s="50">
        <v>975</v>
      </c>
      <c r="CP53" s="19">
        <v>1086</v>
      </c>
      <c r="CQ53" s="50">
        <v>1063</v>
      </c>
      <c r="CR53" s="19">
        <v>0</v>
      </c>
      <c r="CS53" s="50">
        <v>201</v>
      </c>
      <c r="CT53" s="19">
        <v>1270</v>
      </c>
      <c r="CU53" s="50">
        <v>1104</v>
      </c>
      <c r="CV53" s="52" t="s">
        <v>31</v>
      </c>
      <c r="CW53" s="19">
        <v>0</v>
      </c>
      <c r="CX53" s="50">
        <v>201</v>
      </c>
      <c r="CY53" s="19">
        <v>776</v>
      </c>
      <c r="CZ53" s="50">
        <v>514</v>
      </c>
      <c r="DA53" s="19">
        <v>14250</v>
      </c>
      <c r="DB53" s="50">
        <v>3445</v>
      </c>
      <c r="DC53" s="19">
        <v>1199</v>
      </c>
      <c r="DD53" s="50">
        <v>751</v>
      </c>
      <c r="DE53" s="19">
        <v>192</v>
      </c>
      <c r="DF53" s="50">
        <v>213</v>
      </c>
      <c r="DG53" s="52" t="s">
        <v>31</v>
      </c>
      <c r="DH53" s="19">
        <v>987</v>
      </c>
      <c r="DI53" s="50">
        <v>748</v>
      </c>
      <c r="DJ53" s="19">
        <v>2714</v>
      </c>
      <c r="DK53" s="50">
        <v>1373</v>
      </c>
      <c r="DL53" s="19">
        <v>204</v>
      </c>
      <c r="DM53" s="50">
        <v>261</v>
      </c>
      <c r="DN53" s="19">
        <v>285</v>
      </c>
      <c r="DO53" s="50">
        <v>244</v>
      </c>
      <c r="DP53" s="19">
        <v>248</v>
      </c>
      <c r="DQ53" s="50">
        <v>279</v>
      </c>
      <c r="DR53" s="52" t="s">
        <v>31</v>
      </c>
      <c r="DS53" s="19">
        <v>10545</v>
      </c>
      <c r="DT53" s="50">
        <v>2691</v>
      </c>
      <c r="DU53" s="19">
        <v>725</v>
      </c>
      <c r="DV53" s="50">
        <v>1012</v>
      </c>
      <c r="DW53" s="19">
        <v>245</v>
      </c>
      <c r="DX53" s="50">
        <v>225</v>
      </c>
      <c r="DY53" s="19">
        <v>9575</v>
      </c>
      <c r="DZ53" s="50">
        <v>2441</v>
      </c>
      <c r="EA53" s="46"/>
      <c r="EB53" s="46"/>
    </row>
    <row r="54" spans="1:132" x14ac:dyDescent="0.2">
      <c r="A54" s="46"/>
      <c r="B54" s="19"/>
      <c r="C54" s="50"/>
      <c r="D54" s="19"/>
      <c r="E54" s="50"/>
      <c r="F54" s="19"/>
      <c r="G54" s="50"/>
      <c r="H54" s="19"/>
      <c r="I54" s="50"/>
      <c r="J54" s="19"/>
      <c r="K54" s="50"/>
      <c r="L54" s="52"/>
      <c r="M54" s="19"/>
      <c r="N54" s="50"/>
      <c r="O54" s="19"/>
      <c r="P54" s="50"/>
      <c r="Q54" s="19"/>
      <c r="R54" s="50"/>
      <c r="S54" s="19"/>
      <c r="T54" s="50"/>
      <c r="U54" s="19"/>
      <c r="V54" s="50"/>
      <c r="W54" s="52"/>
      <c r="X54" s="19"/>
      <c r="Y54" s="50"/>
      <c r="Z54" s="19"/>
      <c r="AA54" s="50"/>
      <c r="AB54" s="19"/>
      <c r="AC54" s="50"/>
      <c r="AD54" s="19"/>
      <c r="AE54" s="50"/>
      <c r="AF54" s="19"/>
      <c r="AG54" s="50"/>
      <c r="AH54" s="52"/>
      <c r="AI54" s="19"/>
      <c r="AJ54" s="50"/>
      <c r="AK54" s="43"/>
      <c r="AL54" s="50"/>
      <c r="AM54" s="19"/>
      <c r="AN54" s="50"/>
      <c r="AO54" s="19"/>
      <c r="AP54" s="50"/>
      <c r="AQ54" s="19"/>
      <c r="AR54" s="50"/>
      <c r="AS54" s="52"/>
      <c r="AT54" s="19"/>
      <c r="AU54" s="50"/>
      <c r="AV54" s="19"/>
      <c r="AW54" s="50"/>
      <c r="AX54" s="19"/>
      <c r="AY54" s="50"/>
      <c r="AZ54" s="19"/>
      <c r="BA54" s="50"/>
      <c r="BB54" s="19"/>
      <c r="BC54" s="50"/>
      <c r="BD54" s="52"/>
      <c r="BE54" s="19"/>
      <c r="BF54" s="50"/>
      <c r="BG54" s="19"/>
      <c r="BH54" s="50"/>
      <c r="BI54" s="19"/>
      <c r="BJ54" s="50"/>
      <c r="BK54" s="19"/>
      <c r="BL54" s="50"/>
      <c r="BM54" s="19"/>
      <c r="BN54" s="50"/>
      <c r="BO54" s="52"/>
      <c r="BP54" s="19"/>
      <c r="BQ54" s="50"/>
      <c r="BR54" s="19"/>
      <c r="BS54" s="50"/>
      <c r="BT54" s="19"/>
      <c r="BU54" s="50"/>
      <c r="BV54" s="19"/>
      <c r="BW54" s="50"/>
      <c r="BX54" s="19"/>
      <c r="BY54" s="50"/>
      <c r="BZ54" s="52"/>
      <c r="CA54" s="56"/>
      <c r="CB54" s="50"/>
      <c r="CC54" s="19"/>
      <c r="CD54" s="50"/>
      <c r="CE54" s="19"/>
      <c r="CF54" s="50"/>
      <c r="CG54" s="19"/>
      <c r="CH54" s="50"/>
      <c r="CI54" s="19"/>
      <c r="CJ54" s="50"/>
      <c r="CK54" s="52"/>
      <c r="CL54" s="19"/>
      <c r="CM54" s="50"/>
      <c r="CN54" s="19"/>
      <c r="CO54" s="50"/>
      <c r="CP54" s="19"/>
      <c r="CQ54" s="50"/>
      <c r="CR54" s="19"/>
      <c r="CS54" s="50"/>
      <c r="CT54" s="19"/>
      <c r="CU54" s="50"/>
      <c r="CV54" s="52"/>
      <c r="CW54" s="19"/>
      <c r="CX54" s="50"/>
      <c r="CY54" s="19"/>
      <c r="CZ54" s="50"/>
      <c r="DA54" s="19"/>
      <c r="DB54" s="50"/>
      <c r="DC54" s="19"/>
      <c r="DD54" s="50"/>
      <c r="DE54" s="19"/>
      <c r="DF54" s="50"/>
      <c r="DG54" s="52"/>
      <c r="DH54" s="19"/>
      <c r="DI54" s="50"/>
      <c r="DJ54" s="19"/>
      <c r="DK54" s="50"/>
      <c r="DL54" s="19"/>
      <c r="DM54" s="50"/>
      <c r="DN54" s="19"/>
      <c r="DO54" s="50"/>
      <c r="DP54" s="19"/>
      <c r="DQ54" s="50"/>
      <c r="DR54" s="52"/>
      <c r="DS54" s="19"/>
      <c r="DT54" s="50"/>
      <c r="DU54" s="19"/>
      <c r="DV54" s="50"/>
      <c r="DW54" s="19"/>
      <c r="DX54" s="50"/>
      <c r="DY54" s="19"/>
      <c r="DZ54" s="50"/>
      <c r="EA54" s="46"/>
      <c r="EB54" s="46"/>
    </row>
    <row r="55" spans="1:132" x14ac:dyDescent="0.2">
      <c r="A55" s="46" t="s">
        <v>32</v>
      </c>
      <c r="B55" s="19">
        <v>19329704</v>
      </c>
      <c r="C55" s="50">
        <v>7489</v>
      </c>
      <c r="D55" s="19">
        <v>17327068</v>
      </c>
      <c r="E55" s="50">
        <v>36048</v>
      </c>
      <c r="F55" s="19">
        <v>1614505</v>
      </c>
      <c r="G55" s="50">
        <v>32857</v>
      </c>
      <c r="H55" s="19">
        <v>254447</v>
      </c>
      <c r="I55" s="50">
        <v>9994</v>
      </c>
      <c r="J55" s="19">
        <v>1395</v>
      </c>
      <c r="K55" s="50">
        <v>687</v>
      </c>
      <c r="L55" s="52" t="s">
        <v>32</v>
      </c>
      <c r="M55" s="19">
        <v>415</v>
      </c>
      <c r="N55" s="50">
        <v>344</v>
      </c>
      <c r="O55" s="19">
        <v>3541</v>
      </c>
      <c r="P55" s="50">
        <v>1439</v>
      </c>
      <c r="Q55" s="19">
        <v>52</v>
      </c>
      <c r="R55" s="50">
        <v>87</v>
      </c>
      <c r="S55" s="19">
        <v>25255</v>
      </c>
      <c r="T55" s="50">
        <v>3255</v>
      </c>
      <c r="U55" s="19">
        <v>4553</v>
      </c>
      <c r="V55" s="50">
        <v>1480</v>
      </c>
      <c r="W55" s="52" t="s">
        <v>32</v>
      </c>
      <c r="X55" s="19">
        <v>14420</v>
      </c>
      <c r="Y55" s="50">
        <v>2311</v>
      </c>
      <c r="Z55" s="19">
        <v>1328</v>
      </c>
      <c r="AA55" s="50">
        <v>632</v>
      </c>
      <c r="AB55" s="19">
        <v>2802</v>
      </c>
      <c r="AC55" s="50">
        <v>970</v>
      </c>
      <c r="AD55" s="19">
        <v>24084</v>
      </c>
      <c r="AE55" s="50">
        <v>4093</v>
      </c>
      <c r="AF55" s="19">
        <v>7994</v>
      </c>
      <c r="AG55" s="50">
        <v>2681</v>
      </c>
      <c r="AH55" s="52" t="s">
        <v>32</v>
      </c>
      <c r="AI55" s="19">
        <v>1181</v>
      </c>
      <c r="AJ55" s="50">
        <v>662</v>
      </c>
      <c r="AK55" s="43">
        <v>491</v>
      </c>
      <c r="AL55" s="50">
        <v>572</v>
      </c>
      <c r="AM55" s="19">
        <v>5977</v>
      </c>
      <c r="AN55" s="50">
        <v>1409</v>
      </c>
      <c r="AO55" s="19">
        <v>2007</v>
      </c>
      <c r="AP55" s="50">
        <v>793</v>
      </c>
      <c r="AQ55" s="19">
        <v>2352</v>
      </c>
      <c r="AR55" s="50">
        <v>2080</v>
      </c>
      <c r="AS55" s="52" t="s">
        <v>32</v>
      </c>
      <c r="AT55" s="19">
        <v>1262</v>
      </c>
      <c r="AU55" s="50">
        <v>546</v>
      </c>
      <c r="AV55" s="19">
        <v>986</v>
      </c>
      <c r="AW55" s="50">
        <v>802</v>
      </c>
      <c r="AX55" s="19">
        <v>2069</v>
      </c>
      <c r="AY55" s="50">
        <v>798</v>
      </c>
      <c r="AZ55" s="19">
        <v>731</v>
      </c>
      <c r="BA55" s="50">
        <v>372</v>
      </c>
      <c r="BB55" s="19">
        <v>7775</v>
      </c>
      <c r="BC55" s="50">
        <v>2063</v>
      </c>
      <c r="BD55" s="52" t="s">
        <v>32</v>
      </c>
      <c r="BE55" s="19">
        <v>13568</v>
      </c>
      <c r="BF55" s="50">
        <v>1914</v>
      </c>
      <c r="BG55" s="19">
        <v>3743</v>
      </c>
      <c r="BH55" s="50">
        <v>1307</v>
      </c>
      <c r="BI55" s="19">
        <v>1286</v>
      </c>
      <c r="BJ55" s="50">
        <v>651</v>
      </c>
      <c r="BK55" s="19">
        <v>447</v>
      </c>
      <c r="BL55" s="50">
        <v>470</v>
      </c>
      <c r="BM55" s="19">
        <v>2335</v>
      </c>
      <c r="BN55" s="50">
        <v>806</v>
      </c>
      <c r="BO55" s="52" t="s">
        <v>32</v>
      </c>
      <c r="BP55" s="19">
        <v>372</v>
      </c>
      <c r="BQ55" s="50">
        <v>336</v>
      </c>
      <c r="BR55" s="19">
        <v>866</v>
      </c>
      <c r="BS55" s="50">
        <v>877</v>
      </c>
      <c r="BT55" s="19">
        <v>1853</v>
      </c>
      <c r="BU55" s="50">
        <v>792</v>
      </c>
      <c r="BV55" s="19">
        <v>2474</v>
      </c>
      <c r="BW55" s="50">
        <v>1029</v>
      </c>
      <c r="BX55" s="19">
        <v>36401</v>
      </c>
      <c r="BY55" s="50">
        <v>3579</v>
      </c>
      <c r="BZ55" s="52" t="s">
        <v>32</v>
      </c>
      <c r="CA55" s="19">
        <v>647</v>
      </c>
      <c r="CB55" s="50">
        <v>360</v>
      </c>
      <c r="CC55" s="23" t="s">
        <v>61</v>
      </c>
      <c r="CD55" s="55" t="s">
        <v>61</v>
      </c>
      <c r="CE55" s="23">
        <v>9270</v>
      </c>
      <c r="CF55" s="50">
        <v>2605</v>
      </c>
      <c r="CG55" s="19">
        <v>294</v>
      </c>
      <c r="CH55" s="50">
        <v>448</v>
      </c>
      <c r="CI55" s="19">
        <v>5284</v>
      </c>
      <c r="CJ55" s="50">
        <v>1442</v>
      </c>
      <c r="CK55" s="52" t="s">
        <v>32</v>
      </c>
      <c r="CL55" s="19">
        <v>1303</v>
      </c>
      <c r="CM55" s="50">
        <v>610</v>
      </c>
      <c r="CN55" s="19">
        <v>1414</v>
      </c>
      <c r="CO55" s="50">
        <v>747</v>
      </c>
      <c r="CP55" s="19">
        <v>19339</v>
      </c>
      <c r="CQ55" s="50">
        <v>3361</v>
      </c>
      <c r="CR55" s="19">
        <v>1362</v>
      </c>
      <c r="CS55" s="50">
        <v>715</v>
      </c>
      <c r="CT55" s="19">
        <v>4457</v>
      </c>
      <c r="CU55" s="50">
        <v>1535</v>
      </c>
      <c r="CV55" s="52" t="s">
        <v>32</v>
      </c>
      <c r="CW55" s="19">
        <v>431</v>
      </c>
      <c r="CX55" s="50">
        <v>534</v>
      </c>
      <c r="CY55" s="19">
        <v>3144</v>
      </c>
      <c r="CZ55" s="50">
        <v>1243</v>
      </c>
      <c r="DA55" s="19">
        <v>14708</v>
      </c>
      <c r="DB55" s="50">
        <v>2967</v>
      </c>
      <c r="DC55" s="19">
        <v>364</v>
      </c>
      <c r="DD55" s="50">
        <v>302</v>
      </c>
      <c r="DE55" s="19">
        <v>4072</v>
      </c>
      <c r="DF55" s="50">
        <v>1085</v>
      </c>
      <c r="DG55" s="52" t="s">
        <v>32</v>
      </c>
      <c r="DH55" s="19">
        <v>9302</v>
      </c>
      <c r="DI55" s="50">
        <v>1918</v>
      </c>
      <c r="DJ55" s="19">
        <v>1962</v>
      </c>
      <c r="DK55" s="50">
        <v>679</v>
      </c>
      <c r="DL55" s="19">
        <v>1126</v>
      </c>
      <c r="DM55" s="50">
        <v>655</v>
      </c>
      <c r="DN55" s="19">
        <v>1935</v>
      </c>
      <c r="DO55" s="50">
        <v>860</v>
      </c>
      <c r="DP55" s="19">
        <v>18</v>
      </c>
      <c r="DQ55" s="50">
        <v>34</v>
      </c>
      <c r="DR55" s="52" t="s">
        <v>32</v>
      </c>
      <c r="DS55" s="19">
        <v>133684</v>
      </c>
      <c r="DT55" s="50">
        <v>8451</v>
      </c>
      <c r="DU55" s="19">
        <v>9431</v>
      </c>
      <c r="DV55" s="50">
        <v>2872</v>
      </c>
      <c r="DW55" s="19">
        <v>582</v>
      </c>
      <c r="DX55" s="50">
        <v>318</v>
      </c>
      <c r="DY55" s="19">
        <v>123671</v>
      </c>
      <c r="DZ55" s="50">
        <v>7226</v>
      </c>
      <c r="EA55" s="46"/>
      <c r="EB55" s="46"/>
    </row>
    <row r="56" spans="1:132" x14ac:dyDescent="0.2">
      <c r="A56" s="46" t="s">
        <v>33</v>
      </c>
      <c r="B56" s="19">
        <v>10274540</v>
      </c>
      <c r="C56" s="50">
        <v>4937</v>
      </c>
      <c r="D56" s="19">
        <v>8723401</v>
      </c>
      <c r="E56" s="50">
        <v>36579</v>
      </c>
      <c r="F56" s="19">
        <v>1178884</v>
      </c>
      <c r="G56" s="50">
        <v>32327</v>
      </c>
      <c r="H56" s="19">
        <v>318681</v>
      </c>
      <c r="I56" s="50">
        <v>14755</v>
      </c>
      <c r="J56" s="19">
        <v>3287</v>
      </c>
      <c r="K56" s="50">
        <v>1262</v>
      </c>
      <c r="L56" s="52" t="s">
        <v>33</v>
      </c>
      <c r="M56" s="19">
        <v>1562</v>
      </c>
      <c r="N56" s="50">
        <v>728</v>
      </c>
      <c r="O56" s="19">
        <v>2622</v>
      </c>
      <c r="P56" s="50">
        <v>969</v>
      </c>
      <c r="Q56" s="19">
        <v>1897</v>
      </c>
      <c r="R56" s="50">
        <v>948</v>
      </c>
      <c r="S56" s="19">
        <v>17536</v>
      </c>
      <c r="T56" s="50">
        <v>3401</v>
      </c>
      <c r="U56" s="19">
        <v>5471</v>
      </c>
      <c r="V56" s="50">
        <v>1968</v>
      </c>
      <c r="W56" s="52" t="s">
        <v>33</v>
      </c>
      <c r="X56" s="19">
        <v>2702</v>
      </c>
      <c r="Y56" s="50">
        <v>1271</v>
      </c>
      <c r="Z56" s="19">
        <v>1988</v>
      </c>
      <c r="AA56" s="50">
        <v>1812</v>
      </c>
      <c r="AB56" s="19">
        <v>2031</v>
      </c>
      <c r="AC56" s="50">
        <v>742</v>
      </c>
      <c r="AD56" s="19">
        <v>37585</v>
      </c>
      <c r="AE56" s="50">
        <v>5425</v>
      </c>
      <c r="AF56" s="19">
        <v>17020</v>
      </c>
      <c r="AG56" s="50">
        <v>2890</v>
      </c>
      <c r="AH56" s="52" t="s">
        <v>33</v>
      </c>
      <c r="AI56" s="19">
        <v>3402</v>
      </c>
      <c r="AJ56" s="50">
        <v>2708</v>
      </c>
      <c r="AK56" s="43">
        <v>244</v>
      </c>
      <c r="AL56" s="50">
        <v>255</v>
      </c>
      <c r="AM56" s="19">
        <v>6544</v>
      </c>
      <c r="AN56" s="50">
        <v>2204</v>
      </c>
      <c r="AO56" s="19">
        <v>3506</v>
      </c>
      <c r="AP56" s="50">
        <v>1459</v>
      </c>
      <c r="AQ56" s="19">
        <v>1976</v>
      </c>
      <c r="AR56" s="50">
        <v>1347</v>
      </c>
      <c r="AS56" s="52" t="s">
        <v>33</v>
      </c>
      <c r="AT56" s="19">
        <v>1815</v>
      </c>
      <c r="AU56" s="50">
        <v>941</v>
      </c>
      <c r="AV56" s="19">
        <v>3906</v>
      </c>
      <c r="AW56" s="50">
        <v>1229</v>
      </c>
      <c r="AX56" s="19">
        <v>2454</v>
      </c>
      <c r="AY56" s="50">
        <v>1008</v>
      </c>
      <c r="AZ56" s="19">
        <v>1235</v>
      </c>
      <c r="BA56" s="50">
        <v>878</v>
      </c>
      <c r="BB56" s="19">
        <v>8717</v>
      </c>
      <c r="BC56" s="50">
        <v>2731</v>
      </c>
      <c r="BD56" s="52" t="s">
        <v>33</v>
      </c>
      <c r="BE56" s="19">
        <v>5822</v>
      </c>
      <c r="BF56" s="50">
        <v>1980</v>
      </c>
      <c r="BG56" s="19">
        <v>5793</v>
      </c>
      <c r="BH56" s="50">
        <v>1790</v>
      </c>
      <c r="BI56" s="19">
        <v>3342</v>
      </c>
      <c r="BJ56" s="50">
        <v>2998</v>
      </c>
      <c r="BK56" s="19">
        <v>3441</v>
      </c>
      <c r="BL56" s="50">
        <v>1854</v>
      </c>
      <c r="BM56" s="19">
        <v>2993</v>
      </c>
      <c r="BN56" s="50">
        <v>1068</v>
      </c>
      <c r="BO56" s="52" t="s">
        <v>33</v>
      </c>
      <c r="BP56" s="19">
        <v>331</v>
      </c>
      <c r="BQ56" s="50">
        <v>417</v>
      </c>
      <c r="BR56" s="19">
        <v>1052</v>
      </c>
      <c r="BS56" s="50">
        <v>584</v>
      </c>
      <c r="BT56" s="19">
        <v>857</v>
      </c>
      <c r="BU56" s="50">
        <v>752</v>
      </c>
      <c r="BV56" s="19">
        <v>1862</v>
      </c>
      <c r="BW56" s="50">
        <v>1091</v>
      </c>
      <c r="BX56" s="19">
        <v>11947</v>
      </c>
      <c r="BY56" s="50">
        <v>3271</v>
      </c>
      <c r="BZ56" s="52" t="s">
        <v>33</v>
      </c>
      <c r="CA56" s="19">
        <v>2306</v>
      </c>
      <c r="CB56" s="50">
        <v>1610</v>
      </c>
      <c r="CC56" s="19">
        <v>25596</v>
      </c>
      <c r="CD56" s="50">
        <v>4168</v>
      </c>
      <c r="CE56" s="23" t="s">
        <v>61</v>
      </c>
      <c r="CF56" s="55" t="s">
        <v>61</v>
      </c>
      <c r="CG56" s="23">
        <v>177</v>
      </c>
      <c r="CH56" s="50">
        <v>217</v>
      </c>
      <c r="CI56" s="19">
        <v>9431</v>
      </c>
      <c r="CJ56" s="50">
        <v>2358</v>
      </c>
      <c r="CK56" s="52" t="s">
        <v>33</v>
      </c>
      <c r="CL56" s="19">
        <v>2034</v>
      </c>
      <c r="CM56" s="50">
        <v>1101</v>
      </c>
      <c r="CN56" s="19">
        <v>3066</v>
      </c>
      <c r="CO56" s="50">
        <v>1366</v>
      </c>
      <c r="CP56" s="19">
        <v>12058</v>
      </c>
      <c r="CQ56" s="50">
        <v>2702</v>
      </c>
      <c r="CR56" s="19">
        <v>1535</v>
      </c>
      <c r="CS56" s="50">
        <v>1710</v>
      </c>
      <c r="CT56" s="19">
        <v>26091</v>
      </c>
      <c r="CU56" s="50">
        <v>3845</v>
      </c>
      <c r="CV56" s="52" t="s">
        <v>33</v>
      </c>
      <c r="CW56" s="19">
        <v>57</v>
      </c>
      <c r="CX56" s="50">
        <v>100</v>
      </c>
      <c r="CY56" s="19">
        <v>7476</v>
      </c>
      <c r="CZ56" s="50">
        <v>2384</v>
      </c>
      <c r="DA56" s="19">
        <v>18748</v>
      </c>
      <c r="DB56" s="50">
        <v>3731</v>
      </c>
      <c r="DC56" s="19">
        <v>1735</v>
      </c>
      <c r="DD56" s="50">
        <v>991</v>
      </c>
      <c r="DE56" s="19">
        <v>1208</v>
      </c>
      <c r="DF56" s="50">
        <v>742</v>
      </c>
      <c r="DG56" s="52" t="s">
        <v>33</v>
      </c>
      <c r="DH56" s="19">
        <v>27843</v>
      </c>
      <c r="DI56" s="50">
        <v>3265</v>
      </c>
      <c r="DJ56" s="19">
        <v>6790</v>
      </c>
      <c r="DK56" s="50">
        <v>3095</v>
      </c>
      <c r="DL56" s="19">
        <v>4624</v>
      </c>
      <c r="DM56" s="50">
        <v>1449</v>
      </c>
      <c r="DN56" s="19">
        <v>1920</v>
      </c>
      <c r="DO56" s="50">
        <v>904</v>
      </c>
      <c r="DP56" s="19">
        <v>1046</v>
      </c>
      <c r="DQ56" s="50">
        <v>920</v>
      </c>
      <c r="DR56" s="52" t="s">
        <v>33</v>
      </c>
      <c r="DS56" s="19">
        <v>53574</v>
      </c>
      <c r="DT56" s="50">
        <v>5403</v>
      </c>
      <c r="DU56" s="19">
        <v>2393</v>
      </c>
      <c r="DV56" s="50">
        <v>1366</v>
      </c>
      <c r="DW56" s="19">
        <v>819</v>
      </c>
      <c r="DX56" s="50">
        <v>657</v>
      </c>
      <c r="DY56" s="19">
        <v>50362</v>
      </c>
      <c r="DZ56" s="50">
        <v>5138</v>
      </c>
      <c r="EA56" s="46"/>
      <c r="EB56" s="46"/>
    </row>
    <row r="57" spans="1:132" x14ac:dyDescent="0.2">
      <c r="A57" s="46" t="s">
        <v>34</v>
      </c>
      <c r="B57" s="19">
        <v>749825</v>
      </c>
      <c r="C57" s="50">
        <v>1391</v>
      </c>
      <c r="D57" s="19">
        <v>623183</v>
      </c>
      <c r="E57" s="50">
        <v>7019</v>
      </c>
      <c r="F57" s="19">
        <v>89228</v>
      </c>
      <c r="G57" s="50">
        <v>6522</v>
      </c>
      <c r="H57" s="19">
        <v>33735</v>
      </c>
      <c r="I57" s="50">
        <v>4338</v>
      </c>
      <c r="J57" s="19">
        <v>4</v>
      </c>
      <c r="K57" s="50">
        <v>10</v>
      </c>
      <c r="L57" s="52" t="s">
        <v>34</v>
      </c>
      <c r="M57" s="19">
        <v>112</v>
      </c>
      <c r="N57" s="50">
        <v>125</v>
      </c>
      <c r="O57" s="19">
        <v>530</v>
      </c>
      <c r="P57" s="50">
        <v>393</v>
      </c>
      <c r="Q57" s="19">
        <v>464</v>
      </c>
      <c r="R57" s="50">
        <v>589</v>
      </c>
      <c r="S57" s="19">
        <v>1040</v>
      </c>
      <c r="T57" s="50">
        <v>573</v>
      </c>
      <c r="U57" s="19">
        <v>522</v>
      </c>
      <c r="V57" s="50">
        <v>372</v>
      </c>
      <c r="W57" s="52" t="s">
        <v>34</v>
      </c>
      <c r="X57" s="19">
        <v>0</v>
      </c>
      <c r="Y57" s="50">
        <v>161</v>
      </c>
      <c r="Z57" s="19">
        <v>0</v>
      </c>
      <c r="AA57" s="50">
        <v>161</v>
      </c>
      <c r="AB57" s="19">
        <v>53</v>
      </c>
      <c r="AC57" s="50">
        <v>94</v>
      </c>
      <c r="AD57" s="19">
        <v>1355</v>
      </c>
      <c r="AE57" s="50">
        <v>786</v>
      </c>
      <c r="AF57" s="19">
        <v>1194</v>
      </c>
      <c r="AG57" s="50">
        <v>1017</v>
      </c>
      <c r="AH57" s="52" t="s">
        <v>34</v>
      </c>
      <c r="AI57" s="19">
        <v>204</v>
      </c>
      <c r="AJ57" s="50">
        <v>229</v>
      </c>
      <c r="AK57" s="43">
        <v>433</v>
      </c>
      <c r="AL57" s="50">
        <v>379</v>
      </c>
      <c r="AM57" s="19">
        <v>467</v>
      </c>
      <c r="AN57" s="50">
        <v>323</v>
      </c>
      <c r="AO57" s="19">
        <v>113</v>
      </c>
      <c r="AP57" s="50">
        <v>178</v>
      </c>
      <c r="AQ57" s="19">
        <v>166</v>
      </c>
      <c r="AR57" s="50">
        <v>196</v>
      </c>
      <c r="AS57" s="52" t="s">
        <v>34</v>
      </c>
      <c r="AT57" s="19">
        <v>306</v>
      </c>
      <c r="AU57" s="50">
        <v>252</v>
      </c>
      <c r="AV57" s="19">
        <v>0</v>
      </c>
      <c r="AW57" s="50">
        <v>161</v>
      </c>
      <c r="AX57" s="19">
        <v>778</v>
      </c>
      <c r="AY57" s="50">
        <v>538</v>
      </c>
      <c r="AZ57" s="19">
        <v>0</v>
      </c>
      <c r="BA57" s="50">
        <v>161</v>
      </c>
      <c r="BB57" s="19">
        <v>281</v>
      </c>
      <c r="BC57" s="50">
        <v>393</v>
      </c>
      <c r="BD57" s="52" t="s">
        <v>34</v>
      </c>
      <c r="BE57" s="19">
        <v>0</v>
      </c>
      <c r="BF57" s="50">
        <v>161</v>
      </c>
      <c r="BG57" s="19">
        <v>411</v>
      </c>
      <c r="BH57" s="50">
        <v>344</v>
      </c>
      <c r="BI57" s="19">
        <v>10670</v>
      </c>
      <c r="BJ57" s="50">
        <v>2201</v>
      </c>
      <c r="BK57" s="19">
        <v>275</v>
      </c>
      <c r="BL57" s="50">
        <v>274</v>
      </c>
      <c r="BM57" s="19">
        <v>540</v>
      </c>
      <c r="BN57" s="50">
        <v>585</v>
      </c>
      <c r="BO57" s="52" t="s">
        <v>34</v>
      </c>
      <c r="BP57" s="19">
        <v>2167</v>
      </c>
      <c r="BQ57" s="50">
        <v>1028</v>
      </c>
      <c r="BR57" s="19">
        <v>13</v>
      </c>
      <c r="BS57" s="50">
        <v>27</v>
      </c>
      <c r="BT57" s="19">
        <v>14</v>
      </c>
      <c r="BU57" s="50">
        <v>30</v>
      </c>
      <c r="BV57" s="19">
        <v>0</v>
      </c>
      <c r="BW57" s="50">
        <v>161</v>
      </c>
      <c r="BX57" s="19">
        <v>170</v>
      </c>
      <c r="BY57" s="50">
        <v>278</v>
      </c>
      <c r="BZ57" s="52" t="s">
        <v>34</v>
      </c>
      <c r="CA57" s="19">
        <v>1285</v>
      </c>
      <c r="CB57" s="50">
        <v>1229</v>
      </c>
      <c r="CC57" s="19">
        <v>2105</v>
      </c>
      <c r="CD57" s="50">
        <v>1446</v>
      </c>
      <c r="CE57" s="19">
        <v>179</v>
      </c>
      <c r="CF57" s="50">
        <v>230</v>
      </c>
      <c r="CG57" s="23" t="s">
        <v>61</v>
      </c>
      <c r="CH57" s="55" t="s">
        <v>61</v>
      </c>
      <c r="CI57" s="23">
        <v>139</v>
      </c>
      <c r="CJ57" s="50">
        <v>188</v>
      </c>
      <c r="CK57" s="52" t="s">
        <v>34</v>
      </c>
      <c r="CL57" s="19">
        <v>1631</v>
      </c>
      <c r="CM57" s="50">
        <v>1576</v>
      </c>
      <c r="CN57" s="19">
        <v>399</v>
      </c>
      <c r="CO57" s="50">
        <v>365</v>
      </c>
      <c r="CP57" s="19">
        <v>733</v>
      </c>
      <c r="CQ57" s="50">
        <v>665</v>
      </c>
      <c r="CR57" s="19">
        <v>0</v>
      </c>
      <c r="CS57" s="50">
        <v>161</v>
      </c>
      <c r="CT57" s="19">
        <v>114</v>
      </c>
      <c r="CU57" s="50">
        <v>170</v>
      </c>
      <c r="CV57" s="52" t="s">
        <v>34</v>
      </c>
      <c r="CW57" s="19">
        <v>1225</v>
      </c>
      <c r="CX57" s="50">
        <v>682</v>
      </c>
      <c r="CY57" s="19">
        <v>644</v>
      </c>
      <c r="CZ57" s="50">
        <v>831</v>
      </c>
      <c r="DA57" s="19">
        <v>1098</v>
      </c>
      <c r="DB57" s="50">
        <v>559</v>
      </c>
      <c r="DC57" s="19">
        <v>321</v>
      </c>
      <c r="DD57" s="50">
        <v>253</v>
      </c>
      <c r="DE57" s="19">
        <v>0</v>
      </c>
      <c r="DF57" s="50">
        <v>161</v>
      </c>
      <c r="DG57" s="52" t="s">
        <v>34</v>
      </c>
      <c r="DH57" s="19">
        <v>132</v>
      </c>
      <c r="DI57" s="50">
        <v>163</v>
      </c>
      <c r="DJ57" s="19">
        <v>683</v>
      </c>
      <c r="DK57" s="50">
        <v>475</v>
      </c>
      <c r="DL57" s="19">
        <v>0</v>
      </c>
      <c r="DM57" s="50">
        <v>161</v>
      </c>
      <c r="DN57" s="19">
        <v>475</v>
      </c>
      <c r="DO57" s="50">
        <v>392</v>
      </c>
      <c r="DP57" s="19">
        <v>290</v>
      </c>
      <c r="DQ57" s="50">
        <v>302</v>
      </c>
      <c r="DR57" s="52" t="s">
        <v>34</v>
      </c>
      <c r="DS57" s="19">
        <v>3679</v>
      </c>
      <c r="DT57" s="50">
        <v>1446</v>
      </c>
      <c r="DU57" s="19">
        <v>119</v>
      </c>
      <c r="DV57" s="50">
        <v>137</v>
      </c>
      <c r="DW57" s="19">
        <v>279</v>
      </c>
      <c r="DX57" s="50">
        <v>376</v>
      </c>
      <c r="DY57" s="19">
        <v>3281</v>
      </c>
      <c r="DZ57" s="50">
        <v>1235</v>
      </c>
      <c r="EA57" s="46"/>
      <c r="EB57" s="46"/>
    </row>
    <row r="58" spans="1:132" x14ac:dyDescent="0.2">
      <c r="A58" s="46" t="s">
        <v>35</v>
      </c>
      <c r="B58" s="19">
        <v>11555163</v>
      </c>
      <c r="C58" s="50">
        <v>5668</v>
      </c>
      <c r="D58" s="19">
        <v>9892715</v>
      </c>
      <c r="E58" s="50">
        <v>29438</v>
      </c>
      <c r="F58" s="19">
        <v>1426959</v>
      </c>
      <c r="G58" s="50">
        <v>27610</v>
      </c>
      <c r="H58" s="19">
        <v>198026</v>
      </c>
      <c r="I58" s="50">
        <v>10200</v>
      </c>
      <c r="J58" s="19">
        <v>1744</v>
      </c>
      <c r="K58" s="50">
        <v>766</v>
      </c>
      <c r="L58" s="52" t="s">
        <v>35</v>
      </c>
      <c r="M58" s="19">
        <v>1200</v>
      </c>
      <c r="N58" s="50">
        <v>868</v>
      </c>
      <c r="O58" s="19">
        <v>2432</v>
      </c>
      <c r="P58" s="50">
        <v>1126</v>
      </c>
      <c r="Q58" s="19">
        <v>583</v>
      </c>
      <c r="R58" s="50">
        <v>348</v>
      </c>
      <c r="S58" s="19">
        <v>8799</v>
      </c>
      <c r="T58" s="50">
        <v>1945</v>
      </c>
      <c r="U58" s="19">
        <v>2216</v>
      </c>
      <c r="V58" s="50">
        <v>1159</v>
      </c>
      <c r="W58" s="52" t="s">
        <v>35</v>
      </c>
      <c r="X58" s="19">
        <v>2510</v>
      </c>
      <c r="Y58" s="50">
        <v>1230</v>
      </c>
      <c r="Z58" s="19">
        <v>996</v>
      </c>
      <c r="AA58" s="50">
        <v>1076</v>
      </c>
      <c r="AB58" s="19">
        <v>789</v>
      </c>
      <c r="AC58" s="50">
        <v>527</v>
      </c>
      <c r="AD58" s="19">
        <v>15037</v>
      </c>
      <c r="AE58" s="50">
        <v>3018</v>
      </c>
      <c r="AF58" s="19">
        <v>5178</v>
      </c>
      <c r="AG58" s="50">
        <v>2443</v>
      </c>
      <c r="AH58" s="52" t="s">
        <v>35</v>
      </c>
      <c r="AI58" s="19">
        <v>735</v>
      </c>
      <c r="AJ58" s="50">
        <v>612</v>
      </c>
      <c r="AK58" s="43">
        <v>334</v>
      </c>
      <c r="AL58" s="50">
        <v>380</v>
      </c>
      <c r="AM58" s="19">
        <v>9797</v>
      </c>
      <c r="AN58" s="50">
        <v>2280</v>
      </c>
      <c r="AO58" s="19">
        <v>14252</v>
      </c>
      <c r="AP58" s="50">
        <v>4223</v>
      </c>
      <c r="AQ58" s="19">
        <v>2395</v>
      </c>
      <c r="AR58" s="50">
        <v>1217</v>
      </c>
      <c r="AS58" s="52" t="s">
        <v>35</v>
      </c>
      <c r="AT58" s="19">
        <v>803</v>
      </c>
      <c r="AU58" s="50">
        <v>432</v>
      </c>
      <c r="AV58" s="19">
        <v>16598</v>
      </c>
      <c r="AW58" s="50">
        <v>2767</v>
      </c>
      <c r="AX58" s="19">
        <v>1463</v>
      </c>
      <c r="AY58" s="50">
        <v>1229</v>
      </c>
      <c r="AZ58" s="19">
        <v>761</v>
      </c>
      <c r="BA58" s="50">
        <v>762</v>
      </c>
      <c r="BB58" s="19">
        <v>2272</v>
      </c>
      <c r="BC58" s="50">
        <v>895</v>
      </c>
      <c r="BD58" s="52" t="s">
        <v>35</v>
      </c>
      <c r="BE58" s="19">
        <v>3415</v>
      </c>
      <c r="BF58" s="50">
        <v>1157</v>
      </c>
      <c r="BG58" s="19">
        <v>15409</v>
      </c>
      <c r="BH58" s="50">
        <v>3331</v>
      </c>
      <c r="BI58" s="19">
        <v>1405</v>
      </c>
      <c r="BJ58" s="50">
        <v>955</v>
      </c>
      <c r="BK58" s="19">
        <v>2527</v>
      </c>
      <c r="BL58" s="50">
        <v>1479</v>
      </c>
      <c r="BM58" s="19">
        <v>3410</v>
      </c>
      <c r="BN58" s="50">
        <v>1383</v>
      </c>
      <c r="BO58" s="52" t="s">
        <v>35</v>
      </c>
      <c r="BP58" s="19">
        <v>677</v>
      </c>
      <c r="BQ58" s="50">
        <v>512</v>
      </c>
      <c r="BR58" s="19">
        <v>1796</v>
      </c>
      <c r="BS58" s="50">
        <v>1455</v>
      </c>
      <c r="BT58" s="19">
        <v>1460</v>
      </c>
      <c r="BU58" s="50">
        <v>788</v>
      </c>
      <c r="BV58" s="19">
        <v>28</v>
      </c>
      <c r="BW58" s="50">
        <v>42</v>
      </c>
      <c r="BX58" s="19">
        <v>3585</v>
      </c>
      <c r="BY58" s="50">
        <v>1241</v>
      </c>
      <c r="BZ58" s="52" t="s">
        <v>35</v>
      </c>
      <c r="CA58" s="19">
        <v>1148</v>
      </c>
      <c r="CB58" s="50">
        <v>991</v>
      </c>
      <c r="CC58" s="19">
        <v>9067</v>
      </c>
      <c r="CD58" s="50">
        <v>2185</v>
      </c>
      <c r="CE58" s="19">
        <v>5818</v>
      </c>
      <c r="CF58" s="50">
        <v>1622</v>
      </c>
      <c r="CG58" s="19">
        <v>221</v>
      </c>
      <c r="CH58" s="50">
        <v>279</v>
      </c>
      <c r="CI58" s="23" t="s">
        <v>61</v>
      </c>
      <c r="CJ58" s="55" t="s">
        <v>61</v>
      </c>
      <c r="CK58" s="52" t="s">
        <v>35</v>
      </c>
      <c r="CL58" s="23">
        <v>35</v>
      </c>
      <c r="CM58" s="50">
        <v>51</v>
      </c>
      <c r="CN58" s="19">
        <v>1737</v>
      </c>
      <c r="CO58" s="50">
        <v>683</v>
      </c>
      <c r="CP58" s="19">
        <v>16881</v>
      </c>
      <c r="CQ58" s="50">
        <v>2848</v>
      </c>
      <c r="CR58" s="19">
        <v>42</v>
      </c>
      <c r="CS58" s="50">
        <v>71</v>
      </c>
      <c r="CT58" s="19">
        <v>4605</v>
      </c>
      <c r="CU58" s="50">
        <v>1855</v>
      </c>
      <c r="CV58" s="52" t="s">
        <v>35</v>
      </c>
      <c r="CW58" s="19">
        <v>134</v>
      </c>
      <c r="CX58" s="50">
        <v>155</v>
      </c>
      <c r="CY58" s="19">
        <v>5467</v>
      </c>
      <c r="CZ58" s="50">
        <v>1848</v>
      </c>
      <c r="DA58" s="19">
        <v>8189</v>
      </c>
      <c r="DB58" s="50">
        <v>2309</v>
      </c>
      <c r="DC58" s="19">
        <v>1922</v>
      </c>
      <c r="DD58" s="50">
        <v>1244</v>
      </c>
      <c r="DE58" s="19">
        <v>314</v>
      </c>
      <c r="DF58" s="50">
        <v>404</v>
      </c>
      <c r="DG58" s="52" t="s">
        <v>35</v>
      </c>
      <c r="DH58" s="19">
        <v>6695</v>
      </c>
      <c r="DI58" s="50">
        <v>1809</v>
      </c>
      <c r="DJ58" s="19">
        <v>2032</v>
      </c>
      <c r="DK58" s="50">
        <v>777</v>
      </c>
      <c r="DL58" s="19">
        <v>6260</v>
      </c>
      <c r="DM58" s="50">
        <v>1694</v>
      </c>
      <c r="DN58" s="19">
        <v>2778</v>
      </c>
      <c r="DO58" s="50">
        <v>1685</v>
      </c>
      <c r="DP58" s="19">
        <v>75</v>
      </c>
      <c r="DQ58" s="50">
        <v>120</v>
      </c>
      <c r="DR58" s="52" t="s">
        <v>35</v>
      </c>
      <c r="DS58" s="19">
        <v>37463</v>
      </c>
      <c r="DT58" s="50">
        <v>4801</v>
      </c>
      <c r="DU58" s="19">
        <v>2248</v>
      </c>
      <c r="DV58" s="50">
        <v>1377</v>
      </c>
      <c r="DW58" s="19">
        <v>353</v>
      </c>
      <c r="DX58" s="50">
        <v>383</v>
      </c>
      <c r="DY58" s="19">
        <v>34862</v>
      </c>
      <c r="DZ58" s="50">
        <v>4598</v>
      </c>
      <c r="EA58" s="46"/>
      <c r="EB58" s="46"/>
    </row>
    <row r="59" spans="1:132" x14ac:dyDescent="0.2">
      <c r="A59" s="46" t="s">
        <v>36</v>
      </c>
      <c r="B59" s="19">
        <v>3895983</v>
      </c>
      <c r="C59" s="50">
        <v>2671</v>
      </c>
      <c r="D59" s="19">
        <v>3226343</v>
      </c>
      <c r="E59" s="50">
        <v>19150</v>
      </c>
      <c r="F59" s="19">
        <v>548493</v>
      </c>
      <c r="G59" s="50">
        <v>16807</v>
      </c>
      <c r="H59" s="19">
        <v>106943</v>
      </c>
      <c r="I59" s="50">
        <v>7091</v>
      </c>
      <c r="J59" s="19">
        <v>541</v>
      </c>
      <c r="K59" s="50">
        <v>461</v>
      </c>
      <c r="L59" s="52" t="s">
        <v>36</v>
      </c>
      <c r="M59" s="19">
        <v>661</v>
      </c>
      <c r="N59" s="50">
        <v>614</v>
      </c>
      <c r="O59" s="19">
        <v>3631</v>
      </c>
      <c r="P59" s="50">
        <v>1566</v>
      </c>
      <c r="Q59" s="19">
        <v>8526</v>
      </c>
      <c r="R59" s="50">
        <v>1964</v>
      </c>
      <c r="S59" s="19">
        <v>8330</v>
      </c>
      <c r="T59" s="50">
        <v>2307</v>
      </c>
      <c r="U59" s="19">
        <v>4039</v>
      </c>
      <c r="V59" s="50">
        <v>1202</v>
      </c>
      <c r="W59" s="52" t="s">
        <v>36</v>
      </c>
      <c r="X59" s="19">
        <v>0</v>
      </c>
      <c r="Y59" s="50">
        <v>161</v>
      </c>
      <c r="Z59" s="19">
        <v>0</v>
      </c>
      <c r="AA59" s="50">
        <v>161</v>
      </c>
      <c r="AB59" s="19">
        <v>0</v>
      </c>
      <c r="AC59" s="50">
        <v>161</v>
      </c>
      <c r="AD59" s="19">
        <v>5489</v>
      </c>
      <c r="AE59" s="50">
        <v>1991</v>
      </c>
      <c r="AF59" s="19">
        <v>1590</v>
      </c>
      <c r="AG59" s="50">
        <v>566</v>
      </c>
      <c r="AH59" s="52" t="s">
        <v>36</v>
      </c>
      <c r="AI59" s="19">
        <v>931</v>
      </c>
      <c r="AJ59" s="50">
        <v>722</v>
      </c>
      <c r="AK59" s="43">
        <v>216</v>
      </c>
      <c r="AL59" s="50">
        <v>192</v>
      </c>
      <c r="AM59" s="19">
        <v>3201</v>
      </c>
      <c r="AN59" s="50">
        <v>1302</v>
      </c>
      <c r="AO59" s="19">
        <v>813</v>
      </c>
      <c r="AP59" s="50">
        <v>399</v>
      </c>
      <c r="AQ59" s="19">
        <v>603</v>
      </c>
      <c r="AR59" s="50">
        <v>350</v>
      </c>
      <c r="AS59" s="52" t="s">
        <v>36</v>
      </c>
      <c r="AT59" s="19">
        <v>5393</v>
      </c>
      <c r="AU59" s="50">
        <v>1599</v>
      </c>
      <c r="AV59" s="19">
        <v>214</v>
      </c>
      <c r="AW59" s="50">
        <v>168</v>
      </c>
      <c r="AX59" s="19">
        <v>2107</v>
      </c>
      <c r="AY59" s="50">
        <v>843</v>
      </c>
      <c r="AZ59" s="19">
        <v>0</v>
      </c>
      <c r="BA59" s="50">
        <v>161</v>
      </c>
      <c r="BB59" s="19">
        <v>871</v>
      </c>
      <c r="BC59" s="50">
        <v>736</v>
      </c>
      <c r="BD59" s="52" t="s">
        <v>36</v>
      </c>
      <c r="BE59" s="19">
        <v>701</v>
      </c>
      <c r="BF59" s="50">
        <v>434</v>
      </c>
      <c r="BG59" s="19">
        <v>1395</v>
      </c>
      <c r="BH59" s="50">
        <v>595</v>
      </c>
      <c r="BI59" s="19">
        <v>1167</v>
      </c>
      <c r="BJ59" s="50">
        <v>636</v>
      </c>
      <c r="BK59" s="19">
        <v>446</v>
      </c>
      <c r="BL59" s="50">
        <v>428</v>
      </c>
      <c r="BM59" s="19">
        <v>5861</v>
      </c>
      <c r="BN59" s="50">
        <v>1776</v>
      </c>
      <c r="BO59" s="52" t="s">
        <v>36</v>
      </c>
      <c r="BP59" s="19">
        <v>46</v>
      </c>
      <c r="BQ59" s="50">
        <v>89</v>
      </c>
      <c r="BR59" s="19">
        <v>965</v>
      </c>
      <c r="BS59" s="50">
        <v>704</v>
      </c>
      <c r="BT59" s="19">
        <v>1106</v>
      </c>
      <c r="BU59" s="50">
        <v>974</v>
      </c>
      <c r="BV59" s="19">
        <v>0</v>
      </c>
      <c r="BW59" s="50">
        <v>161</v>
      </c>
      <c r="BX59" s="19">
        <v>390</v>
      </c>
      <c r="BY59" s="50">
        <v>550</v>
      </c>
      <c r="BZ59" s="52" t="s">
        <v>36</v>
      </c>
      <c r="CA59" s="19">
        <v>1528</v>
      </c>
      <c r="CB59" s="50">
        <v>677</v>
      </c>
      <c r="CC59" s="19">
        <v>1221</v>
      </c>
      <c r="CD59" s="50">
        <v>611</v>
      </c>
      <c r="CE59" s="19">
        <v>819</v>
      </c>
      <c r="CF59" s="50">
        <v>449</v>
      </c>
      <c r="CG59" s="19">
        <v>13</v>
      </c>
      <c r="CH59" s="50">
        <v>25</v>
      </c>
      <c r="CI59" s="19">
        <v>932</v>
      </c>
      <c r="CJ59" s="50">
        <v>493</v>
      </c>
      <c r="CK59" s="52" t="s">
        <v>36</v>
      </c>
      <c r="CL59" s="23" t="s">
        <v>61</v>
      </c>
      <c r="CM59" s="55" t="s">
        <v>61</v>
      </c>
      <c r="CN59" s="23">
        <v>1595</v>
      </c>
      <c r="CO59" s="50">
        <v>877</v>
      </c>
      <c r="CP59" s="19">
        <v>941</v>
      </c>
      <c r="CQ59" s="50">
        <v>714</v>
      </c>
      <c r="CR59" s="19">
        <v>56</v>
      </c>
      <c r="CS59" s="50">
        <v>94</v>
      </c>
      <c r="CT59" s="19">
        <v>803</v>
      </c>
      <c r="CU59" s="50">
        <v>454</v>
      </c>
      <c r="CV59" s="52" t="s">
        <v>36</v>
      </c>
      <c r="CW59" s="19">
        <v>302</v>
      </c>
      <c r="CX59" s="50">
        <v>222</v>
      </c>
      <c r="CY59" s="19">
        <v>2210</v>
      </c>
      <c r="CZ59" s="50">
        <v>1156</v>
      </c>
      <c r="DA59" s="19">
        <v>31551</v>
      </c>
      <c r="DB59" s="50">
        <v>4224</v>
      </c>
      <c r="DC59" s="19">
        <v>1944</v>
      </c>
      <c r="DD59" s="50">
        <v>1424</v>
      </c>
      <c r="DE59" s="19">
        <v>152</v>
      </c>
      <c r="DF59" s="50">
        <v>211</v>
      </c>
      <c r="DG59" s="52" t="s">
        <v>36</v>
      </c>
      <c r="DH59" s="19">
        <v>1352</v>
      </c>
      <c r="DI59" s="50">
        <v>805</v>
      </c>
      <c r="DJ59" s="19">
        <v>1258</v>
      </c>
      <c r="DK59" s="50">
        <v>799</v>
      </c>
      <c r="DL59" s="19">
        <v>0</v>
      </c>
      <c r="DM59" s="50">
        <v>161</v>
      </c>
      <c r="DN59" s="19">
        <v>392</v>
      </c>
      <c r="DO59" s="50">
        <v>221</v>
      </c>
      <c r="DP59" s="19">
        <v>641</v>
      </c>
      <c r="DQ59" s="50">
        <v>585</v>
      </c>
      <c r="DR59" s="52" t="s">
        <v>36</v>
      </c>
      <c r="DS59" s="19">
        <v>14204</v>
      </c>
      <c r="DT59" s="50">
        <v>2621</v>
      </c>
      <c r="DU59" s="19">
        <v>1221</v>
      </c>
      <c r="DV59" s="50">
        <v>583</v>
      </c>
      <c r="DW59" s="19">
        <v>56</v>
      </c>
      <c r="DX59" s="50">
        <v>95</v>
      </c>
      <c r="DY59" s="19">
        <v>12927</v>
      </c>
      <c r="DZ59" s="50">
        <v>2612</v>
      </c>
      <c r="EA59" s="46"/>
      <c r="EB59" s="46"/>
    </row>
    <row r="60" spans="1:132" x14ac:dyDescent="0.2">
      <c r="A60" s="46"/>
      <c r="B60" s="19"/>
      <c r="C60" s="50"/>
      <c r="D60" s="19"/>
      <c r="E60" s="50"/>
      <c r="F60" s="19"/>
      <c r="G60" s="50"/>
      <c r="H60" s="19"/>
      <c r="I60" s="50"/>
      <c r="J60" s="19"/>
      <c r="K60" s="50"/>
      <c r="L60" s="52"/>
      <c r="M60" s="19"/>
      <c r="N60" s="50"/>
      <c r="O60" s="19"/>
      <c r="P60" s="50"/>
      <c r="Q60" s="19"/>
      <c r="R60" s="50"/>
      <c r="S60" s="19"/>
      <c r="T60" s="50"/>
      <c r="U60" s="19"/>
      <c r="V60" s="50"/>
      <c r="W60" s="52"/>
      <c r="X60" s="19"/>
      <c r="Y60" s="50"/>
      <c r="Z60" s="19"/>
      <c r="AA60" s="50"/>
      <c r="AB60" s="19"/>
      <c r="AC60" s="50"/>
      <c r="AD60" s="19"/>
      <c r="AE60" s="50"/>
      <c r="AF60" s="19"/>
      <c r="AG60" s="50"/>
      <c r="AH60" s="52"/>
      <c r="AI60" s="19"/>
      <c r="AJ60" s="50"/>
      <c r="AK60" s="43"/>
      <c r="AL60" s="50"/>
      <c r="AM60" s="19"/>
      <c r="AN60" s="50"/>
      <c r="AO60" s="19"/>
      <c r="AP60" s="50"/>
      <c r="AQ60" s="19"/>
      <c r="AR60" s="50"/>
      <c r="AS60" s="52"/>
      <c r="AT60" s="19"/>
      <c r="AU60" s="50"/>
      <c r="AV60" s="19"/>
      <c r="AW60" s="50"/>
      <c r="AX60" s="19"/>
      <c r="AY60" s="50"/>
      <c r="AZ60" s="19"/>
      <c r="BA60" s="50"/>
      <c r="BB60" s="19"/>
      <c r="BC60" s="50"/>
      <c r="BD60" s="52"/>
      <c r="BE60" s="19"/>
      <c r="BF60" s="50"/>
      <c r="BG60" s="19"/>
      <c r="BH60" s="50"/>
      <c r="BI60" s="19"/>
      <c r="BJ60" s="50"/>
      <c r="BK60" s="19"/>
      <c r="BL60" s="50"/>
      <c r="BM60" s="19"/>
      <c r="BN60" s="50"/>
      <c r="BO60" s="52"/>
      <c r="BP60" s="19"/>
      <c r="BQ60" s="50"/>
      <c r="BR60" s="19"/>
      <c r="BS60" s="50"/>
      <c r="BT60" s="19"/>
      <c r="BU60" s="50"/>
      <c r="BV60" s="19"/>
      <c r="BW60" s="50"/>
      <c r="BX60" s="19"/>
      <c r="BY60" s="50"/>
      <c r="BZ60" s="52"/>
      <c r="CA60" s="19"/>
      <c r="CB60" s="50"/>
      <c r="CC60" s="19"/>
      <c r="CD60" s="50"/>
      <c r="CE60" s="19"/>
      <c r="CF60" s="50"/>
      <c r="CG60" s="19"/>
      <c r="CH60" s="50"/>
      <c r="CI60" s="19"/>
      <c r="CJ60" s="50"/>
      <c r="CK60" s="52"/>
      <c r="CL60" s="56"/>
      <c r="CM60" s="50"/>
      <c r="CN60" s="19"/>
      <c r="CO60" s="50"/>
      <c r="CP60" s="19"/>
      <c r="CQ60" s="50"/>
      <c r="CR60" s="19"/>
      <c r="CS60" s="50"/>
      <c r="CT60" s="19"/>
      <c r="CU60" s="50"/>
      <c r="CV60" s="52"/>
      <c r="CW60" s="19"/>
      <c r="CX60" s="50"/>
      <c r="CY60" s="19"/>
      <c r="CZ60" s="50"/>
      <c r="DA60" s="19"/>
      <c r="DB60" s="50"/>
      <c r="DC60" s="19"/>
      <c r="DD60" s="50"/>
      <c r="DE60" s="19"/>
      <c r="DF60" s="50"/>
      <c r="DG60" s="52"/>
      <c r="DH60" s="19"/>
      <c r="DI60" s="50"/>
      <c r="DJ60" s="19"/>
      <c r="DK60" s="50"/>
      <c r="DL60" s="19"/>
      <c r="DM60" s="50"/>
      <c r="DN60" s="19"/>
      <c r="DO60" s="50"/>
      <c r="DP60" s="19"/>
      <c r="DQ60" s="50"/>
      <c r="DR60" s="52"/>
      <c r="DS60" s="19"/>
      <c r="DT60" s="50"/>
      <c r="DU60" s="19"/>
      <c r="DV60" s="50"/>
      <c r="DW60" s="19"/>
      <c r="DX60" s="50"/>
      <c r="DY60" s="19"/>
      <c r="DZ60" s="50"/>
      <c r="EA60" s="46"/>
      <c r="EB60" s="46"/>
    </row>
    <row r="61" spans="1:132" x14ac:dyDescent="0.2">
      <c r="A61" s="46" t="s">
        <v>37</v>
      </c>
      <c r="B61" s="19">
        <v>4152756</v>
      </c>
      <c r="C61" s="50">
        <v>2818</v>
      </c>
      <c r="D61" s="19">
        <v>3438653</v>
      </c>
      <c r="E61" s="50">
        <v>21057</v>
      </c>
      <c r="F61" s="19">
        <v>554097</v>
      </c>
      <c r="G61" s="50">
        <v>19988</v>
      </c>
      <c r="H61" s="19">
        <v>140627</v>
      </c>
      <c r="I61" s="50">
        <v>8621</v>
      </c>
      <c r="J61" s="19">
        <v>315</v>
      </c>
      <c r="K61" s="50">
        <v>228</v>
      </c>
      <c r="L61" s="52" t="s">
        <v>37</v>
      </c>
      <c r="M61" s="19">
        <v>4317</v>
      </c>
      <c r="N61" s="50">
        <v>2090</v>
      </c>
      <c r="O61" s="19">
        <v>7736</v>
      </c>
      <c r="P61" s="50">
        <v>2320</v>
      </c>
      <c r="Q61" s="19">
        <v>436</v>
      </c>
      <c r="R61" s="50">
        <v>435</v>
      </c>
      <c r="S61" s="19">
        <v>43058</v>
      </c>
      <c r="T61" s="50">
        <v>5282</v>
      </c>
      <c r="U61" s="19">
        <v>3292</v>
      </c>
      <c r="V61" s="50">
        <v>1224</v>
      </c>
      <c r="W61" s="52" t="s">
        <v>37</v>
      </c>
      <c r="X61" s="19">
        <v>157</v>
      </c>
      <c r="Y61" s="50">
        <v>194</v>
      </c>
      <c r="Z61" s="19">
        <v>0</v>
      </c>
      <c r="AA61" s="50">
        <v>207</v>
      </c>
      <c r="AB61" s="19">
        <v>226</v>
      </c>
      <c r="AC61" s="50">
        <v>215</v>
      </c>
      <c r="AD61" s="19">
        <v>3824</v>
      </c>
      <c r="AE61" s="50">
        <v>1391</v>
      </c>
      <c r="AF61" s="19">
        <v>1203</v>
      </c>
      <c r="AG61" s="50">
        <v>576</v>
      </c>
      <c r="AH61" s="52" t="s">
        <v>37</v>
      </c>
      <c r="AI61" s="19">
        <v>2729</v>
      </c>
      <c r="AJ61" s="50">
        <v>993</v>
      </c>
      <c r="AK61" s="43">
        <v>5745</v>
      </c>
      <c r="AL61" s="50">
        <v>1933</v>
      </c>
      <c r="AM61" s="19">
        <v>2022</v>
      </c>
      <c r="AN61" s="50">
        <v>968</v>
      </c>
      <c r="AO61" s="19">
        <v>854</v>
      </c>
      <c r="AP61" s="50">
        <v>720</v>
      </c>
      <c r="AQ61" s="19">
        <v>139</v>
      </c>
      <c r="AR61" s="50">
        <v>193</v>
      </c>
      <c r="AS61" s="52" t="s">
        <v>37</v>
      </c>
      <c r="AT61" s="19">
        <v>899</v>
      </c>
      <c r="AU61" s="50">
        <v>632</v>
      </c>
      <c r="AV61" s="19">
        <v>942</v>
      </c>
      <c r="AW61" s="50">
        <v>889</v>
      </c>
      <c r="AX61" s="19">
        <v>238</v>
      </c>
      <c r="AY61" s="50">
        <v>278</v>
      </c>
      <c r="AZ61" s="19">
        <v>406</v>
      </c>
      <c r="BA61" s="50">
        <v>390</v>
      </c>
      <c r="BB61" s="19">
        <v>327</v>
      </c>
      <c r="BC61" s="50">
        <v>385</v>
      </c>
      <c r="BD61" s="52" t="s">
        <v>37</v>
      </c>
      <c r="BE61" s="19">
        <v>1425</v>
      </c>
      <c r="BF61" s="50">
        <v>1050</v>
      </c>
      <c r="BG61" s="19">
        <v>2412</v>
      </c>
      <c r="BH61" s="50">
        <v>1340</v>
      </c>
      <c r="BI61" s="19">
        <v>1693</v>
      </c>
      <c r="BJ61" s="50">
        <v>835</v>
      </c>
      <c r="BK61" s="19">
        <v>1070</v>
      </c>
      <c r="BL61" s="50">
        <v>804</v>
      </c>
      <c r="BM61" s="19">
        <v>681</v>
      </c>
      <c r="BN61" s="50">
        <v>653</v>
      </c>
      <c r="BO61" s="52" t="s">
        <v>37</v>
      </c>
      <c r="BP61" s="19">
        <v>1515</v>
      </c>
      <c r="BQ61" s="50">
        <v>585</v>
      </c>
      <c r="BR61" s="19">
        <v>96</v>
      </c>
      <c r="BS61" s="50">
        <v>169</v>
      </c>
      <c r="BT61" s="19">
        <v>5375</v>
      </c>
      <c r="BU61" s="50">
        <v>1690</v>
      </c>
      <c r="BV61" s="19">
        <v>0</v>
      </c>
      <c r="BW61" s="50">
        <v>207</v>
      </c>
      <c r="BX61" s="19">
        <v>1143</v>
      </c>
      <c r="BY61" s="50">
        <v>692</v>
      </c>
      <c r="BZ61" s="52" t="s">
        <v>37</v>
      </c>
      <c r="CA61" s="19">
        <v>1440</v>
      </c>
      <c r="CB61" s="50">
        <v>917</v>
      </c>
      <c r="CC61" s="19">
        <v>2842</v>
      </c>
      <c r="CD61" s="50">
        <v>1289</v>
      </c>
      <c r="CE61" s="19">
        <v>3570</v>
      </c>
      <c r="CF61" s="50">
        <v>1828</v>
      </c>
      <c r="CG61" s="19">
        <v>238</v>
      </c>
      <c r="CH61" s="50">
        <v>297</v>
      </c>
      <c r="CI61" s="19">
        <v>1390</v>
      </c>
      <c r="CJ61" s="50">
        <v>558</v>
      </c>
      <c r="CK61" s="52" t="s">
        <v>37</v>
      </c>
      <c r="CL61" s="19">
        <v>700</v>
      </c>
      <c r="CM61" s="50">
        <v>437</v>
      </c>
      <c r="CN61" s="23" t="s">
        <v>61</v>
      </c>
      <c r="CO61" s="55" t="s">
        <v>61</v>
      </c>
      <c r="CP61" s="23">
        <v>1107</v>
      </c>
      <c r="CQ61" s="50">
        <v>561</v>
      </c>
      <c r="CR61" s="19">
        <v>0</v>
      </c>
      <c r="CS61" s="50">
        <v>207</v>
      </c>
      <c r="CT61" s="19">
        <v>817</v>
      </c>
      <c r="CU61" s="50">
        <v>707</v>
      </c>
      <c r="CV61" s="52" t="s">
        <v>37</v>
      </c>
      <c r="CW61" s="19">
        <v>354</v>
      </c>
      <c r="CX61" s="50">
        <v>309</v>
      </c>
      <c r="CY61" s="19">
        <v>303</v>
      </c>
      <c r="CZ61" s="50">
        <v>266</v>
      </c>
      <c r="DA61" s="19">
        <v>5403</v>
      </c>
      <c r="DB61" s="50">
        <v>1927</v>
      </c>
      <c r="DC61" s="19">
        <v>2512</v>
      </c>
      <c r="DD61" s="50">
        <v>1209</v>
      </c>
      <c r="DE61" s="19">
        <v>495</v>
      </c>
      <c r="DF61" s="50">
        <v>471</v>
      </c>
      <c r="DG61" s="52" t="s">
        <v>37</v>
      </c>
      <c r="DH61" s="19">
        <v>1628</v>
      </c>
      <c r="DI61" s="50">
        <v>743</v>
      </c>
      <c r="DJ61" s="19">
        <v>21672</v>
      </c>
      <c r="DK61" s="50">
        <v>3477</v>
      </c>
      <c r="DL61" s="19">
        <v>185</v>
      </c>
      <c r="DM61" s="50">
        <v>307</v>
      </c>
      <c r="DN61" s="19">
        <v>419</v>
      </c>
      <c r="DO61" s="50">
        <v>309</v>
      </c>
      <c r="DP61" s="19">
        <v>1277</v>
      </c>
      <c r="DQ61" s="50">
        <v>885</v>
      </c>
      <c r="DR61" s="52" t="s">
        <v>37</v>
      </c>
      <c r="DS61" s="19">
        <v>19379</v>
      </c>
      <c r="DT61" s="50">
        <v>2985</v>
      </c>
      <c r="DU61" s="19">
        <v>0</v>
      </c>
      <c r="DV61" s="50">
        <v>207</v>
      </c>
      <c r="DW61" s="19">
        <v>20</v>
      </c>
      <c r="DX61" s="50">
        <v>31</v>
      </c>
      <c r="DY61" s="19">
        <v>19359</v>
      </c>
      <c r="DZ61" s="50">
        <v>2984</v>
      </c>
      <c r="EA61" s="46"/>
      <c r="EB61" s="46"/>
    </row>
    <row r="62" spans="1:132" x14ac:dyDescent="0.2">
      <c r="A62" s="46" t="s">
        <v>38</v>
      </c>
      <c r="B62" s="19">
        <v>12674699</v>
      </c>
      <c r="C62" s="50">
        <v>5544</v>
      </c>
      <c r="D62" s="19">
        <v>11119060</v>
      </c>
      <c r="E62" s="50">
        <v>29386</v>
      </c>
      <c r="F62" s="19">
        <v>1239854</v>
      </c>
      <c r="G62" s="50">
        <v>27201</v>
      </c>
      <c r="H62" s="19">
        <v>253520</v>
      </c>
      <c r="I62" s="50">
        <v>11151</v>
      </c>
      <c r="J62" s="19">
        <v>1202</v>
      </c>
      <c r="K62" s="50">
        <v>809</v>
      </c>
      <c r="L62" s="52" t="s">
        <v>38</v>
      </c>
      <c r="M62" s="19">
        <v>553</v>
      </c>
      <c r="N62" s="50">
        <v>356</v>
      </c>
      <c r="O62" s="19">
        <v>3269</v>
      </c>
      <c r="P62" s="50">
        <v>1259</v>
      </c>
      <c r="Q62" s="19">
        <v>1486</v>
      </c>
      <c r="R62" s="50">
        <v>1028</v>
      </c>
      <c r="S62" s="19">
        <v>11568</v>
      </c>
      <c r="T62" s="50">
        <v>1919</v>
      </c>
      <c r="U62" s="19">
        <v>4822</v>
      </c>
      <c r="V62" s="50">
        <v>1788</v>
      </c>
      <c r="W62" s="52" t="s">
        <v>38</v>
      </c>
      <c r="X62" s="19">
        <v>3891</v>
      </c>
      <c r="Y62" s="50">
        <v>1189</v>
      </c>
      <c r="Z62" s="19">
        <v>5999</v>
      </c>
      <c r="AA62" s="50">
        <v>1828</v>
      </c>
      <c r="AB62" s="19">
        <v>1336</v>
      </c>
      <c r="AC62" s="50">
        <v>515</v>
      </c>
      <c r="AD62" s="19">
        <v>17029</v>
      </c>
      <c r="AE62" s="50">
        <v>3045</v>
      </c>
      <c r="AF62" s="19">
        <v>4255</v>
      </c>
      <c r="AG62" s="50">
        <v>1289</v>
      </c>
      <c r="AH62" s="52" t="s">
        <v>38</v>
      </c>
      <c r="AI62" s="19">
        <v>783</v>
      </c>
      <c r="AJ62" s="50">
        <v>697</v>
      </c>
      <c r="AK62" s="43">
        <v>110</v>
      </c>
      <c r="AL62" s="50">
        <v>134</v>
      </c>
      <c r="AM62" s="19">
        <v>3659</v>
      </c>
      <c r="AN62" s="50">
        <v>1202</v>
      </c>
      <c r="AO62" s="19">
        <v>2045</v>
      </c>
      <c r="AP62" s="50">
        <v>757</v>
      </c>
      <c r="AQ62" s="19">
        <v>365</v>
      </c>
      <c r="AR62" s="50">
        <v>334</v>
      </c>
      <c r="AS62" s="52" t="s">
        <v>38</v>
      </c>
      <c r="AT62" s="19">
        <v>1065</v>
      </c>
      <c r="AU62" s="50">
        <v>726</v>
      </c>
      <c r="AV62" s="19">
        <v>921</v>
      </c>
      <c r="AW62" s="50">
        <v>531</v>
      </c>
      <c r="AX62" s="19">
        <v>986</v>
      </c>
      <c r="AY62" s="50">
        <v>575</v>
      </c>
      <c r="AZ62" s="19">
        <v>916</v>
      </c>
      <c r="BA62" s="50">
        <v>593</v>
      </c>
      <c r="BB62" s="19">
        <v>20660</v>
      </c>
      <c r="BC62" s="50">
        <v>3765</v>
      </c>
      <c r="BD62" s="52" t="s">
        <v>38</v>
      </c>
      <c r="BE62" s="19">
        <v>5651</v>
      </c>
      <c r="BF62" s="50">
        <v>1428</v>
      </c>
      <c r="BG62" s="19">
        <v>3138</v>
      </c>
      <c r="BH62" s="50">
        <v>1338</v>
      </c>
      <c r="BI62" s="19">
        <v>2019</v>
      </c>
      <c r="BJ62" s="50">
        <v>907</v>
      </c>
      <c r="BK62" s="19">
        <v>1287</v>
      </c>
      <c r="BL62" s="50">
        <v>855</v>
      </c>
      <c r="BM62" s="19">
        <v>979</v>
      </c>
      <c r="BN62" s="50">
        <v>549</v>
      </c>
      <c r="BO62" s="52" t="s">
        <v>38</v>
      </c>
      <c r="BP62" s="19">
        <v>328</v>
      </c>
      <c r="BQ62" s="50">
        <v>304</v>
      </c>
      <c r="BR62" s="19">
        <v>328</v>
      </c>
      <c r="BS62" s="50">
        <v>297</v>
      </c>
      <c r="BT62" s="19">
        <v>409</v>
      </c>
      <c r="BU62" s="50">
        <v>374</v>
      </c>
      <c r="BV62" s="19">
        <v>917</v>
      </c>
      <c r="BW62" s="50">
        <v>405</v>
      </c>
      <c r="BX62" s="19">
        <v>43726</v>
      </c>
      <c r="BY62" s="50">
        <v>4615</v>
      </c>
      <c r="BZ62" s="52" t="s">
        <v>38</v>
      </c>
      <c r="CA62" s="19">
        <v>1335</v>
      </c>
      <c r="CB62" s="50">
        <v>1450</v>
      </c>
      <c r="CC62" s="19">
        <v>43048</v>
      </c>
      <c r="CD62" s="50">
        <v>5742</v>
      </c>
      <c r="CE62" s="19">
        <v>7579</v>
      </c>
      <c r="CF62" s="50">
        <v>1943</v>
      </c>
      <c r="CG62" s="19">
        <v>446</v>
      </c>
      <c r="CH62" s="50">
        <v>536</v>
      </c>
      <c r="CI62" s="19">
        <v>12317</v>
      </c>
      <c r="CJ62" s="50">
        <v>2238</v>
      </c>
      <c r="CK62" s="52" t="s">
        <v>38</v>
      </c>
      <c r="CL62" s="19">
        <v>1576</v>
      </c>
      <c r="CM62" s="50">
        <v>930</v>
      </c>
      <c r="CN62" s="19">
        <v>1451</v>
      </c>
      <c r="CO62" s="50">
        <v>1045</v>
      </c>
      <c r="CP62" s="23" t="s">
        <v>61</v>
      </c>
      <c r="CQ62" s="55" t="s">
        <v>61</v>
      </c>
      <c r="CR62" s="23">
        <v>535</v>
      </c>
      <c r="CS62" s="50">
        <v>344</v>
      </c>
      <c r="CT62" s="19">
        <v>3272</v>
      </c>
      <c r="CU62" s="50">
        <v>975</v>
      </c>
      <c r="CV62" s="52" t="s">
        <v>38</v>
      </c>
      <c r="CW62" s="19">
        <v>455</v>
      </c>
      <c r="CX62" s="50">
        <v>558</v>
      </c>
      <c r="CY62" s="19">
        <v>2566</v>
      </c>
      <c r="CZ62" s="50">
        <v>1222</v>
      </c>
      <c r="DA62" s="19">
        <v>9760</v>
      </c>
      <c r="DB62" s="50">
        <v>2314</v>
      </c>
      <c r="DC62" s="19">
        <v>2041</v>
      </c>
      <c r="DD62" s="50">
        <v>1724</v>
      </c>
      <c r="DE62" s="19">
        <v>1002</v>
      </c>
      <c r="DF62" s="50">
        <v>685</v>
      </c>
      <c r="DG62" s="52" t="s">
        <v>38</v>
      </c>
      <c r="DH62" s="19">
        <v>10010</v>
      </c>
      <c r="DI62" s="50">
        <v>2378</v>
      </c>
      <c r="DJ62" s="19">
        <v>3059</v>
      </c>
      <c r="DK62" s="50">
        <v>917</v>
      </c>
      <c r="DL62" s="19">
        <v>5485</v>
      </c>
      <c r="DM62" s="50">
        <v>1588</v>
      </c>
      <c r="DN62" s="19">
        <v>1725</v>
      </c>
      <c r="DO62" s="50">
        <v>771</v>
      </c>
      <c r="DP62" s="19">
        <v>156</v>
      </c>
      <c r="DQ62" s="50">
        <v>158</v>
      </c>
      <c r="DR62" s="52" t="s">
        <v>38</v>
      </c>
      <c r="DS62" s="19">
        <v>62265</v>
      </c>
      <c r="DT62" s="50">
        <v>6309</v>
      </c>
      <c r="DU62" s="19">
        <v>11188</v>
      </c>
      <c r="DV62" s="50">
        <v>3271</v>
      </c>
      <c r="DW62" s="19">
        <v>813</v>
      </c>
      <c r="DX62" s="50">
        <v>462</v>
      </c>
      <c r="DY62" s="19">
        <v>50264</v>
      </c>
      <c r="DZ62" s="50">
        <v>5417</v>
      </c>
      <c r="EA62" s="46"/>
      <c r="EB62" s="46"/>
    </row>
    <row r="63" spans="1:132" x14ac:dyDescent="0.2">
      <c r="A63" s="46" t="s">
        <v>40</v>
      </c>
      <c r="B63" s="19">
        <v>1047975</v>
      </c>
      <c r="C63" s="50">
        <v>1870</v>
      </c>
      <c r="D63" s="19">
        <v>928114</v>
      </c>
      <c r="E63" s="50">
        <v>8740</v>
      </c>
      <c r="F63" s="19">
        <v>78525</v>
      </c>
      <c r="G63" s="50">
        <v>6998</v>
      </c>
      <c r="H63" s="19">
        <v>32841</v>
      </c>
      <c r="I63" s="50">
        <v>3919</v>
      </c>
      <c r="J63" s="19">
        <v>183</v>
      </c>
      <c r="K63" s="50">
        <v>315</v>
      </c>
      <c r="L63" s="52" t="s">
        <v>40</v>
      </c>
      <c r="M63" s="19">
        <v>0</v>
      </c>
      <c r="N63" s="50">
        <v>220</v>
      </c>
      <c r="O63" s="19">
        <v>50</v>
      </c>
      <c r="P63" s="50">
        <v>86</v>
      </c>
      <c r="Q63" s="19">
        <v>0</v>
      </c>
      <c r="R63" s="50">
        <v>220</v>
      </c>
      <c r="S63" s="19">
        <v>2219</v>
      </c>
      <c r="T63" s="50">
        <v>868</v>
      </c>
      <c r="U63" s="19">
        <v>504</v>
      </c>
      <c r="V63" s="50">
        <v>521</v>
      </c>
      <c r="W63" s="52" t="s">
        <v>40</v>
      </c>
      <c r="X63" s="19">
        <v>4791</v>
      </c>
      <c r="Y63" s="50">
        <v>1825</v>
      </c>
      <c r="Z63" s="19">
        <v>0</v>
      </c>
      <c r="AA63" s="50">
        <v>220</v>
      </c>
      <c r="AB63" s="19">
        <v>45</v>
      </c>
      <c r="AC63" s="50">
        <v>88</v>
      </c>
      <c r="AD63" s="19">
        <v>657</v>
      </c>
      <c r="AE63" s="50">
        <v>365</v>
      </c>
      <c r="AF63" s="19">
        <v>739</v>
      </c>
      <c r="AG63" s="50">
        <v>616</v>
      </c>
      <c r="AH63" s="52" t="s">
        <v>40</v>
      </c>
      <c r="AI63" s="19">
        <v>0</v>
      </c>
      <c r="AJ63" s="50">
        <v>220</v>
      </c>
      <c r="AK63" s="43">
        <v>42</v>
      </c>
      <c r="AL63" s="50">
        <v>83</v>
      </c>
      <c r="AM63" s="19">
        <v>293</v>
      </c>
      <c r="AN63" s="50">
        <v>212</v>
      </c>
      <c r="AO63" s="19">
        <v>0</v>
      </c>
      <c r="AP63" s="50">
        <v>220</v>
      </c>
      <c r="AQ63" s="19">
        <v>0</v>
      </c>
      <c r="AR63" s="50">
        <v>220</v>
      </c>
      <c r="AS63" s="52" t="s">
        <v>40</v>
      </c>
      <c r="AT63" s="19">
        <v>0</v>
      </c>
      <c r="AU63" s="50">
        <v>220</v>
      </c>
      <c r="AV63" s="19">
        <v>86</v>
      </c>
      <c r="AW63" s="50">
        <v>136</v>
      </c>
      <c r="AX63" s="19">
        <v>0</v>
      </c>
      <c r="AY63" s="50">
        <v>220</v>
      </c>
      <c r="AZ63" s="19">
        <v>606</v>
      </c>
      <c r="BA63" s="50">
        <v>372</v>
      </c>
      <c r="BB63" s="19">
        <v>521</v>
      </c>
      <c r="BC63" s="50">
        <v>529</v>
      </c>
      <c r="BD63" s="52" t="s">
        <v>40</v>
      </c>
      <c r="BE63" s="19">
        <v>11413</v>
      </c>
      <c r="BF63" s="50">
        <v>2948</v>
      </c>
      <c r="BG63" s="19">
        <v>151</v>
      </c>
      <c r="BH63" s="50">
        <v>159</v>
      </c>
      <c r="BI63" s="19">
        <v>0</v>
      </c>
      <c r="BJ63" s="50">
        <v>220</v>
      </c>
      <c r="BK63" s="19">
        <v>0</v>
      </c>
      <c r="BL63" s="50">
        <v>220</v>
      </c>
      <c r="BM63" s="19">
        <v>287</v>
      </c>
      <c r="BN63" s="50">
        <v>285</v>
      </c>
      <c r="BO63" s="52" t="s">
        <v>40</v>
      </c>
      <c r="BP63" s="19">
        <v>0</v>
      </c>
      <c r="BQ63" s="50">
        <v>220</v>
      </c>
      <c r="BR63" s="19">
        <v>37</v>
      </c>
      <c r="BS63" s="50">
        <v>74</v>
      </c>
      <c r="BT63" s="19">
        <v>42</v>
      </c>
      <c r="BU63" s="50">
        <v>69</v>
      </c>
      <c r="BV63" s="19">
        <v>677</v>
      </c>
      <c r="BW63" s="50">
        <v>349</v>
      </c>
      <c r="BX63" s="19">
        <v>1038</v>
      </c>
      <c r="BY63" s="50">
        <v>433</v>
      </c>
      <c r="BZ63" s="52" t="s">
        <v>40</v>
      </c>
      <c r="CA63" s="19">
        <v>43</v>
      </c>
      <c r="CB63" s="50">
        <v>77</v>
      </c>
      <c r="CC63" s="19">
        <v>3252</v>
      </c>
      <c r="CD63" s="50">
        <v>1188</v>
      </c>
      <c r="CE63" s="19">
        <v>673</v>
      </c>
      <c r="CF63" s="50">
        <v>538</v>
      </c>
      <c r="CG63" s="19">
        <v>173</v>
      </c>
      <c r="CH63" s="50">
        <v>229</v>
      </c>
      <c r="CI63" s="19">
        <v>623</v>
      </c>
      <c r="CJ63" s="50">
        <v>345</v>
      </c>
      <c r="CK63" s="52" t="s">
        <v>40</v>
      </c>
      <c r="CL63" s="19">
        <v>0</v>
      </c>
      <c r="CM63" s="50">
        <v>220</v>
      </c>
      <c r="CN63" s="19">
        <v>87</v>
      </c>
      <c r="CO63" s="50">
        <v>147</v>
      </c>
      <c r="CP63" s="19">
        <v>422</v>
      </c>
      <c r="CQ63" s="50">
        <v>300</v>
      </c>
      <c r="CR63" s="23" t="s">
        <v>61</v>
      </c>
      <c r="CS63" s="55" t="s">
        <v>61</v>
      </c>
      <c r="CT63" s="23">
        <v>43</v>
      </c>
      <c r="CU63" s="50">
        <v>84</v>
      </c>
      <c r="CV63" s="52" t="s">
        <v>40</v>
      </c>
      <c r="CW63" s="19">
        <v>0</v>
      </c>
      <c r="CX63" s="50">
        <v>220</v>
      </c>
      <c r="CY63" s="19">
        <v>0</v>
      </c>
      <c r="CZ63" s="50">
        <v>220</v>
      </c>
      <c r="DA63" s="19">
        <v>960</v>
      </c>
      <c r="DB63" s="50">
        <v>764</v>
      </c>
      <c r="DC63" s="19">
        <v>194</v>
      </c>
      <c r="DD63" s="50">
        <v>233</v>
      </c>
      <c r="DE63" s="19">
        <v>134</v>
      </c>
      <c r="DF63" s="50">
        <v>154</v>
      </c>
      <c r="DG63" s="52" t="s">
        <v>40</v>
      </c>
      <c r="DH63" s="19">
        <v>1278</v>
      </c>
      <c r="DI63" s="50">
        <v>872</v>
      </c>
      <c r="DJ63" s="19">
        <v>501</v>
      </c>
      <c r="DK63" s="50">
        <v>458</v>
      </c>
      <c r="DL63" s="19">
        <v>0</v>
      </c>
      <c r="DM63" s="50">
        <v>220</v>
      </c>
      <c r="DN63" s="19">
        <v>77</v>
      </c>
      <c r="DO63" s="50">
        <v>95</v>
      </c>
      <c r="DP63" s="19">
        <v>0</v>
      </c>
      <c r="DQ63" s="50">
        <v>220</v>
      </c>
      <c r="DR63" s="52" t="s">
        <v>40</v>
      </c>
      <c r="DS63" s="19">
        <v>8495</v>
      </c>
      <c r="DT63" s="50">
        <v>2974</v>
      </c>
      <c r="DU63" s="19">
        <v>662</v>
      </c>
      <c r="DV63" s="50">
        <v>822</v>
      </c>
      <c r="DW63" s="19">
        <v>165</v>
      </c>
      <c r="DX63" s="50">
        <v>273</v>
      </c>
      <c r="DY63" s="19">
        <v>7668</v>
      </c>
      <c r="DZ63" s="50">
        <v>2872</v>
      </c>
      <c r="EA63" s="46"/>
      <c r="EB63" s="46"/>
    </row>
    <row r="64" spans="1:132" x14ac:dyDescent="0.2">
      <c r="A64" s="46" t="s">
        <v>41</v>
      </c>
      <c r="B64" s="19">
        <v>5029034</v>
      </c>
      <c r="C64" s="50">
        <v>4100</v>
      </c>
      <c r="D64" s="19">
        <v>4309043</v>
      </c>
      <c r="E64" s="50">
        <v>19661</v>
      </c>
      <c r="F64" s="19">
        <v>511153</v>
      </c>
      <c r="G64" s="50">
        <v>17925</v>
      </c>
      <c r="H64" s="19">
        <v>186505</v>
      </c>
      <c r="I64" s="50">
        <v>10214</v>
      </c>
      <c r="J64" s="19">
        <v>4636</v>
      </c>
      <c r="K64" s="50">
        <v>2614</v>
      </c>
      <c r="L64" s="52" t="s">
        <v>41</v>
      </c>
      <c r="M64" s="19">
        <v>715</v>
      </c>
      <c r="N64" s="50">
        <v>563</v>
      </c>
      <c r="O64" s="19">
        <v>1460</v>
      </c>
      <c r="P64" s="50">
        <v>912</v>
      </c>
      <c r="Q64" s="19">
        <v>1382</v>
      </c>
      <c r="R64" s="50">
        <v>1146</v>
      </c>
      <c r="S64" s="19">
        <v>12103</v>
      </c>
      <c r="T64" s="50">
        <v>2660</v>
      </c>
      <c r="U64" s="19">
        <v>1622</v>
      </c>
      <c r="V64" s="50">
        <v>720</v>
      </c>
      <c r="W64" s="52" t="s">
        <v>41</v>
      </c>
      <c r="X64" s="19">
        <v>6800</v>
      </c>
      <c r="Y64" s="50">
        <v>2684</v>
      </c>
      <c r="Z64" s="19">
        <v>978</v>
      </c>
      <c r="AA64" s="50">
        <v>679</v>
      </c>
      <c r="AB64" s="19">
        <v>743</v>
      </c>
      <c r="AC64" s="50">
        <v>472</v>
      </c>
      <c r="AD64" s="19">
        <v>15772</v>
      </c>
      <c r="AE64" s="50">
        <v>3155</v>
      </c>
      <c r="AF64" s="19">
        <v>16110</v>
      </c>
      <c r="AG64" s="50">
        <v>3195</v>
      </c>
      <c r="AH64" s="52" t="s">
        <v>41</v>
      </c>
      <c r="AI64" s="19">
        <v>857</v>
      </c>
      <c r="AJ64" s="50">
        <v>558</v>
      </c>
      <c r="AK64" s="43">
        <v>0</v>
      </c>
      <c r="AL64" s="50">
        <v>214</v>
      </c>
      <c r="AM64" s="19">
        <v>3454</v>
      </c>
      <c r="AN64" s="50">
        <v>1089</v>
      </c>
      <c r="AO64" s="19">
        <v>3095</v>
      </c>
      <c r="AP64" s="50">
        <v>1128</v>
      </c>
      <c r="AQ64" s="19">
        <v>1036</v>
      </c>
      <c r="AR64" s="50">
        <v>811</v>
      </c>
      <c r="AS64" s="52" t="s">
        <v>41</v>
      </c>
      <c r="AT64" s="19">
        <v>1091</v>
      </c>
      <c r="AU64" s="50">
        <v>854</v>
      </c>
      <c r="AV64" s="19">
        <v>1408</v>
      </c>
      <c r="AW64" s="50">
        <v>715</v>
      </c>
      <c r="AX64" s="19">
        <v>1913</v>
      </c>
      <c r="AY64" s="50">
        <v>1178</v>
      </c>
      <c r="AZ64" s="19">
        <v>192</v>
      </c>
      <c r="BA64" s="50">
        <v>157</v>
      </c>
      <c r="BB64" s="19">
        <v>7826</v>
      </c>
      <c r="BC64" s="50">
        <v>2287</v>
      </c>
      <c r="BD64" s="52" t="s">
        <v>41</v>
      </c>
      <c r="BE64" s="19">
        <v>4451</v>
      </c>
      <c r="BF64" s="50">
        <v>1592</v>
      </c>
      <c r="BG64" s="19">
        <v>2721</v>
      </c>
      <c r="BH64" s="50">
        <v>1087</v>
      </c>
      <c r="BI64" s="19">
        <v>366</v>
      </c>
      <c r="BJ64" s="50">
        <v>478</v>
      </c>
      <c r="BK64" s="19">
        <v>895</v>
      </c>
      <c r="BL64" s="50">
        <v>611</v>
      </c>
      <c r="BM64" s="19">
        <v>2960</v>
      </c>
      <c r="BN64" s="50">
        <v>1110</v>
      </c>
      <c r="BO64" s="52" t="s">
        <v>41</v>
      </c>
      <c r="BP64" s="19">
        <v>553</v>
      </c>
      <c r="BQ64" s="50">
        <v>562</v>
      </c>
      <c r="BR64" s="19">
        <v>541</v>
      </c>
      <c r="BS64" s="50">
        <v>392</v>
      </c>
      <c r="BT64" s="19">
        <v>375</v>
      </c>
      <c r="BU64" s="50">
        <v>287</v>
      </c>
      <c r="BV64" s="19">
        <v>787</v>
      </c>
      <c r="BW64" s="50">
        <v>544</v>
      </c>
      <c r="BX64" s="19">
        <v>4921</v>
      </c>
      <c r="BY64" s="50">
        <v>1074</v>
      </c>
      <c r="BZ64" s="52" t="s">
        <v>41</v>
      </c>
      <c r="CA64" s="19">
        <v>944</v>
      </c>
      <c r="CB64" s="50">
        <v>597</v>
      </c>
      <c r="CC64" s="19">
        <v>12721</v>
      </c>
      <c r="CD64" s="50">
        <v>3004</v>
      </c>
      <c r="CE64" s="19">
        <v>27734</v>
      </c>
      <c r="CF64" s="50">
        <v>4557</v>
      </c>
      <c r="CG64" s="19">
        <v>498</v>
      </c>
      <c r="CH64" s="50">
        <v>547</v>
      </c>
      <c r="CI64" s="19">
        <v>5784</v>
      </c>
      <c r="CJ64" s="50">
        <v>1331</v>
      </c>
      <c r="CK64" s="52" t="s">
        <v>41</v>
      </c>
      <c r="CL64" s="19">
        <v>228</v>
      </c>
      <c r="CM64" s="50">
        <v>195</v>
      </c>
      <c r="CN64" s="19">
        <v>748</v>
      </c>
      <c r="CO64" s="50">
        <v>400</v>
      </c>
      <c r="CP64" s="19">
        <v>7040</v>
      </c>
      <c r="CQ64" s="50">
        <v>1754</v>
      </c>
      <c r="CR64" s="19">
        <v>1684</v>
      </c>
      <c r="CS64" s="50">
        <v>1206</v>
      </c>
      <c r="CT64" s="23" t="s">
        <v>61</v>
      </c>
      <c r="CU64" s="55" t="s">
        <v>61</v>
      </c>
      <c r="CV64" s="52" t="s">
        <v>41</v>
      </c>
      <c r="CW64" s="23">
        <v>200</v>
      </c>
      <c r="CX64" s="50">
        <v>197</v>
      </c>
      <c r="CY64" s="19">
        <v>5666</v>
      </c>
      <c r="CZ64" s="50">
        <v>2374</v>
      </c>
      <c r="DA64" s="19">
        <v>5387</v>
      </c>
      <c r="DB64" s="50">
        <v>1624</v>
      </c>
      <c r="DC64" s="19">
        <v>2112</v>
      </c>
      <c r="DD64" s="50">
        <v>1768</v>
      </c>
      <c r="DE64" s="19">
        <v>439</v>
      </c>
      <c r="DF64" s="50">
        <v>444</v>
      </c>
      <c r="DG64" s="52" t="s">
        <v>41</v>
      </c>
      <c r="DH64" s="19">
        <v>6507</v>
      </c>
      <c r="DI64" s="50">
        <v>1426</v>
      </c>
      <c r="DJ64" s="19">
        <v>3842</v>
      </c>
      <c r="DK64" s="50">
        <v>1860</v>
      </c>
      <c r="DL64" s="19">
        <v>1299</v>
      </c>
      <c r="DM64" s="50">
        <v>901</v>
      </c>
      <c r="DN64" s="19">
        <v>1643</v>
      </c>
      <c r="DO64" s="50">
        <v>1357</v>
      </c>
      <c r="DP64" s="19">
        <v>266</v>
      </c>
      <c r="DQ64" s="50">
        <v>444</v>
      </c>
      <c r="DR64" s="52" t="s">
        <v>41</v>
      </c>
      <c r="DS64" s="19">
        <v>22333</v>
      </c>
      <c r="DT64" s="50">
        <v>4693</v>
      </c>
      <c r="DU64" s="19">
        <v>3505</v>
      </c>
      <c r="DV64" s="50">
        <v>2884</v>
      </c>
      <c r="DW64" s="19">
        <v>450</v>
      </c>
      <c r="DX64" s="50">
        <v>456</v>
      </c>
      <c r="DY64" s="19">
        <v>18378</v>
      </c>
      <c r="DZ64" s="50">
        <v>3654</v>
      </c>
      <c r="EA64" s="46"/>
      <c r="EB64" s="46"/>
    </row>
    <row r="65" spans="1:132" x14ac:dyDescent="0.2">
      <c r="A65" s="46" t="s">
        <v>42</v>
      </c>
      <c r="B65" s="19">
        <v>871271</v>
      </c>
      <c r="C65" s="50">
        <v>1414</v>
      </c>
      <c r="D65" s="19">
        <v>740970</v>
      </c>
      <c r="E65" s="50">
        <v>7483</v>
      </c>
      <c r="F65" s="19">
        <v>100177</v>
      </c>
      <c r="G65" s="50">
        <v>7064</v>
      </c>
      <c r="H65" s="19">
        <v>26775</v>
      </c>
      <c r="I65" s="50">
        <v>3764</v>
      </c>
      <c r="J65" s="19">
        <v>84</v>
      </c>
      <c r="K65" s="50">
        <v>146</v>
      </c>
      <c r="L65" s="52" t="s">
        <v>42</v>
      </c>
      <c r="M65" s="19">
        <v>0</v>
      </c>
      <c r="N65" s="50">
        <v>163</v>
      </c>
      <c r="O65" s="19">
        <v>241</v>
      </c>
      <c r="P65" s="50">
        <v>255</v>
      </c>
      <c r="Q65" s="19">
        <v>0</v>
      </c>
      <c r="R65" s="50">
        <v>163</v>
      </c>
      <c r="S65" s="19">
        <v>2073</v>
      </c>
      <c r="T65" s="50">
        <v>953</v>
      </c>
      <c r="U65" s="19">
        <v>797</v>
      </c>
      <c r="V65" s="50">
        <v>498</v>
      </c>
      <c r="W65" s="52" t="s">
        <v>42</v>
      </c>
      <c r="X65" s="19">
        <v>0</v>
      </c>
      <c r="Y65" s="50">
        <v>163</v>
      </c>
      <c r="Z65" s="19">
        <v>0</v>
      </c>
      <c r="AA65" s="50">
        <v>163</v>
      </c>
      <c r="AB65" s="19">
        <v>0</v>
      </c>
      <c r="AC65" s="50">
        <v>163</v>
      </c>
      <c r="AD65" s="19">
        <v>2128</v>
      </c>
      <c r="AE65" s="50">
        <v>1136</v>
      </c>
      <c r="AF65" s="19">
        <v>968</v>
      </c>
      <c r="AG65" s="50">
        <v>691</v>
      </c>
      <c r="AH65" s="52" t="s">
        <v>42</v>
      </c>
      <c r="AI65" s="19">
        <v>0</v>
      </c>
      <c r="AJ65" s="50">
        <v>163</v>
      </c>
      <c r="AK65" s="43">
        <v>297</v>
      </c>
      <c r="AL65" s="50">
        <v>345</v>
      </c>
      <c r="AM65" s="19">
        <v>841</v>
      </c>
      <c r="AN65" s="50">
        <v>685</v>
      </c>
      <c r="AO65" s="19">
        <v>144</v>
      </c>
      <c r="AP65" s="50">
        <v>182</v>
      </c>
      <c r="AQ65" s="19">
        <v>3275</v>
      </c>
      <c r="AR65" s="50">
        <v>1078</v>
      </c>
      <c r="AS65" s="52" t="s">
        <v>42</v>
      </c>
      <c r="AT65" s="19">
        <v>906</v>
      </c>
      <c r="AU65" s="50">
        <v>917</v>
      </c>
      <c r="AV65" s="19">
        <v>57</v>
      </c>
      <c r="AW65" s="50">
        <v>96</v>
      </c>
      <c r="AX65" s="19">
        <v>408</v>
      </c>
      <c r="AY65" s="50">
        <v>567</v>
      </c>
      <c r="AZ65" s="19">
        <v>0</v>
      </c>
      <c r="BA65" s="50">
        <v>163</v>
      </c>
      <c r="BB65" s="19">
        <v>144</v>
      </c>
      <c r="BC65" s="50">
        <v>205</v>
      </c>
      <c r="BD65" s="52" t="s">
        <v>42</v>
      </c>
      <c r="BE65" s="19">
        <v>0</v>
      </c>
      <c r="BF65" s="50">
        <v>163</v>
      </c>
      <c r="BG65" s="19">
        <v>150</v>
      </c>
      <c r="BH65" s="50">
        <v>172</v>
      </c>
      <c r="BI65" s="19">
        <v>3822</v>
      </c>
      <c r="BJ65" s="50">
        <v>1138</v>
      </c>
      <c r="BK65" s="19">
        <v>231</v>
      </c>
      <c r="BL65" s="50">
        <v>318</v>
      </c>
      <c r="BM65" s="19">
        <v>191</v>
      </c>
      <c r="BN65" s="50">
        <v>156</v>
      </c>
      <c r="BO65" s="52" t="s">
        <v>42</v>
      </c>
      <c r="BP65" s="19">
        <v>428</v>
      </c>
      <c r="BQ65" s="50">
        <v>409</v>
      </c>
      <c r="BR65" s="19">
        <v>3735</v>
      </c>
      <c r="BS65" s="50">
        <v>1336</v>
      </c>
      <c r="BT65" s="19">
        <v>56</v>
      </c>
      <c r="BU65" s="50">
        <v>120</v>
      </c>
      <c r="BV65" s="19">
        <v>56</v>
      </c>
      <c r="BW65" s="50">
        <v>96</v>
      </c>
      <c r="BX65" s="19">
        <v>0</v>
      </c>
      <c r="BY65" s="50">
        <v>163</v>
      </c>
      <c r="BZ65" s="52" t="s">
        <v>42</v>
      </c>
      <c r="CA65" s="19">
        <v>299</v>
      </c>
      <c r="CB65" s="50">
        <v>259</v>
      </c>
      <c r="CC65" s="19">
        <v>359</v>
      </c>
      <c r="CD65" s="50">
        <v>435</v>
      </c>
      <c r="CE65" s="19">
        <v>188</v>
      </c>
      <c r="CF65" s="50">
        <v>205</v>
      </c>
      <c r="CG65" s="19">
        <v>1986</v>
      </c>
      <c r="CH65" s="50">
        <v>1127</v>
      </c>
      <c r="CI65" s="19">
        <v>0</v>
      </c>
      <c r="CJ65" s="50">
        <v>163</v>
      </c>
      <c r="CK65" s="52" t="s">
        <v>42</v>
      </c>
      <c r="CL65" s="19">
        <v>0</v>
      </c>
      <c r="CM65" s="50">
        <v>163</v>
      </c>
      <c r="CN65" s="19">
        <v>37</v>
      </c>
      <c r="CO65" s="50">
        <v>69</v>
      </c>
      <c r="CP65" s="19">
        <v>194</v>
      </c>
      <c r="CQ65" s="50">
        <v>243</v>
      </c>
      <c r="CR65" s="19">
        <v>0</v>
      </c>
      <c r="CS65" s="50">
        <v>163</v>
      </c>
      <c r="CT65" s="19">
        <v>612</v>
      </c>
      <c r="CU65" s="50">
        <v>585</v>
      </c>
      <c r="CV65" s="52" t="s">
        <v>42</v>
      </c>
      <c r="CW65" s="23" t="s">
        <v>61</v>
      </c>
      <c r="CX65" s="55" t="s">
        <v>61</v>
      </c>
      <c r="CY65" s="23">
        <v>301</v>
      </c>
      <c r="CZ65" s="50">
        <v>282</v>
      </c>
      <c r="DA65" s="19">
        <v>279</v>
      </c>
      <c r="DB65" s="50">
        <v>223</v>
      </c>
      <c r="DC65" s="19">
        <v>76</v>
      </c>
      <c r="DD65" s="50">
        <v>121</v>
      </c>
      <c r="DE65" s="19">
        <v>0</v>
      </c>
      <c r="DF65" s="50">
        <v>163</v>
      </c>
      <c r="DG65" s="52" t="s">
        <v>42</v>
      </c>
      <c r="DH65" s="19">
        <v>157</v>
      </c>
      <c r="DI65" s="50">
        <v>213</v>
      </c>
      <c r="DJ65" s="19">
        <v>567</v>
      </c>
      <c r="DK65" s="50">
        <v>508</v>
      </c>
      <c r="DL65" s="19">
        <v>0</v>
      </c>
      <c r="DM65" s="50">
        <v>163</v>
      </c>
      <c r="DN65" s="19">
        <v>37</v>
      </c>
      <c r="DO65" s="50">
        <v>54</v>
      </c>
      <c r="DP65" s="19">
        <v>651</v>
      </c>
      <c r="DQ65" s="50">
        <v>494</v>
      </c>
      <c r="DR65" s="52" t="s">
        <v>42</v>
      </c>
      <c r="DS65" s="19">
        <v>3349</v>
      </c>
      <c r="DT65" s="50">
        <v>1373</v>
      </c>
      <c r="DU65" s="19">
        <v>262</v>
      </c>
      <c r="DV65" s="50">
        <v>443</v>
      </c>
      <c r="DW65" s="19">
        <v>61</v>
      </c>
      <c r="DX65" s="50">
        <v>94</v>
      </c>
      <c r="DY65" s="19">
        <v>3026</v>
      </c>
      <c r="DZ65" s="50">
        <v>1230</v>
      </c>
      <c r="EA65" s="46"/>
      <c r="EB65" s="46"/>
    </row>
    <row r="66" spans="1:132" x14ac:dyDescent="0.2">
      <c r="A66" s="46"/>
      <c r="B66" s="19"/>
      <c r="C66" s="50"/>
      <c r="D66" s="19"/>
      <c r="E66" s="50"/>
      <c r="F66" s="19"/>
      <c r="G66" s="50"/>
      <c r="H66" s="19"/>
      <c r="I66" s="50"/>
      <c r="J66" s="19"/>
      <c r="K66" s="50"/>
      <c r="L66" s="52"/>
      <c r="M66" s="19"/>
      <c r="N66" s="50"/>
      <c r="O66" s="19"/>
      <c r="P66" s="50"/>
      <c r="Q66" s="19"/>
      <c r="R66" s="50"/>
      <c r="S66" s="19"/>
      <c r="T66" s="50"/>
      <c r="U66" s="19"/>
      <c r="V66" s="50"/>
      <c r="W66" s="52"/>
      <c r="X66" s="19"/>
      <c r="Y66" s="50"/>
      <c r="Z66" s="19"/>
      <c r="AA66" s="50"/>
      <c r="AB66" s="19"/>
      <c r="AC66" s="50"/>
      <c r="AD66" s="19"/>
      <c r="AE66" s="50"/>
      <c r="AF66" s="19"/>
      <c r="AG66" s="50"/>
      <c r="AH66" s="52"/>
      <c r="AI66" s="19"/>
      <c r="AJ66" s="50"/>
      <c r="AK66" s="43"/>
      <c r="AL66" s="50"/>
      <c r="AM66" s="19"/>
      <c r="AN66" s="50"/>
      <c r="AO66" s="19"/>
      <c r="AP66" s="50"/>
      <c r="AQ66" s="19"/>
      <c r="AR66" s="50"/>
      <c r="AS66" s="52"/>
      <c r="AT66" s="19"/>
      <c r="AU66" s="50"/>
      <c r="AV66" s="19"/>
      <c r="AW66" s="50"/>
      <c r="AX66" s="19"/>
      <c r="AY66" s="50"/>
      <c r="AZ66" s="19"/>
      <c r="BA66" s="50"/>
      <c r="BB66" s="19"/>
      <c r="BC66" s="50"/>
      <c r="BD66" s="52"/>
      <c r="BE66" s="19"/>
      <c r="BF66" s="50"/>
      <c r="BG66" s="19"/>
      <c r="BH66" s="50"/>
      <c r="BI66" s="19"/>
      <c r="BJ66" s="50"/>
      <c r="BK66" s="19"/>
      <c r="BL66" s="50"/>
      <c r="BM66" s="19"/>
      <c r="BN66" s="50"/>
      <c r="BO66" s="52"/>
      <c r="BP66" s="19"/>
      <c r="BQ66" s="50"/>
      <c r="BR66" s="19"/>
      <c r="BS66" s="50"/>
      <c r="BT66" s="19"/>
      <c r="BU66" s="50"/>
      <c r="BV66" s="19"/>
      <c r="BW66" s="50"/>
      <c r="BX66" s="19"/>
      <c r="BY66" s="50"/>
      <c r="BZ66" s="52"/>
      <c r="CA66" s="19"/>
      <c r="CB66" s="50"/>
      <c r="CC66" s="19"/>
      <c r="CD66" s="50"/>
      <c r="CE66" s="19"/>
      <c r="CF66" s="50"/>
      <c r="CG66" s="19"/>
      <c r="CH66" s="50"/>
      <c r="CI66" s="19"/>
      <c r="CJ66" s="50"/>
      <c r="CK66" s="52"/>
      <c r="CL66" s="19"/>
      <c r="CM66" s="50"/>
      <c r="CN66" s="19"/>
      <c r="CO66" s="50"/>
      <c r="CP66" s="19"/>
      <c r="CQ66" s="50"/>
      <c r="CR66" s="19"/>
      <c r="CS66" s="50"/>
      <c r="CT66" s="19"/>
      <c r="CU66" s="50"/>
      <c r="CV66" s="52"/>
      <c r="CW66" s="56"/>
      <c r="CX66" s="50"/>
      <c r="CY66" s="19"/>
      <c r="CZ66" s="50"/>
      <c r="DA66" s="19"/>
      <c r="DB66" s="50"/>
      <c r="DC66" s="19"/>
      <c r="DD66" s="50"/>
      <c r="DE66" s="19"/>
      <c r="DF66" s="50"/>
      <c r="DG66" s="52"/>
      <c r="DH66" s="19"/>
      <c r="DI66" s="50"/>
      <c r="DJ66" s="19"/>
      <c r="DK66" s="50"/>
      <c r="DL66" s="19"/>
      <c r="DM66" s="50"/>
      <c r="DN66" s="19"/>
      <c r="DO66" s="50"/>
      <c r="DP66" s="19"/>
      <c r="DQ66" s="50"/>
      <c r="DR66" s="52"/>
      <c r="DS66" s="19"/>
      <c r="DT66" s="50"/>
      <c r="DU66" s="19"/>
      <c r="DV66" s="50"/>
      <c r="DW66" s="19"/>
      <c r="DX66" s="50"/>
      <c r="DY66" s="19"/>
      <c r="DZ66" s="50"/>
      <c r="EA66" s="46"/>
      <c r="EB66" s="46"/>
    </row>
    <row r="67" spans="1:132" x14ac:dyDescent="0.2">
      <c r="A67" s="46" t="s">
        <v>43</v>
      </c>
      <c r="B67" s="19">
        <v>6692936</v>
      </c>
      <c r="C67" s="50">
        <v>4573</v>
      </c>
      <c r="D67" s="19">
        <v>5706212</v>
      </c>
      <c r="E67" s="50">
        <v>25189</v>
      </c>
      <c r="F67" s="19">
        <v>748791</v>
      </c>
      <c r="G67" s="50">
        <v>24332</v>
      </c>
      <c r="H67" s="19">
        <v>209377</v>
      </c>
      <c r="I67" s="50">
        <v>12422</v>
      </c>
      <c r="J67" s="19">
        <v>8547</v>
      </c>
      <c r="K67" s="50">
        <v>1999</v>
      </c>
      <c r="L67" s="52" t="s">
        <v>43</v>
      </c>
      <c r="M67" s="19">
        <v>1137</v>
      </c>
      <c r="N67" s="50">
        <v>1219</v>
      </c>
      <c r="O67" s="19">
        <v>2886</v>
      </c>
      <c r="P67" s="50">
        <v>1016</v>
      </c>
      <c r="Q67" s="19">
        <v>4841</v>
      </c>
      <c r="R67" s="50">
        <v>1540</v>
      </c>
      <c r="S67" s="19">
        <v>9682</v>
      </c>
      <c r="T67" s="50">
        <v>2557</v>
      </c>
      <c r="U67" s="19">
        <v>5410</v>
      </c>
      <c r="V67" s="50">
        <v>2777</v>
      </c>
      <c r="W67" s="52" t="s">
        <v>43</v>
      </c>
      <c r="X67" s="19">
        <v>1784</v>
      </c>
      <c r="Y67" s="50">
        <v>1164</v>
      </c>
      <c r="Z67" s="19">
        <v>53</v>
      </c>
      <c r="AA67" s="50">
        <v>93</v>
      </c>
      <c r="AB67" s="19">
        <v>203</v>
      </c>
      <c r="AC67" s="50">
        <v>195</v>
      </c>
      <c r="AD67" s="19">
        <v>26724</v>
      </c>
      <c r="AE67" s="50">
        <v>5611</v>
      </c>
      <c r="AF67" s="19">
        <v>17439</v>
      </c>
      <c r="AG67" s="50">
        <v>3341</v>
      </c>
      <c r="AH67" s="52" t="s">
        <v>43</v>
      </c>
      <c r="AI67" s="19">
        <v>1515</v>
      </c>
      <c r="AJ67" s="50">
        <v>989</v>
      </c>
      <c r="AK67" s="43">
        <v>148</v>
      </c>
      <c r="AL67" s="50">
        <v>189</v>
      </c>
      <c r="AM67" s="19">
        <v>9857</v>
      </c>
      <c r="AN67" s="50">
        <v>2634</v>
      </c>
      <c r="AO67" s="19">
        <v>4928</v>
      </c>
      <c r="AP67" s="50">
        <v>1801</v>
      </c>
      <c r="AQ67" s="19">
        <v>588</v>
      </c>
      <c r="AR67" s="50">
        <v>544</v>
      </c>
      <c r="AS67" s="52" t="s">
        <v>43</v>
      </c>
      <c r="AT67" s="19">
        <v>796</v>
      </c>
      <c r="AU67" s="50">
        <v>503</v>
      </c>
      <c r="AV67" s="19">
        <v>13720</v>
      </c>
      <c r="AW67" s="50">
        <v>3341</v>
      </c>
      <c r="AX67" s="19">
        <v>2226</v>
      </c>
      <c r="AY67" s="50">
        <v>1323</v>
      </c>
      <c r="AZ67" s="19">
        <v>576</v>
      </c>
      <c r="BA67" s="50">
        <v>582</v>
      </c>
      <c r="BB67" s="19">
        <v>1470</v>
      </c>
      <c r="BC67" s="50">
        <v>1013</v>
      </c>
      <c r="BD67" s="52" t="s">
        <v>43</v>
      </c>
      <c r="BE67" s="19">
        <v>3592</v>
      </c>
      <c r="BF67" s="50">
        <v>3135</v>
      </c>
      <c r="BG67" s="19">
        <v>4814</v>
      </c>
      <c r="BH67" s="50">
        <v>1699</v>
      </c>
      <c r="BI67" s="19">
        <v>375</v>
      </c>
      <c r="BJ67" s="50">
        <v>317</v>
      </c>
      <c r="BK67" s="19">
        <v>11641</v>
      </c>
      <c r="BL67" s="50">
        <v>3142</v>
      </c>
      <c r="BM67" s="19">
        <v>5139</v>
      </c>
      <c r="BN67" s="50">
        <v>1705</v>
      </c>
      <c r="BO67" s="52" t="s">
        <v>43</v>
      </c>
      <c r="BP67" s="19">
        <v>122</v>
      </c>
      <c r="BQ67" s="50">
        <v>151</v>
      </c>
      <c r="BR67" s="19">
        <v>913</v>
      </c>
      <c r="BS67" s="50">
        <v>782</v>
      </c>
      <c r="BT67" s="19">
        <v>789</v>
      </c>
      <c r="BU67" s="50">
        <v>686</v>
      </c>
      <c r="BV67" s="19">
        <v>649</v>
      </c>
      <c r="BW67" s="50">
        <v>582</v>
      </c>
      <c r="BX67" s="19">
        <v>2231</v>
      </c>
      <c r="BY67" s="50">
        <v>915</v>
      </c>
      <c r="BZ67" s="52" t="s">
        <v>43</v>
      </c>
      <c r="CA67" s="19">
        <v>366</v>
      </c>
      <c r="CB67" s="50">
        <v>359</v>
      </c>
      <c r="CC67" s="19">
        <v>5312</v>
      </c>
      <c r="CD67" s="50">
        <v>1612</v>
      </c>
      <c r="CE67" s="19">
        <v>9388</v>
      </c>
      <c r="CF67" s="50">
        <v>2523</v>
      </c>
      <c r="CG67" s="19">
        <v>285</v>
      </c>
      <c r="CH67" s="50">
        <v>263</v>
      </c>
      <c r="CI67" s="19">
        <v>6273</v>
      </c>
      <c r="CJ67" s="50">
        <v>1703</v>
      </c>
      <c r="CK67" s="52" t="s">
        <v>43</v>
      </c>
      <c r="CL67" s="19">
        <v>2130</v>
      </c>
      <c r="CM67" s="50">
        <v>900</v>
      </c>
      <c r="CN67" s="19">
        <v>2314</v>
      </c>
      <c r="CO67" s="50">
        <v>1201</v>
      </c>
      <c r="CP67" s="19">
        <v>2504</v>
      </c>
      <c r="CQ67" s="50">
        <v>1100</v>
      </c>
      <c r="CR67" s="19">
        <v>183</v>
      </c>
      <c r="CS67" s="50">
        <v>225</v>
      </c>
      <c r="CT67" s="19">
        <v>6061</v>
      </c>
      <c r="CU67" s="50">
        <v>1964</v>
      </c>
      <c r="CV67" s="52" t="s">
        <v>43</v>
      </c>
      <c r="CW67" s="19">
        <v>1722</v>
      </c>
      <c r="CX67" s="50">
        <v>319</v>
      </c>
      <c r="CY67" s="23" t="s">
        <v>61</v>
      </c>
      <c r="CZ67" s="55" t="s">
        <v>61</v>
      </c>
      <c r="DA67" s="23">
        <v>12046</v>
      </c>
      <c r="DB67" s="50">
        <v>2550</v>
      </c>
      <c r="DC67" s="19">
        <v>1186</v>
      </c>
      <c r="DD67" s="50">
        <v>927</v>
      </c>
      <c r="DE67" s="19">
        <v>77</v>
      </c>
      <c r="DF67" s="50">
        <v>139</v>
      </c>
      <c r="DG67" s="52" t="s">
        <v>43</v>
      </c>
      <c r="DH67" s="19">
        <v>8172</v>
      </c>
      <c r="DI67" s="50">
        <v>1896</v>
      </c>
      <c r="DJ67" s="19">
        <v>3245</v>
      </c>
      <c r="DK67" s="50">
        <v>1139</v>
      </c>
      <c r="DL67" s="19">
        <v>1705</v>
      </c>
      <c r="DM67" s="50">
        <v>1498</v>
      </c>
      <c r="DN67" s="19">
        <v>1492</v>
      </c>
      <c r="DO67" s="50">
        <v>1218</v>
      </c>
      <c r="DP67" s="19">
        <v>121</v>
      </c>
      <c r="DQ67" s="50">
        <v>132</v>
      </c>
      <c r="DR67" s="52" t="s">
        <v>43</v>
      </c>
      <c r="DS67" s="19">
        <v>28556</v>
      </c>
      <c r="DT67" s="50">
        <v>4119</v>
      </c>
      <c r="DU67" s="19">
        <v>1615</v>
      </c>
      <c r="DV67" s="50">
        <v>1100</v>
      </c>
      <c r="DW67" s="19">
        <v>147</v>
      </c>
      <c r="DX67" s="50">
        <v>139</v>
      </c>
      <c r="DY67" s="19">
        <v>26794</v>
      </c>
      <c r="DZ67" s="50">
        <v>4127</v>
      </c>
      <c r="EA67" s="46"/>
      <c r="EB67" s="46"/>
    </row>
    <row r="68" spans="1:132" x14ac:dyDescent="0.2">
      <c r="A68" s="46" t="s">
        <v>44</v>
      </c>
      <c r="B68" s="19">
        <v>28333482</v>
      </c>
      <c r="C68" s="50">
        <v>10498</v>
      </c>
      <c r="D68" s="19">
        <v>23992374</v>
      </c>
      <c r="E68" s="50">
        <v>61744</v>
      </c>
      <c r="F68" s="19">
        <v>3575604</v>
      </c>
      <c r="G68" s="50">
        <v>57916</v>
      </c>
      <c r="H68" s="19">
        <v>563945</v>
      </c>
      <c r="I68" s="50">
        <v>24840</v>
      </c>
      <c r="J68" s="19">
        <v>5945</v>
      </c>
      <c r="K68" s="50">
        <v>2230</v>
      </c>
      <c r="L68" s="52" t="s">
        <v>44</v>
      </c>
      <c r="M68" s="19">
        <v>2375</v>
      </c>
      <c r="N68" s="50">
        <v>1153</v>
      </c>
      <c r="O68" s="19">
        <v>18628</v>
      </c>
      <c r="P68" s="50">
        <v>4438</v>
      </c>
      <c r="Q68" s="19">
        <v>14377</v>
      </c>
      <c r="R68" s="50">
        <v>3519</v>
      </c>
      <c r="S68" s="19">
        <v>86164</v>
      </c>
      <c r="T68" s="50">
        <v>8052</v>
      </c>
      <c r="U68" s="19">
        <v>21509</v>
      </c>
      <c r="V68" s="50">
        <v>4209</v>
      </c>
      <c r="W68" s="52" t="s">
        <v>44</v>
      </c>
      <c r="X68" s="19">
        <v>3762</v>
      </c>
      <c r="Y68" s="50">
        <v>1974</v>
      </c>
      <c r="Z68" s="19">
        <v>1275</v>
      </c>
      <c r="AA68" s="50">
        <v>1090</v>
      </c>
      <c r="AB68" s="19">
        <v>1059</v>
      </c>
      <c r="AC68" s="50">
        <v>675</v>
      </c>
      <c r="AD68" s="19">
        <v>37262</v>
      </c>
      <c r="AE68" s="50">
        <v>6241</v>
      </c>
      <c r="AF68" s="19">
        <v>14235</v>
      </c>
      <c r="AG68" s="50">
        <v>3347</v>
      </c>
      <c r="AH68" s="52" t="s">
        <v>44</v>
      </c>
      <c r="AI68" s="19">
        <v>7986</v>
      </c>
      <c r="AJ68" s="50">
        <v>3279</v>
      </c>
      <c r="AK68" s="43">
        <v>3494</v>
      </c>
      <c r="AL68" s="50">
        <v>1534</v>
      </c>
      <c r="AM68" s="19">
        <v>19241</v>
      </c>
      <c r="AN68" s="50">
        <v>3174</v>
      </c>
      <c r="AO68" s="19">
        <v>9704</v>
      </c>
      <c r="AP68" s="50">
        <v>3157</v>
      </c>
      <c r="AQ68" s="19">
        <v>6379</v>
      </c>
      <c r="AR68" s="50">
        <v>2298</v>
      </c>
      <c r="AS68" s="52" t="s">
        <v>44</v>
      </c>
      <c r="AT68" s="19">
        <v>12049</v>
      </c>
      <c r="AU68" s="50">
        <v>3751</v>
      </c>
      <c r="AV68" s="19">
        <v>3841</v>
      </c>
      <c r="AW68" s="50">
        <v>1674</v>
      </c>
      <c r="AX68" s="19">
        <v>29108</v>
      </c>
      <c r="AY68" s="50">
        <v>4647</v>
      </c>
      <c r="AZ68" s="19">
        <v>815</v>
      </c>
      <c r="BA68" s="50">
        <v>661</v>
      </c>
      <c r="BB68" s="19">
        <v>13777</v>
      </c>
      <c r="BC68" s="50">
        <v>3379</v>
      </c>
      <c r="BD68" s="52" t="s">
        <v>44</v>
      </c>
      <c r="BE68" s="19">
        <v>5528</v>
      </c>
      <c r="BF68" s="50">
        <v>2176</v>
      </c>
      <c r="BG68" s="19">
        <v>8070</v>
      </c>
      <c r="BH68" s="50">
        <v>2524</v>
      </c>
      <c r="BI68" s="19">
        <v>7291</v>
      </c>
      <c r="BJ68" s="50">
        <v>2101</v>
      </c>
      <c r="BK68" s="19">
        <v>8663</v>
      </c>
      <c r="BL68" s="50">
        <v>3278</v>
      </c>
      <c r="BM68" s="19">
        <v>21257</v>
      </c>
      <c r="BN68" s="50">
        <v>4567</v>
      </c>
      <c r="BO68" s="52" t="s">
        <v>44</v>
      </c>
      <c r="BP68" s="19">
        <v>1626</v>
      </c>
      <c r="BQ68" s="50">
        <v>1070</v>
      </c>
      <c r="BR68" s="19">
        <v>2959</v>
      </c>
      <c r="BS68" s="50">
        <v>1270</v>
      </c>
      <c r="BT68" s="19">
        <v>6215</v>
      </c>
      <c r="BU68" s="50">
        <v>1860</v>
      </c>
      <c r="BV68" s="19">
        <v>1166</v>
      </c>
      <c r="BW68" s="50">
        <v>890</v>
      </c>
      <c r="BX68" s="19">
        <v>5906</v>
      </c>
      <c r="BY68" s="50">
        <v>1640</v>
      </c>
      <c r="BZ68" s="52" t="s">
        <v>44</v>
      </c>
      <c r="CA68" s="19">
        <v>17670</v>
      </c>
      <c r="CB68" s="50">
        <v>4533</v>
      </c>
      <c r="CC68" s="19">
        <v>18925</v>
      </c>
      <c r="CD68" s="50">
        <v>3654</v>
      </c>
      <c r="CE68" s="19">
        <v>17954</v>
      </c>
      <c r="CF68" s="50">
        <v>3454</v>
      </c>
      <c r="CG68" s="19">
        <v>2456</v>
      </c>
      <c r="CH68" s="50">
        <v>1219</v>
      </c>
      <c r="CI68" s="19">
        <v>9600</v>
      </c>
      <c r="CJ68" s="50">
        <v>2601</v>
      </c>
      <c r="CK68" s="52" t="s">
        <v>44</v>
      </c>
      <c r="CL68" s="19">
        <v>24590</v>
      </c>
      <c r="CM68" s="50">
        <v>4313</v>
      </c>
      <c r="CN68" s="19">
        <v>6457</v>
      </c>
      <c r="CO68" s="50">
        <v>2244</v>
      </c>
      <c r="CP68" s="19">
        <v>9143</v>
      </c>
      <c r="CQ68" s="50">
        <v>3237</v>
      </c>
      <c r="CR68" s="19">
        <v>933</v>
      </c>
      <c r="CS68" s="50">
        <v>920</v>
      </c>
      <c r="CT68" s="19">
        <v>8806</v>
      </c>
      <c r="CU68" s="50">
        <v>2967</v>
      </c>
      <c r="CV68" s="52" t="s">
        <v>44</v>
      </c>
      <c r="CW68" s="19">
        <v>1979</v>
      </c>
      <c r="CX68" s="50">
        <v>1305</v>
      </c>
      <c r="CY68" s="19">
        <v>12229</v>
      </c>
      <c r="CZ68" s="50">
        <v>3224</v>
      </c>
      <c r="DA68" s="23" t="s">
        <v>61</v>
      </c>
      <c r="DB68" s="55" t="s">
        <v>61</v>
      </c>
      <c r="DC68" s="23">
        <v>6287</v>
      </c>
      <c r="DD68" s="50">
        <v>1879</v>
      </c>
      <c r="DE68" s="19">
        <v>569</v>
      </c>
      <c r="DF68" s="50">
        <v>631</v>
      </c>
      <c r="DG68" s="52" t="s">
        <v>44</v>
      </c>
      <c r="DH68" s="19">
        <v>18731</v>
      </c>
      <c r="DI68" s="50">
        <v>4861</v>
      </c>
      <c r="DJ68" s="19">
        <v>16855</v>
      </c>
      <c r="DK68" s="50">
        <v>4469</v>
      </c>
      <c r="DL68" s="19">
        <v>924</v>
      </c>
      <c r="DM68" s="50">
        <v>655</v>
      </c>
      <c r="DN68" s="19">
        <v>5844</v>
      </c>
      <c r="DO68" s="50">
        <v>3518</v>
      </c>
      <c r="DP68" s="19">
        <v>2327</v>
      </c>
      <c r="DQ68" s="50">
        <v>1220</v>
      </c>
      <c r="DR68" s="52" t="s">
        <v>44</v>
      </c>
      <c r="DS68" s="19">
        <v>201559</v>
      </c>
      <c r="DT68" s="50">
        <v>15023</v>
      </c>
      <c r="DU68" s="19">
        <v>11057</v>
      </c>
      <c r="DV68" s="50">
        <v>3135</v>
      </c>
      <c r="DW68" s="19">
        <v>823</v>
      </c>
      <c r="DX68" s="50">
        <v>613</v>
      </c>
      <c r="DY68" s="19">
        <v>189679</v>
      </c>
      <c r="DZ68" s="50">
        <v>14038</v>
      </c>
      <c r="EA68" s="46"/>
      <c r="EB68" s="46"/>
    </row>
    <row r="69" spans="1:132" x14ac:dyDescent="0.2">
      <c r="A69" s="46" t="s">
        <v>45</v>
      </c>
      <c r="B69" s="19">
        <v>3114717</v>
      </c>
      <c r="C69" s="50">
        <v>3345</v>
      </c>
      <c r="D69" s="19">
        <v>2583764</v>
      </c>
      <c r="E69" s="50">
        <v>17461</v>
      </c>
      <c r="F69" s="19">
        <v>408033</v>
      </c>
      <c r="G69" s="50">
        <v>13986</v>
      </c>
      <c r="H69" s="19">
        <v>100824</v>
      </c>
      <c r="I69" s="50">
        <v>7505</v>
      </c>
      <c r="J69" s="19">
        <v>315</v>
      </c>
      <c r="K69" s="50">
        <v>357</v>
      </c>
      <c r="L69" s="52" t="s">
        <v>45</v>
      </c>
      <c r="M69" s="19">
        <v>494</v>
      </c>
      <c r="N69" s="50">
        <v>453</v>
      </c>
      <c r="O69" s="19">
        <v>6827</v>
      </c>
      <c r="P69" s="50">
        <v>2086</v>
      </c>
      <c r="Q69" s="19">
        <v>896</v>
      </c>
      <c r="R69" s="50">
        <v>858</v>
      </c>
      <c r="S69" s="19">
        <v>18025</v>
      </c>
      <c r="T69" s="50">
        <v>3176</v>
      </c>
      <c r="U69" s="19">
        <v>4181</v>
      </c>
      <c r="V69" s="50">
        <v>1351</v>
      </c>
      <c r="W69" s="52" t="s">
        <v>45</v>
      </c>
      <c r="X69" s="19">
        <v>720</v>
      </c>
      <c r="Y69" s="50">
        <v>682</v>
      </c>
      <c r="Z69" s="19">
        <v>61</v>
      </c>
      <c r="AA69" s="50">
        <v>108</v>
      </c>
      <c r="AB69" s="19">
        <v>149</v>
      </c>
      <c r="AC69" s="50">
        <v>143</v>
      </c>
      <c r="AD69" s="19">
        <v>2743</v>
      </c>
      <c r="AE69" s="50">
        <v>1095</v>
      </c>
      <c r="AF69" s="19">
        <v>2665</v>
      </c>
      <c r="AG69" s="50">
        <v>1297</v>
      </c>
      <c r="AH69" s="52" t="s">
        <v>45</v>
      </c>
      <c r="AI69" s="19">
        <v>2533</v>
      </c>
      <c r="AJ69" s="50">
        <v>1659</v>
      </c>
      <c r="AK69" s="43">
        <v>8574</v>
      </c>
      <c r="AL69" s="50">
        <v>2204</v>
      </c>
      <c r="AM69" s="19">
        <v>1737</v>
      </c>
      <c r="AN69" s="50">
        <v>830</v>
      </c>
      <c r="AO69" s="19">
        <v>355</v>
      </c>
      <c r="AP69" s="50">
        <v>258</v>
      </c>
      <c r="AQ69" s="19">
        <v>754</v>
      </c>
      <c r="AR69" s="50">
        <v>556</v>
      </c>
      <c r="AS69" s="52" t="s">
        <v>45</v>
      </c>
      <c r="AT69" s="19">
        <v>964</v>
      </c>
      <c r="AU69" s="50">
        <v>689</v>
      </c>
      <c r="AV69" s="19">
        <v>368</v>
      </c>
      <c r="AW69" s="50">
        <v>308</v>
      </c>
      <c r="AX69" s="19">
        <v>241</v>
      </c>
      <c r="AY69" s="50">
        <v>289</v>
      </c>
      <c r="AZ69" s="19">
        <v>98</v>
      </c>
      <c r="BA69" s="50">
        <v>172</v>
      </c>
      <c r="BB69" s="19">
        <v>743</v>
      </c>
      <c r="BC69" s="50">
        <v>392</v>
      </c>
      <c r="BD69" s="52" t="s">
        <v>45</v>
      </c>
      <c r="BE69" s="19">
        <v>1909</v>
      </c>
      <c r="BF69" s="50">
        <v>1430</v>
      </c>
      <c r="BG69" s="19">
        <v>1477</v>
      </c>
      <c r="BH69" s="50">
        <v>1331</v>
      </c>
      <c r="BI69" s="19">
        <v>531</v>
      </c>
      <c r="BJ69" s="50">
        <v>451</v>
      </c>
      <c r="BK69" s="19">
        <v>216</v>
      </c>
      <c r="BL69" s="50">
        <v>279</v>
      </c>
      <c r="BM69" s="19">
        <v>977</v>
      </c>
      <c r="BN69" s="50">
        <v>557</v>
      </c>
      <c r="BO69" s="52" t="s">
        <v>45</v>
      </c>
      <c r="BP69" s="19">
        <v>1548</v>
      </c>
      <c r="BQ69" s="50">
        <v>909</v>
      </c>
      <c r="BR69" s="19">
        <v>377</v>
      </c>
      <c r="BS69" s="50">
        <v>259</v>
      </c>
      <c r="BT69" s="19">
        <v>4383</v>
      </c>
      <c r="BU69" s="50">
        <v>1708</v>
      </c>
      <c r="BV69" s="19">
        <v>269</v>
      </c>
      <c r="BW69" s="50">
        <v>261</v>
      </c>
      <c r="BX69" s="19">
        <v>646</v>
      </c>
      <c r="BY69" s="50">
        <v>453</v>
      </c>
      <c r="BZ69" s="52" t="s">
        <v>45</v>
      </c>
      <c r="CA69" s="19">
        <v>1014</v>
      </c>
      <c r="CB69" s="50">
        <v>577</v>
      </c>
      <c r="CC69" s="19">
        <v>3413</v>
      </c>
      <c r="CD69" s="50">
        <v>1455</v>
      </c>
      <c r="CE69" s="19">
        <v>767</v>
      </c>
      <c r="CF69" s="50">
        <v>563</v>
      </c>
      <c r="CG69" s="19">
        <v>482</v>
      </c>
      <c r="CH69" s="50">
        <v>506</v>
      </c>
      <c r="CI69" s="19">
        <v>1382</v>
      </c>
      <c r="CJ69" s="50">
        <v>704</v>
      </c>
      <c r="CK69" s="52" t="s">
        <v>45</v>
      </c>
      <c r="CL69" s="19">
        <v>127</v>
      </c>
      <c r="CM69" s="50">
        <v>130</v>
      </c>
      <c r="CN69" s="19">
        <v>5136</v>
      </c>
      <c r="CO69" s="50">
        <v>1929</v>
      </c>
      <c r="CP69" s="19">
        <v>1104</v>
      </c>
      <c r="CQ69" s="50">
        <v>827</v>
      </c>
      <c r="CR69" s="19">
        <v>50</v>
      </c>
      <c r="CS69" s="50">
        <v>85</v>
      </c>
      <c r="CT69" s="19">
        <v>246</v>
      </c>
      <c r="CU69" s="50">
        <v>335</v>
      </c>
      <c r="CV69" s="52" t="s">
        <v>45</v>
      </c>
      <c r="CW69" s="19">
        <v>318</v>
      </c>
      <c r="CX69" s="50">
        <v>262</v>
      </c>
      <c r="CY69" s="19">
        <v>814</v>
      </c>
      <c r="CZ69" s="50">
        <v>644</v>
      </c>
      <c r="DA69" s="19">
        <v>7528</v>
      </c>
      <c r="DB69" s="50">
        <v>2137</v>
      </c>
      <c r="DC69" s="23" t="s">
        <v>61</v>
      </c>
      <c r="DD69" s="55" t="s">
        <v>61</v>
      </c>
      <c r="DE69" s="23">
        <v>0</v>
      </c>
      <c r="DF69" s="50">
        <v>193</v>
      </c>
      <c r="DG69" s="52" t="s">
        <v>45</v>
      </c>
      <c r="DH69" s="19">
        <v>1526</v>
      </c>
      <c r="DI69" s="50">
        <v>701</v>
      </c>
      <c r="DJ69" s="19">
        <v>8186</v>
      </c>
      <c r="DK69" s="50">
        <v>3535</v>
      </c>
      <c r="DL69" s="19">
        <v>75</v>
      </c>
      <c r="DM69" s="50">
        <v>126</v>
      </c>
      <c r="DN69" s="19">
        <v>1346</v>
      </c>
      <c r="DO69" s="50">
        <v>771</v>
      </c>
      <c r="DP69" s="19">
        <v>1534</v>
      </c>
      <c r="DQ69" s="50">
        <v>875</v>
      </c>
      <c r="DR69" s="52" t="s">
        <v>45</v>
      </c>
      <c r="DS69" s="19">
        <v>22096</v>
      </c>
      <c r="DT69" s="50">
        <v>4992</v>
      </c>
      <c r="DU69" s="19">
        <v>0</v>
      </c>
      <c r="DV69" s="50">
        <v>193</v>
      </c>
      <c r="DW69" s="19">
        <v>0</v>
      </c>
      <c r="DX69" s="50">
        <v>193</v>
      </c>
      <c r="DY69" s="19">
        <v>22096</v>
      </c>
      <c r="DZ69" s="50">
        <v>4992</v>
      </c>
      <c r="EA69" s="46"/>
      <c r="EB69" s="46"/>
    </row>
    <row r="70" spans="1:132" x14ac:dyDescent="0.2">
      <c r="A70" s="46" t="s">
        <v>46</v>
      </c>
      <c r="B70" s="19">
        <v>621681</v>
      </c>
      <c r="C70" s="50">
        <v>937</v>
      </c>
      <c r="D70" s="19">
        <v>542177</v>
      </c>
      <c r="E70" s="50">
        <v>5046</v>
      </c>
      <c r="F70" s="19">
        <v>50818</v>
      </c>
      <c r="G70" s="50">
        <v>4088</v>
      </c>
      <c r="H70" s="19">
        <v>26306</v>
      </c>
      <c r="I70" s="50">
        <v>3523</v>
      </c>
      <c r="J70" s="19">
        <v>124</v>
      </c>
      <c r="K70" s="50">
        <v>175</v>
      </c>
      <c r="L70" s="52" t="s">
        <v>46</v>
      </c>
      <c r="M70" s="19">
        <v>0</v>
      </c>
      <c r="N70" s="50">
        <v>157</v>
      </c>
      <c r="O70" s="19">
        <v>205</v>
      </c>
      <c r="P70" s="50">
        <v>199</v>
      </c>
      <c r="Q70" s="19">
        <v>0</v>
      </c>
      <c r="R70" s="50">
        <v>157</v>
      </c>
      <c r="S70" s="19">
        <v>1380</v>
      </c>
      <c r="T70" s="50">
        <v>776</v>
      </c>
      <c r="U70" s="19">
        <v>649</v>
      </c>
      <c r="V70" s="50">
        <v>458</v>
      </c>
      <c r="W70" s="52" t="s">
        <v>46</v>
      </c>
      <c r="X70" s="19">
        <v>2251</v>
      </c>
      <c r="Y70" s="50">
        <v>782</v>
      </c>
      <c r="Z70" s="19">
        <v>0</v>
      </c>
      <c r="AA70" s="50">
        <v>157</v>
      </c>
      <c r="AB70" s="19">
        <v>134</v>
      </c>
      <c r="AC70" s="50">
        <v>111</v>
      </c>
      <c r="AD70" s="19">
        <v>2105</v>
      </c>
      <c r="AE70" s="50">
        <v>927</v>
      </c>
      <c r="AF70" s="19">
        <v>170</v>
      </c>
      <c r="AG70" s="50">
        <v>153</v>
      </c>
      <c r="AH70" s="52" t="s">
        <v>46</v>
      </c>
      <c r="AI70" s="19">
        <v>98</v>
      </c>
      <c r="AJ70" s="50">
        <v>168</v>
      </c>
      <c r="AK70" s="43">
        <v>0</v>
      </c>
      <c r="AL70" s="50">
        <v>157</v>
      </c>
      <c r="AM70" s="19">
        <v>75</v>
      </c>
      <c r="AN70" s="50">
        <v>88</v>
      </c>
      <c r="AO70" s="19">
        <v>31</v>
      </c>
      <c r="AP70" s="50">
        <v>61</v>
      </c>
      <c r="AQ70" s="19">
        <v>53</v>
      </c>
      <c r="AR70" s="50">
        <v>92</v>
      </c>
      <c r="AS70" s="52" t="s">
        <v>46</v>
      </c>
      <c r="AT70" s="19">
        <v>0</v>
      </c>
      <c r="AU70" s="50">
        <v>157</v>
      </c>
      <c r="AV70" s="19">
        <v>740</v>
      </c>
      <c r="AW70" s="50">
        <v>1028</v>
      </c>
      <c r="AX70" s="19">
        <v>24</v>
      </c>
      <c r="AY70" s="50">
        <v>38</v>
      </c>
      <c r="AZ70" s="19">
        <v>455</v>
      </c>
      <c r="BA70" s="50">
        <v>342</v>
      </c>
      <c r="BB70" s="19">
        <v>357</v>
      </c>
      <c r="BC70" s="50">
        <v>232</v>
      </c>
      <c r="BD70" s="52" t="s">
        <v>46</v>
      </c>
      <c r="BE70" s="19">
        <v>3819</v>
      </c>
      <c r="BF70" s="50">
        <v>1118</v>
      </c>
      <c r="BG70" s="19">
        <v>107</v>
      </c>
      <c r="BH70" s="50">
        <v>120</v>
      </c>
      <c r="BI70" s="19">
        <v>461</v>
      </c>
      <c r="BJ70" s="50">
        <v>419</v>
      </c>
      <c r="BK70" s="19">
        <v>0</v>
      </c>
      <c r="BL70" s="50">
        <v>157</v>
      </c>
      <c r="BM70" s="19">
        <v>126</v>
      </c>
      <c r="BN70" s="50">
        <v>152</v>
      </c>
      <c r="BO70" s="52" t="s">
        <v>46</v>
      </c>
      <c r="BP70" s="19">
        <v>0</v>
      </c>
      <c r="BQ70" s="50">
        <v>157</v>
      </c>
      <c r="BR70" s="19">
        <v>27</v>
      </c>
      <c r="BS70" s="50">
        <v>44</v>
      </c>
      <c r="BT70" s="19">
        <v>110</v>
      </c>
      <c r="BU70" s="50">
        <v>142</v>
      </c>
      <c r="BV70" s="19">
        <v>2877</v>
      </c>
      <c r="BW70" s="50">
        <v>1204</v>
      </c>
      <c r="BX70" s="19">
        <v>1343</v>
      </c>
      <c r="BY70" s="50">
        <v>906</v>
      </c>
      <c r="BZ70" s="52" t="s">
        <v>46</v>
      </c>
      <c r="CA70" s="19">
        <v>101</v>
      </c>
      <c r="CB70" s="50">
        <v>164</v>
      </c>
      <c r="CC70" s="19">
        <v>4535</v>
      </c>
      <c r="CD70" s="50">
        <v>1244</v>
      </c>
      <c r="CE70" s="19">
        <v>266</v>
      </c>
      <c r="CF70" s="50">
        <v>299</v>
      </c>
      <c r="CG70" s="19">
        <v>0</v>
      </c>
      <c r="CH70" s="50">
        <v>157</v>
      </c>
      <c r="CI70" s="19">
        <v>201</v>
      </c>
      <c r="CJ70" s="50">
        <v>285</v>
      </c>
      <c r="CK70" s="52" t="s">
        <v>46</v>
      </c>
      <c r="CL70" s="19">
        <v>71</v>
      </c>
      <c r="CM70" s="50">
        <v>78</v>
      </c>
      <c r="CN70" s="19">
        <v>125</v>
      </c>
      <c r="CO70" s="50">
        <v>177</v>
      </c>
      <c r="CP70" s="19">
        <v>520</v>
      </c>
      <c r="CQ70" s="50">
        <v>270</v>
      </c>
      <c r="CR70" s="19">
        <v>235</v>
      </c>
      <c r="CS70" s="50">
        <v>159</v>
      </c>
      <c r="CT70" s="19">
        <v>178</v>
      </c>
      <c r="CU70" s="50">
        <v>188</v>
      </c>
      <c r="CV70" s="52" t="s">
        <v>46</v>
      </c>
      <c r="CW70" s="19">
        <v>0</v>
      </c>
      <c r="CX70" s="50">
        <v>157</v>
      </c>
      <c r="CY70" s="19">
        <v>305</v>
      </c>
      <c r="CZ70" s="50">
        <v>320</v>
      </c>
      <c r="DA70" s="19">
        <v>427</v>
      </c>
      <c r="DB70" s="50">
        <v>267</v>
      </c>
      <c r="DC70" s="19">
        <v>329</v>
      </c>
      <c r="DD70" s="50">
        <v>155</v>
      </c>
      <c r="DE70" s="23" t="s">
        <v>61</v>
      </c>
      <c r="DF70" s="55" t="s">
        <v>61</v>
      </c>
      <c r="DG70" s="52" t="s">
        <v>46</v>
      </c>
      <c r="DH70" s="23">
        <v>903</v>
      </c>
      <c r="DI70" s="50">
        <v>851</v>
      </c>
      <c r="DJ70" s="19">
        <v>165</v>
      </c>
      <c r="DK70" s="50">
        <v>209</v>
      </c>
      <c r="DL70" s="19">
        <v>0</v>
      </c>
      <c r="DM70" s="50">
        <v>157</v>
      </c>
      <c r="DN70" s="19">
        <v>179</v>
      </c>
      <c r="DO70" s="50">
        <v>200</v>
      </c>
      <c r="DP70" s="19">
        <v>45</v>
      </c>
      <c r="DQ70" s="50">
        <v>53</v>
      </c>
      <c r="DR70" s="52" t="s">
        <v>46</v>
      </c>
      <c r="DS70" s="19">
        <v>2380</v>
      </c>
      <c r="DT70" s="50">
        <v>890</v>
      </c>
      <c r="DU70" s="19">
        <v>5</v>
      </c>
      <c r="DV70" s="50">
        <v>11</v>
      </c>
      <c r="DW70" s="19">
        <v>0</v>
      </c>
      <c r="DX70" s="50">
        <v>157</v>
      </c>
      <c r="DY70" s="19">
        <v>2375</v>
      </c>
      <c r="DZ70" s="50">
        <v>888</v>
      </c>
      <c r="EA70" s="46"/>
      <c r="EB70" s="46"/>
    </row>
    <row r="71" spans="1:132" x14ac:dyDescent="0.2">
      <c r="A71" s="46" t="s">
        <v>47</v>
      </c>
      <c r="B71" s="19">
        <v>8424340</v>
      </c>
      <c r="C71" s="50">
        <v>5001</v>
      </c>
      <c r="D71" s="19">
        <v>7142767</v>
      </c>
      <c r="E71" s="50">
        <v>30604</v>
      </c>
      <c r="F71" s="19">
        <v>947475</v>
      </c>
      <c r="G71" s="50">
        <v>29018</v>
      </c>
      <c r="H71" s="19">
        <v>274003</v>
      </c>
      <c r="I71" s="50">
        <v>13094</v>
      </c>
      <c r="J71" s="19">
        <v>3426</v>
      </c>
      <c r="K71" s="50">
        <v>1469</v>
      </c>
      <c r="L71" s="52" t="s">
        <v>47</v>
      </c>
      <c r="M71" s="19">
        <v>1235</v>
      </c>
      <c r="N71" s="50">
        <v>649</v>
      </c>
      <c r="O71" s="19">
        <v>4162</v>
      </c>
      <c r="P71" s="50">
        <v>2181</v>
      </c>
      <c r="Q71" s="19">
        <v>1002</v>
      </c>
      <c r="R71" s="50">
        <v>554</v>
      </c>
      <c r="S71" s="19">
        <v>21210</v>
      </c>
      <c r="T71" s="50">
        <v>3319</v>
      </c>
      <c r="U71" s="19">
        <v>4557</v>
      </c>
      <c r="V71" s="50">
        <v>1356</v>
      </c>
      <c r="W71" s="52" t="s">
        <v>47</v>
      </c>
      <c r="X71" s="19">
        <v>3254</v>
      </c>
      <c r="Y71" s="50">
        <v>1008</v>
      </c>
      <c r="Z71" s="19">
        <v>1306</v>
      </c>
      <c r="AA71" s="50">
        <v>948</v>
      </c>
      <c r="AB71" s="19">
        <v>11821</v>
      </c>
      <c r="AC71" s="50">
        <v>1876</v>
      </c>
      <c r="AD71" s="19">
        <v>20272</v>
      </c>
      <c r="AE71" s="50">
        <v>3975</v>
      </c>
      <c r="AF71" s="19">
        <v>7894</v>
      </c>
      <c r="AG71" s="50">
        <v>2168</v>
      </c>
      <c r="AH71" s="52" t="s">
        <v>47</v>
      </c>
      <c r="AI71" s="19">
        <v>3116</v>
      </c>
      <c r="AJ71" s="50">
        <v>1343</v>
      </c>
      <c r="AK71" s="43">
        <v>166</v>
      </c>
      <c r="AL71" s="50">
        <v>202</v>
      </c>
      <c r="AM71" s="19">
        <v>7025</v>
      </c>
      <c r="AN71" s="50">
        <v>1478</v>
      </c>
      <c r="AO71" s="19">
        <v>2259</v>
      </c>
      <c r="AP71" s="50">
        <v>967</v>
      </c>
      <c r="AQ71" s="19">
        <v>1388</v>
      </c>
      <c r="AR71" s="50">
        <v>1092</v>
      </c>
      <c r="AS71" s="52" t="s">
        <v>47</v>
      </c>
      <c r="AT71" s="19">
        <v>1875</v>
      </c>
      <c r="AU71" s="50">
        <v>978</v>
      </c>
      <c r="AV71" s="19">
        <v>2431</v>
      </c>
      <c r="AW71" s="50">
        <v>1029</v>
      </c>
      <c r="AX71" s="19">
        <v>2609</v>
      </c>
      <c r="AY71" s="50">
        <v>1190</v>
      </c>
      <c r="AZ71" s="19">
        <v>535</v>
      </c>
      <c r="BA71" s="50">
        <v>334</v>
      </c>
      <c r="BB71" s="19">
        <v>28366</v>
      </c>
      <c r="BC71" s="50">
        <v>3594</v>
      </c>
      <c r="BD71" s="52" t="s">
        <v>47</v>
      </c>
      <c r="BE71" s="19">
        <v>5622</v>
      </c>
      <c r="BF71" s="50">
        <v>1537</v>
      </c>
      <c r="BG71" s="19">
        <v>3135</v>
      </c>
      <c r="BH71" s="50">
        <v>1106</v>
      </c>
      <c r="BI71" s="19">
        <v>1616</v>
      </c>
      <c r="BJ71" s="50">
        <v>793</v>
      </c>
      <c r="BK71" s="19">
        <v>2832</v>
      </c>
      <c r="BL71" s="50">
        <v>1959</v>
      </c>
      <c r="BM71" s="19">
        <v>4988</v>
      </c>
      <c r="BN71" s="50">
        <v>1898</v>
      </c>
      <c r="BO71" s="52" t="s">
        <v>47</v>
      </c>
      <c r="BP71" s="19">
        <v>0</v>
      </c>
      <c r="BQ71" s="50">
        <v>206</v>
      </c>
      <c r="BR71" s="19">
        <v>407</v>
      </c>
      <c r="BS71" s="50">
        <v>419</v>
      </c>
      <c r="BT71" s="19">
        <v>1198</v>
      </c>
      <c r="BU71" s="50">
        <v>758</v>
      </c>
      <c r="BV71" s="19">
        <v>1464</v>
      </c>
      <c r="BW71" s="50">
        <v>1261</v>
      </c>
      <c r="BX71" s="19">
        <v>9605</v>
      </c>
      <c r="BY71" s="50">
        <v>2922</v>
      </c>
      <c r="BZ71" s="52" t="s">
        <v>47</v>
      </c>
      <c r="CA71" s="19">
        <v>1394</v>
      </c>
      <c r="CB71" s="50">
        <v>635</v>
      </c>
      <c r="CC71" s="19">
        <v>17983</v>
      </c>
      <c r="CD71" s="50">
        <v>3526</v>
      </c>
      <c r="CE71" s="19">
        <v>23916</v>
      </c>
      <c r="CF71" s="50">
        <v>3563</v>
      </c>
      <c r="CG71" s="19">
        <v>470</v>
      </c>
      <c r="CH71" s="50">
        <v>398</v>
      </c>
      <c r="CI71" s="19">
        <v>6308</v>
      </c>
      <c r="CJ71" s="50">
        <v>1596</v>
      </c>
      <c r="CK71" s="52" t="s">
        <v>47</v>
      </c>
      <c r="CL71" s="19">
        <v>1778</v>
      </c>
      <c r="CM71" s="50">
        <v>1143</v>
      </c>
      <c r="CN71" s="19">
        <v>497</v>
      </c>
      <c r="CO71" s="50">
        <v>304</v>
      </c>
      <c r="CP71" s="19">
        <v>13013</v>
      </c>
      <c r="CQ71" s="50">
        <v>2967</v>
      </c>
      <c r="CR71" s="19">
        <v>1810</v>
      </c>
      <c r="CS71" s="50">
        <v>1000</v>
      </c>
      <c r="CT71" s="19">
        <v>8776</v>
      </c>
      <c r="CU71" s="50">
        <v>2499</v>
      </c>
      <c r="CV71" s="52" t="s">
        <v>47</v>
      </c>
      <c r="CW71" s="19">
        <v>223</v>
      </c>
      <c r="CX71" s="50">
        <v>212</v>
      </c>
      <c r="CY71" s="19">
        <v>7963</v>
      </c>
      <c r="CZ71" s="50">
        <v>2390</v>
      </c>
      <c r="DA71" s="19">
        <v>14918</v>
      </c>
      <c r="DB71" s="50">
        <v>2567</v>
      </c>
      <c r="DC71" s="19">
        <v>2847</v>
      </c>
      <c r="DD71" s="50">
        <v>1465</v>
      </c>
      <c r="DE71" s="19">
        <v>607</v>
      </c>
      <c r="DF71" s="50">
        <v>385</v>
      </c>
      <c r="DG71" s="52" t="s">
        <v>47</v>
      </c>
      <c r="DH71" s="23" t="s">
        <v>61</v>
      </c>
      <c r="DI71" s="55" t="s">
        <v>61</v>
      </c>
      <c r="DJ71" s="23">
        <v>6404</v>
      </c>
      <c r="DK71" s="50">
        <v>2435</v>
      </c>
      <c r="DL71" s="19">
        <v>2423</v>
      </c>
      <c r="DM71" s="50">
        <v>829</v>
      </c>
      <c r="DN71" s="19">
        <v>1631</v>
      </c>
      <c r="DO71" s="50">
        <v>708</v>
      </c>
      <c r="DP71" s="19">
        <v>266</v>
      </c>
      <c r="DQ71" s="50">
        <v>227</v>
      </c>
      <c r="DR71" s="52" t="s">
        <v>47</v>
      </c>
      <c r="DS71" s="19">
        <v>60095</v>
      </c>
      <c r="DT71" s="50">
        <v>6045</v>
      </c>
      <c r="DU71" s="19">
        <v>2328</v>
      </c>
      <c r="DV71" s="50">
        <v>1038</v>
      </c>
      <c r="DW71" s="19">
        <v>1245</v>
      </c>
      <c r="DX71" s="50">
        <v>1003</v>
      </c>
      <c r="DY71" s="19">
        <v>56522</v>
      </c>
      <c r="DZ71" s="50">
        <v>6064</v>
      </c>
      <c r="EA71" s="46"/>
      <c r="EB71" s="46"/>
    </row>
    <row r="72" spans="1:132" x14ac:dyDescent="0.2">
      <c r="A72" s="46"/>
      <c r="B72" s="19"/>
      <c r="C72" s="50"/>
      <c r="D72" s="19"/>
      <c r="E72" s="50"/>
      <c r="F72" s="19"/>
      <c r="G72" s="50"/>
      <c r="H72" s="19"/>
      <c r="I72" s="50"/>
      <c r="J72" s="19"/>
      <c r="K72" s="50"/>
      <c r="L72" s="52"/>
      <c r="M72" s="19"/>
      <c r="N72" s="50"/>
      <c r="O72" s="19"/>
      <c r="P72" s="50"/>
      <c r="Q72" s="19"/>
      <c r="R72" s="50"/>
      <c r="S72" s="19"/>
      <c r="T72" s="50"/>
      <c r="U72" s="19"/>
      <c r="V72" s="50"/>
      <c r="W72" s="52"/>
      <c r="X72" s="19"/>
      <c r="Y72" s="50"/>
      <c r="Z72" s="19"/>
      <c r="AA72" s="50"/>
      <c r="AB72" s="19"/>
      <c r="AC72" s="50"/>
      <c r="AD72" s="19"/>
      <c r="AE72" s="50"/>
      <c r="AF72" s="19"/>
      <c r="AG72" s="50"/>
      <c r="AH72" s="52"/>
      <c r="AI72" s="19"/>
      <c r="AJ72" s="50"/>
      <c r="AK72" s="43"/>
      <c r="AL72" s="50"/>
      <c r="AM72" s="19"/>
      <c r="AN72" s="50"/>
      <c r="AO72" s="19"/>
      <c r="AP72" s="50"/>
      <c r="AQ72" s="19"/>
      <c r="AR72" s="50"/>
      <c r="AS72" s="52"/>
      <c r="AT72" s="19"/>
      <c r="AU72" s="50"/>
      <c r="AV72" s="19"/>
      <c r="AW72" s="50"/>
      <c r="AX72" s="19"/>
      <c r="AY72" s="50"/>
      <c r="AZ72" s="19"/>
      <c r="BA72" s="50"/>
      <c r="BB72" s="19"/>
      <c r="BC72" s="50"/>
      <c r="BD72" s="52"/>
      <c r="BE72" s="19"/>
      <c r="BF72" s="50"/>
      <c r="BG72" s="19"/>
      <c r="BH72" s="50"/>
      <c r="BI72" s="19"/>
      <c r="BJ72" s="50"/>
      <c r="BK72" s="19"/>
      <c r="BL72" s="50"/>
      <c r="BM72" s="19"/>
      <c r="BN72" s="50"/>
      <c r="BO72" s="52"/>
      <c r="BP72" s="19"/>
      <c r="BQ72" s="50"/>
      <c r="BR72" s="19"/>
      <c r="BS72" s="50"/>
      <c r="BT72" s="19"/>
      <c r="BU72" s="50"/>
      <c r="BV72" s="19"/>
      <c r="BW72" s="50"/>
      <c r="BX72" s="19"/>
      <c r="BY72" s="50"/>
      <c r="BZ72" s="52"/>
      <c r="CA72" s="19"/>
      <c r="CB72" s="50"/>
      <c r="CC72" s="19"/>
      <c r="CD72" s="50"/>
      <c r="CE72" s="19"/>
      <c r="CF72" s="50"/>
      <c r="CG72" s="19"/>
      <c r="CH72" s="50"/>
      <c r="CI72" s="19"/>
      <c r="CJ72" s="50"/>
      <c r="CK72" s="52"/>
      <c r="CL72" s="19"/>
      <c r="CM72" s="50"/>
      <c r="CN72" s="19"/>
      <c r="CO72" s="50"/>
      <c r="CP72" s="19"/>
      <c r="CQ72" s="50"/>
      <c r="CR72" s="19"/>
      <c r="CS72" s="50"/>
      <c r="CT72" s="19"/>
      <c r="CU72" s="50"/>
      <c r="CV72" s="52"/>
      <c r="CW72" s="19"/>
      <c r="CX72" s="50"/>
      <c r="CY72" s="19"/>
      <c r="CZ72" s="50"/>
      <c r="DA72" s="19"/>
      <c r="DB72" s="50"/>
      <c r="DC72" s="19"/>
      <c r="DD72" s="50"/>
      <c r="DE72" s="19"/>
      <c r="DF72" s="50"/>
      <c r="DG72" s="52"/>
      <c r="DH72" s="56"/>
      <c r="DI72" s="50"/>
      <c r="DJ72" s="23"/>
      <c r="DK72" s="50"/>
      <c r="DL72" s="19"/>
      <c r="DM72" s="50"/>
      <c r="DN72" s="19"/>
      <c r="DO72" s="50"/>
      <c r="DP72" s="19"/>
      <c r="DQ72" s="50"/>
      <c r="DR72" s="52"/>
      <c r="DS72" s="19"/>
      <c r="DT72" s="50"/>
      <c r="DU72" s="19"/>
      <c r="DV72" s="50"/>
      <c r="DW72" s="19"/>
      <c r="DX72" s="50"/>
      <c r="DY72" s="19"/>
      <c r="DZ72" s="50"/>
      <c r="EA72" s="46"/>
      <c r="EB72" s="46"/>
    </row>
    <row r="73" spans="1:132" x14ac:dyDescent="0.2">
      <c r="A73" s="46" t="s">
        <v>48</v>
      </c>
      <c r="B73" s="19">
        <v>7453439</v>
      </c>
      <c r="C73" s="50">
        <v>4565</v>
      </c>
      <c r="D73" s="19">
        <v>6101533</v>
      </c>
      <c r="E73" s="50">
        <v>28433</v>
      </c>
      <c r="F73" s="19">
        <v>1028654</v>
      </c>
      <c r="G73" s="50">
        <v>26957</v>
      </c>
      <c r="H73" s="19">
        <v>260906</v>
      </c>
      <c r="I73" s="50">
        <v>14324</v>
      </c>
      <c r="J73" s="19">
        <v>495</v>
      </c>
      <c r="K73" s="50">
        <v>417</v>
      </c>
      <c r="L73" s="52" t="s">
        <v>48</v>
      </c>
      <c r="M73" s="19">
        <v>3520</v>
      </c>
      <c r="N73" s="50">
        <v>1054</v>
      </c>
      <c r="O73" s="19">
        <v>14252</v>
      </c>
      <c r="P73" s="50">
        <v>3623</v>
      </c>
      <c r="Q73" s="19">
        <v>953</v>
      </c>
      <c r="R73" s="50">
        <v>557</v>
      </c>
      <c r="S73" s="19">
        <v>55467</v>
      </c>
      <c r="T73" s="50">
        <v>5595</v>
      </c>
      <c r="U73" s="19">
        <v>10122</v>
      </c>
      <c r="V73" s="50">
        <v>3384</v>
      </c>
      <c r="W73" s="52" t="s">
        <v>48</v>
      </c>
      <c r="X73" s="19">
        <v>1785</v>
      </c>
      <c r="Y73" s="50">
        <v>785</v>
      </c>
      <c r="Z73" s="19">
        <v>131</v>
      </c>
      <c r="AA73" s="50">
        <v>156</v>
      </c>
      <c r="AB73" s="19">
        <v>1837</v>
      </c>
      <c r="AC73" s="50">
        <v>1290</v>
      </c>
      <c r="AD73" s="19">
        <v>8084</v>
      </c>
      <c r="AE73" s="50">
        <v>2295</v>
      </c>
      <c r="AF73" s="19">
        <v>5899</v>
      </c>
      <c r="AG73" s="50">
        <v>2201</v>
      </c>
      <c r="AH73" s="52" t="s">
        <v>48</v>
      </c>
      <c r="AI73" s="19">
        <v>3416</v>
      </c>
      <c r="AJ73" s="50">
        <v>1322</v>
      </c>
      <c r="AK73" s="43">
        <v>11911</v>
      </c>
      <c r="AL73" s="50">
        <v>3043</v>
      </c>
      <c r="AM73" s="19">
        <v>5382</v>
      </c>
      <c r="AN73" s="50">
        <v>1522</v>
      </c>
      <c r="AO73" s="19">
        <v>1118</v>
      </c>
      <c r="AP73" s="50">
        <v>697</v>
      </c>
      <c r="AQ73" s="19">
        <v>647</v>
      </c>
      <c r="AR73" s="50">
        <v>498</v>
      </c>
      <c r="AS73" s="52" t="s">
        <v>48</v>
      </c>
      <c r="AT73" s="19">
        <v>1318</v>
      </c>
      <c r="AU73" s="50">
        <v>833</v>
      </c>
      <c r="AV73" s="19">
        <v>475</v>
      </c>
      <c r="AW73" s="50">
        <v>252</v>
      </c>
      <c r="AX73" s="19">
        <v>1278</v>
      </c>
      <c r="AY73" s="50">
        <v>943</v>
      </c>
      <c r="AZ73" s="19">
        <v>421</v>
      </c>
      <c r="BA73" s="50">
        <v>542</v>
      </c>
      <c r="BB73" s="19">
        <v>4526</v>
      </c>
      <c r="BC73" s="50">
        <v>2088</v>
      </c>
      <c r="BD73" s="52" t="s">
        <v>48</v>
      </c>
      <c r="BE73" s="19">
        <v>4418</v>
      </c>
      <c r="BF73" s="50">
        <v>2002</v>
      </c>
      <c r="BG73" s="19">
        <v>3607</v>
      </c>
      <c r="BH73" s="50">
        <v>1353</v>
      </c>
      <c r="BI73" s="19">
        <v>2131</v>
      </c>
      <c r="BJ73" s="50">
        <v>812</v>
      </c>
      <c r="BK73" s="19">
        <v>614</v>
      </c>
      <c r="BL73" s="50">
        <v>489</v>
      </c>
      <c r="BM73" s="19">
        <v>2837</v>
      </c>
      <c r="BN73" s="50">
        <v>1155</v>
      </c>
      <c r="BO73" s="52" t="s">
        <v>48</v>
      </c>
      <c r="BP73" s="19">
        <v>4467</v>
      </c>
      <c r="BQ73" s="50">
        <v>1530</v>
      </c>
      <c r="BR73" s="19">
        <v>1354</v>
      </c>
      <c r="BS73" s="50">
        <v>717</v>
      </c>
      <c r="BT73" s="19">
        <v>4222</v>
      </c>
      <c r="BU73" s="50">
        <v>1579</v>
      </c>
      <c r="BV73" s="19">
        <v>580</v>
      </c>
      <c r="BW73" s="50">
        <v>505</v>
      </c>
      <c r="BX73" s="19">
        <v>4488</v>
      </c>
      <c r="BY73" s="50">
        <v>2117</v>
      </c>
      <c r="BZ73" s="52" t="s">
        <v>48</v>
      </c>
      <c r="CA73" s="19">
        <v>1950</v>
      </c>
      <c r="CB73" s="50">
        <v>991</v>
      </c>
      <c r="CC73" s="19">
        <v>7539</v>
      </c>
      <c r="CD73" s="50">
        <v>2446</v>
      </c>
      <c r="CE73" s="19">
        <v>5432</v>
      </c>
      <c r="CF73" s="50">
        <v>1747</v>
      </c>
      <c r="CG73" s="19">
        <v>1414</v>
      </c>
      <c r="CH73" s="50">
        <v>1107</v>
      </c>
      <c r="CI73" s="19">
        <v>3080</v>
      </c>
      <c r="CJ73" s="50">
        <v>1366</v>
      </c>
      <c r="CK73" s="52" t="s">
        <v>48</v>
      </c>
      <c r="CL73" s="19">
        <v>3423</v>
      </c>
      <c r="CM73" s="50">
        <v>2230</v>
      </c>
      <c r="CN73" s="19">
        <v>31642</v>
      </c>
      <c r="CO73" s="50">
        <v>4484</v>
      </c>
      <c r="CP73" s="19">
        <v>3105</v>
      </c>
      <c r="CQ73" s="50">
        <v>1473</v>
      </c>
      <c r="CR73" s="19">
        <v>225</v>
      </c>
      <c r="CS73" s="50">
        <v>263</v>
      </c>
      <c r="CT73" s="19">
        <v>2025</v>
      </c>
      <c r="CU73" s="50">
        <v>1261</v>
      </c>
      <c r="CV73" s="52" t="s">
        <v>48</v>
      </c>
      <c r="CW73" s="19">
        <v>163</v>
      </c>
      <c r="CX73" s="50">
        <v>162</v>
      </c>
      <c r="CY73" s="19">
        <v>2567</v>
      </c>
      <c r="CZ73" s="50">
        <v>1362</v>
      </c>
      <c r="DA73" s="19">
        <v>18425</v>
      </c>
      <c r="DB73" s="50">
        <v>4395</v>
      </c>
      <c r="DC73" s="19">
        <v>7466</v>
      </c>
      <c r="DD73" s="50">
        <v>2327</v>
      </c>
      <c r="DE73" s="19">
        <v>8</v>
      </c>
      <c r="DF73" s="50">
        <v>13</v>
      </c>
      <c r="DG73" s="52" t="s">
        <v>48</v>
      </c>
      <c r="DH73" s="56">
        <v>5887</v>
      </c>
      <c r="DI73" s="50">
        <v>2060</v>
      </c>
      <c r="DJ73" s="23" t="s">
        <v>61</v>
      </c>
      <c r="DK73" s="55" t="s">
        <v>61</v>
      </c>
      <c r="DL73" s="19">
        <v>182</v>
      </c>
      <c r="DM73" s="50">
        <v>210</v>
      </c>
      <c r="DN73" s="19">
        <v>3381</v>
      </c>
      <c r="DO73" s="50">
        <v>1343</v>
      </c>
      <c r="DP73" s="19">
        <v>1237</v>
      </c>
      <c r="DQ73" s="50">
        <v>692</v>
      </c>
      <c r="DR73" s="52" t="s">
        <v>48</v>
      </c>
      <c r="DS73" s="19">
        <v>62346</v>
      </c>
      <c r="DT73" s="50">
        <v>6857</v>
      </c>
      <c r="DU73" s="19">
        <v>1477</v>
      </c>
      <c r="DV73" s="50">
        <v>1065</v>
      </c>
      <c r="DW73" s="19">
        <v>696</v>
      </c>
      <c r="DX73" s="50">
        <v>527</v>
      </c>
      <c r="DY73" s="19">
        <v>60173</v>
      </c>
      <c r="DZ73" s="50">
        <v>6871</v>
      </c>
      <c r="EA73" s="46"/>
      <c r="EB73" s="46"/>
    </row>
    <row r="74" spans="1:132" x14ac:dyDescent="0.2">
      <c r="A74" s="46" t="s">
        <v>49</v>
      </c>
      <c r="B74" s="19">
        <v>1787630</v>
      </c>
      <c r="C74" s="50">
        <v>2061</v>
      </c>
      <c r="D74" s="19">
        <v>1585832</v>
      </c>
      <c r="E74" s="50">
        <v>8806</v>
      </c>
      <c r="F74" s="19">
        <v>156420</v>
      </c>
      <c r="G74" s="50">
        <v>8563</v>
      </c>
      <c r="H74" s="19">
        <v>43841</v>
      </c>
      <c r="I74" s="50">
        <v>4205</v>
      </c>
      <c r="J74" s="19">
        <v>83</v>
      </c>
      <c r="K74" s="50">
        <v>108</v>
      </c>
      <c r="L74" s="52" t="s">
        <v>49</v>
      </c>
      <c r="M74" s="19">
        <v>0</v>
      </c>
      <c r="N74" s="50">
        <v>201</v>
      </c>
      <c r="O74" s="19">
        <v>272</v>
      </c>
      <c r="P74" s="50">
        <v>353</v>
      </c>
      <c r="Q74" s="19">
        <v>288</v>
      </c>
      <c r="R74" s="50">
        <v>316</v>
      </c>
      <c r="S74" s="19">
        <v>524</v>
      </c>
      <c r="T74" s="50">
        <v>507</v>
      </c>
      <c r="U74" s="19">
        <v>798</v>
      </c>
      <c r="V74" s="50">
        <v>663</v>
      </c>
      <c r="W74" s="52" t="s">
        <v>49</v>
      </c>
      <c r="X74" s="19">
        <v>639</v>
      </c>
      <c r="Y74" s="50">
        <v>479</v>
      </c>
      <c r="Z74" s="19">
        <v>419</v>
      </c>
      <c r="AA74" s="50">
        <v>247</v>
      </c>
      <c r="AB74" s="19">
        <v>328</v>
      </c>
      <c r="AC74" s="50">
        <v>296</v>
      </c>
      <c r="AD74" s="19">
        <v>1722</v>
      </c>
      <c r="AE74" s="50">
        <v>756</v>
      </c>
      <c r="AF74" s="19">
        <v>582</v>
      </c>
      <c r="AG74" s="50">
        <v>461</v>
      </c>
      <c r="AH74" s="52" t="s">
        <v>49</v>
      </c>
      <c r="AI74" s="19">
        <v>42</v>
      </c>
      <c r="AJ74" s="50">
        <v>57</v>
      </c>
      <c r="AK74" s="43">
        <v>0</v>
      </c>
      <c r="AL74" s="50">
        <v>201</v>
      </c>
      <c r="AM74" s="19">
        <v>564</v>
      </c>
      <c r="AN74" s="50">
        <v>526</v>
      </c>
      <c r="AO74" s="19">
        <v>1227</v>
      </c>
      <c r="AP74" s="50">
        <v>1030</v>
      </c>
      <c r="AQ74" s="19">
        <v>0</v>
      </c>
      <c r="AR74" s="50">
        <v>201</v>
      </c>
      <c r="AS74" s="52" t="s">
        <v>49</v>
      </c>
      <c r="AT74" s="19">
        <v>113</v>
      </c>
      <c r="AU74" s="50">
        <v>117</v>
      </c>
      <c r="AV74" s="19">
        <v>1061</v>
      </c>
      <c r="AW74" s="50">
        <v>536</v>
      </c>
      <c r="AX74" s="19">
        <v>572</v>
      </c>
      <c r="AY74" s="50">
        <v>700</v>
      </c>
      <c r="AZ74" s="19">
        <v>74</v>
      </c>
      <c r="BA74" s="50">
        <v>130</v>
      </c>
      <c r="BB74" s="19">
        <v>3876</v>
      </c>
      <c r="BC74" s="50">
        <v>1128</v>
      </c>
      <c r="BD74" s="52" t="s">
        <v>49</v>
      </c>
      <c r="BE74" s="19">
        <v>384</v>
      </c>
      <c r="BF74" s="50">
        <v>469</v>
      </c>
      <c r="BG74" s="19">
        <v>321</v>
      </c>
      <c r="BH74" s="50">
        <v>216</v>
      </c>
      <c r="BI74" s="19">
        <v>70</v>
      </c>
      <c r="BJ74" s="50">
        <v>105</v>
      </c>
      <c r="BK74" s="19">
        <v>0</v>
      </c>
      <c r="BL74" s="50">
        <v>201</v>
      </c>
      <c r="BM74" s="19">
        <v>71</v>
      </c>
      <c r="BN74" s="50">
        <v>83</v>
      </c>
      <c r="BO74" s="52" t="s">
        <v>49</v>
      </c>
      <c r="BP74" s="19">
        <v>0</v>
      </c>
      <c r="BQ74" s="50">
        <v>201</v>
      </c>
      <c r="BR74" s="19">
        <v>0</v>
      </c>
      <c r="BS74" s="50">
        <v>201</v>
      </c>
      <c r="BT74" s="19">
        <v>27</v>
      </c>
      <c r="BU74" s="50">
        <v>46</v>
      </c>
      <c r="BV74" s="19">
        <v>0</v>
      </c>
      <c r="BW74" s="50">
        <v>201</v>
      </c>
      <c r="BX74" s="19">
        <v>546</v>
      </c>
      <c r="BY74" s="50">
        <v>474</v>
      </c>
      <c r="BZ74" s="52" t="s">
        <v>49</v>
      </c>
      <c r="CA74" s="19">
        <v>35</v>
      </c>
      <c r="CB74" s="50">
        <v>62</v>
      </c>
      <c r="CC74" s="19">
        <v>640</v>
      </c>
      <c r="CD74" s="50">
        <v>424</v>
      </c>
      <c r="CE74" s="19">
        <v>1889</v>
      </c>
      <c r="CF74" s="50">
        <v>929</v>
      </c>
      <c r="CG74" s="19">
        <v>0</v>
      </c>
      <c r="CH74" s="50">
        <v>201</v>
      </c>
      <c r="CI74" s="19">
        <v>7299</v>
      </c>
      <c r="CJ74" s="50">
        <v>2189</v>
      </c>
      <c r="CK74" s="52" t="s">
        <v>49</v>
      </c>
      <c r="CL74" s="19">
        <v>49</v>
      </c>
      <c r="CM74" s="50">
        <v>87</v>
      </c>
      <c r="CN74" s="19">
        <v>135</v>
      </c>
      <c r="CO74" s="50">
        <v>164</v>
      </c>
      <c r="CP74" s="19">
        <v>6291</v>
      </c>
      <c r="CQ74" s="50">
        <v>1868</v>
      </c>
      <c r="CR74" s="19">
        <v>0</v>
      </c>
      <c r="CS74" s="50">
        <v>201</v>
      </c>
      <c r="CT74" s="19">
        <v>2329</v>
      </c>
      <c r="CU74" s="50">
        <v>1318</v>
      </c>
      <c r="CV74" s="52" t="s">
        <v>49</v>
      </c>
      <c r="CW74" s="19">
        <v>45</v>
      </c>
      <c r="CX74" s="50">
        <v>78</v>
      </c>
      <c r="CY74" s="19">
        <v>2631</v>
      </c>
      <c r="CZ74" s="50">
        <v>1558</v>
      </c>
      <c r="DA74" s="19">
        <v>516</v>
      </c>
      <c r="DB74" s="50">
        <v>365</v>
      </c>
      <c r="DC74" s="19">
        <v>111</v>
      </c>
      <c r="DD74" s="50">
        <v>188</v>
      </c>
      <c r="DE74" s="19">
        <v>0</v>
      </c>
      <c r="DF74" s="50">
        <v>201</v>
      </c>
      <c r="DG74" s="52" t="s">
        <v>49</v>
      </c>
      <c r="DH74" s="19">
        <v>6646</v>
      </c>
      <c r="DI74" s="50">
        <v>1807</v>
      </c>
      <c r="DJ74" s="19">
        <v>185</v>
      </c>
      <c r="DK74" s="50">
        <v>243</v>
      </c>
      <c r="DL74" s="23" t="s">
        <v>61</v>
      </c>
      <c r="DM74" s="55" t="s">
        <v>61</v>
      </c>
      <c r="DN74" s="23">
        <v>437</v>
      </c>
      <c r="DO74" s="50">
        <v>402</v>
      </c>
      <c r="DP74" s="19">
        <v>0</v>
      </c>
      <c r="DQ74" s="50">
        <v>201</v>
      </c>
      <c r="DR74" s="52" t="s">
        <v>49</v>
      </c>
      <c r="DS74" s="19">
        <v>1537</v>
      </c>
      <c r="DT74" s="50">
        <v>579</v>
      </c>
      <c r="DU74" s="19">
        <v>220</v>
      </c>
      <c r="DV74" s="50">
        <v>261</v>
      </c>
      <c r="DW74" s="19">
        <v>0</v>
      </c>
      <c r="DX74" s="50">
        <v>201</v>
      </c>
      <c r="DY74" s="19">
        <v>1317</v>
      </c>
      <c r="DZ74" s="50">
        <v>533</v>
      </c>
      <c r="EA74" s="46"/>
      <c r="EB74" s="46"/>
    </row>
    <row r="75" spans="1:132" x14ac:dyDescent="0.2">
      <c r="A75" s="46" t="s">
        <v>50</v>
      </c>
      <c r="B75" s="19">
        <v>5751525</v>
      </c>
      <c r="C75" s="50">
        <v>3027</v>
      </c>
      <c r="D75" s="19">
        <v>4960260</v>
      </c>
      <c r="E75" s="50">
        <v>19314</v>
      </c>
      <c r="F75" s="19">
        <v>659159</v>
      </c>
      <c r="G75" s="50">
        <v>17572</v>
      </c>
      <c r="H75" s="19">
        <v>114613</v>
      </c>
      <c r="I75" s="50">
        <v>6968</v>
      </c>
      <c r="J75" s="19">
        <v>572</v>
      </c>
      <c r="K75" s="50">
        <v>482</v>
      </c>
      <c r="L75" s="52" t="s">
        <v>50</v>
      </c>
      <c r="M75" s="19">
        <v>484</v>
      </c>
      <c r="N75" s="50">
        <v>599</v>
      </c>
      <c r="O75" s="19">
        <v>2883</v>
      </c>
      <c r="P75" s="50">
        <v>1187</v>
      </c>
      <c r="Q75" s="19">
        <v>292</v>
      </c>
      <c r="R75" s="50">
        <v>229</v>
      </c>
      <c r="S75" s="19">
        <v>6642</v>
      </c>
      <c r="T75" s="50">
        <v>2397</v>
      </c>
      <c r="U75" s="19">
        <v>3321</v>
      </c>
      <c r="V75" s="50">
        <v>1313</v>
      </c>
      <c r="W75" s="52" t="s">
        <v>50</v>
      </c>
      <c r="X75" s="19">
        <v>614</v>
      </c>
      <c r="Y75" s="50">
        <v>526</v>
      </c>
      <c r="Z75" s="19">
        <v>211</v>
      </c>
      <c r="AA75" s="50">
        <v>293</v>
      </c>
      <c r="AB75" s="19">
        <v>109</v>
      </c>
      <c r="AC75" s="50">
        <v>141</v>
      </c>
      <c r="AD75" s="19">
        <v>5593</v>
      </c>
      <c r="AE75" s="50">
        <v>2009</v>
      </c>
      <c r="AF75" s="19">
        <v>2016</v>
      </c>
      <c r="AG75" s="50">
        <v>1261</v>
      </c>
      <c r="AH75" s="52" t="s">
        <v>50</v>
      </c>
      <c r="AI75" s="19">
        <v>449</v>
      </c>
      <c r="AJ75" s="50">
        <v>340</v>
      </c>
      <c r="AK75" s="43">
        <v>129</v>
      </c>
      <c r="AL75" s="50">
        <v>150</v>
      </c>
      <c r="AM75" s="19">
        <v>25155</v>
      </c>
      <c r="AN75" s="50">
        <v>2627</v>
      </c>
      <c r="AO75" s="19">
        <v>2663</v>
      </c>
      <c r="AP75" s="50">
        <v>861</v>
      </c>
      <c r="AQ75" s="19">
        <v>3072</v>
      </c>
      <c r="AR75" s="50">
        <v>1082</v>
      </c>
      <c r="AS75" s="52" t="s">
        <v>50</v>
      </c>
      <c r="AT75" s="19">
        <v>1186</v>
      </c>
      <c r="AU75" s="50">
        <v>693</v>
      </c>
      <c r="AV75" s="19">
        <v>1661</v>
      </c>
      <c r="AW75" s="50">
        <v>664</v>
      </c>
      <c r="AX75" s="19">
        <v>518</v>
      </c>
      <c r="AY75" s="50">
        <v>359</v>
      </c>
      <c r="AZ75" s="19">
        <v>186</v>
      </c>
      <c r="BA75" s="50">
        <v>245</v>
      </c>
      <c r="BB75" s="19">
        <v>579</v>
      </c>
      <c r="BC75" s="50">
        <v>401</v>
      </c>
      <c r="BD75" s="52" t="s">
        <v>50</v>
      </c>
      <c r="BE75" s="19">
        <v>1160</v>
      </c>
      <c r="BF75" s="50">
        <v>783</v>
      </c>
      <c r="BG75" s="19">
        <v>4737</v>
      </c>
      <c r="BH75" s="50">
        <v>1351</v>
      </c>
      <c r="BI75" s="19">
        <v>19632</v>
      </c>
      <c r="BJ75" s="50">
        <v>2361</v>
      </c>
      <c r="BK75" s="19">
        <v>559</v>
      </c>
      <c r="BL75" s="50">
        <v>532</v>
      </c>
      <c r="BM75" s="19">
        <v>2670</v>
      </c>
      <c r="BN75" s="50">
        <v>963</v>
      </c>
      <c r="BO75" s="52" t="s">
        <v>50</v>
      </c>
      <c r="BP75" s="19">
        <v>410</v>
      </c>
      <c r="BQ75" s="50">
        <v>389</v>
      </c>
      <c r="BR75" s="19">
        <v>345</v>
      </c>
      <c r="BS75" s="50">
        <v>351</v>
      </c>
      <c r="BT75" s="19">
        <v>1350</v>
      </c>
      <c r="BU75" s="50">
        <v>667</v>
      </c>
      <c r="BV75" s="19">
        <v>251</v>
      </c>
      <c r="BW75" s="50">
        <v>236</v>
      </c>
      <c r="BX75" s="19">
        <v>1098</v>
      </c>
      <c r="BY75" s="50">
        <v>932</v>
      </c>
      <c r="BZ75" s="52" t="s">
        <v>50</v>
      </c>
      <c r="CA75" s="19">
        <v>1950</v>
      </c>
      <c r="CB75" s="50">
        <v>1691</v>
      </c>
      <c r="CC75" s="19">
        <v>1246</v>
      </c>
      <c r="CD75" s="50">
        <v>542</v>
      </c>
      <c r="CE75" s="19">
        <v>1853</v>
      </c>
      <c r="CF75" s="50">
        <v>810</v>
      </c>
      <c r="CG75" s="19">
        <v>414</v>
      </c>
      <c r="CH75" s="50">
        <v>253</v>
      </c>
      <c r="CI75" s="19">
        <v>3759</v>
      </c>
      <c r="CJ75" s="50">
        <v>1474</v>
      </c>
      <c r="CK75" s="52" t="s">
        <v>50</v>
      </c>
      <c r="CL75" s="19">
        <v>790</v>
      </c>
      <c r="CM75" s="50">
        <v>614</v>
      </c>
      <c r="CN75" s="19">
        <v>1550</v>
      </c>
      <c r="CO75" s="50">
        <v>969</v>
      </c>
      <c r="CP75" s="19">
        <v>1537</v>
      </c>
      <c r="CQ75" s="50">
        <v>807</v>
      </c>
      <c r="CR75" s="19">
        <v>27</v>
      </c>
      <c r="CS75" s="50">
        <v>34</v>
      </c>
      <c r="CT75" s="19">
        <v>619</v>
      </c>
      <c r="CU75" s="50">
        <v>433</v>
      </c>
      <c r="CV75" s="52" t="s">
        <v>50</v>
      </c>
      <c r="CW75" s="19">
        <v>374</v>
      </c>
      <c r="CX75" s="50">
        <v>345</v>
      </c>
      <c r="CY75" s="19">
        <v>1330</v>
      </c>
      <c r="CZ75" s="50">
        <v>783</v>
      </c>
      <c r="DA75" s="19">
        <v>3977</v>
      </c>
      <c r="DB75" s="50">
        <v>1384</v>
      </c>
      <c r="DC75" s="19">
        <v>1252</v>
      </c>
      <c r="DD75" s="50">
        <v>977</v>
      </c>
      <c r="DE75" s="19">
        <v>110</v>
      </c>
      <c r="DF75" s="50">
        <v>120</v>
      </c>
      <c r="DG75" s="52" t="s">
        <v>50</v>
      </c>
      <c r="DH75" s="19">
        <v>869</v>
      </c>
      <c r="DI75" s="50">
        <v>409</v>
      </c>
      <c r="DJ75" s="19">
        <v>1938</v>
      </c>
      <c r="DK75" s="50">
        <v>758</v>
      </c>
      <c r="DL75" s="19">
        <v>265</v>
      </c>
      <c r="DM75" s="50">
        <v>265</v>
      </c>
      <c r="DN75" s="23" t="s">
        <v>61</v>
      </c>
      <c r="DO75" s="55" t="s">
        <v>61</v>
      </c>
      <c r="DP75" s="23">
        <v>206</v>
      </c>
      <c r="DQ75" s="50">
        <v>182</v>
      </c>
      <c r="DR75" s="52" t="s">
        <v>50</v>
      </c>
      <c r="DS75" s="19">
        <v>17493</v>
      </c>
      <c r="DT75" s="50">
        <v>2722</v>
      </c>
      <c r="DU75" s="19">
        <v>2285</v>
      </c>
      <c r="DV75" s="50">
        <v>1343</v>
      </c>
      <c r="DW75" s="19">
        <v>0</v>
      </c>
      <c r="DX75" s="50">
        <v>151</v>
      </c>
      <c r="DY75" s="19">
        <v>15208</v>
      </c>
      <c r="DZ75" s="50">
        <v>2299</v>
      </c>
      <c r="EA75" s="46"/>
      <c r="EB75" s="46"/>
    </row>
    <row r="76" spans="1:132" x14ac:dyDescent="0.2">
      <c r="A76" s="46" t="s">
        <v>51</v>
      </c>
      <c r="B76" s="19">
        <v>570867</v>
      </c>
      <c r="C76" s="50">
        <v>1239</v>
      </c>
      <c r="D76" s="19">
        <v>479561</v>
      </c>
      <c r="E76" s="50">
        <v>7122</v>
      </c>
      <c r="F76" s="19">
        <v>62957</v>
      </c>
      <c r="G76" s="50">
        <v>6074</v>
      </c>
      <c r="H76" s="19">
        <v>25734</v>
      </c>
      <c r="I76" s="50">
        <v>3856</v>
      </c>
      <c r="J76" s="19">
        <v>639</v>
      </c>
      <c r="K76" s="50">
        <v>672</v>
      </c>
      <c r="L76" s="52" t="s">
        <v>51</v>
      </c>
      <c r="M76" s="19">
        <v>0</v>
      </c>
      <c r="N76" s="50">
        <v>203</v>
      </c>
      <c r="O76" s="19">
        <v>934</v>
      </c>
      <c r="P76" s="50">
        <v>692</v>
      </c>
      <c r="Q76" s="19">
        <v>392</v>
      </c>
      <c r="R76" s="50">
        <v>301</v>
      </c>
      <c r="S76" s="19">
        <v>1604</v>
      </c>
      <c r="T76" s="50">
        <v>763</v>
      </c>
      <c r="U76" s="19">
        <v>5632</v>
      </c>
      <c r="V76" s="50">
        <v>2013</v>
      </c>
      <c r="W76" s="52" t="s">
        <v>51</v>
      </c>
      <c r="X76" s="19">
        <v>12</v>
      </c>
      <c r="Y76" s="50">
        <v>24</v>
      </c>
      <c r="Z76" s="19">
        <v>0</v>
      </c>
      <c r="AA76" s="50">
        <v>203</v>
      </c>
      <c r="AB76" s="19">
        <v>0</v>
      </c>
      <c r="AC76" s="50">
        <v>203</v>
      </c>
      <c r="AD76" s="19">
        <v>1159</v>
      </c>
      <c r="AE76" s="50">
        <v>748</v>
      </c>
      <c r="AF76" s="19">
        <v>40</v>
      </c>
      <c r="AG76" s="50">
        <v>56</v>
      </c>
      <c r="AH76" s="52" t="s">
        <v>51</v>
      </c>
      <c r="AI76" s="19">
        <v>55</v>
      </c>
      <c r="AJ76" s="50">
        <v>84</v>
      </c>
      <c r="AK76" s="43">
        <v>367</v>
      </c>
      <c r="AL76" s="50">
        <v>387</v>
      </c>
      <c r="AM76" s="19">
        <v>214</v>
      </c>
      <c r="AN76" s="50">
        <v>178</v>
      </c>
      <c r="AO76" s="19">
        <v>227</v>
      </c>
      <c r="AP76" s="50">
        <v>290</v>
      </c>
      <c r="AQ76" s="19">
        <v>30</v>
      </c>
      <c r="AR76" s="50">
        <v>41</v>
      </c>
      <c r="AS76" s="52" t="s">
        <v>51</v>
      </c>
      <c r="AT76" s="19">
        <v>675</v>
      </c>
      <c r="AU76" s="50">
        <v>631</v>
      </c>
      <c r="AV76" s="19">
        <v>568</v>
      </c>
      <c r="AW76" s="50">
        <v>627</v>
      </c>
      <c r="AX76" s="19">
        <v>72</v>
      </c>
      <c r="AY76" s="50">
        <v>94</v>
      </c>
      <c r="AZ76" s="19">
        <v>15</v>
      </c>
      <c r="BA76" s="50">
        <v>28</v>
      </c>
      <c r="BB76" s="19">
        <v>0</v>
      </c>
      <c r="BC76" s="50">
        <v>203</v>
      </c>
      <c r="BD76" s="52" t="s">
        <v>51</v>
      </c>
      <c r="BE76" s="19">
        <v>251</v>
      </c>
      <c r="BF76" s="50">
        <v>228</v>
      </c>
      <c r="BG76" s="19">
        <v>1117</v>
      </c>
      <c r="BH76" s="50">
        <v>1100</v>
      </c>
      <c r="BI76" s="19">
        <v>59</v>
      </c>
      <c r="BJ76" s="50">
        <v>73</v>
      </c>
      <c r="BK76" s="19">
        <v>65</v>
      </c>
      <c r="BL76" s="50">
        <v>90</v>
      </c>
      <c r="BM76" s="19">
        <v>914</v>
      </c>
      <c r="BN76" s="50">
        <v>756</v>
      </c>
      <c r="BO76" s="52" t="s">
        <v>51</v>
      </c>
      <c r="BP76" s="19">
        <v>1501</v>
      </c>
      <c r="BQ76" s="50">
        <v>896</v>
      </c>
      <c r="BR76" s="19">
        <v>782</v>
      </c>
      <c r="BS76" s="50">
        <v>424</v>
      </c>
      <c r="BT76" s="19">
        <v>286</v>
      </c>
      <c r="BU76" s="50">
        <v>313</v>
      </c>
      <c r="BV76" s="19">
        <v>335</v>
      </c>
      <c r="BW76" s="50">
        <v>423</v>
      </c>
      <c r="BX76" s="19">
        <v>5</v>
      </c>
      <c r="BY76" s="50">
        <v>9</v>
      </c>
      <c r="BZ76" s="52" t="s">
        <v>51</v>
      </c>
      <c r="CA76" s="19">
        <v>512</v>
      </c>
      <c r="CB76" s="50">
        <v>463</v>
      </c>
      <c r="CC76" s="19">
        <v>393</v>
      </c>
      <c r="CD76" s="50">
        <v>409</v>
      </c>
      <c r="CE76" s="19">
        <v>367</v>
      </c>
      <c r="CF76" s="50">
        <v>359</v>
      </c>
      <c r="CG76" s="19">
        <v>721</v>
      </c>
      <c r="CH76" s="50">
        <v>512</v>
      </c>
      <c r="CI76" s="19">
        <v>473</v>
      </c>
      <c r="CJ76" s="50">
        <v>689</v>
      </c>
      <c r="CK76" s="52" t="s">
        <v>51</v>
      </c>
      <c r="CL76" s="19">
        <v>306</v>
      </c>
      <c r="CM76" s="50">
        <v>440</v>
      </c>
      <c r="CN76" s="19">
        <v>888</v>
      </c>
      <c r="CO76" s="50">
        <v>861</v>
      </c>
      <c r="CP76" s="19">
        <v>146</v>
      </c>
      <c r="CQ76" s="50">
        <v>137</v>
      </c>
      <c r="CR76" s="19">
        <v>88</v>
      </c>
      <c r="CS76" s="50">
        <v>149</v>
      </c>
      <c r="CT76" s="19">
        <v>54</v>
      </c>
      <c r="CU76" s="50">
        <v>94</v>
      </c>
      <c r="CV76" s="52" t="s">
        <v>51</v>
      </c>
      <c r="CW76" s="19">
        <v>750</v>
      </c>
      <c r="CX76" s="50">
        <v>548</v>
      </c>
      <c r="CY76" s="19">
        <v>104</v>
      </c>
      <c r="CZ76" s="50">
        <v>170</v>
      </c>
      <c r="DA76" s="19">
        <v>1354</v>
      </c>
      <c r="DB76" s="50">
        <v>812</v>
      </c>
      <c r="DC76" s="19">
        <v>911</v>
      </c>
      <c r="DD76" s="50">
        <v>551</v>
      </c>
      <c r="DE76" s="19">
        <v>0</v>
      </c>
      <c r="DF76" s="50">
        <v>203</v>
      </c>
      <c r="DG76" s="52" t="s">
        <v>51</v>
      </c>
      <c r="DH76" s="19">
        <v>197</v>
      </c>
      <c r="DI76" s="50">
        <v>242</v>
      </c>
      <c r="DJ76" s="19">
        <v>373</v>
      </c>
      <c r="DK76" s="50">
        <v>265</v>
      </c>
      <c r="DL76" s="19">
        <v>118</v>
      </c>
      <c r="DM76" s="50">
        <v>215</v>
      </c>
      <c r="DN76" s="19">
        <v>29</v>
      </c>
      <c r="DO76" s="50">
        <v>61</v>
      </c>
      <c r="DP76" s="23" t="s">
        <v>61</v>
      </c>
      <c r="DQ76" s="55" t="s">
        <v>61</v>
      </c>
      <c r="DR76" s="52" t="s">
        <v>51</v>
      </c>
      <c r="DS76" s="23">
        <v>2615</v>
      </c>
      <c r="DT76" s="50">
        <v>1269</v>
      </c>
      <c r="DU76" s="19">
        <v>119</v>
      </c>
      <c r="DV76" s="50">
        <v>189</v>
      </c>
      <c r="DW76" s="19">
        <v>0</v>
      </c>
      <c r="DX76" s="50">
        <v>203</v>
      </c>
      <c r="DY76" s="19">
        <v>2496</v>
      </c>
      <c r="DZ76" s="50">
        <v>1254</v>
      </c>
      <c r="EA76" s="46"/>
      <c r="EB76" s="46"/>
    </row>
    <row r="77" spans="1:132" x14ac:dyDescent="0.2">
      <c r="A77" s="46"/>
      <c r="B77" s="19"/>
      <c r="C77" s="50"/>
      <c r="D77" s="19"/>
      <c r="E77" s="50"/>
      <c r="F77" s="19"/>
      <c r="G77" s="50"/>
      <c r="H77" s="19"/>
      <c r="I77" s="50"/>
      <c r="J77" s="19"/>
      <c r="K77" s="50"/>
      <c r="L77" s="52"/>
      <c r="M77" s="19"/>
      <c r="N77" s="50"/>
      <c r="O77" s="19"/>
      <c r="P77" s="50"/>
      <c r="Q77" s="19"/>
      <c r="R77" s="50"/>
      <c r="S77" s="19"/>
      <c r="T77" s="50"/>
      <c r="U77" s="19"/>
      <c r="V77" s="50"/>
      <c r="W77" s="52"/>
      <c r="X77" s="19"/>
      <c r="Y77" s="50"/>
      <c r="Z77" s="19"/>
      <c r="AA77" s="50"/>
      <c r="AB77" s="19"/>
      <c r="AC77" s="50"/>
      <c r="AD77" s="19"/>
      <c r="AE77" s="50"/>
      <c r="AF77" s="19"/>
      <c r="AG77" s="50"/>
      <c r="AH77" s="52"/>
      <c r="AI77" s="19"/>
      <c r="AJ77" s="50"/>
      <c r="AK77" s="43"/>
      <c r="AL77" s="50"/>
      <c r="AM77" s="19"/>
      <c r="AN77" s="50"/>
      <c r="AO77" s="19"/>
      <c r="AP77" s="50"/>
      <c r="AQ77" s="19"/>
      <c r="AR77" s="50"/>
      <c r="AS77" s="52"/>
      <c r="AT77" s="19"/>
      <c r="AU77" s="50"/>
      <c r="AV77" s="19"/>
      <c r="AW77" s="50"/>
      <c r="AX77" s="19"/>
      <c r="AY77" s="50"/>
      <c r="AZ77" s="19"/>
      <c r="BA77" s="50"/>
      <c r="BB77" s="19"/>
      <c r="BC77" s="50"/>
      <c r="BD77" s="52"/>
      <c r="BE77" s="19"/>
      <c r="BF77" s="50"/>
      <c r="BG77" s="19"/>
      <c r="BH77" s="50"/>
      <c r="BI77" s="19"/>
      <c r="BJ77" s="50"/>
      <c r="BK77" s="19"/>
      <c r="BL77" s="50"/>
      <c r="BM77" s="19"/>
      <c r="BN77" s="50"/>
      <c r="BO77" s="52"/>
      <c r="BP77" s="19"/>
      <c r="BQ77" s="50"/>
      <c r="BR77" s="19"/>
      <c r="BS77" s="50"/>
      <c r="BT77" s="19"/>
      <c r="BU77" s="50"/>
      <c r="BV77" s="19"/>
      <c r="BW77" s="50"/>
      <c r="BX77" s="19"/>
      <c r="BY77" s="50"/>
      <c r="BZ77" s="52"/>
      <c r="CA77" s="19"/>
      <c r="CB77" s="50"/>
      <c r="CC77" s="19"/>
      <c r="CD77" s="50"/>
      <c r="CE77" s="19"/>
      <c r="CF77" s="50"/>
      <c r="CG77" s="19"/>
      <c r="CH77" s="50"/>
      <c r="CI77" s="19"/>
      <c r="CJ77" s="50"/>
      <c r="CK77" s="52"/>
      <c r="CL77" s="19"/>
      <c r="CM77" s="50"/>
      <c r="CN77" s="19"/>
      <c r="CO77" s="50"/>
      <c r="CP77" s="19"/>
      <c r="CQ77" s="50"/>
      <c r="CR77" s="19"/>
      <c r="CS77" s="50"/>
      <c r="CT77" s="19"/>
      <c r="CU77" s="50"/>
      <c r="CV77" s="52"/>
      <c r="CW77" s="19"/>
      <c r="CX77" s="50"/>
      <c r="CY77" s="19"/>
      <c r="CZ77" s="50"/>
      <c r="DA77" s="19"/>
      <c r="DB77" s="50"/>
      <c r="DC77" s="19"/>
      <c r="DD77" s="50"/>
      <c r="DE77" s="19"/>
      <c r="DF77" s="50"/>
      <c r="DG77" s="52"/>
      <c r="DH77" s="19"/>
      <c r="DI77" s="50"/>
      <c r="DJ77" s="19"/>
      <c r="DK77" s="50"/>
      <c r="DL77" s="19"/>
      <c r="DM77" s="50"/>
      <c r="DN77" s="19"/>
      <c r="DO77" s="50"/>
      <c r="DP77" s="19"/>
      <c r="DQ77" s="50"/>
      <c r="DR77" s="52"/>
      <c r="DS77" s="19"/>
      <c r="DT77" s="50"/>
      <c r="DU77" s="19"/>
      <c r="DV77" s="50"/>
      <c r="DW77" s="19"/>
      <c r="DX77" s="50"/>
      <c r="DY77" s="19"/>
      <c r="DZ77" s="50"/>
      <c r="EA77" s="46"/>
      <c r="EB77" s="46"/>
    </row>
    <row r="78" spans="1:132" ht="13.5" thickBot="1" x14ac:dyDescent="0.25">
      <c r="A78" s="86" t="s">
        <v>39</v>
      </c>
      <c r="B78" s="20">
        <v>3173956</v>
      </c>
      <c r="C78" s="57">
        <v>2199</v>
      </c>
      <c r="D78" s="20">
        <v>2915696</v>
      </c>
      <c r="E78" s="57">
        <v>14840</v>
      </c>
      <c r="F78" s="20">
        <v>234174</v>
      </c>
      <c r="G78" s="57">
        <v>14034</v>
      </c>
      <c r="H78" s="20">
        <v>20900</v>
      </c>
      <c r="I78" s="57">
        <v>4606</v>
      </c>
      <c r="J78" s="20">
        <v>0</v>
      </c>
      <c r="K78" s="57">
        <v>228</v>
      </c>
      <c r="L78" s="59" t="s">
        <v>39</v>
      </c>
      <c r="M78" s="20">
        <v>0</v>
      </c>
      <c r="N78" s="57">
        <v>228</v>
      </c>
      <c r="O78" s="20">
        <v>195</v>
      </c>
      <c r="P78" s="57">
        <v>300</v>
      </c>
      <c r="Q78" s="20">
        <v>0</v>
      </c>
      <c r="R78" s="57">
        <v>228</v>
      </c>
      <c r="S78" s="20">
        <v>520</v>
      </c>
      <c r="T78" s="57">
        <v>422</v>
      </c>
      <c r="U78" s="20">
        <v>722</v>
      </c>
      <c r="V78" s="57">
        <v>1093</v>
      </c>
      <c r="W78" s="59" t="s">
        <v>39</v>
      </c>
      <c r="X78" s="20">
        <v>1008</v>
      </c>
      <c r="Y78" s="57">
        <v>992</v>
      </c>
      <c r="Z78" s="20">
        <v>0</v>
      </c>
      <c r="AA78" s="57">
        <v>228</v>
      </c>
      <c r="AB78" s="20">
        <v>0</v>
      </c>
      <c r="AC78" s="57">
        <v>228</v>
      </c>
      <c r="AD78" s="20">
        <v>5916</v>
      </c>
      <c r="AE78" s="57">
        <v>2269</v>
      </c>
      <c r="AF78" s="20">
        <v>173</v>
      </c>
      <c r="AG78" s="57">
        <v>184</v>
      </c>
      <c r="AH78" s="59" t="s">
        <v>39</v>
      </c>
      <c r="AI78" s="20">
        <v>212</v>
      </c>
      <c r="AJ78" s="57">
        <v>345</v>
      </c>
      <c r="AK78" s="83">
        <v>0</v>
      </c>
      <c r="AL78" s="57">
        <v>228</v>
      </c>
      <c r="AM78" s="20">
        <v>594</v>
      </c>
      <c r="AN78" s="57">
        <v>529</v>
      </c>
      <c r="AO78" s="20">
        <v>0</v>
      </c>
      <c r="AP78" s="57">
        <v>228</v>
      </c>
      <c r="AQ78" s="20">
        <v>0</v>
      </c>
      <c r="AR78" s="57">
        <v>228</v>
      </c>
      <c r="AS78" s="59" t="s">
        <v>39</v>
      </c>
      <c r="AT78" s="20">
        <v>0</v>
      </c>
      <c r="AU78" s="57">
        <v>228</v>
      </c>
      <c r="AV78" s="20">
        <v>0</v>
      </c>
      <c r="AW78" s="57">
        <v>228</v>
      </c>
      <c r="AX78" s="20">
        <v>0</v>
      </c>
      <c r="AY78" s="57">
        <v>228</v>
      </c>
      <c r="AZ78" s="20">
        <v>0</v>
      </c>
      <c r="BA78" s="57">
        <v>228</v>
      </c>
      <c r="BB78" s="20">
        <v>202</v>
      </c>
      <c r="BC78" s="57">
        <v>216</v>
      </c>
      <c r="BD78" s="59" t="s">
        <v>39</v>
      </c>
      <c r="BE78" s="20">
        <v>1789</v>
      </c>
      <c r="BF78" s="57">
        <v>1235</v>
      </c>
      <c r="BG78" s="20">
        <v>0</v>
      </c>
      <c r="BH78" s="57">
        <v>228</v>
      </c>
      <c r="BI78" s="20">
        <v>0</v>
      </c>
      <c r="BJ78" s="57">
        <v>228</v>
      </c>
      <c r="BK78" s="20">
        <v>0</v>
      </c>
      <c r="BL78" s="57">
        <v>228</v>
      </c>
      <c r="BM78" s="20">
        <v>0</v>
      </c>
      <c r="BN78" s="57">
        <v>228</v>
      </c>
      <c r="BO78" s="59" t="s">
        <v>39</v>
      </c>
      <c r="BP78" s="20">
        <v>0</v>
      </c>
      <c r="BQ78" s="57">
        <v>228</v>
      </c>
      <c r="BR78" s="20">
        <v>0</v>
      </c>
      <c r="BS78" s="57">
        <v>228</v>
      </c>
      <c r="BT78" s="20">
        <v>85</v>
      </c>
      <c r="BU78" s="57">
        <v>158</v>
      </c>
      <c r="BV78" s="20">
        <v>160</v>
      </c>
      <c r="BW78" s="57">
        <v>279</v>
      </c>
      <c r="BX78" s="20">
        <v>1758</v>
      </c>
      <c r="BY78" s="57">
        <v>830</v>
      </c>
      <c r="BZ78" s="59" t="s">
        <v>39</v>
      </c>
      <c r="CA78" s="20">
        <v>0</v>
      </c>
      <c r="CB78" s="57">
        <v>228</v>
      </c>
      <c r="CC78" s="20">
        <v>2334</v>
      </c>
      <c r="CD78" s="57">
        <v>1234</v>
      </c>
      <c r="CE78" s="20">
        <v>335</v>
      </c>
      <c r="CF78" s="57">
        <v>373</v>
      </c>
      <c r="CG78" s="20">
        <v>0</v>
      </c>
      <c r="CH78" s="57">
        <v>228</v>
      </c>
      <c r="CI78" s="20">
        <v>0</v>
      </c>
      <c r="CJ78" s="57">
        <v>228</v>
      </c>
      <c r="CK78" s="59" t="s">
        <v>39</v>
      </c>
      <c r="CL78" s="20">
        <v>0</v>
      </c>
      <c r="CM78" s="57">
        <v>228</v>
      </c>
      <c r="CN78" s="20">
        <v>48</v>
      </c>
      <c r="CO78" s="57">
        <v>80</v>
      </c>
      <c r="CP78" s="20">
        <v>1214</v>
      </c>
      <c r="CQ78" s="57">
        <v>800</v>
      </c>
      <c r="CR78" s="20">
        <v>411</v>
      </c>
      <c r="CS78" s="57">
        <v>667</v>
      </c>
      <c r="CT78" s="20">
        <v>103</v>
      </c>
      <c r="CU78" s="57">
        <v>161</v>
      </c>
      <c r="CV78" s="59" t="s">
        <v>39</v>
      </c>
      <c r="CW78" s="20">
        <v>0</v>
      </c>
      <c r="CX78" s="57">
        <v>228</v>
      </c>
      <c r="CY78" s="20">
        <v>123</v>
      </c>
      <c r="CZ78" s="57">
        <v>211</v>
      </c>
      <c r="DA78" s="20">
        <v>2394</v>
      </c>
      <c r="DB78" s="57">
        <v>1264</v>
      </c>
      <c r="DC78" s="20">
        <v>0</v>
      </c>
      <c r="DD78" s="57">
        <v>228</v>
      </c>
      <c r="DE78" s="20">
        <v>0</v>
      </c>
      <c r="DF78" s="57">
        <v>228</v>
      </c>
      <c r="DG78" s="59" t="s">
        <v>39</v>
      </c>
      <c r="DH78" s="20">
        <v>473</v>
      </c>
      <c r="DI78" s="57">
        <v>478</v>
      </c>
      <c r="DJ78" s="20">
        <v>0</v>
      </c>
      <c r="DK78" s="57">
        <v>228</v>
      </c>
      <c r="DL78" s="20">
        <v>0</v>
      </c>
      <c r="DM78" s="57">
        <v>228</v>
      </c>
      <c r="DN78" s="20">
        <v>131</v>
      </c>
      <c r="DO78" s="57">
        <v>230</v>
      </c>
      <c r="DP78" s="20">
        <v>0</v>
      </c>
      <c r="DQ78" s="57">
        <v>228</v>
      </c>
      <c r="DR78" s="59" t="s">
        <v>39</v>
      </c>
      <c r="DS78" s="60">
        <v>3186</v>
      </c>
      <c r="DT78" s="57">
        <v>975</v>
      </c>
      <c r="DU78" s="23" t="s">
        <v>61</v>
      </c>
      <c r="DV78" s="87" t="s">
        <v>61</v>
      </c>
      <c r="DW78" s="20">
        <v>250</v>
      </c>
      <c r="DX78" s="57">
        <v>244</v>
      </c>
      <c r="DY78" s="20">
        <v>2936</v>
      </c>
      <c r="DZ78" s="57">
        <v>941</v>
      </c>
      <c r="EA78" s="46"/>
      <c r="EB78" s="46"/>
    </row>
    <row r="79" spans="1:132" x14ac:dyDescent="0.2">
      <c r="A79" s="6" t="s">
        <v>54</v>
      </c>
      <c r="B79" s="6"/>
      <c r="C79" s="6"/>
      <c r="D79" s="6"/>
      <c r="E79" s="6"/>
      <c r="F79" s="6"/>
      <c r="G79" s="6"/>
      <c r="H79" s="6"/>
      <c r="I79" s="6"/>
      <c r="J79" s="26"/>
      <c r="K79" s="8"/>
      <c r="L79" s="6" t="s">
        <v>54</v>
      </c>
      <c r="M79" s="26"/>
      <c r="N79" s="8"/>
      <c r="O79" s="26"/>
      <c r="P79" s="8"/>
      <c r="Q79" s="26"/>
      <c r="R79" s="8"/>
      <c r="S79" s="26"/>
      <c r="T79" s="8"/>
      <c r="U79" s="26"/>
      <c r="V79" s="7"/>
      <c r="W79" s="6" t="s">
        <v>54</v>
      </c>
      <c r="X79" s="26"/>
      <c r="Y79" s="7"/>
      <c r="Z79" s="26"/>
      <c r="AA79" s="7"/>
      <c r="AB79" s="26"/>
      <c r="AC79" s="7"/>
      <c r="AD79" s="26"/>
      <c r="AE79" s="7"/>
      <c r="AF79" s="26"/>
      <c r="AG79" s="7"/>
      <c r="AH79" s="6" t="s">
        <v>54</v>
      </c>
      <c r="AI79" s="26"/>
      <c r="AJ79" s="7"/>
      <c r="AK79" s="26"/>
      <c r="AL79" s="7"/>
      <c r="AM79" s="26"/>
      <c r="AN79" s="7"/>
      <c r="AO79" s="26"/>
      <c r="AP79" s="7"/>
      <c r="AQ79" s="26"/>
      <c r="AR79" s="7"/>
      <c r="AS79" s="6" t="s">
        <v>54</v>
      </c>
      <c r="AT79" s="26"/>
      <c r="AU79" s="7"/>
      <c r="AV79" s="26"/>
      <c r="AW79" s="7"/>
      <c r="AX79" s="26"/>
      <c r="AY79" s="7"/>
      <c r="AZ79" s="26"/>
      <c r="BA79" s="7"/>
      <c r="BB79" s="26"/>
      <c r="BC79" s="7"/>
      <c r="BD79" s="6" t="s">
        <v>54</v>
      </c>
      <c r="BE79" s="26"/>
      <c r="BF79" s="7"/>
      <c r="BG79" s="26"/>
      <c r="BH79" s="7"/>
      <c r="BI79" s="26"/>
      <c r="BJ79" s="7"/>
      <c r="BK79" s="26"/>
      <c r="BL79" s="7"/>
      <c r="BM79" s="26"/>
      <c r="BN79" s="7"/>
      <c r="BO79" s="6" t="s">
        <v>54</v>
      </c>
      <c r="BP79" s="26"/>
      <c r="BQ79" s="7"/>
      <c r="BR79" s="26"/>
      <c r="BS79" s="7"/>
      <c r="BT79" s="26"/>
      <c r="BU79" s="7"/>
      <c r="BV79" s="26"/>
      <c r="BW79" s="7"/>
      <c r="BX79" s="26"/>
      <c r="BY79" s="7"/>
      <c r="BZ79" s="6" t="s">
        <v>54</v>
      </c>
      <c r="CA79" s="26"/>
      <c r="CB79" s="7"/>
      <c r="CC79" s="26"/>
      <c r="CD79" s="7"/>
      <c r="CE79" s="26"/>
      <c r="CF79" s="7"/>
      <c r="CG79" s="26"/>
      <c r="CH79" s="7"/>
      <c r="CI79" s="26"/>
      <c r="CJ79" s="7"/>
      <c r="CK79" s="6" t="s">
        <v>54</v>
      </c>
      <c r="CL79" s="26"/>
      <c r="CM79" s="7"/>
      <c r="CN79" s="26"/>
      <c r="CO79" s="7"/>
      <c r="CP79" s="26"/>
      <c r="CQ79" s="7"/>
      <c r="CR79" s="26"/>
      <c r="CS79" s="7"/>
      <c r="CT79" s="26"/>
      <c r="CU79" s="7"/>
      <c r="CV79" s="6" t="s">
        <v>54</v>
      </c>
      <c r="CW79" s="26"/>
      <c r="CX79" s="7"/>
      <c r="CY79" s="26"/>
      <c r="CZ79" s="7"/>
      <c r="DA79" s="26"/>
      <c r="DB79" s="7"/>
      <c r="DC79" s="26"/>
      <c r="DD79" s="7"/>
      <c r="DE79" s="26"/>
      <c r="DF79" s="7"/>
      <c r="DG79" s="6" t="s">
        <v>54</v>
      </c>
      <c r="DH79" s="26"/>
      <c r="DI79" s="7"/>
      <c r="DJ79" s="26"/>
      <c r="DK79" s="7"/>
      <c r="DL79" s="26"/>
      <c r="DM79" s="7"/>
      <c r="DN79" s="26"/>
      <c r="DO79" s="7"/>
      <c r="DP79" s="26"/>
      <c r="DQ79" s="7"/>
      <c r="DR79" s="6" t="s">
        <v>54</v>
      </c>
      <c r="DS79" s="26"/>
      <c r="DT79" s="7"/>
      <c r="DU79" s="88"/>
      <c r="DV79" s="46"/>
      <c r="DW79" s="46"/>
      <c r="DX79" s="46"/>
      <c r="DY79" s="46"/>
      <c r="DZ79" s="46"/>
      <c r="EA79" s="46"/>
      <c r="EB79" s="46"/>
    </row>
    <row r="80" spans="1:132" ht="14.25" x14ac:dyDescent="0.2">
      <c r="A80" s="61" t="s">
        <v>69</v>
      </c>
      <c r="B80" s="61"/>
      <c r="C80" s="61"/>
      <c r="D80" s="61"/>
      <c r="E80" s="61"/>
      <c r="F80" s="61"/>
      <c r="G80" s="61"/>
      <c r="H80" s="61"/>
      <c r="I80" s="61"/>
      <c r="J80" s="26"/>
      <c r="K80" s="8"/>
      <c r="L80" s="61" t="s">
        <v>69</v>
      </c>
      <c r="M80" s="26"/>
      <c r="N80" s="8"/>
      <c r="O80" s="26"/>
      <c r="P80" s="8"/>
      <c r="Q80" s="26"/>
      <c r="R80" s="8"/>
      <c r="S80" s="26"/>
      <c r="T80" s="8"/>
      <c r="U80" s="26"/>
      <c r="V80" s="7"/>
      <c r="W80" s="61" t="s">
        <v>69</v>
      </c>
      <c r="X80" s="26"/>
      <c r="Y80" s="7"/>
      <c r="Z80" s="26"/>
      <c r="AA80" s="7"/>
      <c r="AB80" s="26"/>
      <c r="AC80" s="7"/>
      <c r="AD80" s="26"/>
      <c r="AE80" s="7"/>
      <c r="AF80" s="26"/>
      <c r="AG80" s="7"/>
      <c r="AH80" s="61" t="s">
        <v>69</v>
      </c>
      <c r="AI80" s="26"/>
      <c r="AJ80" s="7"/>
      <c r="AK80" s="26"/>
      <c r="AL80" s="7"/>
      <c r="AM80" s="26"/>
      <c r="AN80" s="7"/>
      <c r="AO80" s="26"/>
      <c r="AP80" s="7"/>
      <c r="AQ80" s="26"/>
      <c r="AR80" s="7"/>
      <c r="AS80" s="61" t="s">
        <v>69</v>
      </c>
      <c r="AT80" s="26"/>
      <c r="AU80" s="7"/>
      <c r="AV80" s="26"/>
      <c r="AW80" s="7"/>
      <c r="AX80" s="26"/>
      <c r="AY80" s="7"/>
      <c r="AZ80" s="26"/>
      <c r="BA80" s="7"/>
      <c r="BB80" s="26"/>
      <c r="BC80" s="7"/>
      <c r="BD80" s="61" t="s">
        <v>69</v>
      </c>
      <c r="BE80" s="26"/>
      <c r="BF80" s="7"/>
      <c r="BG80" s="26"/>
      <c r="BH80" s="7"/>
      <c r="BI80" s="26"/>
      <c r="BJ80" s="7"/>
      <c r="BK80" s="26"/>
      <c r="BL80" s="7"/>
      <c r="BM80" s="26"/>
      <c r="BN80" s="7"/>
      <c r="BO80" s="61" t="s">
        <v>69</v>
      </c>
      <c r="BP80" s="26"/>
      <c r="BQ80" s="7"/>
      <c r="BR80" s="26"/>
      <c r="BS80" s="7"/>
      <c r="BT80" s="26"/>
      <c r="BU80" s="7"/>
      <c r="BV80" s="26"/>
      <c r="BW80" s="7"/>
      <c r="BX80" s="26"/>
      <c r="BY80" s="7"/>
      <c r="BZ80" s="61" t="s">
        <v>69</v>
      </c>
      <c r="CA80" s="26"/>
      <c r="CB80" s="7"/>
      <c r="CC80" s="26"/>
      <c r="CD80" s="7"/>
      <c r="CE80" s="26"/>
      <c r="CF80" s="7"/>
      <c r="CG80" s="26"/>
      <c r="CH80" s="7"/>
      <c r="CI80" s="26"/>
      <c r="CJ80" s="7"/>
      <c r="CK80" s="61" t="s">
        <v>69</v>
      </c>
      <c r="CL80" s="26"/>
      <c r="CM80" s="7"/>
      <c r="CN80" s="26"/>
      <c r="CO80" s="7"/>
      <c r="CP80" s="26"/>
      <c r="CQ80" s="7"/>
      <c r="CR80" s="26"/>
      <c r="CS80" s="7"/>
      <c r="CT80" s="26"/>
      <c r="CU80" s="7"/>
      <c r="CV80" s="61" t="s">
        <v>69</v>
      </c>
      <c r="CW80" s="26"/>
      <c r="CX80" s="7"/>
      <c r="CY80" s="26"/>
      <c r="CZ80" s="7"/>
      <c r="DA80" s="26"/>
      <c r="DB80" s="7"/>
      <c r="DC80" s="26"/>
      <c r="DD80" s="7"/>
      <c r="DE80" s="26"/>
      <c r="DF80" s="7"/>
      <c r="DG80" s="61" t="s">
        <v>69</v>
      </c>
      <c r="DH80" s="26"/>
      <c r="DI80" s="7"/>
      <c r="DJ80" s="26"/>
      <c r="DK80" s="7"/>
      <c r="DL80" s="26"/>
      <c r="DM80" s="7"/>
      <c r="DN80" s="26"/>
      <c r="DO80" s="7"/>
      <c r="DP80" s="26"/>
      <c r="DQ80" s="7"/>
      <c r="DR80" s="61" t="s">
        <v>69</v>
      </c>
      <c r="DS80" s="26"/>
      <c r="DT80" s="7"/>
      <c r="DU80" s="46"/>
      <c r="DV80" s="46"/>
      <c r="DW80" s="46"/>
      <c r="DX80" s="46"/>
      <c r="DY80" s="46"/>
      <c r="DZ80" s="46"/>
      <c r="EA80" s="46"/>
      <c r="EB80" s="46"/>
    </row>
    <row r="81" spans="1:132" ht="14.25" x14ac:dyDescent="0.2">
      <c r="A81" s="61" t="s">
        <v>70</v>
      </c>
      <c r="B81" s="61"/>
      <c r="C81" s="61"/>
      <c r="D81" s="61"/>
      <c r="E81" s="61"/>
      <c r="F81" s="61"/>
      <c r="G81" s="61"/>
      <c r="H81" s="61"/>
      <c r="I81" s="61"/>
      <c r="J81" s="26"/>
      <c r="K81" s="8"/>
      <c r="L81" s="61" t="s">
        <v>70</v>
      </c>
      <c r="M81" s="26"/>
      <c r="N81" s="8"/>
      <c r="O81" s="26"/>
      <c r="P81" s="8"/>
      <c r="Q81" s="26"/>
      <c r="R81" s="8"/>
      <c r="S81" s="26"/>
      <c r="T81" s="8"/>
      <c r="U81" s="26"/>
      <c r="V81" s="7"/>
      <c r="W81" s="61" t="s">
        <v>70</v>
      </c>
      <c r="X81" s="26"/>
      <c r="Y81" s="7"/>
      <c r="Z81" s="26"/>
      <c r="AA81" s="7"/>
      <c r="AB81" s="26"/>
      <c r="AC81" s="7"/>
      <c r="AD81" s="26"/>
      <c r="AE81" s="7"/>
      <c r="AF81" s="26"/>
      <c r="AG81" s="7"/>
      <c r="AH81" s="61" t="s">
        <v>70</v>
      </c>
      <c r="AI81" s="26"/>
      <c r="AJ81" s="7"/>
      <c r="AK81" s="26"/>
      <c r="AL81" s="7"/>
      <c r="AM81" s="26"/>
      <c r="AN81" s="7"/>
      <c r="AO81" s="26"/>
      <c r="AP81" s="7"/>
      <c r="AQ81" s="26"/>
      <c r="AR81" s="7"/>
      <c r="AS81" s="61" t="s">
        <v>70</v>
      </c>
      <c r="AT81" s="26"/>
      <c r="AU81" s="7"/>
      <c r="AV81" s="26"/>
      <c r="AW81" s="7"/>
      <c r="AX81" s="26"/>
      <c r="AY81" s="7"/>
      <c r="AZ81" s="26"/>
      <c r="BA81" s="7"/>
      <c r="BB81" s="26"/>
      <c r="BC81" s="7"/>
      <c r="BD81" s="61" t="s">
        <v>70</v>
      </c>
      <c r="BE81" s="26"/>
      <c r="BF81" s="7"/>
      <c r="BG81" s="26"/>
      <c r="BH81" s="7"/>
      <c r="BI81" s="26"/>
      <c r="BJ81" s="7"/>
      <c r="BK81" s="26"/>
      <c r="BL81" s="7"/>
      <c r="BM81" s="26"/>
      <c r="BN81" s="7"/>
      <c r="BO81" s="61" t="s">
        <v>70</v>
      </c>
      <c r="BP81" s="26"/>
      <c r="BQ81" s="7"/>
      <c r="BR81" s="26"/>
      <c r="BS81" s="7"/>
      <c r="BT81" s="26"/>
      <c r="BU81" s="7"/>
      <c r="BV81" s="26"/>
      <c r="BW81" s="7"/>
      <c r="BX81" s="26"/>
      <c r="BY81" s="7"/>
      <c r="BZ81" s="61" t="s">
        <v>70</v>
      </c>
      <c r="CA81" s="26"/>
      <c r="CB81" s="7"/>
      <c r="CC81" s="26"/>
      <c r="CD81" s="7"/>
      <c r="CE81" s="26"/>
      <c r="CF81" s="7"/>
      <c r="CG81" s="26"/>
      <c r="CH81" s="7"/>
      <c r="CI81" s="26"/>
      <c r="CJ81" s="7"/>
      <c r="CK81" s="61" t="s">
        <v>70</v>
      </c>
      <c r="CL81" s="26"/>
      <c r="CM81" s="7"/>
      <c r="CN81" s="26"/>
      <c r="CO81" s="7"/>
      <c r="CP81" s="26"/>
      <c r="CQ81" s="7"/>
      <c r="CR81" s="26"/>
      <c r="CS81" s="7"/>
      <c r="CT81" s="26"/>
      <c r="CU81" s="7"/>
      <c r="CV81" s="61" t="s">
        <v>70</v>
      </c>
      <c r="CW81" s="26"/>
      <c r="CX81" s="7"/>
      <c r="CY81" s="26"/>
      <c r="CZ81" s="7"/>
      <c r="DA81" s="26"/>
      <c r="DB81" s="7"/>
      <c r="DC81" s="26"/>
      <c r="DD81" s="7"/>
      <c r="DE81" s="26"/>
      <c r="DF81" s="7"/>
      <c r="DG81" s="61" t="s">
        <v>70</v>
      </c>
      <c r="DH81" s="26"/>
      <c r="DI81" s="7"/>
      <c r="DJ81" s="26"/>
      <c r="DK81" s="7"/>
      <c r="DL81" s="26"/>
      <c r="DM81" s="7"/>
      <c r="DN81" s="26"/>
      <c r="DO81" s="7"/>
      <c r="DP81" s="26"/>
      <c r="DQ81" s="7"/>
      <c r="DR81" s="61" t="s">
        <v>70</v>
      </c>
      <c r="DS81" s="46"/>
      <c r="DT81" s="46"/>
      <c r="DU81" s="46"/>
      <c r="DV81" s="46"/>
      <c r="DW81" s="46"/>
      <c r="DX81" s="46"/>
      <c r="DY81" s="46"/>
      <c r="DZ81" s="46"/>
      <c r="EA81" s="46"/>
      <c r="EB81" s="46"/>
    </row>
    <row r="82" spans="1:132" x14ac:dyDescent="0.2">
      <c r="A82" s="61" t="s">
        <v>120</v>
      </c>
      <c r="B82" s="61"/>
      <c r="C82" s="61"/>
      <c r="D82" s="61"/>
      <c r="E82" s="61"/>
      <c r="F82" s="61"/>
      <c r="G82" s="61"/>
      <c r="H82" s="61"/>
      <c r="I82" s="61"/>
      <c r="J82" s="46"/>
      <c r="K82" s="47"/>
      <c r="L82" s="61" t="s">
        <v>120</v>
      </c>
      <c r="M82" s="46"/>
      <c r="N82" s="47"/>
      <c r="O82" s="46"/>
      <c r="P82" s="47"/>
      <c r="Q82" s="46"/>
      <c r="R82" s="47"/>
      <c r="S82" s="46"/>
      <c r="T82" s="47"/>
      <c r="U82" s="46"/>
      <c r="V82" s="46"/>
      <c r="W82" s="61" t="s">
        <v>120</v>
      </c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61" t="s">
        <v>120</v>
      </c>
      <c r="AI82" s="46"/>
      <c r="AJ82" s="46"/>
      <c r="AK82" s="46"/>
      <c r="AL82" s="46"/>
      <c r="AM82" s="46"/>
      <c r="AN82" s="46"/>
      <c r="AO82" s="46"/>
      <c r="AP82" s="46"/>
      <c r="AQ82" s="46"/>
      <c r="AR82" s="46"/>
      <c r="AS82" s="61" t="s">
        <v>120</v>
      </c>
      <c r="AT82" s="46"/>
      <c r="AU82" s="46"/>
      <c r="AV82" s="46"/>
      <c r="AW82" s="46"/>
      <c r="AX82" s="46"/>
      <c r="AY82" s="46"/>
      <c r="AZ82" s="46"/>
      <c r="BA82" s="46"/>
      <c r="BB82" s="46"/>
      <c r="BC82" s="46"/>
      <c r="BD82" s="61" t="s">
        <v>120</v>
      </c>
      <c r="BE82" s="46"/>
      <c r="BF82" s="46"/>
      <c r="BG82" s="46"/>
      <c r="BH82" s="46"/>
      <c r="BI82" s="46"/>
      <c r="BJ82" s="46"/>
      <c r="BK82" s="46"/>
      <c r="BL82" s="46"/>
      <c r="BM82" s="46"/>
      <c r="BN82" s="46"/>
      <c r="BO82" s="61" t="s">
        <v>120</v>
      </c>
      <c r="BP82" s="46"/>
      <c r="BQ82" s="46"/>
      <c r="BR82" s="46"/>
      <c r="BS82" s="46"/>
      <c r="BT82" s="46"/>
      <c r="BU82" s="46"/>
      <c r="BV82" s="46"/>
      <c r="BW82" s="46"/>
      <c r="BX82" s="46"/>
      <c r="BY82" s="46"/>
      <c r="BZ82" s="61" t="s">
        <v>120</v>
      </c>
      <c r="CA82" s="46"/>
      <c r="CB82" s="46"/>
      <c r="CC82" s="46"/>
      <c r="CD82" s="46"/>
      <c r="CE82" s="46"/>
      <c r="CF82" s="46"/>
      <c r="CG82" s="46"/>
      <c r="CH82" s="46"/>
      <c r="CI82" s="46"/>
      <c r="CJ82" s="46"/>
      <c r="CK82" s="61" t="s">
        <v>120</v>
      </c>
      <c r="CL82" s="46"/>
      <c r="CM82" s="46"/>
      <c r="CN82" s="46"/>
      <c r="CO82" s="46"/>
      <c r="CP82" s="46"/>
      <c r="CQ82" s="46"/>
      <c r="CR82" s="46"/>
      <c r="CS82" s="46"/>
      <c r="CT82" s="46"/>
      <c r="CU82" s="46"/>
      <c r="CV82" s="61" t="s">
        <v>120</v>
      </c>
      <c r="CW82" s="46"/>
      <c r="CX82" s="46"/>
      <c r="CY82" s="46"/>
      <c r="CZ82" s="46"/>
      <c r="DA82" s="46"/>
      <c r="DB82" s="46"/>
      <c r="DC82" s="46"/>
      <c r="DD82" s="46"/>
      <c r="DE82" s="46"/>
      <c r="DF82" s="46"/>
      <c r="DG82" s="61" t="s">
        <v>120</v>
      </c>
      <c r="DH82" s="46"/>
      <c r="DI82" s="46"/>
      <c r="DJ82" s="46"/>
      <c r="DK82" s="46"/>
      <c r="DL82" s="46"/>
      <c r="DM82" s="46"/>
      <c r="DN82" s="46"/>
      <c r="DO82" s="46"/>
      <c r="DP82" s="46"/>
      <c r="DQ82" s="46"/>
      <c r="DR82" s="61" t="s">
        <v>120</v>
      </c>
      <c r="DS82" s="46"/>
      <c r="DT82" s="46"/>
      <c r="DU82" s="46"/>
      <c r="DV82" s="46"/>
      <c r="DW82" s="46"/>
      <c r="DX82" s="46"/>
      <c r="DY82" s="46"/>
      <c r="DZ82" s="46"/>
      <c r="EA82" s="46"/>
      <c r="EB82" s="46"/>
    </row>
    <row r="83" spans="1:132" x14ac:dyDescent="0.2">
      <c r="A83" s="61" t="s">
        <v>55</v>
      </c>
      <c r="B83" s="46"/>
      <c r="C83" s="46"/>
      <c r="D83" s="46"/>
      <c r="E83" s="46"/>
      <c r="F83" s="46"/>
      <c r="G83" s="46"/>
      <c r="H83" s="46"/>
      <c r="I83" s="46"/>
      <c r="J83" s="46"/>
      <c r="K83" s="47"/>
      <c r="L83" s="61" t="s">
        <v>55</v>
      </c>
      <c r="M83" s="46"/>
      <c r="N83" s="47"/>
      <c r="O83" s="46"/>
      <c r="P83" s="47"/>
      <c r="Q83" s="46"/>
      <c r="R83" s="47"/>
      <c r="S83" s="46"/>
      <c r="T83" s="47"/>
      <c r="U83" s="46"/>
      <c r="V83" s="46"/>
      <c r="W83" s="61" t="s">
        <v>55</v>
      </c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61" t="s">
        <v>55</v>
      </c>
      <c r="AI83" s="46"/>
      <c r="AJ83" s="46"/>
      <c r="AK83" s="46"/>
      <c r="AL83" s="46"/>
      <c r="AM83" s="46"/>
      <c r="AN83" s="46"/>
      <c r="AO83" s="46"/>
      <c r="AP83" s="46"/>
      <c r="AQ83" s="46"/>
      <c r="AR83" s="46"/>
      <c r="AS83" s="61" t="s">
        <v>55</v>
      </c>
      <c r="AT83" s="46"/>
      <c r="AU83" s="46"/>
      <c r="AV83" s="46"/>
      <c r="AW83" s="46"/>
      <c r="AX83" s="46"/>
      <c r="AY83" s="46"/>
      <c r="AZ83" s="46"/>
      <c r="BA83" s="46"/>
      <c r="BB83" s="46"/>
      <c r="BC83" s="46"/>
      <c r="BD83" s="61" t="s">
        <v>55</v>
      </c>
      <c r="BE83" s="46"/>
      <c r="BF83" s="46"/>
      <c r="BG83" s="46"/>
      <c r="BH83" s="46"/>
      <c r="BI83" s="46"/>
      <c r="BJ83" s="46"/>
      <c r="BK83" s="46"/>
      <c r="BL83" s="46"/>
      <c r="BM83" s="46"/>
      <c r="BN83" s="46"/>
      <c r="BO83" s="61" t="s">
        <v>55</v>
      </c>
      <c r="BP83" s="46"/>
      <c r="BQ83" s="46"/>
      <c r="BR83" s="46"/>
      <c r="BS83" s="46"/>
      <c r="BT83" s="46"/>
      <c r="BU83" s="46"/>
      <c r="BV83" s="46"/>
      <c r="BW83" s="46"/>
      <c r="BX83" s="46"/>
      <c r="BY83" s="46"/>
      <c r="BZ83" s="61" t="s">
        <v>55</v>
      </c>
      <c r="CA83" s="46"/>
      <c r="CB83" s="46"/>
      <c r="CC83" s="46"/>
      <c r="CD83" s="46"/>
      <c r="CE83" s="46"/>
      <c r="CF83" s="46"/>
      <c r="CG83" s="46"/>
      <c r="CH83" s="46"/>
      <c r="CI83" s="46"/>
      <c r="CJ83" s="46"/>
      <c r="CK83" s="61" t="s">
        <v>55</v>
      </c>
      <c r="CL83" s="46"/>
      <c r="CM83" s="46"/>
      <c r="CN83" s="46"/>
      <c r="CO83" s="46"/>
      <c r="CP83" s="46"/>
      <c r="CQ83" s="46"/>
      <c r="CR83" s="46"/>
      <c r="CS83" s="46"/>
      <c r="CT83" s="46"/>
      <c r="CU83" s="46"/>
      <c r="CV83" s="61" t="s">
        <v>55</v>
      </c>
      <c r="CW83" s="46"/>
      <c r="CX83" s="46"/>
      <c r="CY83" s="46"/>
      <c r="CZ83" s="46"/>
      <c r="DA83" s="46"/>
      <c r="DB83" s="46"/>
      <c r="DC83" s="46"/>
      <c r="DD83" s="46"/>
      <c r="DE83" s="46"/>
      <c r="DF83" s="46"/>
      <c r="DG83" s="61" t="s">
        <v>55</v>
      </c>
      <c r="DH83" s="46"/>
      <c r="DI83" s="46"/>
      <c r="DJ83" s="46"/>
      <c r="DK83" s="46"/>
      <c r="DL83" s="46"/>
      <c r="DM83" s="46"/>
      <c r="DN83" s="46"/>
      <c r="DO83" s="46"/>
      <c r="DP83" s="46"/>
      <c r="DQ83" s="46"/>
      <c r="DR83" s="61" t="s">
        <v>55</v>
      </c>
      <c r="DS83" s="46"/>
      <c r="DT83" s="46"/>
      <c r="DU83" s="46"/>
      <c r="DV83" s="46"/>
      <c r="DW83" s="46"/>
      <c r="DX83" s="46"/>
      <c r="DY83" s="46"/>
      <c r="DZ83" s="46"/>
      <c r="EA83" s="46"/>
      <c r="EB83" s="46"/>
    </row>
    <row r="84" spans="1:132" x14ac:dyDescent="0.2">
      <c r="A84" s="61" t="s">
        <v>62</v>
      </c>
      <c r="B84" s="46"/>
      <c r="C84" s="46"/>
      <c r="D84" s="46"/>
      <c r="E84" s="46"/>
      <c r="F84" s="46"/>
      <c r="G84" s="46"/>
      <c r="H84" s="46"/>
      <c r="I84" s="46"/>
      <c r="J84" s="46"/>
      <c r="K84" s="47"/>
      <c r="L84" s="61" t="s">
        <v>62</v>
      </c>
      <c r="M84" s="46"/>
      <c r="N84" s="47"/>
      <c r="O84" s="46"/>
      <c r="P84" s="47"/>
      <c r="Q84" s="46"/>
      <c r="R84" s="47"/>
      <c r="S84" s="46"/>
      <c r="T84" s="47"/>
      <c r="U84" s="46"/>
      <c r="V84" s="46"/>
      <c r="W84" s="61" t="s">
        <v>62</v>
      </c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61" t="s">
        <v>62</v>
      </c>
      <c r="AI84" s="46"/>
      <c r="AJ84" s="46"/>
      <c r="AK84" s="46"/>
      <c r="AL84" s="46"/>
      <c r="AM84" s="46"/>
      <c r="AN84" s="46"/>
      <c r="AO84" s="46"/>
      <c r="AP84" s="46"/>
      <c r="AQ84" s="46"/>
      <c r="AR84" s="46"/>
      <c r="AS84" s="61" t="s">
        <v>62</v>
      </c>
      <c r="AT84" s="46"/>
      <c r="AU84" s="46"/>
      <c r="AV84" s="46"/>
      <c r="AW84" s="46"/>
      <c r="AX84" s="46"/>
      <c r="AY84" s="46"/>
      <c r="AZ84" s="46"/>
      <c r="BA84" s="46"/>
      <c r="BB84" s="46"/>
      <c r="BC84" s="46"/>
      <c r="BD84" s="61" t="s">
        <v>62</v>
      </c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61" t="s">
        <v>62</v>
      </c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61" t="s">
        <v>62</v>
      </c>
      <c r="CA84" s="46"/>
      <c r="CB84" s="46"/>
      <c r="CC84" s="46"/>
      <c r="CD84" s="46"/>
      <c r="CE84" s="46"/>
      <c r="CF84" s="46"/>
      <c r="CG84" s="46"/>
      <c r="CH84" s="46"/>
      <c r="CI84" s="46"/>
      <c r="CJ84" s="46"/>
      <c r="CK84" s="61" t="s">
        <v>62</v>
      </c>
      <c r="CL84" s="46"/>
      <c r="CM84" s="46"/>
      <c r="CN84" s="46"/>
      <c r="CO84" s="46"/>
      <c r="CP84" s="46"/>
      <c r="CQ84" s="46"/>
      <c r="CR84" s="46"/>
      <c r="CS84" s="46"/>
      <c r="CT84" s="46"/>
      <c r="CU84" s="46"/>
      <c r="CV84" s="61" t="s">
        <v>62</v>
      </c>
      <c r="CW84" s="46"/>
      <c r="CX84" s="46"/>
      <c r="CY84" s="46"/>
      <c r="CZ84" s="46"/>
      <c r="DA84" s="46"/>
      <c r="DB84" s="46"/>
      <c r="DC84" s="46"/>
      <c r="DD84" s="46"/>
      <c r="DE84" s="46"/>
      <c r="DF84" s="46"/>
      <c r="DG84" s="61" t="s">
        <v>62</v>
      </c>
      <c r="DH84" s="46"/>
      <c r="DI84" s="46"/>
      <c r="DJ84" s="46"/>
      <c r="DK84" s="46"/>
      <c r="DL84" s="46"/>
      <c r="DM84" s="46"/>
      <c r="DN84" s="46"/>
      <c r="DO84" s="46"/>
      <c r="DP84" s="46"/>
      <c r="DQ84" s="46"/>
      <c r="DR84" s="61" t="s">
        <v>62</v>
      </c>
      <c r="DS84" s="46"/>
      <c r="DT84" s="46"/>
      <c r="DU84" s="46"/>
      <c r="DV84" s="46"/>
      <c r="DW84" s="46"/>
      <c r="DX84" s="46"/>
      <c r="DY84" s="46"/>
      <c r="DZ84" s="46"/>
      <c r="EA84" s="46"/>
      <c r="EB84" s="46"/>
    </row>
    <row r="85" spans="1:132" x14ac:dyDescent="0.2">
      <c r="A85" s="62" t="s">
        <v>101</v>
      </c>
      <c r="B85" s="46"/>
      <c r="C85" s="46"/>
      <c r="D85" s="46"/>
      <c r="E85" s="46"/>
      <c r="F85" s="46"/>
      <c r="G85" s="46"/>
      <c r="H85" s="46"/>
      <c r="I85" s="46"/>
      <c r="J85" s="46"/>
      <c r="K85" s="47"/>
      <c r="L85" s="62" t="s">
        <v>101</v>
      </c>
      <c r="M85" s="46"/>
      <c r="N85" s="47"/>
      <c r="O85" s="46"/>
      <c r="P85" s="47"/>
      <c r="Q85" s="46"/>
      <c r="R85" s="47"/>
      <c r="S85" s="46"/>
      <c r="T85" s="47"/>
      <c r="U85" s="46"/>
      <c r="V85" s="46"/>
      <c r="W85" s="62" t="s">
        <v>101</v>
      </c>
      <c r="X85" s="46"/>
      <c r="Y85" s="46"/>
      <c r="Z85" s="46"/>
      <c r="AA85" s="46"/>
      <c r="AB85" s="46"/>
      <c r="AC85" s="46"/>
      <c r="AD85" s="46"/>
      <c r="AE85" s="46"/>
      <c r="AF85" s="46"/>
      <c r="AG85" s="46"/>
      <c r="AH85" s="62" t="s">
        <v>101</v>
      </c>
      <c r="AI85" s="46"/>
      <c r="AJ85" s="46"/>
      <c r="AK85" s="46"/>
      <c r="AL85" s="46"/>
      <c r="AM85" s="46"/>
      <c r="AN85" s="46"/>
      <c r="AO85" s="46"/>
      <c r="AP85" s="46"/>
      <c r="AQ85" s="46"/>
      <c r="AR85" s="46"/>
      <c r="AS85" s="62" t="s">
        <v>101</v>
      </c>
      <c r="AT85" s="46"/>
      <c r="AU85" s="46"/>
      <c r="AV85" s="46"/>
      <c r="AW85" s="46"/>
      <c r="AX85" s="46"/>
      <c r="AY85" s="46"/>
      <c r="AZ85" s="46"/>
      <c r="BA85" s="46"/>
      <c r="BB85" s="46"/>
      <c r="BC85" s="46"/>
      <c r="BD85" s="62" t="s">
        <v>101</v>
      </c>
      <c r="BE85" s="46"/>
      <c r="BF85" s="46"/>
      <c r="BG85" s="46"/>
      <c r="BH85" s="46"/>
      <c r="BI85" s="46"/>
      <c r="BJ85" s="46"/>
      <c r="BK85" s="46"/>
      <c r="BL85" s="46"/>
      <c r="BM85" s="46"/>
      <c r="BN85" s="46"/>
      <c r="BO85" s="62" t="s">
        <v>101</v>
      </c>
      <c r="BP85" s="46"/>
      <c r="BQ85" s="46"/>
      <c r="BR85" s="46"/>
      <c r="BS85" s="46"/>
      <c r="BT85" s="46"/>
      <c r="BU85" s="46"/>
      <c r="BV85" s="46"/>
      <c r="BW85" s="46"/>
      <c r="BX85" s="46"/>
      <c r="BY85" s="46"/>
      <c r="BZ85" s="62" t="s">
        <v>101</v>
      </c>
      <c r="CA85" s="46"/>
      <c r="CB85" s="46"/>
      <c r="CC85" s="46"/>
      <c r="CD85" s="46"/>
      <c r="CE85" s="46"/>
      <c r="CF85" s="46"/>
      <c r="CG85" s="46"/>
      <c r="CH85" s="46"/>
      <c r="CI85" s="46"/>
      <c r="CJ85" s="46"/>
      <c r="CK85" s="62" t="s">
        <v>101</v>
      </c>
      <c r="CL85" s="46"/>
      <c r="CM85" s="46"/>
      <c r="CN85" s="46"/>
      <c r="CO85" s="46"/>
      <c r="CP85" s="46"/>
      <c r="CQ85" s="46"/>
      <c r="CR85" s="46"/>
      <c r="CS85" s="46"/>
      <c r="CT85" s="46"/>
      <c r="CU85" s="46"/>
      <c r="CV85" s="62" t="s">
        <v>101</v>
      </c>
      <c r="CW85" s="46"/>
      <c r="CX85" s="46"/>
      <c r="CY85" s="46"/>
      <c r="CZ85" s="46"/>
      <c r="DA85" s="46"/>
      <c r="DB85" s="46"/>
      <c r="DC85" s="46"/>
      <c r="DD85" s="46"/>
      <c r="DE85" s="46"/>
      <c r="DF85" s="46"/>
      <c r="DG85" s="62" t="s">
        <v>101</v>
      </c>
      <c r="DH85" s="46"/>
      <c r="DI85" s="46"/>
      <c r="DJ85" s="46"/>
      <c r="DK85" s="46"/>
      <c r="DL85" s="46"/>
      <c r="DM85" s="46"/>
      <c r="DN85" s="46"/>
      <c r="DO85" s="46"/>
      <c r="DP85" s="46"/>
      <c r="DQ85" s="46"/>
      <c r="DR85" s="62" t="s">
        <v>101</v>
      </c>
      <c r="DS85" s="46"/>
      <c r="DT85" s="46"/>
      <c r="DU85" s="46"/>
      <c r="DV85" s="46"/>
      <c r="DW85" s="46"/>
      <c r="DX85" s="46"/>
      <c r="DY85" s="46"/>
      <c r="DZ85" s="46"/>
      <c r="EA85" s="46"/>
      <c r="EB85" s="46"/>
    </row>
    <row r="86" spans="1:132" ht="12.75" customHeight="1" x14ac:dyDescent="0.2">
      <c r="A86" s="112" t="s">
        <v>121</v>
      </c>
      <c r="B86" s="112"/>
      <c r="C86" s="112"/>
      <c r="D86" s="112"/>
      <c r="E86" s="112"/>
      <c r="F86" s="112"/>
      <c r="G86" s="112"/>
      <c r="H86" s="112"/>
      <c r="I86" s="112"/>
      <c r="J86" s="112"/>
      <c r="K86" s="112"/>
      <c r="L86" s="112" t="s">
        <v>121</v>
      </c>
      <c r="M86" s="112"/>
      <c r="N86" s="112"/>
      <c r="O86" s="112"/>
      <c r="P86" s="112"/>
      <c r="Q86" s="112"/>
      <c r="R86" s="112"/>
      <c r="S86" s="112"/>
      <c r="T86" s="112"/>
      <c r="U86" s="112"/>
      <c r="V86" s="112"/>
      <c r="W86" s="112" t="s">
        <v>121</v>
      </c>
      <c r="X86" s="112"/>
      <c r="Y86" s="112"/>
      <c r="Z86" s="112"/>
      <c r="AA86" s="112"/>
      <c r="AB86" s="112"/>
      <c r="AC86" s="112"/>
      <c r="AD86" s="112"/>
      <c r="AE86" s="112"/>
      <c r="AF86" s="112"/>
      <c r="AG86" s="112"/>
      <c r="AH86" s="112" t="s">
        <v>121</v>
      </c>
      <c r="AI86" s="112"/>
      <c r="AJ86" s="112"/>
      <c r="AK86" s="112"/>
      <c r="AL86" s="112"/>
      <c r="AM86" s="112"/>
      <c r="AN86" s="112"/>
      <c r="AO86" s="112"/>
      <c r="AP86" s="112"/>
      <c r="AQ86" s="112"/>
      <c r="AR86" s="112"/>
      <c r="AS86" s="112" t="s">
        <v>121</v>
      </c>
      <c r="AT86" s="112"/>
      <c r="AU86" s="112"/>
      <c r="AV86" s="112"/>
      <c r="AW86" s="112"/>
      <c r="AX86" s="112"/>
      <c r="AY86" s="112"/>
      <c r="AZ86" s="112"/>
      <c r="BA86" s="112"/>
      <c r="BB86" s="112"/>
      <c r="BC86" s="112"/>
      <c r="BD86" s="112" t="s">
        <v>121</v>
      </c>
      <c r="BE86" s="112"/>
      <c r="BF86" s="112"/>
      <c r="BG86" s="112"/>
      <c r="BH86" s="112"/>
      <c r="BI86" s="112"/>
      <c r="BJ86" s="112"/>
      <c r="BK86" s="112"/>
      <c r="BL86" s="112"/>
      <c r="BM86" s="112"/>
      <c r="BN86" s="112"/>
      <c r="BO86" s="112" t="s">
        <v>121</v>
      </c>
      <c r="BP86" s="112"/>
      <c r="BQ86" s="112"/>
      <c r="BR86" s="112"/>
      <c r="BS86" s="112"/>
      <c r="BT86" s="112"/>
      <c r="BU86" s="112"/>
      <c r="BV86" s="112"/>
      <c r="BW86" s="112"/>
      <c r="BX86" s="112"/>
      <c r="BY86" s="112"/>
      <c r="BZ86" s="112" t="s">
        <v>121</v>
      </c>
      <c r="CA86" s="112"/>
      <c r="CB86" s="112"/>
      <c r="CC86" s="112"/>
      <c r="CD86" s="112"/>
      <c r="CE86" s="112"/>
      <c r="CF86" s="112"/>
      <c r="CG86" s="112"/>
      <c r="CH86" s="112"/>
      <c r="CI86" s="112"/>
      <c r="CJ86" s="112"/>
      <c r="CK86" s="112" t="s">
        <v>121</v>
      </c>
      <c r="CL86" s="112"/>
      <c r="CM86" s="112"/>
      <c r="CN86" s="112"/>
      <c r="CO86" s="112"/>
      <c r="CP86" s="112"/>
      <c r="CQ86" s="112"/>
      <c r="CR86" s="112"/>
      <c r="CS86" s="112"/>
      <c r="CT86" s="112"/>
      <c r="CU86" s="112"/>
      <c r="CV86" s="112" t="s">
        <v>121</v>
      </c>
      <c r="CW86" s="112"/>
      <c r="CX86" s="112"/>
      <c r="CY86" s="112"/>
      <c r="CZ86" s="112"/>
      <c r="DA86" s="112"/>
      <c r="DB86" s="112"/>
      <c r="DC86" s="112"/>
      <c r="DD86" s="112"/>
      <c r="DE86" s="112"/>
      <c r="DF86" s="112"/>
      <c r="DG86" s="112" t="s">
        <v>121</v>
      </c>
      <c r="DH86" s="112"/>
      <c r="DI86" s="112"/>
      <c r="DJ86" s="112"/>
      <c r="DK86" s="112"/>
      <c r="DL86" s="112"/>
      <c r="DM86" s="112"/>
      <c r="DN86" s="112"/>
      <c r="DO86" s="112"/>
      <c r="DP86" s="112"/>
      <c r="DQ86" s="112"/>
      <c r="DR86" s="112" t="s">
        <v>121</v>
      </c>
      <c r="DS86" s="112"/>
      <c r="DT86" s="112"/>
      <c r="DU86" s="112"/>
      <c r="DV86" s="112"/>
      <c r="DW86" s="112"/>
      <c r="DX86" s="112"/>
      <c r="DY86" s="112"/>
      <c r="DZ86" s="112"/>
      <c r="EA86" s="112"/>
      <c r="EB86" s="112"/>
    </row>
    <row r="87" spans="1:132" x14ac:dyDescent="0.2">
      <c r="A87" s="46" t="s">
        <v>122</v>
      </c>
      <c r="B87" s="46"/>
      <c r="C87" s="46"/>
      <c r="D87" s="46"/>
      <c r="E87" s="46"/>
      <c r="F87" s="46"/>
      <c r="G87" s="46"/>
      <c r="H87" s="46"/>
      <c r="I87" s="46"/>
      <c r="J87" s="46"/>
      <c r="K87" s="47"/>
      <c r="L87" s="46" t="s">
        <v>122</v>
      </c>
      <c r="M87" s="46"/>
      <c r="N87" s="47"/>
      <c r="O87" s="46"/>
      <c r="P87" s="47"/>
      <c r="Q87" s="46"/>
      <c r="R87" s="47"/>
      <c r="S87" s="46"/>
      <c r="T87" s="47"/>
      <c r="U87" s="46"/>
      <c r="V87" s="46"/>
      <c r="W87" s="46" t="s">
        <v>122</v>
      </c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 t="s">
        <v>122</v>
      </c>
      <c r="AI87" s="46"/>
      <c r="AJ87" s="46"/>
      <c r="AK87" s="46"/>
      <c r="AL87" s="46"/>
      <c r="AM87" s="46"/>
      <c r="AN87" s="46"/>
      <c r="AO87" s="46"/>
      <c r="AP87" s="46"/>
      <c r="AQ87" s="46"/>
      <c r="AR87" s="46"/>
      <c r="AS87" s="46" t="s">
        <v>122</v>
      </c>
      <c r="AT87" s="46"/>
      <c r="AU87" s="46"/>
      <c r="AV87" s="46"/>
      <c r="AW87" s="46"/>
      <c r="AX87" s="46"/>
      <c r="AY87" s="46"/>
      <c r="AZ87" s="46"/>
      <c r="BA87" s="46"/>
      <c r="BB87" s="46"/>
      <c r="BC87" s="46"/>
      <c r="BD87" s="46" t="s">
        <v>122</v>
      </c>
      <c r="BE87" s="46"/>
      <c r="BF87" s="46"/>
      <c r="BG87" s="46"/>
      <c r="BH87" s="46"/>
      <c r="BI87" s="46"/>
      <c r="BJ87" s="46"/>
      <c r="BK87" s="46"/>
      <c r="BL87" s="46"/>
      <c r="BM87" s="46"/>
      <c r="BN87" s="46"/>
      <c r="BO87" s="46" t="s">
        <v>122</v>
      </c>
      <c r="BP87" s="46"/>
      <c r="BQ87" s="46"/>
      <c r="BR87" s="46"/>
      <c r="BS87" s="46"/>
      <c r="BT87" s="46"/>
      <c r="BU87" s="46"/>
      <c r="BV87" s="46"/>
      <c r="BW87" s="46"/>
      <c r="BX87" s="46"/>
      <c r="BY87" s="46"/>
      <c r="BZ87" s="46" t="s">
        <v>122</v>
      </c>
      <c r="CA87" s="46"/>
      <c r="CB87" s="46"/>
      <c r="CC87" s="46"/>
      <c r="CD87" s="46"/>
      <c r="CE87" s="46"/>
      <c r="CF87" s="46"/>
      <c r="CG87" s="46"/>
      <c r="CH87" s="46"/>
      <c r="CI87" s="46"/>
      <c r="CJ87" s="46"/>
      <c r="CK87" s="46" t="s">
        <v>122</v>
      </c>
      <c r="CL87" s="46"/>
      <c r="CM87" s="46"/>
      <c r="CN87" s="46"/>
      <c r="CO87" s="46"/>
      <c r="CP87" s="46"/>
      <c r="CQ87" s="46"/>
      <c r="CR87" s="46"/>
      <c r="CS87" s="46"/>
      <c r="CT87" s="46"/>
      <c r="CU87" s="46"/>
      <c r="CV87" s="46" t="s">
        <v>122</v>
      </c>
      <c r="CW87" s="46"/>
      <c r="CX87" s="46"/>
      <c r="CY87" s="46"/>
      <c r="CZ87" s="46"/>
      <c r="DA87" s="46"/>
      <c r="DB87" s="46"/>
      <c r="DC87" s="46"/>
      <c r="DD87" s="46"/>
      <c r="DE87" s="46"/>
      <c r="DF87" s="46"/>
      <c r="DG87" s="46" t="s">
        <v>122</v>
      </c>
      <c r="DH87" s="46"/>
      <c r="DI87" s="46"/>
      <c r="DJ87" s="46"/>
      <c r="DK87" s="46"/>
      <c r="DL87" s="46"/>
      <c r="DM87" s="46"/>
      <c r="DN87" s="46"/>
      <c r="DO87" s="46"/>
      <c r="DP87" s="46"/>
      <c r="DQ87" s="46"/>
      <c r="DR87" s="46" t="s">
        <v>122</v>
      </c>
      <c r="DS87" s="46"/>
      <c r="DT87" s="46"/>
      <c r="DU87" s="46"/>
      <c r="DV87" s="46"/>
      <c r="DW87" s="46"/>
      <c r="DX87" s="46"/>
      <c r="DY87" s="46"/>
      <c r="DZ87" s="46"/>
      <c r="EA87" s="46"/>
      <c r="EB87" s="46"/>
    </row>
  </sheetData>
  <phoneticPr fontId="0" type="noConversion"/>
  <pageMargins left="0.65" right="0.6" top="0.46" bottom="0.42" header="0.17" footer="0.22"/>
  <pageSetup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Z87"/>
  <sheetViews>
    <sheetView topLeftCell="AE1" workbookViewId="0">
      <selection activeCell="AR37" sqref="AR37"/>
    </sheetView>
  </sheetViews>
  <sheetFormatPr defaultColWidth="9.140625" defaultRowHeight="12.75" x14ac:dyDescent="0.2"/>
  <cols>
    <col min="1" max="1" width="19.85546875" style="46" customWidth="1"/>
    <col min="2" max="2" width="11.42578125" style="46" customWidth="1"/>
    <col min="3" max="3" width="10" style="46" customWidth="1"/>
    <col min="4" max="4" width="11.42578125" style="46" customWidth="1"/>
    <col min="5" max="5" width="10.28515625" style="46" customWidth="1"/>
    <col min="6" max="6" width="10" style="46" customWidth="1"/>
    <col min="7" max="7" width="10.7109375" style="46" customWidth="1"/>
    <col min="8" max="10" width="10" style="46" customWidth="1"/>
    <col min="11" max="11" width="10" style="47" customWidth="1"/>
    <col min="12" max="12" width="19.85546875" style="46" customWidth="1"/>
    <col min="13" max="13" width="10" style="46" customWidth="1"/>
    <col min="14" max="14" width="10" style="47" customWidth="1"/>
    <col min="15" max="15" width="10" style="46" customWidth="1"/>
    <col min="16" max="16" width="10" style="47" customWidth="1"/>
    <col min="17" max="17" width="10" style="46" customWidth="1"/>
    <col min="18" max="18" width="10" style="47" customWidth="1"/>
    <col min="19" max="19" width="10" style="46" customWidth="1"/>
    <col min="20" max="20" width="10" style="47" customWidth="1"/>
    <col min="21" max="22" width="10" style="46" customWidth="1"/>
    <col min="23" max="23" width="19.85546875" style="46" customWidth="1"/>
    <col min="24" max="33" width="10" style="46" customWidth="1"/>
    <col min="34" max="34" width="19.85546875" style="46" customWidth="1"/>
    <col min="35" max="44" width="10" style="46" customWidth="1"/>
    <col min="45" max="45" width="19.85546875" style="46" customWidth="1"/>
    <col min="46" max="55" width="10" style="46" customWidth="1"/>
    <col min="56" max="56" width="19.85546875" style="46" customWidth="1"/>
    <col min="57" max="66" width="10" style="46" customWidth="1"/>
    <col min="67" max="67" width="19.85546875" style="46" customWidth="1"/>
    <col min="68" max="77" width="10" style="46" customWidth="1"/>
    <col min="78" max="78" width="19.85546875" style="46" customWidth="1"/>
    <col min="79" max="88" width="10" style="46" customWidth="1"/>
    <col min="89" max="89" width="19.85546875" style="46" customWidth="1"/>
    <col min="90" max="99" width="10" style="46" customWidth="1"/>
    <col min="100" max="100" width="19.85546875" style="46" customWidth="1"/>
    <col min="101" max="110" width="10" style="46" customWidth="1"/>
    <col min="111" max="111" width="19.85546875" style="46" customWidth="1"/>
    <col min="112" max="121" width="10" style="46" customWidth="1"/>
    <col min="122" max="122" width="19.85546875" style="46" customWidth="1"/>
    <col min="123" max="126" width="10" style="46" customWidth="1"/>
    <col min="127" max="128" width="9.140625" style="46"/>
    <col min="129" max="129" width="9.7109375" style="46" bestFit="1" customWidth="1"/>
    <col min="130" max="130" width="9.42578125" style="46" bestFit="1" customWidth="1"/>
    <col min="131" max="16384" width="9.140625" style="46"/>
  </cols>
  <sheetData>
    <row r="1" spans="1:130" ht="0.75" customHeight="1" x14ac:dyDescent="0.2">
      <c r="A1" s="46" t="s">
        <v>66</v>
      </c>
      <c r="L1" s="6"/>
      <c r="W1" s="6"/>
      <c r="AH1" s="6"/>
      <c r="AS1" s="6"/>
      <c r="BD1" s="6"/>
      <c r="BO1" s="6"/>
      <c r="BZ1" s="6"/>
      <c r="CK1" s="6"/>
      <c r="CV1" s="6"/>
      <c r="DG1" s="6"/>
      <c r="DR1" s="6"/>
    </row>
    <row r="2" spans="1:130" ht="14.25" x14ac:dyDescent="0.2">
      <c r="A2" s="1" t="s">
        <v>178</v>
      </c>
      <c r="B2" s="1"/>
      <c r="C2" s="1"/>
      <c r="D2" s="1"/>
      <c r="E2" s="1"/>
      <c r="F2" s="1"/>
      <c r="G2" s="1"/>
      <c r="H2" s="1"/>
      <c r="I2" s="1"/>
      <c r="L2" s="1" t="s">
        <v>178</v>
      </c>
      <c r="W2" s="1" t="s">
        <v>178</v>
      </c>
      <c r="AH2" s="1" t="s">
        <v>178</v>
      </c>
      <c r="AS2" s="1" t="s">
        <v>178</v>
      </c>
      <c r="BD2" s="1" t="s">
        <v>178</v>
      </c>
      <c r="BO2" s="1" t="s">
        <v>178</v>
      </c>
      <c r="BZ2" s="1" t="s">
        <v>178</v>
      </c>
      <c r="CK2" s="1" t="s">
        <v>178</v>
      </c>
      <c r="CV2" s="1" t="s">
        <v>178</v>
      </c>
      <c r="DG2" s="1" t="s">
        <v>178</v>
      </c>
      <c r="DR2" s="1" t="s">
        <v>178</v>
      </c>
    </row>
    <row r="3" spans="1:130" x14ac:dyDescent="0.2">
      <c r="A3" s="46" t="s">
        <v>179</v>
      </c>
      <c r="L3" s="46" t="s">
        <v>179</v>
      </c>
      <c r="W3" s="46" t="s">
        <v>179</v>
      </c>
      <c r="AH3" s="46" t="s">
        <v>179</v>
      </c>
      <c r="AS3" s="46" t="s">
        <v>179</v>
      </c>
      <c r="BD3" s="46" t="s">
        <v>179</v>
      </c>
      <c r="BO3" s="46" t="s">
        <v>179</v>
      </c>
      <c r="BZ3" s="46" t="s">
        <v>179</v>
      </c>
      <c r="CK3" s="46" t="s">
        <v>179</v>
      </c>
      <c r="CV3" s="46" t="s">
        <v>179</v>
      </c>
      <c r="DG3" s="46" t="s">
        <v>179</v>
      </c>
      <c r="DR3" s="46" t="s">
        <v>179</v>
      </c>
    </row>
    <row r="4" spans="1:130" x14ac:dyDescent="0.2">
      <c r="A4" s="46" t="s">
        <v>65</v>
      </c>
      <c r="H4" s="148"/>
      <c r="L4" s="46" t="s">
        <v>65</v>
      </c>
      <c r="W4" s="46" t="s">
        <v>65</v>
      </c>
      <c r="AH4" s="46" t="s">
        <v>65</v>
      </c>
      <c r="AS4" s="46" t="s">
        <v>65</v>
      </c>
      <c r="BD4" s="46" t="s">
        <v>65</v>
      </c>
      <c r="BO4" s="46" t="s">
        <v>65</v>
      </c>
      <c r="BZ4" s="46" t="s">
        <v>65</v>
      </c>
      <c r="CK4" s="46" t="s">
        <v>65</v>
      </c>
      <c r="CV4" s="46" t="s">
        <v>65</v>
      </c>
      <c r="DG4" s="46" t="s">
        <v>65</v>
      </c>
      <c r="DR4" s="46" t="s">
        <v>65</v>
      </c>
    </row>
    <row r="5" spans="1:130" s="47" customFormat="1" ht="13.5" thickBot="1" x14ac:dyDescent="0.25">
      <c r="A5" s="10"/>
      <c r="B5" s="10"/>
      <c r="C5" s="10"/>
      <c r="D5" s="10"/>
      <c r="E5" s="10"/>
      <c r="F5" s="10"/>
      <c r="G5" s="10"/>
      <c r="H5" s="10"/>
      <c r="I5" s="10"/>
      <c r="J5" s="46"/>
      <c r="L5" s="10"/>
      <c r="M5" s="46"/>
      <c r="O5" s="46"/>
      <c r="Q5" s="46"/>
      <c r="S5" s="46"/>
      <c r="U5" s="46"/>
      <c r="W5" s="10"/>
      <c r="X5" s="46"/>
      <c r="Z5" s="46"/>
      <c r="AB5" s="46"/>
      <c r="AD5" s="46"/>
      <c r="AF5" s="46"/>
      <c r="AH5" s="10"/>
      <c r="AI5" s="46"/>
      <c r="AK5" s="46"/>
      <c r="AM5" s="46"/>
      <c r="AO5" s="46"/>
      <c r="AQ5" s="46"/>
      <c r="AS5" s="10"/>
      <c r="AT5" s="46"/>
      <c r="AV5" s="46"/>
      <c r="AX5" s="46"/>
      <c r="AZ5" s="46"/>
      <c r="BB5" s="46"/>
      <c r="BD5" s="10"/>
      <c r="BE5" s="46"/>
      <c r="BG5" s="46"/>
      <c r="BI5" s="46"/>
      <c r="BK5" s="46"/>
      <c r="BM5" s="46"/>
      <c r="BO5" s="10"/>
      <c r="BP5" s="46"/>
      <c r="BR5" s="46"/>
      <c r="BT5" s="46"/>
      <c r="BV5" s="46"/>
      <c r="BX5" s="46"/>
      <c r="BZ5" s="10"/>
      <c r="CA5" s="46"/>
      <c r="CC5" s="46"/>
      <c r="CE5" s="46"/>
      <c r="CG5" s="46"/>
      <c r="CI5" s="46"/>
      <c r="CK5" s="10"/>
      <c r="CL5" s="46"/>
      <c r="CN5" s="46"/>
      <c r="CP5" s="46"/>
      <c r="CR5" s="46"/>
      <c r="CT5" s="46"/>
      <c r="CV5" s="10"/>
      <c r="CW5" s="46"/>
      <c r="CY5" s="46"/>
      <c r="DA5" s="46"/>
      <c r="DC5" s="46"/>
      <c r="DE5" s="46"/>
      <c r="DG5" s="10"/>
      <c r="DH5" s="46"/>
      <c r="DJ5" s="46"/>
      <c r="DL5" s="46"/>
      <c r="DN5" s="46"/>
      <c r="DP5" s="46"/>
      <c r="DR5" s="10"/>
      <c r="DS5" s="46"/>
      <c r="DU5" s="46"/>
      <c r="DW5" s="46"/>
      <c r="DY5" s="46"/>
    </row>
    <row r="6" spans="1:130" s="113" customFormat="1" ht="13.5" customHeight="1" thickBot="1" x14ac:dyDescent="0.25">
      <c r="A6" s="94" t="s">
        <v>130</v>
      </c>
      <c r="B6" s="95" t="s">
        <v>56</v>
      </c>
      <c r="C6" s="95"/>
      <c r="D6" s="95" t="s">
        <v>57</v>
      </c>
      <c r="E6" s="95"/>
      <c r="F6" s="95" t="s">
        <v>60</v>
      </c>
      <c r="G6" s="95"/>
      <c r="H6" s="96" t="s">
        <v>59</v>
      </c>
      <c r="I6" s="97"/>
      <c r="J6" s="97"/>
      <c r="K6" s="98"/>
      <c r="L6" s="94" t="s">
        <v>130</v>
      </c>
      <c r="M6" s="96" t="s">
        <v>67</v>
      </c>
      <c r="N6" s="97"/>
      <c r="O6" s="97"/>
      <c r="P6" s="97"/>
      <c r="Q6" s="97"/>
      <c r="R6" s="97"/>
      <c r="S6" s="97"/>
      <c r="T6" s="97"/>
      <c r="U6" s="97"/>
      <c r="V6" s="98"/>
      <c r="W6" s="94" t="s">
        <v>130</v>
      </c>
      <c r="X6" s="96" t="s">
        <v>67</v>
      </c>
      <c r="Y6" s="97"/>
      <c r="Z6" s="97"/>
      <c r="AA6" s="97"/>
      <c r="AB6" s="97"/>
      <c r="AC6" s="97"/>
      <c r="AD6" s="97"/>
      <c r="AE6" s="97"/>
      <c r="AF6" s="97"/>
      <c r="AG6" s="98"/>
      <c r="AH6" s="94" t="s">
        <v>130</v>
      </c>
      <c r="AI6" s="96" t="s">
        <v>67</v>
      </c>
      <c r="AJ6" s="97"/>
      <c r="AK6" s="97"/>
      <c r="AL6" s="97"/>
      <c r="AM6" s="97"/>
      <c r="AN6" s="97"/>
      <c r="AO6" s="97"/>
      <c r="AP6" s="97"/>
      <c r="AQ6" s="97"/>
      <c r="AR6" s="98"/>
      <c r="AS6" s="94" t="s">
        <v>130</v>
      </c>
      <c r="AT6" s="96" t="s">
        <v>67</v>
      </c>
      <c r="AU6" s="97"/>
      <c r="AV6" s="97"/>
      <c r="AW6" s="97"/>
      <c r="AX6" s="97"/>
      <c r="AY6" s="97"/>
      <c r="AZ6" s="97"/>
      <c r="BA6" s="97"/>
      <c r="BB6" s="97"/>
      <c r="BC6" s="98"/>
      <c r="BD6" s="94" t="s">
        <v>130</v>
      </c>
      <c r="BE6" s="96" t="s">
        <v>67</v>
      </c>
      <c r="BF6" s="97"/>
      <c r="BG6" s="97"/>
      <c r="BH6" s="97"/>
      <c r="BI6" s="97"/>
      <c r="BJ6" s="97"/>
      <c r="BK6" s="97"/>
      <c r="BL6" s="97"/>
      <c r="BM6" s="97"/>
      <c r="BN6" s="98"/>
      <c r="BO6" s="94" t="s">
        <v>130</v>
      </c>
      <c r="BP6" s="96" t="s">
        <v>67</v>
      </c>
      <c r="BQ6" s="97"/>
      <c r="BR6" s="97"/>
      <c r="BS6" s="97"/>
      <c r="BT6" s="97"/>
      <c r="BU6" s="97"/>
      <c r="BV6" s="97"/>
      <c r="BW6" s="97"/>
      <c r="BX6" s="97"/>
      <c r="BY6" s="98"/>
      <c r="BZ6" s="94" t="s">
        <v>130</v>
      </c>
      <c r="CA6" s="96" t="s">
        <v>67</v>
      </c>
      <c r="CB6" s="97"/>
      <c r="CC6" s="97"/>
      <c r="CD6" s="97"/>
      <c r="CE6" s="97"/>
      <c r="CF6" s="97"/>
      <c r="CG6" s="97"/>
      <c r="CH6" s="97"/>
      <c r="CI6" s="97"/>
      <c r="CJ6" s="98"/>
      <c r="CK6" s="94" t="s">
        <v>130</v>
      </c>
      <c r="CL6" s="96" t="s">
        <v>67</v>
      </c>
      <c r="CM6" s="97"/>
      <c r="CN6" s="97"/>
      <c r="CO6" s="97"/>
      <c r="CP6" s="97"/>
      <c r="CQ6" s="97"/>
      <c r="CR6" s="97"/>
      <c r="CS6" s="97"/>
      <c r="CT6" s="97"/>
      <c r="CU6" s="98"/>
      <c r="CV6" s="94" t="s">
        <v>130</v>
      </c>
      <c r="CW6" s="96" t="s">
        <v>67</v>
      </c>
      <c r="CX6" s="97"/>
      <c r="CY6" s="97"/>
      <c r="CZ6" s="97"/>
      <c r="DA6" s="97"/>
      <c r="DB6" s="97"/>
      <c r="DC6" s="97"/>
      <c r="DD6" s="97"/>
      <c r="DE6" s="97"/>
      <c r="DF6" s="98"/>
      <c r="DG6" s="94" t="s">
        <v>130</v>
      </c>
      <c r="DH6" s="96" t="s">
        <v>67</v>
      </c>
      <c r="DI6" s="97"/>
      <c r="DJ6" s="97"/>
      <c r="DK6" s="97"/>
      <c r="DL6" s="97"/>
      <c r="DM6" s="97"/>
      <c r="DN6" s="97"/>
      <c r="DO6" s="97"/>
      <c r="DP6" s="97"/>
      <c r="DQ6" s="98"/>
      <c r="DR6" s="94" t="s">
        <v>130</v>
      </c>
      <c r="DS6" s="99" t="s">
        <v>132</v>
      </c>
      <c r="DT6" s="99"/>
      <c r="DU6" s="99"/>
      <c r="DV6" s="99"/>
      <c r="DW6" s="99"/>
      <c r="DX6" s="99"/>
      <c r="DY6" s="99"/>
      <c r="DZ6" s="99"/>
    </row>
    <row r="7" spans="1:130" s="85" customFormat="1" ht="12.75" customHeight="1" x14ac:dyDescent="0.2">
      <c r="A7" s="100"/>
      <c r="B7" s="101"/>
      <c r="C7" s="101"/>
      <c r="D7" s="101"/>
      <c r="E7" s="101"/>
      <c r="F7" s="101"/>
      <c r="G7" s="101"/>
      <c r="H7" s="102" t="s">
        <v>58</v>
      </c>
      <c r="I7" s="103"/>
      <c r="J7" s="104" t="s">
        <v>0</v>
      </c>
      <c r="K7" s="105"/>
      <c r="L7" s="100"/>
      <c r="M7" s="106" t="s">
        <v>1</v>
      </c>
      <c r="N7" s="105"/>
      <c r="O7" s="106" t="s">
        <v>2</v>
      </c>
      <c r="P7" s="105"/>
      <c r="Q7" s="106" t="s">
        <v>3</v>
      </c>
      <c r="R7" s="105"/>
      <c r="S7" s="106" t="s">
        <v>4</v>
      </c>
      <c r="T7" s="105"/>
      <c r="U7" s="106" t="s">
        <v>5</v>
      </c>
      <c r="V7" s="105"/>
      <c r="W7" s="100"/>
      <c r="X7" s="106" t="s">
        <v>6</v>
      </c>
      <c r="Y7" s="105"/>
      <c r="Z7" s="106" t="s">
        <v>7</v>
      </c>
      <c r="AA7" s="105"/>
      <c r="AB7" s="106" t="s">
        <v>8</v>
      </c>
      <c r="AC7" s="105"/>
      <c r="AD7" s="106" t="s">
        <v>9</v>
      </c>
      <c r="AE7" s="105"/>
      <c r="AF7" s="106" t="s">
        <v>10</v>
      </c>
      <c r="AG7" s="105"/>
      <c r="AH7" s="100"/>
      <c r="AI7" s="107" t="s">
        <v>11</v>
      </c>
      <c r="AJ7" s="108"/>
      <c r="AK7" s="107" t="s">
        <v>12</v>
      </c>
      <c r="AL7" s="108"/>
      <c r="AM7" s="107" t="s">
        <v>13</v>
      </c>
      <c r="AN7" s="108"/>
      <c r="AO7" s="106" t="s">
        <v>14</v>
      </c>
      <c r="AP7" s="105"/>
      <c r="AQ7" s="106" t="s">
        <v>15</v>
      </c>
      <c r="AR7" s="105"/>
      <c r="AS7" s="100"/>
      <c r="AT7" s="106" t="s">
        <v>16</v>
      </c>
      <c r="AU7" s="105"/>
      <c r="AV7" s="106" t="s">
        <v>17</v>
      </c>
      <c r="AW7" s="105"/>
      <c r="AX7" s="107" t="s">
        <v>18</v>
      </c>
      <c r="AY7" s="108"/>
      <c r="AZ7" s="106" t="s">
        <v>19</v>
      </c>
      <c r="BA7" s="105"/>
      <c r="BB7" s="106" t="s">
        <v>20</v>
      </c>
      <c r="BC7" s="105"/>
      <c r="BD7" s="100"/>
      <c r="BE7" s="106" t="s">
        <v>21</v>
      </c>
      <c r="BF7" s="105"/>
      <c r="BG7" s="106" t="s">
        <v>22</v>
      </c>
      <c r="BH7" s="105"/>
      <c r="BI7" s="106" t="s">
        <v>23</v>
      </c>
      <c r="BJ7" s="105"/>
      <c r="BK7" s="106" t="s">
        <v>24</v>
      </c>
      <c r="BL7" s="105"/>
      <c r="BM7" s="106" t="s">
        <v>25</v>
      </c>
      <c r="BN7" s="105"/>
      <c r="BO7" s="100"/>
      <c r="BP7" s="106" t="s">
        <v>26</v>
      </c>
      <c r="BQ7" s="105"/>
      <c r="BR7" s="106" t="s">
        <v>27</v>
      </c>
      <c r="BS7" s="105"/>
      <c r="BT7" s="106" t="s">
        <v>28</v>
      </c>
      <c r="BU7" s="105"/>
      <c r="BV7" s="106" t="s">
        <v>29</v>
      </c>
      <c r="BW7" s="105"/>
      <c r="BX7" s="106" t="s">
        <v>30</v>
      </c>
      <c r="BY7" s="105"/>
      <c r="BZ7" s="100"/>
      <c r="CA7" s="106" t="s">
        <v>31</v>
      </c>
      <c r="CB7" s="105"/>
      <c r="CC7" s="106" t="s">
        <v>32</v>
      </c>
      <c r="CD7" s="105"/>
      <c r="CE7" s="106" t="s">
        <v>33</v>
      </c>
      <c r="CF7" s="105"/>
      <c r="CG7" s="106" t="s">
        <v>34</v>
      </c>
      <c r="CH7" s="105"/>
      <c r="CI7" s="106" t="s">
        <v>35</v>
      </c>
      <c r="CJ7" s="105"/>
      <c r="CK7" s="100"/>
      <c r="CL7" s="106" t="s">
        <v>36</v>
      </c>
      <c r="CM7" s="105"/>
      <c r="CN7" s="106" t="s">
        <v>37</v>
      </c>
      <c r="CO7" s="105"/>
      <c r="CP7" s="106" t="s">
        <v>38</v>
      </c>
      <c r="CQ7" s="105"/>
      <c r="CR7" s="106" t="s">
        <v>40</v>
      </c>
      <c r="CS7" s="105"/>
      <c r="CT7" s="107" t="s">
        <v>41</v>
      </c>
      <c r="CU7" s="108"/>
      <c r="CV7" s="100"/>
      <c r="CW7" s="107" t="s">
        <v>42</v>
      </c>
      <c r="CX7" s="108"/>
      <c r="CY7" s="107" t="s">
        <v>43</v>
      </c>
      <c r="CZ7" s="108"/>
      <c r="DA7" s="106" t="s">
        <v>44</v>
      </c>
      <c r="DB7" s="105"/>
      <c r="DC7" s="106" t="s">
        <v>45</v>
      </c>
      <c r="DD7" s="105"/>
      <c r="DE7" s="106" t="s">
        <v>46</v>
      </c>
      <c r="DF7" s="105"/>
      <c r="DG7" s="100"/>
      <c r="DH7" s="106" t="s">
        <v>47</v>
      </c>
      <c r="DI7" s="105"/>
      <c r="DJ7" s="106" t="s">
        <v>48</v>
      </c>
      <c r="DK7" s="105"/>
      <c r="DL7" s="106" t="s">
        <v>49</v>
      </c>
      <c r="DM7" s="105"/>
      <c r="DN7" s="106" t="s">
        <v>50</v>
      </c>
      <c r="DO7" s="105"/>
      <c r="DP7" s="106" t="s">
        <v>51</v>
      </c>
      <c r="DQ7" s="109"/>
      <c r="DR7" s="100"/>
      <c r="DS7" s="110" t="s">
        <v>58</v>
      </c>
      <c r="DT7" s="110"/>
      <c r="DU7" s="110" t="s">
        <v>39</v>
      </c>
      <c r="DV7" s="110"/>
      <c r="DW7" s="110" t="s">
        <v>63</v>
      </c>
      <c r="DX7" s="110"/>
      <c r="DY7" s="110" t="s">
        <v>180</v>
      </c>
      <c r="DZ7" s="110"/>
    </row>
    <row r="8" spans="1:130" s="85" customFormat="1" ht="13.5" thickBot="1" x14ac:dyDescent="0.25">
      <c r="A8" s="111"/>
      <c r="B8" s="12" t="s">
        <v>52</v>
      </c>
      <c r="C8" s="13" t="s">
        <v>53</v>
      </c>
      <c r="D8" s="14" t="s">
        <v>52</v>
      </c>
      <c r="E8" s="13" t="s">
        <v>53</v>
      </c>
      <c r="F8" s="14" t="s">
        <v>52</v>
      </c>
      <c r="G8" s="13" t="s">
        <v>53</v>
      </c>
      <c r="H8" s="14" t="s">
        <v>52</v>
      </c>
      <c r="I8" s="13" t="s">
        <v>53</v>
      </c>
      <c r="J8" s="24" t="s">
        <v>52</v>
      </c>
      <c r="K8" s="4" t="s">
        <v>53</v>
      </c>
      <c r="L8" s="111"/>
      <c r="M8" s="27" t="s">
        <v>52</v>
      </c>
      <c r="N8" s="4" t="s">
        <v>53</v>
      </c>
      <c r="O8" s="27" t="s">
        <v>52</v>
      </c>
      <c r="P8" s="4" t="s">
        <v>53</v>
      </c>
      <c r="Q8" s="27" t="s">
        <v>52</v>
      </c>
      <c r="R8" s="4" t="s">
        <v>53</v>
      </c>
      <c r="S8" s="27" t="s">
        <v>52</v>
      </c>
      <c r="T8" s="4" t="s">
        <v>53</v>
      </c>
      <c r="U8" s="27" t="s">
        <v>52</v>
      </c>
      <c r="V8" s="4" t="s">
        <v>53</v>
      </c>
      <c r="W8" s="111"/>
      <c r="X8" s="27" t="s">
        <v>52</v>
      </c>
      <c r="Y8" s="4" t="s">
        <v>53</v>
      </c>
      <c r="Z8" s="27" t="s">
        <v>52</v>
      </c>
      <c r="AA8" s="4" t="s">
        <v>53</v>
      </c>
      <c r="AB8" s="27" t="s">
        <v>52</v>
      </c>
      <c r="AC8" s="4" t="s">
        <v>53</v>
      </c>
      <c r="AD8" s="27" t="s">
        <v>52</v>
      </c>
      <c r="AE8" s="4" t="s">
        <v>53</v>
      </c>
      <c r="AF8" s="27" t="s">
        <v>52</v>
      </c>
      <c r="AG8" s="4" t="s">
        <v>53</v>
      </c>
      <c r="AH8" s="111"/>
      <c r="AI8" s="27" t="s">
        <v>52</v>
      </c>
      <c r="AJ8" s="4" t="s">
        <v>53</v>
      </c>
      <c r="AK8" s="27" t="s">
        <v>52</v>
      </c>
      <c r="AL8" s="4" t="s">
        <v>53</v>
      </c>
      <c r="AM8" s="27" t="s">
        <v>52</v>
      </c>
      <c r="AN8" s="4" t="s">
        <v>53</v>
      </c>
      <c r="AO8" s="27" t="s">
        <v>52</v>
      </c>
      <c r="AP8" s="4" t="s">
        <v>53</v>
      </c>
      <c r="AQ8" s="27" t="s">
        <v>52</v>
      </c>
      <c r="AR8" s="4" t="s">
        <v>53</v>
      </c>
      <c r="AS8" s="111"/>
      <c r="AT8" s="27" t="s">
        <v>52</v>
      </c>
      <c r="AU8" s="4" t="s">
        <v>53</v>
      </c>
      <c r="AV8" s="27" t="s">
        <v>52</v>
      </c>
      <c r="AW8" s="4" t="s">
        <v>53</v>
      </c>
      <c r="AX8" s="27" t="s">
        <v>52</v>
      </c>
      <c r="AY8" s="4" t="s">
        <v>53</v>
      </c>
      <c r="AZ8" s="27" t="s">
        <v>52</v>
      </c>
      <c r="BA8" s="4" t="s">
        <v>53</v>
      </c>
      <c r="BB8" s="27" t="s">
        <v>52</v>
      </c>
      <c r="BC8" s="4" t="s">
        <v>53</v>
      </c>
      <c r="BD8" s="111"/>
      <c r="BE8" s="27" t="s">
        <v>52</v>
      </c>
      <c r="BF8" s="4" t="s">
        <v>53</v>
      </c>
      <c r="BG8" s="27" t="s">
        <v>52</v>
      </c>
      <c r="BH8" s="4" t="s">
        <v>53</v>
      </c>
      <c r="BI8" s="27" t="s">
        <v>52</v>
      </c>
      <c r="BJ8" s="4" t="s">
        <v>53</v>
      </c>
      <c r="BK8" s="27" t="s">
        <v>52</v>
      </c>
      <c r="BL8" s="4" t="s">
        <v>53</v>
      </c>
      <c r="BM8" s="27" t="s">
        <v>52</v>
      </c>
      <c r="BN8" s="4" t="s">
        <v>53</v>
      </c>
      <c r="BO8" s="111"/>
      <c r="BP8" s="27" t="s">
        <v>52</v>
      </c>
      <c r="BQ8" s="4" t="s">
        <v>53</v>
      </c>
      <c r="BR8" s="27" t="s">
        <v>52</v>
      </c>
      <c r="BS8" s="4" t="s">
        <v>53</v>
      </c>
      <c r="BT8" s="27" t="s">
        <v>52</v>
      </c>
      <c r="BU8" s="4" t="s">
        <v>53</v>
      </c>
      <c r="BV8" s="27" t="s">
        <v>52</v>
      </c>
      <c r="BW8" s="4" t="s">
        <v>53</v>
      </c>
      <c r="BX8" s="27" t="s">
        <v>52</v>
      </c>
      <c r="BY8" s="4" t="s">
        <v>53</v>
      </c>
      <c r="BZ8" s="111"/>
      <c r="CA8" s="27" t="s">
        <v>52</v>
      </c>
      <c r="CB8" s="4" t="s">
        <v>53</v>
      </c>
      <c r="CC8" s="27" t="s">
        <v>52</v>
      </c>
      <c r="CD8" s="4" t="s">
        <v>53</v>
      </c>
      <c r="CE8" s="27" t="s">
        <v>52</v>
      </c>
      <c r="CF8" s="4" t="s">
        <v>53</v>
      </c>
      <c r="CG8" s="27" t="s">
        <v>52</v>
      </c>
      <c r="CH8" s="4" t="s">
        <v>53</v>
      </c>
      <c r="CI8" s="27" t="s">
        <v>52</v>
      </c>
      <c r="CJ8" s="4" t="s">
        <v>53</v>
      </c>
      <c r="CK8" s="111"/>
      <c r="CL8" s="27" t="s">
        <v>52</v>
      </c>
      <c r="CM8" s="4" t="s">
        <v>53</v>
      </c>
      <c r="CN8" s="27" t="s">
        <v>52</v>
      </c>
      <c r="CO8" s="4" t="s">
        <v>53</v>
      </c>
      <c r="CP8" s="27" t="s">
        <v>52</v>
      </c>
      <c r="CQ8" s="4" t="s">
        <v>53</v>
      </c>
      <c r="CR8" s="27" t="s">
        <v>52</v>
      </c>
      <c r="CS8" s="4" t="s">
        <v>53</v>
      </c>
      <c r="CT8" s="27" t="s">
        <v>52</v>
      </c>
      <c r="CU8" s="4" t="s">
        <v>53</v>
      </c>
      <c r="CV8" s="111"/>
      <c r="CW8" s="27" t="s">
        <v>52</v>
      </c>
      <c r="CX8" s="4" t="s">
        <v>53</v>
      </c>
      <c r="CY8" s="27" t="s">
        <v>52</v>
      </c>
      <c r="CZ8" s="4" t="s">
        <v>53</v>
      </c>
      <c r="DA8" s="27" t="s">
        <v>52</v>
      </c>
      <c r="DB8" s="4" t="s">
        <v>53</v>
      </c>
      <c r="DC8" s="27" t="s">
        <v>52</v>
      </c>
      <c r="DD8" s="4" t="s">
        <v>53</v>
      </c>
      <c r="DE8" s="27" t="s">
        <v>52</v>
      </c>
      <c r="DF8" s="4" t="s">
        <v>53</v>
      </c>
      <c r="DG8" s="111"/>
      <c r="DH8" s="27" t="s">
        <v>52</v>
      </c>
      <c r="DI8" s="4" t="s">
        <v>53</v>
      </c>
      <c r="DJ8" s="27" t="s">
        <v>52</v>
      </c>
      <c r="DK8" s="4" t="s">
        <v>53</v>
      </c>
      <c r="DL8" s="27" t="s">
        <v>52</v>
      </c>
      <c r="DM8" s="4" t="s">
        <v>53</v>
      </c>
      <c r="DN8" s="27" t="s">
        <v>52</v>
      </c>
      <c r="DO8" s="4" t="s">
        <v>53</v>
      </c>
      <c r="DP8" s="27" t="s">
        <v>52</v>
      </c>
      <c r="DQ8" s="4" t="s">
        <v>53</v>
      </c>
      <c r="DR8" s="111"/>
      <c r="DS8" s="27" t="s">
        <v>52</v>
      </c>
      <c r="DT8" s="4" t="s">
        <v>53</v>
      </c>
      <c r="DU8" s="27" t="s">
        <v>52</v>
      </c>
      <c r="DV8" s="4" t="s">
        <v>53</v>
      </c>
      <c r="DW8" s="27" t="s">
        <v>52</v>
      </c>
      <c r="DX8" s="4" t="s">
        <v>53</v>
      </c>
      <c r="DY8" s="27" t="s">
        <v>52</v>
      </c>
      <c r="DZ8" s="4" t="s">
        <v>53</v>
      </c>
    </row>
    <row r="9" spans="1:130" s="85" customFormat="1" x14ac:dyDescent="0.2">
      <c r="A9" s="84"/>
      <c r="B9" s="15"/>
      <c r="C9" s="16"/>
      <c r="D9" s="15"/>
      <c r="E9" s="16"/>
      <c r="F9" s="15"/>
      <c r="G9" s="16"/>
      <c r="H9" s="15"/>
      <c r="I9" s="16"/>
      <c r="J9" s="25"/>
      <c r="K9" s="5"/>
      <c r="L9" s="48"/>
      <c r="M9" s="25"/>
      <c r="N9" s="5"/>
      <c r="O9" s="25"/>
      <c r="P9" s="5"/>
      <c r="Q9" s="25"/>
      <c r="R9" s="5"/>
      <c r="S9" s="25"/>
      <c r="T9" s="5"/>
      <c r="U9" s="25"/>
      <c r="V9" s="5"/>
      <c r="W9" s="48"/>
      <c r="X9" s="25"/>
      <c r="Y9" s="5"/>
      <c r="Z9" s="25"/>
      <c r="AA9" s="5"/>
      <c r="AB9" s="25"/>
      <c r="AC9" s="5"/>
      <c r="AD9" s="25"/>
      <c r="AE9" s="5"/>
      <c r="AF9" s="25"/>
      <c r="AG9" s="5"/>
      <c r="AH9" s="48"/>
      <c r="AI9" s="25"/>
      <c r="AJ9" s="5"/>
      <c r="AK9" s="25"/>
      <c r="AL9" s="5"/>
      <c r="AM9" s="25"/>
      <c r="AN9" s="5"/>
      <c r="AO9" s="25"/>
      <c r="AP9" s="5"/>
      <c r="AQ9" s="25"/>
      <c r="AR9" s="5"/>
      <c r="AS9" s="48"/>
      <c r="AT9" s="25"/>
      <c r="AU9" s="5"/>
      <c r="AV9" s="25"/>
      <c r="AW9" s="5"/>
      <c r="AX9" s="25"/>
      <c r="AY9" s="5"/>
      <c r="AZ9" s="25"/>
      <c r="BA9" s="5"/>
      <c r="BB9" s="25"/>
      <c r="BC9" s="5"/>
      <c r="BD9" s="48"/>
      <c r="BE9" s="25"/>
      <c r="BF9" s="5"/>
      <c r="BG9" s="25"/>
      <c r="BH9" s="5"/>
      <c r="BI9" s="25"/>
      <c r="BJ9" s="5"/>
      <c r="BK9" s="25"/>
      <c r="BL9" s="5"/>
      <c r="BM9" s="25"/>
      <c r="BN9" s="5"/>
      <c r="BO9" s="48"/>
      <c r="BP9" s="25"/>
      <c r="BQ9" s="5"/>
      <c r="BR9" s="25"/>
      <c r="BS9" s="5"/>
      <c r="BT9" s="25"/>
      <c r="BU9" s="5"/>
      <c r="BV9" s="25"/>
      <c r="BW9" s="5"/>
      <c r="BX9" s="25"/>
      <c r="BY9" s="5"/>
      <c r="BZ9" s="48"/>
      <c r="CA9" s="25"/>
      <c r="CB9" s="5"/>
      <c r="CC9" s="25"/>
      <c r="CD9" s="5"/>
      <c r="CE9" s="25"/>
      <c r="CF9" s="5"/>
      <c r="CG9" s="25"/>
      <c r="CH9" s="5"/>
      <c r="CI9" s="25"/>
      <c r="CJ9" s="5"/>
      <c r="CK9" s="48"/>
      <c r="CL9" s="25"/>
      <c r="CM9" s="5"/>
      <c r="CN9" s="25"/>
      <c r="CO9" s="5"/>
      <c r="CP9" s="25"/>
      <c r="CQ9" s="5"/>
      <c r="CR9" s="25"/>
      <c r="CS9" s="5"/>
      <c r="CT9" s="25"/>
      <c r="CU9" s="5"/>
      <c r="CV9" s="48"/>
      <c r="CW9" s="25"/>
      <c r="CX9" s="5"/>
      <c r="CY9" s="25"/>
      <c r="CZ9" s="5"/>
      <c r="DA9" s="25"/>
      <c r="DB9" s="5"/>
      <c r="DC9" s="25"/>
      <c r="DD9" s="5"/>
      <c r="DE9" s="25"/>
      <c r="DF9" s="5"/>
      <c r="DG9" s="48"/>
      <c r="DH9" s="25"/>
      <c r="DI9" s="5"/>
      <c r="DJ9" s="25"/>
      <c r="DK9" s="5"/>
      <c r="DL9" s="25"/>
      <c r="DM9" s="5"/>
      <c r="DN9" s="25"/>
      <c r="DO9" s="5"/>
      <c r="DP9" s="25"/>
      <c r="DQ9" s="5"/>
      <c r="DR9" s="48"/>
      <c r="DS9" s="25"/>
      <c r="DT9" s="5"/>
      <c r="DU9" s="25"/>
      <c r="DV9" s="5"/>
      <c r="DW9" s="25"/>
      <c r="DX9" s="5"/>
      <c r="DY9" s="25"/>
      <c r="DZ9" s="5"/>
    </row>
    <row r="10" spans="1:130" s="85" customFormat="1" ht="14.25" x14ac:dyDescent="0.2">
      <c r="A10" s="49" t="s">
        <v>68</v>
      </c>
      <c r="B10" s="21">
        <v>321994428</v>
      </c>
      <c r="C10" s="22">
        <v>33543</v>
      </c>
      <c r="D10" s="21">
        <v>275921008</v>
      </c>
      <c r="E10" s="22">
        <v>183767</v>
      </c>
      <c r="F10" s="21">
        <v>36468599</v>
      </c>
      <c r="G10" s="22">
        <v>171943</v>
      </c>
      <c r="H10" s="21">
        <v>7471493</v>
      </c>
      <c r="I10" s="22">
        <v>70316</v>
      </c>
      <c r="J10" s="21">
        <v>101466</v>
      </c>
      <c r="K10" s="22">
        <v>8690</v>
      </c>
      <c r="L10" s="49" t="s">
        <v>68</v>
      </c>
      <c r="M10" s="23">
        <v>42972</v>
      </c>
      <c r="N10" s="50">
        <v>5364</v>
      </c>
      <c r="O10" s="19">
        <v>163214</v>
      </c>
      <c r="P10" s="50">
        <v>11408</v>
      </c>
      <c r="Q10" s="19">
        <v>69850</v>
      </c>
      <c r="R10" s="50">
        <v>6892</v>
      </c>
      <c r="S10" s="19">
        <v>661026</v>
      </c>
      <c r="T10" s="50">
        <v>18084</v>
      </c>
      <c r="U10" s="19">
        <v>194296</v>
      </c>
      <c r="V10" s="50">
        <v>13350</v>
      </c>
      <c r="W10" s="49" t="s">
        <v>68</v>
      </c>
      <c r="X10" s="19">
        <v>98971</v>
      </c>
      <c r="Y10" s="50">
        <v>7408</v>
      </c>
      <c r="Z10" s="19">
        <v>35653</v>
      </c>
      <c r="AA10" s="50">
        <v>4776</v>
      </c>
      <c r="AB10" s="19">
        <v>65018</v>
      </c>
      <c r="AC10" s="50">
        <v>5748</v>
      </c>
      <c r="AD10" s="19">
        <v>447586</v>
      </c>
      <c r="AE10" s="50">
        <v>18829</v>
      </c>
      <c r="AF10" s="19">
        <v>254956</v>
      </c>
      <c r="AG10" s="50">
        <v>13533</v>
      </c>
      <c r="AH10" s="49" t="s">
        <v>68</v>
      </c>
      <c r="AI10" s="19">
        <v>66597</v>
      </c>
      <c r="AJ10" s="50">
        <v>6850</v>
      </c>
      <c r="AK10" s="43">
        <v>56954</v>
      </c>
      <c r="AL10" s="66">
        <v>5555</v>
      </c>
      <c r="AM10" s="19">
        <v>339435</v>
      </c>
      <c r="AN10" s="50">
        <v>14683</v>
      </c>
      <c r="AO10" s="19">
        <v>132094</v>
      </c>
      <c r="AP10" s="50">
        <v>8302</v>
      </c>
      <c r="AQ10" s="19">
        <v>79358</v>
      </c>
      <c r="AR10" s="50">
        <v>7701</v>
      </c>
      <c r="AS10" s="49" t="s">
        <v>68</v>
      </c>
      <c r="AT10" s="19">
        <v>99660</v>
      </c>
      <c r="AU10" s="50">
        <v>7863</v>
      </c>
      <c r="AV10" s="19">
        <v>99490</v>
      </c>
      <c r="AW10" s="50">
        <v>8060</v>
      </c>
      <c r="AX10" s="19">
        <v>102212</v>
      </c>
      <c r="AY10" s="50">
        <v>8836</v>
      </c>
      <c r="AZ10" s="19">
        <v>27425</v>
      </c>
      <c r="BA10" s="50">
        <v>3471</v>
      </c>
      <c r="BB10" s="19">
        <v>183900</v>
      </c>
      <c r="BC10" s="50">
        <v>9130</v>
      </c>
      <c r="BD10" s="49" t="s">
        <v>68</v>
      </c>
      <c r="BE10" s="19">
        <v>173033</v>
      </c>
      <c r="BF10" s="50">
        <v>9705</v>
      </c>
      <c r="BG10" s="19">
        <v>148059</v>
      </c>
      <c r="BH10" s="50">
        <v>9066</v>
      </c>
      <c r="BI10" s="19">
        <v>125130</v>
      </c>
      <c r="BJ10" s="50">
        <v>8352</v>
      </c>
      <c r="BK10" s="19">
        <v>78043</v>
      </c>
      <c r="BL10" s="50">
        <v>8539</v>
      </c>
      <c r="BM10" s="19">
        <v>153284</v>
      </c>
      <c r="BN10" s="50">
        <v>10922</v>
      </c>
      <c r="BO10" s="49" t="s">
        <v>68</v>
      </c>
      <c r="BP10" s="19">
        <v>28012</v>
      </c>
      <c r="BQ10" s="50">
        <v>3980</v>
      </c>
      <c r="BR10" s="19">
        <v>47760</v>
      </c>
      <c r="BS10" s="50">
        <v>4274</v>
      </c>
      <c r="BT10" s="19">
        <v>98226</v>
      </c>
      <c r="BU10" s="50">
        <v>7925</v>
      </c>
      <c r="BV10" s="19">
        <v>41740</v>
      </c>
      <c r="BW10" s="50">
        <v>4716</v>
      </c>
      <c r="BX10" s="19">
        <v>224961</v>
      </c>
      <c r="BY10" s="50">
        <v>10257</v>
      </c>
      <c r="BZ10" s="49" t="s">
        <v>68</v>
      </c>
      <c r="CA10" s="19">
        <v>67296</v>
      </c>
      <c r="CB10" s="50">
        <v>6670</v>
      </c>
      <c r="CC10" s="19">
        <v>452580</v>
      </c>
      <c r="CD10" s="50">
        <v>15392</v>
      </c>
      <c r="CE10" s="19">
        <v>243206</v>
      </c>
      <c r="CF10" s="50">
        <v>15186</v>
      </c>
      <c r="CG10" s="19">
        <v>37344</v>
      </c>
      <c r="CH10" s="50">
        <v>4404</v>
      </c>
      <c r="CI10" s="19">
        <v>206479</v>
      </c>
      <c r="CJ10" s="50">
        <v>11387</v>
      </c>
      <c r="CK10" s="49" t="s">
        <v>68</v>
      </c>
      <c r="CL10" s="19">
        <v>96005</v>
      </c>
      <c r="CM10" s="50">
        <v>8055</v>
      </c>
      <c r="CN10" s="19">
        <v>109454</v>
      </c>
      <c r="CO10" s="50">
        <v>8586</v>
      </c>
      <c r="CP10" s="19">
        <v>254634</v>
      </c>
      <c r="CQ10" s="50">
        <v>13485</v>
      </c>
      <c r="CR10" s="19">
        <v>30166</v>
      </c>
      <c r="CS10" s="50">
        <v>4054</v>
      </c>
      <c r="CT10" s="19">
        <v>128797</v>
      </c>
      <c r="CU10" s="50">
        <v>8860</v>
      </c>
      <c r="CV10" s="49" t="s">
        <v>68</v>
      </c>
      <c r="CW10" s="19">
        <v>27412</v>
      </c>
      <c r="CX10" s="50">
        <v>3610</v>
      </c>
      <c r="CY10" s="19">
        <v>155665</v>
      </c>
      <c r="CZ10" s="50">
        <v>9359</v>
      </c>
      <c r="DA10" s="19">
        <v>467338</v>
      </c>
      <c r="DB10" s="50">
        <v>17666</v>
      </c>
      <c r="DC10" s="19">
        <v>89721</v>
      </c>
      <c r="DD10" s="50">
        <v>7588</v>
      </c>
      <c r="DE10" s="19">
        <v>20872</v>
      </c>
      <c r="DF10" s="50">
        <v>2550</v>
      </c>
      <c r="DG10" s="49" t="s">
        <v>68</v>
      </c>
      <c r="DH10" s="19">
        <v>262563</v>
      </c>
      <c r="DI10" s="50">
        <v>13210</v>
      </c>
      <c r="DJ10" s="19">
        <v>198813</v>
      </c>
      <c r="DK10" s="50">
        <v>12100</v>
      </c>
      <c r="DL10" s="19">
        <v>43321</v>
      </c>
      <c r="DM10" s="50">
        <v>5304</v>
      </c>
      <c r="DN10" s="19">
        <v>113492</v>
      </c>
      <c r="DO10" s="50">
        <v>10148</v>
      </c>
      <c r="DP10" s="19">
        <v>25954</v>
      </c>
      <c r="DQ10" s="50">
        <v>4190</v>
      </c>
      <c r="DR10" s="49" t="s">
        <v>68</v>
      </c>
      <c r="DS10" s="19">
        <v>2133328</v>
      </c>
      <c r="DT10" s="50">
        <v>38070</v>
      </c>
      <c r="DU10" s="19">
        <v>97488</v>
      </c>
      <c r="DV10" s="50">
        <v>9821</v>
      </c>
      <c r="DW10" s="19">
        <v>18321</v>
      </c>
      <c r="DX10" s="50">
        <v>3416</v>
      </c>
      <c r="DY10" s="19">
        <v>2017519</v>
      </c>
      <c r="DZ10" s="50">
        <v>36251</v>
      </c>
    </row>
    <row r="11" spans="1:130" s="85" customFormat="1" x14ac:dyDescent="0.2">
      <c r="A11" s="51"/>
      <c r="B11" s="18"/>
      <c r="C11" s="17"/>
      <c r="D11" s="18"/>
      <c r="E11" s="17"/>
      <c r="F11" s="18"/>
      <c r="G11" s="17"/>
      <c r="H11" s="18"/>
      <c r="I11" s="17"/>
      <c r="J11" s="18"/>
      <c r="K11" s="17"/>
      <c r="L11" s="84"/>
      <c r="M11" s="21"/>
      <c r="N11" s="22"/>
      <c r="O11" s="18"/>
      <c r="P11" s="17"/>
      <c r="Q11" s="18"/>
      <c r="R11" s="17"/>
      <c r="S11" s="18"/>
      <c r="T11" s="17"/>
      <c r="U11" s="18"/>
      <c r="V11" s="17"/>
      <c r="W11" s="84"/>
      <c r="X11" s="18"/>
      <c r="Y11" s="17"/>
      <c r="Z11" s="18"/>
      <c r="AA11" s="17"/>
      <c r="AB11" s="18"/>
      <c r="AC11" s="17"/>
      <c r="AD11" s="18"/>
      <c r="AE11" s="17"/>
      <c r="AF11" s="18"/>
      <c r="AG11" s="17"/>
      <c r="AH11" s="84"/>
      <c r="AI11" s="18"/>
      <c r="AJ11" s="17"/>
      <c r="AK11" s="82"/>
      <c r="AL11" s="132"/>
      <c r="AM11" s="18"/>
      <c r="AN11" s="17"/>
      <c r="AO11" s="18"/>
      <c r="AP11" s="17"/>
      <c r="AQ11" s="18"/>
      <c r="AR11" s="17"/>
      <c r="AS11" s="84"/>
      <c r="AT11" s="18"/>
      <c r="AU11" s="17"/>
      <c r="AV11" s="18"/>
      <c r="AW11" s="17"/>
      <c r="AX11" s="18"/>
      <c r="AY11" s="17"/>
      <c r="AZ11" s="18"/>
      <c r="BA11" s="17"/>
      <c r="BB11" s="18"/>
      <c r="BC11" s="17"/>
      <c r="BD11" s="84"/>
      <c r="BE11" s="18"/>
      <c r="BF11" s="17"/>
      <c r="BG11" s="18"/>
      <c r="BH11" s="17"/>
      <c r="BI11" s="18"/>
      <c r="BJ11" s="17"/>
      <c r="BK11" s="18"/>
      <c r="BL11" s="17"/>
      <c r="BM11" s="18"/>
      <c r="BN11" s="17"/>
      <c r="BO11" s="84"/>
      <c r="BP11" s="18"/>
      <c r="BQ11" s="17"/>
      <c r="BR11" s="18"/>
      <c r="BS11" s="17"/>
      <c r="BT11" s="18"/>
      <c r="BU11" s="17"/>
      <c r="BV11" s="18"/>
      <c r="BW11" s="17"/>
      <c r="BX11" s="18"/>
      <c r="BY11" s="17"/>
      <c r="BZ11" s="84"/>
      <c r="CA11" s="18"/>
      <c r="CB11" s="17"/>
      <c r="CC11" s="18"/>
      <c r="CD11" s="17"/>
      <c r="CE11" s="18"/>
      <c r="CF11" s="17"/>
      <c r="CG11" s="18"/>
      <c r="CH11" s="17"/>
      <c r="CI11" s="18"/>
      <c r="CJ11" s="17"/>
      <c r="CK11" s="84"/>
      <c r="CL11" s="18"/>
      <c r="CM11" s="17"/>
      <c r="CN11" s="18"/>
      <c r="CO11" s="17"/>
      <c r="CP11" s="18"/>
      <c r="CQ11" s="17"/>
      <c r="CR11" s="18"/>
      <c r="CS11" s="17"/>
      <c r="CT11" s="18"/>
      <c r="CU11" s="17"/>
      <c r="CV11" s="84"/>
      <c r="CW11" s="18"/>
      <c r="CX11" s="17"/>
      <c r="CY11" s="18"/>
      <c r="CZ11" s="17"/>
      <c r="DA11" s="18"/>
      <c r="DB11" s="17"/>
      <c r="DC11" s="18"/>
      <c r="DD11" s="17"/>
      <c r="DE11" s="18"/>
      <c r="DF11" s="17"/>
      <c r="DG11" s="84"/>
      <c r="DH11" s="18"/>
      <c r="DI11" s="17"/>
      <c r="DJ11" s="18"/>
      <c r="DK11" s="17"/>
      <c r="DL11" s="18"/>
      <c r="DM11" s="17"/>
      <c r="DN11" s="18"/>
      <c r="DO11" s="17"/>
      <c r="DP11" s="18"/>
      <c r="DQ11" s="17"/>
      <c r="DR11" s="84"/>
      <c r="DS11" s="21"/>
      <c r="DT11" s="22"/>
      <c r="DU11" s="21"/>
      <c r="DV11" s="22"/>
      <c r="DW11" s="21"/>
      <c r="DX11" s="22"/>
      <c r="DY11" s="21"/>
      <c r="DZ11" s="22"/>
    </row>
    <row r="12" spans="1:130" x14ac:dyDescent="0.2">
      <c r="A12" s="52" t="s">
        <v>0</v>
      </c>
      <c r="B12" s="53">
        <v>4819343</v>
      </c>
      <c r="C12" s="54">
        <v>3710</v>
      </c>
      <c r="D12" s="53">
        <v>4158224</v>
      </c>
      <c r="E12" s="54">
        <v>20321</v>
      </c>
      <c r="F12" s="53">
        <v>535649</v>
      </c>
      <c r="G12" s="54">
        <v>18004</v>
      </c>
      <c r="H12" s="53">
        <v>111803</v>
      </c>
      <c r="I12" s="54">
        <v>8786</v>
      </c>
      <c r="J12" s="23" t="s">
        <v>61</v>
      </c>
      <c r="K12" s="55" t="s">
        <v>61</v>
      </c>
      <c r="L12" s="52" t="s">
        <v>0</v>
      </c>
      <c r="M12" s="23">
        <v>424</v>
      </c>
      <c r="N12" s="50">
        <v>391</v>
      </c>
      <c r="O12" s="19">
        <v>1513</v>
      </c>
      <c r="P12" s="50">
        <v>1198</v>
      </c>
      <c r="Q12" s="19">
        <v>517</v>
      </c>
      <c r="R12" s="50">
        <v>630</v>
      </c>
      <c r="S12" s="19">
        <v>2328</v>
      </c>
      <c r="T12" s="50">
        <v>958</v>
      </c>
      <c r="U12" s="19">
        <v>1974</v>
      </c>
      <c r="V12" s="50">
        <v>1054</v>
      </c>
      <c r="W12" s="52" t="s">
        <v>0</v>
      </c>
      <c r="X12" s="19">
        <v>336</v>
      </c>
      <c r="Y12" s="50">
        <v>379</v>
      </c>
      <c r="Z12" s="19">
        <v>22</v>
      </c>
      <c r="AA12" s="50">
        <v>42</v>
      </c>
      <c r="AB12" s="19">
        <v>378</v>
      </c>
      <c r="AC12" s="50">
        <v>254</v>
      </c>
      <c r="AD12" s="19">
        <v>14171</v>
      </c>
      <c r="AE12" s="50">
        <v>2012</v>
      </c>
      <c r="AF12" s="19">
        <v>22363</v>
      </c>
      <c r="AG12" s="50">
        <v>3888</v>
      </c>
      <c r="AH12" s="52" t="s">
        <v>0</v>
      </c>
      <c r="AI12" s="19">
        <v>93</v>
      </c>
      <c r="AJ12" s="50">
        <v>140</v>
      </c>
      <c r="AK12" s="43">
        <v>118</v>
      </c>
      <c r="AL12" s="66">
        <v>134</v>
      </c>
      <c r="AM12" s="19">
        <v>2399</v>
      </c>
      <c r="AN12" s="50">
        <v>1190</v>
      </c>
      <c r="AO12" s="19">
        <v>2295</v>
      </c>
      <c r="AP12" s="50">
        <v>1387</v>
      </c>
      <c r="AQ12" s="19">
        <v>627</v>
      </c>
      <c r="AR12" s="50">
        <v>381</v>
      </c>
      <c r="AS12" s="52" t="s">
        <v>0</v>
      </c>
      <c r="AT12" s="19">
        <v>646</v>
      </c>
      <c r="AU12" s="50">
        <v>508</v>
      </c>
      <c r="AV12" s="19">
        <v>2157</v>
      </c>
      <c r="AW12" s="50">
        <v>948</v>
      </c>
      <c r="AX12" s="19">
        <v>2308</v>
      </c>
      <c r="AY12" s="50">
        <v>1494</v>
      </c>
      <c r="AZ12" s="19">
        <v>56</v>
      </c>
      <c r="BA12" s="50">
        <v>88</v>
      </c>
      <c r="BB12" s="19">
        <v>801</v>
      </c>
      <c r="BC12" s="50">
        <v>385</v>
      </c>
      <c r="BD12" s="52" t="s">
        <v>0</v>
      </c>
      <c r="BE12" s="19">
        <v>450</v>
      </c>
      <c r="BF12" s="50">
        <v>373</v>
      </c>
      <c r="BG12" s="19">
        <v>1821</v>
      </c>
      <c r="BH12" s="50">
        <v>725</v>
      </c>
      <c r="BI12" s="19">
        <v>420</v>
      </c>
      <c r="BJ12" s="50">
        <v>352</v>
      </c>
      <c r="BK12" s="19">
        <v>7798</v>
      </c>
      <c r="BL12" s="50">
        <v>2365</v>
      </c>
      <c r="BM12" s="19">
        <v>544</v>
      </c>
      <c r="BN12" s="50">
        <v>315</v>
      </c>
      <c r="BO12" s="52" t="s">
        <v>0</v>
      </c>
      <c r="BP12" s="19">
        <v>247</v>
      </c>
      <c r="BQ12" s="50">
        <v>349</v>
      </c>
      <c r="BR12" s="19">
        <v>167</v>
      </c>
      <c r="BS12" s="50">
        <v>272</v>
      </c>
      <c r="BT12" s="19">
        <v>1989</v>
      </c>
      <c r="BU12" s="50">
        <v>1076</v>
      </c>
      <c r="BV12" s="19">
        <v>245</v>
      </c>
      <c r="BW12" s="50">
        <v>203</v>
      </c>
      <c r="BX12" s="19">
        <v>1103</v>
      </c>
      <c r="BY12" s="50">
        <v>822</v>
      </c>
      <c r="BZ12" s="52" t="s">
        <v>0</v>
      </c>
      <c r="CA12" s="19">
        <v>1007</v>
      </c>
      <c r="CB12" s="50">
        <v>1360</v>
      </c>
      <c r="CC12" s="19">
        <v>2203</v>
      </c>
      <c r="CD12" s="50">
        <v>988</v>
      </c>
      <c r="CE12" s="19">
        <v>4245</v>
      </c>
      <c r="CF12" s="50">
        <v>1672</v>
      </c>
      <c r="CG12" s="19">
        <v>878</v>
      </c>
      <c r="CH12" s="50">
        <v>1209</v>
      </c>
      <c r="CI12" s="19">
        <v>1702</v>
      </c>
      <c r="CJ12" s="50">
        <v>859</v>
      </c>
      <c r="CK12" s="52" t="s">
        <v>0</v>
      </c>
      <c r="CL12" s="19">
        <v>877</v>
      </c>
      <c r="CM12" s="50">
        <v>716</v>
      </c>
      <c r="CN12" s="19">
        <v>444</v>
      </c>
      <c r="CO12" s="50">
        <v>681</v>
      </c>
      <c r="CP12" s="19">
        <v>1595</v>
      </c>
      <c r="CQ12" s="50">
        <v>682</v>
      </c>
      <c r="CR12" s="19">
        <v>848</v>
      </c>
      <c r="CS12" s="50">
        <v>931</v>
      </c>
      <c r="CT12" s="19">
        <v>1896</v>
      </c>
      <c r="CU12" s="50">
        <v>988</v>
      </c>
      <c r="CV12" s="52" t="s">
        <v>0</v>
      </c>
      <c r="CW12" s="19">
        <v>96</v>
      </c>
      <c r="CX12" s="50">
        <v>177</v>
      </c>
      <c r="CY12" s="19">
        <v>8018</v>
      </c>
      <c r="CZ12" s="50">
        <v>2347</v>
      </c>
      <c r="DA12" s="19">
        <v>8825</v>
      </c>
      <c r="DB12" s="50">
        <v>2444</v>
      </c>
      <c r="DC12" s="19">
        <v>998</v>
      </c>
      <c r="DD12" s="50">
        <v>929</v>
      </c>
      <c r="DE12" s="19">
        <v>0</v>
      </c>
      <c r="DF12" s="50">
        <v>200</v>
      </c>
      <c r="DG12" s="52" t="s">
        <v>0</v>
      </c>
      <c r="DH12" s="19">
        <v>4277</v>
      </c>
      <c r="DI12" s="50">
        <v>1530</v>
      </c>
      <c r="DJ12" s="19">
        <v>1289</v>
      </c>
      <c r="DK12" s="50">
        <v>862</v>
      </c>
      <c r="DL12" s="19">
        <v>1070</v>
      </c>
      <c r="DM12" s="50">
        <v>1211</v>
      </c>
      <c r="DN12" s="19">
        <v>1121</v>
      </c>
      <c r="DO12" s="50">
        <v>991</v>
      </c>
      <c r="DP12" s="19">
        <v>104</v>
      </c>
      <c r="DQ12" s="50">
        <v>193</v>
      </c>
      <c r="DR12" s="52" t="s">
        <v>0</v>
      </c>
      <c r="DS12" s="19">
        <v>13667</v>
      </c>
      <c r="DT12" s="50">
        <v>2273</v>
      </c>
      <c r="DU12" s="19">
        <v>476</v>
      </c>
      <c r="DV12" s="50">
        <v>469</v>
      </c>
      <c r="DW12" s="19">
        <v>0</v>
      </c>
      <c r="DX12" s="50">
        <v>200</v>
      </c>
      <c r="DY12" s="19">
        <v>13191</v>
      </c>
      <c r="DZ12" s="50">
        <v>2200</v>
      </c>
    </row>
    <row r="13" spans="1:130" x14ac:dyDescent="0.2">
      <c r="A13" s="52" t="s">
        <v>1</v>
      </c>
      <c r="B13" s="53">
        <v>730874</v>
      </c>
      <c r="C13" s="54">
        <v>1438</v>
      </c>
      <c r="D13" s="53">
        <v>595804</v>
      </c>
      <c r="E13" s="54">
        <v>9147</v>
      </c>
      <c r="F13" s="53">
        <v>98168</v>
      </c>
      <c r="G13" s="54">
        <v>8242</v>
      </c>
      <c r="H13" s="53">
        <v>30199</v>
      </c>
      <c r="I13" s="54">
        <v>4584</v>
      </c>
      <c r="J13" s="19">
        <v>942</v>
      </c>
      <c r="K13" s="50">
        <v>688</v>
      </c>
      <c r="L13" s="52" t="s">
        <v>1</v>
      </c>
      <c r="M13" s="23" t="s">
        <v>61</v>
      </c>
      <c r="N13" s="55" t="s">
        <v>61</v>
      </c>
      <c r="O13" s="23">
        <v>1387</v>
      </c>
      <c r="P13" s="50">
        <v>918</v>
      </c>
      <c r="Q13" s="19">
        <v>203</v>
      </c>
      <c r="R13" s="50">
        <v>266</v>
      </c>
      <c r="S13" s="19">
        <v>3556</v>
      </c>
      <c r="T13" s="50">
        <v>1253</v>
      </c>
      <c r="U13" s="19">
        <v>1487</v>
      </c>
      <c r="V13" s="50">
        <v>684</v>
      </c>
      <c r="W13" s="52" t="s">
        <v>1</v>
      </c>
      <c r="X13" s="19">
        <v>0</v>
      </c>
      <c r="Y13" s="50">
        <v>153</v>
      </c>
      <c r="Z13" s="19">
        <v>0</v>
      </c>
      <c r="AA13" s="50">
        <v>153</v>
      </c>
      <c r="AB13" s="19">
        <v>0</v>
      </c>
      <c r="AC13" s="50">
        <v>153</v>
      </c>
      <c r="AD13" s="19">
        <v>906</v>
      </c>
      <c r="AE13" s="50">
        <v>530</v>
      </c>
      <c r="AF13" s="19">
        <v>422</v>
      </c>
      <c r="AG13" s="50">
        <v>353</v>
      </c>
      <c r="AH13" s="52" t="s">
        <v>1</v>
      </c>
      <c r="AI13" s="19">
        <v>424</v>
      </c>
      <c r="AJ13" s="50">
        <v>385</v>
      </c>
      <c r="AK13" s="43">
        <v>225</v>
      </c>
      <c r="AL13" s="66">
        <v>200</v>
      </c>
      <c r="AM13" s="19">
        <v>723</v>
      </c>
      <c r="AN13" s="50">
        <v>671</v>
      </c>
      <c r="AO13" s="19">
        <v>186</v>
      </c>
      <c r="AP13" s="50">
        <v>205</v>
      </c>
      <c r="AQ13" s="19">
        <v>1083</v>
      </c>
      <c r="AR13" s="50">
        <v>1718</v>
      </c>
      <c r="AS13" s="52" t="s">
        <v>1</v>
      </c>
      <c r="AT13" s="19">
        <v>17</v>
      </c>
      <c r="AU13" s="50">
        <v>26</v>
      </c>
      <c r="AV13" s="19">
        <v>397</v>
      </c>
      <c r="AW13" s="50">
        <v>319</v>
      </c>
      <c r="AX13" s="19">
        <v>327</v>
      </c>
      <c r="AY13" s="50">
        <v>339</v>
      </c>
      <c r="AZ13" s="19">
        <v>225</v>
      </c>
      <c r="BA13" s="50">
        <v>246</v>
      </c>
      <c r="BB13" s="19">
        <v>325</v>
      </c>
      <c r="BC13" s="50">
        <v>513</v>
      </c>
      <c r="BD13" s="52" t="s">
        <v>1</v>
      </c>
      <c r="BE13" s="19">
        <v>111</v>
      </c>
      <c r="BF13" s="50">
        <v>164</v>
      </c>
      <c r="BG13" s="19">
        <v>524</v>
      </c>
      <c r="BH13" s="50">
        <v>335</v>
      </c>
      <c r="BI13" s="19">
        <v>1077</v>
      </c>
      <c r="BJ13" s="50">
        <v>765</v>
      </c>
      <c r="BK13" s="19">
        <v>172</v>
      </c>
      <c r="BL13" s="50">
        <v>134</v>
      </c>
      <c r="BM13" s="19">
        <v>143</v>
      </c>
      <c r="BN13" s="50">
        <v>190</v>
      </c>
      <c r="BO13" s="52" t="s">
        <v>1</v>
      </c>
      <c r="BP13" s="19">
        <v>156</v>
      </c>
      <c r="BQ13" s="50">
        <v>217</v>
      </c>
      <c r="BR13" s="19">
        <v>282</v>
      </c>
      <c r="BS13" s="50">
        <v>339</v>
      </c>
      <c r="BT13" s="19">
        <v>633</v>
      </c>
      <c r="BU13" s="50">
        <v>363</v>
      </c>
      <c r="BV13" s="19">
        <v>0</v>
      </c>
      <c r="BW13" s="50">
        <v>153</v>
      </c>
      <c r="BX13" s="19">
        <v>485</v>
      </c>
      <c r="BY13" s="50">
        <v>547</v>
      </c>
      <c r="BZ13" s="52" t="s">
        <v>1</v>
      </c>
      <c r="CA13" s="19">
        <v>64</v>
      </c>
      <c r="CB13" s="50">
        <v>91</v>
      </c>
      <c r="CC13" s="19">
        <v>757</v>
      </c>
      <c r="CD13" s="50">
        <v>616</v>
      </c>
      <c r="CE13" s="19">
        <v>345</v>
      </c>
      <c r="CF13" s="50">
        <v>381</v>
      </c>
      <c r="CG13" s="19">
        <v>103</v>
      </c>
      <c r="CH13" s="50">
        <v>105</v>
      </c>
      <c r="CI13" s="19">
        <v>448</v>
      </c>
      <c r="CJ13" s="50">
        <v>643</v>
      </c>
      <c r="CK13" s="52" t="s">
        <v>1</v>
      </c>
      <c r="CL13" s="19">
        <v>373</v>
      </c>
      <c r="CM13" s="50">
        <v>476</v>
      </c>
      <c r="CN13" s="19">
        <v>1232</v>
      </c>
      <c r="CO13" s="50">
        <v>620</v>
      </c>
      <c r="CP13" s="19">
        <v>274</v>
      </c>
      <c r="CQ13" s="50">
        <v>286</v>
      </c>
      <c r="CR13" s="19">
        <v>216</v>
      </c>
      <c r="CS13" s="50">
        <v>317</v>
      </c>
      <c r="CT13" s="19">
        <v>270</v>
      </c>
      <c r="CU13" s="50">
        <v>208</v>
      </c>
      <c r="CV13" s="52" t="s">
        <v>1</v>
      </c>
      <c r="CW13" s="19">
        <v>6</v>
      </c>
      <c r="CX13" s="50">
        <v>12</v>
      </c>
      <c r="CY13" s="19">
        <v>544</v>
      </c>
      <c r="CZ13" s="50">
        <v>385</v>
      </c>
      <c r="DA13" s="19">
        <v>2165</v>
      </c>
      <c r="DB13" s="50">
        <v>1206</v>
      </c>
      <c r="DC13" s="19">
        <v>465</v>
      </c>
      <c r="DD13" s="50">
        <v>461</v>
      </c>
      <c r="DE13" s="19">
        <v>0</v>
      </c>
      <c r="DF13" s="50">
        <v>153</v>
      </c>
      <c r="DG13" s="52" t="s">
        <v>1</v>
      </c>
      <c r="DH13" s="19">
        <v>360</v>
      </c>
      <c r="DI13" s="50">
        <v>259</v>
      </c>
      <c r="DJ13" s="19">
        <v>3653</v>
      </c>
      <c r="DK13" s="50">
        <v>1445</v>
      </c>
      <c r="DL13" s="19">
        <v>0</v>
      </c>
      <c r="DM13" s="50">
        <v>153</v>
      </c>
      <c r="DN13" s="19">
        <v>2500</v>
      </c>
      <c r="DO13" s="50">
        <v>2858</v>
      </c>
      <c r="DP13" s="19">
        <v>6</v>
      </c>
      <c r="DQ13" s="50">
        <v>13</v>
      </c>
      <c r="DR13" s="52" t="s">
        <v>1</v>
      </c>
      <c r="DS13" s="19">
        <v>6703</v>
      </c>
      <c r="DT13" s="50">
        <v>2197</v>
      </c>
      <c r="DU13" s="19">
        <v>0</v>
      </c>
      <c r="DV13" s="50">
        <v>153</v>
      </c>
      <c r="DW13" s="19">
        <v>965</v>
      </c>
      <c r="DX13" s="50">
        <v>797</v>
      </c>
      <c r="DY13" s="19">
        <v>5738</v>
      </c>
      <c r="DZ13" s="50">
        <v>2168</v>
      </c>
    </row>
    <row r="14" spans="1:130" x14ac:dyDescent="0.2">
      <c r="A14" s="52" t="s">
        <v>2</v>
      </c>
      <c r="B14" s="53">
        <v>6935358</v>
      </c>
      <c r="C14" s="54">
        <v>3888</v>
      </c>
      <c r="D14" s="53">
        <v>5717189</v>
      </c>
      <c r="E14" s="54">
        <v>24333</v>
      </c>
      <c r="F14" s="53">
        <v>911120</v>
      </c>
      <c r="G14" s="54">
        <v>22690</v>
      </c>
      <c r="H14" s="53">
        <v>261727</v>
      </c>
      <c r="I14" s="54">
        <v>11986</v>
      </c>
      <c r="J14" s="19">
        <v>1337</v>
      </c>
      <c r="K14" s="50">
        <v>701</v>
      </c>
      <c r="L14" s="52" t="s">
        <v>2</v>
      </c>
      <c r="M14" s="23">
        <v>2255</v>
      </c>
      <c r="N14" s="50">
        <v>857</v>
      </c>
      <c r="O14" s="23" t="s">
        <v>61</v>
      </c>
      <c r="P14" s="55" t="s">
        <v>61</v>
      </c>
      <c r="Q14" s="23">
        <v>1763</v>
      </c>
      <c r="R14" s="50">
        <v>978</v>
      </c>
      <c r="S14" s="19">
        <v>59233</v>
      </c>
      <c r="T14" s="50">
        <v>6519</v>
      </c>
      <c r="U14" s="19">
        <v>12810</v>
      </c>
      <c r="V14" s="50">
        <v>3421</v>
      </c>
      <c r="W14" s="52" t="s">
        <v>2</v>
      </c>
      <c r="X14" s="19">
        <v>730</v>
      </c>
      <c r="Y14" s="50">
        <v>434</v>
      </c>
      <c r="Z14" s="19">
        <v>810</v>
      </c>
      <c r="AA14" s="50">
        <v>615</v>
      </c>
      <c r="AB14" s="19">
        <v>362</v>
      </c>
      <c r="AC14" s="50">
        <v>288</v>
      </c>
      <c r="AD14" s="19">
        <v>8522</v>
      </c>
      <c r="AE14" s="50">
        <v>2422</v>
      </c>
      <c r="AF14" s="19">
        <v>5278</v>
      </c>
      <c r="AG14" s="50">
        <v>2444</v>
      </c>
      <c r="AH14" s="52" t="s">
        <v>2</v>
      </c>
      <c r="AI14" s="19">
        <v>2651</v>
      </c>
      <c r="AJ14" s="50">
        <v>1173</v>
      </c>
      <c r="AK14" s="43">
        <v>3991</v>
      </c>
      <c r="AL14" s="66">
        <v>2179</v>
      </c>
      <c r="AM14" s="19">
        <v>13095</v>
      </c>
      <c r="AN14" s="50">
        <v>3782</v>
      </c>
      <c r="AO14" s="19">
        <v>3381</v>
      </c>
      <c r="AP14" s="50">
        <v>1203</v>
      </c>
      <c r="AQ14" s="19">
        <v>3423</v>
      </c>
      <c r="AR14" s="50">
        <v>1194</v>
      </c>
      <c r="AS14" s="52" t="s">
        <v>2</v>
      </c>
      <c r="AT14" s="19">
        <v>2506</v>
      </c>
      <c r="AU14" s="50">
        <v>1035</v>
      </c>
      <c r="AV14" s="19">
        <v>1708</v>
      </c>
      <c r="AW14" s="50">
        <v>1188</v>
      </c>
      <c r="AX14" s="19">
        <v>2174</v>
      </c>
      <c r="AY14" s="50">
        <v>1785</v>
      </c>
      <c r="AZ14" s="19">
        <v>194</v>
      </c>
      <c r="BA14" s="50">
        <v>191</v>
      </c>
      <c r="BB14" s="19">
        <v>1108</v>
      </c>
      <c r="BC14" s="50">
        <v>503</v>
      </c>
      <c r="BD14" s="52" t="s">
        <v>2</v>
      </c>
      <c r="BE14" s="19">
        <v>2382</v>
      </c>
      <c r="BF14" s="50">
        <v>1520</v>
      </c>
      <c r="BG14" s="19">
        <v>5651</v>
      </c>
      <c r="BH14" s="50">
        <v>1741</v>
      </c>
      <c r="BI14" s="19">
        <v>7093</v>
      </c>
      <c r="BJ14" s="50">
        <v>2146</v>
      </c>
      <c r="BK14" s="19">
        <v>1261</v>
      </c>
      <c r="BL14" s="50">
        <v>809</v>
      </c>
      <c r="BM14" s="19">
        <v>5195</v>
      </c>
      <c r="BN14" s="50">
        <v>1642</v>
      </c>
      <c r="BO14" s="52" t="s">
        <v>2</v>
      </c>
      <c r="BP14" s="19">
        <v>2436</v>
      </c>
      <c r="BQ14" s="50">
        <v>1187</v>
      </c>
      <c r="BR14" s="19">
        <v>1870</v>
      </c>
      <c r="BS14" s="50">
        <v>1054</v>
      </c>
      <c r="BT14" s="19">
        <v>7647</v>
      </c>
      <c r="BU14" s="50">
        <v>2655</v>
      </c>
      <c r="BV14" s="19">
        <v>578</v>
      </c>
      <c r="BW14" s="50">
        <v>857</v>
      </c>
      <c r="BX14" s="19">
        <v>4329</v>
      </c>
      <c r="BY14" s="50">
        <v>1754</v>
      </c>
      <c r="BZ14" s="52" t="s">
        <v>2</v>
      </c>
      <c r="CA14" s="19">
        <v>6455</v>
      </c>
      <c r="CB14" s="50">
        <v>2078</v>
      </c>
      <c r="CC14" s="19">
        <v>5674</v>
      </c>
      <c r="CD14" s="50">
        <v>1870</v>
      </c>
      <c r="CE14" s="19">
        <v>4429</v>
      </c>
      <c r="CF14" s="50">
        <v>1867</v>
      </c>
      <c r="CG14" s="19">
        <v>2725</v>
      </c>
      <c r="CH14" s="50">
        <v>1056</v>
      </c>
      <c r="CI14" s="19">
        <v>5095</v>
      </c>
      <c r="CJ14" s="50">
        <v>1425</v>
      </c>
      <c r="CK14" s="52" t="s">
        <v>2</v>
      </c>
      <c r="CL14" s="19">
        <v>4856</v>
      </c>
      <c r="CM14" s="50">
        <v>1898</v>
      </c>
      <c r="CN14" s="19">
        <v>10701</v>
      </c>
      <c r="CO14" s="50">
        <v>2729</v>
      </c>
      <c r="CP14" s="19">
        <v>6332</v>
      </c>
      <c r="CQ14" s="50">
        <v>1901</v>
      </c>
      <c r="CR14" s="19">
        <v>141</v>
      </c>
      <c r="CS14" s="50">
        <v>240</v>
      </c>
      <c r="CT14" s="19">
        <v>1214</v>
      </c>
      <c r="CU14" s="50">
        <v>1004</v>
      </c>
      <c r="CV14" s="52" t="s">
        <v>2</v>
      </c>
      <c r="CW14" s="19">
        <v>1458</v>
      </c>
      <c r="CX14" s="50">
        <v>764</v>
      </c>
      <c r="CY14" s="19">
        <v>2194</v>
      </c>
      <c r="CZ14" s="50">
        <v>890</v>
      </c>
      <c r="DA14" s="19">
        <v>12793</v>
      </c>
      <c r="DB14" s="50">
        <v>2170</v>
      </c>
      <c r="DC14" s="19">
        <v>8594</v>
      </c>
      <c r="DD14" s="50">
        <v>3233</v>
      </c>
      <c r="DE14" s="19">
        <v>96</v>
      </c>
      <c r="DF14" s="50">
        <v>144</v>
      </c>
      <c r="DG14" s="52" t="s">
        <v>2</v>
      </c>
      <c r="DH14" s="19">
        <v>3593</v>
      </c>
      <c r="DI14" s="50">
        <v>1166</v>
      </c>
      <c r="DJ14" s="19">
        <v>14392</v>
      </c>
      <c r="DK14" s="50">
        <v>3663</v>
      </c>
      <c r="DL14" s="19">
        <v>318</v>
      </c>
      <c r="DM14" s="50">
        <v>402</v>
      </c>
      <c r="DN14" s="19">
        <v>3897</v>
      </c>
      <c r="DO14" s="50">
        <v>1221</v>
      </c>
      <c r="DP14" s="19">
        <v>997</v>
      </c>
      <c r="DQ14" s="50">
        <v>910</v>
      </c>
      <c r="DR14" s="52" t="s">
        <v>2</v>
      </c>
      <c r="DS14" s="19">
        <v>45322</v>
      </c>
      <c r="DT14" s="50">
        <v>5364</v>
      </c>
      <c r="DU14" s="19">
        <v>438</v>
      </c>
      <c r="DV14" s="50">
        <v>358</v>
      </c>
      <c r="DW14" s="19">
        <v>91</v>
      </c>
      <c r="DX14" s="50">
        <v>106</v>
      </c>
      <c r="DY14" s="19">
        <v>44793</v>
      </c>
      <c r="DZ14" s="50">
        <v>5315</v>
      </c>
    </row>
    <row r="15" spans="1:130" x14ac:dyDescent="0.2">
      <c r="A15" s="52" t="s">
        <v>3</v>
      </c>
      <c r="B15" s="53">
        <v>2968395</v>
      </c>
      <c r="C15" s="54">
        <v>3103</v>
      </c>
      <c r="D15" s="53">
        <v>2509717</v>
      </c>
      <c r="E15" s="54">
        <v>16654</v>
      </c>
      <c r="F15" s="53">
        <v>370309</v>
      </c>
      <c r="G15" s="54">
        <v>15515</v>
      </c>
      <c r="H15" s="53">
        <v>79411</v>
      </c>
      <c r="I15" s="54">
        <v>7492</v>
      </c>
      <c r="J15" s="19">
        <v>574</v>
      </c>
      <c r="K15" s="50">
        <v>572</v>
      </c>
      <c r="L15" s="52" t="s">
        <v>3</v>
      </c>
      <c r="M15" s="23">
        <v>241</v>
      </c>
      <c r="N15" s="50">
        <v>349</v>
      </c>
      <c r="O15" s="19">
        <v>1060</v>
      </c>
      <c r="P15" s="50">
        <v>600</v>
      </c>
      <c r="Q15" s="23" t="s">
        <v>61</v>
      </c>
      <c r="R15" s="55" t="s">
        <v>61</v>
      </c>
      <c r="S15" s="23">
        <v>5334</v>
      </c>
      <c r="T15" s="50">
        <v>1766</v>
      </c>
      <c r="U15" s="19">
        <v>2547</v>
      </c>
      <c r="V15" s="50">
        <v>1084</v>
      </c>
      <c r="W15" s="52" t="s">
        <v>3</v>
      </c>
      <c r="X15" s="19">
        <v>0</v>
      </c>
      <c r="Y15" s="50">
        <v>201</v>
      </c>
      <c r="Z15" s="19">
        <v>0</v>
      </c>
      <c r="AA15" s="50">
        <v>201</v>
      </c>
      <c r="AB15" s="19">
        <v>0</v>
      </c>
      <c r="AC15" s="50">
        <v>201</v>
      </c>
      <c r="AD15" s="19">
        <v>1525</v>
      </c>
      <c r="AE15" s="50">
        <v>626</v>
      </c>
      <c r="AF15" s="19">
        <v>1805</v>
      </c>
      <c r="AG15" s="50">
        <v>1181</v>
      </c>
      <c r="AH15" s="52" t="s">
        <v>3</v>
      </c>
      <c r="AI15" s="19">
        <v>0</v>
      </c>
      <c r="AJ15" s="50">
        <v>201</v>
      </c>
      <c r="AK15" s="43">
        <v>582</v>
      </c>
      <c r="AL15" s="66">
        <v>521</v>
      </c>
      <c r="AM15" s="19">
        <v>2252</v>
      </c>
      <c r="AN15" s="50">
        <v>891</v>
      </c>
      <c r="AO15" s="19">
        <v>1810</v>
      </c>
      <c r="AP15" s="50">
        <v>1229</v>
      </c>
      <c r="AQ15" s="19">
        <v>176</v>
      </c>
      <c r="AR15" s="50">
        <v>141</v>
      </c>
      <c r="AS15" s="52" t="s">
        <v>3</v>
      </c>
      <c r="AT15" s="19">
        <v>2021</v>
      </c>
      <c r="AU15" s="50">
        <v>898</v>
      </c>
      <c r="AV15" s="19">
        <v>1222</v>
      </c>
      <c r="AW15" s="50">
        <v>850</v>
      </c>
      <c r="AX15" s="19">
        <v>2867</v>
      </c>
      <c r="AY15" s="50">
        <v>1335</v>
      </c>
      <c r="AZ15" s="19">
        <v>0</v>
      </c>
      <c r="BA15" s="50">
        <v>201</v>
      </c>
      <c r="BB15" s="19">
        <v>1425</v>
      </c>
      <c r="BC15" s="50">
        <v>1474</v>
      </c>
      <c r="BD15" s="52" t="s">
        <v>3</v>
      </c>
      <c r="BE15" s="19">
        <v>97</v>
      </c>
      <c r="BF15" s="50">
        <v>193</v>
      </c>
      <c r="BG15" s="19">
        <v>961</v>
      </c>
      <c r="BH15" s="50">
        <v>648</v>
      </c>
      <c r="BI15" s="19">
        <v>808</v>
      </c>
      <c r="BJ15" s="50">
        <v>557</v>
      </c>
      <c r="BK15" s="19">
        <v>4171</v>
      </c>
      <c r="BL15" s="50">
        <v>1501</v>
      </c>
      <c r="BM15" s="19">
        <v>6759</v>
      </c>
      <c r="BN15" s="50">
        <v>1817</v>
      </c>
      <c r="BO15" s="52" t="s">
        <v>3</v>
      </c>
      <c r="BP15" s="19">
        <v>118</v>
      </c>
      <c r="BQ15" s="50">
        <v>120</v>
      </c>
      <c r="BR15" s="19">
        <v>475</v>
      </c>
      <c r="BS15" s="50">
        <v>387</v>
      </c>
      <c r="BT15" s="19">
        <v>439</v>
      </c>
      <c r="BU15" s="50">
        <v>638</v>
      </c>
      <c r="BV15" s="19">
        <v>78</v>
      </c>
      <c r="BW15" s="50">
        <v>136</v>
      </c>
      <c r="BX15" s="19">
        <v>359</v>
      </c>
      <c r="BY15" s="50">
        <v>396</v>
      </c>
      <c r="BZ15" s="52" t="s">
        <v>3</v>
      </c>
      <c r="CA15" s="19">
        <v>414</v>
      </c>
      <c r="CB15" s="50">
        <v>432</v>
      </c>
      <c r="CC15" s="19">
        <v>283</v>
      </c>
      <c r="CD15" s="50">
        <v>291</v>
      </c>
      <c r="CE15" s="19">
        <v>1749</v>
      </c>
      <c r="CF15" s="50">
        <v>1207</v>
      </c>
      <c r="CG15" s="19">
        <v>88</v>
      </c>
      <c r="CH15" s="50">
        <v>148</v>
      </c>
      <c r="CI15" s="19">
        <v>39</v>
      </c>
      <c r="CJ15" s="50">
        <v>77</v>
      </c>
      <c r="CK15" s="52" t="s">
        <v>3</v>
      </c>
      <c r="CL15" s="19">
        <v>7854</v>
      </c>
      <c r="CM15" s="50">
        <v>2559</v>
      </c>
      <c r="CN15" s="19">
        <v>749</v>
      </c>
      <c r="CO15" s="50">
        <v>718</v>
      </c>
      <c r="CP15" s="19">
        <v>2639</v>
      </c>
      <c r="CQ15" s="50">
        <v>2472</v>
      </c>
      <c r="CR15" s="19">
        <v>0</v>
      </c>
      <c r="CS15" s="50">
        <v>201</v>
      </c>
      <c r="CT15" s="19">
        <v>487</v>
      </c>
      <c r="CU15" s="50">
        <v>481</v>
      </c>
      <c r="CV15" s="52" t="s">
        <v>3</v>
      </c>
      <c r="CW15" s="19">
        <v>0</v>
      </c>
      <c r="CX15" s="50">
        <v>201</v>
      </c>
      <c r="CY15" s="19">
        <v>5383</v>
      </c>
      <c r="CZ15" s="50">
        <v>1750</v>
      </c>
      <c r="DA15" s="19">
        <v>15767</v>
      </c>
      <c r="DB15" s="50">
        <v>3797</v>
      </c>
      <c r="DC15" s="19">
        <v>657</v>
      </c>
      <c r="DD15" s="50">
        <v>661</v>
      </c>
      <c r="DE15" s="19">
        <v>0</v>
      </c>
      <c r="DF15" s="50">
        <v>201</v>
      </c>
      <c r="DG15" s="52" t="s">
        <v>3</v>
      </c>
      <c r="DH15" s="19">
        <v>1087</v>
      </c>
      <c r="DI15" s="50">
        <v>836</v>
      </c>
      <c r="DJ15" s="19">
        <v>1539</v>
      </c>
      <c r="DK15" s="50">
        <v>1193</v>
      </c>
      <c r="DL15" s="19">
        <v>0</v>
      </c>
      <c r="DM15" s="50">
        <v>201</v>
      </c>
      <c r="DN15" s="19">
        <v>958</v>
      </c>
      <c r="DO15" s="50">
        <v>641</v>
      </c>
      <c r="DP15" s="19">
        <v>12</v>
      </c>
      <c r="DQ15" s="50">
        <v>25</v>
      </c>
      <c r="DR15" s="52" t="s">
        <v>3</v>
      </c>
      <c r="DS15" s="19">
        <v>8958</v>
      </c>
      <c r="DT15" s="50">
        <v>2034</v>
      </c>
      <c r="DU15" s="19">
        <v>573</v>
      </c>
      <c r="DV15" s="50">
        <v>602</v>
      </c>
      <c r="DW15" s="19">
        <v>0</v>
      </c>
      <c r="DX15" s="50">
        <v>201</v>
      </c>
      <c r="DY15" s="19">
        <v>8385</v>
      </c>
      <c r="DZ15" s="50">
        <v>1955</v>
      </c>
    </row>
    <row r="16" spans="1:130" x14ac:dyDescent="0.2">
      <c r="A16" s="52" t="s">
        <v>4</v>
      </c>
      <c r="B16" s="53">
        <v>39085984</v>
      </c>
      <c r="C16" s="54">
        <v>10045</v>
      </c>
      <c r="D16" s="53">
        <v>34009331</v>
      </c>
      <c r="E16" s="54">
        <v>68358</v>
      </c>
      <c r="F16" s="53">
        <v>4234770</v>
      </c>
      <c r="G16" s="54">
        <v>58169</v>
      </c>
      <c r="H16" s="53">
        <v>523131</v>
      </c>
      <c r="I16" s="54">
        <v>20053</v>
      </c>
      <c r="J16" s="19">
        <v>3715</v>
      </c>
      <c r="K16" s="50">
        <v>1429</v>
      </c>
      <c r="L16" s="52" t="s">
        <v>4</v>
      </c>
      <c r="M16" s="23">
        <v>2606</v>
      </c>
      <c r="N16" s="50">
        <v>777</v>
      </c>
      <c r="O16" s="19">
        <v>26907</v>
      </c>
      <c r="P16" s="50">
        <v>4106</v>
      </c>
      <c r="Q16" s="19">
        <v>3471</v>
      </c>
      <c r="R16" s="50">
        <v>1508</v>
      </c>
      <c r="S16" s="23" t="s">
        <v>61</v>
      </c>
      <c r="T16" s="55" t="s">
        <v>61</v>
      </c>
      <c r="U16" s="23">
        <v>25038</v>
      </c>
      <c r="V16" s="50">
        <v>4892</v>
      </c>
      <c r="W16" s="52" t="s">
        <v>4</v>
      </c>
      <c r="X16" s="19">
        <v>5935</v>
      </c>
      <c r="Y16" s="50">
        <v>2368</v>
      </c>
      <c r="Z16" s="19">
        <v>491</v>
      </c>
      <c r="AA16" s="50">
        <v>325</v>
      </c>
      <c r="AB16" s="19">
        <v>6818</v>
      </c>
      <c r="AC16" s="50">
        <v>1816</v>
      </c>
      <c r="AD16" s="19">
        <v>24611</v>
      </c>
      <c r="AE16" s="50">
        <v>4231</v>
      </c>
      <c r="AF16" s="19">
        <v>10233</v>
      </c>
      <c r="AG16" s="50">
        <v>2494</v>
      </c>
      <c r="AH16" s="52" t="s">
        <v>4</v>
      </c>
      <c r="AI16" s="19">
        <v>12776</v>
      </c>
      <c r="AJ16" s="50">
        <v>2650</v>
      </c>
      <c r="AK16" s="43">
        <v>5626</v>
      </c>
      <c r="AL16" s="66">
        <v>1851</v>
      </c>
      <c r="AM16" s="19">
        <v>27117</v>
      </c>
      <c r="AN16" s="50">
        <v>4064</v>
      </c>
      <c r="AO16" s="19">
        <v>5190</v>
      </c>
      <c r="AP16" s="50">
        <v>1419</v>
      </c>
      <c r="AQ16" s="19">
        <v>4163</v>
      </c>
      <c r="AR16" s="50">
        <v>1439</v>
      </c>
      <c r="AS16" s="52" t="s">
        <v>4</v>
      </c>
      <c r="AT16" s="19">
        <v>5202</v>
      </c>
      <c r="AU16" s="50">
        <v>2088</v>
      </c>
      <c r="AV16" s="19">
        <v>3431</v>
      </c>
      <c r="AW16" s="50">
        <v>1448</v>
      </c>
      <c r="AX16" s="19">
        <v>5169</v>
      </c>
      <c r="AY16" s="50">
        <v>1666</v>
      </c>
      <c r="AZ16" s="19">
        <v>2578</v>
      </c>
      <c r="BA16" s="50">
        <v>1842</v>
      </c>
      <c r="BB16" s="19">
        <v>11303</v>
      </c>
      <c r="BC16" s="50">
        <v>2985</v>
      </c>
      <c r="BD16" s="52" t="s">
        <v>4</v>
      </c>
      <c r="BE16" s="19">
        <v>16774</v>
      </c>
      <c r="BF16" s="50">
        <v>2692</v>
      </c>
      <c r="BG16" s="19">
        <v>11538</v>
      </c>
      <c r="BH16" s="50">
        <v>3334</v>
      </c>
      <c r="BI16" s="19">
        <v>7487</v>
      </c>
      <c r="BJ16" s="50">
        <v>1769</v>
      </c>
      <c r="BK16" s="19">
        <v>3299</v>
      </c>
      <c r="BL16" s="50">
        <v>1175</v>
      </c>
      <c r="BM16" s="19">
        <v>6841</v>
      </c>
      <c r="BN16" s="50">
        <v>1705</v>
      </c>
      <c r="BO16" s="52" t="s">
        <v>4</v>
      </c>
      <c r="BP16" s="19">
        <v>2809</v>
      </c>
      <c r="BQ16" s="50">
        <v>1301</v>
      </c>
      <c r="BR16" s="19">
        <v>2419</v>
      </c>
      <c r="BS16" s="50">
        <v>1022</v>
      </c>
      <c r="BT16" s="19">
        <v>23768</v>
      </c>
      <c r="BU16" s="50">
        <v>4238</v>
      </c>
      <c r="BV16" s="19">
        <v>1216</v>
      </c>
      <c r="BW16" s="50">
        <v>557</v>
      </c>
      <c r="BX16" s="19">
        <v>12906</v>
      </c>
      <c r="BY16" s="50">
        <v>2336</v>
      </c>
      <c r="BZ16" s="52" t="s">
        <v>4</v>
      </c>
      <c r="CA16" s="19">
        <v>5312</v>
      </c>
      <c r="CB16" s="50">
        <v>1529</v>
      </c>
      <c r="CC16" s="19">
        <v>34278</v>
      </c>
      <c r="CD16" s="50">
        <v>3962</v>
      </c>
      <c r="CE16" s="19">
        <v>13523</v>
      </c>
      <c r="CF16" s="50">
        <v>2862</v>
      </c>
      <c r="CG16" s="19">
        <v>2223</v>
      </c>
      <c r="CH16" s="50">
        <v>1392</v>
      </c>
      <c r="CI16" s="19">
        <v>11410</v>
      </c>
      <c r="CJ16" s="50">
        <v>2000</v>
      </c>
      <c r="CK16" s="52" t="s">
        <v>4</v>
      </c>
      <c r="CL16" s="19">
        <v>4890</v>
      </c>
      <c r="CM16" s="50">
        <v>1770</v>
      </c>
      <c r="CN16" s="19">
        <v>20548</v>
      </c>
      <c r="CO16" s="50">
        <v>2993</v>
      </c>
      <c r="CP16" s="19">
        <v>16141</v>
      </c>
      <c r="CQ16" s="50">
        <v>2831</v>
      </c>
      <c r="CR16" s="19">
        <v>1763</v>
      </c>
      <c r="CS16" s="50">
        <v>703</v>
      </c>
      <c r="CT16" s="19">
        <v>7134</v>
      </c>
      <c r="CU16" s="50">
        <v>2127</v>
      </c>
      <c r="CV16" s="52" t="s">
        <v>4</v>
      </c>
      <c r="CW16" s="19">
        <v>1403</v>
      </c>
      <c r="CX16" s="50">
        <v>792</v>
      </c>
      <c r="CY16" s="19">
        <v>5413</v>
      </c>
      <c r="CZ16" s="50">
        <v>1361</v>
      </c>
      <c r="DA16" s="19">
        <v>40999</v>
      </c>
      <c r="DB16" s="50">
        <v>5372</v>
      </c>
      <c r="DC16" s="19">
        <v>9925</v>
      </c>
      <c r="DD16" s="50">
        <v>2313</v>
      </c>
      <c r="DE16" s="19">
        <v>895</v>
      </c>
      <c r="DF16" s="50">
        <v>493</v>
      </c>
      <c r="DG16" s="52" t="s">
        <v>4</v>
      </c>
      <c r="DH16" s="19">
        <v>21162</v>
      </c>
      <c r="DI16" s="50">
        <v>4009</v>
      </c>
      <c r="DJ16" s="19">
        <v>33143</v>
      </c>
      <c r="DK16" s="50">
        <v>4599</v>
      </c>
      <c r="DL16" s="19">
        <v>789</v>
      </c>
      <c r="DM16" s="50">
        <v>525</v>
      </c>
      <c r="DN16" s="19">
        <v>9348</v>
      </c>
      <c r="DO16" s="50">
        <v>3574</v>
      </c>
      <c r="DP16" s="19">
        <v>1395</v>
      </c>
      <c r="DQ16" s="50">
        <v>994</v>
      </c>
      <c r="DR16" s="52" t="s">
        <v>4</v>
      </c>
      <c r="DS16" s="19">
        <v>318752</v>
      </c>
      <c r="DT16" s="50">
        <v>16837</v>
      </c>
      <c r="DU16" s="19">
        <v>1864</v>
      </c>
      <c r="DV16" s="50">
        <v>876</v>
      </c>
      <c r="DW16" s="19">
        <v>842</v>
      </c>
      <c r="DX16" s="50">
        <v>422</v>
      </c>
      <c r="DY16" s="19">
        <v>316046</v>
      </c>
      <c r="DZ16" s="50">
        <v>16679</v>
      </c>
    </row>
    <row r="17" spans="1:130" x14ac:dyDescent="0.2">
      <c r="A17" s="52"/>
      <c r="B17" s="53"/>
      <c r="C17" s="54"/>
      <c r="D17" s="53"/>
      <c r="E17" s="54"/>
      <c r="F17" s="53"/>
      <c r="G17" s="54"/>
      <c r="H17" s="53"/>
      <c r="I17" s="54"/>
      <c r="J17" s="19"/>
      <c r="K17" s="50"/>
      <c r="L17" s="52"/>
      <c r="M17" s="23"/>
      <c r="N17" s="50"/>
      <c r="O17" s="19"/>
      <c r="P17" s="50"/>
      <c r="Q17" s="19"/>
      <c r="R17" s="50"/>
      <c r="S17" s="19"/>
      <c r="T17" s="50"/>
      <c r="U17" s="19"/>
      <c r="V17" s="50"/>
      <c r="W17" s="52"/>
      <c r="X17" s="19"/>
      <c r="Y17" s="50"/>
      <c r="Z17" s="19"/>
      <c r="AA17" s="50"/>
      <c r="AB17" s="19"/>
      <c r="AC17" s="50"/>
      <c r="AD17" s="19"/>
      <c r="AE17" s="50"/>
      <c r="AF17" s="19"/>
      <c r="AG17" s="50"/>
      <c r="AH17" s="52"/>
      <c r="AI17" s="19"/>
      <c r="AJ17" s="50"/>
      <c r="AK17" s="43"/>
      <c r="AL17" s="66"/>
      <c r="AM17" s="19"/>
      <c r="AN17" s="50"/>
      <c r="AO17" s="19"/>
      <c r="AP17" s="50"/>
      <c r="AQ17" s="19"/>
      <c r="AR17" s="50"/>
      <c r="AS17" s="52"/>
      <c r="AT17" s="19"/>
      <c r="AU17" s="50"/>
      <c r="AV17" s="19"/>
      <c r="AW17" s="50"/>
      <c r="AX17" s="19"/>
      <c r="AY17" s="50"/>
      <c r="AZ17" s="19"/>
      <c r="BA17" s="50"/>
      <c r="BB17" s="19"/>
      <c r="BC17" s="50"/>
      <c r="BD17" s="52"/>
      <c r="BE17" s="19"/>
      <c r="BF17" s="50"/>
      <c r="BG17" s="19"/>
      <c r="BH17" s="50"/>
      <c r="BI17" s="19"/>
      <c r="BJ17" s="50"/>
      <c r="BK17" s="19"/>
      <c r="BL17" s="50"/>
      <c r="BM17" s="19"/>
      <c r="BN17" s="50"/>
      <c r="BO17" s="52"/>
      <c r="BP17" s="19"/>
      <c r="BQ17" s="50"/>
      <c r="BR17" s="19"/>
      <c r="BS17" s="50"/>
      <c r="BT17" s="19"/>
      <c r="BU17" s="50"/>
      <c r="BV17" s="19"/>
      <c r="BW17" s="50"/>
      <c r="BX17" s="19"/>
      <c r="BY17" s="50"/>
      <c r="BZ17" s="52"/>
      <c r="CA17" s="19"/>
      <c r="CB17" s="50"/>
      <c r="CC17" s="19"/>
      <c r="CD17" s="50"/>
      <c r="CE17" s="19"/>
      <c r="CF17" s="50"/>
      <c r="CG17" s="19"/>
      <c r="CH17" s="50"/>
      <c r="CI17" s="19"/>
      <c r="CJ17" s="50"/>
      <c r="CK17" s="52"/>
      <c r="CL17" s="19"/>
      <c r="CM17" s="50"/>
      <c r="CN17" s="19"/>
      <c r="CO17" s="50"/>
      <c r="CP17" s="19"/>
      <c r="CQ17" s="50"/>
      <c r="CR17" s="19"/>
      <c r="CS17" s="50"/>
      <c r="CT17" s="19"/>
      <c r="CU17" s="50"/>
      <c r="CV17" s="52"/>
      <c r="CW17" s="19"/>
      <c r="CX17" s="50"/>
      <c r="CY17" s="19"/>
      <c r="CZ17" s="50"/>
      <c r="DA17" s="19"/>
      <c r="DB17" s="50"/>
      <c r="DC17" s="19"/>
      <c r="DD17" s="50"/>
      <c r="DE17" s="19"/>
      <c r="DF17" s="50"/>
      <c r="DG17" s="52"/>
      <c r="DH17" s="19"/>
      <c r="DI17" s="50"/>
      <c r="DJ17" s="19"/>
      <c r="DK17" s="50"/>
      <c r="DL17" s="19"/>
      <c r="DM17" s="50"/>
      <c r="DN17" s="19"/>
      <c r="DO17" s="50"/>
      <c r="DP17" s="19"/>
      <c r="DQ17" s="50"/>
      <c r="DR17" s="52"/>
      <c r="DS17" s="19"/>
      <c r="DT17" s="50"/>
      <c r="DU17" s="19"/>
      <c r="DV17" s="50"/>
      <c r="DW17" s="19"/>
      <c r="DX17" s="50"/>
      <c r="DY17" s="19"/>
      <c r="DZ17" s="50"/>
    </row>
    <row r="18" spans="1:130" x14ac:dyDescent="0.2">
      <c r="A18" s="52" t="s">
        <v>5</v>
      </c>
      <c r="B18" s="53">
        <v>5542282</v>
      </c>
      <c r="C18" s="54">
        <v>3414</v>
      </c>
      <c r="D18" s="53">
        <v>4546729</v>
      </c>
      <c r="E18" s="54">
        <v>22932</v>
      </c>
      <c r="F18" s="53">
        <v>734182</v>
      </c>
      <c r="G18" s="54">
        <v>22118</v>
      </c>
      <c r="H18" s="53">
        <v>226933</v>
      </c>
      <c r="I18" s="54">
        <v>11475</v>
      </c>
      <c r="J18" s="19">
        <v>3120</v>
      </c>
      <c r="K18" s="50">
        <v>1592</v>
      </c>
      <c r="L18" s="52" t="s">
        <v>5</v>
      </c>
      <c r="M18" s="23">
        <v>2030</v>
      </c>
      <c r="N18" s="50">
        <v>1552</v>
      </c>
      <c r="O18" s="19">
        <v>6765</v>
      </c>
      <c r="P18" s="50">
        <v>1768</v>
      </c>
      <c r="Q18" s="19">
        <v>1356</v>
      </c>
      <c r="R18" s="50">
        <v>756</v>
      </c>
      <c r="S18" s="19">
        <v>27014</v>
      </c>
      <c r="T18" s="50">
        <v>4200</v>
      </c>
      <c r="U18" s="23" t="s">
        <v>61</v>
      </c>
      <c r="V18" s="55" t="s">
        <v>61</v>
      </c>
      <c r="W18" s="52" t="s">
        <v>5</v>
      </c>
      <c r="X18" s="23">
        <v>1800</v>
      </c>
      <c r="Y18" s="50">
        <v>881</v>
      </c>
      <c r="Z18" s="19">
        <v>764</v>
      </c>
      <c r="AA18" s="50">
        <v>598</v>
      </c>
      <c r="AB18" s="19">
        <v>863</v>
      </c>
      <c r="AC18" s="50">
        <v>543</v>
      </c>
      <c r="AD18" s="19">
        <v>12385</v>
      </c>
      <c r="AE18" s="50">
        <v>3620</v>
      </c>
      <c r="AF18" s="19">
        <v>4712</v>
      </c>
      <c r="AG18" s="50">
        <v>1698</v>
      </c>
      <c r="AH18" s="52" t="s">
        <v>5</v>
      </c>
      <c r="AI18" s="19">
        <v>3512</v>
      </c>
      <c r="AJ18" s="50">
        <v>1848</v>
      </c>
      <c r="AK18" s="43">
        <v>2984</v>
      </c>
      <c r="AL18" s="66">
        <v>1724</v>
      </c>
      <c r="AM18" s="19">
        <v>10652</v>
      </c>
      <c r="AN18" s="50">
        <v>3489</v>
      </c>
      <c r="AO18" s="19">
        <v>2754</v>
      </c>
      <c r="AP18" s="50">
        <v>1255</v>
      </c>
      <c r="AQ18" s="19">
        <v>3035</v>
      </c>
      <c r="AR18" s="50">
        <v>1256</v>
      </c>
      <c r="AS18" s="52" t="s">
        <v>5</v>
      </c>
      <c r="AT18" s="19">
        <v>6653</v>
      </c>
      <c r="AU18" s="50">
        <v>3069</v>
      </c>
      <c r="AV18" s="19">
        <v>2195</v>
      </c>
      <c r="AW18" s="50">
        <v>1269</v>
      </c>
      <c r="AX18" s="19">
        <v>2195</v>
      </c>
      <c r="AY18" s="50">
        <v>741</v>
      </c>
      <c r="AZ18" s="19">
        <v>448</v>
      </c>
      <c r="BA18" s="50">
        <v>378</v>
      </c>
      <c r="BB18" s="19">
        <v>3420</v>
      </c>
      <c r="BC18" s="50">
        <v>1502</v>
      </c>
      <c r="BD18" s="52" t="s">
        <v>5</v>
      </c>
      <c r="BE18" s="19">
        <v>2785</v>
      </c>
      <c r="BF18" s="50">
        <v>988</v>
      </c>
      <c r="BG18" s="19">
        <v>2661</v>
      </c>
      <c r="BH18" s="50">
        <v>931</v>
      </c>
      <c r="BI18" s="19">
        <v>4369</v>
      </c>
      <c r="BJ18" s="50">
        <v>2199</v>
      </c>
      <c r="BK18" s="19">
        <v>1085</v>
      </c>
      <c r="BL18" s="50">
        <v>609</v>
      </c>
      <c r="BM18" s="19">
        <v>3774</v>
      </c>
      <c r="BN18" s="50">
        <v>1098</v>
      </c>
      <c r="BO18" s="52" t="s">
        <v>5</v>
      </c>
      <c r="BP18" s="19">
        <v>675</v>
      </c>
      <c r="BQ18" s="50">
        <v>366</v>
      </c>
      <c r="BR18" s="19">
        <v>4541</v>
      </c>
      <c r="BS18" s="50">
        <v>1410</v>
      </c>
      <c r="BT18" s="19">
        <v>3800</v>
      </c>
      <c r="BU18" s="50">
        <v>1211</v>
      </c>
      <c r="BV18" s="19">
        <v>1416</v>
      </c>
      <c r="BW18" s="50">
        <v>959</v>
      </c>
      <c r="BX18" s="19">
        <v>5166</v>
      </c>
      <c r="BY18" s="50">
        <v>1902</v>
      </c>
      <c r="BZ18" s="52" t="s">
        <v>5</v>
      </c>
      <c r="CA18" s="19">
        <v>4715</v>
      </c>
      <c r="CB18" s="50">
        <v>1379</v>
      </c>
      <c r="CC18" s="19">
        <v>8560</v>
      </c>
      <c r="CD18" s="50">
        <v>3346</v>
      </c>
      <c r="CE18" s="19">
        <v>6273</v>
      </c>
      <c r="CF18" s="50">
        <v>2170</v>
      </c>
      <c r="CG18" s="19">
        <v>1286</v>
      </c>
      <c r="CH18" s="50">
        <v>818</v>
      </c>
      <c r="CI18" s="19">
        <v>5144</v>
      </c>
      <c r="CJ18" s="50">
        <v>1295</v>
      </c>
      <c r="CK18" s="52" t="s">
        <v>5</v>
      </c>
      <c r="CL18" s="19">
        <v>5180</v>
      </c>
      <c r="CM18" s="50">
        <v>1829</v>
      </c>
      <c r="CN18" s="19">
        <v>4359</v>
      </c>
      <c r="CO18" s="50">
        <v>1553</v>
      </c>
      <c r="CP18" s="19">
        <v>4840</v>
      </c>
      <c r="CQ18" s="50">
        <v>1799</v>
      </c>
      <c r="CR18" s="19">
        <v>963</v>
      </c>
      <c r="CS18" s="50">
        <v>1007</v>
      </c>
      <c r="CT18" s="19">
        <v>2221</v>
      </c>
      <c r="CU18" s="50">
        <v>1415</v>
      </c>
      <c r="CV18" s="52" t="s">
        <v>5</v>
      </c>
      <c r="CW18" s="19">
        <v>1453</v>
      </c>
      <c r="CX18" s="50">
        <v>730</v>
      </c>
      <c r="CY18" s="19">
        <v>2453</v>
      </c>
      <c r="CZ18" s="50">
        <v>1010</v>
      </c>
      <c r="DA18" s="19">
        <v>25212</v>
      </c>
      <c r="DB18" s="50">
        <v>3796</v>
      </c>
      <c r="DC18" s="19">
        <v>3417</v>
      </c>
      <c r="DD18" s="50">
        <v>1351</v>
      </c>
      <c r="DE18" s="19">
        <v>471</v>
      </c>
      <c r="DF18" s="50">
        <v>432</v>
      </c>
      <c r="DG18" s="52" t="s">
        <v>5</v>
      </c>
      <c r="DH18" s="19">
        <v>6099</v>
      </c>
      <c r="DI18" s="50">
        <v>2231</v>
      </c>
      <c r="DJ18" s="19">
        <v>6675</v>
      </c>
      <c r="DK18" s="50">
        <v>2062</v>
      </c>
      <c r="DL18" s="19">
        <v>42</v>
      </c>
      <c r="DM18" s="50">
        <v>55</v>
      </c>
      <c r="DN18" s="19">
        <v>3506</v>
      </c>
      <c r="DO18" s="50">
        <v>1224</v>
      </c>
      <c r="DP18" s="19">
        <v>5135</v>
      </c>
      <c r="DQ18" s="50">
        <v>1877</v>
      </c>
      <c r="DR18" s="52" t="s">
        <v>5</v>
      </c>
      <c r="DS18" s="19">
        <v>34438</v>
      </c>
      <c r="DT18" s="50">
        <v>5150</v>
      </c>
      <c r="DU18" s="19">
        <v>828</v>
      </c>
      <c r="DV18" s="50">
        <v>652</v>
      </c>
      <c r="DW18" s="19">
        <v>568</v>
      </c>
      <c r="DX18" s="50">
        <v>382</v>
      </c>
      <c r="DY18" s="19">
        <v>33042</v>
      </c>
      <c r="DZ18" s="50">
        <v>4876</v>
      </c>
    </row>
    <row r="19" spans="1:130" x14ac:dyDescent="0.2">
      <c r="A19" s="52" t="s">
        <v>6</v>
      </c>
      <c r="B19" s="53">
        <v>3556297</v>
      </c>
      <c r="C19" s="54">
        <v>2701</v>
      </c>
      <c r="D19" s="53">
        <v>3136666</v>
      </c>
      <c r="E19" s="54">
        <v>16246</v>
      </c>
      <c r="F19" s="53">
        <v>311726</v>
      </c>
      <c r="G19" s="54">
        <v>14866</v>
      </c>
      <c r="H19" s="53">
        <v>83325</v>
      </c>
      <c r="I19" s="54">
        <v>6561</v>
      </c>
      <c r="J19" s="19">
        <v>206</v>
      </c>
      <c r="K19" s="50">
        <v>226</v>
      </c>
      <c r="L19" s="52" t="s">
        <v>6</v>
      </c>
      <c r="M19" s="23">
        <v>540</v>
      </c>
      <c r="N19" s="50">
        <v>753</v>
      </c>
      <c r="O19" s="19">
        <v>644</v>
      </c>
      <c r="P19" s="50">
        <v>625</v>
      </c>
      <c r="Q19" s="19">
        <v>160</v>
      </c>
      <c r="R19" s="50">
        <v>185</v>
      </c>
      <c r="S19" s="19">
        <v>2807</v>
      </c>
      <c r="T19" s="50">
        <v>1064</v>
      </c>
      <c r="U19" s="19">
        <v>370</v>
      </c>
      <c r="V19" s="50">
        <v>327</v>
      </c>
      <c r="W19" s="52" t="s">
        <v>6</v>
      </c>
      <c r="X19" s="23" t="s">
        <v>61</v>
      </c>
      <c r="Y19" s="55" t="s">
        <v>61</v>
      </c>
      <c r="Z19" s="23">
        <v>463</v>
      </c>
      <c r="AA19" s="50">
        <v>345</v>
      </c>
      <c r="AB19" s="19">
        <v>414</v>
      </c>
      <c r="AC19" s="50">
        <v>312</v>
      </c>
      <c r="AD19" s="19">
        <v>6589</v>
      </c>
      <c r="AE19" s="50">
        <v>1608</v>
      </c>
      <c r="AF19" s="19">
        <v>1531</v>
      </c>
      <c r="AG19" s="50">
        <v>920</v>
      </c>
      <c r="AH19" s="52" t="s">
        <v>6</v>
      </c>
      <c r="AI19" s="19">
        <v>473</v>
      </c>
      <c r="AJ19" s="50">
        <v>430</v>
      </c>
      <c r="AK19" s="43">
        <v>0</v>
      </c>
      <c r="AL19" s="66">
        <v>207</v>
      </c>
      <c r="AM19" s="19">
        <v>697</v>
      </c>
      <c r="AN19" s="50">
        <v>530</v>
      </c>
      <c r="AO19" s="19">
        <v>534</v>
      </c>
      <c r="AP19" s="50">
        <v>418</v>
      </c>
      <c r="AQ19" s="19">
        <v>0</v>
      </c>
      <c r="AR19" s="50">
        <v>207</v>
      </c>
      <c r="AS19" s="52" t="s">
        <v>6</v>
      </c>
      <c r="AT19" s="19">
        <v>0</v>
      </c>
      <c r="AU19" s="50">
        <v>207</v>
      </c>
      <c r="AV19" s="19">
        <v>227</v>
      </c>
      <c r="AW19" s="50">
        <v>301</v>
      </c>
      <c r="AX19" s="19">
        <v>716</v>
      </c>
      <c r="AY19" s="50">
        <v>619</v>
      </c>
      <c r="AZ19" s="19">
        <v>627</v>
      </c>
      <c r="BA19" s="50">
        <v>526</v>
      </c>
      <c r="BB19" s="19">
        <v>992</v>
      </c>
      <c r="BC19" s="50">
        <v>604</v>
      </c>
      <c r="BD19" s="52" t="s">
        <v>6</v>
      </c>
      <c r="BE19" s="19">
        <v>12004</v>
      </c>
      <c r="BF19" s="50">
        <v>2598</v>
      </c>
      <c r="BG19" s="19">
        <v>376</v>
      </c>
      <c r="BH19" s="50">
        <v>322</v>
      </c>
      <c r="BI19" s="19">
        <v>160</v>
      </c>
      <c r="BJ19" s="50">
        <v>202</v>
      </c>
      <c r="BK19" s="19">
        <v>0</v>
      </c>
      <c r="BL19" s="50">
        <v>207</v>
      </c>
      <c r="BM19" s="19">
        <v>1601</v>
      </c>
      <c r="BN19" s="50">
        <v>918</v>
      </c>
      <c r="BO19" s="52" t="s">
        <v>6</v>
      </c>
      <c r="BP19" s="19">
        <v>0</v>
      </c>
      <c r="BQ19" s="50">
        <v>207</v>
      </c>
      <c r="BR19" s="19">
        <v>154</v>
      </c>
      <c r="BS19" s="50">
        <v>262</v>
      </c>
      <c r="BT19" s="19">
        <v>142</v>
      </c>
      <c r="BU19" s="50">
        <v>239</v>
      </c>
      <c r="BV19" s="19">
        <v>472</v>
      </c>
      <c r="BW19" s="50">
        <v>351</v>
      </c>
      <c r="BX19" s="19">
        <v>3930</v>
      </c>
      <c r="BY19" s="50">
        <v>1991</v>
      </c>
      <c r="BZ19" s="52" t="s">
        <v>6</v>
      </c>
      <c r="CA19" s="19">
        <v>825</v>
      </c>
      <c r="CB19" s="50">
        <v>425</v>
      </c>
      <c r="CC19" s="19">
        <v>28542</v>
      </c>
      <c r="CD19" s="50">
        <v>4348</v>
      </c>
      <c r="CE19" s="19">
        <v>1910</v>
      </c>
      <c r="CF19" s="50">
        <v>885</v>
      </c>
      <c r="CG19" s="19">
        <v>187</v>
      </c>
      <c r="CH19" s="50">
        <v>224</v>
      </c>
      <c r="CI19" s="19">
        <v>1171</v>
      </c>
      <c r="CJ19" s="50">
        <v>911</v>
      </c>
      <c r="CK19" s="52" t="s">
        <v>6</v>
      </c>
      <c r="CL19" s="19">
        <v>400</v>
      </c>
      <c r="CM19" s="50">
        <v>457</v>
      </c>
      <c r="CN19" s="19">
        <v>579</v>
      </c>
      <c r="CO19" s="50">
        <v>467</v>
      </c>
      <c r="CP19" s="19">
        <v>3263</v>
      </c>
      <c r="CQ19" s="50">
        <v>1389</v>
      </c>
      <c r="CR19" s="19">
        <v>2061</v>
      </c>
      <c r="CS19" s="50">
        <v>828</v>
      </c>
      <c r="CT19" s="19">
        <v>1019</v>
      </c>
      <c r="CU19" s="50">
        <v>810</v>
      </c>
      <c r="CV19" s="52" t="s">
        <v>6</v>
      </c>
      <c r="CW19" s="19">
        <v>0</v>
      </c>
      <c r="CX19" s="50">
        <v>207</v>
      </c>
      <c r="CY19" s="19">
        <v>166</v>
      </c>
      <c r="CZ19" s="50">
        <v>194</v>
      </c>
      <c r="DA19" s="19">
        <v>3698</v>
      </c>
      <c r="DB19" s="50">
        <v>1364</v>
      </c>
      <c r="DC19" s="19">
        <v>149</v>
      </c>
      <c r="DD19" s="50">
        <v>168</v>
      </c>
      <c r="DE19" s="19">
        <v>393</v>
      </c>
      <c r="DF19" s="50">
        <v>332</v>
      </c>
      <c r="DG19" s="52" t="s">
        <v>6</v>
      </c>
      <c r="DH19" s="19">
        <v>1314</v>
      </c>
      <c r="DI19" s="50">
        <v>654</v>
      </c>
      <c r="DJ19" s="19">
        <v>374</v>
      </c>
      <c r="DK19" s="50">
        <v>287</v>
      </c>
      <c r="DL19" s="19">
        <v>0</v>
      </c>
      <c r="DM19" s="50">
        <v>207</v>
      </c>
      <c r="DN19" s="19">
        <v>188</v>
      </c>
      <c r="DO19" s="50">
        <v>217</v>
      </c>
      <c r="DP19" s="19">
        <v>257</v>
      </c>
      <c r="DQ19" s="50">
        <v>265</v>
      </c>
      <c r="DR19" s="52" t="s">
        <v>6</v>
      </c>
      <c r="DS19" s="19">
        <v>24580</v>
      </c>
      <c r="DT19" s="50">
        <v>4479</v>
      </c>
      <c r="DU19" s="19">
        <v>3780</v>
      </c>
      <c r="DV19" s="50">
        <v>2431</v>
      </c>
      <c r="DW19" s="19">
        <v>0</v>
      </c>
      <c r="DX19" s="50">
        <v>207</v>
      </c>
      <c r="DY19" s="19">
        <v>20800</v>
      </c>
      <c r="DZ19" s="50">
        <v>3534</v>
      </c>
    </row>
    <row r="20" spans="1:130" x14ac:dyDescent="0.2">
      <c r="A20" s="52" t="s">
        <v>7</v>
      </c>
      <c r="B20" s="53">
        <v>952449</v>
      </c>
      <c r="C20" s="54">
        <v>1698</v>
      </c>
      <c r="D20" s="53">
        <v>830905</v>
      </c>
      <c r="E20" s="54">
        <v>8792</v>
      </c>
      <c r="F20" s="53">
        <v>78998</v>
      </c>
      <c r="G20" s="54">
        <v>7077</v>
      </c>
      <c r="H20" s="53">
        <v>38532</v>
      </c>
      <c r="I20" s="54">
        <v>4552</v>
      </c>
      <c r="J20" s="19">
        <v>506</v>
      </c>
      <c r="K20" s="50">
        <v>507</v>
      </c>
      <c r="L20" s="52" t="s">
        <v>7</v>
      </c>
      <c r="M20" s="23">
        <v>0</v>
      </c>
      <c r="N20" s="50">
        <v>198</v>
      </c>
      <c r="O20" s="19">
        <v>76</v>
      </c>
      <c r="P20" s="50">
        <v>121</v>
      </c>
      <c r="Q20" s="19">
        <v>0</v>
      </c>
      <c r="R20" s="50">
        <v>198</v>
      </c>
      <c r="S20" s="19">
        <v>580</v>
      </c>
      <c r="T20" s="50">
        <v>512</v>
      </c>
      <c r="U20" s="19">
        <v>144</v>
      </c>
      <c r="V20" s="50">
        <v>152</v>
      </c>
      <c r="W20" s="52" t="s">
        <v>7</v>
      </c>
      <c r="X20" s="19">
        <v>174</v>
      </c>
      <c r="Y20" s="50">
        <v>190</v>
      </c>
      <c r="Z20" s="23" t="s">
        <v>61</v>
      </c>
      <c r="AA20" s="55" t="s">
        <v>61</v>
      </c>
      <c r="AB20" s="23">
        <v>316</v>
      </c>
      <c r="AC20" s="50">
        <v>269</v>
      </c>
      <c r="AD20" s="19">
        <v>1335</v>
      </c>
      <c r="AE20" s="50">
        <v>906</v>
      </c>
      <c r="AF20" s="19">
        <v>179</v>
      </c>
      <c r="AG20" s="50">
        <v>258</v>
      </c>
      <c r="AH20" s="52" t="s">
        <v>7</v>
      </c>
      <c r="AI20" s="19">
        <v>110</v>
      </c>
      <c r="AJ20" s="50">
        <v>192</v>
      </c>
      <c r="AK20" s="43">
        <v>0</v>
      </c>
      <c r="AL20" s="66">
        <v>198</v>
      </c>
      <c r="AM20" s="19">
        <v>857</v>
      </c>
      <c r="AN20" s="50">
        <v>1017</v>
      </c>
      <c r="AO20" s="19">
        <v>41</v>
      </c>
      <c r="AP20" s="50">
        <v>76</v>
      </c>
      <c r="AQ20" s="19">
        <v>0</v>
      </c>
      <c r="AR20" s="50">
        <v>198</v>
      </c>
      <c r="AS20" s="52" t="s">
        <v>7</v>
      </c>
      <c r="AT20" s="19">
        <v>0</v>
      </c>
      <c r="AU20" s="50">
        <v>198</v>
      </c>
      <c r="AV20" s="19">
        <v>21</v>
      </c>
      <c r="AW20" s="50">
        <v>37</v>
      </c>
      <c r="AX20" s="19">
        <v>73</v>
      </c>
      <c r="AY20" s="50">
        <v>103</v>
      </c>
      <c r="AZ20" s="19">
        <v>0</v>
      </c>
      <c r="BA20" s="50">
        <v>198</v>
      </c>
      <c r="BB20" s="19">
        <v>9748</v>
      </c>
      <c r="BC20" s="50">
        <v>2316</v>
      </c>
      <c r="BD20" s="52" t="s">
        <v>7</v>
      </c>
      <c r="BE20" s="19">
        <v>396</v>
      </c>
      <c r="BF20" s="50">
        <v>296</v>
      </c>
      <c r="BG20" s="19">
        <v>441</v>
      </c>
      <c r="BH20" s="50">
        <v>683</v>
      </c>
      <c r="BI20" s="19">
        <v>45</v>
      </c>
      <c r="BJ20" s="50">
        <v>79</v>
      </c>
      <c r="BK20" s="19">
        <v>0</v>
      </c>
      <c r="BL20" s="50">
        <v>198</v>
      </c>
      <c r="BM20" s="19">
        <v>153</v>
      </c>
      <c r="BN20" s="50">
        <v>252</v>
      </c>
      <c r="BO20" s="52" t="s">
        <v>7</v>
      </c>
      <c r="BP20" s="19">
        <v>0</v>
      </c>
      <c r="BQ20" s="50">
        <v>198</v>
      </c>
      <c r="BR20" s="19">
        <v>0</v>
      </c>
      <c r="BS20" s="50">
        <v>198</v>
      </c>
      <c r="BT20" s="19">
        <v>0</v>
      </c>
      <c r="BU20" s="50">
        <v>198</v>
      </c>
      <c r="BV20" s="19">
        <v>0</v>
      </c>
      <c r="BW20" s="50">
        <v>198</v>
      </c>
      <c r="BX20" s="19">
        <v>4006</v>
      </c>
      <c r="BY20" s="50">
        <v>1321</v>
      </c>
      <c r="BZ20" s="52" t="s">
        <v>7</v>
      </c>
      <c r="CA20" s="19">
        <v>44</v>
      </c>
      <c r="CB20" s="50">
        <v>71</v>
      </c>
      <c r="CC20" s="19">
        <v>3564</v>
      </c>
      <c r="CD20" s="50">
        <v>1346</v>
      </c>
      <c r="CE20" s="19">
        <v>327</v>
      </c>
      <c r="CF20" s="50">
        <v>375</v>
      </c>
      <c r="CG20" s="19">
        <v>0</v>
      </c>
      <c r="CH20" s="50">
        <v>198</v>
      </c>
      <c r="CI20" s="19">
        <v>80</v>
      </c>
      <c r="CJ20" s="50">
        <v>102</v>
      </c>
      <c r="CK20" s="52" t="s">
        <v>7</v>
      </c>
      <c r="CL20" s="19">
        <v>295</v>
      </c>
      <c r="CM20" s="50">
        <v>362</v>
      </c>
      <c r="CN20" s="19">
        <v>104</v>
      </c>
      <c r="CO20" s="50">
        <v>172</v>
      </c>
      <c r="CP20" s="19">
        <v>11035</v>
      </c>
      <c r="CQ20" s="50">
        <v>2639</v>
      </c>
      <c r="CR20" s="19">
        <v>0</v>
      </c>
      <c r="CS20" s="50">
        <v>198</v>
      </c>
      <c r="CT20" s="19">
        <v>144</v>
      </c>
      <c r="CU20" s="50">
        <v>199</v>
      </c>
      <c r="CV20" s="52" t="s">
        <v>7</v>
      </c>
      <c r="CW20" s="19">
        <v>0</v>
      </c>
      <c r="CX20" s="50">
        <v>198</v>
      </c>
      <c r="CY20" s="19">
        <v>318</v>
      </c>
      <c r="CZ20" s="50">
        <v>443</v>
      </c>
      <c r="DA20" s="19">
        <v>1152</v>
      </c>
      <c r="DB20" s="50">
        <v>953</v>
      </c>
      <c r="DC20" s="19">
        <v>32</v>
      </c>
      <c r="DD20" s="50">
        <v>55</v>
      </c>
      <c r="DE20" s="19">
        <v>59</v>
      </c>
      <c r="DF20" s="50">
        <v>94</v>
      </c>
      <c r="DG20" s="52" t="s">
        <v>7</v>
      </c>
      <c r="DH20" s="19">
        <v>1510</v>
      </c>
      <c r="DI20" s="50">
        <v>685</v>
      </c>
      <c r="DJ20" s="19">
        <v>0</v>
      </c>
      <c r="DK20" s="50">
        <v>198</v>
      </c>
      <c r="DL20" s="19">
        <v>371</v>
      </c>
      <c r="DM20" s="50">
        <v>591</v>
      </c>
      <c r="DN20" s="19">
        <v>296</v>
      </c>
      <c r="DO20" s="50">
        <v>353</v>
      </c>
      <c r="DP20" s="19">
        <v>0</v>
      </c>
      <c r="DQ20" s="50">
        <v>198</v>
      </c>
      <c r="DR20" s="52" t="s">
        <v>7</v>
      </c>
      <c r="DS20" s="19">
        <v>4014</v>
      </c>
      <c r="DT20" s="50">
        <v>1272</v>
      </c>
      <c r="DU20" s="19">
        <v>260</v>
      </c>
      <c r="DV20" s="50">
        <v>241</v>
      </c>
      <c r="DW20" s="19">
        <v>66</v>
      </c>
      <c r="DX20" s="50">
        <v>110</v>
      </c>
      <c r="DY20" s="19">
        <v>3688</v>
      </c>
      <c r="DZ20" s="50">
        <v>1174</v>
      </c>
    </row>
    <row r="21" spans="1:130" x14ac:dyDescent="0.2">
      <c r="A21" s="52" t="s">
        <v>8</v>
      </c>
      <c r="B21" s="53">
        <v>684810</v>
      </c>
      <c r="C21" s="54">
        <v>1664</v>
      </c>
      <c r="D21" s="53">
        <v>554225</v>
      </c>
      <c r="E21" s="54">
        <v>7670</v>
      </c>
      <c r="F21" s="53">
        <v>64013</v>
      </c>
      <c r="G21" s="54">
        <v>6510</v>
      </c>
      <c r="H21" s="53">
        <v>56231</v>
      </c>
      <c r="I21" s="54">
        <v>4393</v>
      </c>
      <c r="J21" s="19">
        <v>494</v>
      </c>
      <c r="K21" s="50">
        <v>417</v>
      </c>
      <c r="L21" s="52" t="s">
        <v>8</v>
      </c>
      <c r="M21" s="23">
        <v>0</v>
      </c>
      <c r="N21" s="50">
        <v>208</v>
      </c>
      <c r="O21" s="19">
        <v>549</v>
      </c>
      <c r="P21" s="50">
        <v>667</v>
      </c>
      <c r="Q21" s="19">
        <v>105</v>
      </c>
      <c r="R21" s="50">
        <v>146</v>
      </c>
      <c r="S21" s="19">
        <v>3763</v>
      </c>
      <c r="T21" s="50">
        <v>1034</v>
      </c>
      <c r="U21" s="19">
        <v>1109</v>
      </c>
      <c r="V21" s="50">
        <v>667</v>
      </c>
      <c r="W21" s="52" t="s">
        <v>8</v>
      </c>
      <c r="X21" s="19">
        <v>1149</v>
      </c>
      <c r="Y21" s="50">
        <v>624</v>
      </c>
      <c r="Z21" s="19">
        <v>375</v>
      </c>
      <c r="AA21" s="50">
        <v>336</v>
      </c>
      <c r="AB21" s="23" t="s">
        <v>61</v>
      </c>
      <c r="AC21" s="55" t="s">
        <v>61</v>
      </c>
      <c r="AD21" s="23">
        <v>1182</v>
      </c>
      <c r="AE21" s="50">
        <v>530</v>
      </c>
      <c r="AF21" s="19">
        <v>1507</v>
      </c>
      <c r="AG21" s="50">
        <v>643</v>
      </c>
      <c r="AH21" s="52" t="s">
        <v>8</v>
      </c>
      <c r="AI21" s="19">
        <v>29</v>
      </c>
      <c r="AJ21" s="50">
        <v>47</v>
      </c>
      <c r="AK21" s="43">
        <v>161</v>
      </c>
      <c r="AL21" s="66">
        <v>184</v>
      </c>
      <c r="AM21" s="19">
        <v>2726</v>
      </c>
      <c r="AN21" s="50">
        <v>945</v>
      </c>
      <c r="AO21" s="19">
        <v>710</v>
      </c>
      <c r="AP21" s="50">
        <v>574</v>
      </c>
      <c r="AQ21" s="19">
        <v>17</v>
      </c>
      <c r="AR21" s="50">
        <v>29</v>
      </c>
      <c r="AS21" s="52" t="s">
        <v>8</v>
      </c>
      <c r="AT21" s="19">
        <v>0</v>
      </c>
      <c r="AU21" s="50">
        <v>208</v>
      </c>
      <c r="AV21" s="19">
        <v>285</v>
      </c>
      <c r="AW21" s="50">
        <v>452</v>
      </c>
      <c r="AX21" s="19">
        <v>461</v>
      </c>
      <c r="AY21" s="50">
        <v>452</v>
      </c>
      <c r="AZ21" s="19">
        <v>122</v>
      </c>
      <c r="BA21" s="50">
        <v>126</v>
      </c>
      <c r="BB21" s="19">
        <v>10835</v>
      </c>
      <c r="BC21" s="50">
        <v>1863</v>
      </c>
      <c r="BD21" s="52" t="s">
        <v>8</v>
      </c>
      <c r="BE21" s="19">
        <v>2669</v>
      </c>
      <c r="BF21" s="50">
        <v>723</v>
      </c>
      <c r="BG21" s="19">
        <v>808</v>
      </c>
      <c r="BH21" s="50">
        <v>396</v>
      </c>
      <c r="BI21" s="19">
        <v>436</v>
      </c>
      <c r="BJ21" s="50">
        <v>391</v>
      </c>
      <c r="BK21" s="19">
        <v>157</v>
      </c>
      <c r="BL21" s="50">
        <v>182</v>
      </c>
      <c r="BM21" s="19">
        <v>466</v>
      </c>
      <c r="BN21" s="50">
        <v>319</v>
      </c>
      <c r="BO21" s="52" t="s">
        <v>8</v>
      </c>
      <c r="BP21" s="19">
        <v>0</v>
      </c>
      <c r="BQ21" s="50">
        <v>208</v>
      </c>
      <c r="BR21" s="19">
        <v>0</v>
      </c>
      <c r="BS21" s="50">
        <v>208</v>
      </c>
      <c r="BT21" s="19">
        <v>128</v>
      </c>
      <c r="BU21" s="50">
        <v>141</v>
      </c>
      <c r="BV21" s="19">
        <v>88</v>
      </c>
      <c r="BW21" s="50">
        <v>141</v>
      </c>
      <c r="BX21" s="19">
        <v>2590</v>
      </c>
      <c r="BY21" s="50">
        <v>1443</v>
      </c>
      <c r="BZ21" s="52" t="s">
        <v>8</v>
      </c>
      <c r="CA21" s="19">
        <v>206</v>
      </c>
      <c r="CB21" s="50">
        <v>353</v>
      </c>
      <c r="CC21" s="19">
        <v>5238</v>
      </c>
      <c r="CD21" s="50">
        <v>1495</v>
      </c>
      <c r="CE21" s="19">
        <v>1867</v>
      </c>
      <c r="CF21" s="50">
        <v>893</v>
      </c>
      <c r="CG21" s="19">
        <v>5</v>
      </c>
      <c r="CH21" s="50">
        <v>13</v>
      </c>
      <c r="CI21" s="19">
        <v>1026</v>
      </c>
      <c r="CJ21" s="50">
        <v>500</v>
      </c>
      <c r="CK21" s="52" t="s">
        <v>8</v>
      </c>
      <c r="CL21" s="19">
        <v>0</v>
      </c>
      <c r="CM21" s="50">
        <v>208</v>
      </c>
      <c r="CN21" s="19">
        <v>37</v>
      </c>
      <c r="CO21" s="50">
        <v>62</v>
      </c>
      <c r="CP21" s="19">
        <v>1824</v>
      </c>
      <c r="CQ21" s="50">
        <v>640</v>
      </c>
      <c r="CR21" s="19">
        <v>296</v>
      </c>
      <c r="CS21" s="50">
        <v>336</v>
      </c>
      <c r="CT21" s="19">
        <v>235</v>
      </c>
      <c r="CU21" s="50">
        <v>214</v>
      </c>
      <c r="CV21" s="52" t="s">
        <v>8</v>
      </c>
      <c r="CW21" s="19">
        <v>0</v>
      </c>
      <c r="CX21" s="50">
        <v>208</v>
      </c>
      <c r="CY21" s="19">
        <v>1057</v>
      </c>
      <c r="CZ21" s="50">
        <v>609</v>
      </c>
      <c r="DA21" s="19">
        <v>2858</v>
      </c>
      <c r="DB21" s="50">
        <v>1430</v>
      </c>
      <c r="DC21" s="19">
        <v>384</v>
      </c>
      <c r="DD21" s="50">
        <v>360</v>
      </c>
      <c r="DE21" s="19">
        <v>447</v>
      </c>
      <c r="DF21" s="50">
        <v>456</v>
      </c>
      <c r="DG21" s="52" t="s">
        <v>8</v>
      </c>
      <c r="DH21" s="19">
        <v>7509</v>
      </c>
      <c r="DI21" s="50">
        <v>1565</v>
      </c>
      <c r="DJ21" s="19">
        <v>206</v>
      </c>
      <c r="DK21" s="50">
        <v>231</v>
      </c>
      <c r="DL21" s="19">
        <v>0</v>
      </c>
      <c r="DM21" s="50">
        <v>208</v>
      </c>
      <c r="DN21" s="19">
        <v>115</v>
      </c>
      <c r="DO21" s="50">
        <v>145</v>
      </c>
      <c r="DP21" s="19">
        <v>0</v>
      </c>
      <c r="DQ21" s="50">
        <v>208</v>
      </c>
      <c r="DR21" s="52" t="s">
        <v>8</v>
      </c>
      <c r="DS21" s="19">
        <v>10341</v>
      </c>
      <c r="DT21" s="50">
        <v>2210</v>
      </c>
      <c r="DU21" s="19">
        <v>356</v>
      </c>
      <c r="DV21" s="50">
        <v>325</v>
      </c>
      <c r="DW21" s="19">
        <v>78</v>
      </c>
      <c r="DX21" s="50">
        <v>130</v>
      </c>
      <c r="DY21" s="19">
        <v>9907</v>
      </c>
      <c r="DZ21" s="50">
        <v>2249</v>
      </c>
    </row>
    <row r="22" spans="1:130" x14ac:dyDescent="0.2">
      <c r="A22" s="52" t="s">
        <v>9</v>
      </c>
      <c r="B22" s="53">
        <v>20772371</v>
      </c>
      <c r="C22" s="54">
        <v>8045</v>
      </c>
      <c r="D22" s="53">
        <v>17554348</v>
      </c>
      <c r="E22" s="54">
        <v>46036</v>
      </c>
      <c r="F22" s="53">
        <v>2402381</v>
      </c>
      <c r="G22" s="54">
        <v>46730</v>
      </c>
      <c r="H22" s="53">
        <v>566476</v>
      </c>
      <c r="I22" s="54">
        <v>18973</v>
      </c>
      <c r="J22" s="19">
        <v>9389</v>
      </c>
      <c r="K22" s="50">
        <v>1941</v>
      </c>
      <c r="L22" s="52" t="s">
        <v>9</v>
      </c>
      <c r="M22" s="23">
        <v>1400</v>
      </c>
      <c r="N22" s="50">
        <v>672</v>
      </c>
      <c r="O22" s="19">
        <v>5577</v>
      </c>
      <c r="P22" s="50">
        <v>1546</v>
      </c>
      <c r="Q22" s="19">
        <v>3028</v>
      </c>
      <c r="R22" s="50">
        <v>1505</v>
      </c>
      <c r="S22" s="19">
        <v>30919</v>
      </c>
      <c r="T22" s="50">
        <v>4258</v>
      </c>
      <c r="U22" s="19">
        <v>12061</v>
      </c>
      <c r="V22" s="50">
        <v>2617</v>
      </c>
      <c r="W22" s="52" t="s">
        <v>9</v>
      </c>
      <c r="X22" s="19">
        <v>11249</v>
      </c>
      <c r="Y22" s="50">
        <v>2621</v>
      </c>
      <c r="Z22" s="19">
        <v>3831</v>
      </c>
      <c r="AA22" s="50">
        <v>2512</v>
      </c>
      <c r="AB22" s="19">
        <v>605</v>
      </c>
      <c r="AC22" s="50">
        <v>427</v>
      </c>
      <c r="AD22" s="23" t="s">
        <v>61</v>
      </c>
      <c r="AE22" s="55" t="s">
        <v>61</v>
      </c>
      <c r="AF22" s="23">
        <v>38800</v>
      </c>
      <c r="AG22" s="50">
        <v>5474</v>
      </c>
      <c r="AH22" s="52" t="s">
        <v>9</v>
      </c>
      <c r="AI22" s="19">
        <v>2092</v>
      </c>
      <c r="AJ22" s="50">
        <v>1473</v>
      </c>
      <c r="AK22" s="43">
        <v>1359</v>
      </c>
      <c r="AL22" s="66">
        <v>910</v>
      </c>
      <c r="AM22" s="19">
        <v>28631</v>
      </c>
      <c r="AN22" s="50">
        <v>4292</v>
      </c>
      <c r="AO22" s="19">
        <v>11833</v>
      </c>
      <c r="AP22" s="50">
        <v>2316</v>
      </c>
      <c r="AQ22" s="19">
        <v>3466</v>
      </c>
      <c r="AR22" s="50">
        <v>1261</v>
      </c>
      <c r="AS22" s="52" t="s">
        <v>9</v>
      </c>
      <c r="AT22" s="19">
        <v>3376</v>
      </c>
      <c r="AU22" s="50">
        <v>1217</v>
      </c>
      <c r="AV22" s="19">
        <v>9762</v>
      </c>
      <c r="AW22" s="50">
        <v>2653</v>
      </c>
      <c r="AX22" s="19">
        <v>6403</v>
      </c>
      <c r="AY22" s="50">
        <v>1829</v>
      </c>
      <c r="AZ22" s="19">
        <v>2960</v>
      </c>
      <c r="BA22" s="50">
        <v>1441</v>
      </c>
      <c r="BB22" s="19">
        <v>18907</v>
      </c>
      <c r="BC22" s="50">
        <v>3777</v>
      </c>
      <c r="BD22" s="52" t="s">
        <v>9</v>
      </c>
      <c r="BE22" s="19">
        <v>18212</v>
      </c>
      <c r="BF22" s="50">
        <v>3608</v>
      </c>
      <c r="BG22" s="19">
        <v>19169</v>
      </c>
      <c r="BH22" s="50">
        <v>3337</v>
      </c>
      <c r="BI22" s="19">
        <v>7614</v>
      </c>
      <c r="BJ22" s="50">
        <v>2804</v>
      </c>
      <c r="BK22" s="19">
        <v>4236</v>
      </c>
      <c r="BL22" s="50">
        <v>1876</v>
      </c>
      <c r="BM22" s="19">
        <v>8820</v>
      </c>
      <c r="BN22" s="50">
        <v>2404</v>
      </c>
      <c r="BO22" s="52" t="s">
        <v>9</v>
      </c>
      <c r="BP22" s="19">
        <v>755</v>
      </c>
      <c r="BQ22" s="50">
        <v>485</v>
      </c>
      <c r="BR22" s="19">
        <v>987</v>
      </c>
      <c r="BS22" s="50">
        <v>711</v>
      </c>
      <c r="BT22" s="19">
        <v>4681</v>
      </c>
      <c r="BU22" s="50">
        <v>1991</v>
      </c>
      <c r="BV22" s="19">
        <v>5887</v>
      </c>
      <c r="BW22" s="50">
        <v>1995</v>
      </c>
      <c r="BX22" s="19">
        <v>27892</v>
      </c>
      <c r="BY22" s="50">
        <v>5178</v>
      </c>
      <c r="BZ22" s="52" t="s">
        <v>9</v>
      </c>
      <c r="CA22" s="19">
        <v>2811</v>
      </c>
      <c r="CB22" s="50">
        <v>1422</v>
      </c>
      <c r="CC22" s="19">
        <v>63722</v>
      </c>
      <c r="CD22" s="50">
        <v>7787</v>
      </c>
      <c r="CE22" s="19">
        <v>23270</v>
      </c>
      <c r="CF22" s="50">
        <v>5111</v>
      </c>
      <c r="CG22" s="19">
        <v>702</v>
      </c>
      <c r="CH22" s="50">
        <v>624</v>
      </c>
      <c r="CI22" s="19">
        <v>22946</v>
      </c>
      <c r="CJ22" s="50">
        <v>3358</v>
      </c>
      <c r="CK22" s="52" t="s">
        <v>9</v>
      </c>
      <c r="CL22" s="19">
        <v>6123</v>
      </c>
      <c r="CM22" s="50">
        <v>2813</v>
      </c>
      <c r="CN22" s="19">
        <v>3231</v>
      </c>
      <c r="CO22" s="50">
        <v>1606</v>
      </c>
      <c r="CP22" s="19">
        <v>28507</v>
      </c>
      <c r="CQ22" s="50">
        <v>4070</v>
      </c>
      <c r="CR22" s="19">
        <v>3259</v>
      </c>
      <c r="CS22" s="50">
        <v>1793</v>
      </c>
      <c r="CT22" s="19">
        <v>10521</v>
      </c>
      <c r="CU22" s="50">
        <v>2657</v>
      </c>
      <c r="CV22" s="52" t="s">
        <v>9</v>
      </c>
      <c r="CW22" s="19">
        <v>763</v>
      </c>
      <c r="CX22" s="50">
        <v>491</v>
      </c>
      <c r="CY22" s="19">
        <v>12023</v>
      </c>
      <c r="CZ22" s="50">
        <v>2611</v>
      </c>
      <c r="DA22" s="19">
        <v>31625</v>
      </c>
      <c r="DB22" s="50">
        <v>4594</v>
      </c>
      <c r="DC22" s="19">
        <v>6063</v>
      </c>
      <c r="DD22" s="50">
        <v>2906</v>
      </c>
      <c r="DE22" s="19">
        <v>2816</v>
      </c>
      <c r="DF22" s="50">
        <v>1217</v>
      </c>
      <c r="DG22" s="52" t="s">
        <v>9</v>
      </c>
      <c r="DH22" s="19">
        <v>28232</v>
      </c>
      <c r="DI22" s="50">
        <v>4616</v>
      </c>
      <c r="DJ22" s="19">
        <v>6176</v>
      </c>
      <c r="DK22" s="50">
        <v>1803</v>
      </c>
      <c r="DL22" s="19">
        <v>2187</v>
      </c>
      <c r="DM22" s="50">
        <v>834</v>
      </c>
      <c r="DN22" s="19">
        <v>7202</v>
      </c>
      <c r="DO22" s="50">
        <v>2082</v>
      </c>
      <c r="DP22" s="19">
        <v>396</v>
      </c>
      <c r="DQ22" s="50">
        <v>384</v>
      </c>
      <c r="DR22" s="52" t="s">
        <v>9</v>
      </c>
      <c r="DS22" s="19">
        <v>249166</v>
      </c>
      <c r="DT22" s="50">
        <v>15822</v>
      </c>
      <c r="DU22" s="19">
        <v>28538</v>
      </c>
      <c r="DV22" s="50">
        <v>6571</v>
      </c>
      <c r="DW22" s="19">
        <v>2847</v>
      </c>
      <c r="DX22" s="50">
        <v>2026</v>
      </c>
      <c r="DY22" s="19">
        <v>217781</v>
      </c>
      <c r="DZ22" s="50">
        <v>13578</v>
      </c>
    </row>
    <row r="23" spans="1:130" x14ac:dyDescent="0.2">
      <c r="A23" s="52"/>
      <c r="B23" s="53"/>
      <c r="C23" s="54"/>
      <c r="D23" s="53"/>
      <c r="E23" s="54"/>
      <c r="F23" s="53"/>
      <c r="G23" s="54"/>
      <c r="H23" s="53"/>
      <c r="I23" s="54"/>
      <c r="J23" s="19"/>
      <c r="K23" s="50"/>
      <c r="L23" s="52"/>
      <c r="M23" s="23"/>
      <c r="N23" s="50"/>
      <c r="O23" s="19"/>
      <c r="P23" s="50"/>
      <c r="Q23" s="19"/>
      <c r="R23" s="50"/>
      <c r="S23" s="19"/>
      <c r="T23" s="50"/>
      <c r="U23" s="19"/>
      <c r="V23" s="50"/>
      <c r="W23" s="52"/>
      <c r="X23" s="19"/>
      <c r="Y23" s="50"/>
      <c r="Z23" s="19"/>
      <c r="AA23" s="50"/>
      <c r="AB23" s="19"/>
      <c r="AC23" s="50"/>
      <c r="AD23" s="19"/>
      <c r="AE23" s="50"/>
      <c r="AF23" s="19"/>
      <c r="AG23" s="50"/>
      <c r="AH23" s="52"/>
      <c r="AI23" s="19"/>
      <c r="AJ23" s="50"/>
      <c r="AK23" s="43"/>
      <c r="AL23" s="66"/>
      <c r="AM23" s="19"/>
      <c r="AN23" s="50"/>
      <c r="AO23" s="19"/>
      <c r="AP23" s="50"/>
      <c r="AQ23" s="19"/>
      <c r="AR23" s="50"/>
      <c r="AS23" s="52"/>
      <c r="AT23" s="19"/>
      <c r="AU23" s="50"/>
      <c r="AV23" s="19"/>
      <c r="AW23" s="50"/>
      <c r="AX23" s="19"/>
      <c r="AY23" s="50"/>
      <c r="AZ23" s="19"/>
      <c r="BA23" s="50"/>
      <c r="BB23" s="19"/>
      <c r="BC23" s="50"/>
      <c r="BD23" s="52"/>
      <c r="BE23" s="19"/>
      <c r="BF23" s="50"/>
      <c r="BG23" s="19"/>
      <c r="BH23" s="50"/>
      <c r="BI23" s="19"/>
      <c r="BJ23" s="50"/>
      <c r="BK23" s="19"/>
      <c r="BL23" s="50"/>
      <c r="BM23" s="19"/>
      <c r="BN23" s="50"/>
      <c r="BO23" s="52"/>
      <c r="BP23" s="19"/>
      <c r="BQ23" s="50"/>
      <c r="BR23" s="19"/>
      <c r="BS23" s="50"/>
      <c r="BT23" s="19"/>
      <c r="BU23" s="50"/>
      <c r="BV23" s="19"/>
      <c r="BW23" s="50"/>
      <c r="BX23" s="19"/>
      <c r="BY23" s="50"/>
      <c r="BZ23" s="52"/>
      <c r="CA23" s="19"/>
      <c r="CB23" s="50"/>
      <c r="CC23" s="19"/>
      <c r="CD23" s="50"/>
      <c r="CE23" s="19"/>
      <c r="CF23" s="50"/>
      <c r="CG23" s="19"/>
      <c r="CH23" s="50"/>
      <c r="CI23" s="19"/>
      <c r="CJ23" s="50"/>
      <c r="CK23" s="52"/>
      <c r="CL23" s="19"/>
      <c r="CM23" s="50"/>
      <c r="CN23" s="19"/>
      <c r="CO23" s="50"/>
      <c r="CP23" s="19"/>
      <c r="CQ23" s="50"/>
      <c r="CR23" s="19"/>
      <c r="CS23" s="50"/>
      <c r="CT23" s="19"/>
      <c r="CU23" s="50"/>
      <c r="CV23" s="52"/>
      <c r="CW23" s="19"/>
      <c r="CX23" s="50"/>
      <c r="CY23" s="19"/>
      <c r="CZ23" s="50"/>
      <c r="DA23" s="19"/>
      <c r="DB23" s="50"/>
      <c r="DC23" s="19"/>
      <c r="DD23" s="50"/>
      <c r="DE23" s="19"/>
      <c r="DF23" s="50"/>
      <c r="DG23" s="52"/>
      <c r="DH23" s="19"/>
      <c r="DI23" s="50"/>
      <c r="DJ23" s="19"/>
      <c r="DK23" s="50"/>
      <c r="DL23" s="19"/>
      <c r="DM23" s="50"/>
      <c r="DN23" s="19"/>
      <c r="DO23" s="50"/>
      <c r="DP23" s="19"/>
      <c r="DQ23" s="50"/>
      <c r="DR23" s="52"/>
      <c r="DS23" s="19"/>
      <c r="DT23" s="50"/>
      <c r="DU23" s="19"/>
      <c r="DV23" s="50"/>
      <c r="DW23" s="19"/>
      <c r="DX23" s="50"/>
      <c r="DY23" s="19"/>
      <c r="DZ23" s="50"/>
    </row>
    <row r="24" spans="1:130" x14ac:dyDescent="0.2">
      <c r="A24" s="52" t="s">
        <v>10</v>
      </c>
      <c r="B24" s="53">
        <v>10299497</v>
      </c>
      <c r="C24" s="54">
        <v>6400</v>
      </c>
      <c r="D24" s="53">
        <v>8760762</v>
      </c>
      <c r="E24" s="54">
        <v>36118</v>
      </c>
      <c r="F24" s="53">
        <v>1202587</v>
      </c>
      <c r="G24" s="54">
        <v>29374</v>
      </c>
      <c r="H24" s="53">
        <v>278889</v>
      </c>
      <c r="I24" s="54">
        <v>16483</v>
      </c>
      <c r="J24" s="19">
        <v>15270</v>
      </c>
      <c r="K24" s="50">
        <v>2815</v>
      </c>
      <c r="L24" s="52" t="s">
        <v>10</v>
      </c>
      <c r="M24" s="23">
        <v>986</v>
      </c>
      <c r="N24" s="50">
        <v>941</v>
      </c>
      <c r="O24" s="19">
        <v>6218</v>
      </c>
      <c r="P24" s="50">
        <v>2226</v>
      </c>
      <c r="Q24" s="19">
        <v>2055</v>
      </c>
      <c r="R24" s="50">
        <v>1012</v>
      </c>
      <c r="S24" s="19">
        <v>12052</v>
      </c>
      <c r="T24" s="50">
        <v>2299</v>
      </c>
      <c r="U24" s="19">
        <v>4981</v>
      </c>
      <c r="V24" s="50">
        <v>1863</v>
      </c>
      <c r="W24" s="52" t="s">
        <v>10</v>
      </c>
      <c r="X24" s="19">
        <v>2216</v>
      </c>
      <c r="Y24" s="50">
        <v>1294</v>
      </c>
      <c r="Z24" s="19">
        <v>997</v>
      </c>
      <c r="AA24" s="50">
        <v>1169</v>
      </c>
      <c r="AB24" s="19">
        <v>1077</v>
      </c>
      <c r="AC24" s="50">
        <v>625</v>
      </c>
      <c r="AD24" s="19">
        <v>47035</v>
      </c>
      <c r="AE24" s="50">
        <v>7044</v>
      </c>
      <c r="AF24" s="23" t="s">
        <v>61</v>
      </c>
      <c r="AG24" s="55" t="s">
        <v>61</v>
      </c>
      <c r="AH24" s="52" t="s">
        <v>10</v>
      </c>
      <c r="AI24" s="23">
        <v>1482</v>
      </c>
      <c r="AJ24" s="50">
        <v>945</v>
      </c>
      <c r="AK24" s="43">
        <v>1825</v>
      </c>
      <c r="AL24" s="66">
        <v>841</v>
      </c>
      <c r="AM24" s="19">
        <v>12025</v>
      </c>
      <c r="AN24" s="50">
        <v>2997</v>
      </c>
      <c r="AO24" s="19">
        <v>3319</v>
      </c>
      <c r="AP24" s="50">
        <v>1223</v>
      </c>
      <c r="AQ24" s="19">
        <v>1079</v>
      </c>
      <c r="AR24" s="50">
        <v>808</v>
      </c>
      <c r="AS24" s="52" t="s">
        <v>10</v>
      </c>
      <c r="AT24" s="19">
        <v>5213</v>
      </c>
      <c r="AU24" s="50">
        <v>3888</v>
      </c>
      <c r="AV24" s="19">
        <v>2226</v>
      </c>
      <c r="AW24" s="50">
        <v>861</v>
      </c>
      <c r="AX24" s="19">
        <v>6379</v>
      </c>
      <c r="AY24" s="50">
        <v>2281</v>
      </c>
      <c r="AZ24" s="19">
        <v>132</v>
      </c>
      <c r="BA24" s="50">
        <v>269</v>
      </c>
      <c r="BB24" s="19">
        <v>4027</v>
      </c>
      <c r="BC24" s="50">
        <v>1419</v>
      </c>
      <c r="BD24" s="52" t="s">
        <v>10</v>
      </c>
      <c r="BE24" s="19">
        <v>2834</v>
      </c>
      <c r="BF24" s="50">
        <v>1845</v>
      </c>
      <c r="BG24" s="19">
        <v>5249</v>
      </c>
      <c r="BH24" s="50">
        <v>1752</v>
      </c>
      <c r="BI24" s="19">
        <v>2591</v>
      </c>
      <c r="BJ24" s="50">
        <v>1698</v>
      </c>
      <c r="BK24" s="19">
        <v>4597</v>
      </c>
      <c r="BL24" s="50">
        <v>1719</v>
      </c>
      <c r="BM24" s="19">
        <v>4008</v>
      </c>
      <c r="BN24" s="50">
        <v>2255</v>
      </c>
      <c r="BO24" s="52" t="s">
        <v>10</v>
      </c>
      <c r="BP24" s="19">
        <v>61</v>
      </c>
      <c r="BQ24" s="50">
        <v>106</v>
      </c>
      <c r="BR24" s="19">
        <v>650</v>
      </c>
      <c r="BS24" s="50">
        <v>448</v>
      </c>
      <c r="BT24" s="19">
        <v>349</v>
      </c>
      <c r="BU24" s="50">
        <v>304</v>
      </c>
      <c r="BV24" s="19">
        <v>975</v>
      </c>
      <c r="BW24" s="50">
        <v>985</v>
      </c>
      <c r="BX24" s="19">
        <v>7389</v>
      </c>
      <c r="BY24" s="50">
        <v>2159</v>
      </c>
      <c r="BZ24" s="52" t="s">
        <v>10</v>
      </c>
      <c r="CA24" s="19">
        <v>1801</v>
      </c>
      <c r="CB24" s="50">
        <v>1174</v>
      </c>
      <c r="CC24" s="19">
        <v>15395</v>
      </c>
      <c r="CD24" s="50">
        <v>4226</v>
      </c>
      <c r="CE24" s="19">
        <v>12684</v>
      </c>
      <c r="CF24" s="50">
        <v>3170</v>
      </c>
      <c r="CG24" s="19">
        <v>32</v>
      </c>
      <c r="CH24" s="50">
        <v>63</v>
      </c>
      <c r="CI24" s="19">
        <v>9472</v>
      </c>
      <c r="CJ24" s="50">
        <v>3393</v>
      </c>
      <c r="CK24" s="52" t="s">
        <v>10</v>
      </c>
      <c r="CL24" s="19">
        <v>2285</v>
      </c>
      <c r="CM24" s="50">
        <v>1042</v>
      </c>
      <c r="CN24" s="19">
        <v>718</v>
      </c>
      <c r="CO24" s="50">
        <v>437</v>
      </c>
      <c r="CP24" s="19">
        <v>5967</v>
      </c>
      <c r="CQ24" s="50">
        <v>2072</v>
      </c>
      <c r="CR24" s="19">
        <v>644</v>
      </c>
      <c r="CS24" s="50">
        <v>504</v>
      </c>
      <c r="CT24" s="19">
        <v>15269</v>
      </c>
      <c r="CU24" s="50">
        <v>3659</v>
      </c>
      <c r="CV24" s="52" t="s">
        <v>10</v>
      </c>
      <c r="CW24" s="19">
        <v>132</v>
      </c>
      <c r="CX24" s="50">
        <v>218</v>
      </c>
      <c r="CY24" s="19">
        <v>15224</v>
      </c>
      <c r="CZ24" s="50">
        <v>3312</v>
      </c>
      <c r="DA24" s="19">
        <v>19969</v>
      </c>
      <c r="DB24" s="50">
        <v>5092</v>
      </c>
      <c r="DC24" s="19">
        <v>1503</v>
      </c>
      <c r="DD24" s="50">
        <v>870</v>
      </c>
      <c r="DE24" s="19">
        <v>38</v>
      </c>
      <c r="DF24" s="50">
        <v>49</v>
      </c>
      <c r="DG24" s="52" t="s">
        <v>10</v>
      </c>
      <c r="DH24" s="19">
        <v>11256</v>
      </c>
      <c r="DI24" s="50">
        <v>3502</v>
      </c>
      <c r="DJ24" s="19">
        <v>2649</v>
      </c>
      <c r="DK24" s="50">
        <v>989</v>
      </c>
      <c r="DL24" s="19">
        <v>420</v>
      </c>
      <c r="DM24" s="50">
        <v>447</v>
      </c>
      <c r="DN24" s="19">
        <v>3504</v>
      </c>
      <c r="DO24" s="50">
        <v>1495</v>
      </c>
      <c r="DP24" s="19">
        <v>630</v>
      </c>
      <c r="DQ24" s="50">
        <v>652</v>
      </c>
      <c r="DR24" s="52" t="s">
        <v>10</v>
      </c>
      <c r="DS24" s="19">
        <v>57259</v>
      </c>
      <c r="DT24" s="50">
        <v>6329</v>
      </c>
      <c r="DU24" s="19">
        <v>3345</v>
      </c>
      <c r="DV24" s="50">
        <v>1584</v>
      </c>
      <c r="DW24" s="19">
        <v>306</v>
      </c>
      <c r="DX24" s="50">
        <v>294</v>
      </c>
      <c r="DY24" s="19">
        <v>53608</v>
      </c>
      <c r="DZ24" s="50">
        <v>6052</v>
      </c>
    </row>
    <row r="25" spans="1:130" x14ac:dyDescent="0.2">
      <c r="A25" s="52" t="s">
        <v>11</v>
      </c>
      <c r="B25" s="53">
        <v>1410750</v>
      </c>
      <c r="C25" s="54">
        <v>1722</v>
      </c>
      <c r="D25" s="53">
        <v>1231340</v>
      </c>
      <c r="E25" s="54">
        <v>10978</v>
      </c>
      <c r="F25" s="53">
        <v>115683</v>
      </c>
      <c r="G25" s="54">
        <v>10053</v>
      </c>
      <c r="H25" s="53">
        <v>46457</v>
      </c>
      <c r="I25" s="54">
        <v>5358</v>
      </c>
      <c r="J25" s="19">
        <v>844</v>
      </c>
      <c r="K25" s="50">
        <v>536</v>
      </c>
      <c r="L25" s="52" t="s">
        <v>11</v>
      </c>
      <c r="M25" s="23">
        <v>424</v>
      </c>
      <c r="N25" s="50">
        <v>465</v>
      </c>
      <c r="O25" s="19">
        <v>1666</v>
      </c>
      <c r="P25" s="50">
        <v>815</v>
      </c>
      <c r="Q25" s="19">
        <v>48</v>
      </c>
      <c r="R25" s="50">
        <v>78</v>
      </c>
      <c r="S25" s="19">
        <v>8843</v>
      </c>
      <c r="T25" s="50">
        <v>1935</v>
      </c>
      <c r="U25" s="19">
        <v>1584</v>
      </c>
      <c r="V25" s="50">
        <v>913</v>
      </c>
      <c r="W25" s="52" t="s">
        <v>11</v>
      </c>
      <c r="X25" s="19">
        <v>238</v>
      </c>
      <c r="Y25" s="50">
        <v>338</v>
      </c>
      <c r="Z25" s="19">
        <v>14</v>
      </c>
      <c r="AA25" s="50">
        <v>25</v>
      </c>
      <c r="AB25" s="19">
        <v>232</v>
      </c>
      <c r="AC25" s="50">
        <v>251</v>
      </c>
      <c r="AD25" s="19">
        <v>2460</v>
      </c>
      <c r="AE25" s="50">
        <v>1133</v>
      </c>
      <c r="AF25" s="19">
        <v>2915</v>
      </c>
      <c r="AG25" s="50">
        <v>2146</v>
      </c>
      <c r="AH25" s="52" t="s">
        <v>11</v>
      </c>
      <c r="AI25" s="23" t="s">
        <v>61</v>
      </c>
      <c r="AJ25" s="55" t="s">
        <v>61</v>
      </c>
      <c r="AK25" s="44">
        <v>466</v>
      </c>
      <c r="AL25" s="66">
        <v>486</v>
      </c>
      <c r="AM25" s="19">
        <v>1062</v>
      </c>
      <c r="AN25" s="50">
        <v>744</v>
      </c>
      <c r="AO25" s="19">
        <v>327</v>
      </c>
      <c r="AP25" s="50">
        <v>286</v>
      </c>
      <c r="AQ25" s="19">
        <v>779</v>
      </c>
      <c r="AR25" s="50">
        <v>511</v>
      </c>
      <c r="AS25" s="52" t="s">
        <v>11</v>
      </c>
      <c r="AT25" s="19">
        <v>637</v>
      </c>
      <c r="AU25" s="50">
        <v>445</v>
      </c>
      <c r="AV25" s="19">
        <v>0</v>
      </c>
      <c r="AW25" s="50">
        <v>187</v>
      </c>
      <c r="AX25" s="19">
        <v>248</v>
      </c>
      <c r="AY25" s="50">
        <v>317</v>
      </c>
      <c r="AZ25" s="19">
        <v>0</v>
      </c>
      <c r="BA25" s="50">
        <v>187</v>
      </c>
      <c r="BB25" s="19">
        <v>629</v>
      </c>
      <c r="BC25" s="50">
        <v>407</v>
      </c>
      <c r="BD25" s="52" t="s">
        <v>11</v>
      </c>
      <c r="BE25" s="19">
        <v>862</v>
      </c>
      <c r="BF25" s="50">
        <v>820</v>
      </c>
      <c r="BG25" s="19">
        <v>353</v>
      </c>
      <c r="BH25" s="50">
        <v>256</v>
      </c>
      <c r="BI25" s="19">
        <v>97</v>
      </c>
      <c r="BJ25" s="50">
        <v>158</v>
      </c>
      <c r="BK25" s="19">
        <v>171</v>
      </c>
      <c r="BL25" s="50">
        <v>214</v>
      </c>
      <c r="BM25" s="19">
        <v>700</v>
      </c>
      <c r="BN25" s="50">
        <v>564</v>
      </c>
      <c r="BO25" s="52" t="s">
        <v>11</v>
      </c>
      <c r="BP25" s="19">
        <v>0</v>
      </c>
      <c r="BQ25" s="50">
        <v>187</v>
      </c>
      <c r="BR25" s="19">
        <v>136</v>
      </c>
      <c r="BS25" s="50">
        <v>124</v>
      </c>
      <c r="BT25" s="19">
        <v>1525</v>
      </c>
      <c r="BU25" s="50">
        <v>819</v>
      </c>
      <c r="BV25" s="19">
        <v>0</v>
      </c>
      <c r="BW25" s="50">
        <v>187</v>
      </c>
      <c r="BX25" s="19">
        <v>125</v>
      </c>
      <c r="BY25" s="50">
        <v>154</v>
      </c>
      <c r="BZ25" s="52" t="s">
        <v>11</v>
      </c>
      <c r="CA25" s="19">
        <v>784</v>
      </c>
      <c r="CB25" s="50">
        <v>664</v>
      </c>
      <c r="CC25" s="19">
        <v>804</v>
      </c>
      <c r="CD25" s="50">
        <v>555</v>
      </c>
      <c r="CE25" s="19">
        <v>1399</v>
      </c>
      <c r="CF25" s="50">
        <v>950</v>
      </c>
      <c r="CG25" s="19">
        <v>62</v>
      </c>
      <c r="CH25" s="50">
        <v>102</v>
      </c>
      <c r="CI25" s="19">
        <v>1053</v>
      </c>
      <c r="CJ25" s="50">
        <v>557</v>
      </c>
      <c r="CK25" s="52" t="s">
        <v>11</v>
      </c>
      <c r="CL25" s="19">
        <v>0</v>
      </c>
      <c r="CM25" s="50">
        <v>187</v>
      </c>
      <c r="CN25" s="19">
        <v>1103</v>
      </c>
      <c r="CO25" s="50">
        <v>615</v>
      </c>
      <c r="CP25" s="19">
        <v>1218</v>
      </c>
      <c r="CQ25" s="50">
        <v>781</v>
      </c>
      <c r="CR25" s="19">
        <v>5</v>
      </c>
      <c r="CS25" s="50">
        <v>12</v>
      </c>
      <c r="CT25" s="19">
        <v>1262</v>
      </c>
      <c r="CU25" s="50">
        <v>755</v>
      </c>
      <c r="CV25" s="52" t="s">
        <v>11</v>
      </c>
      <c r="CW25" s="19">
        <v>45</v>
      </c>
      <c r="CX25" s="50">
        <v>75</v>
      </c>
      <c r="CY25" s="19">
        <v>495</v>
      </c>
      <c r="CZ25" s="50">
        <v>437</v>
      </c>
      <c r="DA25" s="19">
        <v>4078</v>
      </c>
      <c r="DB25" s="50">
        <v>1641</v>
      </c>
      <c r="DC25" s="19">
        <v>962</v>
      </c>
      <c r="DD25" s="50">
        <v>1192</v>
      </c>
      <c r="DE25" s="19">
        <v>0</v>
      </c>
      <c r="DF25" s="50">
        <v>187</v>
      </c>
      <c r="DG25" s="52" t="s">
        <v>11</v>
      </c>
      <c r="DH25" s="19">
        <v>2656</v>
      </c>
      <c r="DI25" s="50">
        <v>1731</v>
      </c>
      <c r="DJ25" s="19">
        <v>2837</v>
      </c>
      <c r="DK25" s="50">
        <v>1168</v>
      </c>
      <c r="DL25" s="19">
        <v>0</v>
      </c>
      <c r="DM25" s="50">
        <v>187</v>
      </c>
      <c r="DN25" s="19">
        <v>213</v>
      </c>
      <c r="DO25" s="50">
        <v>240</v>
      </c>
      <c r="DP25" s="19">
        <v>96</v>
      </c>
      <c r="DQ25" s="50">
        <v>165</v>
      </c>
      <c r="DR25" s="52" t="s">
        <v>11</v>
      </c>
      <c r="DS25" s="19">
        <v>17270</v>
      </c>
      <c r="DT25" s="50">
        <v>3559</v>
      </c>
      <c r="DU25" s="19">
        <v>11</v>
      </c>
      <c r="DV25" s="50">
        <v>18</v>
      </c>
      <c r="DW25" s="19">
        <v>1572</v>
      </c>
      <c r="DX25" s="50">
        <v>1101</v>
      </c>
      <c r="DY25" s="19">
        <v>15687</v>
      </c>
      <c r="DZ25" s="50">
        <v>3219</v>
      </c>
    </row>
    <row r="26" spans="1:130" s="89" customFormat="1" x14ac:dyDescent="0.2">
      <c r="A26" s="63" t="s">
        <v>12</v>
      </c>
      <c r="B26" s="64">
        <v>1694182</v>
      </c>
      <c r="C26" s="65">
        <v>2325</v>
      </c>
      <c r="D26" s="64">
        <v>1405344</v>
      </c>
      <c r="E26" s="65">
        <v>15502</v>
      </c>
      <c r="F26" s="64">
        <v>210310</v>
      </c>
      <c r="G26" s="65">
        <v>14673</v>
      </c>
      <c r="H26" s="64">
        <v>71899</v>
      </c>
      <c r="I26" s="65">
        <v>7189</v>
      </c>
      <c r="J26" s="43">
        <v>58</v>
      </c>
      <c r="K26" s="66">
        <v>94</v>
      </c>
      <c r="L26" s="63" t="s">
        <v>12</v>
      </c>
      <c r="M26" s="44">
        <v>796</v>
      </c>
      <c r="N26" s="66">
        <v>567</v>
      </c>
      <c r="O26" s="43">
        <v>1523</v>
      </c>
      <c r="P26" s="66">
        <v>696</v>
      </c>
      <c r="Q26" s="43">
        <v>265</v>
      </c>
      <c r="R26" s="66">
        <v>312</v>
      </c>
      <c r="S26" s="43">
        <v>21372</v>
      </c>
      <c r="T26" s="66">
        <v>5397</v>
      </c>
      <c r="U26" s="43">
        <v>3823</v>
      </c>
      <c r="V26" s="66">
        <v>1840</v>
      </c>
      <c r="W26" s="63" t="s">
        <v>12</v>
      </c>
      <c r="X26" s="43">
        <v>0</v>
      </c>
      <c r="Y26" s="66">
        <v>201</v>
      </c>
      <c r="Z26" s="43">
        <v>126</v>
      </c>
      <c r="AA26" s="66">
        <v>198</v>
      </c>
      <c r="AB26" s="43">
        <v>0</v>
      </c>
      <c r="AC26" s="66">
        <v>201</v>
      </c>
      <c r="AD26" s="43">
        <v>1833</v>
      </c>
      <c r="AE26" s="66">
        <v>2178</v>
      </c>
      <c r="AF26" s="43">
        <v>444</v>
      </c>
      <c r="AG26" s="66">
        <v>432</v>
      </c>
      <c r="AH26" s="63" t="s">
        <v>12</v>
      </c>
      <c r="AI26" s="43">
        <v>765</v>
      </c>
      <c r="AJ26" s="66">
        <v>826</v>
      </c>
      <c r="AK26" s="44" t="s">
        <v>61</v>
      </c>
      <c r="AL26" s="67" t="s">
        <v>61</v>
      </c>
      <c r="AM26" s="44">
        <v>357</v>
      </c>
      <c r="AN26" s="66">
        <v>432</v>
      </c>
      <c r="AO26" s="43">
        <v>169</v>
      </c>
      <c r="AP26" s="66">
        <v>262</v>
      </c>
      <c r="AQ26" s="43">
        <v>0</v>
      </c>
      <c r="AR26" s="66">
        <v>201</v>
      </c>
      <c r="AS26" s="63" t="s">
        <v>12</v>
      </c>
      <c r="AT26" s="43">
        <v>0</v>
      </c>
      <c r="AU26" s="66">
        <v>201</v>
      </c>
      <c r="AV26" s="43">
        <v>269</v>
      </c>
      <c r="AW26" s="66">
        <v>281</v>
      </c>
      <c r="AX26" s="43">
        <v>281</v>
      </c>
      <c r="AY26" s="66">
        <v>290</v>
      </c>
      <c r="AZ26" s="43">
        <v>270</v>
      </c>
      <c r="BA26" s="66">
        <v>446</v>
      </c>
      <c r="BB26" s="43">
        <v>305</v>
      </c>
      <c r="BC26" s="66">
        <v>342</v>
      </c>
      <c r="BD26" s="63" t="s">
        <v>12</v>
      </c>
      <c r="BE26" s="43">
        <v>0</v>
      </c>
      <c r="BF26" s="66">
        <v>201</v>
      </c>
      <c r="BG26" s="43">
        <v>630</v>
      </c>
      <c r="BH26" s="66">
        <v>704</v>
      </c>
      <c r="BI26" s="43">
        <v>348</v>
      </c>
      <c r="BJ26" s="66">
        <v>342</v>
      </c>
      <c r="BK26" s="43">
        <v>261</v>
      </c>
      <c r="BL26" s="66">
        <v>428</v>
      </c>
      <c r="BM26" s="43">
        <v>1216</v>
      </c>
      <c r="BN26" s="66">
        <v>1037</v>
      </c>
      <c r="BO26" s="63" t="s">
        <v>12</v>
      </c>
      <c r="BP26" s="43">
        <v>938</v>
      </c>
      <c r="BQ26" s="66">
        <v>465</v>
      </c>
      <c r="BR26" s="43">
        <v>514</v>
      </c>
      <c r="BS26" s="66">
        <v>558</v>
      </c>
      <c r="BT26" s="43">
        <v>2195</v>
      </c>
      <c r="BU26" s="66">
        <v>1080</v>
      </c>
      <c r="BV26" s="43">
        <v>0</v>
      </c>
      <c r="BW26" s="66">
        <v>201</v>
      </c>
      <c r="BX26" s="43">
        <v>70</v>
      </c>
      <c r="BY26" s="66">
        <v>109</v>
      </c>
      <c r="BZ26" s="63" t="s">
        <v>12</v>
      </c>
      <c r="CA26" s="43">
        <v>570</v>
      </c>
      <c r="CB26" s="66">
        <v>376</v>
      </c>
      <c r="CC26" s="43">
        <v>598</v>
      </c>
      <c r="CD26" s="66">
        <v>342</v>
      </c>
      <c r="CE26" s="43">
        <v>1294</v>
      </c>
      <c r="CF26" s="66">
        <v>975</v>
      </c>
      <c r="CG26" s="43">
        <v>1900</v>
      </c>
      <c r="CH26" s="66">
        <v>1289</v>
      </c>
      <c r="CI26" s="43">
        <v>407</v>
      </c>
      <c r="CJ26" s="66">
        <v>280</v>
      </c>
      <c r="CK26" s="63" t="s">
        <v>12</v>
      </c>
      <c r="CL26" s="43">
        <v>227</v>
      </c>
      <c r="CM26" s="66">
        <v>287</v>
      </c>
      <c r="CN26" s="43">
        <v>3866</v>
      </c>
      <c r="CO26" s="66">
        <v>1327</v>
      </c>
      <c r="CP26" s="43">
        <v>582</v>
      </c>
      <c r="CQ26" s="66">
        <v>483</v>
      </c>
      <c r="CR26" s="43">
        <v>0</v>
      </c>
      <c r="CS26" s="66">
        <v>201</v>
      </c>
      <c r="CT26" s="43">
        <v>145</v>
      </c>
      <c r="CU26" s="66">
        <v>232</v>
      </c>
      <c r="CV26" s="63" t="s">
        <v>12</v>
      </c>
      <c r="CW26" s="43">
        <v>140</v>
      </c>
      <c r="CX26" s="66">
        <v>236</v>
      </c>
      <c r="CY26" s="43">
        <v>749</v>
      </c>
      <c r="CZ26" s="66">
        <v>351</v>
      </c>
      <c r="DA26" s="43">
        <v>3685</v>
      </c>
      <c r="DB26" s="66">
        <v>1923</v>
      </c>
      <c r="DC26" s="43">
        <v>7226</v>
      </c>
      <c r="DD26" s="66">
        <v>2218</v>
      </c>
      <c r="DE26" s="43">
        <v>0</v>
      </c>
      <c r="DF26" s="66">
        <v>201</v>
      </c>
      <c r="DG26" s="63" t="s">
        <v>12</v>
      </c>
      <c r="DH26" s="43">
        <v>612</v>
      </c>
      <c r="DI26" s="66">
        <v>898</v>
      </c>
      <c r="DJ26" s="43">
        <v>8881</v>
      </c>
      <c r="DK26" s="66">
        <v>2253</v>
      </c>
      <c r="DL26" s="43">
        <v>0</v>
      </c>
      <c r="DM26" s="66">
        <v>201</v>
      </c>
      <c r="DN26" s="43">
        <v>442</v>
      </c>
      <c r="DO26" s="66">
        <v>461</v>
      </c>
      <c r="DP26" s="43">
        <v>1747</v>
      </c>
      <c r="DQ26" s="66">
        <v>1076</v>
      </c>
      <c r="DR26" s="63" t="s">
        <v>12</v>
      </c>
      <c r="DS26" s="43">
        <v>6629</v>
      </c>
      <c r="DT26" s="66">
        <v>2456</v>
      </c>
      <c r="DU26" s="43">
        <v>67</v>
      </c>
      <c r="DV26" s="66">
        <v>117</v>
      </c>
      <c r="DW26" s="43">
        <v>0</v>
      </c>
      <c r="DX26" s="66">
        <v>201</v>
      </c>
      <c r="DY26" s="43">
        <v>6562</v>
      </c>
      <c r="DZ26" s="66">
        <v>2447</v>
      </c>
    </row>
    <row r="27" spans="1:130" x14ac:dyDescent="0.2">
      <c r="A27" s="52" t="s">
        <v>13</v>
      </c>
      <c r="B27" s="53">
        <v>12659328</v>
      </c>
      <c r="C27" s="54">
        <v>5300</v>
      </c>
      <c r="D27" s="53">
        <v>11026895</v>
      </c>
      <c r="E27" s="54">
        <v>37393</v>
      </c>
      <c r="F27" s="53">
        <v>1365922</v>
      </c>
      <c r="G27" s="54">
        <v>33966</v>
      </c>
      <c r="H27" s="53">
        <v>195092</v>
      </c>
      <c r="I27" s="54">
        <v>11000</v>
      </c>
      <c r="J27" s="19">
        <v>1682</v>
      </c>
      <c r="K27" s="50">
        <v>1024</v>
      </c>
      <c r="L27" s="52" t="s">
        <v>13</v>
      </c>
      <c r="M27" s="23">
        <v>270</v>
      </c>
      <c r="N27" s="50">
        <v>216</v>
      </c>
      <c r="O27" s="19">
        <v>4159</v>
      </c>
      <c r="P27" s="50">
        <v>1411</v>
      </c>
      <c r="Q27" s="19">
        <v>2591</v>
      </c>
      <c r="R27" s="50">
        <v>967</v>
      </c>
      <c r="S27" s="19">
        <v>16046</v>
      </c>
      <c r="T27" s="50">
        <v>2525</v>
      </c>
      <c r="U27" s="19">
        <v>5172</v>
      </c>
      <c r="V27" s="50">
        <v>2315</v>
      </c>
      <c r="W27" s="52" t="s">
        <v>13</v>
      </c>
      <c r="X27" s="19">
        <v>1860</v>
      </c>
      <c r="Y27" s="50">
        <v>925</v>
      </c>
      <c r="Z27" s="19">
        <v>120</v>
      </c>
      <c r="AA27" s="50">
        <v>133</v>
      </c>
      <c r="AB27" s="19">
        <v>995</v>
      </c>
      <c r="AC27" s="50">
        <v>558</v>
      </c>
      <c r="AD27" s="19">
        <v>10513</v>
      </c>
      <c r="AE27" s="50">
        <v>2520</v>
      </c>
      <c r="AF27" s="19">
        <v>4420</v>
      </c>
      <c r="AG27" s="50">
        <v>1886</v>
      </c>
      <c r="AH27" s="52" t="s">
        <v>13</v>
      </c>
      <c r="AI27" s="19">
        <v>460</v>
      </c>
      <c r="AJ27" s="50">
        <v>397</v>
      </c>
      <c r="AK27" s="43">
        <v>670</v>
      </c>
      <c r="AL27" s="66">
        <v>523</v>
      </c>
      <c r="AM27" s="23" t="s">
        <v>61</v>
      </c>
      <c r="AN27" s="55" t="s">
        <v>61</v>
      </c>
      <c r="AO27" s="23">
        <v>16998</v>
      </c>
      <c r="AP27" s="50">
        <v>2496</v>
      </c>
      <c r="AQ27" s="19">
        <v>8837</v>
      </c>
      <c r="AR27" s="50">
        <v>2057</v>
      </c>
      <c r="AS27" s="52" t="s">
        <v>13</v>
      </c>
      <c r="AT27" s="19">
        <v>1212</v>
      </c>
      <c r="AU27" s="50">
        <v>517</v>
      </c>
      <c r="AV27" s="19">
        <v>2985</v>
      </c>
      <c r="AW27" s="50">
        <v>1100</v>
      </c>
      <c r="AX27" s="19">
        <v>1053</v>
      </c>
      <c r="AY27" s="50">
        <v>563</v>
      </c>
      <c r="AZ27" s="19">
        <v>173</v>
      </c>
      <c r="BA27" s="50">
        <v>202</v>
      </c>
      <c r="BB27" s="19">
        <v>2681</v>
      </c>
      <c r="BC27" s="50">
        <v>994</v>
      </c>
      <c r="BD27" s="52" t="s">
        <v>13</v>
      </c>
      <c r="BE27" s="19">
        <v>2998</v>
      </c>
      <c r="BF27" s="50">
        <v>974</v>
      </c>
      <c r="BG27" s="19">
        <v>10793</v>
      </c>
      <c r="BH27" s="50">
        <v>2179</v>
      </c>
      <c r="BI27" s="19">
        <v>5286</v>
      </c>
      <c r="BJ27" s="50">
        <v>2208</v>
      </c>
      <c r="BK27" s="19">
        <v>2409</v>
      </c>
      <c r="BL27" s="50">
        <v>1502</v>
      </c>
      <c r="BM27" s="19">
        <v>16147</v>
      </c>
      <c r="BN27" s="50">
        <v>3106</v>
      </c>
      <c r="BO27" s="52" t="s">
        <v>13</v>
      </c>
      <c r="BP27" s="19">
        <v>187</v>
      </c>
      <c r="BQ27" s="50">
        <v>185</v>
      </c>
      <c r="BR27" s="19">
        <v>2290</v>
      </c>
      <c r="BS27" s="50">
        <v>1185</v>
      </c>
      <c r="BT27" s="19">
        <v>2565</v>
      </c>
      <c r="BU27" s="50">
        <v>1264</v>
      </c>
      <c r="BV27" s="19">
        <v>310</v>
      </c>
      <c r="BW27" s="50">
        <v>291</v>
      </c>
      <c r="BX27" s="19">
        <v>3698</v>
      </c>
      <c r="BY27" s="50">
        <v>1248</v>
      </c>
      <c r="BZ27" s="52" t="s">
        <v>13</v>
      </c>
      <c r="CA27" s="19">
        <v>632</v>
      </c>
      <c r="CB27" s="50">
        <v>731</v>
      </c>
      <c r="CC27" s="19">
        <v>6377</v>
      </c>
      <c r="CD27" s="50">
        <v>1610</v>
      </c>
      <c r="CE27" s="19">
        <v>3923</v>
      </c>
      <c r="CF27" s="50">
        <v>1781</v>
      </c>
      <c r="CG27" s="19">
        <v>576</v>
      </c>
      <c r="CH27" s="50">
        <v>455</v>
      </c>
      <c r="CI27" s="19">
        <v>6736</v>
      </c>
      <c r="CJ27" s="50">
        <v>1484</v>
      </c>
      <c r="CK27" s="52" t="s">
        <v>13</v>
      </c>
      <c r="CL27" s="19">
        <v>686</v>
      </c>
      <c r="CM27" s="50">
        <v>372</v>
      </c>
      <c r="CN27" s="19">
        <v>962</v>
      </c>
      <c r="CO27" s="50">
        <v>581</v>
      </c>
      <c r="CP27" s="19">
        <v>3090</v>
      </c>
      <c r="CQ27" s="50">
        <v>1035</v>
      </c>
      <c r="CR27" s="19">
        <v>266</v>
      </c>
      <c r="CS27" s="50">
        <v>280</v>
      </c>
      <c r="CT27" s="19">
        <v>1848</v>
      </c>
      <c r="CU27" s="50">
        <v>937</v>
      </c>
      <c r="CV27" s="52" t="s">
        <v>13</v>
      </c>
      <c r="CW27" s="19">
        <v>686</v>
      </c>
      <c r="CX27" s="50">
        <v>689</v>
      </c>
      <c r="CY27" s="19">
        <v>5086</v>
      </c>
      <c r="CZ27" s="50">
        <v>1931</v>
      </c>
      <c r="DA27" s="19">
        <v>11642</v>
      </c>
      <c r="DB27" s="50">
        <v>2759</v>
      </c>
      <c r="DC27" s="19">
        <v>1160</v>
      </c>
      <c r="DD27" s="50">
        <v>770</v>
      </c>
      <c r="DE27" s="19">
        <v>51</v>
      </c>
      <c r="DF27" s="50">
        <v>86</v>
      </c>
      <c r="DG27" s="52" t="s">
        <v>13</v>
      </c>
      <c r="DH27" s="19">
        <v>4127</v>
      </c>
      <c r="DI27" s="50">
        <v>1645</v>
      </c>
      <c r="DJ27" s="19">
        <v>4846</v>
      </c>
      <c r="DK27" s="50">
        <v>1503</v>
      </c>
      <c r="DL27" s="19">
        <v>130</v>
      </c>
      <c r="DM27" s="50">
        <v>201</v>
      </c>
      <c r="DN27" s="19">
        <v>12274</v>
      </c>
      <c r="DO27" s="50">
        <v>2433</v>
      </c>
      <c r="DP27" s="19">
        <v>414</v>
      </c>
      <c r="DQ27" s="50">
        <v>569</v>
      </c>
      <c r="DR27" s="52" t="s">
        <v>13</v>
      </c>
      <c r="DS27" s="19">
        <v>71419</v>
      </c>
      <c r="DT27" s="50">
        <v>5809</v>
      </c>
      <c r="DU27" s="19">
        <v>1829</v>
      </c>
      <c r="DV27" s="50">
        <v>1082</v>
      </c>
      <c r="DW27" s="19">
        <v>0</v>
      </c>
      <c r="DX27" s="50">
        <v>190</v>
      </c>
      <c r="DY27" s="19">
        <v>69590</v>
      </c>
      <c r="DZ27" s="50">
        <v>5780</v>
      </c>
    </row>
    <row r="28" spans="1:130" x14ac:dyDescent="0.2">
      <c r="A28" s="52" t="s">
        <v>14</v>
      </c>
      <c r="B28" s="53">
        <v>6591598</v>
      </c>
      <c r="C28" s="54">
        <v>4170</v>
      </c>
      <c r="D28" s="53">
        <v>5633171</v>
      </c>
      <c r="E28" s="54">
        <v>21965</v>
      </c>
      <c r="F28" s="53">
        <v>792487</v>
      </c>
      <c r="G28" s="54">
        <v>21997</v>
      </c>
      <c r="H28" s="53">
        <v>142290</v>
      </c>
      <c r="I28" s="54">
        <v>8504</v>
      </c>
      <c r="J28" s="19">
        <v>1216</v>
      </c>
      <c r="K28" s="50">
        <v>801</v>
      </c>
      <c r="L28" s="52" t="s">
        <v>14</v>
      </c>
      <c r="M28" s="23">
        <v>131</v>
      </c>
      <c r="N28" s="50">
        <v>144</v>
      </c>
      <c r="O28" s="19">
        <v>948</v>
      </c>
      <c r="P28" s="50">
        <v>543</v>
      </c>
      <c r="Q28" s="19">
        <v>852</v>
      </c>
      <c r="R28" s="50">
        <v>536</v>
      </c>
      <c r="S28" s="19">
        <v>10096</v>
      </c>
      <c r="T28" s="50">
        <v>2379</v>
      </c>
      <c r="U28" s="19">
        <v>1692</v>
      </c>
      <c r="V28" s="50">
        <v>837</v>
      </c>
      <c r="W28" s="52" t="s">
        <v>14</v>
      </c>
      <c r="X28" s="19">
        <v>413</v>
      </c>
      <c r="Y28" s="50">
        <v>423</v>
      </c>
      <c r="Z28" s="19">
        <v>0</v>
      </c>
      <c r="AA28" s="50">
        <v>197</v>
      </c>
      <c r="AB28" s="19">
        <v>250</v>
      </c>
      <c r="AC28" s="50">
        <v>222</v>
      </c>
      <c r="AD28" s="19">
        <v>9027</v>
      </c>
      <c r="AE28" s="50">
        <v>1941</v>
      </c>
      <c r="AF28" s="19">
        <v>4224</v>
      </c>
      <c r="AG28" s="50">
        <v>1748</v>
      </c>
      <c r="AH28" s="52" t="s">
        <v>14</v>
      </c>
      <c r="AI28" s="19">
        <v>424</v>
      </c>
      <c r="AJ28" s="50">
        <v>404</v>
      </c>
      <c r="AK28" s="43">
        <v>39</v>
      </c>
      <c r="AL28" s="66">
        <v>71</v>
      </c>
      <c r="AM28" s="19">
        <v>29526</v>
      </c>
      <c r="AN28" s="50">
        <v>4988</v>
      </c>
      <c r="AO28" s="23" t="s">
        <v>61</v>
      </c>
      <c r="AP28" s="55" t="s">
        <v>61</v>
      </c>
      <c r="AQ28" s="23">
        <v>1825</v>
      </c>
      <c r="AR28" s="50">
        <v>1106</v>
      </c>
      <c r="AS28" s="52" t="s">
        <v>14</v>
      </c>
      <c r="AT28" s="19">
        <v>1590</v>
      </c>
      <c r="AU28" s="50">
        <v>975</v>
      </c>
      <c r="AV28" s="19">
        <v>11298</v>
      </c>
      <c r="AW28" s="50">
        <v>2481</v>
      </c>
      <c r="AX28" s="19">
        <v>1223</v>
      </c>
      <c r="AY28" s="50">
        <v>939</v>
      </c>
      <c r="AZ28" s="19">
        <v>0</v>
      </c>
      <c r="BA28" s="50">
        <v>197</v>
      </c>
      <c r="BB28" s="19">
        <v>1093</v>
      </c>
      <c r="BC28" s="50">
        <v>569</v>
      </c>
      <c r="BD28" s="52" t="s">
        <v>14</v>
      </c>
      <c r="BE28" s="19">
        <v>957</v>
      </c>
      <c r="BF28" s="50">
        <v>585</v>
      </c>
      <c r="BG28" s="19">
        <v>8377</v>
      </c>
      <c r="BH28" s="50">
        <v>2013</v>
      </c>
      <c r="BI28" s="19">
        <v>1400</v>
      </c>
      <c r="BJ28" s="50">
        <v>530</v>
      </c>
      <c r="BK28" s="19">
        <v>641</v>
      </c>
      <c r="BL28" s="50">
        <v>609</v>
      </c>
      <c r="BM28" s="19">
        <v>1288</v>
      </c>
      <c r="BN28" s="50">
        <v>742</v>
      </c>
      <c r="BO28" s="52" t="s">
        <v>14</v>
      </c>
      <c r="BP28" s="19">
        <v>192</v>
      </c>
      <c r="BQ28" s="50">
        <v>253</v>
      </c>
      <c r="BR28" s="19">
        <v>518</v>
      </c>
      <c r="BS28" s="50">
        <v>441</v>
      </c>
      <c r="BT28" s="19">
        <v>919</v>
      </c>
      <c r="BU28" s="50">
        <v>620</v>
      </c>
      <c r="BV28" s="19">
        <v>69</v>
      </c>
      <c r="BW28" s="50">
        <v>137</v>
      </c>
      <c r="BX28" s="19">
        <v>2836</v>
      </c>
      <c r="BY28" s="50">
        <v>1299</v>
      </c>
      <c r="BZ28" s="52" t="s">
        <v>14</v>
      </c>
      <c r="CA28" s="19">
        <v>1459</v>
      </c>
      <c r="CB28" s="50">
        <v>1277</v>
      </c>
      <c r="CC28" s="19">
        <v>1551</v>
      </c>
      <c r="CD28" s="50">
        <v>597</v>
      </c>
      <c r="CE28" s="19">
        <v>3293</v>
      </c>
      <c r="CF28" s="50">
        <v>1673</v>
      </c>
      <c r="CG28" s="19">
        <v>78</v>
      </c>
      <c r="CH28" s="50">
        <v>162</v>
      </c>
      <c r="CI28" s="19">
        <v>10940</v>
      </c>
      <c r="CJ28" s="50">
        <v>2118</v>
      </c>
      <c r="CK28" s="52" t="s">
        <v>14</v>
      </c>
      <c r="CL28" s="19">
        <v>1695</v>
      </c>
      <c r="CM28" s="50">
        <v>1178</v>
      </c>
      <c r="CN28" s="19">
        <v>668</v>
      </c>
      <c r="CO28" s="50">
        <v>359</v>
      </c>
      <c r="CP28" s="19">
        <v>1341</v>
      </c>
      <c r="CQ28" s="50">
        <v>462</v>
      </c>
      <c r="CR28" s="19">
        <v>0</v>
      </c>
      <c r="CS28" s="50">
        <v>197</v>
      </c>
      <c r="CT28" s="19">
        <v>962</v>
      </c>
      <c r="CU28" s="50">
        <v>609</v>
      </c>
      <c r="CV28" s="52" t="s">
        <v>14</v>
      </c>
      <c r="CW28" s="19">
        <v>372</v>
      </c>
      <c r="CX28" s="50">
        <v>277</v>
      </c>
      <c r="CY28" s="19">
        <v>5122</v>
      </c>
      <c r="CZ28" s="50">
        <v>1454</v>
      </c>
      <c r="DA28" s="19">
        <v>10543</v>
      </c>
      <c r="DB28" s="50">
        <v>2818</v>
      </c>
      <c r="DC28" s="19">
        <v>1240</v>
      </c>
      <c r="DD28" s="50">
        <v>751</v>
      </c>
      <c r="DE28" s="19">
        <v>512</v>
      </c>
      <c r="DF28" s="50">
        <v>469</v>
      </c>
      <c r="DG28" s="52" t="s">
        <v>14</v>
      </c>
      <c r="DH28" s="19">
        <v>1867</v>
      </c>
      <c r="DI28" s="50">
        <v>734</v>
      </c>
      <c r="DJ28" s="19">
        <v>2782</v>
      </c>
      <c r="DK28" s="50">
        <v>1218</v>
      </c>
      <c r="DL28" s="19">
        <v>1044</v>
      </c>
      <c r="DM28" s="50">
        <v>1408</v>
      </c>
      <c r="DN28" s="19">
        <v>3757</v>
      </c>
      <c r="DO28" s="50">
        <v>1451</v>
      </c>
      <c r="DP28" s="19">
        <v>0</v>
      </c>
      <c r="DQ28" s="50">
        <v>197</v>
      </c>
      <c r="DR28" s="52" t="s">
        <v>14</v>
      </c>
      <c r="DS28" s="19">
        <v>23650</v>
      </c>
      <c r="DT28" s="50">
        <v>3542</v>
      </c>
      <c r="DU28" s="19">
        <v>144</v>
      </c>
      <c r="DV28" s="50">
        <v>155</v>
      </c>
      <c r="DW28" s="19">
        <v>93</v>
      </c>
      <c r="DX28" s="50">
        <v>126</v>
      </c>
      <c r="DY28" s="19">
        <v>23413</v>
      </c>
      <c r="DZ28" s="50">
        <v>3546</v>
      </c>
    </row>
    <row r="29" spans="1:130" x14ac:dyDescent="0.2">
      <c r="A29" s="52"/>
      <c r="B29" s="53"/>
      <c r="C29" s="54"/>
      <c r="D29" s="53"/>
      <c r="E29" s="54"/>
      <c r="F29" s="53"/>
      <c r="G29" s="54"/>
      <c r="H29" s="149"/>
      <c r="I29" s="54"/>
      <c r="J29" s="19"/>
      <c r="K29" s="50"/>
      <c r="L29" s="52"/>
      <c r="M29" s="23"/>
      <c r="N29" s="50"/>
      <c r="O29" s="19"/>
      <c r="P29" s="50"/>
      <c r="Q29" s="19"/>
      <c r="R29" s="50"/>
      <c r="S29" s="19"/>
      <c r="T29" s="50"/>
      <c r="U29" s="19"/>
      <c r="V29" s="50"/>
      <c r="W29" s="52"/>
      <c r="X29" s="19"/>
      <c r="Y29" s="50"/>
      <c r="Z29" s="19"/>
      <c r="AA29" s="50"/>
      <c r="AB29" s="19"/>
      <c r="AC29" s="50"/>
      <c r="AD29" s="19"/>
      <c r="AE29" s="50"/>
      <c r="AF29" s="19"/>
      <c r="AG29" s="50"/>
      <c r="AH29" s="52"/>
      <c r="AI29" s="19"/>
      <c r="AJ29" s="50"/>
      <c r="AK29" s="43"/>
      <c r="AL29" s="66"/>
      <c r="AM29" s="19"/>
      <c r="AN29" s="50"/>
      <c r="AO29" s="19"/>
      <c r="AP29" s="50"/>
      <c r="AQ29" s="56"/>
      <c r="AR29" s="50"/>
      <c r="AS29" s="52"/>
      <c r="AT29" s="19"/>
      <c r="AU29" s="50"/>
      <c r="AV29" s="19"/>
      <c r="AW29" s="50"/>
      <c r="AX29" s="19"/>
      <c r="AY29" s="50"/>
      <c r="AZ29" s="19"/>
      <c r="BA29" s="50"/>
      <c r="BB29" s="19"/>
      <c r="BC29" s="50"/>
      <c r="BD29" s="52"/>
      <c r="BE29" s="19"/>
      <c r="BF29" s="50"/>
      <c r="BG29" s="19"/>
      <c r="BH29" s="50"/>
      <c r="BI29" s="19"/>
      <c r="BJ29" s="50"/>
      <c r="BK29" s="19"/>
      <c r="BL29" s="50"/>
      <c r="BM29" s="19"/>
      <c r="BN29" s="50"/>
      <c r="BO29" s="52"/>
      <c r="BP29" s="19"/>
      <c r="BQ29" s="50"/>
      <c r="BR29" s="19"/>
      <c r="BS29" s="50"/>
      <c r="BT29" s="19"/>
      <c r="BU29" s="50"/>
      <c r="BV29" s="19"/>
      <c r="BW29" s="50"/>
      <c r="BX29" s="19"/>
      <c r="BY29" s="50"/>
      <c r="BZ29" s="52"/>
      <c r="CA29" s="19"/>
      <c r="CB29" s="50"/>
      <c r="CC29" s="19"/>
      <c r="CD29" s="50"/>
      <c r="CE29" s="19"/>
      <c r="CF29" s="50"/>
      <c r="CG29" s="19"/>
      <c r="CH29" s="50"/>
      <c r="CI29" s="19"/>
      <c r="CJ29" s="50"/>
      <c r="CK29" s="52"/>
      <c r="CL29" s="19"/>
      <c r="CM29" s="50"/>
      <c r="CN29" s="19"/>
      <c r="CO29" s="50"/>
      <c r="CP29" s="19"/>
      <c r="CQ29" s="50"/>
      <c r="CR29" s="19"/>
      <c r="CS29" s="50"/>
      <c r="CT29" s="19"/>
      <c r="CU29" s="50"/>
      <c r="CV29" s="52"/>
      <c r="CW29" s="19"/>
      <c r="CX29" s="50"/>
      <c r="CY29" s="19"/>
      <c r="CZ29" s="50"/>
      <c r="DA29" s="19"/>
      <c r="DB29" s="50"/>
      <c r="DC29" s="19"/>
      <c r="DD29" s="50"/>
      <c r="DE29" s="19"/>
      <c r="DF29" s="50"/>
      <c r="DG29" s="52"/>
      <c r="DH29" s="19"/>
      <c r="DI29" s="50"/>
      <c r="DJ29" s="19"/>
      <c r="DK29" s="50"/>
      <c r="DL29" s="19"/>
      <c r="DM29" s="50"/>
      <c r="DN29" s="19"/>
      <c r="DO29" s="50"/>
      <c r="DP29" s="19"/>
      <c r="DQ29" s="50"/>
      <c r="DR29" s="52"/>
      <c r="DS29" s="19"/>
      <c r="DT29" s="50"/>
      <c r="DU29" s="19"/>
      <c r="DV29" s="50"/>
      <c r="DW29" s="19"/>
      <c r="DX29" s="50"/>
      <c r="DY29" s="19"/>
      <c r="DZ29" s="50"/>
    </row>
    <row r="30" spans="1:130" x14ac:dyDescent="0.2">
      <c r="A30" s="52" t="s">
        <v>15</v>
      </c>
      <c r="B30" s="53">
        <v>3106880</v>
      </c>
      <c r="C30" s="54">
        <v>2770</v>
      </c>
      <c r="D30" s="53">
        <v>2654666</v>
      </c>
      <c r="E30" s="54">
        <v>12669</v>
      </c>
      <c r="F30" s="53">
        <v>362905</v>
      </c>
      <c r="G30" s="54">
        <v>12692</v>
      </c>
      <c r="H30" s="53">
        <v>77072</v>
      </c>
      <c r="I30" s="54">
        <v>4978</v>
      </c>
      <c r="J30" s="19">
        <v>817</v>
      </c>
      <c r="K30" s="50">
        <v>577</v>
      </c>
      <c r="L30" s="52" t="s">
        <v>15</v>
      </c>
      <c r="M30" s="23">
        <v>629</v>
      </c>
      <c r="N30" s="50">
        <v>344</v>
      </c>
      <c r="O30" s="19">
        <v>2346</v>
      </c>
      <c r="P30" s="50">
        <v>1155</v>
      </c>
      <c r="Q30" s="19">
        <v>693</v>
      </c>
      <c r="R30" s="50">
        <v>493</v>
      </c>
      <c r="S30" s="19">
        <v>2625</v>
      </c>
      <c r="T30" s="50">
        <v>848</v>
      </c>
      <c r="U30" s="19">
        <v>2257</v>
      </c>
      <c r="V30" s="50">
        <v>796</v>
      </c>
      <c r="W30" s="52" t="s">
        <v>15</v>
      </c>
      <c r="X30" s="19">
        <v>150</v>
      </c>
      <c r="Y30" s="50">
        <v>179</v>
      </c>
      <c r="Z30" s="19">
        <v>95</v>
      </c>
      <c r="AA30" s="50">
        <v>164</v>
      </c>
      <c r="AB30" s="19">
        <v>0</v>
      </c>
      <c r="AC30" s="50">
        <v>163</v>
      </c>
      <c r="AD30" s="19">
        <v>3945</v>
      </c>
      <c r="AE30" s="50">
        <v>1540</v>
      </c>
      <c r="AF30" s="19">
        <v>2475</v>
      </c>
      <c r="AG30" s="50">
        <v>1190</v>
      </c>
      <c r="AH30" s="52" t="s">
        <v>15</v>
      </c>
      <c r="AI30" s="19">
        <v>266</v>
      </c>
      <c r="AJ30" s="50">
        <v>247</v>
      </c>
      <c r="AK30" s="43">
        <v>1005</v>
      </c>
      <c r="AL30" s="66">
        <v>618</v>
      </c>
      <c r="AM30" s="19">
        <v>12997</v>
      </c>
      <c r="AN30" s="50">
        <v>1987</v>
      </c>
      <c r="AO30" s="19">
        <v>1390</v>
      </c>
      <c r="AP30" s="50">
        <v>1042</v>
      </c>
      <c r="AQ30" s="23" t="s">
        <v>61</v>
      </c>
      <c r="AR30" s="55" t="s">
        <v>61</v>
      </c>
      <c r="AS30" s="52" t="s">
        <v>15</v>
      </c>
      <c r="AT30" s="23">
        <v>2895</v>
      </c>
      <c r="AU30" s="50">
        <v>1321</v>
      </c>
      <c r="AV30" s="19">
        <v>467</v>
      </c>
      <c r="AW30" s="50">
        <v>444</v>
      </c>
      <c r="AX30" s="19">
        <v>327</v>
      </c>
      <c r="AY30" s="50">
        <v>414</v>
      </c>
      <c r="AZ30" s="19">
        <v>54</v>
      </c>
      <c r="BA30" s="50">
        <v>71</v>
      </c>
      <c r="BB30" s="19">
        <v>579</v>
      </c>
      <c r="BC30" s="50">
        <v>503</v>
      </c>
      <c r="BD30" s="52" t="s">
        <v>15</v>
      </c>
      <c r="BE30" s="19">
        <v>288</v>
      </c>
      <c r="BF30" s="50">
        <v>495</v>
      </c>
      <c r="BG30" s="19">
        <v>629</v>
      </c>
      <c r="BH30" s="50">
        <v>321</v>
      </c>
      <c r="BI30" s="19">
        <v>6834</v>
      </c>
      <c r="BJ30" s="50">
        <v>1709</v>
      </c>
      <c r="BK30" s="19">
        <v>164</v>
      </c>
      <c r="BL30" s="50">
        <v>199</v>
      </c>
      <c r="BM30" s="19">
        <v>4510</v>
      </c>
      <c r="BN30" s="50">
        <v>1460</v>
      </c>
      <c r="BO30" s="52" t="s">
        <v>15</v>
      </c>
      <c r="BP30" s="19">
        <v>443</v>
      </c>
      <c r="BQ30" s="50">
        <v>438</v>
      </c>
      <c r="BR30" s="19">
        <v>6639</v>
      </c>
      <c r="BS30" s="50">
        <v>1783</v>
      </c>
      <c r="BT30" s="19">
        <v>874</v>
      </c>
      <c r="BU30" s="50">
        <v>856</v>
      </c>
      <c r="BV30" s="19">
        <v>46</v>
      </c>
      <c r="BW30" s="50">
        <v>80</v>
      </c>
      <c r="BX30" s="19">
        <v>205</v>
      </c>
      <c r="BY30" s="50">
        <v>210</v>
      </c>
      <c r="BZ30" s="52" t="s">
        <v>15</v>
      </c>
      <c r="CA30" s="19">
        <v>138</v>
      </c>
      <c r="CB30" s="50">
        <v>141</v>
      </c>
      <c r="CC30" s="19">
        <v>306</v>
      </c>
      <c r="CD30" s="50">
        <v>213</v>
      </c>
      <c r="CE30" s="19">
        <v>1827</v>
      </c>
      <c r="CF30" s="50">
        <v>1107</v>
      </c>
      <c r="CG30" s="19">
        <v>332</v>
      </c>
      <c r="CH30" s="50">
        <v>222</v>
      </c>
      <c r="CI30" s="19">
        <v>991</v>
      </c>
      <c r="CJ30" s="50">
        <v>753</v>
      </c>
      <c r="CK30" s="52" t="s">
        <v>15</v>
      </c>
      <c r="CL30" s="19">
        <v>478</v>
      </c>
      <c r="CM30" s="50">
        <v>348</v>
      </c>
      <c r="CN30" s="19">
        <v>707</v>
      </c>
      <c r="CO30" s="50">
        <v>490</v>
      </c>
      <c r="CP30" s="19">
        <v>1418</v>
      </c>
      <c r="CQ30" s="50">
        <v>710</v>
      </c>
      <c r="CR30" s="19">
        <v>158</v>
      </c>
      <c r="CS30" s="50">
        <v>213</v>
      </c>
      <c r="CT30" s="19">
        <v>411</v>
      </c>
      <c r="CU30" s="50">
        <v>266</v>
      </c>
      <c r="CV30" s="52" t="s">
        <v>15</v>
      </c>
      <c r="CW30" s="19">
        <v>2685</v>
      </c>
      <c r="CX30" s="50">
        <v>1092</v>
      </c>
      <c r="CY30" s="19">
        <v>1152</v>
      </c>
      <c r="CZ30" s="50">
        <v>787</v>
      </c>
      <c r="DA30" s="19">
        <v>3315</v>
      </c>
      <c r="DB30" s="50">
        <v>1172</v>
      </c>
      <c r="DC30" s="19">
        <v>489</v>
      </c>
      <c r="DD30" s="50">
        <v>513</v>
      </c>
      <c r="DE30" s="19">
        <v>227</v>
      </c>
      <c r="DF30" s="50">
        <v>175</v>
      </c>
      <c r="DG30" s="52" t="s">
        <v>15</v>
      </c>
      <c r="DH30" s="19">
        <v>774</v>
      </c>
      <c r="DI30" s="50">
        <v>648</v>
      </c>
      <c r="DJ30" s="19">
        <v>1405</v>
      </c>
      <c r="DK30" s="50">
        <v>1177</v>
      </c>
      <c r="DL30" s="19">
        <v>550</v>
      </c>
      <c r="DM30" s="50">
        <v>554</v>
      </c>
      <c r="DN30" s="19">
        <v>3011</v>
      </c>
      <c r="DO30" s="50">
        <v>1313</v>
      </c>
      <c r="DP30" s="19">
        <v>54</v>
      </c>
      <c r="DQ30" s="50">
        <v>65</v>
      </c>
      <c r="DR30" s="52" t="s">
        <v>15</v>
      </c>
      <c r="DS30" s="19">
        <v>12237</v>
      </c>
      <c r="DT30" s="50">
        <v>2764</v>
      </c>
      <c r="DU30" s="19">
        <v>67</v>
      </c>
      <c r="DV30" s="50">
        <v>115</v>
      </c>
      <c r="DW30" s="19">
        <v>0</v>
      </c>
      <c r="DX30" s="50">
        <v>163</v>
      </c>
      <c r="DY30" s="19">
        <v>12170</v>
      </c>
      <c r="DZ30" s="50">
        <v>2750</v>
      </c>
    </row>
    <row r="31" spans="1:130" x14ac:dyDescent="0.2">
      <c r="A31" s="52" t="s">
        <v>16</v>
      </c>
      <c r="B31" s="53">
        <v>2876925</v>
      </c>
      <c r="C31" s="54">
        <v>2252</v>
      </c>
      <c r="D31" s="53">
        <v>2413141</v>
      </c>
      <c r="E31" s="54">
        <v>16713</v>
      </c>
      <c r="F31" s="53">
        <v>366147</v>
      </c>
      <c r="G31" s="54">
        <v>14775</v>
      </c>
      <c r="H31" s="53">
        <v>86154</v>
      </c>
      <c r="I31" s="54">
        <v>6863</v>
      </c>
      <c r="J31" s="19">
        <v>276</v>
      </c>
      <c r="K31" s="50">
        <v>266</v>
      </c>
      <c r="L31" s="52" t="s">
        <v>16</v>
      </c>
      <c r="M31" s="23">
        <v>515</v>
      </c>
      <c r="N31" s="50">
        <v>402</v>
      </c>
      <c r="O31" s="19">
        <v>1404</v>
      </c>
      <c r="P31" s="50">
        <v>687</v>
      </c>
      <c r="Q31" s="19">
        <v>1225</v>
      </c>
      <c r="R31" s="50">
        <v>610</v>
      </c>
      <c r="S31" s="19">
        <v>6511</v>
      </c>
      <c r="T31" s="50">
        <v>2781</v>
      </c>
      <c r="U31" s="19">
        <v>5871</v>
      </c>
      <c r="V31" s="50">
        <v>2455</v>
      </c>
      <c r="W31" s="52" t="s">
        <v>16</v>
      </c>
      <c r="X31" s="19">
        <v>412</v>
      </c>
      <c r="Y31" s="50">
        <v>389</v>
      </c>
      <c r="Z31" s="19">
        <v>0</v>
      </c>
      <c r="AA31" s="50">
        <v>177</v>
      </c>
      <c r="AB31" s="19">
        <v>5</v>
      </c>
      <c r="AC31" s="50">
        <v>10</v>
      </c>
      <c r="AD31" s="19">
        <v>2661</v>
      </c>
      <c r="AE31" s="50">
        <v>856</v>
      </c>
      <c r="AF31" s="19">
        <v>2490</v>
      </c>
      <c r="AG31" s="50">
        <v>983</v>
      </c>
      <c r="AH31" s="52" t="s">
        <v>16</v>
      </c>
      <c r="AI31" s="19">
        <v>419</v>
      </c>
      <c r="AJ31" s="50">
        <v>348</v>
      </c>
      <c r="AK31" s="43">
        <v>54</v>
      </c>
      <c r="AL31" s="66">
        <v>65</v>
      </c>
      <c r="AM31" s="19">
        <v>2840</v>
      </c>
      <c r="AN31" s="50">
        <v>1017</v>
      </c>
      <c r="AO31" s="19">
        <v>1433</v>
      </c>
      <c r="AP31" s="50">
        <v>924</v>
      </c>
      <c r="AQ31" s="19">
        <v>2119</v>
      </c>
      <c r="AR31" s="50">
        <v>1034</v>
      </c>
      <c r="AS31" s="52" t="s">
        <v>16</v>
      </c>
      <c r="AT31" s="23" t="s">
        <v>61</v>
      </c>
      <c r="AU31" s="55" t="s">
        <v>61</v>
      </c>
      <c r="AV31" s="23">
        <v>168</v>
      </c>
      <c r="AW31" s="50">
        <v>174</v>
      </c>
      <c r="AX31" s="19">
        <v>580</v>
      </c>
      <c r="AY31" s="50">
        <v>423</v>
      </c>
      <c r="AZ31" s="19">
        <v>24</v>
      </c>
      <c r="BA31" s="50">
        <v>31</v>
      </c>
      <c r="BB31" s="19">
        <v>623</v>
      </c>
      <c r="BC31" s="50">
        <v>611</v>
      </c>
      <c r="BD31" s="52" t="s">
        <v>16</v>
      </c>
      <c r="BE31" s="19">
        <v>417</v>
      </c>
      <c r="BF31" s="50">
        <v>557</v>
      </c>
      <c r="BG31" s="19">
        <v>378</v>
      </c>
      <c r="BH31" s="50">
        <v>254</v>
      </c>
      <c r="BI31" s="19">
        <v>679</v>
      </c>
      <c r="BJ31" s="50">
        <v>401</v>
      </c>
      <c r="BK31" s="19">
        <v>552</v>
      </c>
      <c r="BL31" s="50">
        <v>754</v>
      </c>
      <c r="BM31" s="19">
        <v>21605</v>
      </c>
      <c r="BN31" s="50">
        <v>3511</v>
      </c>
      <c r="BO31" s="52" t="s">
        <v>16</v>
      </c>
      <c r="BP31" s="19">
        <v>338</v>
      </c>
      <c r="BQ31" s="50">
        <v>249</v>
      </c>
      <c r="BR31" s="19">
        <v>2939</v>
      </c>
      <c r="BS31" s="50">
        <v>976</v>
      </c>
      <c r="BT31" s="19">
        <v>785</v>
      </c>
      <c r="BU31" s="50">
        <v>643</v>
      </c>
      <c r="BV31" s="19">
        <v>338</v>
      </c>
      <c r="BW31" s="50">
        <v>537</v>
      </c>
      <c r="BX31" s="19">
        <v>408</v>
      </c>
      <c r="BY31" s="50">
        <v>327</v>
      </c>
      <c r="BZ31" s="52" t="s">
        <v>16</v>
      </c>
      <c r="CA31" s="19">
        <v>493</v>
      </c>
      <c r="CB31" s="50">
        <v>490</v>
      </c>
      <c r="CC31" s="19">
        <v>2196</v>
      </c>
      <c r="CD31" s="50">
        <v>1175</v>
      </c>
      <c r="CE31" s="19">
        <v>1165</v>
      </c>
      <c r="CF31" s="50">
        <v>635</v>
      </c>
      <c r="CG31" s="19">
        <v>90</v>
      </c>
      <c r="CH31" s="50">
        <v>96</v>
      </c>
      <c r="CI31" s="19">
        <v>2044</v>
      </c>
      <c r="CJ31" s="50">
        <v>1329</v>
      </c>
      <c r="CK31" s="52" t="s">
        <v>16</v>
      </c>
      <c r="CL31" s="19">
        <v>6508</v>
      </c>
      <c r="CM31" s="50">
        <v>1813</v>
      </c>
      <c r="CN31" s="19">
        <v>333</v>
      </c>
      <c r="CO31" s="50">
        <v>285</v>
      </c>
      <c r="CP31" s="19">
        <v>674</v>
      </c>
      <c r="CQ31" s="50">
        <v>434</v>
      </c>
      <c r="CR31" s="19">
        <v>0</v>
      </c>
      <c r="CS31" s="50">
        <v>177</v>
      </c>
      <c r="CT31" s="19">
        <v>0</v>
      </c>
      <c r="CU31" s="50">
        <v>177</v>
      </c>
      <c r="CV31" s="52" t="s">
        <v>16</v>
      </c>
      <c r="CW31" s="19">
        <v>729</v>
      </c>
      <c r="CX31" s="50">
        <v>662</v>
      </c>
      <c r="CY31" s="19">
        <v>788</v>
      </c>
      <c r="CZ31" s="50">
        <v>440</v>
      </c>
      <c r="DA31" s="19">
        <v>9814</v>
      </c>
      <c r="DB31" s="50">
        <v>2807</v>
      </c>
      <c r="DC31" s="19">
        <v>981</v>
      </c>
      <c r="DD31" s="50">
        <v>702</v>
      </c>
      <c r="DE31" s="19">
        <v>0</v>
      </c>
      <c r="DF31" s="50">
        <v>177</v>
      </c>
      <c r="DG31" s="52" t="s">
        <v>16</v>
      </c>
      <c r="DH31" s="19">
        <v>1029</v>
      </c>
      <c r="DI31" s="50">
        <v>650</v>
      </c>
      <c r="DJ31" s="19">
        <v>801</v>
      </c>
      <c r="DK31" s="50">
        <v>579</v>
      </c>
      <c r="DL31" s="19">
        <v>0</v>
      </c>
      <c r="DM31" s="50">
        <v>177</v>
      </c>
      <c r="DN31" s="19">
        <v>317</v>
      </c>
      <c r="DO31" s="50">
        <v>193</v>
      </c>
      <c r="DP31" s="19">
        <v>123</v>
      </c>
      <c r="DQ31" s="50">
        <v>214</v>
      </c>
      <c r="DR31" s="52" t="s">
        <v>16</v>
      </c>
      <c r="DS31" s="19">
        <v>11483</v>
      </c>
      <c r="DT31" s="50">
        <v>2776</v>
      </c>
      <c r="DU31" s="19">
        <v>347</v>
      </c>
      <c r="DV31" s="50">
        <v>480</v>
      </c>
      <c r="DW31" s="19">
        <v>0</v>
      </c>
      <c r="DX31" s="50">
        <v>177</v>
      </c>
      <c r="DY31" s="19">
        <v>11136</v>
      </c>
      <c r="DZ31" s="50">
        <v>2612</v>
      </c>
    </row>
    <row r="32" spans="1:130" x14ac:dyDescent="0.2">
      <c r="A32" s="52" t="s">
        <v>17</v>
      </c>
      <c r="B32" s="53">
        <v>4404279</v>
      </c>
      <c r="C32" s="54">
        <v>3412</v>
      </c>
      <c r="D32" s="53">
        <v>3721100</v>
      </c>
      <c r="E32" s="54">
        <v>18613</v>
      </c>
      <c r="F32" s="53">
        <v>563721</v>
      </c>
      <c r="G32" s="54">
        <v>16774</v>
      </c>
      <c r="H32" s="53">
        <v>103985</v>
      </c>
      <c r="I32" s="54">
        <v>7510</v>
      </c>
      <c r="J32" s="19">
        <v>2851</v>
      </c>
      <c r="K32" s="50">
        <v>1437</v>
      </c>
      <c r="L32" s="52" t="s">
        <v>17</v>
      </c>
      <c r="M32" s="23">
        <v>506</v>
      </c>
      <c r="N32" s="50">
        <v>623</v>
      </c>
      <c r="O32" s="19">
        <v>333</v>
      </c>
      <c r="P32" s="50">
        <v>215</v>
      </c>
      <c r="Q32" s="19">
        <v>342</v>
      </c>
      <c r="R32" s="50">
        <v>301</v>
      </c>
      <c r="S32" s="19">
        <v>4466</v>
      </c>
      <c r="T32" s="50">
        <v>1389</v>
      </c>
      <c r="U32" s="19">
        <v>614</v>
      </c>
      <c r="V32" s="50">
        <v>452</v>
      </c>
      <c r="W32" s="52" t="s">
        <v>17</v>
      </c>
      <c r="X32" s="19">
        <v>799</v>
      </c>
      <c r="Y32" s="50">
        <v>519</v>
      </c>
      <c r="Z32" s="19">
        <v>558</v>
      </c>
      <c r="AA32" s="50">
        <v>491</v>
      </c>
      <c r="AB32" s="19">
        <v>51</v>
      </c>
      <c r="AC32" s="50">
        <v>82</v>
      </c>
      <c r="AD32" s="19">
        <v>6318</v>
      </c>
      <c r="AE32" s="50">
        <v>1935</v>
      </c>
      <c r="AF32" s="19">
        <v>2654</v>
      </c>
      <c r="AG32" s="50">
        <v>988</v>
      </c>
      <c r="AH32" s="52" t="s">
        <v>17</v>
      </c>
      <c r="AI32" s="19">
        <v>222</v>
      </c>
      <c r="AJ32" s="50">
        <v>274</v>
      </c>
      <c r="AK32" s="43">
        <v>31</v>
      </c>
      <c r="AL32" s="66">
        <v>53</v>
      </c>
      <c r="AM32" s="19">
        <v>5333</v>
      </c>
      <c r="AN32" s="50">
        <v>1782</v>
      </c>
      <c r="AO32" s="19">
        <v>10192</v>
      </c>
      <c r="AP32" s="50">
        <v>2129</v>
      </c>
      <c r="AQ32" s="19">
        <v>558</v>
      </c>
      <c r="AR32" s="50">
        <v>568</v>
      </c>
      <c r="AS32" s="52" t="s">
        <v>17</v>
      </c>
      <c r="AT32" s="19">
        <v>1068</v>
      </c>
      <c r="AU32" s="50">
        <v>816</v>
      </c>
      <c r="AV32" s="23" t="s">
        <v>61</v>
      </c>
      <c r="AW32" s="55" t="s">
        <v>61</v>
      </c>
      <c r="AX32" s="23">
        <v>1205</v>
      </c>
      <c r="AY32" s="50">
        <v>941</v>
      </c>
      <c r="AZ32" s="19">
        <v>0</v>
      </c>
      <c r="BA32" s="50">
        <v>195</v>
      </c>
      <c r="BB32" s="19">
        <v>1413</v>
      </c>
      <c r="BC32" s="50">
        <v>629</v>
      </c>
      <c r="BD32" s="52" t="s">
        <v>17</v>
      </c>
      <c r="BE32" s="19">
        <v>555</v>
      </c>
      <c r="BF32" s="50">
        <v>459</v>
      </c>
      <c r="BG32" s="19">
        <v>1602</v>
      </c>
      <c r="BH32" s="50">
        <v>646</v>
      </c>
      <c r="BI32" s="19">
        <v>577</v>
      </c>
      <c r="BJ32" s="50">
        <v>561</v>
      </c>
      <c r="BK32" s="19">
        <v>495</v>
      </c>
      <c r="BL32" s="50">
        <v>327</v>
      </c>
      <c r="BM32" s="19">
        <v>1643</v>
      </c>
      <c r="BN32" s="50">
        <v>754</v>
      </c>
      <c r="BO32" s="52" t="s">
        <v>17</v>
      </c>
      <c r="BP32" s="19">
        <v>169</v>
      </c>
      <c r="BQ32" s="50">
        <v>221</v>
      </c>
      <c r="BR32" s="19">
        <v>570</v>
      </c>
      <c r="BS32" s="50">
        <v>421</v>
      </c>
      <c r="BT32" s="19">
        <v>215</v>
      </c>
      <c r="BU32" s="50">
        <v>234</v>
      </c>
      <c r="BV32" s="19">
        <v>292</v>
      </c>
      <c r="BW32" s="50">
        <v>289</v>
      </c>
      <c r="BX32" s="19">
        <v>730</v>
      </c>
      <c r="BY32" s="50">
        <v>470</v>
      </c>
      <c r="BZ32" s="52" t="s">
        <v>17</v>
      </c>
      <c r="CA32" s="19">
        <v>1409</v>
      </c>
      <c r="CB32" s="50">
        <v>1088</v>
      </c>
      <c r="CC32" s="19">
        <v>2115</v>
      </c>
      <c r="CD32" s="50">
        <v>1334</v>
      </c>
      <c r="CE32" s="19">
        <v>3228</v>
      </c>
      <c r="CF32" s="50">
        <v>1693</v>
      </c>
      <c r="CG32" s="19">
        <v>132</v>
      </c>
      <c r="CH32" s="50">
        <v>183</v>
      </c>
      <c r="CI32" s="19">
        <v>19493</v>
      </c>
      <c r="CJ32" s="50">
        <v>3639</v>
      </c>
      <c r="CK32" s="52" t="s">
        <v>17</v>
      </c>
      <c r="CL32" s="19">
        <v>1345</v>
      </c>
      <c r="CM32" s="50">
        <v>925</v>
      </c>
      <c r="CN32" s="19">
        <v>368</v>
      </c>
      <c r="CO32" s="50">
        <v>398</v>
      </c>
      <c r="CP32" s="19">
        <v>1543</v>
      </c>
      <c r="CQ32" s="50">
        <v>715</v>
      </c>
      <c r="CR32" s="19">
        <v>154</v>
      </c>
      <c r="CS32" s="50">
        <v>211</v>
      </c>
      <c r="CT32" s="19">
        <v>1473</v>
      </c>
      <c r="CU32" s="50">
        <v>947</v>
      </c>
      <c r="CV32" s="52" t="s">
        <v>17</v>
      </c>
      <c r="CW32" s="19">
        <v>73</v>
      </c>
      <c r="CX32" s="50">
        <v>115</v>
      </c>
      <c r="CY32" s="19">
        <v>11642</v>
      </c>
      <c r="CZ32" s="50">
        <v>2338</v>
      </c>
      <c r="DA32" s="19">
        <v>6677</v>
      </c>
      <c r="DB32" s="50">
        <v>2485</v>
      </c>
      <c r="DC32" s="19">
        <v>0</v>
      </c>
      <c r="DD32" s="50">
        <v>195</v>
      </c>
      <c r="DE32" s="19">
        <v>85</v>
      </c>
      <c r="DF32" s="50">
        <v>100</v>
      </c>
      <c r="DG32" s="52" t="s">
        <v>17</v>
      </c>
      <c r="DH32" s="19">
        <v>2453</v>
      </c>
      <c r="DI32" s="50">
        <v>814</v>
      </c>
      <c r="DJ32" s="19">
        <v>1428</v>
      </c>
      <c r="DK32" s="50">
        <v>973</v>
      </c>
      <c r="DL32" s="19">
        <v>2140</v>
      </c>
      <c r="DM32" s="50">
        <v>899</v>
      </c>
      <c r="DN32" s="19">
        <v>1599</v>
      </c>
      <c r="DO32" s="50">
        <v>794</v>
      </c>
      <c r="DP32" s="19">
        <v>266</v>
      </c>
      <c r="DQ32" s="50">
        <v>435</v>
      </c>
      <c r="DR32" s="52" t="s">
        <v>17</v>
      </c>
      <c r="DS32" s="19">
        <v>15473</v>
      </c>
      <c r="DT32" s="50">
        <v>2667</v>
      </c>
      <c r="DU32" s="19">
        <v>1402</v>
      </c>
      <c r="DV32" s="50">
        <v>974</v>
      </c>
      <c r="DW32" s="19">
        <v>0</v>
      </c>
      <c r="DX32" s="50">
        <v>195</v>
      </c>
      <c r="DY32" s="19">
        <v>14071</v>
      </c>
      <c r="DZ32" s="50">
        <v>2643</v>
      </c>
    </row>
    <row r="33" spans="1:130" x14ac:dyDescent="0.2">
      <c r="A33" s="52" t="s">
        <v>18</v>
      </c>
      <c r="B33" s="53">
        <v>4629962</v>
      </c>
      <c r="C33" s="54">
        <v>4671</v>
      </c>
      <c r="D33" s="53">
        <v>4030674</v>
      </c>
      <c r="E33" s="54">
        <v>23379</v>
      </c>
      <c r="F33" s="53">
        <v>513676</v>
      </c>
      <c r="G33" s="54">
        <v>21398</v>
      </c>
      <c r="H33" s="53">
        <v>72836</v>
      </c>
      <c r="I33" s="54">
        <v>6749</v>
      </c>
      <c r="J33" s="19">
        <v>2830</v>
      </c>
      <c r="K33" s="50">
        <v>1314</v>
      </c>
      <c r="L33" s="52" t="s">
        <v>18</v>
      </c>
      <c r="M33" s="23">
        <v>199</v>
      </c>
      <c r="N33" s="50">
        <v>316</v>
      </c>
      <c r="O33" s="19">
        <v>520</v>
      </c>
      <c r="P33" s="50">
        <v>460</v>
      </c>
      <c r="Q33" s="19">
        <v>3289</v>
      </c>
      <c r="R33" s="50">
        <v>1540</v>
      </c>
      <c r="S33" s="19">
        <v>5534</v>
      </c>
      <c r="T33" s="50">
        <v>1492</v>
      </c>
      <c r="U33" s="19">
        <v>1575</v>
      </c>
      <c r="V33" s="50">
        <v>1083</v>
      </c>
      <c r="W33" s="52" t="s">
        <v>18</v>
      </c>
      <c r="X33" s="19">
        <v>407</v>
      </c>
      <c r="Y33" s="50">
        <v>419</v>
      </c>
      <c r="Z33" s="19">
        <v>0</v>
      </c>
      <c r="AA33" s="50">
        <v>214</v>
      </c>
      <c r="AB33" s="19">
        <v>100</v>
      </c>
      <c r="AC33" s="50">
        <v>166</v>
      </c>
      <c r="AD33" s="19">
        <v>4404</v>
      </c>
      <c r="AE33" s="50">
        <v>1337</v>
      </c>
      <c r="AF33" s="19">
        <v>3382</v>
      </c>
      <c r="AG33" s="50">
        <v>1563</v>
      </c>
      <c r="AH33" s="52" t="s">
        <v>18</v>
      </c>
      <c r="AI33" s="19">
        <v>555</v>
      </c>
      <c r="AJ33" s="50">
        <v>484</v>
      </c>
      <c r="AK33" s="43">
        <v>0</v>
      </c>
      <c r="AL33" s="66">
        <v>214</v>
      </c>
      <c r="AM33" s="19">
        <v>1829</v>
      </c>
      <c r="AN33" s="50">
        <v>924</v>
      </c>
      <c r="AO33" s="19">
        <v>327</v>
      </c>
      <c r="AP33" s="50">
        <v>214</v>
      </c>
      <c r="AQ33" s="19">
        <v>472</v>
      </c>
      <c r="AR33" s="50">
        <v>557</v>
      </c>
      <c r="AS33" s="52" t="s">
        <v>18</v>
      </c>
      <c r="AT33" s="19">
        <v>581</v>
      </c>
      <c r="AU33" s="50">
        <v>530</v>
      </c>
      <c r="AV33" s="19">
        <v>443</v>
      </c>
      <c r="AW33" s="50">
        <v>303</v>
      </c>
      <c r="AX33" s="23" t="s">
        <v>61</v>
      </c>
      <c r="AY33" s="55" t="s">
        <v>61</v>
      </c>
      <c r="AZ33" s="23">
        <v>0</v>
      </c>
      <c r="BA33" s="50">
        <v>214</v>
      </c>
      <c r="BB33" s="19">
        <v>756</v>
      </c>
      <c r="BC33" s="50">
        <v>471</v>
      </c>
      <c r="BD33" s="52" t="s">
        <v>18</v>
      </c>
      <c r="BE33" s="19">
        <v>350</v>
      </c>
      <c r="BF33" s="50">
        <v>278</v>
      </c>
      <c r="BG33" s="19">
        <v>2003</v>
      </c>
      <c r="BH33" s="50">
        <v>1512</v>
      </c>
      <c r="BI33" s="19">
        <v>84</v>
      </c>
      <c r="BJ33" s="50">
        <v>144</v>
      </c>
      <c r="BK33" s="19">
        <v>9011</v>
      </c>
      <c r="BL33" s="50">
        <v>2928</v>
      </c>
      <c r="BM33" s="19">
        <v>975</v>
      </c>
      <c r="BN33" s="50">
        <v>820</v>
      </c>
      <c r="BO33" s="52" t="s">
        <v>18</v>
      </c>
      <c r="BP33" s="19">
        <v>347</v>
      </c>
      <c r="BQ33" s="50">
        <v>475</v>
      </c>
      <c r="BR33" s="19">
        <v>141</v>
      </c>
      <c r="BS33" s="50">
        <v>192</v>
      </c>
      <c r="BT33" s="19">
        <v>237</v>
      </c>
      <c r="BU33" s="50">
        <v>276</v>
      </c>
      <c r="BV33" s="19">
        <v>595</v>
      </c>
      <c r="BW33" s="50">
        <v>539</v>
      </c>
      <c r="BX33" s="19">
        <v>522</v>
      </c>
      <c r="BY33" s="50">
        <v>535</v>
      </c>
      <c r="BZ33" s="52" t="s">
        <v>18</v>
      </c>
      <c r="CA33" s="19">
        <v>298</v>
      </c>
      <c r="CB33" s="50">
        <v>368</v>
      </c>
      <c r="CC33" s="19">
        <v>1854</v>
      </c>
      <c r="CD33" s="50">
        <v>806</v>
      </c>
      <c r="CE33" s="19">
        <v>1931</v>
      </c>
      <c r="CF33" s="50">
        <v>1077</v>
      </c>
      <c r="CG33" s="19">
        <v>363</v>
      </c>
      <c r="CH33" s="50">
        <v>498</v>
      </c>
      <c r="CI33" s="19">
        <v>983</v>
      </c>
      <c r="CJ33" s="50">
        <v>604</v>
      </c>
      <c r="CK33" s="52" t="s">
        <v>18</v>
      </c>
      <c r="CL33" s="19">
        <v>912</v>
      </c>
      <c r="CM33" s="50">
        <v>597</v>
      </c>
      <c r="CN33" s="19">
        <v>265</v>
      </c>
      <c r="CO33" s="50">
        <v>319</v>
      </c>
      <c r="CP33" s="19">
        <v>883</v>
      </c>
      <c r="CQ33" s="50">
        <v>471</v>
      </c>
      <c r="CR33" s="19">
        <v>48</v>
      </c>
      <c r="CS33" s="50">
        <v>66</v>
      </c>
      <c r="CT33" s="19">
        <v>903</v>
      </c>
      <c r="CU33" s="50">
        <v>695</v>
      </c>
      <c r="CV33" s="52" t="s">
        <v>18</v>
      </c>
      <c r="CW33" s="19">
        <v>16</v>
      </c>
      <c r="CX33" s="50">
        <v>32</v>
      </c>
      <c r="CY33" s="19">
        <v>1733</v>
      </c>
      <c r="CZ33" s="50">
        <v>1118</v>
      </c>
      <c r="DA33" s="19">
        <v>17674</v>
      </c>
      <c r="DB33" s="50">
        <v>2800</v>
      </c>
      <c r="DC33" s="19">
        <v>34</v>
      </c>
      <c r="DD33" s="50">
        <v>61</v>
      </c>
      <c r="DE33" s="19">
        <v>0</v>
      </c>
      <c r="DF33" s="50">
        <v>214</v>
      </c>
      <c r="DG33" s="52" t="s">
        <v>18</v>
      </c>
      <c r="DH33" s="19">
        <v>2073</v>
      </c>
      <c r="DI33" s="50">
        <v>838</v>
      </c>
      <c r="DJ33" s="19">
        <v>623</v>
      </c>
      <c r="DK33" s="50">
        <v>450</v>
      </c>
      <c r="DL33" s="19">
        <v>261</v>
      </c>
      <c r="DM33" s="50">
        <v>321</v>
      </c>
      <c r="DN33" s="19">
        <v>319</v>
      </c>
      <c r="DO33" s="50">
        <v>236</v>
      </c>
      <c r="DP33" s="19">
        <v>195</v>
      </c>
      <c r="DQ33" s="50">
        <v>313</v>
      </c>
      <c r="DR33" s="52" t="s">
        <v>18</v>
      </c>
      <c r="DS33" s="19">
        <v>12776</v>
      </c>
      <c r="DT33" s="50">
        <v>2507</v>
      </c>
      <c r="DU33" s="19">
        <v>455</v>
      </c>
      <c r="DV33" s="50">
        <v>352</v>
      </c>
      <c r="DW33" s="19">
        <v>0</v>
      </c>
      <c r="DX33" s="50">
        <v>214</v>
      </c>
      <c r="DY33" s="19">
        <v>12321</v>
      </c>
      <c r="DZ33" s="50">
        <v>2434</v>
      </c>
    </row>
    <row r="34" spans="1:130" x14ac:dyDescent="0.2">
      <c r="A34" s="52" t="s">
        <v>19</v>
      </c>
      <c r="B34" s="53">
        <v>1322591</v>
      </c>
      <c r="C34" s="54">
        <v>1567</v>
      </c>
      <c r="D34" s="53">
        <v>1140136</v>
      </c>
      <c r="E34" s="54">
        <v>8998</v>
      </c>
      <c r="F34" s="53">
        <v>144186</v>
      </c>
      <c r="G34" s="54">
        <v>7584</v>
      </c>
      <c r="H34" s="53">
        <v>34252</v>
      </c>
      <c r="I34" s="54">
        <v>3384</v>
      </c>
      <c r="J34" s="19">
        <v>246</v>
      </c>
      <c r="K34" s="50">
        <v>379</v>
      </c>
      <c r="L34" s="52" t="s">
        <v>19</v>
      </c>
      <c r="M34" s="23">
        <v>163</v>
      </c>
      <c r="N34" s="50">
        <v>188</v>
      </c>
      <c r="O34" s="19">
        <v>322</v>
      </c>
      <c r="P34" s="50">
        <v>236</v>
      </c>
      <c r="Q34" s="19">
        <v>12</v>
      </c>
      <c r="R34" s="50">
        <v>22</v>
      </c>
      <c r="S34" s="19">
        <v>1578</v>
      </c>
      <c r="T34" s="50">
        <v>941</v>
      </c>
      <c r="U34" s="19">
        <v>849</v>
      </c>
      <c r="V34" s="50">
        <v>670</v>
      </c>
      <c r="W34" s="52" t="s">
        <v>19</v>
      </c>
      <c r="X34" s="19">
        <v>1690</v>
      </c>
      <c r="Y34" s="50">
        <v>717</v>
      </c>
      <c r="Z34" s="19">
        <v>111</v>
      </c>
      <c r="AA34" s="50">
        <v>109</v>
      </c>
      <c r="AB34" s="19">
        <v>124</v>
      </c>
      <c r="AC34" s="50">
        <v>148</v>
      </c>
      <c r="AD34" s="19">
        <v>3059</v>
      </c>
      <c r="AE34" s="50">
        <v>1360</v>
      </c>
      <c r="AF34" s="19">
        <v>1241</v>
      </c>
      <c r="AG34" s="50">
        <v>927</v>
      </c>
      <c r="AH34" s="52" t="s">
        <v>19</v>
      </c>
      <c r="AI34" s="19">
        <v>0</v>
      </c>
      <c r="AJ34" s="50">
        <v>175</v>
      </c>
      <c r="AK34" s="43">
        <v>180</v>
      </c>
      <c r="AL34" s="66">
        <v>232</v>
      </c>
      <c r="AM34" s="19">
        <v>152</v>
      </c>
      <c r="AN34" s="50">
        <v>196</v>
      </c>
      <c r="AO34" s="19">
        <v>99</v>
      </c>
      <c r="AP34" s="50">
        <v>132</v>
      </c>
      <c r="AQ34" s="19">
        <v>0</v>
      </c>
      <c r="AR34" s="50">
        <v>175</v>
      </c>
      <c r="AS34" s="52" t="s">
        <v>19</v>
      </c>
      <c r="AT34" s="19">
        <v>0</v>
      </c>
      <c r="AU34" s="50">
        <v>175</v>
      </c>
      <c r="AV34" s="19">
        <v>41</v>
      </c>
      <c r="AW34" s="50">
        <v>78</v>
      </c>
      <c r="AX34" s="19">
        <v>455</v>
      </c>
      <c r="AY34" s="50">
        <v>412</v>
      </c>
      <c r="AZ34" s="23" t="s">
        <v>61</v>
      </c>
      <c r="BA34" s="55" t="s">
        <v>61</v>
      </c>
      <c r="BB34" s="23">
        <v>88</v>
      </c>
      <c r="BC34" s="50">
        <v>119</v>
      </c>
      <c r="BD34" s="52" t="s">
        <v>19</v>
      </c>
      <c r="BE34" s="19">
        <v>7567</v>
      </c>
      <c r="BF34" s="50">
        <v>1740</v>
      </c>
      <c r="BG34" s="19">
        <v>227</v>
      </c>
      <c r="BH34" s="50">
        <v>177</v>
      </c>
      <c r="BI34" s="19">
        <v>241</v>
      </c>
      <c r="BJ34" s="50">
        <v>263</v>
      </c>
      <c r="BK34" s="19">
        <v>67</v>
      </c>
      <c r="BL34" s="50">
        <v>98</v>
      </c>
      <c r="BM34" s="19">
        <v>659</v>
      </c>
      <c r="BN34" s="50">
        <v>776</v>
      </c>
      <c r="BO34" s="52" t="s">
        <v>19</v>
      </c>
      <c r="BP34" s="19">
        <v>0</v>
      </c>
      <c r="BQ34" s="50">
        <v>175</v>
      </c>
      <c r="BR34" s="19">
        <v>276</v>
      </c>
      <c r="BS34" s="50">
        <v>382</v>
      </c>
      <c r="BT34" s="19">
        <v>64</v>
      </c>
      <c r="BU34" s="50">
        <v>78</v>
      </c>
      <c r="BV34" s="19">
        <v>4274</v>
      </c>
      <c r="BW34" s="50">
        <v>1284</v>
      </c>
      <c r="BX34" s="19">
        <v>662</v>
      </c>
      <c r="BY34" s="50">
        <v>401</v>
      </c>
      <c r="BZ34" s="52" t="s">
        <v>19</v>
      </c>
      <c r="CA34" s="19">
        <v>38</v>
      </c>
      <c r="CB34" s="50">
        <v>57</v>
      </c>
      <c r="CC34" s="19">
        <v>2478</v>
      </c>
      <c r="CD34" s="50">
        <v>790</v>
      </c>
      <c r="CE34" s="19">
        <v>1074</v>
      </c>
      <c r="CF34" s="50">
        <v>745</v>
      </c>
      <c r="CG34" s="19">
        <v>0</v>
      </c>
      <c r="CH34" s="50">
        <v>175</v>
      </c>
      <c r="CI34" s="19">
        <v>427</v>
      </c>
      <c r="CJ34" s="50">
        <v>317</v>
      </c>
      <c r="CK34" s="52" t="s">
        <v>19</v>
      </c>
      <c r="CL34" s="19">
        <v>11</v>
      </c>
      <c r="CM34" s="50">
        <v>25</v>
      </c>
      <c r="CN34" s="19">
        <v>294</v>
      </c>
      <c r="CO34" s="50">
        <v>268</v>
      </c>
      <c r="CP34" s="19">
        <v>1629</v>
      </c>
      <c r="CQ34" s="50">
        <v>687</v>
      </c>
      <c r="CR34" s="19">
        <v>336</v>
      </c>
      <c r="CS34" s="50">
        <v>221</v>
      </c>
      <c r="CT34" s="19">
        <v>189</v>
      </c>
      <c r="CU34" s="50">
        <v>208</v>
      </c>
      <c r="CV34" s="52" t="s">
        <v>19</v>
      </c>
      <c r="CW34" s="19">
        <v>0</v>
      </c>
      <c r="CX34" s="50">
        <v>175</v>
      </c>
      <c r="CY34" s="19">
        <v>255</v>
      </c>
      <c r="CZ34" s="50">
        <v>210</v>
      </c>
      <c r="DA34" s="19">
        <v>491</v>
      </c>
      <c r="DB34" s="50">
        <v>344</v>
      </c>
      <c r="DC34" s="19">
        <v>444</v>
      </c>
      <c r="DD34" s="50">
        <v>535</v>
      </c>
      <c r="DE34" s="19">
        <v>569</v>
      </c>
      <c r="DF34" s="50">
        <v>423</v>
      </c>
      <c r="DG34" s="52" t="s">
        <v>19</v>
      </c>
      <c r="DH34" s="19">
        <v>1162</v>
      </c>
      <c r="DI34" s="50">
        <v>559</v>
      </c>
      <c r="DJ34" s="19">
        <v>336</v>
      </c>
      <c r="DK34" s="50">
        <v>260</v>
      </c>
      <c r="DL34" s="19">
        <v>72</v>
      </c>
      <c r="DM34" s="50">
        <v>124</v>
      </c>
      <c r="DN34" s="19">
        <v>0</v>
      </c>
      <c r="DO34" s="50">
        <v>175</v>
      </c>
      <c r="DP34" s="19">
        <v>0</v>
      </c>
      <c r="DQ34" s="50">
        <v>175</v>
      </c>
      <c r="DR34" s="52" t="s">
        <v>19</v>
      </c>
      <c r="DS34" s="19">
        <v>4017</v>
      </c>
      <c r="DT34" s="50">
        <v>1191</v>
      </c>
      <c r="DU34" s="19">
        <v>12</v>
      </c>
      <c r="DV34" s="50">
        <v>23</v>
      </c>
      <c r="DW34" s="19">
        <v>0</v>
      </c>
      <c r="DX34" s="50">
        <v>175</v>
      </c>
      <c r="DY34" s="19">
        <v>4005</v>
      </c>
      <c r="DZ34" s="50">
        <v>1193</v>
      </c>
    </row>
    <row r="35" spans="1:130" x14ac:dyDescent="0.2">
      <c r="A35" s="52"/>
      <c r="B35" s="53"/>
      <c r="C35" s="54"/>
      <c r="D35" s="53"/>
      <c r="E35" s="54"/>
      <c r="F35" s="53"/>
      <c r="G35" s="54"/>
      <c r="H35" s="53"/>
      <c r="I35" s="54"/>
      <c r="J35" s="19"/>
      <c r="K35" s="50"/>
      <c r="L35" s="52"/>
      <c r="M35" s="23"/>
      <c r="N35" s="50"/>
      <c r="O35" s="19"/>
      <c r="P35" s="50"/>
      <c r="Q35" s="19"/>
      <c r="R35" s="50"/>
      <c r="S35" s="19"/>
      <c r="T35" s="50"/>
      <c r="U35" s="19"/>
      <c r="V35" s="50"/>
      <c r="W35" s="52"/>
      <c r="X35" s="19"/>
      <c r="Y35" s="50"/>
      <c r="Z35" s="19"/>
      <c r="AA35" s="50"/>
      <c r="AB35" s="19"/>
      <c r="AC35" s="50"/>
      <c r="AD35" s="19"/>
      <c r="AE35" s="50"/>
      <c r="AF35" s="19"/>
      <c r="AG35" s="50"/>
      <c r="AH35" s="52"/>
      <c r="AI35" s="19"/>
      <c r="AJ35" s="50"/>
      <c r="AK35" s="43"/>
      <c r="AL35" s="66"/>
      <c r="AM35" s="19"/>
      <c r="AN35" s="50"/>
      <c r="AO35" s="19"/>
      <c r="AP35" s="50"/>
      <c r="AQ35" s="19"/>
      <c r="AR35" s="50"/>
      <c r="AS35" s="52"/>
      <c r="AT35" s="19"/>
      <c r="AU35" s="50"/>
      <c r="AV35" s="19"/>
      <c r="AW35" s="50"/>
      <c r="AX35" s="19"/>
      <c r="AY35" s="50"/>
      <c r="AZ35" s="19"/>
      <c r="BA35" s="50"/>
      <c r="BB35" s="19"/>
      <c r="BC35" s="50"/>
      <c r="BD35" s="52"/>
      <c r="BE35" s="19"/>
      <c r="BF35" s="50"/>
      <c r="BG35" s="19"/>
      <c r="BH35" s="50"/>
      <c r="BI35" s="19"/>
      <c r="BJ35" s="50"/>
      <c r="BK35" s="19"/>
      <c r="BL35" s="50"/>
      <c r="BM35" s="19"/>
      <c r="BN35" s="50"/>
      <c r="BO35" s="52"/>
      <c r="BP35" s="19"/>
      <c r="BQ35" s="50"/>
      <c r="BR35" s="19"/>
      <c r="BS35" s="50"/>
      <c r="BT35" s="19"/>
      <c r="BU35" s="50"/>
      <c r="BV35" s="19"/>
      <c r="BW35" s="50"/>
      <c r="BX35" s="19"/>
      <c r="BY35" s="50"/>
      <c r="BZ35" s="52"/>
      <c r="CA35" s="19"/>
      <c r="CB35" s="50"/>
      <c r="CC35" s="19"/>
      <c r="CD35" s="50"/>
      <c r="CE35" s="19"/>
      <c r="CF35" s="50"/>
      <c r="CG35" s="19"/>
      <c r="CH35" s="50"/>
      <c r="CI35" s="19"/>
      <c r="CJ35" s="50"/>
      <c r="CK35" s="52"/>
      <c r="CL35" s="19"/>
      <c r="CM35" s="50"/>
      <c r="CN35" s="19"/>
      <c r="CO35" s="50"/>
      <c r="CP35" s="19"/>
      <c r="CQ35" s="50"/>
      <c r="CR35" s="19"/>
      <c r="CS35" s="50"/>
      <c r="CT35" s="19"/>
      <c r="CU35" s="50"/>
      <c r="CV35" s="52"/>
      <c r="CW35" s="19"/>
      <c r="CX35" s="50"/>
      <c r="CY35" s="19"/>
      <c r="CZ35" s="50"/>
      <c r="DA35" s="19"/>
      <c r="DB35" s="50"/>
      <c r="DC35" s="19"/>
      <c r="DD35" s="50"/>
      <c r="DE35" s="19"/>
      <c r="DF35" s="50"/>
      <c r="DG35" s="52"/>
      <c r="DH35" s="19"/>
      <c r="DI35" s="50"/>
      <c r="DJ35" s="19"/>
      <c r="DK35" s="50"/>
      <c r="DL35" s="19"/>
      <c r="DM35" s="50"/>
      <c r="DN35" s="19"/>
      <c r="DO35" s="50"/>
      <c r="DP35" s="19"/>
      <c r="DQ35" s="50"/>
      <c r="DR35" s="52"/>
      <c r="DS35" s="19"/>
      <c r="DT35" s="50"/>
      <c r="DU35" s="19"/>
      <c r="DV35" s="50"/>
      <c r="DW35" s="19"/>
      <c r="DX35" s="50"/>
      <c r="DY35" s="19"/>
      <c r="DZ35" s="50"/>
    </row>
    <row r="36" spans="1:130" x14ac:dyDescent="0.2">
      <c r="A36" s="52" t="s">
        <v>20</v>
      </c>
      <c r="B36" s="53">
        <v>5988007</v>
      </c>
      <c r="C36" s="54">
        <v>3186</v>
      </c>
      <c r="D36" s="53">
        <v>5168350</v>
      </c>
      <c r="E36" s="54">
        <v>22507</v>
      </c>
      <c r="F36" s="53">
        <v>605885</v>
      </c>
      <c r="G36" s="54">
        <v>19283</v>
      </c>
      <c r="H36" s="53">
        <v>165654</v>
      </c>
      <c r="I36" s="54">
        <v>9442</v>
      </c>
      <c r="J36" s="19">
        <v>644</v>
      </c>
      <c r="K36" s="50">
        <v>495</v>
      </c>
      <c r="L36" s="52" t="s">
        <v>20</v>
      </c>
      <c r="M36" s="23">
        <v>961</v>
      </c>
      <c r="N36" s="50">
        <v>765</v>
      </c>
      <c r="O36" s="19">
        <v>1689</v>
      </c>
      <c r="P36" s="50">
        <v>931</v>
      </c>
      <c r="Q36" s="19">
        <v>410</v>
      </c>
      <c r="R36" s="50">
        <v>346</v>
      </c>
      <c r="S36" s="19">
        <v>8994</v>
      </c>
      <c r="T36" s="50">
        <v>2513</v>
      </c>
      <c r="U36" s="19">
        <v>2182</v>
      </c>
      <c r="V36" s="50">
        <v>1115</v>
      </c>
      <c r="W36" s="52" t="s">
        <v>20</v>
      </c>
      <c r="X36" s="19">
        <v>1726</v>
      </c>
      <c r="Y36" s="50">
        <v>956</v>
      </c>
      <c r="Z36" s="19">
        <v>5455</v>
      </c>
      <c r="AA36" s="50">
        <v>1954</v>
      </c>
      <c r="AB36" s="19">
        <v>22811</v>
      </c>
      <c r="AC36" s="50">
        <v>3507</v>
      </c>
      <c r="AD36" s="19">
        <v>7755</v>
      </c>
      <c r="AE36" s="50">
        <v>1786</v>
      </c>
      <c r="AF36" s="19">
        <v>6343</v>
      </c>
      <c r="AG36" s="50">
        <v>2517</v>
      </c>
      <c r="AH36" s="52" t="s">
        <v>20</v>
      </c>
      <c r="AI36" s="19">
        <v>3167</v>
      </c>
      <c r="AJ36" s="50">
        <v>1986</v>
      </c>
      <c r="AK36" s="43">
        <v>347</v>
      </c>
      <c r="AL36" s="66">
        <v>460</v>
      </c>
      <c r="AM36" s="19">
        <v>2615</v>
      </c>
      <c r="AN36" s="50">
        <v>901</v>
      </c>
      <c r="AO36" s="19">
        <v>1887</v>
      </c>
      <c r="AP36" s="50">
        <v>855</v>
      </c>
      <c r="AQ36" s="19">
        <v>383</v>
      </c>
      <c r="AR36" s="50">
        <v>248</v>
      </c>
      <c r="AS36" s="52" t="s">
        <v>20</v>
      </c>
      <c r="AT36" s="19">
        <v>451</v>
      </c>
      <c r="AU36" s="50">
        <v>560</v>
      </c>
      <c r="AV36" s="19">
        <v>899</v>
      </c>
      <c r="AW36" s="50">
        <v>607</v>
      </c>
      <c r="AX36" s="19">
        <v>394</v>
      </c>
      <c r="AY36" s="50">
        <v>271</v>
      </c>
      <c r="AZ36" s="19">
        <v>197</v>
      </c>
      <c r="BA36" s="50">
        <v>246</v>
      </c>
      <c r="BB36" s="23" t="s">
        <v>61</v>
      </c>
      <c r="BC36" s="55" t="s">
        <v>61</v>
      </c>
      <c r="BD36" s="52" t="s">
        <v>20</v>
      </c>
      <c r="BE36" s="23">
        <v>2845</v>
      </c>
      <c r="BF36" s="50">
        <v>1492</v>
      </c>
      <c r="BG36" s="19">
        <v>1371</v>
      </c>
      <c r="BH36" s="50">
        <v>639</v>
      </c>
      <c r="BI36" s="19">
        <v>731</v>
      </c>
      <c r="BJ36" s="50">
        <v>486</v>
      </c>
      <c r="BK36" s="19">
        <v>806</v>
      </c>
      <c r="BL36" s="50">
        <v>1200</v>
      </c>
      <c r="BM36" s="19">
        <v>253</v>
      </c>
      <c r="BN36" s="50">
        <v>234</v>
      </c>
      <c r="BO36" s="52" t="s">
        <v>20</v>
      </c>
      <c r="BP36" s="19">
        <v>78</v>
      </c>
      <c r="BQ36" s="50">
        <v>127</v>
      </c>
      <c r="BR36" s="19">
        <v>0</v>
      </c>
      <c r="BS36" s="50">
        <v>203</v>
      </c>
      <c r="BT36" s="19">
        <v>1351</v>
      </c>
      <c r="BU36" s="50">
        <v>1159</v>
      </c>
      <c r="BV36" s="19">
        <v>264</v>
      </c>
      <c r="BW36" s="50">
        <v>251</v>
      </c>
      <c r="BX36" s="19">
        <v>6361</v>
      </c>
      <c r="BY36" s="50">
        <v>1681</v>
      </c>
      <c r="BZ36" s="52" t="s">
        <v>20</v>
      </c>
      <c r="CA36" s="19">
        <v>1066</v>
      </c>
      <c r="CB36" s="50">
        <v>1645</v>
      </c>
      <c r="CC36" s="19">
        <v>13538</v>
      </c>
      <c r="CD36" s="50">
        <v>3383</v>
      </c>
      <c r="CE36" s="19">
        <v>9437</v>
      </c>
      <c r="CF36" s="50">
        <v>2680</v>
      </c>
      <c r="CG36" s="19">
        <v>325</v>
      </c>
      <c r="CH36" s="50">
        <v>345</v>
      </c>
      <c r="CI36" s="19">
        <v>2818</v>
      </c>
      <c r="CJ36" s="50">
        <v>920</v>
      </c>
      <c r="CK36" s="52" t="s">
        <v>20</v>
      </c>
      <c r="CL36" s="19">
        <v>1094</v>
      </c>
      <c r="CM36" s="50">
        <v>734</v>
      </c>
      <c r="CN36" s="19">
        <v>187</v>
      </c>
      <c r="CO36" s="50">
        <v>241</v>
      </c>
      <c r="CP36" s="19">
        <v>12297</v>
      </c>
      <c r="CQ36" s="50">
        <v>2379</v>
      </c>
      <c r="CR36" s="19">
        <v>572</v>
      </c>
      <c r="CS36" s="50">
        <v>338</v>
      </c>
      <c r="CT36" s="19">
        <v>1862</v>
      </c>
      <c r="CU36" s="50">
        <v>679</v>
      </c>
      <c r="CV36" s="52" t="s">
        <v>20</v>
      </c>
      <c r="CW36" s="19">
        <v>0</v>
      </c>
      <c r="CX36" s="50">
        <v>203</v>
      </c>
      <c r="CY36" s="19">
        <v>977</v>
      </c>
      <c r="CZ36" s="50">
        <v>563</v>
      </c>
      <c r="DA36" s="19">
        <v>6890</v>
      </c>
      <c r="DB36" s="50">
        <v>2163</v>
      </c>
      <c r="DC36" s="19">
        <v>810</v>
      </c>
      <c r="DD36" s="50">
        <v>453</v>
      </c>
      <c r="DE36" s="19">
        <v>386</v>
      </c>
      <c r="DF36" s="50">
        <v>348</v>
      </c>
      <c r="DG36" s="52" t="s">
        <v>20</v>
      </c>
      <c r="DH36" s="19">
        <v>23315</v>
      </c>
      <c r="DI36" s="50">
        <v>3411</v>
      </c>
      <c r="DJ36" s="19">
        <v>1839</v>
      </c>
      <c r="DK36" s="50">
        <v>859</v>
      </c>
      <c r="DL36" s="19">
        <v>3926</v>
      </c>
      <c r="DM36" s="50">
        <v>1556</v>
      </c>
      <c r="DN36" s="19">
        <v>901</v>
      </c>
      <c r="DO36" s="50">
        <v>795</v>
      </c>
      <c r="DP36" s="19">
        <v>44</v>
      </c>
      <c r="DQ36" s="50">
        <v>73</v>
      </c>
      <c r="DR36" s="52" t="s">
        <v>20</v>
      </c>
      <c r="DS36" s="19">
        <v>48118</v>
      </c>
      <c r="DT36" s="50">
        <v>5690</v>
      </c>
      <c r="DU36" s="19">
        <v>1808</v>
      </c>
      <c r="DV36" s="50">
        <v>1419</v>
      </c>
      <c r="DW36" s="19">
        <v>488</v>
      </c>
      <c r="DX36" s="50">
        <v>421</v>
      </c>
      <c r="DY36" s="19">
        <v>45822</v>
      </c>
      <c r="DZ36" s="50">
        <v>5774</v>
      </c>
    </row>
    <row r="37" spans="1:130" x14ac:dyDescent="0.2">
      <c r="A37" s="52" t="s">
        <v>21</v>
      </c>
      <c r="B37" s="53">
        <v>6789798</v>
      </c>
      <c r="C37" s="54">
        <v>4401</v>
      </c>
      <c r="D37" s="53">
        <v>5888011</v>
      </c>
      <c r="E37" s="54">
        <v>21681</v>
      </c>
      <c r="F37" s="53">
        <v>677835</v>
      </c>
      <c r="G37" s="54">
        <v>20305</v>
      </c>
      <c r="H37" s="53">
        <v>146299</v>
      </c>
      <c r="I37" s="54">
        <v>9016</v>
      </c>
      <c r="J37" s="19">
        <v>212</v>
      </c>
      <c r="K37" s="50">
        <v>245</v>
      </c>
      <c r="L37" s="52" t="s">
        <v>21</v>
      </c>
      <c r="M37" s="23">
        <v>539</v>
      </c>
      <c r="N37" s="50">
        <v>459</v>
      </c>
      <c r="O37" s="19">
        <v>1030</v>
      </c>
      <c r="P37" s="50">
        <v>674</v>
      </c>
      <c r="Q37" s="19">
        <v>207</v>
      </c>
      <c r="R37" s="50">
        <v>329</v>
      </c>
      <c r="S37" s="19">
        <v>12745</v>
      </c>
      <c r="T37" s="50">
        <v>2657</v>
      </c>
      <c r="U37" s="19">
        <v>1857</v>
      </c>
      <c r="V37" s="50">
        <v>692</v>
      </c>
      <c r="W37" s="52" t="s">
        <v>21</v>
      </c>
      <c r="X37" s="19">
        <v>9140</v>
      </c>
      <c r="Y37" s="50">
        <v>1679</v>
      </c>
      <c r="Z37" s="19">
        <v>1582</v>
      </c>
      <c r="AA37" s="50">
        <v>1129</v>
      </c>
      <c r="AB37" s="19">
        <v>1419</v>
      </c>
      <c r="AC37" s="50">
        <v>717</v>
      </c>
      <c r="AD37" s="19">
        <v>11499</v>
      </c>
      <c r="AE37" s="50">
        <v>2214</v>
      </c>
      <c r="AF37" s="19">
        <v>3694</v>
      </c>
      <c r="AG37" s="50">
        <v>2213</v>
      </c>
      <c r="AH37" s="52" t="s">
        <v>21</v>
      </c>
      <c r="AI37" s="19">
        <v>481</v>
      </c>
      <c r="AJ37" s="50">
        <v>455</v>
      </c>
      <c r="AK37" s="43">
        <v>732</v>
      </c>
      <c r="AL37" s="66">
        <v>456</v>
      </c>
      <c r="AM37" s="19">
        <v>2301</v>
      </c>
      <c r="AN37" s="50">
        <v>842</v>
      </c>
      <c r="AO37" s="19">
        <v>1134</v>
      </c>
      <c r="AP37" s="50">
        <v>711</v>
      </c>
      <c r="AQ37" s="19">
        <v>332</v>
      </c>
      <c r="AR37" s="50">
        <v>270</v>
      </c>
      <c r="AS37" s="52" t="s">
        <v>21</v>
      </c>
      <c r="AT37" s="19">
        <v>692</v>
      </c>
      <c r="AU37" s="50">
        <v>474</v>
      </c>
      <c r="AV37" s="19">
        <v>930</v>
      </c>
      <c r="AW37" s="50">
        <v>573</v>
      </c>
      <c r="AX37" s="19">
        <v>948</v>
      </c>
      <c r="AY37" s="50">
        <v>604</v>
      </c>
      <c r="AZ37" s="19">
        <v>4099</v>
      </c>
      <c r="BA37" s="50">
        <v>1122</v>
      </c>
      <c r="BB37" s="19">
        <v>2696</v>
      </c>
      <c r="BC37" s="50">
        <v>1051</v>
      </c>
      <c r="BD37" s="52" t="s">
        <v>21</v>
      </c>
      <c r="BE37" s="23" t="s">
        <v>61</v>
      </c>
      <c r="BF37" s="55" t="s">
        <v>61</v>
      </c>
      <c r="BG37" s="23">
        <v>2747</v>
      </c>
      <c r="BH37" s="50">
        <v>1350</v>
      </c>
      <c r="BI37" s="19">
        <v>1814</v>
      </c>
      <c r="BJ37" s="50">
        <v>833</v>
      </c>
      <c r="BK37" s="19">
        <v>45</v>
      </c>
      <c r="BL37" s="50">
        <v>74</v>
      </c>
      <c r="BM37" s="19">
        <v>2519</v>
      </c>
      <c r="BN37" s="50">
        <v>2099</v>
      </c>
      <c r="BO37" s="52" t="s">
        <v>21</v>
      </c>
      <c r="BP37" s="19">
        <v>148</v>
      </c>
      <c r="BQ37" s="50">
        <v>177</v>
      </c>
      <c r="BR37" s="19">
        <v>299</v>
      </c>
      <c r="BS37" s="50">
        <v>282</v>
      </c>
      <c r="BT37" s="19">
        <v>1363</v>
      </c>
      <c r="BU37" s="50">
        <v>1526</v>
      </c>
      <c r="BV37" s="19">
        <v>12417</v>
      </c>
      <c r="BW37" s="50">
        <v>2393</v>
      </c>
      <c r="BX37" s="19">
        <v>6872</v>
      </c>
      <c r="BY37" s="50">
        <v>1647</v>
      </c>
      <c r="BZ37" s="52" t="s">
        <v>21</v>
      </c>
      <c r="CA37" s="19">
        <v>713</v>
      </c>
      <c r="CB37" s="50">
        <v>587</v>
      </c>
      <c r="CC37" s="19">
        <v>22782</v>
      </c>
      <c r="CD37" s="50">
        <v>3711</v>
      </c>
      <c r="CE37" s="19">
        <v>3216</v>
      </c>
      <c r="CF37" s="50">
        <v>1152</v>
      </c>
      <c r="CG37" s="19">
        <v>143</v>
      </c>
      <c r="CH37" s="50">
        <v>202</v>
      </c>
      <c r="CI37" s="19">
        <v>1791</v>
      </c>
      <c r="CJ37" s="50">
        <v>921</v>
      </c>
      <c r="CK37" s="52" t="s">
        <v>21</v>
      </c>
      <c r="CL37" s="19">
        <v>197</v>
      </c>
      <c r="CM37" s="50">
        <v>164</v>
      </c>
      <c r="CN37" s="19">
        <v>556</v>
      </c>
      <c r="CO37" s="50">
        <v>435</v>
      </c>
      <c r="CP37" s="19">
        <v>5212</v>
      </c>
      <c r="CQ37" s="50">
        <v>1452</v>
      </c>
      <c r="CR37" s="19">
        <v>8067</v>
      </c>
      <c r="CS37" s="50">
        <v>2191</v>
      </c>
      <c r="CT37" s="19">
        <v>2164</v>
      </c>
      <c r="CU37" s="50">
        <v>1246</v>
      </c>
      <c r="CV37" s="52" t="s">
        <v>21</v>
      </c>
      <c r="CW37" s="19">
        <v>56</v>
      </c>
      <c r="CX37" s="50">
        <v>93</v>
      </c>
      <c r="CY37" s="19">
        <v>957</v>
      </c>
      <c r="CZ37" s="50">
        <v>727</v>
      </c>
      <c r="DA37" s="19">
        <v>4603</v>
      </c>
      <c r="DB37" s="50">
        <v>1425</v>
      </c>
      <c r="DC37" s="19">
        <v>1335</v>
      </c>
      <c r="DD37" s="50">
        <v>610</v>
      </c>
      <c r="DE37" s="19">
        <v>2000</v>
      </c>
      <c r="DF37" s="50">
        <v>841</v>
      </c>
      <c r="DG37" s="52" t="s">
        <v>21</v>
      </c>
      <c r="DH37" s="19">
        <v>3083</v>
      </c>
      <c r="DI37" s="50">
        <v>1160</v>
      </c>
      <c r="DJ37" s="19">
        <v>1672</v>
      </c>
      <c r="DK37" s="50">
        <v>742</v>
      </c>
      <c r="DL37" s="19">
        <v>161</v>
      </c>
      <c r="DM37" s="50">
        <v>223</v>
      </c>
      <c r="DN37" s="19">
        <v>1098</v>
      </c>
      <c r="DO37" s="50">
        <v>654</v>
      </c>
      <c r="DP37" s="19">
        <v>0</v>
      </c>
      <c r="DQ37" s="50">
        <v>210</v>
      </c>
      <c r="DR37" s="52" t="s">
        <v>21</v>
      </c>
      <c r="DS37" s="19">
        <v>77653</v>
      </c>
      <c r="DT37" s="50">
        <v>7313</v>
      </c>
      <c r="DU37" s="19">
        <v>6748</v>
      </c>
      <c r="DV37" s="50">
        <v>2338</v>
      </c>
      <c r="DW37" s="19">
        <v>273</v>
      </c>
      <c r="DX37" s="50">
        <v>208</v>
      </c>
      <c r="DY37" s="19">
        <v>70632</v>
      </c>
      <c r="DZ37" s="50">
        <v>6322</v>
      </c>
    </row>
    <row r="38" spans="1:130" x14ac:dyDescent="0.2">
      <c r="A38" s="52" t="s">
        <v>22</v>
      </c>
      <c r="B38" s="53">
        <v>9851330</v>
      </c>
      <c r="C38" s="54">
        <v>4904</v>
      </c>
      <c r="D38" s="53">
        <v>8450559</v>
      </c>
      <c r="E38" s="54">
        <v>29643</v>
      </c>
      <c r="F38" s="53">
        <v>1203536</v>
      </c>
      <c r="G38" s="54">
        <v>27635</v>
      </c>
      <c r="H38" s="53">
        <v>148787</v>
      </c>
      <c r="I38" s="54">
        <v>8966</v>
      </c>
      <c r="J38" s="19">
        <v>3669</v>
      </c>
      <c r="K38" s="50">
        <v>1885</v>
      </c>
      <c r="L38" s="52" t="s">
        <v>22</v>
      </c>
      <c r="M38" s="23">
        <v>348</v>
      </c>
      <c r="N38" s="50">
        <v>315</v>
      </c>
      <c r="O38" s="19">
        <v>4948</v>
      </c>
      <c r="P38" s="50">
        <v>2029</v>
      </c>
      <c r="Q38" s="19">
        <v>825</v>
      </c>
      <c r="R38" s="50">
        <v>899</v>
      </c>
      <c r="S38" s="19">
        <v>10874</v>
      </c>
      <c r="T38" s="50">
        <v>1910</v>
      </c>
      <c r="U38" s="19">
        <v>3001</v>
      </c>
      <c r="V38" s="50">
        <v>1004</v>
      </c>
      <c r="W38" s="52" t="s">
        <v>22</v>
      </c>
      <c r="X38" s="19">
        <v>783</v>
      </c>
      <c r="Y38" s="50">
        <v>615</v>
      </c>
      <c r="Z38" s="19">
        <v>72</v>
      </c>
      <c r="AA38" s="50">
        <v>90</v>
      </c>
      <c r="AB38" s="19">
        <v>445</v>
      </c>
      <c r="AC38" s="50">
        <v>476</v>
      </c>
      <c r="AD38" s="19">
        <v>14479</v>
      </c>
      <c r="AE38" s="50">
        <v>2412</v>
      </c>
      <c r="AF38" s="19">
        <v>5794</v>
      </c>
      <c r="AG38" s="50">
        <v>2592</v>
      </c>
      <c r="AH38" s="52" t="s">
        <v>22</v>
      </c>
      <c r="AI38" s="19">
        <v>188</v>
      </c>
      <c r="AJ38" s="50">
        <v>167</v>
      </c>
      <c r="AK38" s="43">
        <v>216</v>
      </c>
      <c r="AL38" s="66">
        <v>250</v>
      </c>
      <c r="AM38" s="19">
        <v>13913</v>
      </c>
      <c r="AN38" s="50">
        <v>2306</v>
      </c>
      <c r="AO38" s="19">
        <v>9171</v>
      </c>
      <c r="AP38" s="50">
        <v>1912</v>
      </c>
      <c r="AQ38" s="19">
        <v>1968</v>
      </c>
      <c r="AR38" s="50">
        <v>1600</v>
      </c>
      <c r="AS38" s="52" t="s">
        <v>22</v>
      </c>
      <c r="AT38" s="19">
        <v>1465</v>
      </c>
      <c r="AU38" s="50">
        <v>598</v>
      </c>
      <c r="AV38" s="19">
        <v>3957</v>
      </c>
      <c r="AW38" s="50">
        <v>1389</v>
      </c>
      <c r="AX38" s="19">
        <v>1651</v>
      </c>
      <c r="AY38" s="50">
        <v>1049</v>
      </c>
      <c r="AZ38" s="19">
        <v>343</v>
      </c>
      <c r="BA38" s="50">
        <v>497</v>
      </c>
      <c r="BB38" s="19">
        <v>1472</v>
      </c>
      <c r="BC38" s="50">
        <v>650</v>
      </c>
      <c r="BD38" s="52" t="s">
        <v>22</v>
      </c>
      <c r="BE38" s="19">
        <v>1770</v>
      </c>
      <c r="BF38" s="50">
        <v>1116</v>
      </c>
      <c r="BG38" s="23" t="s">
        <v>61</v>
      </c>
      <c r="BH38" s="55" t="s">
        <v>61</v>
      </c>
      <c r="BI38" s="23">
        <v>1175</v>
      </c>
      <c r="BJ38" s="50">
        <v>551</v>
      </c>
      <c r="BK38" s="19">
        <v>1828</v>
      </c>
      <c r="BL38" s="50">
        <v>1312</v>
      </c>
      <c r="BM38" s="19">
        <v>4244</v>
      </c>
      <c r="BN38" s="50">
        <v>1755</v>
      </c>
      <c r="BO38" s="52" t="s">
        <v>22</v>
      </c>
      <c r="BP38" s="19">
        <v>124</v>
      </c>
      <c r="BQ38" s="50">
        <v>123</v>
      </c>
      <c r="BR38" s="19">
        <v>620</v>
      </c>
      <c r="BS38" s="50">
        <v>535</v>
      </c>
      <c r="BT38" s="19">
        <v>1631</v>
      </c>
      <c r="BU38" s="50">
        <v>712</v>
      </c>
      <c r="BV38" s="19">
        <v>357</v>
      </c>
      <c r="BW38" s="50">
        <v>327</v>
      </c>
      <c r="BX38" s="19">
        <v>1360</v>
      </c>
      <c r="BY38" s="50">
        <v>493</v>
      </c>
      <c r="BZ38" s="52" t="s">
        <v>22</v>
      </c>
      <c r="CA38" s="19">
        <v>456</v>
      </c>
      <c r="CB38" s="50">
        <v>305</v>
      </c>
      <c r="CC38" s="19">
        <v>7337</v>
      </c>
      <c r="CD38" s="50">
        <v>2110</v>
      </c>
      <c r="CE38" s="19">
        <v>3614</v>
      </c>
      <c r="CF38" s="50">
        <v>1053</v>
      </c>
      <c r="CG38" s="19">
        <v>882</v>
      </c>
      <c r="CH38" s="50">
        <v>539</v>
      </c>
      <c r="CI38" s="19">
        <v>12303</v>
      </c>
      <c r="CJ38" s="50">
        <v>2810</v>
      </c>
      <c r="CK38" s="52" t="s">
        <v>22</v>
      </c>
      <c r="CL38" s="19">
        <v>1027</v>
      </c>
      <c r="CM38" s="50">
        <v>527</v>
      </c>
      <c r="CN38" s="19">
        <v>2248</v>
      </c>
      <c r="CO38" s="50">
        <v>1147</v>
      </c>
      <c r="CP38" s="19">
        <v>3398</v>
      </c>
      <c r="CQ38" s="50">
        <v>1420</v>
      </c>
      <c r="CR38" s="19">
        <v>93</v>
      </c>
      <c r="CS38" s="50">
        <v>106</v>
      </c>
      <c r="CT38" s="19">
        <v>2680</v>
      </c>
      <c r="CU38" s="50">
        <v>1048</v>
      </c>
      <c r="CV38" s="52" t="s">
        <v>22</v>
      </c>
      <c r="CW38" s="19">
        <v>119</v>
      </c>
      <c r="CX38" s="50">
        <v>120</v>
      </c>
      <c r="CY38" s="19">
        <v>3703</v>
      </c>
      <c r="CZ38" s="50">
        <v>1083</v>
      </c>
      <c r="DA38" s="19">
        <v>7033</v>
      </c>
      <c r="DB38" s="50">
        <v>1860</v>
      </c>
      <c r="DC38" s="19">
        <v>1250</v>
      </c>
      <c r="DD38" s="50">
        <v>716</v>
      </c>
      <c r="DE38" s="19">
        <v>330</v>
      </c>
      <c r="DF38" s="50">
        <v>239</v>
      </c>
      <c r="DG38" s="52" t="s">
        <v>22</v>
      </c>
      <c r="DH38" s="19">
        <v>3539</v>
      </c>
      <c r="DI38" s="50">
        <v>1465</v>
      </c>
      <c r="DJ38" s="19">
        <v>1572</v>
      </c>
      <c r="DK38" s="50">
        <v>641</v>
      </c>
      <c r="DL38" s="19">
        <v>392</v>
      </c>
      <c r="DM38" s="50">
        <v>315</v>
      </c>
      <c r="DN38" s="19">
        <v>3485</v>
      </c>
      <c r="DO38" s="50">
        <v>1042</v>
      </c>
      <c r="DP38" s="19">
        <v>635</v>
      </c>
      <c r="DQ38" s="50">
        <v>605</v>
      </c>
      <c r="DR38" s="52" t="s">
        <v>22</v>
      </c>
      <c r="DS38" s="19">
        <v>48448</v>
      </c>
      <c r="DT38" s="50">
        <v>4526</v>
      </c>
      <c r="DU38" s="19">
        <v>2621</v>
      </c>
      <c r="DV38" s="50">
        <v>1909</v>
      </c>
      <c r="DW38" s="19">
        <v>29</v>
      </c>
      <c r="DX38" s="50">
        <v>48</v>
      </c>
      <c r="DY38" s="19">
        <v>45798</v>
      </c>
      <c r="DZ38" s="50">
        <v>4373</v>
      </c>
    </row>
    <row r="39" spans="1:130" s="85" customFormat="1" x14ac:dyDescent="0.2">
      <c r="A39" s="52" t="s">
        <v>23</v>
      </c>
      <c r="B39" s="53">
        <v>5510902</v>
      </c>
      <c r="C39" s="54">
        <v>3342</v>
      </c>
      <c r="D39" s="53">
        <v>4728748</v>
      </c>
      <c r="E39" s="54">
        <v>17295</v>
      </c>
      <c r="F39" s="53">
        <v>643272</v>
      </c>
      <c r="G39" s="54">
        <v>15812</v>
      </c>
      <c r="H39" s="53">
        <v>115623</v>
      </c>
      <c r="I39" s="54">
        <v>6938</v>
      </c>
      <c r="J39" s="19">
        <v>491</v>
      </c>
      <c r="K39" s="50">
        <v>469</v>
      </c>
      <c r="L39" s="52" t="s">
        <v>23</v>
      </c>
      <c r="M39" s="23">
        <v>671</v>
      </c>
      <c r="N39" s="50">
        <v>513</v>
      </c>
      <c r="O39" s="19">
        <v>2587</v>
      </c>
      <c r="P39" s="50">
        <v>1067</v>
      </c>
      <c r="Q39" s="19">
        <v>634</v>
      </c>
      <c r="R39" s="50">
        <v>618</v>
      </c>
      <c r="S39" s="19">
        <v>5518</v>
      </c>
      <c r="T39" s="50">
        <v>1351</v>
      </c>
      <c r="U39" s="19">
        <v>4221</v>
      </c>
      <c r="V39" s="50">
        <v>1210</v>
      </c>
      <c r="W39" s="52" t="s">
        <v>23</v>
      </c>
      <c r="X39" s="19">
        <v>932</v>
      </c>
      <c r="Y39" s="50">
        <v>955</v>
      </c>
      <c r="Z39" s="19">
        <v>131</v>
      </c>
      <c r="AA39" s="50">
        <v>155</v>
      </c>
      <c r="AB39" s="19">
        <v>516</v>
      </c>
      <c r="AC39" s="50">
        <v>664</v>
      </c>
      <c r="AD39" s="19">
        <v>3512</v>
      </c>
      <c r="AE39" s="50">
        <v>813</v>
      </c>
      <c r="AF39" s="19">
        <v>2247</v>
      </c>
      <c r="AG39" s="50">
        <v>1593</v>
      </c>
      <c r="AH39" s="52" t="s">
        <v>23</v>
      </c>
      <c r="AI39" s="19">
        <v>416</v>
      </c>
      <c r="AJ39" s="50">
        <v>577</v>
      </c>
      <c r="AK39" s="43">
        <v>209</v>
      </c>
      <c r="AL39" s="66">
        <v>239</v>
      </c>
      <c r="AM39" s="19">
        <v>7297</v>
      </c>
      <c r="AN39" s="50">
        <v>1716</v>
      </c>
      <c r="AO39" s="19">
        <v>2505</v>
      </c>
      <c r="AP39" s="50">
        <v>1055</v>
      </c>
      <c r="AQ39" s="19">
        <v>5870</v>
      </c>
      <c r="AR39" s="50">
        <v>1573</v>
      </c>
      <c r="AS39" s="52" t="s">
        <v>23</v>
      </c>
      <c r="AT39" s="19">
        <v>669</v>
      </c>
      <c r="AU39" s="50">
        <v>402</v>
      </c>
      <c r="AV39" s="19">
        <v>360</v>
      </c>
      <c r="AW39" s="50">
        <v>297</v>
      </c>
      <c r="AX39" s="19">
        <v>378</v>
      </c>
      <c r="AY39" s="50">
        <v>327</v>
      </c>
      <c r="AZ39" s="19">
        <v>164</v>
      </c>
      <c r="BA39" s="50">
        <v>232</v>
      </c>
      <c r="BB39" s="19">
        <v>934</v>
      </c>
      <c r="BC39" s="50">
        <v>462</v>
      </c>
      <c r="BD39" s="52" t="s">
        <v>23</v>
      </c>
      <c r="BE39" s="19">
        <v>1280</v>
      </c>
      <c r="BF39" s="50">
        <v>657</v>
      </c>
      <c r="BG39" s="19">
        <v>4664</v>
      </c>
      <c r="BH39" s="50">
        <v>2400</v>
      </c>
      <c r="BI39" s="23" t="s">
        <v>61</v>
      </c>
      <c r="BJ39" s="55" t="s">
        <v>61</v>
      </c>
      <c r="BK39" s="23">
        <v>573</v>
      </c>
      <c r="BL39" s="50">
        <v>530</v>
      </c>
      <c r="BM39" s="19">
        <v>1745</v>
      </c>
      <c r="BN39" s="50">
        <v>764</v>
      </c>
      <c r="BO39" s="52" t="s">
        <v>23</v>
      </c>
      <c r="BP39" s="19">
        <v>422</v>
      </c>
      <c r="BQ39" s="50">
        <v>361</v>
      </c>
      <c r="BR39" s="19">
        <v>2225</v>
      </c>
      <c r="BS39" s="50">
        <v>1228</v>
      </c>
      <c r="BT39" s="19">
        <v>997</v>
      </c>
      <c r="BU39" s="50">
        <v>458</v>
      </c>
      <c r="BV39" s="19">
        <v>74</v>
      </c>
      <c r="BW39" s="50">
        <v>122</v>
      </c>
      <c r="BX39" s="19">
        <v>1144</v>
      </c>
      <c r="BY39" s="50">
        <v>852</v>
      </c>
      <c r="BZ39" s="52" t="s">
        <v>23</v>
      </c>
      <c r="CA39" s="19">
        <v>754</v>
      </c>
      <c r="CB39" s="50">
        <v>669</v>
      </c>
      <c r="CC39" s="19">
        <v>3274</v>
      </c>
      <c r="CD39" s="50">
        <v>1552</v>
      </c>
      <c r="CE39" s="19">
        <v>1737</v>
      </c>
      <c r="CF39" s="50">
        <v>667</v>
      </c>
      <c r="CG39" s="19">
        <v>10579</v>
      </c>
      <c r="CH39" s="50">
        <v>1563</v>
      </c>
      <c r="CI39" s="19">
        <v>2704</v>
      </c>
      <c r="CJ39" s="50">
        <v>892</v>
      </c>
      <c r="CK39" s="52" t="s">
        <v>23</v>
      </c>
      <c r="CL39" s="19">
        <v>301</v>
      </c>
      <c r="CM39" s="50">
        <v>317</v>
      </c>
      <c r="CN39" s="19">
        <v>875</v>
      </c>
      <c r="CO39" s="50">
        <v>518</v>
      </c>
      <c r="CP39" s="19">
        <v>1249</v>
      </c>
      <c r="CQ39" s="50">
        <v>535</v>
      </c>
      <c r="CR39" s="19">
        <v>123</v>
      </c>
      <c r="CS39" s="50">
        <v>145</v>
      </c>
      <c r="CT39" s="19">
        <v>521</v>
      </c>
      <c r="CU39" s="50">
        <v>340</v>
      </c>
      <c r="CV39" s="52" t="s">
        <v>23</v>
      </c>
      <c r="CW39" s="19">
        <v>6244</v>
      </c>
      <c r="CX39" s="50">
        <v>1288</v>
      </c>
      <c r="CY39" s="19">
        <v>2212</v>
      </c>
      <c r="CZ39" s="50">
        <v>1782</v>
      </c>
      <c r="DA39" s="19">
        <v>5529</v>
      </c>
      <c r="DB39" s="50">
        <v>1442</v>
      </c>
      <c r="DC39" s="19">
        <v>392</v>
      </c>
      <c r="DD39" s="50">
        <v>252</v>
      </c>
      <c r="DE39" s="19">
        <v>46</v>
      </c>
      <c r="DF39" s="50">
        <v>74</v>
      </c>
      <c r="DG39" s="52" t="s">
        <v>23</v>
      </c>
      <c r="DH39" s="19">
        <v>1552</v>
      </c>
      <c r="DI39" s="50">
        <v>786</v>
      </c>
      <c r="DJ39" s="19">
        <v>3333</v>
      </c>
      <c r="DK39" s="50">
        <v>1152</v>
      </c>
      <c r="DL39" s="19">
        <v>44</v>
      </c>
      <c r="DM39" s="50">
        <v>80</v>
      </c>
      <c r="DN39" s="19">
        <v>20555</v>
      </c>
      <c r="DO39" s="50">
        <v>3386</v>
      </c>
      <c r="DP39" s="19">
        <v>213</v>
      </c>
      <c r="DQ39" s="50">
        <v>198</v>
      </c>
      <c r="DR39" s="52" t="s">
        <v>23</v>
      </c>
      <c r="DS39" s="19">
        <v>23259</v>
      </c>
      <c r="DT39" s="50">
        <v>3670</v>
      </c>
      <c r="DU39" s="19">
        <v>503</v>
      </c>
      <c r="DV39" s="50">
        <v>491</v>
      </c>
      <c r="DW39" s="19">
        <v>0</v>
      </c>
      <c r="DX39" s="50">
        <v>153</v>
      </c>
      <c r="DY39" s="19">
        <v>22756</v>
      </c>
      <c r="DZ39" s="50">
        <v>3633</v>
      </c>
    </row>
    <row r="40" spans="1:130" s="85" customFormat="1" x14ac:dyDescent="0.2">
      <c r="A40" s="52" t="s">
        <v>24</v>
      </c>
      <c r="B40" s="53">
        <v>2946971</v>
      </c>
      <c r="C40" s="54">
        <v>3473</v>
      </c>
      <c r="D40" s="53">
        <v>2553271</v>
      </c>
      <c r="E40" s="54">
        <v>15365</v>
      </c>
      <c r="F40" s="53">
        <v>313673</v>
      </c>
      <c r="G40" s="54">
        <v>14480</v>
      </c>
      <c r="H40" s="53">
        <v>73549</v>
      </c>
      <c r="I40" s="54">
        <v>6399</v>
      </c>
      <c r="J40" s="19">
        <v>5936</v>
      </c>
      <c r="K40" s="50">
        <v>2034</v>
      </c>
      <c r="L40" s="52" t="s">
        <v>24</v>
      </c>
      <c r="M40" s="23">
        <v>127</v>
      </c>
      <c r="N40" s="50">
        <v>214</v>
      </c>
      <c r="O40" s="19">
        <v>553</v>
      </c>
      <c r="P40" s="50">
        <v>336</v>
      </c>
      <c r="Q40" s="19">
        <v>2251</v>
      </c>
      <c r="R40" s="50">
        <v>1051</v>
      </c>
      <c r="S40" s="19">
        <v>4709</v>
      </c>
      <c r="T40" s="50">
        <v>1814</v>
      </c>
      <c r="U40" s="19">
        <v>1000</v>
      </c>
      <c r="V40" s="50">
        <v>716</v>
      </c>
      <c r="W40" s="52" t="s">
        <v>24</v>
      </c>
      <c r="X40" s="19">
        <v>145</v>
      </c>
      <c r="Y40" s="50">
        <v>150</v>
      </c>
      <c r="Z40" s="19">
        <v>68</v>
      </c>
      <c r="AA40" s="50">
        <v>122</v>
      </c>
      <c r="AB40" s="19">
        <v>0</v>
      </c>
      <c r="AC40" s="50">
        <v>217</v>
      </c>
      <c r="AD40" s="19">
        <v>4481</v>
      </c>
      <c r="AE40" s="50">
        <v>1656</v>
      </c>
      <c r="AF40" s="19">
        <v>7946</v>
      </c>
      <c r="AG40" s="50">
        <v>3138</v>
      </c>
      <c r="AH40" s="52" t="s">
        <v>24</v>
      </c>
      <c r="AI40" s="19">
        <v>942</v>
      </c>
      <c r="AJ40" s="50">
        <v>935</v>
      </c>
      <c r="AK40" s="43">
        <v>0</v>
      </c>
      <c r="AL40" s="66">
        <v>217</v>
      </c>
      <c r="AM40" s="19">
        <v>2611</v>
      </c>
      <c r="AN40" s="50">
        <v>1021</v>
      </c>
      <c r="AO40" s="19">
        <v>1958</v>
      </c>
      <c r="AP40" s="50">
        <v>1814</v>
      </c>
      <c r="AQ40" s="19">
        <v>271</v>
      </c>
      <c r="AR40" s="50">
        <v>357</v>
      </c>
      <c r="AS40" s="52" t="s">
        <v>24</v>
      </c>
      <c r="AT40" s="19">
        <v>292</v>
      </c>
      <c r="AU40" s="50">
        <v>312</v>
      </c>
      <c r="AV40" s="19">
        <v>814</v>
      </c>
      <c r="AW40" s="50">
        <v>446</v>
      </c>
      <c r="AX40" s="19">
        <v>8103</v>
      </c>
      <c r="AY40" s="50">
        <v>1951</v>
      </c>
      <c r="AZ40" s="19">
        <v>229</v>
      </c>
      <c r="BA40" s="50">
        <v>234</v>
      </c>
      <c r="BB40" s="19">
        <v>948</v>
      </c>
      <c r="BC40" s="50">
        <v>860</v>
      </c>
      <c r="BD40" s="52" t="s">
        <v>24</v>
      </c>
      <c r="BE40" s="19">
        <v>183</v>
      </c>
      <c r="BF40" s="50">
        <v>235</v>
      </c>
      <c r="BG40" s="19">
        <v>422</v>
      </c>
      <c r="BH40" s="50">
        <v>249</v>
      </c>
      <c r="BI40" s="19">
        <v>331</v>
      </c>
      <c r="BJ40" s="50">
        <v>315</v>
      </c>
      <c r="BK40" s="23" t="s">
        <v>61</v>
      </c>
      <c r="BL40" s="55" t="s">
        <v>61</v>
      </c>
      <c r="BM40" s="23">
        <v>2900</v>
      </c>
      <c r="BN40" s="50">
        <v>2280</v>
      </c>
      <c r="BO40" s="52" t="s">
        <v>24</v>
      </c>
      <c r="BP40" s="19">
        <v>420</v>
      </c>
      <c r="BQ40" s="50">
        <v>373</v>
      </c>
      <c r="BR40" s="19">
        <v>996</v>
      </c>
      <c r="BS40" s="50">
        <v>959</v>
      </c>
      <c r="BT40" s="19">
        <v>605</v>
      </c>
      <c r="BU40" s="50">
        <v>561</v>
      </c>
      <c r="BV40" s="19">
        <v>30</v>
      </c>
      <c r="BW40" s="50">
        <v>65</v>
      </c>
      <c r="BX40" s="19">
        <v>1042</v>
      </c>
      <c r="BY40" s="50">
        <v>1097</v>
      </c>
      <c r="BZ40" s="52" t="s">
        <v>24</v>
      </c>
      <c r="CA40" s="19">
        <v>27</v>
      </c>
      <c r="CB40" s="50">
        <v>58</v>
      </c>
      <c r="CC40" s="19">
        <v>769</v>
      </c>
      <c r="CD40" s="50">
        <v>619</v>
      </c>
      <c r="CE40" s="19">
        <v>729</v>
      </c>
      <c r="CF40" s="50">
        <v>547</v>
      </c>
      <c r="CG40" s="19">
        <v>18</v>
      </c>
      <c r="CH40" s="50">
        <v>40</v>
      </c>
      <c r="CI40" s="19">
        <v>352</v>
      </c>
      <c r="CJ40" s="50">
        <v>258</v>
      </c>
      <c r="CK40" s="52" t="s">
        <v>24</v>
      </c>
      <c r="CL40" s="19">
        <v>70</v>
      </c>
      <c r="CM40" s="50">
        <v>117</v>
      </c>
      <c r="CN40" s="19">
        <v>0</v>
      </c>
      <c r="CO40" s="50">
        <v>217</v>
      </c>
      <c r="CP40" s="19">
        <v>682</v>
      </c>
      <c r="CQ40" s="50">
        <v>736</v>
      </c>
      <c r="CR40" s="19">
        <v>0</v>
      </c>
      <c r="CS40" s="50">
        <v>217</v>
      </c>
      <c r="CT40" s="19">
        <v>951</v>
      </c>
      <c r="CU40" s="50">
        <v>915</v>
      </c>
      <c r="CV40" s="52" t="s">
        <v>24</v>
      </c>
      <c r="CW40" s="19">
        <v>0</v>
      </c>
      <c r="CX40" s="50">
        <v>217</v>
      </c>
      <c r="CY40" s="19">
        <v>11636</v>
      </c>
      <c r="CZ40" s="50">
        <v>3172</v>
      </c>
      <c r="DA40" s="19">
        <v>5056</v>
      </c>
      <c r="DB40" s="50">
        <v>1514</v>
      </c>
      <c r="DC40" s="19">
        <v>0</v>
      </c>
      <c r="DD40" s="50">
        <v>217</v>
      </c>
      <c r="DE40" s="19">
        <v>0</v>
      </c>
      <c r="DF40" s="50">
        <v>217</v>
      </c>
      <c r="DG40" s="52" t="s">
        <v>24</v>
      </c>
      <c r="DH40" s="19">
        <v>286</v>
      </c>
      <c r="DI40" s="50">
        <v>204</v>
      </c>
      <c r="DJ40" s="19">
        <v>888</v>
      </c>
      <c r="DK40" s="50">
        <v>1019</v>
      </c>
      <c r="DL40" s="19">
        <v>1158</v>
      </c>
      <c r="DM40" s="50">
        <v>870</v>
      </c>
      <c r="DN40" s="19">
        <v>402</v>
      </c>
      <c r="DO40" s="50">
        <v>258</v>
      </c>
      <c r="DP40" s="19">
        <v>212</v>
      </c>
      <c r="DQ40" s="50">
        <v>344</v>
      </c>
      <c r="DR40" s="52" t="s">
        <v>24</v>
      </c>
      <c r="DS40" s="19">
        <v>6478</v>
      </c>
      <c r="DT40" s="50">
        <v>1463</v>
      </c>
      <c r="DU40" s="19">
        <v>281</v>
      </c>
      <c r="DV40" s="50">
        <v>335</v>
      </c>
      <c r="DW40" s="19">
        <v>31</v>
      </c>
      <c r="DX40" s="50">
        <v>55</v>
      </c>
      <c r="DY40" s="19">
        <v>6166</v>
      </c>
      <c r="DZ40" s="50">
        <v>1449</v>
      </c>
    </row>
    <row r="41" spans="1:130" s="85" customFormat="1" x14ac:dyDescent="0.2">
      <c r="A41" s="52"/>
      <c r="B41" s="53"/>
      <c r="C41" s="54"/>
      <c r="D41" s="53"/>
      <c r="E41" s="54"/>
      <c r="F41" s="53"/>
      <c r="G41" s="54"/>
      <c r="H41" s="53"/>
      <c r="I41" s="54"/>
      <c r="J41" s="19"/>
      <c r="K41" s="50"/>
      <c r="L41" s="52"/>
      <c r="M41" s="23"/>
      <c r="N41" s="50"/>
      <c r="O41" s="19"/>
      <c r="P41" s="50"/>
      <c r="Q41" s="19"/>
      <c r="R41" s="50"/>
      <c r="S41" s="19"/>
      <c r="T41" s="50"/>
      <c r="U41" s="19"/>
      <c r="V41" s="50"/>
      <c r="W41" s="52"/>
      <c r="X41" s="19"/>
      <c r="Y41" s="50"/>
      <c r="Z41" s="19"/>
      <c r="AA41" s="50"/>
      <c r="AB41" s="19"/>
      <c r="AC41" s="50"/>
      <c r="AD41" s="19"/>
      <c r="AE41" s="50"/>
      <c r="AF41" s="19"/>
      <c r="AG41" s="50"/>
      <c r="AH41" s="52"/>
      <c r="AI41" s="19"/>
      <c r="AJ41" s="50"/>
      <c r="AK41" s="43"/>
      <c r="AL41" s="66"/>
      <c r="AM41" s="19"/>
      <c r="AN41" s="50"/>
      <c r="AO41" s="19"/>
      <c r="AP41" s="50"/>
      <c r="AQ41" s="19"/>
      <c r="AR41" s="50"/>
      <c r="AS41" s="52"/>
      <c r="AT41" s="19"/>
      <c r="AU41" s="50"/>
      <c r="AV41" s="19"/>
      <c r="AW41" s="50"/>
      <c r="AX41" s="19"/>
      <c r="AY41" s="50"/>
      <c r="AZ41" s="19"/>
      <c r="BA41" s="50"/>
      <c r="BB41" s="19"/>
      <c r="BC41" s="50"/>
      <c r="BD41" s="52"/>
      <c r="BE41" s="19"/>
      <c r="BF41" s="50"/>
      <c r="BG41" s="19"/>
      <c r="BH41" s="50"/>
      <c r="BI41" s="19"/>
      <c r="BJ41" s="50"/>
      <c r="BK41" s="19"/>
      <c r="BL41" s="50"/>
      <c r="BM41" s="19"/>
      <c r="BN41" s="50"/>
      <c r="BO41" s="52"/>
      <c r="BP41" s="19"/>
      <c r="BQ41" s="50"/>
      <c r="BR41" s="19"/>
      <c r="BS41" s="50"/>
      <c r="BT41" s="19"/>
      <c r="BU41" s="50"/>
      <c r="BV41" s="19"/>
      <c r="BW41" s="50"/>
      <c r="BX41" s="19"/>
      <c r="BY41" s="50"/>
      <c r="BZ41" s="52"/>
      <c r="CA41" s="19"/>
      <c r="CB41" s="50"/>
      <c r="CC41" s="19"/>
      <c r="CD41" s="50"/>
      <c r="CE41" s="19"/>
      <c r="CF41" s="50"/>
      <c r="CG41" s="19"/>
      <c r="CH41" s="50"/>
      <c r="CI41" s="19"/>
      <c r="CJ41" s="50"/>
      <c r="CK41" s="52"/>
      <c r="CL41" s="19"/>
      <c r="CM41" s="50"/>
      <c r="CN41" s="19"/>
      <c r="CO41" s="50"/>
      <c r="CP41" s="19"/>
      <c r="CQ41" s="50"/>
      <c r="CR41" s="19"/>
      <c r="CS41" s="50"/>
      <c r="CT41" s="19"/>
      <c r="CU41" s="50"/>
      <c r="CV41" s="52"/>
      <c r="CW41" s="19"/>
      <c r="CX41" s="50"/>
      <c r="CY41" s="19"/>
      <c r="CZ41" s="50"/>
      <c r="DA41" s="19"/>
      <c r="DB41" s="50"/>
      <c r="DC41" s="19"/>
      <c r="DD41" s="50"/>
      <c r="DE41" s="19"/>
      <c r="DF41" s="50"/>
      <c r="DG41" s="52"/>
      <c r="DH41" s="19"/>
      <c r="DI41" s="50"/>
      <c r="DJ41" s="19"/>
      <c r="DK41" s="50"/>
      <c r="DL41" s="19"/>
      <c r="DM41" s="50"/>
      <c r="DN41" s="19"/>
      <c r="DO41" s="50"/>
      <c r="DP41" s="19"/>
      <c r="DQ41" s="50"/>
      <c r="DR41" s="52"/>
      <c r="DS41" s="19"/>
      <c r="DT41" s="50"/>
      <c r="DU41" s="19"/>
      <c r="DV41" s="50"/>
      <c r="DW41" s="19"/>
      <c r="DX41" s="50"/>
      <c r="DY41" s="19"/>
      <c r="DZ41" s="50"/>
    </row>
    <row r="42" spans="1:130" s="85" customFormat="1" x14ac:dyDescent="0.2">
      <c r="A42" s="52" t="s">
        <v>25</v>
      </c>
      <c r="B42" s="53">
        <v>6039877</v>
      </c>
      <c r="C42" s="54">
        <v>3888</v>
      </c>
      <c r="D42" s="53">
        <v>5108238</v>
      </c>
      <c r="E42" s="54">
        <v>22203</v>
      </c>
      <c r="F42" s="53">
        <v>742205</v>
      </c>
      <c r="G42" s="54">
        <v>20941</v>
      </c>
      <c r="H42" s="53">
        <v>164957</v>
      </c>
      <c r="I42" s="54">
        <v>10094</v>
      </c>
      <c r="J42" s="19">
        <v>2518</v>
      </c>
      <c r="K42" s="50">
        <v>1080</v>
      </c>
      <c r="L42" s="52" t="s">
        <v>25</v>
      </c>
      <c r="M42" s="23">
        <v>1224</v>
      </c>
      <c r="N42" s="50">
        <v>706</v>
      </c>
      <c r="O42" s="19">
        <v>2820</v>
      </c>
      <c r="P42" s="50">
        <v>1121</v>
      </c>
      <c r="Q42" s="19">
        <v>6560</v>
      </c>
      <c r="R42" s="50">
        <v>1661</v>
      </c>
      <c r="S42" s="19">
        <v>10918</v>
      </c>
      <c r="T42" s="50">
        <v>2651</v>
      </c>
      <c r="U42" s="19">
        <v>4275</v>
      </c>
      <c r="V42" s="50">
        <v>1390</v>
      </c>
      <c r="W42" s="52" t="s">
        <v>25</v>
      </c>
      <c r="X42" s="19">
        <v>425</v>
      </c>
      <c r="Y42" s="50">
        <v>407</v>
      </c>
      <c r="Z42" s="19">
        <v>63</v>
      </c>
      <c r="AA42" s="50">
        <v>116</v>
      </c>
      <c r="AB42" s="19">
        <v>170</v>
      </c>
      <c r="AC42" s="50">
        <v>130</v>
      </c>
      <c r="AD42" s="19">
        <v>6630</v>
      </c>
      <c r="AE42" s="50">
        <v>2147</v>
      </c>
      <c r="AF42" s="19">
        <v>2818</v>
      </c>
      <c r="AG42" s="50">
        <v>1364</v>
      </c>
      <c r="AH42" s="52" t="s">
        <v>25</v>
      </c>
      <c r="AI42" s="19">
        <v>1573</v>
      </c>
      <c r="AJ42" s="50">
        <v>1142</v>
      </c>
      <c r="AK42" s="43">
        <v>774</v>
      </c>
      <c r="AL42" s="66">
        <v>692</v>
      </c>
      <c r="AM42" s="19">
        <v>22767</v>
      </c>
      <c r="AN42" s="50">
        <v>3946</v>
      </c>
      <c r="AO42" s="19">
        <v>2088</v>
      </c>
      <c r="AP42" s="50">
        <v>834</v>
      </c>
      <c r="AQ42" s="19">
        <v>5678</v>
      </c>
      <c r="AR42" s="50">
        <v>1763</v>
      </c>
      <c r="AS42" s="52" t="s">
        <v>25</v>
      </c>
      <c r="AT42" s="19">
        <v>22093</v>
      </c>
      <c r="AU42" s="50">
        <v>3232</v>
      </c>
      <c r="AV42" s="19">
        <v>1587</v>
      </c>
      <c r="AW42" s="50">
        <v>962</v>
      </c>
      <c r="AX42" s="19">
        <v>1915</v>
      </c>
      <c r="AY42" s="50">
        <v>1111</v>
      </c>
      <c r="AZ42" s="19">
        <v>0</v>
      </c>
      <c r="BA42" s="50">
        <v>190</v>
      </c>
      <c r="BB42" s="19">
        <v>1871</v>
      </c>
      <c r="BC42" s="50">
        <v>1047</v>
      </c>
      <c r="BD42" s="52" t="s">
        <v>25</v>
      </c>
      <c r="BE42" s="19">
        <v>2025</v>
      </c>
      <c r="BF42" s="50">
        <v>1234</v>
      </c>
      <c r="BG42" s="19">
        <v>2518</v>
      </c>
      <c r="BH42" s="50">
        <v>968</v>
      </c>
      <c r="BI42" s="19">
        <v>1672</v>
      </c>
      <c r="BJ42" s="50">
        <v>902</v>
      </c>
      <c r="BK42" s="19">
        <v>1543</v>
      </c>
      <c r="BL42" s="50">
        <v>592</v>
      </c>
      <c r="BM42" s="23" t="s">
        <v>61</v>
      </c>
      <c r="BN42" s="55" t="s">
        <v>61</v>
      </c>
      <c r="BO42" s="52" t="s">
        <v>25</v>
      </c>
      <c r="BP42" s="23">
        <v>330</v>
      </c>
      <c r="BQ42" s="50">
        <v>297</v>
      </c>
      <c r="BR42" s="19">
        <v>3326</v>
      </c>
      <c r="BS42" s="50">
        <v>985</v>
      </c>
      <c r="BT42" s="19">
        <v>2203</v>
      </c>
      <c r="BU42" s="50">
        <v>1079</v>
      </c>
      <c r="BV42" s="19">
        <v>312</v>
      </c>
      <c r="BW42" s="50">
        <v>350</v>
      </c>
      <c r="BX42" s="19">
        <v>1686</v>
      </c>
      <c r="BY42" s="50">
        <v>961</v>
      </c>
      <c r="BZ42" s="52" t="s">
        <v>25</v>
      </c>
      <c r="CA42" s="19">
        <v>987</v>
      </c>
      <c r="CB42" s="50">
        <v>786</v>
      </c>
      <c r="CC42" s="19">
        <v>1528</v>
      </c>
      <c r="CD42" s="50">
        <v>715</v>
      </c>
      <c r="CE42" s="19">
        <v>2806</v>
      </c>
      <c r="CF42" s="50">
        <v>938</v>
      </c>
      <c r="CG42" s="19">
        <v>503</v>
      </c>
      <c r="CH42" s="50">
        <v>586</v>
      </c>
      <c r="CI42" s="19">
        <v>4309</v>
      </c>
      <c r="CJ42" s="50">
        <v>1749</v>
      </c>
      <c r="CK42" s="52" t="s">
        <v>25</v>
      </c>
      <c r="CL42" s="19">
        <v>6239</v>
      </c>
      <c r="CM42" s="50">
        <v>2031</v>
      </c>
      <c r="CN42" s="19">
        <v>1382</v>
      </c>
      <c r="CO42" s="50">
        <v>743</v>
      </c>
      <c r="CP42" s="19">
        <v>2590</v>
      </c>
      <c r="CQ42" s="50">
        <v>995</v>
      </c>
      <c r="CR42" s="19">
        <v>108</v>
      </c>
      <c r="CS42" s="50">
        <v>126</v>
      </c>
      <c r="CT42" s="19">
        <v>1140</v>
      </c>
      <c r="CU42" s="50">
        <v>803</v>
      </c>
      <c r="CV42" s="52" t="s">
        <v>25</v>
      </c>
      <c r="CW42" s="19">
        <v>537</v>
      </c>
      <c r="CX42" s="50">
        <v>507</v>
      </c>
      <c r="CY42" s="19">
        <v>2320</v>
      </c>
      <c r="CZ42" s="50">
        <v>758</v>
      </c>
      <c r="DA42" s="19">
        <v>14820</v>
      </c>
      <c r="DB42" s="50">
        <v>3557</v>
      </c>
      <c r="DC42" s="19">
        <v>760</v>
      </c>
      <c r="DD42" s="50">
        <v>645</v>
      </c>
      <c r="DE42" s="19">
        <v>228</v>
      </c>
      <c r="DF42" s="50">
        <v>248</v>
      </c>
      <c r="DG42" s="52" t="s">
        <v>25</v>
      </c>
      <c r="DH42" s="19">
        <v>2795</v>
      </c>
      <c r="DI42" s="50">
        <v>1391</v>
      </c>
      <c r="DJ42" s="19">
        <v>3120</v>
      </c>
      <c r="DK42" s="50">
        <v>1057</v>
      </c>
      <c r="DL42" s="19">
        <v>90</v>
      </c>
      <c r="DM42" s="50">
        <v>117</v>
      </c>
      <c r="DN42" s="19">
        <v>3784</v>
      </c>
      <c r="DO42" s="50">
        <v>2617</v>
      </c>
      <c r="DP42" s="19">
        <v>529</v>
      </c>
      <c r="DQ42" s="50">
        <v>404</v>
      </c>
      <c r="DR42" s="52" t="s">
        <v>25</v>
      </c>
      <c r="DS42" s="19">
        <v>24477</v>
      </c>
      <c r="DT42" s="50">
        <v>3896</v>
      </c>
      <c r="DU42" s="19">
        <v>943</v>
      </c>
      <c r="DV42" s="50">
        <v>579</v>
      </c>
      <c r="DW42" s="19">
        <v>180</v>
      </c>
      <c r="DX42" s="50">
        <v>299</v>
      </c>
      <c r="DY42" s="19">
        <v>23354</v>
      </c>
      <c r="DZ42" s="50">
        <v>3826</v>
      </c>
    </row>
    <row r="43" spans="1:130" s="85" customFormat="1" x14ac:dyDescent="0.2">
      <c r="A43" s="52" t="s">
        <v>26</v>
      </c>
      <c r="B43" s="53">
        <v>1039170</v>
      </c>
      <c r="C43" s="54">
        <v>1406</v>
      </c>
      <c r="D43" s="53">
        <v>883342</v>
      </c>
      <c r="E43" s="54">
        <v>6867</v>
      </c>
      <c r="F43" s="53">
        <v>116400</v>
      </c>
      <c r="G43" s="54">
        <v>6019</v>
      </c>
      <c r="H43" s="53">
        <v>35456</v>
      </c>
      <c r="I43" s="54">
        <v>3743</v>
      </c>
      <c r="J43" s="19">
        <v>301</v>
      </c>
      <c r="K43" s="50">
        <v>323</v>
      </c>
      <c r="L43" s="52" t="s">
        <v>26</v>
      </c>
      <c r="M43" s="23">
        <v>701</v>
      </c>
      <c r="N43" s="50">
        <v>443</v>
      </c>
      <c r="O43" s="19">
        <v>386</v>
      </c>
      <c r="P43" s="50">
        <v>269</v>
      </c>
      <c r="Q43" s="19">
        <v>899</v>
      </c>
      <c r="R43" s="50">
        <v>837</v>
      </c>
      <c r="S43" s="19">
        <v>5447</v>
      </c>
      <c r="T43" s="50">
        <v>1524</v>
      </c>
      <c r="U43" s="19">
        <v>2241</v>
      </c>
      <c r="V43" s="50">
        <v>961</v>
      </c>
      <c r="W43" s="52" t="s">
        <v>26</v>
      </c>
      <c r="X43" s="19">
        <v>0</v>
      </c>
      <c r="Y43" s="50">
        <v>174</v>
      </c>
      <c r="Z43" s="19">
        <v>0</v>
      </c>
      <c r="AA43" s="50">
        <v>174</v>
      </c>
      <c r="AB43" s="19">
        <v>47</v>
      </c>
      <c r="AC43" s="50">
        <v>78</v>
      </c>
      <c r="AD43" s="19">
        <v>1202</v>
      </c>
      <c r="AE43" s="50">
        <v>1058</v>
      </c>
      <c r="AF43" s="19">
        <v>112</v>
      </c>
      <c r="AG43" s="50">
        <v>116</v>
      </c>
      <c r="AH43" s="52" t="s">
        <v>26</v>
      </c>
      <c r="AI43" s="19">
        <v>20</v>
      </c>
      <c r="AJ43" s="50">
        <v>41</v>
      </c>
      <c r="AK43" s="43">
        <v>1198</v>
      </c>
      <c r="AL43" s="66">
        <v>581</v>
      </c>
      <c r="AM43" s="19">
        <v>839</v>
      </c>
      <c r="AN43" s="50">
        <v>444</v>
      </c>
      <c r="AO43" s="19">
        <v>317</v>
      </c>
      <c r="AP43" s="50">
        <v>326</v>
      </c>
      <c r="AQ43" s="19">
        <v>257</v>
      </c>
      <c r="AR43" s="50">
        <v>310</v>
      </c>
      <c r="AS43" s="52" t="s">
        <v>26</v>
      </c>
      <c r="AT43" s="19">
        <v>267</v>
      </c>
      <c r="AU43" s="50">
        <v>290</v>
      </c>
      <c r="AV43" s="19">
        <v>68</v>
      </c>
      <c r="AW43" s="50">
        <v>96</v>
      </c>
      <c r="AX43" s="19">
        <v>226</v>
      </c>
      <c r="AY43" s="50">
        <v>165</v>
      </c>
      <c r="AZ43" s="19">
        <v>150</v>
      </c>
      <c r="BA43" s="50">
        <v>161</v>
      </c>
      <c r="BB43" s="19">
        <v>188</v>
      </c>
      <c r="BC43" s="50">
        <v>219</v>
      </c>
      <c r="BD43" s="52" t="s">
        <v>26</v>
      </c>
      <c r="BE43" s="19">
        <v>31</v>
      </c>
      <c r="BF43" s="50">
        <v>60</v>
      </c>
      <c r="BG43" s="19">
        <v>750</v>
      </c>
      <c r="BH43" s="50">
        <v>647</v>
      </c>
      <c r="BI43" s="19">
        <v>948</v>
      </c>
      <c r="BJ43" s="50">
        <v>546</v>
      </c>
      <c r="BK43" s="19">
        <v>236</v>
      </c>
      <c r="BL43" s="50">
        <v>386</v>
      </c>
      <c r="BM43" s="19">
        <v>90</v>
      </c>
      <c r="BN43" s="50">
        <v>116</v>
      </c>
      <c r="BO43" s="52" t="s">
        <v>26</v>
      </c>
      <c r="BP43" s="23" t="s">
        <v>61</v>
      </c>
      <c r="BQ43" s="55" t="s">
        <v>61</v>
      </c>
      <c r="BR43" s="23">
        <v>103</v>
      </c>
      <c r="BS43" s="50">
        <v>144</v>
      </c>
      <c r="BT43" s="19">
        <v>581</v>
      </c>
      <c r="BU43" s="50">
        <v>375</v>
      </c>
      <c r="BV43" s="19">
        <v>76</v>
      </c>
      <c r="BW43" s="50">
        <v>94</v>
      </c>
      <c r="BX43" s="19">
        <v>91</v>
      </c>
      <c r="BY43" s="50">
        <v>123</v>
      </c>
      <c r="BZ43" s="52" t="s">
        <v>26</v>
      </c>
      <c r="CA43" s="19">
        <v>227</v>
      </c>
      <c r="CB43" s="50">
        <v>243</v>
      </c>
      <c r="CC43" s="19">
        <v>995</v>
      </c>
      <c r="CD43" s="50">
        <v>437</v>
      </c>
      <c r="CE43" s="19">
        <v>314</v>
      </c>
      <c r="CF43" s="50">
        <v>393</v>
      </c>
      <c r="CG43" s="19">
        <v>1698</v>
      </c>
      <c r="CH43" s="50">
        <v>958</v>
      </c>
      <c r="CI43" s="19">
        <v>260</v>
      </c>
      <c r="CJ43" s="50">
        <v>253</v>
      </c>
      <c r="CK43" s="52" t="s">
        <v>26</v>
      </c>
      <c r="CL43" s="19">
        <v>228</v>
      </c>
      <c r="CM43" s="50">
        <v>211</v>
      </c>
      <c r="CN43" s="19">
        <v>1242</v>
      </c>
      <c r="CO43" s="50">
        <v>841</v>
      </c>
      <c r="CP43" s="19">
        <v>382</v>
      </c>
      <c r="CQ43" s="50">
        <v>286</v>
      </c>
      <c r="CR43" s="19">
        <v>20</v>
      </c>
      <c r="CS43" s="50">
        <v>41</v>
      </c>
      <c r="CT43" s="19">
        <v>0</v>
      </c>
      <c r="CU43" s="50">
        <v>174</v>
      </c>
      <c r="CV43" s="52" t="s">
        <v>26</v>
      </c>
      <c r="CW43" s="19">
        <v>509</v>
      </c>
      <c r="CX43" s="50">
        <v>396</v>
      </c>
      <c r="CY43" s="19">
        <v>87</v>
      </c>
      <c r="CZ43" s="50">
        <v>101</v>
      </c>
      <c r="DA43" s="19">
        <v>1569</v>
      </c>
      <c r="DB43" s="50">
        <v>712</v>
      </c>
      <c r="DC43" s="19">
        <v>879</v>
      </c>
      <c r="DD43" s="50">
        <v>479</v>
      </c>
      <c r="DE43" s="19">
        <v>31</v>
      </c>
      <c r="DF43" s="50">
        <v>60</v>
      </c>
      <c r="DG43" s="52" t="s">
        <v>26</v>
      </c>
      <c r="DH43" s="19">
        <v>683</v>
      </c>
      <c r="DI43" s="50">
        <v>594</v>
      </c>
      <c r="DJ43" s="19">
        <v>3879</v>
      </c>
      <c r="DK43" s="50">
        <v>1228</v>
      </c>
      <c r="DL43" s="19">
        <v>112</v>
      </c>
      <c r="DM43" s="50">
        <v>104</v>
      </c>
      <c r="DN43" s="19">
        <v>497</v>
      </c>
      <c r="DO43" s="50">
        <v>439</v>
      </c>
      <c r="DP43" s="19">
        <v>4072</v>
      </c>
      <c r="DQ43" s="50">
        <v>2136</v>
      </c>
      <c r="DR43" s="52" t="s">
        <v>26</v>
      </c>
      <c r="DS43" s="19">
        <v>3972</v>
      </c>
      <c r="DT43" s="50">
        <v>1508</v>
      </c>
      <c r="DU43" s="19">
        <v>151</v>
      </c>
      <c r="DV43" s="50">
        <v>194</v>
      </c>
      <c r="DW43" s="19">
        <v>0</v>
      </c>
      <c r="DX43" s="50">
        <v>174</v>
      </c>
      <c r="DY43" s="19">
        <v>3821</v>
      </c>
      <c r="DZ43" s="50">
        <v>1457</v>
      </c>
    </row>
    <row r="44" spans="1:130" ht="13.5" thickBot="1" x14ac:dyDescent="0.25">
      <c r="A44" s="52"/>
      <c r="B44" s="53"/>
      <c r="C44" s="54"/>
      <c r="D44" s="53"/>
      <c r="E44" s="54"/>
      <c r="F44" s="53"/>
      <c r="G44" s="54"/>
      <c r="H44" s="53"/>
      <c r="I44" s="54"/>
      <c r="J44" s="19"/>
      <c r="K44" s="50"/>
      <c r="L44" s="52"/>
      <c r="M44" s="19"/>
      <c r="N44" s="50"/>
      <c r="O44" s="19"/>
      <c r="P44" s="50"/>
      <c r="Q44" s="19"/>
      <c r="R44" s="50"/>
      <c r="S44" s="19"/>
      <c r="T44" s="50"/>
      <c r="U44" s="19"/>
      <c r="V44" s="50"/>
      <c r="W44" s="52"/>
      <c r="X44" s="19"/>
      <c r="Y44" s="50"/>
      <c r="Z44" s="19"/>
      <c r="AA44" s="50"/>
      <c r="AB44" s="19"/>
      <c r="AC44" s="50"/>
      <c r="AD44" s="19"/>
      <c r="AE44" s="50"/>
      <c r="AF44" s="19"/>
      <c r="AG44" s="50"/>
      <c r="AH44" s="52"/>
      <c r="AI44" s="19"/>
      <c r="AJ44" s="50"/>
      <c r="AK44" s="19"/>
      <c r="AL44" s="50"/>
      <c r="AM44" s="19"/>
      <c r="AN44" s="50"/>
      <c r="AO44" s="19"/>
      <c r="AP44" s="50"/>
      <c r="AQ44" s="19"/>
      <c r="AR44" s="50"/>
      <c r="AS44" s="52"/>
      <c r="AT44" s="19"/>
      <c r="AU44" s="50"/>
      <c r="AV44" s="19"/>
      <c r="AW44" s="50"/>
      <c r="AX44" s="19"/>
      <c r="AY44" s="50"/>
      <c r="AZ44" s="19"/>
      <c r="BA44" s="50"/>
      <c r="BB44" s="19"/>
      <c r="BC44" s="50"/>
      <c r="BD44" s="52"/>
      <c r="BE44" s="19"/>
      <c r="BF44" s="50"/>
      <c r="BG44" s="19"/>
      <c r="BH44" s="50"/>
      <c r="BI44" s="19"/>
      <c r="BJ44" s="50"/>
      <c r="BK44" s="19"/>
      <c r="BL44" s="50"/>
      <c r="BM44" s="19"/>
      <c r="BN44" s="50"/>
      <c r="BO44" s="52"/>
      <c r="BP44" s="19"/>
      <c r="BQ44" s="50"/>
      <c r="BR44" s="19"/>
      <c r="BS44" s="50"/>
      <c r="BT44" s="19"/>
      <c r="BU44" s="50"/>
      <c r="BV44" s="19"/>
      <c r="BW44" s="50"/>
      <c r="BX44" s="19"/>
      <c r="BY44" s="50"/>
      <c r="BZ44" s="52"/>
      <c r="CA44" s="19"/>
      <c r="CB44" s="50"/>
      <c r="CC44" s="19"/>
      <c r="CD44" s="50"/>
      <c r="CE44" s="19"/>
      <c r="CF44" s="50"/>
      <c r="CG44" s="19"/>
      <c r="CH44" s="50"/>
      <c r="CI44" s="19"/>
      <c r="CJ44" s="50"/>
      <c r="CK44" s="52"/>
      <c r="CL44" s="19"/>
      <c r="CM44" s="50"/>
      <c r="CN44" s="19"/>
      <c r="CO44" s="50"/>
      <c r="CP44" s="19"/>
      <c r="CQ44" s="50"/>
      <c r="CR44" s="19"/>
      <c r="CS44" s="50"/>
      <c r="CT44" s="19"/>
      <c r="CU44" s="50"/>
      <c r="CV44" s="52"/>
      <c r="CW44" s="19"/>
      <c r="CX44" s="50"/>
      <c r="CY44" s="19"/>
      <c r="CZ44" s="50"/>
      <c r="DA44" s="19"/>
      <c r="DB44" s="50"/>
      <c r="DC44" s="19"/>
      <c r="DD44" s="50"/>
      <c r="DE44" s="19"/>
      <c r="DF44" s="50"/>
      <c r="DG44" s="52"/>
      <c r="DH44" s="19"/>
      <c r="DI44" s="50"/>
      <c r="DJ44" s="19"/>
      <c r="DK44" s="50"/>
      <c r="DL44" s="19"/>
      <c r="DM44" s="50"/>
      <c r="DN44" s="19"/>
      <c r="DO44" s="50"/>
      <c r="DP44" s="19"/>
      <c r="DQ44" s="50"/>
      <c r="DR44" s="52"/>
      <c r="DS44" s="19"/>
      <c r="DT44" s="50"/>
      <c r="DU44" s="19"/>
      <c r="DV44" s="50"/>
      <c r="DW44" s="19"/>
      <c r="DX44" s="50"/>
      <c r="DY44" s="19"/>
      <c r="DZ44" s="50"/>
    </row>
    <row r="45" spans="1:130" s="118" customFormat="1" ht="12.75" customHeight="1" thickBot="1" x14ac:dyDescent="0.25">
      <c r="A45" s="94" t="s">
        <v>130</v>
      </c>
      <c r="B45" s="95" t="s">
        <v>56</v>
      </c>
      <c r="C45" s="95"/>
      <c r="D45" s="95" t="s">
        <v>57</v>
      </c>
      <c r="E45" s="95"/>
      <c r="F45" s="95" t="s">
        <v>60</v>
      </c>
      <c r="G45" s="95"/>
      <c r="H45" s="96" t="s">
        <v>59</v>
      </c>
      <c r="I45" s="97"/>
      <c r="J45" s="97"/>
      <c r="K45" s="98"/>
      <c r="L45" s="94" t="s">
        <v>130</v>
      </c>
      <c r="M45" s="96" t="s">
        <v>67</v>
      </c>
      <c r="N45" s="97"/>
      <c r="O45" s="97"/>
      <c r="P45" s="97"/>
      <c r="Q45" s="97"/>
      <c r="R45" s="97"/>
      <c r="S45" s="97"/>
      <c r="T45" s="97"/>
      <c r="U45" s="97"/>
      <c r="V45" s="98"/>
      <c r="W45" s="94" t="s">
        <v>130</v>
      </c>
      <c r="X45" s="96" t="s">
        <v>67</v>
      </c>
      <c r="Y45" s="97"/>
      <c r="Z45" s="97"/>
      <c r="AA45" s="97"/>
      <c r="AB45" s="97"/>
      <c r="AC45" s="97"/>
      <c r="AD45" s="97"/>
      <c r="AE45" s="97"/>
      <c r="AF45" s="97"/>
      <c r="AG45" s="98"/>
      <c r="AH45" s="94" t="s">
        <v>130</v>
      </c>
      <c r="AI45" s="96" t="s">
        <v>67</v>
      </c>
      <c r="AJ45" s="97"/>
      <c r="AK45" s="97"/>
      <c r="AL45" s="97"/>
      <c r="AM45" s="97"/>
      <c r="AN45" s="97"/>
      <c r="AO45" s="97"/>
      <c r="AP45" s="97"/>
      <c r="AQ45" s="97"/>
      <c r="AR45" s="98"/>
      <c r="AS45" s="94" t="s">
        <v>130</v>
      </c>
      <c r="AT45" s="96" t="s">
        <v>67</v>
      </c>
      <c r="AU45" s="97"/>
      <c r="AV45" s="97"/>
      <c r="AW45" s="97"/>
      <c r="AX45" s="97"/>
      <c r="AY45" s="97"/>
      <c r="AZ45" s="97"/>
      <c r="BA45" s="97"/>
      <c r="BB45" s="97"/>
      <c r="BC45" s="98"/>
      <c r="BD45" s="94" t="s">
        <v>130</v>
      </c>
      <c r="BE45" s="96" t="s">
        <v>67</v>
      </c>
      <c r="BF45" s="97"/>
      <c r="BG45" s="97"/>
      <c r="BH45" s="97"/>
      <c r="BI45" s="97"/>
      <c r="BJ45" s="97"/>
      <c r="BK45" s="97"/>
      <c r="BL45" s="97"/>
      <c r="BM45" s="97"/>
      <c r="BN45" s="98"/>
      <c r="BO45" s="94" t="s">
        <v>130</v>
      </c>
      <c r="BP45" s="96" t="s">
        <v>67</v>
      </c>
      <c r="BQ45" s="97"/>
      <c r="BR45" s="97"/>
      <c r="BS45" s="97"/>
      <c r="BT45" s="97"/>
      <c r="BU45" s="97"/>
      <c r="BV45" s="97"/>
      <c r="BW45" s="97"/>
      <c r="BX45" s="97"/>
      <c r="BY45" s="98"/>
      <c r="BZ45" s="94" t="s">
        <v>130</v>
      </c>
      <c r="CA45" s="96" t="s">
        <v>67</v>
      </c>
      <c r="CB45" s="97"/>
      <c r="CC45" s="97"/>
      <c r="CD45" s="97"/>
      <c r="CE45" s="97"/>
      <c r="CF45" s="97"/>
      <c r="CG45" s="97"/>
      <c r="CH45" s="97"/>
      <c r="CI45" s="97"/>
      <c r="CJ45" s="98"/>
      <c r="CK45" s="94" t="s">
        <v>130</v>
      </c>
      <c r="CL45" s="96" t="s">
        <v>67</v>
      </c>
      <c r="CM45" s="97"/>
      <c r="CN45" s="97"/>
      <c r="CO45" s="97"/>
      <c r="CP45" s="97"/>
      <c r="CQ45" s="97"/>
      <c r="CR45" s="97"/>
      <c r="CS45" s="97"/>
      <c r="CT45" s="97"/>
      <c r="CU45" s="98"/>
      <c r="CV45" s="94" t="s">
        <v>130</v>
      </c>
      <c r="CW45" s="96" t="s">
        <v>67</v>
      </c>
      <c r="CX45" s="97"/>
      <c r="CY45" s="97"/>
      <c r="CZ45" s="97"/>
      <c r="DA45" s="97"/>
      <c r="DB45" s="97"/>
      <c r="DC45" s="97"/>
      <c r="DD45" s="97"/>
      <c r="DE45" s="97"/>
      <c r="DF45" s="98"/>
      <c r="DG45" s="94" t="s">
        <v>130</v>
      </c>
      <c r="DH45" s="96" t="s">
        <v>67</v>
      </c>
      <c r="DI45" s="97"/>
      <c r="DJ45" s="97"/>
      <c r="DK45" s="97"/>
      <c r="DL45" s="97"/>
      <c r="DM45" s="97"/>
      <c r="DN45" s="97"/>
      <c r="DO45" s="97"/>
      <c r="DP45" s="97"/>
      <c r="DQ45" s="98"/>
      <c r="DR45" s="94" t="s">
        <v>130</v>
      </c>
      <c r="DS45" s="99" t="s">
        <v>132</v>
      </c>
      <c r="DT45" s="99"/>
      <c r="DU45" s="99"/>
      <c r="DV45" s="99"/>
      <c r="DW45" s="99"/>
      <c r="DX45" s="99"/>
      <c r="DY45" s="99"/>
      <c r="DZ45" s="99"/>
    </row>
    <row r="46" spans="1:130" s="85" customFormat="1" ht="12.75" customHeight="1" x14ac:dyDescent="0.2">
      <c r="A46" s="100"/>
      <c r="B46" s="101"/>
      <c r="C46" s="101"/>
      <c r="D46" s="101"/>
      <c r="E46" s="101"/>
      <c r="F46" s="101"/>
      <c r="G46" s="101"/>
      <c r="H46" s="102" t="s">
        <v>58</v>
      </c>
      <c r="I46" s="103"/>
      <c r="J46" s="104" t="s">
        <v>0</v>
      </c>
      <c r="K46" s="105"/>
      <c r="L46" s="100"/>
      <c r="M46" s="106" t="s">
        <v>1</v>
      </c>
      <c r="N46" s="105"/>
      <c r="O46" s="106" t="s">
        <v>2</v>
      </c>
      <c r="P46" s="105"/>
      <c r="Q46" s="106" t="s">
        <v>3</v>
      </c>
      <c r="R46" s="105"/>
      <c r="S46" s="106" t="s">
        <v>4</v>
      </c>
      <c r="T46" s="105"/>
      <c r="U46" s="106" t="s">
        <v>5</v>
      </c>
      <c r="V46" s="105"/>
      <c r="W46" s="100"/>
      <c r="X46" s="106" t="s">
        <v>6</v>
      </c>
      <c r="Y46" s="105"/>
      <c r="Z46" s="106" t="s">
        <v>7</v>
      </c>
      <c r="AA46" s="105"/>
      <c r="AB46" s="106" t="s">
        <v>8</v>
      </c>
      <c r="AC46" s="105"/>
      <c r="AD46" s="106" t="s">
        <v>9</v>
      </c>
      <c r="AE46" s="105"/>
      <c r="AF46" s="106" t="s">
        <v>10</v>
      </c>
      <c r="AG46" s="105"/>
      <c r="AH46" s="100"/>
      <c r="AI46" s="107" t="s">
        <v>11</v>
      </c>
      <c r="AJ46" s="108"/>
      <c r="AK46" s="107" t="s">
        <v>12</v>
      </c>
      <c r="AL46" s="108"/>
      <c r="AM46" s="107" t="s">
        <v>13</v>
      </c>
      <c r="AN46" s="108"/>
      <c r="AO46" s="106" t="s">
        <v>14</v>
      </c>
      <c r="AP46" s="105"/>
      <c r="AQ46" s="106" t="s">
        <v>15</v>
      </c>
      <c r="AR46" s="105"/>
      <c r="AS46" s="100"/>
      <c r="AT46" s="106" t="s">
        <v>16</v>
      </c>
      <c r="AU46" s="105"/>
      <c r="AV46" s="106" t="s">
        <v>17</v>
      </c>
      <c r="AW46" s="105"/>
      <c r="AX46" s="107" t="s">
        <v>18</v>
      </c>
      <c r="AY46" s="108"/>
      <c r="AZ46" s="106" t="s">
        <v>19</v>
      </c>
      <c r="BA46" s="105"/>
      <c r="BB46" s="106" t="s">
        <v>20</v>
      </c>
      <c r="BC46" s="105"/>
      <c r="BD46" s="100"/>
      <c r="BE46" s="106" t="s">
        <v>21</v>
      </c>
      <c r="BF46" s="105"/>
      <c r="BG46" s="106" t="s">
        <v>22</v>
      </c>
      <c r="BH46" s="105"/>
      <c r="BI46" s="106" t="s">
        <v>23</v>
      </c>
      <c r="BJ46" s="105"/>
      <c r="BK46" s="106" t="s">
        <v>24</v>
      </c>
      <c r="BL46" s="105"/>
      <c r="BM46" s="106" t="s">
        <v>25</v>
      </c>
      <c r="BN46" s="105"/>
      <c r="BO46" s="100"/>
      <c r="BP46" s="106" t="s">
        <v>26</v>
      </c>
      <c r="BQ46" s="105"/>
      <c r="BR46" s="106" t="s">
        <v>27</v>
      </c>
      <c r="BS46" s="105"/>
      <c r="BT46" s="106" t="s">
        <v>28</v>
      </c>
      <c r="BU46" s="105"/>
      <c r="BV46" s="106" t="s">
        <v>29</v>
      </c>
      <c r="BW46" s="105"/>
      <c r="BX46" s="106" t="s">
        <v>30</v>
      </c>
      <c r="BY46" s="105"/>
      <c r="BZ46" s="100"/>
      <c r="CA46" s="106" t="s">
        <v>31</v>
      </c>
      <c r="CB46" s="105"/>
      <c r="CC46" s="106" t="s">
        <v>32</v>
      </c>
      <c r="CD46" s="105"/>
      <c r="CE46" s="106" t="s">
        <v>33</v>
      </c>
      <c r="CF46" s="105"/>
      <c r="CG46" s="106" t="s">
        <v>34</v>
      </c>
      <c r="CH46" s="105"/>
      <c r="CI46" s="106" t="s">
        <v>35</v>
      </c>
      <c r="CJ46" s="105"/>
      <c r="CK46" s="100"/>
      <c r="CL46" s="106" t="s">
        <v>36</v>
      </c>
      <c r="CM46" s="105"/>
      <c r="CN46" s="106" t="s">
        <v>37</v>
      </c>
      <c r="CO46" s="105"/>
      <c r="CP46" s="106" t="s">
        <v>38</v>
      </c>
      <c r="CQ46" s="105"/>
      <c r="CR46" s="106" t="s">
        <v>40</v>
      </c>
      <c r="CS46" s="105"/>
      <c r="CT46" s="107" t="s">
        <v>41</v>
      </c>
      <c r="CU46" s="108"/>
      <c r="CV46" s="100"/>
      <c r="CW46" s="107" t="s">
        <v>42</v>
      </c>
      <c r="CX46" s="108"/>
      <c r="CY46" s="107" t="s">
        <v>43</v>
      </c>
      <c r="CZ46" s="108"/>
      <c r="DA46" s="106" t="s">
        <v>44</v>
      </c>
      <c r="DB46" s="105"/>
      <c r="DC46" s="106" t="s">
        <v>45</v>
      </c>
      <c r="DD46" s="105"/>
      <c r="DE46" s="106" t="s">
        <v>46</v>
      </c>
      <c r="DF46" s="105"/>
      <c r="DG46" s="100"/>
      <c r="DH46" s="106" t="s">
        <v>47</v>
      </c>
      <c r="DI46" s="105"/>
      <c r="DJ46" s="106" t="s">
        <v>48</v>
      </c>
      <c r="DK46" s="105"/>
      <c r="DL46" s="106" t="s">
        <v>49</v>
      </c>
      <c r="DM46" s="105"/>
      <c r="DN46" s="106" t="s">
        <v>50</v>
      </c>
      <c r="DO46" s="105"/>
      <c r="DP46" s="106" t="s">
        <v>51</v>
      </c>
      <c r="DQ46" s="109"/>
      <c r="DR46" s="100"/>
      <c r="DS46" s="110" t="s">
        <v>58</v>
      </c>
      <c r="DT46" s="110"/>
      <c r="DU46" s="110" t="s">
        <v>39</v>
      </c>
      <c r="DV46" s="110"/>
      <c r="DW46" s="110" t="s">
        <v>63</v>
      </c>
      <c r="DX46" s="110"/>
      <c r="DY46" s="110" t="s">
        <v>64</v>
      </c>
      <c r="DZ46" s="110"/>
    </row>
    <row r="47" spans="1:130" s="85" customFormat="1" ht="13.5" thickBot="1" x14ac:dyDescent="0.25">
      <c r="A47" s="111"/>
      <c r="B47" s="12" t="s">
        <v>52</v>
      </c>
      <c r="C47" s="13" t="s">
        <v>53</v>
      </c>
      <c r="D47" s="14" t="s">
        <v>52</v>
      </c>
      <c r="E47" s="13" t="s">
        <v>53</v>
      </c>
      <c r="F47" s="14" t="s">
        <v>52</v>
      </c>
      <c r="G47" s="13" t="s">
        <v>53</v>
      </c>
      <c r="H47" s="14" t="s">
        <v>52</v>
      </c>
      <c r="I47" s="13" t="s">
        <v>53</v>
      </c>
      <c r="J47" s="24" t="s">
        <v>52</v>
      </c>
      <c r="K47" s="4" t="s">
        <v>53</v>
      </c>
      <c r="L47" s="111"/>
      <c r="M47" s="27" t="s">
        <v>52</v>
      </c>
      <c r="N47" s="4" t="s">
        <v>53</v>
      </c>
      <c r="O47" s="27" t="s">
        <v>52</v>
      </c>
      <c r="P47" s="4" t="s">
        <v>53</v>
      </c>
      <c r="Q47" s="27" t="s">
        <v>52</v>
      </c>
      <c r="R47" s="4" t="s">
        <v>53</v>
      </c>
      <c r="S47" s="27" t="s">
        <v>52</v>
      </c>
      <c r="T47" s="4" t="s">
        <v>53</v>
      </c>
      <c r="U47" s="27" t="s">
        <v>52</v>
      </c>
      <c r="V47" s="4" t="s">
        <v>53</v>
      </c>
      <c r="W47" s="111"/>
      <c r="X47" s="27" t="s">
        <v>52</v>
      </c>
      <c r="Y47" s="4" t="s">
        <v>53</v>
      </c>
      <c r="Z47" s="27" t="s">
        <v>52</v>
      </c>
      <c r="AA47" s="4" t="s">
        <v>53</v>
      </c>
      <c r="AB47" s="27" t="s">
        <v>52</v>
      </c>
      <c r="AC47" s="4" t="s">
        <v>53</v>
      </c>
      <c r="AD47" s="27" t="s">
        <v>52</v>
      </c>
      <c r="AE47" s="4" t="s">
        <v>53</v>
      </c>
      <c r="AF47" s="27" t="s">
        <v>52</v>
      </c>
      <c r="AG47" s="4" t="s">
        <v>53</v>
      </c>
      <c r="AH47" s="111"/>
      <c r="AI47" s="27" t="s">
        <v>52</v>
      </c>
      <c r="AJ47" s="4" t="s">
        <v>53</v>
      </c>
      <c r="AK47" s="27" t="s">
        <v>52</v>
      </c>
      <c r="AL47" s="4" t="s">
        <v>53</v>
      </c>
      <c r="AM47" s="27" t="s">
        <v>52</v>
      </c>
      <c r="AN47" s="4" t="s">
        <v>53</v>
      </c>
      <c r="AO47" s="27" t="s">
        <v>52</v>
      </c>
      <c r="AP47" s="4" t="s">
        <v>53</v>
      </c>
      <c r="AQ47" s="27" t="s">
        <v>52</v>
      </c>
      <c r="AR47" s="4" t="s">
        <v>53</v>
      </c>
      <c r="AS47" s="111"/>
      <c r="AT47" s="27" t="s">
        <v>52</v>
      </c>
      <c r="AU47" s="4" t="s">
        <v>53</v>
      </c>
      <c r="AV47" s="27" t="s">
        <v>52</v>
      </c>
      <c r="AW47" s="4" t="s">
        <v>53</v>
      </c>
      <c r="AX47" s="27" t="s">
        <v>52</v>
      </c>
      <c r="AY47" s="4" t="s">
        <v>53</v>
      </c>
      <c r="AZ47" s="27" t="s">
        <v>52</v>
      </c>
      <c r="BA47" s="4" t="s">
        <v>53</v>
      </c>
      <c r="BB47" s="27" t="s">
        <v>52</v>
      </c>
      <c r="BC47" s="4" t="s">
        <v>53</v>
      </c>
      <c r="BD47" s="111"/>
      <c r="BE47" s="27" t="s">
        <v>52</v>
      </c>
      <c r="BF47" s="4" t="s">
        <v>53</v>
      </c>
      <c r="BG47" s="27" t="s">
        <v>52</v>
      </c>
      <c r="BH47" s="4" t="s">
        <v>53</v>
      </c>
      <c r="BI47" s="27" t="s">
        <v>52</v>
      </c>
      <c r="BJ47" s="4" t="s">
        <v>53</v>
      </c>
      <c r="BK47" s="27" t="s">
        <v>52</v>
      </c>
      <c r="BL47" s="4" t="s">
        <v>53</v>
      </c>
      <c r="BM47" s="27" t="s">
        <v>52</v>
      </c>
      <c r="BN47" s="4" t="s">
        <v>53</v>
      </c>
      <c r="BO47" s="111"/>
      <c r="BP47" s="27" t="s">
        <v>52</v>
      </c>
      <c r="BQ47" s="4" t="s">
        <v>53</v>
      </c>
      <c r="BR47" s="27" t="s">
        <v>52</v>
      </c>
      <c r="BS47" s="4" t="s">
        <v>53</v>
      </c>
      <c r="BT47" s="27" t="s">
        <v>52</v>
      </c>
      <c r="BU47" s="4" t="s">
        <v>53</v>
      </c>
      <c r="BV47" s="27" t="s">
        <v>52</v>
      </c>
      <c r="BW47" s="4" t="s">
        <v>53</v>
      </c>
      <c r="BX47" s="27" t="s">
        <v>52</v>
      </c>
      <c r="BY47" s="4" t="s">
        <v>53</v>
      </c>
      <c r="BZ47" s="111"/>
      <c r="CA47" s="27" t="s">
        <v>52</v>
      </c>
      <c r="CB47" s="4" t="s">
        <v>53</v>
      </c>
      <c r="CC47" s="27" t="s">
        <v>52</v>
      </c>
      <c r="CD47" s="4" t="s">
        <v>53</v>
      </c>
      <c r="CE47" s="27" t="s">
        <v>52</v>
      </c>
      <c r="CF47" s="4" t="s">
        <v>53</v>
      </c>
      <c r="CG47" s="27" t="s">
        <v>52</v>
      </c>
      <c r="CH47" s="4" t="s">
        <v>53</v>
      </c>
      <c r="CI47" s="27" t="s">
        <v>52</v>
      </c>
      <c r="CJ47" s="4" t="s">
        <v>53</v>
      </c>
      <c r="CK47" s="111"/>
      <c r="CL47" s="27" t="s">
        <v>52</v>
      </c>
      <c r="CM47" s="4" t="s">
        <v>53</v>
      </c>
      <c r="CN47" s="27" t="s">
        <v>52</v>
      </c>
      <c r="CO47" s="4" t="s">
        <v>53</v>
      </c>
      <c r="CP47" s="27" t="s">
        <v>52</v>
      </c>
      <c r="CQ47" s="4" t="s">
        <v>53</v>
      </c>
      <c r="CR47" s="27" t="s">
        <v>52</v>
      </c>
      <c r="CS47" s="4" t="s">
        <v>53</v>
      </c>
      <c r="CT47" s="27" t="s">
        <v>52</v>
      </c>
      <c r="CU47" s="4" t="s">
        <v>53</v>
      </c>
      <c r="CV47" s="111"/>
      <c r="CW47" s="27" t="s">
        <v>52</v>
      </c>
      <c r="CX47" s="4" t="s">
        <v>53</v>
      </c>
      <c r="CY47" s="27" t="s">
        <v>52</v>
      </c>
      <c r="CZ47" s="4" t="s">
        <v>53</v>
      </c>
      <c r="DA47" s="27" t="s">
        <v>52</v>
      </c>
      <c r="DB47" s="4" t="s">
        <v>53</v>
      </c>
      <c r="DC47" s="27" t="s">
        <v>52</v>
      </c>
      <c r="DD47" s="4" t="s">
        <v>53</v>
      </c>
      <c r="DE47" s="27" t="s">
        <v>52</v>
      </c>
      <c r="DF47" s="4" t="s">
        <v>53</v>
      </c>
      <c r="DG47" s="111"/>
      <c r="DH47" s="27" t="s">
        <v>52</v>
      </c>
      <c r="DI47" s="4" t="s">
        <v>53</v>
      </c>
      <c r="DJ47" s="27" t="s">
        <v>52</v>
      </c>
      <c r="DK47" s="4" t="s">
        <v>53</v>
      </c>
      <c r="DL47" s="27" t="s">
        <v>52</v>
      </c>
      <c r="DM47" s="4" t="s">
        <v>53</v>
      </c>
      <c r="DN47" s="27" t="s">
        <v>52</v>
      </c>
      <c r="DO47" s="4" t="s">
        <v>53</v>
      </c>
      <c r="DP47" s="27" t="s">
        <v>52</v>
      </c>
      <c r="DQ47" s="4" t="s">
        <v>53</v>
      </c>
      <c r="DR47" s="111"/>
      <c r="DS47" s="27" t="s">
        <v>52</v>
      </c>
      <c r="DT47" s="4" t="s">
        <v>53</v>
      </c>
      <c r="DU47" s="27" t="s">
        <v>52</v>
      </c>
      <c r="DV47" s="4" t="s">
        <v>53</v>
      </c>
      <c r="DW47" s="27" t="s">
        <v>52</v>
      </c>
      <c r="DX47" s="4" t="s">
        <v>53</v>
      </c>
      <c r="DY47" s="27" t="s">
        <v>52</v>
      </c>
      <c r="DZ47" s="4" t="s">
        <v>53</v>
      </c>
    </row>
    <row r="48" spans="1:130" s="85" customFormat="1" x14ac:dyDescent="0.2">
      <c r="A48" s="58"/>
      <c r="B48" s="18"/>
      <c r="C48" s="17"/>
      <c r="D48" s="18"/>
      <c r="E48" s="17"/>
      <c r="F48" s="18"/>
      <c r="G48" s="17"/>
      <c r="H48" s="18"/>
      <c r="I48" s="17"/>
      <c r="J48" s="18"/>
      <c r="K48" s="17"/>
      <c r="L48" s="49"/>
      <c r="M48" s="18"/>
      <c r="N48" s="11"/>
      <c r="O48" s="18"/>
      <c r="P48" s="11"/>
      <c r="Q48" s="18"/>
      <c r="R48" s="11"/>
      <c r="S48" s="18"/>
      <c r="T48" s="11"/>
      <c r="U48" s="18"/>
      <c r="V48" s="11"/>
      <c r="W48" s="49"/>
      <c r="X48" s="18"/>
      <c r="Y48" s="11"/>
      <c r="Z48" s="18"/>
      <c r="AA48" s="11"/>
      <c r="AB48" s="18"/>
      <c r="AC48" s="11"/>
      <c r="AD48" s="18"/>
      <c r="AE48" s="11"/>
      <c r="AF48" s="18"/>
      <c r="AG48" s="11"/>
      <c r="AH48" s="49"/>
      <c r="AI48" s="18"/>
      <c r="AJ48" s="11"/>
      <c r="AK48" s="18"/>
      <c r="AL48" s="11"/>
      <c r="AM48" s="18"/>
      <c r="AN48" s="11"/>
      <c r="AO48" s="18"/>
      <c r="AP48" s="11"/>
      <c r="AQ48" s="18"/>
      <c r="AR48" s="11"/>
      <c r="AS48" s="49"/>
      <c r="AT48" s="18"/>
      <c r="AU48" s="11"/>
      <c r="AV48" s="18"/>
      <c r="AW48" s="11"/>
      <c r="AX48" s="18"/>
      <c r="AY48" s="11"/>
      <c r="AZ48" s="18"/>
      <c r="BA48" s="11"/>
      <c r="BB48" s="18"/>
      <c r="BC48" s="11"/>
      <c r="BD48" s="49"/>
      <c r="BE48" s="18"/>
      <c r="BF48" s="11"/>
      <c r="BG48" s="18"/>
      <c r="BH48" s="11"/>
      <c r="BI48" s="18"/>
      <c r="BJ48" s="11"/>
      <c r="BK48" s="18"/>
      <c r="BL48" s="11"/>
      <c r="BM48" s="18"/>
      <c r="BN48" s="11"/>
      <c r="BO48" s="49"/>
      <c r="BP48" s="18"/>
      <c r="BQ48" s="11"/>
      <c r="BR48" s="18"/>
      <c r="BS48" s="11"/>
      <c r="BT48" s="18"/>
      <c r="BU48" s="11"/>
      <c r="BV48" s="18"/>
      <c r="BW48" s="11"/>
      <c r="BX48" s="18"/>
      <c r="BY48" s="11"/>
      <c r="BZ48" s="49"/>
      <c r="CA48" s="18"/>
      <c r="CB48" s="11"/>
      <c r="CC48" s="18"/>
      <c r="CD48" s="11"/>
      <c r="CE48" s="18"/>
      <c r="CF48" s="11"/>
      <c r="CG48" s="18"/>
      <c r="CH48" s="11"/>
      <c r="CI48" s="18"/>
      <c r="CJ48" s="11"/>
      <c r="CK48" s="49"/>
      <c r="CL48" s="18"/>
      <c r="CM48" s="11"/>
      <c r="CN48" s="18"/>
      <c r="CO48" s="11"/>
      <c r="CP48" s="18"/>
      <c r="CQ48" s="11"/>
      <c r="CR48" s="18"/>
      <c r="CS48" s="11"/>
      <c r="CT48" s="18"/>
      <c r="CU48" s="11"/>
      <c r="CV48" s="49"/>
      <c r="CW48" s="18"/>
      <c r="CX48" s="11"/>
      <c r="CY48" s="18"/>
      <c r="CZ48" s="11"/>
      <c r="DA48" s="18"/>
      <c r="DB48" s="11"/>
      <c r="DC48" s="18"/>
      <c r="DD48" s="11"/>
      <c r="DE48" s="18"/>
      <c r="DF48" s="11"/>
      <c r="DG48" s="49"/>
      <c r="DH48" s="18"/>
      <c r="DI48" s="11"/>
      <c r="DJ48" s="18"/>
      <c r="DK48" s="11"/>
      <c r="DL48" s="18"/>
      <c r="DM48" s="11"/>
      <c r="DN48" s="18"/>
      <c r="DO48" s="11"/>
      <c r="DP48" s="18"/>
      <c r="DQ48" s="11"/>
      <c r="DR48" s="49"/>
      <c r="DS48" s="18"/>
      <c r="DT48" s="11"/>
      <c r="DU48" s="18"/>
      <c r="DV48" s="11"/>
      <c r="DW48" s="18"/>
      <c r="DX48" s="11"/>
      <c r="DY48" s="18"/>
      <c r="DZ48" s="11"/>
    </row>
    <row r="49" spans="1:130" x14ac:dyDescent="0.2">
      <c r="A49" s="52" t="s">
        <v>27</v>
      </c>
      <c r="B49" s="53">
        <v>1894217</v>
      </c>
      <c r="C49" s="54">
        <v>1845</v>
      </c>
      <c r="D49" s="53">
        <v>1586729</v>
      </c>
      <c r="E49" s="54">
        <v>11557</v>
      </c>
      <c r="F49" s="53">
        <v>243792</v>
      </c>
      <c r="G49" s="54">
        <v>10896</v>
      </c>
      <c r="H49" s="53">
        <v>52507</v>
      </c>
      <c r="I49" s="54">
        <v>4964</v>
      </c>
      <c r="J49" s="19">
        <v>420</v>
      </c>
      <c r="K49" s="50">
        <v>482</v>
      </c>
      <c r="L49" s="52" t="s">
        <v>27</v>
      </c>
      <c r="M49" s="19">
        <v>199</v>
      </c>
      <c r="N49" s="50">
        <v>268</v>
      </c>
      <c r="O49" s="19">
        <v>1456</v>
      </c>
      <c r="P49" s="50">
        <v>667</v>
      </c>
      <c r="Q49" s="19">
        <v>267</v>
      </c>
      <c r="R49" s="50">
        <v>268</v>
      </c>
      <c r="S49" s="19">
        <v>3707</v>
      </c>
      <c r="T49" s="50">
        <v>1657</v>
      </c>
      <c r="U49" s="19">
        <v>4520</v>
      </c>
      <c r="V49" s="50">
        <v>1312</v>
      </c>
      <c r="W49" s="52" t="s">
        <v>27</v>
      </c>
      <c r="X49" s="19">
        <v>0</v>
      </c>
      <c r="Y49" s="50">
        <v>163</v>
      </c>
      <c r="Z49" s="19">
        <v>11</v>
      </c>
      <c r="AA49" s="50">
        <v>20</v>
      </c>
      <c r="AB49" s="19">
        <v>10</v>
      </c>
      <c r="AC49" s="50">
        <v>22</v>
      </c>
      <c r="AD49" s="19">
        <v>2064</v>
      </c>
      <c r="AE49" s="50">
        <v>1080</v>
      </c>
      <c r="AF49" s="19">
        <v>592</v>
      </c>
      <c r="AG49" s="50">
        <v>295</v>
      </c>
      <c r="AH49" s="52" t="s">
        <v>27</v>
      </c>
      <c r="AI49" s="19">
        <v>144</v>
      </c>
      <c r="AJ49" s="50">
        <v>149</v>
      </c>
      <c r="AK49" s="43">
        <v>675</v>
      </c>
      <c r="AL49" s="66">
        <v>391</v>
      </c>
      <c r="AM49" s="19">
        <v>1615</v>
      </c>
      <c r="AN49" s="50">
        <v>798</v>
      </c>
      <c r="AO49" s="19">
        <v>171</v>
      </c>
      <c r="AP49" s="50">
        <v>156</v>
      </c>
      <c r="AQ49" s="19">
        <v>8825</v>
      </c>
      <c r="AR49" s="50">
        <v>2053</v>
      </c>
      <c r="AS49" s="52" t="s">
        <v>27</v>
      </c>
      <c r="AT49" s="19">
        <v>2337</v>
      </c>
      <c r="AU49" s="50">
        <v>947</v>
      </c>
      <c r="AV49" s="19">
        <v>492</v>
      </c>
      <c r="AW49" s="50">
        <v>465</v>
      </c>
      <c r="AX49" s="19">
        <v>265</v>
      </c>
      <c r="AY49" s="50">
        <v>253</v>
      </c>
      <c r="AZ49" s="19">
        <v>0</v>
      </c>
      <c r="BA49" s="50">
        <v>163</v>
      </c>
      <c r="BB49" s="19">
        <v>466</v>
      </c>
      <c r="BC49" s="50">
        <v>424</v>
      </c>
      <c r="BD49" s="52" t="s">
        <v>27</v>
      </c>
      <c r="BE49" s="19">
        <v>176</v>
      </c>
      <c r="BF49" s="50">
        <v>166</v>
      </c>
      <c r="BG49" s="19">
        <v>903</v>
      </c>
      <c r="BH49" s="50">
        <v>643</v>
      </c>
      <c r="BI49" s="19">
        <v>2713</v>
      </c>
      <c r="BJ49" s="50">
        <v>946</v>
      </c>
      <c r="BK49" s="19">
        <v>0</v>
      </c>
      <c r="BL49" s="50">
        <v>163</v>
      </c>
      <c r="BM49" s="19">
        <v>1929</v>
      </c>
      <c r="BN49" s="50">
        <v>726</v>
      </c>
      <c r="BO49" s="52" t="s">
        <v>27</v>
      </c>
      <c r="BP49" s="19">
        <v>207</v>
      </c>
      <c r="BQ49" s="50">
        <v>262</v>
      </c>
      <c r="BR49" s="23" t="s">
        <v>61</v>
      </c>
      <c r="BS49" s="55" t="s">
        <v>61</v>
      </c>
      <c r="BT49" s="23">
        <v>1133</v>
      </c>
      <c r="BU49" s="50">
        <v>838</v>
      </c>
      <c r="BV49" s="19">
        <v>67</v>
      </c>
      <c r="BW49" s="50">
        <v>118</v>
      </c>
      <c r="BX49" s="19">
        <v>58</v>
      </c>
      <c r="BY49" s="50">
        <v>95</v>
      </c>
      <c r="BZ49" s="52" t="s">
        <v>27</v>
      </c>
      <c r="CA49" s="19">
        <v>186</v>
      </c>
      <c r="CB49" s="50">
        <v>240</v>
      </c>
      <c r="CC49" s="19">
        <v>658</v>
      </c>
      <c r="CD49" s="50">
        <v>397</v>
      </c>
      <c r="CE49" s="19">
        <v>359</v>
      </c>
      <c r="CF49" s="50">
        <v>238</v>
      </c>
      <c r="CG49" s="19">
        <v>541</v>
      </c>
      <c r="CH49" s="50">
        <v>394</v>
      </c>
      <c r="CI49" s="19">
        <v>689</v>
      </c>
      <c r="CJ49" s="50">
        <v>342</v>
      </c>
      <c r="CK49" s="52" t="s">
        <v>27</v>
      </c>
      <c r="CL49" s="19">
        <v>951</v>
      </c>
      <c r="CM49" s="50">
        <v>617</v>
      </c>
      <c r="CN49" s="19">
        <v>850</v>
      </c>
      <c r="CO49" s="50">
        <v>758</v>
      </c>
      <c r="CP49" s="19">
        <v>364</v>
      </c>
      <c r="CQ49" s="50">
        <v>449</v>
      </c>
      <c r="CR49" s="19">
        <v>0</v>
      </c>
      <c r="CS49" s="50">
        <v>163</v>
      </c>
      <c r="CT49" s="19">
        <v>355</v>
      </c>
      <c r="CU49" s="50">
        <v>360</v>
      </c>
      <c r="CV49" s="52" t="s">
        <v>27</v>
      </c>
      <c r="CW49" s="19">
        <v>2537</v>
      </c>
      <c r="CX49" s="50">
        <v>897</v>
      </c>
      <c r="CY49" s="19">
        <v>684</v>
      </c>
      <c r="CZ49" s="50">
        <v>468</v>
      </c>
      <c r="DA49" s="19">
        <v>4876</v>
      </c>
      <c r="DB49" s="50">
        <v>2255</v>
      </c>
      <c r="DC49" s="19">
        <v>1467</v>
      </c>
      <c r="DD49" s="50">
        <v>860</v>
      </c>
      <c r="DE49" s="19">
        <v>13</v>
      </c>
      <c r="DF49" s="50">
        <v>25</v>
      </c>
      <c r="DG49" s="52" t="s">
        <v>27</v>
      </c>
      <c r="DH49" s="19">
        <v>774</v>
      </c>
      <c r="DI49" s="50">
        <v>754</v>
      </c>
      <c r="DJ49" s="19">
        <v>351</v>
      </c>
      <c r="DK49" s="50">
        <v>258</v>
      </c>
      <c r="DL49" s="19">
        <v>164</v>
      </c>
      <c r="DM49" s="50">
        <v>196</v>
      </c>
      <c r="DN49" s="19">
        <v>694</v>
      </c>
      <c r="DO49" s="50">
        <v>372</v>
      </c>
      <c r="DP49" s="19">
        <v>572</v>
      </c>
      <c r="DQ49" s="50">
        <v>361</v>
      </c>
      <c r="DR49" s="52" t="s">
        <v>27</v>
      </c>
      <c r="DS49" s="19">
        <v>11189</v>
      </c>
      <c r="DT49" s="50">
        <v>2380</v>
      </c>
      <c r="DU49" s="19">
        <v>436</v>
      </c>
      <c r="DV49" s="50">
        <v>561</v>
      </c>
      <c r="DW49" s="19">
        <v>115</v>
      </c>
      <c r="DX49" s="50">
        <v>165</v>
      </c>
      <c r="DY49" s="19">
        <v>10638</v>
      </c>
      <c r="DZ49" s="50">
        <v>2326</v>
      </c>
    </row>
    <row r="50" spans="1:130" x14ac:dyDescent="0.2">
      <c r="A50" s="52" t="s">
        <v>28</v>
      </c>
      <c r="B50" s="53">
        <v>2963456</v>
      </c>
      <c r="C50" s="54">
        <v>3069</v>
      </c>
      <c r="D50" s="53">
        <v>2430163</v>
      </c>
      <c r="E50" s="54">
        <v>15771</v>
      </c>
      <c r="F50" s="53">
        <v>383067</v>
      </c>
      <c r="G50" s="54">
        <v>15449</v>
      </c>
      <c r="H50" s="53">
        <v>133074</v>
      </c>
      <c r="I50" s="54">
        <v>9455</v>
      </c>
      <c r="J50" s="19">
        <v>191</v>
      </c>
      <c r="K50" s="50">
        <v>319</v>
      </c>
      <c r="L50" s="52" t="s">
        <v>28</v>
      </c>
      <c r="M50" s="19">
        <v>1024</v>
      </c>
      <c r="N50" s="50">
        <v>602</v>
      </c>
      <c r="O50" s="19">
        <v>5508</v>
      </c>
      <c r="P50" s="50">
        <v>2105</v>
      </c>
      <c r="Q50" s="19">
        <v>551</v>
      </c>
      <c r="R50" s="50">
        <v>682</v>
      </c>
      <c r="S50" s="19">
        <v>47513</v>
      </c>
      <c r="T50" s="50">
        <v>5663</v>
      </c>
      <c r="U50" s="19">
        <v>8518</v>
      </c>
      <c r="V50" s="50">
        <v>3385</v>
      </c>
      <c r="W50" s="52" t="s">
        <v>28</v>
      </c>
      <c r="X50" s="19">
        <v>693</v>
      </c>
      <c r="Y50" s="50">
        <v>631</v>
      </c>
      <c r="Z50" s="19">
        <v>517</v>
      </c>
      <c r="AA50" s="50">
        <v>682</v>
      </c>
      <c r="AB50" s="19">
        <v>249</v>
      </c>
      <c r="AC50" s="50">
        <v>204</v>
      </c>
      <c r="AD50" s="19">
        <v>5825</v>
      </c>
      <c r="AE50" s="50">
        <v>2289</v>
      </c>
      <c r="AF50" s="19">
        <v>1241</v>
      </c>
      <c r="AG50" s="50">
        <v>732</v>
      </c>
      <c r="AH50" s="52" t="s">
        <v>28</v>
      </c>
      <c r="AI50" s="19">
        <v>4231</v>
      </c>
      <c r="AJ50" s="50">
        <v>1450</v>
      </c>
      <c r="AK50" s="43">
        <v>3256</v>
      </c>
      <c r="AL50" s="66">
        <v>2143</v>
      </c>
      <c r="AM50" s="19">
        <v>2737</v>
      </c>
      <c r="AN50" s="50">
        <v>1020</v>
      </c>
      <c r="AO50" s="19">
        <v>862</v>
      </c>
      <c r="AP50" s="50">
        <v>796</v>
      </c>
      <c r="AQ50" s="19">
        <v>340</v>
      </c>
      <c r="AR50" s="50">
        <v>460</v>
      </c>
      <c r="AS50" s="52" t="s">
        <v>28</v>
      </c>
      <c r="AT50" s="19">
        <v>245</v>
      </c>
      <c r="AU50" s="50">
        <v>272</v>
      </c>
      <c r="AV50" s="19">
        <v>539</v>
      </c>
      <c r="AW50" s="50">
        <v>799</v>
      </c>
      <c r="AX50" s="19">
        <v>444</v>
      </c>
      <c r="AY50" s="50">
        <v>383</v>
      </c>
      <c r="AZ50" s="19">
        <v>82</v>
      </c>
      <c r="BA50" s="50">
        <v>135</v>
      </c>
      <c r="BB50" s="19">
        <v>1364</v>
      </c>
      <c r="BC50" s="50">
        <v>898</v>
      </c>
      <c r="BD50" s="52" t="s">
        <v>28</v>
      </c>
      <c r="BE50" s="19">
        <v>838</v>
      </c>
      <c r="BF50" s="50">
        <v>528</v>
      </c>
      <c r="BG50" s="19">
        <v>2023</v>
      </c>
      <c r="BH50" s="50">
        <v>991</v>
      </c>
      <c r="BI50" s="19">
        <v>1687</v>
      </c>
      <c r="BJ50" s="50">
        <v>848</v>
      </c>
      <c r="BK50" s="19">
        <v>801</v>
      </c>
      <c r="BL50" s="50">
        <v>639</v>
      </c>
      <c r="BM50" s="19">
        <v>2488</v>
      </c>
      <c r="BN50" s="50">
        <v>1499</v>
      </c>
      <c r="BO50" s="52" t="s">
        <v>28</v>
      </c>
      <c r="BP50" s="19">
        <v>429</v>
      </c>
      <c r="BQ50" s="50">
        <v>532</v>
      </c>
      <c r="BR50" s="19">
        <v>1151</v>
      </c>
      <c r="BS50" s="50">
        <v>1246</v>
      </c>
      <c r="BT50" s="23" t="s">
        <v>61</v>
      </c>
      <c r="BU50" s="55" t="s">
        <v>61</v>
      </c>
      <c r="BV50" s="23">
        <v>90</v>
      </c>
      <c r="BW50" s="50">
        <v>115</v>
      </c>
      <c r="BX50" s="19">
        <v>764</v>
      </c>
      <c r="BY50" s="50">
        <v>506</v>
      </c>
      <c r="BZ50" s="52" t="s">
        <v>28</v>
      </c>
      <c r="CA50" s="19">
        <v>1874</v>
      </c>
      <c r="CB50" s="50">
        <v>1029</v>
      </c>
      <c r="CC50" s="19">
        <v>2280</v>
      </c>
      <c r="CD50" s="50">
        <v>1234</v>
      </c>
      <c r="CE50" s="19">
        <v>4154</v>
      </c>
      <c r="CF50" s="50">
        <v>3105</v>
      </c>
      <c r="CG50" s="19">
        <v>153</v>
      </c>
      <c r="CH50" s="50">
        <v>177</v>
      </c>
      <c r="CI50" s="19">
        <v>2342</v>
      </c>
      <c r="CJ50" s="50">
        <v>1118</v>
      </c>
      <c r="CK50" s="52" t="s">
        <v>28</v>
      </c>
      <c r="CL50" s="19">
        <v>368</v>
      </c>
      <c r="CM50" s="50">
        <v>331</v>
      </c>
      <c r="CN50" s="19">
        <v>3501</v>
      </c>
      <c r="CO50" s="50">
        <v>1462</v>
      </c>
      <c r="CP50" s="19">
        <v>1758</v>
      </c>
      <c r="CQ50" s="50">
        <v>1044</v>
      </c>
      <c r="CR50" s="19">
        <v>85</v>
      </c>
      <c r="CS50" s="50">
        <v>139</v>
      </c>
      <c r="CT50" s="19">
        <v>1561</v>
      </c>
      <c r="CU50" s="50">
        <v>1536</v>
      </c>
      <c r="CV50" s="52" t="s">
        <v>28</v>
      </c>
      <c r="CW50" s="19">
        <v>908</v>
      </c>
      <c r="CX50" s="50">
        <v>885</v>
      </c>
      <c r="CY50" s="19">
        <v>1022</v>
      </c>
      <c r="CZ50" s="50">
        <v>767</v>
      </c>
      <c r="DA50" s="19">
        <v>5346</v>
      </c>
      <c r="DB50" s="50">
        <v>1783</v>
      </c>
      <c r="DC50" s="19">
        <v>4410</v>
      </c>
      <c r="DD50" s="50">
        <v>1523</v>
      </c>
      <c r="DE50" s="19">
        <v>237</v>
      </c>
      <c r="DF50" s="50">
        <v>245</v>
      </c>
      <c r="DG50" s="52" t="s">
        <v>28</v>
      </c>
      <c r="DH50" s="19">
        <v>1147</v>
      </c>
      <c r="DI50" s="50">
        <v>789</v>
      </c>
      <c r="DJ50" s="19">
        <v>5203</v>
      </c>
      <c r="DK50" s="50">
        <v>2278</v>
      </c>
      <c r="DL50" s="19">
        <v>0</v>
      </c>
      <c r="DM50" s="50">
        <v>211</v>
      </c>
      <c r="DN50" s="19">
        <v>381</v>
      </c>
      <c r="DO50" s="50">
        <v>348</v>
      </c>
      <c r="DP50" s="19">
        <v>143</v>
      </c>
      <c r="DQ50" s="50">
        <v>174</v>
      </c>
      <c r="DR50" s="52" t="s">
        <v>28</v>
      </c>
      <c r="DS50" s="19">
        <v>17152</v>
      </c>
      <c r="DT50" s="50">
        <v>3228</v>
      </c>
      <c r="DU50" s="19">
        <v>384</v>
      </c>
      <c r="DV50" s="50">
        <v>416</v>
      </c>
      <c r="DW50" s="19">
        <v>783</v>
      </c>
      <c r="DX50" s="50">
        <v>719</v>
      </c>
      <c r="DY50" s="19">
        <v>15985</v>
      </c>
      <c r="DZ50" s="50">
        <v>3252</v>
      </c>
    </row>
    <row r="51" spans="1:130" x14ac:dyDescent="0.2">
      <c r="A51" s="52" t="s">
        <v>29</v>
      </c>
      <c r="B51" s="53">
        <v>1330742</v>
      </c>
      <c r="C51" s="54">
        <v>1551</v>
      </c>
      <c r="D51" s="53">
        <v>1134244</v>
      </c>
      <c r="E51" s="54">
        <v>9693</v>
      </c>
      <c r="F51" s="53">
        <v>137212</v>
      </c>
      <c r="G51" s="54">
        <v>7357</v>
      </c>
      <c r="H51" s="53">
        <v>52893</v>
      </c>
      <c r="I51" s="54">
        <v>5645</v>
      </c>
      <c r="J51" s="19">
        <v>109</v>
      </c>
      <c r="K51" s="50">
        <v>94</v>
      </c>
      <c r="L51" s="52" t="s">
        <v>29</v>
      </c>
      <c r="M51" s="19">
        <v>151</v>
      </c>
      <c r="N51" s="50">
        <v>158</v>
      </c>
      <c r="O51" s="19">
        <v>190</v>
      </c>
      <c r="P51" s="50">
        <v>167</v>
      </c>
      <c r="Q51" s="19">
        <v>185</v>
      </c>
      <c r="R51" s="50">
        <v>318</v>
      </c>
      <c r="S51" s="19">
        <v>2418</v>
      </c>
      <c r="T51" s="50">
        <v>994</v>
      </c>
      <c r="U51" s="19">
        <v>512</v>
      </c>
      <c r="V51" s="50">
        <v>515</v>
      </c>
      <c r="W51" s="52" t="s">
        <v>29</v>
      </c>
      <c r="X51" s="19">
        <v>2946</v>
      </c>
      <c r="Y51" s="50">
        <v>1156</v>
      </c>
      <c r="Z51" s="19">
        <v>0</v>
      </c>
      <c r="AA51" s="50">
        <v>192</v>
      </c>
      <c r="AB51" s="19">
        <v>102</v>
      </c>
      <c r="AC51" s="50">
        <v>202</v>
      </c>
      <c r="AD51" s="19">
        <v>2486</v>
      </c>
      <c r="AE51" s="50">
        <v>996</v>
      </c>
      <c r="AF51" s="19">
        <v>725</v>
      </c>
      <c r="AG51" s="50">
        <v>547</v>
      </c>
      <c r="AH51" s="52" t="s">
        <v>29</v>
      </c>
      <c r="AI51" s="19">
        <v>307</v>
      </c>
      <c r="AJ51" s="50">
        <v>412</v>
      </c>
      <c r="AK51" s="43">
        <v>0</v>
      </c>
      <c r="AL51" s="66">
        <v>192</v>
      </c>
      <c r="AM51" s="19">
        <v>968</v>
      </c>
      <c r="AN51" s="50">
        <v>832</v>
      </c>
      <c r="AO51" s="19">
        <v>311</v>
      </c>
      <c r="AP51" s="50">
        <v>353</v>
      </c>
      <c r="AQ51" s="19">
        <v>67</v>
      </c>
      <c r="AR51" s="50">
        <v>114</v>
      </c>
      <c r="AS51" s="52" t="s">
        <v>29</v>
      </c>
      <c r="AT51" s="19">
        <v>0</v>
      </c>
      <c r="AU51" s="50">
        <v>192</v>
      </c>
      <c r="AV51" s="19">
        <v>45</v>
      </c>
      <c r="AW51" s="50">
        <v>88</v>
      </c>
      <c r="AX51" s="19">
        <v>47</v>
      </c>
      <c r="AY51" s="50">
        <v>82</v>
      </c>
      <c r="AZ51" s="19">
        <v>3950</v>
      </c>
      <c r="BA51" s="50">
        <v>1331</v>
      </c>
      <c r="BB51" s="19">
        <v>834</v>
      </c>
      <c r="BC51" s="50">
        <v>504</v>
      </c>
      <c r="BD51" s="52" t="s">
        <v>29</v>
      </c>
      <c r="BE51" s="19">
        <v>21734</v>
      </c>
      <c r="BF51" s="50">
        <v>3012</v>
      </c>
      <c r="BG51" s="19">
        <v>109</v>
      </c>
      <c r="BH51" s="50">
        <v>112</v>
      </c>
      <c r="BI51" s="19">
        <v>43</v>
      </c>
      <c r="BJ51" s="50">
        <v>78</v>
      </c>
      <c r="BK51" s="19">
        <v>0</v>
      </c>
      <c r="BL51" s="50">
        <v>192</v>
      </c>
      <c r="BM51" s="19">
        <v>205</v>
      </c>
      <c r="BN51" s="50">
        <v>255</v>
      </c>
      <c r="BO51" s="52" t="s">
        <v>29</v>
      </c>
      <c r="BP51" s="19">
        <v>0</v>
      </c>
      <c r="BQ51" s="50">
        <v>192</v>
      </c>
      <c r="BR51" s="19">
        <v>0</v>
      </c>
      <c r="BS51" s="50">
        <v>192</v>
      </c>
      <c r="BT51" s="19">
        <v>1083</v>
      </c>
      <c r="BU51" s="50">
        <v>1481</v>
      </c>
      <c r="BV51" s="23" t="s">
        <v>61</v>
      </c>
      <c r="BW51" s="55" t="s">
        <v>61</v>
      </c>
      <c r="BX51" s="23">
        <v>615</v>
      </c>
      <c r="BY51" s="50">
        <v>404</v>
      </c>
      <c r="BZ51" s="52" t="s">
        <v>29</v>
      </c>
      <c r="CA51" s="19">
        <v>0</v>
      </c>
      <c r="CB51" s="50">
        <v>192</v>
      </c>
      <c r="CC51" s="19">
        <v>4123</v>
      </c>
      <c r="CD51" s="50">
        <v>2421</v>
      </c>
      <c r="CE51" s="19">
        <v>1113</v>
      </c>
      <c r="CF51" s="50">
        <v>585</v>
      </c>
      <c r="CG51" s="19">
        <v>0</v>
      </c>
      <c r="CH51" s="50">
        <v>192</v>
      </c>
      <c r="CI51" s="19">
        <v>34</v>
      </c>
      <c r="CJ51" s="50">
        <v>49</v>
      </c>
      <c r="CK51" s="52" t="s">
        <v>29</v>
      </c>
      <c r="CL51" s="19">
        <v>259</v>
      </c>
      <c r="CM51" s="50">
        <v>348</v>
      </c>
      <c r="CN51" s="19">
        <v>136</v>
      </c>
      <c r="CO51" s="50">
        <v>168</v>
      </c>
      <c r="CP51" s="19">
        <v>1867</v>
      </c>
      <c r="CQ51" s="50">
        <v>964</v>
      </c>
      <c r="CR51" s="19">
        <v>582</v>
      </c>
      <c r="CS51" s="50">
        <v>459</v>
      </c>
      <c r="CT51" s="19">
        <v>439</v>
      </c>
      <c r="CU51" s="50">
        <v>405</v>
      </c>
      <c r="CV51" s="52" t="s">
        <v>29</v>
      </c>
      <c r="CW51" s="19">
        <v>224</v>
      </c>
      <c r="CX51" s="50">
        <v>270</v>
      </c>
      <c r="CY51" s="19">
        <v>167</v>
      </c>
      <c r="CZ51" s="50">
        <v>202</v>
      </c>
      <c r="DA51" s="19">
        <v>1200</v>
      </c>
      <c r="DB51" s="50">
        <v>875</v>
      </c>
      <c r="DC51" s="19">
        <v>30</v>
      </c>
      <c r="DD51" s="50">
        <v>54</v>
      </c>
      <c r="DE51" s="19">
        <v>1874</v>
      </c>
      <c r="DF51" s="50">
        <v>679</v>
      </c>
      <c r="DG51" s="52" t="s">
        <v>29</v>
      </c>
      <c r="DH51" s="19">
        <v>460</v>
      </c>
      <c r="DI51" s="50">
        <v>457</v>
      </c>
      <c r="DJ51" s="19">
        <v>146</v>
      </c>
      <c r="DK51" s="50">
        <v>193</v>
      </c>
      <c r="DL51" s="19">
        <v>0</v>
      </c>
      <c r="DM51" s="50">
        <v>192</v>
      </c>
      <c r="DN51" s="19">
        <v>97</v>
      </c>
      <c r="DO51" s="50">
        <v>165</v>
      </c>
      <c r="DP51" s="19">
        <v>0</v>
      </c>
      <c r="DQ51" s="50">
        <v>192</v>
      </c>
      <c r="DR51" s="52" t="s">
        <v>29</v>
      </c>
      <c r="DS51" s="19">
        <v>6393</v>
      </c>
      <c r="DT51" s="50">
        <v>1992</v>
      </c>
      <c r="DU51" s="19">
        <v>547</v>
      </c>
      <c r="DV51" s="50">
        <v>698</v>
      </c>
      <c r="DW51" s="19">
        <v>90</v>
      </c>
      <c r="DX51" s="50">
        <v>153</v>
      </c>
      <c r="DY51" s="19">
        <v>5756</v>
      </c>
      <c r="DZ51" s="50">
        <v>1854</v>
      </c>
    </row>
    <row r="52" spans="1:130" x14ac:dyDescent="0.2">
      <c r="A52" s="52" t="s">
        <v>30</v>
      </c>
      <c r="B52" s="19">
        <v>8910191</v>
      </c>
      <c r="C52" s="50">
        <v>5107</v>
      </c>
      <c r="D52" s="19">
        <v>7968039</v>
      </c>
      <c r="E52" s="50">
        <v>30575</v>
      </c>
      <c r="F52" s="19">
        <v>710807</v>
      </c>
      <c r="G52" s="50">
        <v>24385</v>
      </c>
      <c r="H52" s="19">
        <v>152106</v>
      </c>
      <c r="I52" s="50">
        <v>10356</v>
      </c>
      <c r="J52" s="19">
        <v>169</v>
      </c>
      <c r="K52" s="50">
        <v>205</v>
      </c>
      <c r="L52" s="52" t="s">
        <v>30</v>
      </c>
      <c r="M52" s="19">
        <v>610</v>
      </c>
      <c r="N52" s="50">
        <v>571</v>
      </c>
      <c r="O52" s="19">
        <v>898</v>
      </c>
      <c r="P52" s="50">
        <v>499</v>
      </c>
      <c r="Q52" s="19">
        <v>175</v>
      </c>
      <c r="R52" s="50">
        <v>224</v>
      </c>
      <c r="S52" s="19">
        <v>7968</v>
      </c>
      <c r="T52" s="50">
        <v>2732</v>
      </c>
      <c r="U52" s="19">
        <v>1099</v>
      </c>
      <c r="V52" s="50">
        <v>508</v>
      </c>
      <c r="W52" s="52" t="s">
        <v>30</v>
      </c>
      <c r="X52" s="19">
        <v>5324</v>
      </c>
      <c r="Y52" s="50">
        <v>2528</v>
      </c>
      <c r="Z52" s="19">
        <v>1543</v>
      </c>
      <c r="AA52" s="50">
        <v>720</v>
      </c>
      <c r="AB52" s="19">
        <v>662</v>
      </c>
      <c r="AC52" s="50">
        <v>395</v>
      </c>
      <c r="AD52" s="19">
        <v>9038</v>
      </c>
      <c r="AE52" s="50">
        <v>2342</v>
      </c>
      <c r="AF52" s="19">
        <v>3094</v>
      </c>
      <c r="AG52" s="50">
        <v>1959</v>
      </c>
      <c r="AH52" s="52" t="s">
        <v>30</v>
      </c>
      <c r="AI52" s="19">
        <v>353</v>
      </c>
      <c r="AJ52" s="50">
        <v>333</v>
      </c>
      <c r="AK52" s="43">
        <v>321</v>
      </c>
      <c r="AL52" s="66">
        <v>310</v>
      </c>
      <c r="AM52" s="19">
        <v>2517</v>
      </c>
      <c r="AN52" s="50">
        <v>1283</v>
      </c>
      <c r="AO52" s="19">
        <v>884</v>
      </c>
      <c r="AP52" s="50">
        <v>611</v>
      </c>
      <c r="AQ52" s="19">
        <v>22</v>
      </c>
      <c r="AR52" s="50">
        <v>38</v>
      </c>
      <c r="AS52" s="52" t="s">
        <v>30</v>
      </c>
      <c r="AT52" s="19">
        <v>1250</v>
      </c>
      <c r="AU52" s="50">
        <v>1354</v>
      </c>
      <c r="AV52" s="19">
        <v>312</v>
      </c>
      <c r="AW52" s="50">
        <v>444</v>
      </c>
      <c r="AX52" s="19">
        <v>297</v>
      </c>
      <c r="AY52" s="50">
        <v>232</v>
      </c>
      <c r="AZ52" s="19">
        <v>254</v>
      </c>
      <c r="BA52" s="50">
        <v>288</v>
      </c>
      <c r="BB52" s="19">
        <v>4817</v>
      </c>
      <c r="BC52" s="50">
        <v>2085</v>
      </c>
      <c r="BD52" s="52" t="s">
        <v>30</v>
      </c>
      <c r="BE52" s="19">
        <v>2599</v>
      </c>
      <c r="BF52" s="50">
        <v>1060</v>
      </c>
      <c r="BG52" s="19">
        <v>1676</v>
      </c>
      <c r="BH52" s="50">
        <v>1126</v>
      </c>
      <c r="BI52" s="19">
        <v>894</v>
      </c>
      <c r="BJ52" s="50">
        <v>531</v>
      </c>
      <c r="BK52" s="19">
        <v>78</v>
      </c>
      <c r="BL52" s="50">
        <v>131</v>
      </c>
      <c r="BM52" s="19">
        <v>761</v>
      </c>
      <c r="BN52" s="50">
        <v>464</v>
      </c>
      <c r="BO52" s="52" t="s">
        <v>30</v>
      </c>
      <c r="BP52" s="19">
        <v>54</v>
      </c>
      <c r="BQ52" s="50">
        <v>91</v>
      </c>
      <c r="BR52" s="19">
        <v>364</v>
      </c>
      <c r="BS52" s="50">
        <v>426</v>
      </c>
      <c r="BT52" s="19">
        <v>237</v>
      </c>
      <c r="BU52" s="50">
        <v>321</v>
      </c>
      <c r="BV52" s="19">
        <v>115</v>
      </c>
      <c r="BW52" s="50">
        <v>201</v>
      </c>
      <c r="BX52" s="23" t="s">
        <v>61</v>
      </c>
      <c r="BY52" s="55" t="s">
        <v>61</v>
      </c>
      <c r="BZ52" s="52" t="s">
        <v>30</v>
      </c>
      <c r="CA52" s="23">
        <v>0</v>
      </c>
      <c r="CB52" s="50">
        <v>206</v>
      </c>
      <c r="CC52" s="19">
        <v>57235</v>
      </c>
      <c r="CD52" s="50">
        <v>5972</v>
      </c>
      <c r="CE52" s="19">
        <v>3151</v>
      </c>
      <c r="CF52" s="50">
        <v>1298</v>
      </c>
      <c r="CG52" s="19">
        <v>171</v>
      </c>
      <c r="CH52" s="50">
        <v>271</v>
      </c>
      <c r="CI52" s="19">
        <v>1828</v>
      </c>
      <c r="CJ52" s="50">
        <v>825</v>
      </c>
      <c r="CK52" s="52" t="s">
        <v>30</v>
      </c>
      <c r="CL52" s="19">
        <v>327</v>
      </c>
      <c r="CM52" s="50">
        <v>294</v>
      </c>
      <c r="CN52" s="19">
        <v>809</v>
      </c>
      <c r="CO52" s="50">
        <v>502</v>
      </c>
      <c r="CP52" s="19">
        <v>22129</v>
      </c>
      <c r="CQ52" s="50">
        <v>3304</v>
      </c>
      <c r="CR52" s="19">
        <v>597</v>
      </c>
      <c r="CS52" s="50">
        <v>386</v>
      </c>
      <c r="CT52" s="19">
        <v>1288</v>
      </c>
      <c r="CU52" s="50">
        <v>596</v>
      </c>
      <c r="CV52" s="52" t="s">
        <v>30</v>
      </c>
      <c r="CW52" s="19">
        <v>0</v>
      </c>
      <c r="CX52" s="50">
        <v>206</v>
      </c>
      <c r="CY52" s="19">
        <v>715</v>
      </c>
      <c r="CZ52" s="50">
        <v>518</v>
      </c>
      <c r="DA52" s="19">
        <v>6591</v>
      </c>
      <c r="DB52" s="50">
        <v>1900</v>
      </c>
      <c r="DC52" s="19">
        <v>269</v>
      </c>
      <c r="DD52" s="50">
        <v>319</v>
      </c>
      <c r="DE52" s="19">
        <v>274</v>
      </c>
      <c r="DF52" s="50">
        <v>275</v>
      </c>
      <c r="DG52" s="52" t="s">
        <v>30</v>
      </c>
      <c r="DH52" s="19">
        <v>5750</v>
      </c>
      <c r="DI52" s="50">
        <v>2157</v>
      </c>
      <c r="DJ52" s="19">
        <v>1135</v>
      </c>
      <c r="DK52" s="50">
        <v>719</v>
      </c>
      <c r="DL52" s="19">
        <v>329</v>
      </c>
      <c r="DM52" s="50">
        <v>283</v>
      </c>
      <c r="DN52" s="19">
        <v>1013</v>
      </c>
      <c r="DO52" s="50">
        <v>555</v>
      </c>
      <c r="DP52" s="19">
        <v>110</v>
      </c>
      <c r="DQ52" s="50">
        <v>146</v>
      </c>
      <c r="DR52" s="52" t="s">
        <v>30</v>
      </c>
      <c r="DS52" s="19">
        <v>79239</v>
      </c>
      <c r="DT52" s="50">
        <v>8423</v>
      </c>
      <c r="DU52" s="19">
        <v>4195</v>
      </c>
      <c r="DV52" s="50">
        <v>1915</v>
      </c>
      <c r="DW52" s="19">
        <v>73</v>
      </c>
      <c r="DX52" s="50">
        <v>90</v>
      </c>
      <c r="DY52" s="19">
        <v>74971</v>
      </c>
      <c r="DZ52" s="50">
        <v>8335</v>
      </c>
    </row>
    <row r="53" spans="1:130" x14ac:dyDescent="0.2">
      <c r="A53" s="52" t="s">
        <v>31</v>
      </c>
      <c r="B53" s="19">
        <v>2062628</v>
      </c>
      <c r="C53" s="50">
        <v>2509</v>
      </c>
      <c r="D53" s="19">
        <v>1801560</v>
      </c>
      <c r="E53" s="50">
        <v>14081</v>
      </c>
      <c r="F53" s="19">
        <v>193225</v>
      </c>
      <c r="G53" s="50">
        <v>12238</v>
      </c>
      <c r="H53" s="19">
        <v>57255</v>
      </c>
      <c r="I53" s="50">
        <v>6560</v>
      </c>
      <c r="J53" s="19">
        <v>770</v>
      </c>
      <c r="K53" s="50">
        <v>828</v>
      </c>
      <c r="L53" s="52" t="s">
        <v>31</v>
      </c>
      <c r="M53" s="19">
        <v>1470</v>
      </c>
      <c r="N53" s="50">
        <v>972</v>
      </c>
      <c r="O53" s="19">
        <v>7129</v>
      </c>
      <c r="P53" s="50">
        <v>2157</v>
      </c>
      <c r="Q53" s="19">
        <v>258</v>
      </c>
      <c r="R53" s="50">
        <v>255</v>
      </c>
      <c r="S53" s="19">
        <v>6897</v>
      </c>
      <c r="T53" s="50">
        <v>2048</v>
      </c>
      <c r="U53" s="19">
        <v>3578</v>
      </c>
      <c r="V53" s="50">
        <v>1095</v>
      </c>
      <c r="W53" s="52" t="s">
        <v>31</v>
      </c>
      <c r="X53" s="19">
        <v>0</v>
      </c>
      <c r="Y53" s="50">
        <v>201</v>
      </c>
      <c r="Z53" s="19">
        <v>0</v>
      </c>
      <c r="AA53" s="50">
        <v>201</v>
      </c>
      <c r="AB53" s="19">
        <v>138</v>
      </c>
      <c r="AC53" s="50">
        <v>160</v>
      </c>
      <c r="AD53" s="19">
        <v>1029</v>
      </c>
      <c r="AE53" s="50">
        <v>446</v>
      </c>
      <c r="AF53" s="19">
        <v>413</v>
      </c>
      <c r="AG53" s="50">
        <v>290</v>
      </c>
      <c r="AH53" s="52" t="s">
        <v>31</v>
      </c>
      <c r="AI53" s="19">
        <v>509</v>
      </c>
      <c r="AJ53" s="50">
        <v>370</v>
      </c>
      <c r="AK53" s="43">
        <v>608</v>
      </c>
      <c r="AL53" s="66">
        <v>550</v>
      </c>
      <c r="AM53" s="19">
        <v>1297</v>
      </c>
      <c r="AN53" s="50">
        <v>794</v>
      </c>
      <c r="AO53" s="19">
        <v>1177</v>
      </c>
      <c r="AP53" s="50">
        <v>1669</v>
      </c>
      <c r="AQ53" s="19">
        <v>484</v>
      </c>
      <c r="AR53" s="50">
        <v>448</v>
      </c>
      <c r="AS53" s="52" t="s">
        <v>31</v>
      </c>
      <c r="AT53" s="19">
        <v>134</v>
      </c>
      <c r="AU53" s="50">
        <v>202</v>
      </c>
      <c r="AV53" s="19">
        <v>194</v>
      </c>
      <c r="AW53" s="50">
        <v>218</v>
      </c>
      <c r="AX53" s="19">
        <v>884</v>
      </c>
      <c r="AY53" s="50">
        <v>609</v>
      </c>
      <c r="AZ53" s="19">
        <v>0</v>
      </c>
      <c r="BA53" s="50">
        <v>201</v>
      </c>
      <c r="BB53" s="19">
        <v>935</v>
      </c>
      <c r="BC53" s="50">
        <v>893</v>
      </c>
      <c r="BD53" s="52" t="s">
        <v>31</v>
      </c>
      <c r="BE53" s="19">
        <v>349</v>
      </c>
      <c r="BF53" s="50">
        <v>287</v>
      </c>
      <c r="BG53" s="19">
        <v>495</v>
      </c>
      <c r="BH53" s="50">
        <v>358</v>
      </c>
      <c r="BI53" s="19">
        <v>307</v>
      </c>
      <c r="BJ53" s="50">
        <v>264</v>
      </c>
      <c r="BK53" s="19">
        <v>421</v>
      </c>
      <c r="BL53" s="50">
        <v>391</v>
      </c>
      <c r="BM53" s="19">
        <v>611</v>
      </c>
      <c r="BN53" s="50">
        <v>571</v>
      </c>
      <c r="BO53" s="52" t="s">
        <v>31</v>
      </c>
      <c r="BP53" s="19">
        <v>982</v>
      </c>
      <c r="BQ53" s="50">
        <v>698</v>
      </c>
      <c r="BR53" s="19">
        <v>261</v>
      </c>
      <c r="BS53" s="50">
        <v>275</v>
      </c>
      <c r="BT53" s="19">
        <v>1008</v>
      </c>
      <c r="BU53" s="50">
        <v>634</v>
      </c>
      <c r="BV53" s="19">
        <v>77</v>
      </c>
      <c r="BW53" s="50">
        <v>99</v>
      </c>
      <c r="BX53" s="19">
        <v>196</v>
      </c>
      <c r="BY53" s="50">
        <v>320</v>
      </c>
      <c r="BZ53" s="52" t="s">
        <v>31</v>
      </c>
      <c r="CA53" s="23" t="s">
        <v>61</v>
      </c>
      <c r="CB53" s="55" t="s">
        <v>61</v>
      </c>
      <c r="CC53" s="23">
        <v>886</v>
      </c>
      <c r="CD53" s="50">
        <v>589</v>
      </c>
      <c r="CE53" s="19">
        <v>261</v>
      </c>
      <c r="CF53" s="50">
        <v>254</v>
      </c>
      <c r="CG53" s="19">
        <v>215</v>
      </c>
      <c r="CH53" s="50">
        <v>224</v>
      </c>
      <c r="CI53" s="19">
        <v>579</v>
      </c>
      <c r="CJ53" s="50">
        <v>420</v>
      </c>
      <c r="CK53" s="52" t="s">
        <v>31</v>
      </c>
      <c r="CL53" s="19">
        <v>630</v>
      </c>
      <c r="CM53" s="50">
        <v>473</v>
      </c>
      <c r="CN53" s="19">
        <v>544</v>
      </c>
      <c r="CO53" s="50">
        <v>487</v>
      </c>
      <c r="CP53" s="19">
        <v>412</v>
      </c>
      <c r="CQ53" s="50">
        <v>225</v>
      </c>
      <c r="CR53" s="19">
        <v>291</v>
      </c>
      <c r="CS53" s="50">
        <v>482</v>
      </c>
      <c r="CT53" s="19">
        <v>730</v>
      </c>
      <c r="CU53" s="50">
        <v>577</v>
      </c>
      <c r="CV53" s="52" t="s">
        <v>31</v>
      </c>
      <c r="CW53" s="19">
        <v>100</v>
      </c>
      <c r="CX53" s="50">
        <v>83</v>
      </c>
      <c r="CY53" s="19">
        <v>431</v>
      </c>
      <c r="CZ53" s="50">
        <v>686</v>
      </c>
      <c r="DA53" s="19">
        <v>16356</v>
      </c>
      <c r="DB53" s="50">
        <v>4204</v>
      </c>
      <c r="DC53" s="19">
        <v>411</v>
      </c>
      <c r="DD53" s="50">
        <v>239</v>
      </c>
      <c r="DE53" s="19">
        <v>0</v>
      </c>
      <c r="DF53" s="50">
        <v>201</v>
      </c>
      <c r="DG53" s="52" t="s">
        <v>31</v>
      </c>
      <c r="DH53" s="19">
        <v>1694</v>
      </c>
      <c r="DI53" s="50">
        <v>848</v>
      </c>
      <c r="DJ53" s="19">
        <v>563</v>
      </c>
      <c r="DK53" s="50">
        <v>378</v>
      </c>
      <c r="DL53" s="19">
        <v>0</v>
      </c>
      <c r="DM53" s="50">
        <v>201</v>
      </c>
      <c r="DN53" s="19">
        <v>274</v>
      </c>
      <c r="DO53" s="50">
        <v>238</v>
      </c>
      <c r="DP53" s="19">
        <v>267</v>
      </c>
      <c r="DQ53" s="50">
        <v>231</v>
      </c>
      <c r="DR53" s="52" t="s">
        <v>31</v>
      </c>
      <c r="DS53" s="19">
        <v>10588</v>
      </c>
      <c r="DT53" s="50">
        <v>2699</v>
      </c>
      <c r="DU53" s="19">
        <v>131</v>
      </c>
      <c r="DV53" s="50">
        <v>158</v>
      </c>
      <c r="DW53" s="19">
        <v>0</v>
      </c>
      <c r="DX53" s="50">
        <v>201</v>
      </c>
      <c r="DY53" s="19">
        <v>10457</v>
      </c>
      <c r="DZ53" s="50">
        <v>2701</v>
      </c>
    </row>
    <row r="54" spans="1:130" x14ac:dyDescent="0.2">
      <c r="A54" s="52"/>
      <c r="B54" s="19"/>
      <c r="C54" s="50"/>
      <c r="D54" s="19"/>
      <c r="E54" s="50"/>
      <c r="F54" s="19"/>
      <c r="G54" s="50"/>
      <c r="H54" s="19"/>
      <c r="I54" s="50"/>
      <c r="J54" s="19"/>
      <c r="K54" s="50"/>
      <c r="L54" s="52"/>
      <c r="M54" s="19"/>
      <c r="N54" s="50"/>
      <c r="O54" s="19"/>
      <c r="P54" s="50"/>
      <c r="Q54" s="19"/>
      <c r="R54" s="50"/>
      <c r="S54" s="19"/>
      <c r="T54" s="50"/>
      <c r="U54" s="19"/>
      <c r="V54" s="50"/>
      <c r="W54" s="52"/>
      <c r="X54" s="19"/>
      <c r="Y54" s="50"/>
      <c r="Z54" s="19"/>
      <c r="AA54" s="50"/>
      <c r="AB54" s="19"/>
      <c r="AC54" s="50"/>
      <c r="AD54" s="19"/>
      <c r="AE54" s="50"/>
      <c r="AF54" s="19"/>
      <c r="AG54" s="50"/>
      <c r="AH54" s="52"/>
      <c r="AI54" s="19"/>
      <c r="AJ54" s="50"/>
      <c r="AK54" s="43"/>
      <c r="AL54" s="66"/>
      <c r="AM54" s="19"/>
      <c r="AN54" s="50"/>
      <c r="AO54" s="19"/>
      <c r="AP54" s="50"/>
      <c r="AQ54" s="19"/>
      <c r="AR54" s="50"/>
      <c r="AS54" s="52"/>
      <c r="AT54" s="19"/>
      <c r="AU54" s="50"/>
      <c r="AV54" s="19"/>
      <c r="AW54" s="50"/>
      <c r="AX54" s="19"/>
      <c r="AY54" s="50"/>
      <c r="AZ54" s="19"/>
      <c r="BA54" s="50"/>
      <c r="BB54" s="19"/>
      <c r="BC54" s="50"/>
      <c r="BD54" s="52"/>
      <c r="BE54" s="19"/>
      <c r="BF54" s="50"/>
      <c r="BG54" s="19"/>
      <c r="BH54" s="50"/>
      <c r="BI54" s="19"/>
      <c r="BJ54" s="50"/>
      <c r="BK54" s="19"/>
      <c r="BL54" s="50"/>
      <c r="BM54" s="19"/>
      <c r="BN54" s="50"/>
      <c r="BO54" s="52"/>
      <c r="BP54" s="19"/>
      <c r="BQ54" s="50"/>
      <c r="BR54" s="19"/>
      <c r="BS54" s="50"/>
      <c r="BT54" s="19"/>
      <c r="BU54" s="50"/>
      <c r="BV54" s="19"/>
      <c r="BW54" s="50"/>
      <c r="BX54" s="19"/>
      <c r="BY54" s="50"/>
      <c r="BZ54" s="52"/>
      <c r="CA54" s="56"/>
      <c r="CB54" s="150"/>
      <c r="CC54" s="19"/>
      <c r="CD54" s="150"/>
      <c r="CE54" s="19"/>
      <c r="CF54" s="150"/>
      <c r="CG54" s="19"/>
      <c r="CH54" s="150"/>
      <c r="CI54" s="19"/>
      <c r="CJ54" s="150"/>
      <c r="CK54" s="52"/>
      <c r="CL54" s="19"/>
      <c r="CM54" s="50"/>
      <c r="CN54" s="19"/>
      <c r="CO54" s="50"/>
      <c r="CP54" s="19"/>
      <c r="CQ54" s="50"/>
      <c r="CR54" s="19"/>
      <c r="CS54" s="50"/>
      <c r="CT54" s="19"/>
      <c r="CU54" s="50"/>
      <c r="CV54" s="52"/>
      <c r="CW54" s="19"/>
      <c r="CX54" s="50"/>
      <c r="CY54" s="19"/>
      <c r="CZ54" s="50"/>
      <c r="DA54" s="19"/>
      <c r="DB54" s="50"/>
      <c r="DC54" s="19"/>
      <c r="DD54" s="50"/>
      <c r="DE54" s="19"/>
      <c r="DF54" s="50"/>
      <c r="DG54" s="52"/>
      <c r="DH54" s="19"/>
      <c r="DI54" s="50"/>
      <c r="DJ54" s="19"/>
      <c r="DK54" s="50"/>
      <c r="DL54" s="19"/>
      <c r="DM54" s="50"/>
      <c r="DN54" s="19"/>
      <c r="DO54" s="50"/>
      <c r="DP54" s="19"/>
      <c r="DQ54" s="50"/>
      <c r="DR54" s="52"/>
      <c r="DS54" s="19"/>
      <c r="DT54" s="50"/>
      <c r="DU54" s="19"/>
      <c r="DV54" s="50"/>
      <c r="DW54" s="19"/>
      <c r="DX54" s="50"/>
      <c r="DY54" s="19"/>
      <c r="DZ54" s="50"/>
    </row>
    <row r="55" spans="1:130" x14ac:dyDescent="0.2">
      <c r="A55" s="52" t="s">
        <v>32</v>
      </c>
      <c r="B55" s="19">
        <v>19638923</v>
      </c>
      <c r="C55" s="50">
        <v>8149</v>
      </c>
      <c r="D55" s="19">
        <v>17553033</v>
      </c>
      <c r="E55" s="50">
        <v>35651</v>
      </c>
      <c r="F55" s="19">
        <v>1655152</v>
      </c>
      <c r="G55" s="50">
        <v>34038</v>
      </c>
      <c r="H55" s="19">
        <v>285252</v>
      </c>
      <c r="I55" s="50">
        <v>11214</v>
      </c>
      <c r="J55" s="19">
        <v>1849</v>
      </c>
      <c r="K55" s="50">
        <v>1315</v>
      </c>
      <c r="L55" s="52" t="s">
        <v>32</v>
      </c>
      <c r="M55" s="19">
        <v>1049</v>
      </c>
      <c r="N55" s="50">
        <v>853</v>
      </c>
      <c r="O55" s="19">
        <v>3826</v>
      </c>
      <c r="P55" s="50">
        <v>1292</v>
      </c>
      <c r="Q55" s="19">
        <v>1209</v>
      </c>
      <c r="R55" s="50">
        <v>834</v>
      </c>
      <c r="S55" s="19">
        <v>24982</v>
      </c>
      <c r="T55" s="50">
        <v>3766</v>
      </c>
      <c r="U55" s="19">
        <v>3104</v>
      </c>
      <c r="V55" s="50">
        <v>1234</v>
      </c>
      <c r="W55" s="52" t="s">
        <v>32</v>
      </c>
      <c r="X55" s="19">
        <v>17340</v>
      </c>
      <c r="Y55" s="50">
        <v>3100</v>
      </c>
      <c r="Z55" s="19">
        <v>1203</v>
      </c>
      <c r="AA55" s="50">
        <v>559</v>
      </c>
      <c r="AB55" s="19">
        <v>4401</v>
      </c>
      <c r="AC55" s="50">
        <v>1215</v>
      </c>
      <c r="AD55" s="19">
        <v>28145</v>
      </c>
      <c r="AE55" s="50">
        <v>3682</v>
      </c>
      <c r="AF55" s="19">
        <v>11328</v>
      </c>
      <c r="AG55" s="50">
        <v>2746</v>
      </c>
      <c r="AH55" s="52" t="s">
        <v>32</v>
      </c>
      <c r="AI55" s="19">
        <v>1740</v>
      </c>
      <c r="AJ55" s="50">
        <v>1099</v>
      </c>
      <c r="AK55" s="43">
        <v>1088</v>
      </c>
      <c r="AL55" s="66">
        <v>1015</v>
      </c>
      <c r="AM55" s="19">
        <v>6879</v>
      </c>
      <c r="AN55" s="50">
        <v>1790</v>
      </c>
      <c r="AO55" s="19">
        <v>2657</v>
      </c>
      <c r="AP55" s="50">
        <v>1227</v>
      </c>
      <c r="AQ55" s="19">
        <v>2050</v>
      </c>
      <c r="AR55" s="50">
        <v>1797</v>
      </c>
      <c r="AS55" s="52" t="s">
        <v>32</v>
      </c>
      <c r="AT55" s="19">
        <v>1381</v>
      </c>
      <c r="AU55" s="50">
        <v>711</v>
      </c>
      <c r="AV55" s="19">
        <v>1216</v>
      </c>
      <c r="AW55" s="50">
        <v>721</v>
      </c>
      <c r="AX55" s="19">
        <v>1416</v>
      </c>
      <c r="AY55" s="50">
        <v>677</v>
      </c>
      <c r="AZ55" s="19">
        <v>1611</v>
      </c>
      <c r="BA55" s="50">
        <v>616</v>
      </c>
      <c r="BB55" s="19">
        <v>8499</v>
      </c>
      <c r="BC55" s="50">
        <v>1859</v>
      </c>
      <c r="BD55" s="52" t="s">
        <v>32</v>
      </c>
      <c r="BE55" s="19">
        <v>14775</v>
      </c>
      <c r="BF55" s="50">
        <v>2216</v>
      </c>
      <c r="BG55" s="19">
        <v>3088</v>
      </c>
      <c r="BH55" s="50">
        <v>1071</v>
      </c>
      <c r="BI55" s="19">
        <v>1973</v>
      </c>
      <c r="BJ55" s="50">
        <v>1148</v>
      </c>
      <c r="BK55" s="19">
        <v>758</v>
      </c>
      <c r="BL55" s="50">
        <v>417</v>
      </c>
      <c r="BM55" s="19">
        <v>4014</v>
      </c>
      <c r="BN55" s="50">
        <v>1871</v>
      </c>
      <c r="BO55" s="52" t="s">
        <v>32</v>
      </c>
      <c r="BP55" s="19">
        <v>597</v>
      </c>
      <c r="BQ55" s="50">
        <v>607</v>
      </c>
      <c r="BR55" s="19">
        <v>98</v>
      </c>
      <c r="BS55" s="50">
        <v>97</v>
      </c>
      <c r="BT55" s="19">
        <v>2273</v>
      </c>
      <c r="BU55" s="50">
        <v>871</v>
      </c>
      <c r="BV55" s="19">
        <v>1997</v>
      </c>
      <c r="BW55" s="50">
        <v>907</v>
      </c>
      <c r="BX55" s="19">
        <v>34953</v>
      </c>
      <c r="BY55" s="50">
        <v>4577</v>
      </c>
      <c r="BZ55" s="151" t="s">
        <v>32</v>
      </c>
      <c r="CA55" s="152">
        <v>615</v>
      </c>
      <c r="CB55" s="153">
        <v>505</v>
      </c>
      <c r="CC55" s="23" t="s">
        <v>61</v>
      </c>
      <c r="CD55" s="154" t="s">
        <v>61</v>
      </c>
      <c r="CE55" s="152">
        <v>12000</v>
      </c>
      <c r="CF55" s="153">
        <v>2513</v>
      </c>
      <c r="CG55" s="152">
        <v>449</v>
      </c>
      <c r="CH55" s="153">
        <v>363</v>
      </c>
      <c r="CI55" s="152">
        <v>7863</v>
      </c>
      <c r="CJ55" s="155">
        <v>2464</v>
      </c>
      <c r="CK55" s="52" t="s">
        <v>32</v>
      </c>
      <c r="CL55" s="19">
        <v>2015</v>
      </c>
      <c r="CM55" s="50">
        <v>1374</v>
      </c>
      <c r="CN55" s="19">
        <v>1658</v>
      </c>
      <c r="CO55" s="50">
        <v>721</v>
      </c>
      <c r="CP55" s="19">
        <v>25006</v>
      </c>
      <c r="CQ55" s="50">
        <v>3643</v>
      </c>
      <c r="CR55" s="19">
        <v>2654</v>
      </c>
      <c r="CS55" s="50">
        <v>1078</v>
      </c>
      <c r="CT55" s="19">
        <v>6044</v>
      </c>
      <c r="CU55" s="50">
        <v>2085</v>
      </c>
      <c r="CV55" s="52" t="s">
        <v>32</v>
      </c>
      <c r="CW55" s="19">
        <v>125</v>
      </c>
      <c r="CX55" s="50">
        <v>130</v>
      </c>
      <c r="CY55" s="19">
        <v>4072</v>
      </c>
      <c r="CZ55" s="50">
        <v>1372</v>
      </c>
      <c r="DA55" s="19">
        <v>10058</v>
      </c>
      <c r="DB55" s="50">
        <v>1960</v>
      </c>
      <c r="DC55" s="19">
        <v>334</v>
      </c>
      <c r="DD55" s="50">
        <v>294</v>
      </c>
      <c r="DE55" s="19">
        <v>2929</v>
      </c>
      <c r="DF55" s="50">
        <v>884</v>
      </c>
      <c r="DG55" s="52" t="s">
        <v>32</v>
      </c>
      <c r="DH55" s="19">
        <v>10677</v>
      </c>
      <c r="DI55" s="50">
        <v>2883</v>
      </c>
      <c r="DJ55" s="19">
        <v>5529</v>
      </c>
      <c r="DK55" s="50">
        <v>2644</v>
      </c>
      <c r="DL55" s="19">
        <v>402</v>
      </c>
      <c r="DM55" s="50">
        <v>304</v>
      </c>
      <c r="DN55" s="19">
        <v>1269</v>
      </c>
      <c r="DO55" s="50">
        <v>505</v>
      </c>
      <c r="DP55" s="19">
        <v>54</v>
      </c>
      <c r="DQ55" s="50">
        <v>65</v>
      </c>
      <c r="DR55" s="52" t="s">
        <v>32</v>
      </c>
      <c r="DS55" s="19">
        <v>145486</v>
      </c>
      <c r="DT55" s="50">
        <v>8190</v>
      </c>
      <c r="DU55" s="19">
        <v>5910</v>
      </c>
      <c r="DV55" s="50">
        <v>1731</v>
      </c>
      <c r="DW55" s="19">
        <v>1325</v>
      </c>
      <c r="DX55" s="50">
        <v>1355</v>
      </c>
      <c r="DY55" s="19">
        <v>138251</v>
      </c>
      <c r="DZ55" s="50">
        <v>7633</v>
      </c>
    </row>
    <row r="56" spans="1:130" x14ac:dyDescent="0.2">
      <c r="A56" s="52" t="s">
        <v>33</v>
      </c>
      <c r="B56" s="19">
        <v>10158556</v>
      </c>
      <c r="C56" s="50">
        <v>5686</v>
      </c>
      <c r="D56" s="19">
        <v>8649400</v>
      </c>
      <c r="E56" s="50">
        <v>35788</v>
      </c>
      <c r="F56" s="19">
        <v>1139260</v>
      </c>
      <c r="G56" s="50">
        <v>29207</v>
      </c>
      <c r="H56" s="19">
        <v>313834</v>
      </c>
      <c r="I56" s="50">
        <v>13762</v>
      </c>
      <c r="J56" s="19">
        <v>4526</v>
      </c>
      <c r="K56" s="50">
        <v>1707</v>
      </c>
      <c r="L56" s="52" t="s">
        <v>33</v>
      </c>
      <c r="M56" s="19">
        <v>1401</v>
      </c>
      <c r="N56" s="50">
        <v>788</v>
      </c>
      <c r="O56" s="19">
        <v>5624</v>
      </c>
      <c r="P56" s="50">
        <v>2646</v>
      </c>
      <c r="Q56" s="19">
        <v>747</v>
      </c>
      <c r="R56" s="50">
        <v>447</v>
      </c>
      <c r="S56" s="19">
        <v>22469</v>
      </c>
      <c r="T56" s="50">
        <v>4025</v>
      </c>
      <c r="U56" s="19">
        <v>4021</v>
      </c>
      <c r="V56" s="50">
        <v>1511</v>
      </c>
      <c r="W56" s="52" t="s">
        <v>33</v>
      </c>
      <c r="X56" s="19">
        <v>5780</v>
      </c>
      <c r="Y56" s="50">
        <v>2039</v>
      </c>
      <c r="Z56" s="19">
        <v>1186</v>
      </c>
      <c r="AA56" s="50">
        <v>653</v>
      </c>
      <c r="AB56" s="19">
        <v>2183</v>
      </c>
      <c r="AC56" s="50">
        <v>883</v>
      </c>
      <c r="AD56" s="19">
        <v>33594</v>
      </c>
      <c r="AE56" s="50">
        <v>4235</v>
      </c>
      <c r="AF56" s="19">
        <v>16892</v>
      </c>
      <c r="AG56" s="50">
        <v>3013</v>
      </c>
      <c r="AH56" s="52" t="s">
        <v>33</v>
      </c>
      <c r="AI56" s="19">
        <v>1463</v>
      </c>
      <c r="AJ56" s="50">
        <v>974</v>
      </c>
      <c r="AK56" s="43">
        <v>97</v>
      </c>
      <c r="AL56" s="66">
        <v>163</v>
      </c>
      <c r="AM56" s="19">
        <v>6013</v>
      </c>
      <c r="AN56" s="50">
        <v>1609</v>
      </c>
      <c r="AO56" s="19">
        <v>4392</v>
      </c>
      <c r="AP56" s="50">
        <v>1679</v>
      </c>
      <c r="AQ56" s="19">
        <v>978</v>
      </c>
      <c r="AR56" s="50">
        <v>692</v>
      </c>
      <c r="AS56" s="52" t="s">
        <v>33</v>
      </c>
      <c r="AT56" s="19">
        <v>1590</v>
      </c>
      <c r="AU56" s="50">
        <v>1048</v>
      </c>
      <c r="AV56" s="19">
        <v>1531</v>
      </c>
      <c r="AW56" s="50">
        <v>759</v>
      </c>
      <c r="AX56" s="19">
        <v>3491</v>
      </c>
      <c r="AY56" s="50">
        <v>1407</v>
      </c>
      <c r="AZ56" s="19">
        <v>1014</v>
      </c>
      <c r="BA56" s="50">
        <v>658</v>
      </c>
      <c r="BB56" s="19">
        <v>10899</v>
      </c>
      <c r="BC56" s="50">
        <v>2903</v>
      </c>
      <c r="BD56" s="52" t="s">
        <v>33</v>
      </c>
      <c r="BE56" s="19">
        <v>7605</v>
      </c>
      <c r="BF56" s="50">
        <v>2294</v>
      </c>
      <c r="BG56" s="19">
        <v>5404</v>
      </c>
      <c r="BH56" s="50">
        <v>1348</v>
      </c>
      <c r="BI56" s="19">
        <v>2769</v>
      </c>
      <c r="BJ56" s="50">
        <v>1255</v>
      </c>
      <c r="BK56" s="19">
        <v>1723</v>
      </c>
      <c r="BL56" s="50">
        <v>970</v>
      </c>
      <c r="BM56" s="19">
        <v>4394</v>
      </c>
      <c r="BN56" s="50">
        <v>1691</v>
      </c>
      <c r="BO56" s="52" t="s">
        <v>33</v>
      </c>
      <c r="BP56" s="19">
        <v>433</v>
      </c>
      <c r="BQ56" s="50">
        <v>437</v>
      </c>
      <c r="BR56" s="19">
        <v>259</v>
      </c>
      <c r="BS56" s="50">
        <v>275</v>
      </c>
      <c r="BT56" s="19">
        <v>1758</v>
      </c>
      <c r="BU56" s="50">
        <v>959</v>
      </c>
      <c r="BV56" s="19">
        <v>273</v>
      </c>
      <c r="BW56" s="50">
        <v>226</v>
      </c>
      <c r="BX56" s="19">
        <v>11559</v>
      </c>
      <c r="BY56" s="50">
        <v>2631</v>
      </c>
      <c r="BZ56" s="151" t="s">
        <v>33</v>
      </c>
      <c r="CA56" s="152">
        <v>1047</v>
      </c>
      <c r="CB56" s="153">
        <v>892</v>
      </c>
      <c r="CC56" s="152">
        <v>27031</v>
      </c>
      <c r="CD56" s="153">
        <v>4381</v>
      </c>
      <c r="CE56" s="23" t="s">
        <v>61</v>
      </c>
      <c r="CF56" s="154" t="s">
        <v>61</v>
      </c>
      <c r="CG56" s="152">
        <v>571</v>
      </c>
      <c r="CH56" s="153">
        <v>448</v>
      </c>
      <c r="CI56" s="152">
        <v>11359</v>
      </c>
      <c r="CJ56" s="155">
        <v>3377</v>
      </c>
      <c r="CK56" s="52" t="s">
        <v>33</v>
      </c>
      <c r="CL56" s="19">
        <v>1260</v>
      </c>
      <c r="CM56" s="50">
        <v>519</v>
      </c>
      <c r="CN56" s="19">
        <v>1778</v>
      </c>
      <c r="CO56" s="50">
        <v>1166</v>
      </c>
      <c r="CP56" s="19">
        <v>12542</v>
      </c>
      <c r="CQ56" s="50">
        <v>3162</v>
      </c>
      <c r="CR56" s="19">
        <v>234</v>
      </c>
      <c r="CS56" s="50">
        <v>226</v>
      </c>
      <c r="CT56" s="19">
        <v>28508</v>
      </c>
      <c r="CU56" s="50">
        <v>4023</v>
      </c>
      <c r="CV56" s="52" t="s">
        <v>33</v>
      </c>
      <c r="CW56" s="19">
        <v>12</v>
      </c>
      <c r="CX56" s="50">
        <v>22</v>
      </c>
      <c r="CY56" s="19">
        <v>8416</v>
      </c>
      <c r="CZ56" s="50">
        <v>2141</v>
      </c>
      <c r="DA56" s="19">
        <v>14655</v>
      </c>
      <c r="DB56" s="50">
        <v>3149</v>
      </c>
      <c r="DC56" s="19">
        <v>623</v>
      </c>
      <c r="DD56" s="50">
        <v>401</v>
      </c>
      <c r="DE56" s="19">
        <v>524</v>
      </c>
      <c r="DF56" s="50">
        <v>486</v>
      </c>
      <c r="DG56" s="52" t="s">
        <v>33</v>
      </c>
      <c r="DH56" s="19">
        <v>27833</v>
      </c>
      <c r="DI56" s="50">
        <v>4184</v>
      </c>
      <c r="DJ56" s="19">
        <v>5896</v>
      </c>
      <c r="DK56" s="50">
        <v>2266</v>
      </c>
      <c r="DL56" s="19">
        <v>3423</v>
      </c>
      <c r="DM56" s="50">
        <v>1629</v>
      </c>
      <c r="DN56" s="19">
        <v>1895</v>
      </c>
      <c r="DO56" s="50">
        <v>801</v>
      </c>
      <c r="DP56" s="19">
        <v>159</v>
      </c>
      <c r="DQ56" s="50">
        <v>212</v>
      </c>
      <c r="DR56" s="52" t="s">
        <v>33</v>
      </c>
      <c r="DS56" s="19">
        <v>56062</v>
      </c>
      <c r="DT56" s="50">
        <v>6184</v>
      </c>
      <c r="DU56" s="19">
        <v>3011</v>
      </c>
      <c r="DV56" s="50">
        <v>1506</v>
      </c>
      <c r="DW56" s="19">
        <v>385</v>
      </c>
      <c r="DX56" s="50">
        <v>526</v>
      </c>
      <c r="DY56" s="19">
        <v>52666</v>
      </c>
      <c r="DZ56" s="50">
        <v>6001</v>
      </c>
    </row>
    <row r="57" spans="1:130" x14ac:dyDescent="0.2">
      <c r="A57" s="52" t="s">
        <v>34</v>
      </c>
      <c r="B57" s="19">
        <v>744641</v>
      </c>
      <c r="C57" s="50">
        <v>1446</v>
      </c>
      <c r="D57" s="19">
        <v>609017</v>
      </c>
      <c r="E57" s="50">
        <v>7590</v>
      </c>
      <c r="F57" s="19">
        <v>92436</v>
      </c>
      <c r="G57" s="50">
        <v>6922</v>
      </c>
      <c r="H57" s="19">
        <v>37315</v>
      </c>
      <c r="I57" s="50">
        <v>3906</v>
      </c>
      <c r="J57" s="19">
        <v>53</v>
      </c>
      <c r="K57" s="50">
        <v>89</v>
      </c>
      <c r="L57" s="52" t="s">
        <v>34</v>
      </c>
      <c r="M57" s="19">
        <v>152</v>
      </c>
      <c r="N57" s="50">
        <v>194</v>
      </c>
      <c r="O57" s="19">
        <v>564</v>
      </c>
      <c r="P57" s="50">
        <v>446</v>
      </c>
      <c r="Q57" s="19">
        <v>48</v>
      </c>
      <c r="R57" s="50">
        <v>78</v>
      </c>
      <c r="S57" s="19">
        <v>4051</v>
      </c>
      <c r="T57" s="50">
        <v>1577</v>
      </c>
      <c r="U57" s="19">
        <v>995</v>
      </c>
      <c r="V57" s="50">
        <v>726</v>
      </c>
      <c r="W57" s="52" t="s">
        <v>34</v>
      </c>
      <c r="X57" s="19">
        <v>0</v>
      </c>
      <c r="Y57" s="50">
        <v>161</v>
      </c>
      <c r="Z57" s="19">
        <v>167</v>
      </c>
      <c r="AA57" s="50">
        <v>188</v>
      </c>
      <c r="AB57" s="19">
        <v>0</v>
      </c>
      <c r="AC57" s="50">
        <v>161</v>
      </c>
      <c r="AD57" s="19">
        <v>1255</v>
      </c>
      <c r="AE57" s="50">
        <v>644</v>
      </c>
      <c r="AF57" s="19">
        <v>58</v>
      </c>
      <c r="AG57" s="50">
        <v>98</v>
      </c>
      <c r="AH57" s="52" t="s">
        <v>34</v>
      </c>
      <c r="AI57" s="19">
        <v>292</v>
      </c>
      <c r="AJ57" s="50">
        <v>422</v>
      </c>
      <c r="AK57" s="43">
        <v>858</v>
      </c>
      <c r="AL57" s="66">
        <v>767</v>
      </c>
      <c r="AM57" s="19">
        <v>302</v>
      </c>
      <c r="AN57" s="50">
        <v>286</v>
      </c>
      <c r="AO57" s="19">
        <v>74</v>
      </c>
      <c r="AP57" s="50">
        <v>119</v>
      </c>
      <c r="AQ57" s="19">
        <v>652</v>
      </c>
      <c r="AR57" s="50">
        <v>390</v>
      </c>
      <c r="AS57" s="52" t="s">
        <v>34</v>
      </c>
      <c r="AT57" s="19">
        <v>96</v>
      </c>
      <c r="AU57" s="50">
        <v>153</v>
      </c>
      <c r="AV57" s="19">
        <v>26</v>
      </c>
      <c r="AW57" s="50">
        <v>35</v>
      </c>
      <c r="AX57" s="19">
        <v>214</v>
      </c>
      <c r="AY57" s="50">
        <v>273</v>
      </c>
      <c r="AZ57" s="19">
        <v>0</v>
      </c>
      <c r="BA57" s="50">
        <v>161</v>
      </c>
      <c r="BB57" s="19">
        <v>95</v>
      </c>
      <c r="BC57" s="50">
        <v>111</v>
      </c>
      <c r="BD57" s="52" t="s">
        <v>34</v>
      </c>
      <c r="BE57" s="19">
        <v>135</v>
      </c>
      <c r="BF57" s="50">
        <v>228</v>
      </c>
      <c r="BG57" s="19">
        <v>709</v>
      </c>
      <c r="BH57" s="50">
        <v>518</v>
      </c>
      <c r="BI57" s="19">
        <v>13844</v>
      </c>
      <c r="BJ57" s="50">
        <v>2457</v>
      </c>
      <c r="BK57" s="19">
        <v>372</v>
      </c>
      <c r="BL57" s="50">
        <v>377</v>
      </c>
      <c r="BM57" s="19">
        <v>0</v>
      </c>
      <c r="BN57" s="50">
        <v>161</v>
      </c>
      <c r="BO57" s="52" t="s">
        <v>34</v>
      </c>
      <c r="BP57" s="19">
        <v>1071</v>
      </c>
      <c r="BQ57" s="50">
        <v>851</v>
      </c>
      <c r="BR57" s="19">
        <v>517</v>
      </c>
      <c r="BS57" s="50">
        <v>493</v>
      </c>
      <c r="BT57" s="19">
        <v>16</v>
      </c>
      <c r="BU57" s="50">
        <v>28</v>
      </c>
      <c r="BV57" s="19">
        <v>0</v>
      </c>
      <c r="BW57" s="50">
        <v>161</v>
      </c>
      <c r="BX57" s="19">
        <v>232</v>
      </c>
      <c r="BY57" s="50">
        <v>246</v>
      </c>
      <c r="BZ57" s="151" t="s">
        <v>34</v>
      </c>
      <c r="CA57" s="152">
        <v>89</v>
      </c>
      <c r="CB57" s="153">
        <v>108</v>
      </c>
      <c r="CC57" s="152">
        <v>247</v>
      </c>
      <c r="CD57" s="153">
        <v>403</v>
      </c>
      <c r="CE57" s="152">
        <v>0</v>
      </c>
      <c r="CF57" s="153">
        <v>161</v>
      </c>
      <c r="CG57" s="23" t="s">
        <v>61</v>
      </c>
      <c r="CH57" s="154" t="s">
        <v>61</v>
      </c>
      <c r="CI57" s="152">
        <v>33</v>
      </c>
      <c r="CJ57" s="155">
        <v>64</v>
      </c>
      <c r="CK57" s="52" t="s">
        <v>34</v>
      </c>
      <c r="CL57" s="19">
        <v>224</v>
      </c>
      <c r="CM57" s="50">
        <v>332</v>
      </c>
      <c r="CN57" s="19">
        <v>716</v>
      </c>
      <c r="CO57" s="50">
        <v>821</v>
      </c>
      <c r="CP57" s="19">
        <v>1070</v>
      </c>
      <c r="CQ57" s="50">
        <v>1075</v>
      </c>
      <c r="CR57" s="19">
        <v>0</v>
      </c>
      <c r="CS57" s="50">
        <v>161</v>
      </c>
      <c r="CT57" s="19">
        <v>546</v>
      </c>
      <c r="CU57" s="50">
        <v>647</v>
      </c>
      <c r="CV57" s="52" t="s">
        <v>34</v>
      </c>
      <c r="CW57" s="19">
        <v>1653</v>
      </c>
      <c r="CX57" s="50">
        <v>904</v>
      </c>
      <c r="CY57" s="19">
        <v>478</v>
      </c>
      <c r="CZ57" s="50">
        <v>598</v>
      </c>
      <c r="DA57" s="19">
        <v>1678</v>
      </c>
      <c r="DB57" s="50">
        <v>819</v>
      </c>
      <c r="DC57" s="19">
        <v>247</v>
      </c>
      <c r="DD57" s="50">
        <v>319</v>
      </c>
      <c r="DE57" s="19">
        <v>0</v>
      </c>
      <c r="DF57" s="50">
        <v>161</v>
      </c>
      <c r="DG57" s="52" t="s">
        <v>34</v>
      </c>
      <c r="DH57" s="19">
        <v>434</v>
      </c>
      <c r="DI57" s="50">
        <v>396</v>
      </c>
      <c r="DJ57" s="19">
        <v>1362</v>
      </c>
      <c r="DK57" s="50">
        <v>917</v>
      </c>
      <c r="DL57" s="19">
        <v>0</v>
      </c>
      <c r="DM57" s="50">
        <v>161</v>
      </c>
      <c r="DN57" s="19">
        <v>861</v>
      </c>
      <c r="DO57" s="50">
        <v>685</v>
      </c>
      <c r="DP57" s="19">
        <v>829</v>
      </c>
      <c r="DQ57" s="50">
        <v>544</v>
      </c>
      <c r="DR57" s="52" t="s">
        <v>34</v>
      </c>
      <c r="DS57" s="19">
        <v>5873</v>
      </c>
      <c r="DT57" s="50">
        <v>1643</v>
      </c>
      <c r="DU57" s="19">
        <v>664</v>
      </c>
      <c r="DV57" s="50">
        <v>704</v>
      </c>
      <c r="DW57" s="19">
        <v>0</v>
      </c>
      <c r="DX57" s="50">
        <v>161</v>
      </c>
      <c r="DY57" s="19">
        <v>5209</v>
      </c>
      <c r="DZ57" s="50">
        <v>1631</v>
      </c>
    </row>
    <row r="58" spans="1:130" x14ac:dyDescent="0.2">
      <c r="A58" s="52" t="s">
        <v>35</v>
      </c>
      <c r="B58" s="19">
        <v>11520109</v>
      </c>
      <c r="C58" s="50">
        <v>5548</v>
      </c>
      <c r="D58" s="19">
        <v>9822847</v>
      </c>
      <c r="E58" s="50">
        <v>30854</v>
      </c>
      <c r="F58" s="19">
        <v>1452745</v>
      </c>
      <c r="G58" s="50">
        <v>28255</v>
      </c>
      <c r="H58" s="19">
        <v>198929</v>
      </c>
      <c r="I58" s="50">
        <v>10839</v>
      </c>
      <c r="J58" s="19">
        <v>2487</v>
      </c>
      <c r="K58" s="50">
        <v>1131</v>
      </c>
      <c r="L58" s="52" t="s">
        <v>35</v>
      </c>
      <c r="M58" s="19">
        <v>79</v>
      </c>
      <c r="N58" s="50">
        <v>103</v>
      </c>
      <c r="O58" s="19">
        <v>3143</v>
      </c>
      <c r="P58" s="50">
        <v>1471</v>
      </c>
      <c r="Q58" s="19">
        <v>683</v>
      </c>
      <c r="R58" s="50">
        <v>487</v>
      </c>
      <c r="S58" s="19">
        <v>11286</v>
      </c>
      <c r="T58" s="50">
        <v>3089</v>
      </c>
      <c r="U58" s="19">
        <v>3209</v>
      </c>
      <c r="V58" s="50">
        <v>1022</v>
      </c>
      <c r="W58" s="52" t="s">
        <v>35</v>
      </c>
      <c r="X58" s="19">
        <v>2478</v>
      </c>
      <c r="Y58" s="50">
        <v>858</v>
      </c>
      <c r="Z58" s="19">
        <v>406</v>
      </c>
      <c r="AA58" s="50">
        <v>327</v>
      </c>
      <c r="AB58" s="19">
        <v>1165</v>
      </c>
      <c r="AC58" s="50">
        <v>660</v>
      </c>
      <c r="AD58" s="19">
        <v>15843</v>
      </c>
      <c r="AE58" s="50">
        <v>3066</v>
      </c>
      <c r="AF58" s="19">
        <v>6133</v>
      </c>
      <c r="AG58" s="50">
        <v>1692</v>
      </c>
      <c r="AH58" s="52" t="s">
        <v>35</v>
      </c>
      <c r="AI58" s="19">
        <v>285</v>
      </c>
      <c r="AJ58" s="50">
        <v>227</v>
      </c>
      <c r="AK58" s="43">
        <v>660</v>
      </c>
      <c r="AL58" s="66">
        <v>487</v>
      </c>
      <c r="AM58" s="19">
        <v>9676</v>
      </c>
      <c r="AN58" s="50">
        <v>1982</v>
      </c>
      <c r="AO58" s="19">
        <v>10007</v>
      </c>
      <c r="AP58" s="50">
        <v>2113</v>
      </c>
      <c r="AQ58" s="19">
        <v>1687</v>
      </c>
      <c r="AR58" s="50">
        <v>1598</v>
      </c>
      <c r="AS58" s="52" t="s">
        <v>35</v>
      </c>
      <c r="AT58" s="19">
        <v>2169</v>
      </c>
      <c r="AU58" s="50">
        <v>1181</v>
      </c>
      <c r="AV58" s="19">
        <v>15435</v>
      </c>
      <c r="AW58" s="50">
        <v>2811</v>
      </c>
      <c r="AX58" s="19">
        <v>823</v>
      </c>
      <c r="AY58" s="50">
        <v>508</v>
      </c>
      <c r="AZ58" s="19">
        <v>369</v>
      </c>
      <c r="BA58" s="50">
        <v>339</v>
      </c>
      <c r="BB58" s="19">
        <v>4416</v>
      </c>
      <c r="BC58" s="50">
        <v>2169</v>
      </c>
      <c r="BD58" s="52" t="s">
        <v>35</v>
      </c>
      <c r="BE58" s="19">
        <v>3030</v>
      </c>
      <c r="BF58" s="50">
        <v>1447</v>
      </c>
      <c r="BG58" s="19">
        <v>11424</v>
      </c>
      <c r="BH58" s="50">
        <v>2204</v>
      </c>
      <c r="BI58" s="19">
        <v>1362</v>
      </c>
      <c r="BJ58" s="50">
        <v>695</v>
      </c>
      <c r="BK58" s="19">
        <v>573</v>
      </c>
      <c r="BL58" s="50">
        <v>740</v>
      </c>
      <c r="BM58" s="19">
        <v>2515</v>
      </c>
      <c r="BN58" s="50">
        <v>1012</v>
      </c>
      <c r="BO58" s="52" t="s">
        <v>35</v>
      </c>
      <c r="BP58" s="19">
        <v>439</v>
      </c>
      <c r="BQ58" s="50">
        <v>404</v>
      </c>
      <c r="BR58" s="19">
        <v>619</v>
      </c>
      <c r="BS58" s="50">
        <v>663</v>
      </c>
      <c r="BT58" s="19">
        <v>847</v>
      </c>
      <c r="BU58" s="50">
        <v>471</v>
      </c>
      <c r="BV58" s="19">
        <v>692</v>
      </c>
      <c r="BW58" s="50">
        <v>709</v>
      </c>
      <c r="BX58" s="19">
        <v>3252</v>
      </c>
      <c r="BY58" s="50">
        <v>962</v>
      </c>
      <c r="BZ58" s="151" t="s">
        <v>35</v>
      </c>
      <c r="CA58" s="152">
        <v>525</v>
      </c>
      <c r="CB58" s="153">
        <v>549</v>
      </c>
      <c r="CC58" s="152">
        <v>13157</v>
      </c>
      <c r="CD58" s="153">
        <v>2504</v>
      </c>
      <c r="CE58" s="152">
        <v>7847</v>
      </c>
      <c r="CF58" s="153">
        <v>2912</v>
      </c>
      <c r="CG58" s="152">
        <v>350</v>
      </c>
      <c r="CH58" s="153">
        <v>297</v>
      </c>
      <c r="CI58" s="23" t="s">
        <v>61</v>
      </c>
      <c r="CJ58" s="154" t="s">
        <v>61</v>
      </c>
      <c r="CK58" s="52" t="s">
        <v>35</v>
      </c>
      <c r="CL58" s="23">
        <v>936</v>
      </c>
      <c r="CM58" s="50">
        <v>615</v>
      </c>
      <c r="CN58" s="19">
        <v>854</v>
      </c>
      <c r="CO58" s="50">
        <v>469</v>
      </c>
      <c r="CP58" s="19">
        <v>15666</v>
      </c>
      <c r="CQ58" s="50">
        <v>3484</v>
      </c>
      <c r="CR58" s="19">
        <v>177</v>
      </c>
      <c r="CS58" s="50">
        <v>252</v>
      </c>
      <c r="CT58" s="19">
        <v>3714</v>
      </c>
      <c r="CU58" s="50">
        <v>1695</v>
      </c>
      <c r="CV58" s="52" t="s">
        <v>35</v>
      </c>
      <c r="CW58" s="19">
        <v>26</v>
      </c>
      <c r="CX58" s="50">
        <v>54</v>
      </c>
      <c r="CY58" s="19">
        <v>6127</v>
      </c>
      <c r="CZ58" s="50">
        <v>2042</v>
      </c>
      <c r="DA58" s="19">
        <v>12108</v>
      </c>
      <c r="DB58" s="50">
        <v>2778</v>
      </c>
      <c r="DC58" s="19">
        <v>2100</v>
      </c>
      <c r="DD58" s="50">
        <v>1341</v>
      </c>
      <c r="DE58" s="19">
        <v>364</v>
      </c>
      <c r="DF58" s="50">
        <v>475</v>
      </c>
      <c r="DG58" s="52" t="s">
        <v>35</v>
      </c>
      <c r="DH58" s="19">
        <v>5224</v>
      </c>
      <c r="DI58" s="50">
        <v>1572</v>
      </c>
      <c r="DJ58" s="19">
        <v>2960</v>
      </c>
      <c r="DK58" s="50">
        <v>1440</v>
      </c>
      <c r="DL58" s="19">
        <v>7343</v>
      </c>
      <c r="DM58" s="50">
        <v>2078</v>
      </c>
      <c r="DN58" s="19">
        <v>2011</v>
      </c>
      <c r="DO58" s="50">
        <v>868</v>
      </c>
      <c r="DP58" s="19">
        <v>248</v>
      </c>
      <c r="DQ58" s="50">
        <v>236</v>
      </c>
      <c r="DR58" s="52" t="s">
        <v>35</v>
      </c>
      <c r="DS58" s="19">
        <v>45588</v>
      </c>
      <c r="DT58" s="50">
        <v>5474</v>
      </c>
      <c r="DU58" s="19">
        <v>3765</v>
      </c>
      <c r="DV58" s="50">
        <v>1698</v>
      </c>
      <c r="DW58" s="19">
        <v>267</v>
      </c>
      <c r="DX58" s="50">
        <v>321</v>
      </c>
      <c r="DY58" s="19">
        <v>41556</v>
      </c>
      <c r="DZ58" s="50">
        <v>5129</v>
      </c>
    </row>
    <row r="59" spans="1:130" x14ac:dyDescent="0.2">
      <c r="A59" s="52" t="s">
        <v>36</v>
      </c>
      <c r="B59" s="19">
        <v>3875922</v>
      </c>
      <c r="C59" s="50">
        <v>2998</v>
      </c>
      <c r="D59" s="19">
        <v>3216306</v>
      </c>
      <c r="E59" s="50">
        <v>16831</v>
      </c>
      <c r="F59" s="19">
        <v>542724</v>
      </c>
      <c r="G59" s="50">
        <v>15629</v>
      </c>
      <c r="H59" s="19">
        <v>101961</v>
      </c>
      <c r="I59" s="50">
        <v>5461</v>
      </c>
      <c r="J59" s="19">
        <v>1133</v>
      </c>
      <c r="K59" s="50">
        <v>624</v>
      </c>
      <c r="L59" s="52" t="s">
        <v>36</v>
      </c>
      <c r="M59" s="19">
        <v>1004</v>
      </c>
      <c r="N59" s="50">
        <v>501</v>
      </c>
      <c r="O59" s="19">
        <v>1931</v>
      </c>
      <c r="P59" s="50">
        <v>625</v>
      </c>
      <c r="Q59" s="19">
        <v>6835</v>
      </c>
      <c r="R59" s="50">
        <v>1415</v>
      </c>
      <c r="S59" s="19">
        <v>7174</v>
      </c>
      <c r="T59" s="50">
        <v>1646</v>
      </c>
      <c r="U59" s="19">
        <v>3474</v>
      </c>
      <c r="V59" s="50">
        <v>1307</v>
      </c>
      <c r="W59" s="52" t="s">
        <v>36</v>
      </c>
      <c r="X59" s="19">
        <v>99</v>
      </c>
      <c r="Y59" s="50">
        <v>117</v>
      </c>
      <c r="Z59" s="19">
        <v>0</v>
      </c>
      <c r="AA59" s="50">
        <v>161</v>
      </c>
      <c r="AB59" s="19">
        <v>36</v>
      </c>
      <c r="AC59" s="50">
        <v>56</v>
      </c>
      <c r="AD59" s="19">
        <v>4233</v>
      </c>
      <c r="AE59" s="50">
        <v>1415</v>
      </c>
      <c r="AF59" s="19">
        <v>2164</v>
      </c>
      <c r="AG59" s="50">
        <v>893</v>
      </c>
      <c r="AH59" s="52" t="s">
        <v>36</v>
      </c>
      <c r="AI59" s="19">
        <v>129</v>
      </c>
      <c r="AJ59" s="50">
        <v>176</v>
      </c>
      <c r="AK59" s="43">
        <v>338</v>
      </c>
      <c r="AL59" s="66">
        <v>243</v>
      </c>
      <c r="AM59" s="19">
        <v>1959</v>
      </c>
      <c r="AN59" s="50">
        <v>728</v>
      </c>
      <c r="AO59" s="19">
        <v>1303</v>
      </c>
      <c r="AP59" s="50">
        <v>783</v>
      </c>
      <c r="AQ59" s="19">
        <v>1301</v>
      </c>
      <c r="AR59" s="50">
        <v>720</v>
      </c>
      <c r="AS59" s="52" t="s">
        <v>36</v>
      </c>
      <c r="AT59" s="19">
        <v>8159</v>
      </c>
      <c r="AU59" s="50">
        <v>1944</v>
      </c>
      <c r="AV59" s="19">
        <v>1363</v>
      </c>
      <c r="AW59" s="50">
        <v>1442</v>
      </c>
      <c r="AX59" s="19">
        <v>2393</v>
      </c>
      <c r="AY59" s="50">
        <v>948</v>
      </c>
      <c r="AZ59" s="19">
        <v>48</v>
      </c>
      <c r="BA59" s="50">
        <v>79</v>
      </c>
      <c r="BB59" s="19">
        <v>982</v>
      </c>
      <c r="BC59" s="50">
        <v>672</v>
      </c>
      <c r="BD59" s="52" t="s">
        <v>36</v>
      </c>
      <c r="BE59" s="19">
        <v>248</v>
      </c>
      <c r="BF59" s="50">
        <v>221</v>
      </c>
      <c r="BG59" s="19">
        <v>257</v>
      </c>
      <c r="BH59" s="50">
        <v>221</v>
      </c>
      <c r="BI59" s="19">
        <v>1083</v>
      </c>
      <c r="BJ59" s="50">
        <v>871</v>
      </c>
      <c r="BK59" s="19">
        <v>1539</v>
      </c>
      <c r="BL59" s="50">
        <v>685</v>
      </c>
      <c r="BM59" s="19">
        <v>3209</v>
      </c>
      <c r="BN59" s="50">
        <v>918</v>
      </c>
      <c r="BO59" s="52" t="s">
        <v>36</v>
      </c>
      <c r="BP59" s="19">
        <v>594</v>
      </c>
      <c r="BQ59" s="50">
        <v>625</v>
      </c>
      <c r="BR59" s="19">
        <v>144</v>
      </c>
      <c r="BS59" s="50">
        <v>114</v>
      </c>
      <c r="BT59" s="19">
        <v>801</v>
      </c>
      <c r="BU59" s="50">
        <v>500</v>
      </c>
      <c r="BV59" s="19">
        <v>45</v>
      </c>
      <c r="BW59" s="50">
        <v>82</v>
      </c>
      <c r="BX59" s="19">
        <v>231</v>
      </c>
      <c r="BY59" s="50">
        <v>264</v>
      </c>
      <c r="BZ59" s="151" t="s">
        <v>36</v>
      </c>
      <c r="CA59" s="152">
        <v>1899</v>
      </c>
      <c r="CB59" s="153">
        <v>857</v>
      </c>
      <c r="CC59" s="152">
        <v>1930</v>
      </c>
      <c r="CD59" s="153">
        <v>697</v>
      </c>
      <c r="CE59" s="152">
        <v>1483</v>
      </c>
      <c r="CF59" s="153">
        <v>649</v>
      </c>
      <c r="CG59" s="152">
        <v>98</v>
      </c>
      <c r="CH59" s="153">
        <v>107</v>
      </c>
      <c r="CI59" s="152">
        <v>1143</v>
      </c>
      <c r="CJ59" s="155">
        <v>612</v>
      </c>
      <c r="CK59" s="52" t="s">
        <v>36</v>
      </c>
      <c r="CL59" s="23" t="s">
        <v>61</v>
      </c>
      <c r="CM59" s="55" t="s">
        <v>61</v>
      </c>
      <c r="CN59" s="23">
        <v>841</v>
      </c>
      <c r="CO59" s="50">
        <v>660</v>
      </c>
      <c r="CP59" s="19">
        <v>611</v>
      </c>
      <c r="CQ59" s="50">
        <v>414</v>
      </c>
      <c r="CR59" s="19">
        <v>216</v>
      </c>
      <c r="CS59" s="50">
        <v>322</v>
      </c>
      <c r="CT59" s="19">
        <v>797</v>
      </c>
      <c r="CU59" s="50">
        <v>356</v>
      </c>
      <c r="CV59" s="52" t="s">
        <v>36</v>
      </c>
      <c r="CW59" s="19">
        <v>27</v>
      </c>
      <c r="CX59" s="50">
        <v>45</v>
      </c>
      <c r="CY59" s="19">
        <v>2337</v>
      </c>
      <c r="CZ59" s="50">
        <v>1480</v>
      </c>
      <c r="DA59" s="19">
        <v>32430</v>
      </c>
      <c r="DB59" s="50">
        <v>3834</v>
      </c>
      <c r="DC59" s="19">
        <v>204</v>
      </c>
      <c r="DD59" s="50">
        <v>212</v>
      </c>
      <c r="DE59" s="19">
        <v>37</v>
      </c>
      <c r="DF59" s="50">
        <v>61</v>
      </c>
      <c r="DG59" s="52" t="s">
        <v>36</v>
      </c>
      <c r="DH59" s="19">
        <v>921</v>
      </c>
      <c r="DI59" s="50">
        <v>485</v>
      </c>
      <c r="DJ59" s="19">
        <v>2018</v>
      </c>
      <c r="DK59" s="50">
        <v>879</v>
      </c>
      <c r="DL59" s="19">
        <v>0</v>
      </c>
      <c r="DM59" s="50">
        <v>161</v>
      </c>
      <c r="DN59" s="19">
        <v>509</v>
      </c>
      <c r="DO59" s="50">
        <v>303</v>
      </c>
      <c r="DP59" s="19">
        <v>251</v>
      </c>
      <c r="DQ59" s="50">
        <v>206</v>
      </c>
      <c r="DR59" s="52" t="s">
        <v>36</v>
      </c>
      <c r="DS59" s="19">
        <v>14931</v>
      </c>
      <c r="DT59" s="50">
        <v>3150</v>
      </c>
      <c r="DU59" s="19">
        <v>386</v>
      </c>
      <c r="DV59" s="50">
        <v>248</v>
      </c>
      <c r="DW59" s="19">
        <v>96</v>
      </c>
      <c r="DX59" s="50">
        <v>136</v>
      </c>
      <c r="DY59" s="19">
        <v>14449</v>
      </c>
      <c r="DZ59" s="50">
        <v>3144</v>
      </c>
    </row>
    <row r="60" spans="1:130" x14ac:dyDescent="0.2">
      <c r="A60" s="52"/>
      <c r="B60" s="19"/>
      <c r="C60" s="50"/>
      <c r="D60" s="19"/>
      <c r="E60" s="50"/>
      <c r="F60" s="19"/>
      <c r="G60" s="50"/>
      <c r="H60" s="19"/>
      <c r="I60" s="50"/>
      <c r="J60" s="19"/>
      <c r="K60" s="50"/>
      <c r="L60" s="52"/>
      <c r="M60" s="19"/>
      <c r="N60" s="50"/>
      <c r="O60" s="19"/>
      <c r="P60" s="50"/>
      <c r="Q60" s="19"/>
      <c r="R60" s="50"/>
      <c r="S60" s="19"/>
      <c r="T60" s="50"/>
      <c r="U60" s="19"/>
      <c r="V60" s="50"/>
      <c r="W60" s="52"/>
      <c r="X60" s="19"/>
      <c r="Y60" s="50"/>
      <c r="Z60" s="19"/>
      <c r="AA60" s="50"/>
      <c r="AB60" s="19"/>
      <c r="AC60" s="50"/>
      <c r="AD60" s="19"/>
      <c r="AE60" s="50"/>
      <c r="AF60" s="19"/>
      <c r="AG60" s="50"/>
      <c r="AH60" s="52"/>
      <c r="AI60" s="19"/>
      <c r="AJ60" s="50"/>
      <c r="AK60" s="43"/>
      <c r="AL60" s="66"/>
      <c r="AM60" s="19"/>
      <c r="AN60" s="50"/>
      <c r="AO60" s="19"/>
      <c r="AP60" s="50"/>
      <c r="AQ60" s="19"/>
      <c r="AR60" s="50"/>
      <c r="AS60" s="52"/>
      <c r="AT60" s="19"/>
      <c r="AU60" s="50"/>
      <c r="AV60" s="19"/>
      <c r="AW60" s="50"/>
      <c r="AX60" s="19"/>
      <c r="AY60" s="50"/>
      <c r="AZ60" s="19"/>
      <c r="BA60" s="50"/>
      <c r="BB60" s="19"/>
      <c r="BC60" s="50"/>
      <c r="BD60" s="52"/>
      <c r="BE60" s="19"/>
      <c r="BF60" s="50"/>
      <c r="BG60" s="19"/>
      <c r="BH60" s="50"/>
      <c r="BI60" s="19"/>
      <c r="BJ60" s="50"/>
      <c r="BK60" s="19"/>
      <c r="BL60" s="50"/>
      <c r="BM60" s="19"/>
      <c r="BN60" s="50"/>
      <c r="BO60" s="52"/>
      <c r="BP60" s="19"/>
      <c r="BQ60" s="50"/>
      <c r="BR60" s="19"/>
      <c r="BS60" s="50"/>
      <c r="BT60" s="19"/>
      <c r="BU60" s="50"/>
      <c r="BV60" s="19"/>
      <c r="BW60" s="50"/>
      <c r="BX60" s="19"/>
      <c r="BY60" s="50"/>
      <c r="BZ60" s="52"/>
      <c r="CA60" s="19"/>
      <c r="CB60" s="150"/>
      <c r="CC60" s="19"/>
      <c r="CD60" s="150"/>
      <c r="CE60" s="19"/>
      <c r="CF60" s="150"/>
      <c r="CG60" s="19"/>
      <c r="CH60" s="150"/>
      <c r="CI60" s="19"/>
      <c r="CJ60" s="150"/>
      <c r="CK60" s="52"/>
      <c r="CL60" s="56"/>
      <c r="CM60" s="50"/>
      <c r="CN60" s="19"/>
      <c r="CO60" s="50"/>
      <c r="CP60" s="19"/>
      <c r="CQ60" s="50"/>
      <c r="CR60" s="19"/>
      <c r="CS60" s="50"/>
      <c r="CT60" s="19"/>
      <c r="CU60" s="50"/>
      <c r="CV60" s="52"/>
      <c r="CW60" s="19"/>
      <c r="CX60" s="50"/>
      <c r="CY60" s="19"/>
      <c r="CZ60" s="50"/>
      <c r="DA60" s="19"/>
      <c r="DB60" s="50"/>
      <c r="DC60" s="19"/>
      <c r="DD60" s="50"/>
      <c r="DE60" s="19"/>
      <c r="DF60" s="50"/>
      <c r="DG60" s="52"/>
      <c r="DH60" s="19"/>
      <c r="DI60" s="50"/>
      <c r="DJ60" s="19"/>
      <c r="DK60" s="50"/>
      <c r="DL60" s="19"/>
      <c r="DM60" s="50"/>
      <c r="DN60" s="19"/>
      <c r="DO60" s="50"/>
      <c r="DP60" s="19"/>
      <c r="DQ60" s="50"/>
      <c r="DR60" s="52"/>
      <c r="DS60" s="19"/>
      <c r="DT60" s="50"/>
      <c r="DU60" s="19"/>
      <c r="DV60" s="50"/>
      <c r="DW60" s="19"/>
      <c r="DX60" s="50"/>
      <c r="DY60" s="19"/>
      <c r="DZ60" s="50"/>
    </row>
    <row r="61" spans="1:130" x14ac:dyDescent="0.2">
      <c r="A61" s="52" t="s">
        <v>37</v>
      </c>
      <c r="B61" s="19">
        <v>4102048</v>
      </c>
      <c r="C61" s="50">
        <v>2613</v>
      </c>
      <c r="D61" s="19">
        <v>3405784</v>
      </c>
      <c r="E61" s="50">
        <v>21975</v>
      </c>
      <c r="F61" s="19">
        <v>520747</v>
      </c>
      <c r="G61" s="50">
        <v>20098</v>
      </c>
      <c r="H61" s="19">
        <v>149513</v>
      </c>
      <c r="I61" s="50">
        <v>8993</v>
      </c>
      <c r="J61" s="19">
        <v>179</v>
      </c>
      <c r="K61" s="50">
        <v>215</v>
      </c>
      <c r="L61" s="52" t="s">
        <v>37</v>
      </c>
      <c r="M61" s="19">
        <v>2808</v>
      </c>
      <c r="N61" s="50">
        <v>1493</v>
      </c>
      <c r="O61" s="19">
        <v>6938</v>
      </c>
      <c r="P61" s="50">
        <v>2880</v>
      </c>
      <c r="Q61" s="19">
        <v>526</v>
      </c>
      <c r="R61" s="50">
        <v>475</v>
      </c>
      <c r="S61" s="19">
        <v>50109</v>
      </c>
      <c r="T61" s="50">
        <v>5547</v>
      </c>
      <c r="U61" s="19">
        <v>3185</v>
      </c>
      <c r="V61" s="50">
        <v>1077</v>
      </c>
      <c r="W61" s="52" t="s">
        <v>37</v>
      </c>
      <c r="X61" s="19">
        <v>355</v>
      </c>
      <c r="Y61" s="50">
        <v>316</v>
      </c>
      <c r="Z61" s="19">
        <v>85</v>
      </c>
      <c r="AA61" s="50">
        <v>138</v>
      </c>
      <c r="AB61" s="19">
        <v>60</v>
      </c>
      <c r="AC61" s="50">
        <v>98</v>
      </c>
      <c r="AD61" s="19">
        <v>3266</v>
      </c>
      <c r="AE61" s="50">
        <v>1443</v>
      </c>
      <c r="AF61" s="19">
        <v>1308</v>
      </c>
      <c r="AG61" s="50">
        <v>583</v>
      </c>
      <c r="AH61" s="52" t="s">
        <v>37</v>
      </c>
      <c r="AI61" s="19">
        <v>2671</v>
      </c>
      <c r="AJ61" s="50">
        <v>1309</v>
      </c>
      <c r="AK61" s="43">
        <v>4444</v>
      </c>
      <c r="AL61" s="66">
        <v>1412</v>
      </c>
      <c r="AM61" s="19">
        <v>4110</v>
      </c>
      <c r="AN61" s="50">
        <v>1475</v>
      </c>
      <c r="AO61" s="19">
        <v>750</v>
      </c>
      <c r="AP61" s="50">
        <v>572</v>
      </c>
      <c r="AQ61" s="19">
        <v>549</v>
      </c>
      <c r="AR61" s="50">
        <v>601</v>
      </c>
      <c r="AS61" s="52" t="s">
        <v>37</v>
      </c>
      <c r="AT61" s="19">
        <v>1298</v>
      </c>
      <c r="AU61" s="50">
        <v>763</v>
      </c>
      <c r="AV61" s="19">
        <v>129</v>
      </c>
      <c r="AW61" s="50">
        <v>164</v>
      </c>
      <c r="AX61" s="19">
        <v>1461</v>
      </c>
      <c r="AY61" s="50">
        <v>717</v>
      </c>
      <c r="AZ61" s="19">
        <v>204</v>
      </c>
      <c r="BA61" s="50">
        <v>188</v>
      </c>
      <c r="BB61" s="19">
        <v>1384</v>
      </c>
      <c r="BC61" s="50">
        <v>991</v>
      </c>
      <c r="BD61" s="52" t="s">
        <v>37</v>
      </c>
      <c r="BE61" s="19">
        <v>822</v>
      </c>
      <c r="BF61" s="50">
        <v>604</v>
      </c>
      <c r="BG61" s="19">
        <v>1642</v>
      </c>
      <c r="BH61" s="50">
        <v>818</v>
      </c>
      <c r="BI61" s="19">
        <v>930</v>
      </c>
      <c r="BJ61" s="50">
        <v>514</v>
      </c>
      <c r="BK61" s="19">
        <v>367</v>
      </c>
      <c r="BL61" s="50">
        <v>508</v>
      </c>
      <c r="BM61" s="19">
        <v>1637</v>
      </c>
      <c r="BN61" s="50">
        <v>794</v>
      </c>
      <c r="BO61" s="52" t="s">
        <v>37</v>
      </c>
      <c r="BP61" s="19">
        <v>1004</v>
      </c>
      <c r="BQ61" s="50">
        <v>704</v>
      </c>
      <c r="BR61" s="19">
        <v>368</v>
      </c>
      <c r="BS61" s="50">
        <v>375</v>
      </c>
      <c r="BT61" s="19">
        <v>2802</v>
      </c>
      <c r="BU61" s="50">
        <v>1169</v>
      </c>
      <c r="BV61" s="19">
        <v>266</v>
      </c>
      <c r="BW61" s="50">
        <v>239</v>
      </c>
      <c r="BX61" s="19">
        <v>475</v>
      </c>
      <c r="BY61" s="50">
        <v>338</v>
      </c>
      <c r="BZ61" s="52" t="s">
        <v>37</v>
      </c>
      <c r="CA61" s="19">
        <v>1046</v>
      </c>
      <c r="CB61" s="150">
        <v>593</v>
      </c>
      <c r="CC61" s="19">
        <v>2491</v>
      </c>
      <c r="CD61" s="150">
        <v>933</v>
      </c>
      <c r="CE61" s="19">
        <v>955</v>
      </c>
      <c r="CF61" s="150">
        <v>610</v>
      </c>
      <c r="CG61" s="19">
        <v>461</v>
      </c>
      <c r="CH61" s="150">
        <v>414</v>
      </c>
      <c r="CI61" s="19">
        <v>874</v>
      </c>
      <c r="CJ61" s="150">
        <v>598</v>
      </c>
      <c r="CK61" s="52" t="s">
        <v>37</v>
      </c>
      <c r="CL61" s="19">
        <v>1121</v>
      </c>
      <c r="CM61" s="50">
        <v>827</v>
      </c>
      <c r="CN61" s="23" t="s">
        <v>61</v>
      </c>
      <c r="CO61" s="55" t="s">
        <v>61</v>
      </c>
      <c r="CP61" s="23">
        <v>1138</v>
      </c>
      <c r="CQ61" s="50">
        <v>625</v>
      </c>
      <c r="CR61" s="19">
        <v>159</v>
      </c>
      <c r="CS61" s="50">
        <v>152</v>
      </c>
      <c r="CT61" s="19">
        <v>415</v>
      </c>
      <c r="CU61" s="50">
        <v>380</v>
      </c>
      <c r="CV61" s="52" t="s">
        <v>37</v>
      </c>
      <c r="CW61" s="19">
        <v>576</v>
      </c>
      <c r="CX61" s="50">
        <v>539</v>
      </c>
      <c r="CY61" s="19">
        <v>1115</v>
      </c>
      <c r="CZ61" s="50">
        <v>824</v>
      </c>
      <c r="DA61" s="19">
        <v>7049</v>
      </c>
      <c r="DB61" s="50">
        <v>1654</v>
      </c>
      <c r="DC61" s="19">
        <v>4103</v>
      </c>
      <c r="DD61" s="50">
        <v>1634</v>
      </c>
      <c r="DE61" s="19">
        <v>308</v>
      </c>
      <c r="DF61" s="50">
        <v>289</v>
      </c>
      <c r="DG61" s="52" t="s">
        <v>37</v>
      </c>
      <c r="DH61" s="19">
        <v>3566</v>
      </c>
      <c r="DI61" s="50">
        <v>1394</v>
      </c>
      <c r="DJ61" s="19">
        <v>26150</v>
      </c>
      <c r="DK61" s="50">
        <v>4187</v>
      </c>
      <c r="DL61" s="19">
        <v>257</v>
      </c>
      <c r="DM61" s="50">
        <v>370</v>
      </c>
      <c r="DN61" s="19">
        <v>1370</v>
      </c>
      <c r="DO61" s="50">
        <v>738</v>
      </c>
      <c r="DP61" s="19">
        <v>227</v>
      </c>
      <c r="DQ61" s="50">
        <v>231</v>
      </c>
      <c r="DR61" s="52" t="s">
        <v>37</v>
      </c>
      <c r="DS61" s="19">
        <v>26004</v>
      </c>
      <c r="DT61" s="50">
        <v>3616</v>
      </c>
      <c r="DU61" s="19">
        <v>0</v>
      </c>
      <c r="DV61" s="50">
        <v>207</v>
      </c>
      <c r="DW61" s="19">
        <v>220</v>
      </c>
      <c r="DX61" s="50">
        <v>258</v>
      </c>
      <c r="DY61" s="19">
        <v>25784</v>
      </c>
      <c r="DZ61" s="50">
        <v>3592</v>
      </c>
    </row>
    <row r="62" spans="1:130" x14ac:dyDescent="0.2">
      <c r="A62" s="52" t="s">
        <v>38</v>
      </c>
      <c r="B62" s="19">
        <v>12674642</v>
      </c>
      <c r="C62" s="50">
        <v>5854</v>
      </c>
      <c r="D62" s="19">
        <v>11072942</v>
      </c>
      <c r="E62" s="50">
        <v>30451</v>
      </c>
      <c r="F62" s="19">
        <v>1292389</v>
      </c>
      <c r="G62" s="50">
        <v>28379</v>
      </c>
      <c r="H62" s="19">
        <v>250120</v>
      </c>
      <c r="I62" s="50">
        <v>12213</v>
      </c>
      <c r="J62" s="19">
        <v>1416</v>
      </c>
      <c r="K62" s="50">
        <v>1160</v>
      </c>
      <c r="L62" s="52" t="s">
        <v>38</v>
      </c>
      <c r="M62" s="19">
        <v>294</v>
      </c>
      <c r="N62" s="50">
        <v>249</v>
      </c>
      <c r="O62" s="19">
        <v>3266</v>
      </c>
      <c r="P62" s="50">
        <v>1472</v>
      </c>
      <c r="Q62" s="19">
        <v>292</v>
      </c>
      <c r="R62" s="50">
        <v>281</v>
      </c>
      <c r="S62" s="19">
        <v>10995</v>
      </c>
      <c r="T62" s="50">
        <v>2105</v>
      </c>
      <c r="U62" s="19">
        <v>2786</v>
      </c>
      <c r="V62" s="50">
        <v>1143</v>
      </c>
      <c r="W62" s="52" t="s">
        <v>38</v>
      </c>
      <c r="X62" s="19">
        <v>3937</v>
      </c>
      <c r="Y62" s="50">
        <v>1006</v>
      </c>
      <c r="Z62" s="19">
        <v>8913</v>
      </c>
      <c r="AA62" s="50">
        <v>2079</v>
      </c>
      <c r="AB62" s="19">
        <v>3339</v>
      </c>
      <c r="AC62" s="50">
        <v>1737</v>
      </c>
      <c r="AD62" s="19">
        <v>17094</v>
      </c>
      <c r="AE62" s="50">
        <v>3046</v>
      </c>
      <c r="AF62" s="19">
        <v>5249</v>
      </c>
      <c r="AG62" s="50">
        <v>1717</v>
      </c>
      <c r="AH62" s="52" t="s">
        <v>38</v>
      </c>
      <c r="AI62" s="19">
        <v>1639</v>
      </c>
      <c r="AJ62" s="50">
        <v>1076</v>
      </c>
      <c r="AK62" s="43">
        <v>442</v>
      </c>
      <c r="AL62" s="66">
        <v>333</v>
      </c>
      <c r="AM62" s="19">
        <v>5047</v>
      </c>
      <c r="AN62" s="50">
        <v>1426</v>
      </c>
      <c r="AO62" s="19">
        <v>3667</v>
      </c>
      <c r="AP62" s="50">
        <v>1464</v>
      </c>
      <c r="AQ62" s="19">
        <v>592</v>
      </c>
      <c r="AR62" s="50">
        <v>614</v>
      </c>
      <c r="AS62" s="52" t="s">
        <v>38</v>
      </c>
      <c r="AT62" s="19">
        <v>449</v>
      </c>
      <c r="AU62" s="50">
        <v>294</v>
      </c>
      <c r="AV62" s="19">
        <v>2136</v>
      </c>
      <c r="AW62" s="50">
        <v>999</v>
      </c>
      <c r="AX62" s="19">
        <v>1050</v>
      </c>
      <c r="AY62" s="50">
        <v>535</v>
      </c>
      <c r="AZ62" s="19">
        <v>1156</v>
      </c>
      <c r="BA62" s="50">
        <v>780</v>
      </c>
      <c r="BB62" s="19">
        <v>19880</v>
      </c>
      <c r="BC62" s="50">
        <v>3015</v>
      </c>
      <c r="BD62" s="52" t="s">
        <v>38</v>
      </c>
      <c r="BE62" s="19">
        <v>6074</v>
      </c>
      <c r="BF62" s="50">
        <v>1505</v>
      </c>
      <c r="BG62" s="19">
        <v>3312</v>
      </c>
      <c r="BH62" s="50">
        <v>1271</v>
      </c>
      <c r="BI62" s="19">
        <v>1630</v>
      </c>
      <c r="BJ62" s="50">
        <v>625</v>
      </c>
      <c r="BK62" s="19">
        <v>1615</v>
      </c>
      <c r="BL62" s="50">
        <v>858</v>
      </c>
      <c r="BM62" s="19">
        <v>936</v>
      </c>
      <c r="BN62" s="50">
        <v>518</v>
      </c>
      <c r="BO62" s="52" t="s">
        <v>38</v>
      </c>
      <c r="BP62" s="19">
        <v>71</v>
      </c>
      <c r="BQ62" s="50">
        <v>128</v>
      </c>
      <c r="BR62" s="19">
        <v>447</v>
      </c>
      <c r="BS62" s="50">
        <v>400</v>
      </c>
      <c r="BT62" s="19">
        <v>1341</v>
      </c>
      <c r="BU62" s="50">
        <v>844</v>
      </c>
      <c r="BV62" s="19">
        <v>1715</v>
      </c>
      <c r="BW62" s="50">
        <v>1005</v>
      </c>
      <c r="BX62" s="19">
        <v>39487</v>
      </c>
      <c r="BY62" s="50">
        <v>3480</v>
      </c>
      <c r="BZ62" s="52" t="s">
        <v>38</v>
      </c>
      <c r="CA62" s="19">
        <v>760</v>
      </c>
      <c r="CB62" s="150">
        <v>680</v>
      </c>
      <c r="CC62" s="19">
        <v>40272</v>
      </c>
      <c r="CD62" s="150">
        <v>5012</v>
      </c>
      <c r="CE62" s="19">
        <v>8950</v>
      </c>
      <c r="CF62" s="150">
        <v>3018</v>
      </c>
      <c r="CG62" s="19">
        <v>406</v>
      </c>
      <c r="CH62" s="150">
        <v>675</v>
      </c>
      <c r="CI62" s="19">
        <v>11234</v>
      </c>
      <c r="CJ62" s="150">
        <v>2025</v>
      </c>
      <c r="CK62" s="52" t="s">
        <v>38</v>
      </c>
      <c r="CL62" s="19">
        <v>679</v>
      </c>
      <c r="CM62" s="50">
        <v>516</v>
      </c>
      <c r="CN62" s="19">
        <v>1325</v>
      </c>
      <c r="CO62" s="50">
        <v>945</v>
      </c>
      <c r="CP62" s="23" t="s">
        <v>61</v>
      </c>
      <c r="CQ62" s="55" t="s">
        <v>61</v>
      </c>
      <c r="CR62" s="23">
        <v>1055</v>
      </c>
      <c r="CS62" s="50">
        <v>522</v>
      </c>
      <c r="CT62" s="19">
        <v>4570</v>
      </c>
      <c r="CU62" s="50">
        <v>1492</v>
      </c>
      <c r="CV62" s="52" t="s">
        <v>38</v>
      </c>
      <c r="CW62" s="19">
        <v>652</v>
      </c>
      <c r="CX62" s="50">
        <v>675</v>
      </c>
      <c r="CY62" s="19">
        <v>2249</v>
      </c>
      <c r="CZ62" s="50">
        <v>1405</v>
      </c>
      <c r="DA62" s="19">
        <v>7226</v>
      </c>
      <c r="DB62" s="50">
        <v>1872</v>
      </c>
      <c r="DC62" s="19">
        <v>1182</v>
      </c>
      <c r="DD62" s="50">
        <v>883</v>
      </c>
      <c r="DE62" s="19">
        <v>1853</v>
      </c>
      <c r="DF62" s="50">
        <v>834</v>
      </c>
      <c r="DG62" s="52" t="s">
        <v>38</v>
      </c>
      <c r="DH62" s="19">
        <v>8417</v>
      </c>
      <c r="DI62" s="50">
        <v>1330</v>
      </c>
      <c r="DJ62" s="19">
        <v>3199</v>
      </c>
      <c r="DK62" s="50">
        <v>1612</v>
      </c>
      <c r="DL62" s="19">
        <v>4128</v>
      </c>
      <c r="DM62" s="50">
        <v>1373</v>
      </c>
      <c r="DN62" s="19">
        <v>1696</v>
      </c>
      <c r="DO62" s="50">
        <v>863</v>
      </c>
      <c r="DP62" s="19">
        <v>0</v>
      </c>
      <c r="DQ62" s="50">
        <v>179</v>
      </c>
      <c r="DR62" s="52" t="s">
        <v>38</v>
      </c>
      <c r="DS62" s="19">
        <v>59191</v>
      </c>
      <c r="DT62" s="50">
        <v>6605</v>
      </c>
      <c r="DU62" s="19">
        <v>7783</v>
      </c>
      <c r="DV62" s="50">
        <v>2488</v>
      </c>
      <c r="DW62" s="19">
        <v>378</v>
      </c>
      <c r="DX62" s="50">
        <v>332</v>
      </c>
      <c r="DY62" s="19">
        <v>51030</v>
      </c>
      <c r="DZ62" s="50">
        <v>5652</v>
      </c>
    </row>
    <row r="63" spans="1:130" x14ac:dyDescent="0.2">
      <c r="A63" s="52" t="s">
        <v>40</v>
      </c>
      <c r="B63" s="19">
        <v>1048549</v>
      </c>
      <c r="C63" s="50">
        <v>1369</v>
      </c>
      <c r="D63" s="19">
        <v>922210</v>
      </c>
      <c r="E63" s="50">
        <v>8302</v>
      </c>
      <c r="F63" s="19">
        <v>83440</v>
      </c>
      <c r="G63" s="50">
        <v>7010</v>
      </c>
      <c r="H63" s="19">
        <v>36850</v>
      </c>
      <c r="I63" s="50">
        <v>4029</v>
      </c>
      <c r="J63" s="19">
        <v>135</v>
      </c>
      <c r="K63" s="50">
        <v>219</v>
      </c>
      <c r="L63" s="52" t="s">
        <v>40</v>
      </c>
      <c r="M63" s="19">
        <v>109</v>
      </c>
      <c r="N63" s="50">
        <v>177</v>
      </c>
      <c r="O63" s="19">
        <v>101</v>
      </c>
      <c r="P63" s="50">
        <v>177</v>
      </c>
      <c r="Q63" s="19">
        <v>175</v>
      </c>
      <c r="R63" s="50">
        <v>280</v>
      </c>
      <c r="S63" s="19">
        <v>2418</v>
      </c>
      <c r="T63" s="50">
        <v>961</v>
      </c>
      <c r="U63" s="19">
        <v>425</v>
      </c>
      <c r="V63" s="50">
        <v>378</v>
      </c>
      <c r="W63" s="52" t="s">
        <v>40</v>
      </c>
      <c r="X63" s="19">
        <v>3194</v>
      </c>
      <c r="Y63" s="50">
        <v>923</v>
      </c>
      <c r="Z63" s="19">
        <v>0</v>
      </c>
      <c r="AA63" s="50">
        <v>217</v>
      </c>
      <c r="AB63" s="19">
        <v>0</v>
      </c>
      <c r="AC63" s="50">
        <v>217</v>
      </c>
      <c r="AD63" s="19">
        <v>4010</v>
      </c>
      <c r="AE63" s="50">
        <v>1539</v>
      </c>
      <c r="AF63" s="19">
        <v>917</v>
      </c>
      <c r="AG63" s="50">
        <v>996</v>
      </c>
      <c r="AH63" s="52" t="s">
        <v>40</v>
      </c>
      <c r="AI63" s="19">
        <v>59</v>
      </c>
      <c r="AJ63" s="50">
        <v>84</v>
      </c>
      <c r="AK63" s="43">
        <v>34</v>
      </c>
      <c r="AL63" s="66">
        <v>71</v>
      </c>
      <c r="AM63" s="19">
        <v>207</v>
      </c>
      <c r="AN63" s="50">
        <v>226</v>
      </c>
      <c r="AO63" s="19">
        <v>247</v>
      </c>
      <c r="AP63" s="50">
        <v>304</v>
      </c>
      <c r="AQ63" s="19">
        <v>66</v>
      </c>
      <c r="AR63" s="50">
        <v>111</v>
      </c>
      <c r="AS63" s="52" t="s">
        <v>40</v>
      </c>
      <c r="AT63" s="19">
        <v>0</v>
      </c>
      <c r="AU63" s="50">
        <v>217</v>
      </c>
      <c r="AV63" s="19">
        <v>0</v>
      </c>
      <c r="AW63" s="50">
        <v>217</v>
      </c>
      <c r="AX63" s="19">
        <v>281</v>
      </c>
      <c r="AY63" s="50">
        <v>290</v>
      </c>
      <c r="AZ63" s="19">
        <v>436</v>
      </c>
      <c r="BA63" s="50">
        <v>216</v>
      </c>
      <c r="BB63" s="19">
        <v>259</v>
      </c>
      <c r="BC63" s="50">
        <v>191</v>
      </c>
      <c r="BD63" s="52" t="s">
        <v>40</v>
      </c>
      <c r="BE63" s="19">
        <v>11929</v>
      </c>
      <c r="BF63" s="50">
        <v>2595</v>
      </c>
      <c r="BG63" s="19">
        <v>193</v>
      </c>
      <c r="BH63" s="50">
        <v>222</v>
      </c>
      <c r="BI63" s="19">
        <v>0</v>
      </c>
      <c r="BJ63" s="50">
        <v>217</v>
      </c>
      <c r="BK63" s="19">
        <v>166</v>
      </c>
      <c r="BL63" s="50">
        <v>272</v>
      </c>
      <c r="BM63" s="19">
        <v>154</v>
      </c>
      <c r="BN63" s="50">
        <v>124</v>
      </c>
      <c r="BO63" s="52" t="s">
        <v>40</v>
      </c>
      <c r="BP63" s="19">
        <v>423</v>
      </c>
      <c r="BQ63" s="50">
        <v>357</v>
      </c>
      <c r="BR63" s="19">
        <v>0</v>
      </c>
      <c r="BS63" s="50">
        <v>217</v>
      </c>
      <c r="BT63" s="19">
        <v>0</v>
      </c>
      <c r="BU63" s="50">
        <v>217</v>
      </c>
      <c r="BV63" s="19">
        <v>492</v>
      </c>
      <c r="BW63" s="50">
        <v>278</v>
      </c>
      <c r="BX63" s="19">
        <v>2331</v>
      </c>
      <c r="BY63" s="50">
        <v>1492</v>
      </c>
      <c r="BZ63" s="52" t="s">
        <v>40</v>
      </c>
      <c r="CA63" s="19">
        <v>77</v>
      </c>
      <c r="CB63" s="150">
        <v>127</v>
      </c>
      <c r="CC63" s="19">
        <v>2273</v>
      </c>
      <c r="CD63" s="150">
        <v>925</v>
      </c>
      <c r="CE63" s="19">
        <v>271</v>
      </c>
      <c r="CF63" s="150">
        <v>343</v>
      </c>
      <c r="CG63" s="19">
        <v>0</v>
      </c>
      <c r="CH63" s="150">
        <v>217</v>
      </c>
      <c r="CI63" s="19">
        <v>99</v>
      </c>
      <c r="CJ63" s="50">
        <v>166</v>
      </c>
      <c r="CK63" s="52" t="s">
        <v>40</v>
      </c>
      <c r="CL63" s="19">
        <v>0</v>
      </c>
      <c r="CM63" s="50">
        <v>217</v>
      </c>
      <c r="CN63" s="19">
        <v>0</v>
      </c>
      <c r="CO63" s="50">
        <v>217</v>
      </c>
      <c r="CP63" s="19">
        <v>497</v>
      </c>
      <c r="CQ63" s="50">
        <v>416</v>
      </c>
      <c r="CR63" s="23" t="s">
        <v>61</v>
      </c>
      <c r="CS63" s="55" t="s">
        <v>61</v>
      </c>
      <c r="CT63" s="23">
        <v>202</v>
      </c>
      <c r="CU63" s="50">
        <v>251</v>
      </c>
      <c r="CV63" s="52" t="s">
        <v>40</v>
      </c>
      <c r="CW63" s="19">
        <v>0</v>
      </c>
      <c r="CX63" s="50">
        <v>217</v>
      </c>
      <c r="CY63" s="19">
        <v>295</v>
      </c>
      <c r="CZ63" s="50">
        <v>284</v>
      </c>
      <c r="DA63" s="19">
        <v>980</v>
      </c>
      <c r="DB63" s="50">
        <v>660</v>
      </c>
      <c r="DC63" s="19">
        <v>211</v>
      </c>
      <c r="DD63" s="50">
        <v>332</v>
      </c>
      <c r="DE63" s="19">
        <v>93</v>
      </c>
      <c r="DF63" s="50">
        <v>114</v>
      </c>
      <c r="DG63" s="52" t="s">
        <v>40</v>
      </c>
      <c r="DH63" s="19">
        <v>1643</v>
      </c>
      <c r="DI63" s="50">
        <v>969</v>
      </c>
      <c r="DJ63" s="19">
        <v>1215</v>
      </c>
      <c r="DK63" s="50">
        <v>1521</v>
      </c>
      <c r="DL63" s="19">
        <v>0</v>
      </c>
      <c r="DM63" s="50">
        <v>217</v>
      </c>
      <c r="DN63" s="19">
        <v>233</v>
      </c>
      <c r="DO63" s="50">
        <v>327</v>
      </c>
      <c r="DP63" s="19">
        <v>0</v>
      </c>
      <c r="DQ63" s="50">
        <v>217</v>
      </c>
      <c r="DR63" s="52" t="s">
        <v>40</v>
      </c>
      <c r="DS63" s="19">
        <v>6049</v>
      </c>
      <c r="DT63" s="50">
        <v>1755</v>
      </c>
      <c r="DU63" s="19">
        <v>306</v>
      </c>
      <c r="DV63" s="50">
        <v>397</v>
      </c>
      <c r="DW63" s="19">
        <v>0</v>
      </c>
      <c r="DX63" s="50">
        <v>217</v>
      </c>
      <c r="DY63" s="19">
        <v>5743</v>
      </c>
      <c r="DZ63" s="50">
        <v>1692</v>
      </c>
    </row>
    <row r="64" spans="1:130" x14ac:dyDescent="0.2">
      <c r="A64" s="52" t="s">
        <v>41</v>
      </c>
      <c r="B64" s="19">
        <v>4966211</v>
      </c>
      <c r="C64" s="50">
        <v>3526</v>
      </c>
      <c r="D64" s="19">
        <v>4248517</v>
      </c>
      <c r="E64" s="50">
        <v>21416</v>
      </c>
      <c r="F64" s="19">
        <v>531315</v>
      </c>
      <c r="G64" s="50">
        <v>19807</v>
      </c>
      <c r="H64" s="19">
        <v>166573</v>
      </c>
      <c r="I64" s="50">
        <v>9580</v>
      </c>
      <c r="J64" s="19">
        <v>2133</v>
      </c>
      <c r="K64" s="50">
        <v>814</v>
      </c>
      <c r="L64" s="52" t="s">
        <v>41</v>
      </c>
      <c r="M64" s="19">
        <v>0</v>
      </c>
      <c r="N64" s="50">
        <v>211</v>
      </c>
      <c r="O64" s="19">
        <v>2380</v>
      </c>
      <c r="P64" s="50">
        <v>1042</v>
      </c>
      <c r="Q64" s="19">
        <v>232</v>
      </c>
      <c r="R64" s="50">
        <v>274</v>
      </c>
      <c r="S64" s="19">
        <v>7618</v>
      </c>
      <c r="T64" s="50">
        <v>1908</v>
      </c>
      <c r="U64" s="19">
        <v>1756</v>
      </c>
      <c r="V64" s="50">
        <v>1045</v>
      </c>
      <c r="W64" s="52" t="s">
        <v>41</v>
      </c>
      <c r="X64" s="19">
        <v>3427</v>
      </c>
      <c r="Y64" s="50">
        <v>1457</v>
      </c>
      <c r="Z64" s="19">
        <v>464</v>
      </c>
      <c r="AA64" s="50">
        <v>348</v>
      </c>
      <c r="AB64" s="19">
        <v>322</v>
      </c>
      <c r="AC64" s="50">
        <v>266</v>
      </c>
      <c r="AD64" s="19">
        <v>14723</v>
      </c>
      <c r="AE64" s="50">
        <v>2803</v>
      </c>
      <c r="AF64" s="19">
        <v>12686</v>
      </c>
      <c r="AG64" s="50">
        <v>2342</v>
      </c>
      <c r="AH64" s="52" t="s">
        <v>41</v>
      </c>
      <c r="AI64" s="19">
        <v>298</v>
      </c>
      <c r="AJ64" s="50">
        <v>227</v>
      </c>
      <c r="AK64" s="43">
        <v>408</v>
      </c>
      <c r="AL64" s="66">
        <v>494</v>
      </c>
      <c r="AM64" s="19">
        <v>3918</v>
      </c>
      <c r="AN64" s="50">
        <v>1521</v>
      </c>
      <c r="AO64" s="19">
        <v>2940</v>
      </c>
      <c r="AP64" s="50">
        <v>1483</v>
      </c>
      <c r="AQ64" s="19">
        <v>154</v>
      </c>
      <c r="AR64" s="50">
        <v>211</v>
      </c>
      <c r="AS64" s="52" t="s">
        <v>41</v>
      </c>
      <c r="AT64" s="19">
        <v>826</v>
      </c>
      <c r="AU64" s="50">
        <v>655</v>
      </c>
      <c r="AV64" s="19">
        <v>2444</v>
      </c>
      <c r="AW64" s="50">
        <v>1176</v>
      </c>
      <c r="AX64" s="19">
        <v>1606</v>
      </c>
      <c r="AY64" s="50">
        <v>1061</v>
      </c>
      <c r="AZ64" s="19">
        <v>516</v>
      </c>
      <c r="BA64" s="50">
        <v>345</v>
      </c>
      <c r="BB64" s="19">
        <v>3276</v>
      </c>
      <c r="BC64" s="50">
        <v>988</v>
      </c>
      <c r="BD64" s="52" t="s">
        <v>41</v>
      </c>
      <c r="BE64" s="19">
        <v>2607</v>
      </c>
      <c r="BF64" s="50">
        <v>1005</v>
      </c>
      <c r="BG64" s="19">
        <v>2673</v>
      </c>
      <c r="BH64" s="50">
        <v>820</v>
      </c>
      <c r="BI64" s="19">
        <v>870</v>
      </c>
      <c r="BJ64" s="50">
        <v>540</v>
      </c>
      <c r="BK64" s="19">
        <v>1144</v>
      </c>
      <c r="BL64" s="50">
        <v>580</v>
      </c>
      <c r="BM64" s="19">
        <v>3347</v>
      </c>
      <c r="BN64" s="50">
        <v>1747</v>
      </c>
      <c r="BO64" s="52" t="s">
        <v>41</v>
      </c>
      <c r="BP64" s="19">
        <v>506</v>
      </c>
      <c r="BQ64" s="50">
        <v>738</v>
      </c>
      <c r="BR64" s="19">
        <v>523</v>
      </c>
      <c r="BS64" s="50">
        <v>453</v>
      </c>
      <c r="BT64" s="19">
        <v>1369</v>
      </c>
      <c r="BU64" s="50">
        <v>1045</v>
      </c>
      <c r="BV64" s="19">
        <v>1013</v>
      </c>
      <c r="BW64" s="50">
        <v>592</v>
      </c>
      <c r="BX64" s="19">
        <v>7658</v>
      </c>
      <c r="BY64" s="50">
        <v>2904</v>
      </c>
      <c r="BZ64" s="52" t="s">
        <v>41</v>
      </c>
      <c r="CA64" s="19">
        <v>524</v>
      </c>
      <c r="CB64" s="150">
        <v>490</v>
      </c>
      <c r="CC64" s="19">
        <v>11504</v>
      </c>
      <c r="CD64" s="150">
        <v>2770</v>
      </c>
      <c r="CE64" s="19">
        <v>28542</v>
      </c>
      <c r="CF64" s="150">
        <v>4451</v>
      </c>
      <c r="CG64" s="19">
        <v>76</v>
      </c>
      <c r="CH64" s="150">
        <v>128</v>
      </c>
      <c r="CI64" s="19">
        <v>4867</v>
      </c>
      <c r="CJ64" s="50">
        <v>1378</v>
      </c>
      <c r="CK64" s="52" t="s">
        <v>41</v>
      </c>
      <c r="CL64" s="19">
        <v>689</v>
      </c>
      <c r="CM64" s="50">
        <v>356</v>
      </c>
      <c r="CN64" s="19">
        <v>148</v>
      </c>
      <c r="CO64" s="50">
        <v>198</v>
      </c>
      <c r="CP64" s="19">
        <v>6964</v>
      </c>
      <c r="CQ64" s="50">
        <v>1537</v>
      </c>
      <c r="CR64" s="19">
        <v>284</v>
      </c>
      <c r="CS64" s="50">
        <v>345</v>
      </c>
      <c r="CT64" s="23" t="s">
        <v>61</v>
      </c>
      <c r="CU64" s="55" t="s">
        <v>61</v>
      </c>
      <c r="CV64" s="52" t="s">
        <v>41</v>
      </c>
      <c r="CW64" s="23">
        <v>82</v>
      </c>
      <c r="CX64" s="50">
        <v>139</v>
      </c>
      <c r="CY64" s="19">
        <v>4263</v>
      </c>
      <c r="CZ64" s="50">
        <v>1263</v>
      </c>
      <c r="DA64" s="19">
        <v>9001</v>
      </c>
      <c r="DB64" s="50">
        <v>3786</v>
      </c>
      <c r="DC64" s="19">
        <v>842</v>
      </c>
      <c r="DD64" s="50">
        <v>687</v>
      </c>
      <c r="DE64" s="19">
        <v>14</v>
      </c>
      <c r="DF64" s="50">
        <v>28</v>
      </c>
      <c r="DG64" s="52" t="s">
        <v>41</v>
      </c>
      <c r="DH64" s="19">
        <v>8778</v>
      </c>
      <c r="DI64" s="50">
        <v>2242</v>
      </c>
      <c r="DJ64" s="19">
        <v>1420</v>
      </c>
      <c r="DK64" s="50">
        <v>938</v>
      </c>
      <c r="DL64" s="19">
        <v>3111</v>
      </c>
      <c r="DM64" s="50">
        <v>2024</v>
      </c>
      <c r="DN64" s="19">
        <v>1627</v>
      </c>
      <c r="DO64" s="50">
        <v>948</v>
      </c>
      <c r="DP64" s="19">
        <v>0</v>
      </c>
      <c r="DQ64" s="50">
        <v>211</v>
      </c>
      <c r="DR64" s="52" t="s">
        <v>41</v>
      </c>
      <c r="DS64" s="19">
        <v>19806</v>
      </c>
      <c r="DT64" s="50">
        <v>3181</v>
      </c>
      <c r="DU64" s="19">
        <v>1506</v>
      </c>
      <c r="DV64" s="50">
        <v>980</v>
      </c>
      <c r="DW64" s="19">
        <v>197</v>
      </c>
      <c r="DX64" s="50">
        <v>166</v>
      </c>
      <c r="DY64" s="19">
        <v>18103</v>
      </c>
      <c r="DZ64" s="50">
        <v>3014</v>
      </c>
    </row>
    <row r="65" spans="1:130" x14ac:dyDescent="0.2">
      <c r="A65" s="52" t="s">
        <v>42</v>
      </c>
      <c r="B65" s="19">
        <v>856726</v>
      </c>
      <c r="C65" s="50">
        <v>1949</v>
      </c>
      <c r="D65" s="19">
        <v>723740</v>
      </c>
      <c r="E65" s="50">
        <v>7648</v>
      </c>
      <c r="F65" s="19">
        <v>99781</v>
      </c>
      <c r="G65" s="50">
        <v>5584</v>
      </c>
      <c r="H65" s="19">
        <v>26106</v>
      </c>
      <c r="I65" s="50">
        <v>3529</v>
      </c>
      <c r="J65" s="19">
        <v>144</v>
      </c>
      <c r="K65" s="50">
        <v>176</v>
      </c>
      <c r="L65" s="52" t="s">
        <v>42</v>
      </c>
      <c r="M65" s="19">
        <v>183</v>
      </c>
      <c r="N65" s="50">
        <v>302</v>
      </c>
      <c r="O65" s="19">
        <v>402</v>
      </c>
      <c r="P65" s="50">
        <v>456</v>
      </c>
      <c r="Q65" s="19">
        <v>83</v>
      </c>
      <c r="R65" s="50">
        <v>140</v>
      </c>
      <c r="S65" s="19">
        <v>3599</v>
      </c>
      <c r="T65" s="50">
        <v>1967</v>
      </c>
      <c r="U65" s="19">
        <v>1284</v>
      </c>
      <c r="V65" s="50">
        <v>531</v>
      </c>
      <c r="W65" s="52" t="s">
        <v>42</v>
      </c>
      <c r="X65" s="19">
        <v>0</v>
      </c>
      <c r="Y65" s="50">
        <v>163</v>
      </c>
      <c r="Z65" s="19">
        <v>0</v>
      </c>
      <c r="AA65" s="50">
        <v>163</v>
      </c>
      <c r="AB65" s="19">
        <v>0</v>
      </c>
      <c r="AC65" s="50">
        <v>163</v>
      </c>
      <c r="AD65" s="19">
        <v>580</v>
      </c>
      <c r="AE65" s="50">
        <v>726</v>
      </c>
      <c r="AF65" s="19">
        <v>253</v>
      </c>
      <c r="AG65" s="50">
        <v>255</v>
      </c>
      <c r="AH65" s="52" t="s">
        <v>42</v>
      </c>
      <c r="AI65" s="19">
        <v>531</v>
      </c>
      <c r="AJ65" s="50">
        <v>805</v>
      </c>
      <c r="AK65" s="43">
        <v>44</v>
      </c>
      <c r="AL65" s="66">
        <v>55</v>
      </c>
      <c r="AM65" s="19">
        <v>177</v>
      </c>
      <c r="AN65" s="50">
        <v>204</v>
      </c>
      <c r="AO65" s="19">
        <v>0</v>
      </c>
      <c r="AP65" s="50">
        <v>163</v>
      </c>
      <c r="AQ65" s="19">
        <v>2479</v>
      </c>
      <c r="AR65" s="50">
        <v>1031</v>
      </c>
      <c r="AS65" s="52" t="s">
        <v>42</v>
      </c>
      <c r="AT65" s="19">
        <v>332</v>
      </c>
      <c r="AU65" s="50">
        <v>384</v>
      </c>
      <c r="AV65" s="19">
        <v>0</v>
      </c>
      <c r="AW65" s="50">
        <v>163</v>
      </c>
      <c r="AX65" s="19">
        <v>1257</v>
      </c>
      <c r="AY65" s="50">
        <v>1042</v>
      </c>
      <c r="AZ65" s="19">
        <v>89</v>
      </c>
      <c r="BA65" s="50">
        <v>151</v>
      </c>
      <c r="BB65" s="19">
        <v>306</v>
      </c>
      <c r="BC65" s="50">
        <v>487</v>
      </c>
      <c r="BD65" s="52" t="s">
        <v>42</v>
      </c>
      <c r="BE65" s="19">
        <v>0</v>
      </c>
      <c r="BF65" s="50">
        <v>163</v>
      </c>
      <c r="BG65" s="19">
        <v>251</v>
      </c>
      <c r="BH65" s="50">
        <v>215</v>
      </c>
      <c r="BI65" s="19">
        <v>3510</v>
      </c>
      <c r="BJ65" s="50">
        <v>1012</v>
      </c>
      <c r="BK65" s="19">
        <v>14</v>
      </c>
      <c r="BL65" s="50">
        <v>32</v>
      </c>
      <c r="BM65" s="19">
        <v>384</v>
      </c>
      <c r="BN65" s="50">
        <v>373</v>
      </c>
      <c r="BO65" s="52" t="s">
        <v>42</v>
      </c>
      <c r="BP65" s="19">
        <v>217</v>
      </c>
      <c r="BQ65" s="50">
        <v>170</v>
      </c>
      <c r="BR65" s="19">
        <v>2892</v>
      </c>
      <c r="BS65" s="50">
        <v>1159</v>
      </c>
      <c r="BT65" s="19">
        <v>282</v>
      </c>
      <c r="BU65" s="50">
        <v>265</v>
      </c>
      <c r="BV65" s="19">
        <v>28</v>
      </c>
      <c r="BW65" s="50">
        <v>58</v>
      </c>
      <c r="BX65" s="19">
        <v>135</v>
      </c>
      <c r="BY65" s="50">
        <v>165</v>
      </c>
      <c r="BZ65" s="52" t="s">
        <v>42</v>
      </c>
      <c r="CA65" s="19">
        <v>152</v>
      </c>
      <c r="CB65" s="150">
        <v>189</v>
      </c>
      <c r="CC65" s="19">
        <v>345</v>
      </c>
      <c r="CD65" s="50">
        <v>270</v>
      </c>
      <c r="CE65" s="19">
        <v>215</v>
      </c>
      <c r="CF65" s="150">
        <v>219</v>
      </c>
      <c r="CG65" s="19">
        <v>1751</v>
      </c>
      <c r="CH65" s="150">
        <v>975</v>
      </c>
      <c r="CI65" s="19">
        <v>111</v>
      </c>
      <c r="CJ65" s="50">
        <v>182</v>
      </c>
      <c r="CK65" s="52" t="s">
        <v>42</v>
      </c>
      <c r="CL65" s="19">
        <v>105</v>
      </c>
      <c r="CM65" s="50">
        <v>130</v>
      </c>
      <c r="CN65" s="19">
        <v>71</v>
      </c>
      <c r="CO65" s="50">
        <v>98</v>
      </c>
      <c r="CP65" s="19">
        <v>34</v>
      </c>
      <c r="CQ65" s="50">
        <v>60</v>
      </c>
      <c r="CR65" s="19">
        <v>0</v>
      </c>
      <c r="CS65" s="50">
        <v>163</v>
      </c>
      <c r="CT65" s="19">
        <v>15</v>
      </c>
      <c r="CU65" s="50">
        <v>27</v>
      </c>
      <c r="CV65" s="52" t="s">
        <v>42</v>
      </c>
      <c r="CW65" s="23" t="s">
        <v>61</v>
      </c>
      <c r="CX65" s="55" t="s">
        <v>61</v>
      </c>
      <c r="CY65" s="23">
        <v>264</v>
      </c>
      <c r="CZ65" s="50">
        <v>350</v>
      </c>
      <c r="DA65" s="19">
        <v>1156</v>
      </c>
      <c r="DB65" s="50">
        <v>705</v>
      </c>
      <c r="DC65" s="19">
        <v>170</v>
      </c>
      <c r="DD65" s="50">
        <v>283</v>
      </c>
      <c r="DE65" s="19">
        <v>0</v>
      </c>
      <c r="DF65" s="50">
        <v>163</v>
      </c>
      <c r="DG65" s="52" t="s">
        <v>42</v>
      </c>
      <c r="DH65" s="19">
        <v>364</v>
      </c>
      <c r="DI65" s="50">
        <v>505</v>
      </c>
      <c r="DJ65" s="19">
        <v>195</v>
      </c>
      <c r="DK65" s="50">
        <v>135</v>
      </c>
      <c r="DL65" s="19">
        <v>0</v>
      </c>
      <c r="DM65" s="50">
        <v>163</v>
      </c>
      <c r="DN65" s="19">
        <v>974</v>
      </c>
      <c r="DO65" s="50">
        <v>755</v>
      </c>
      <c r="DP65" s="19">
        <v>728</v>
      </c>
      <c r="DQ65" s="50">
        <v>464</v>
      </c>
      <c r="DR65" s="52" t="s">
        <v>42</v>
      </c>
      <c r="DS65" s="19">
        <v>7099</v>
      </c>
      <c r="DT65" s="50">
        <v>2487</v>
      </c>
      <c r="DU65" s="19">
        <v>358</v>
      </c>
      <c r="DV65" s="50">
        <v>306</v>
      </c>
      <c r="DW65" s="19">
        <v>58</v>
      </c>
      <c r="DX65" s="50">
        <v>100</v>
      </c>
      <c r="DY65" s="19">
        <v>6683</v>
      </c>
      <c r="DZ65" s="50">
        <v>2468</v>
      </c>
    </row>
    <row r="66" spans="1:130" x14ac:dyDescent="0.2">
      <c r="A66" s="52"/>
      <c r="B66" s="19"/>
      <c r="C66" s="50"/>
      <c r="D66" s="19"/>
      <c r="E66" s="50"/>
      <c r="F66" s="19"/>
      <c r="G66" s="50"/>
      <c r="H66" s="19"/>
      <c r="I66" s="50"/>
      <c r="J66" s="19"/>
      <c r="K66" s="50"/>
      <c r="L66" s="52"/>
      <c r="M66" s="19"/>
      <c r="N66" s="50"/>
      <c r="O66" s="19"/>
      <c r="P66" s="50"/>
      <c r="Q66" s="19"/>
      <c r="R66" s="50"/>
      <c r="S66" s="19"/>
      <c r="T66" s="50"/>
      <c r="U66" s="19"/>
      <c r="V66" s="50"/>
      <c r="W66" s="52"/>
      <c r="X66" s="19"/>
      <c r="Y66" s="50"/>
      <c r="Z66" s="19"/>
      <c r="AA66" s="50"/>
      <c r="AB66" s="19"/>
      <c r="AC66" s="50"/>
      <c r="AD66" s="19"/>
      <c r="AE66" s="50"/>
      <c r="AF66" s="19"/>
      <c r="AG66" s="50"/>
      <c r="AH66" s="52"/>
      <c r="AI66" s="19"/>
      <c r="AJ66" s="50"/>
      <c r="AK66" s="43"/>
      <c r="AL66" s="66"/>
      <c r="AM66" s="19"/>
      <c r="AN66" s="50"/>
      <c r="AO66" s="19"/>
      <c r="AP66" s="50"/>
      <c r="AQ66" s="19"/>
      <c r="AR66" s="50"/>
      <c r="AS66" s="52"/>
      <c r="AT66" s="19"/>
      <c r="AU66" s="50"/>
      <c r="AV66" s="19"/>
      <c r="AW66" s="50"/>
      <c r="AX66" s="19"/>
      <c r="AY66" s="50"/>
      <c r="AZ66" s="19"/>
      <c r="BA66" s="50"/>
      <c r="BB66" s="19"/>
      <c r="BC66" s="50"/>
      <c r="BD66" s="52"/>
      <c r="BE66" s="19"/>
      <c r="BF66" s="50"/>
      <c r="BG66" s="19"/>
      <c r="BH66" s="50"/>
      <c r="BI66" s="19"/>
      <c r="BJ66" s="50"/>
      <c r="BK66" s="19"/>
      <c r="BL66" s="50"/>
      <c r="BM66" s="19"/>
      <c r="BN66" s="50"/>
      <c r="BO66" s="52"/>
      <c r="BP66" s="19"/>
      <c r="BQ66" s="50"/>
      <c r="BR66" s="156"/>
      <c r="BS66" s="50"/>
      <c r="BT66" s="19"/>
      <c r="BU66" s="150"/>
      <c r="BV66" s="156"/>
      <c r="BW66" s="50"/>
      <c r="BX66" s="19"/>
      <c r="BY66" s="150"/>
      <c r="BZ66" s="52"/>
      <c r="CA66" s="19"/>
      <c r="CB66" s="50"/>
      <c r="CC66" s="19"/>
      <c r="CD66" s="50"/>
      <c r="CE66" s="19"/>
      <c r="CF66" s="50"/>
      <c r="CG66" s="19"/>
      <c r="CH66" s="50"/>
      <c r="CI66" s="19"/>
      <c r="CJ66" s="50"/>
      <c r="CK66" s="52"/>
      <c r="CL66" s="19"/>
      <c r="CM66" s="50"/>
      <c r="CN66" s="19"/>
      <c r="CO66" s="50"/>
      <c r="CP66" s="19"/>
      <c r="CQ66" s="50"/>
      <c r="CR66" s="19"/>
      <c r="CS66" s="50"/>
      <c r="CT66" s="19"/>
      <c r="CU66" s="50"/>
      <c r="CV66" s="52"/>
      <c r="CW66" s="56"/>
      <c r="CX66" s="50"/>
      <c r="CY66" s="19"/>
      <c r="CZ66" s="50"/>
      <c r="DA66" s="19"/>
      <c r="DB66" s="50"/>
      <c r="DC66" s="19"/>
      <c r="DD66" s="50"/>
      <c r="DE66" s="19"/>
      <c r="DF66" s="50"/>
      <c r="DG66" s="52"/>
      <c r="DH66" s="19"/>
      <c r="DI66" s="50"/>
      <c r="DJ66" s="19"/>
      <c r="DK66" s="50"/>
      <c r="DL66" s="19"/>
      <c r="DM66" s="50"/>
      <c r="DN66" s="19"/>
      <c r="DO66" s="50"/>
      <c r="DP66" s="19"/>
      <c r="DQ66" s="50"/>
      <c r="DR66" s="52"/>
      <c r="DS66" s="19"/>
      <c r="DT66" s="50"/>
      <c r="DU66" s="19"/>
      <c r="DV66" s="50"/>
      <c r="DW66" s="19"/>
      <c r="DX66" s="50"/>
      <c r="DY66" s="19"/>
      <c r="DZ66" s="50"/>
    </row>
    <row r="67" spans="1:130" x14ac:dyDescent="0.2">
      <c r="A67" s="52" t="s">
        <v>43</v>
      </c>
      <c r="B67" s="19">
        <v>6642072</v>
      </c>
      <c r="C67" s="50">
        <v>5023</v>
      </c>
      <c r="D67" s="19">
        <v>5675990</v>
      </c>
      <c r="E67" s="50">
        <v>26239</v>
      </c>
      <c r="F67" s="19">
        <v>748912</v>
      </c>
      <c r="G67" s="50">
        <v>22417</v>
      </c>
      <c r="H67" s="19">
        <v>191909</v>
      </c>
      <c r="I67" s="50">
        <v>10150</v>
      </c>
      <c r="J67" s="19">
        <v>9523</v>
      </c>
      <c r="K67" s="50">
        <v>2684</v>
      </c>
      <c r="L67" s="52" t="s">
        <v>43</v>
      </c>
      <c r="M67" s="19">
        <v>417</v>
      </c>
      <c r="N67" s="50">
        <v>324</v>
      </c>
      <c r="O67" s="19">
        <v>2522</v>
      </c>
      <c r="P67" s="50">
        <v>1327</v>
      </c>
      <c r="Q67" s="19">
        <v>5843</v>
      </c>
      <c r="R67" s="50">
        <v>2106</v>
      </c>
      <c r="S67" s="19">
        <v>7879</v>
      </c>
      <c r="T67" s="50">
        <v>2231</v>
      </c>
      <c r="U67" s="19">
        <v>1823</v>
      </c>
      <c r="V67" s="50">
        <v>706</v>
      </c>
      <c r="W67" s="52" t="s">
        <v>43</v>
      </c>
      <c r="X67" s="19">
        <v>2013</v>
      </c>
      <c r="Y67" s="50">
        <v>923</v>
      </c>
      <c r="Z67" s="19">
        <v>648</v>
      </c>
      <c r="AA67" s="50">
        <v>724</v>
      </c>
      <c r="AB67" s="19">
        <v>322</v>
      </c>
      <c r="AC67" s="50">
        <v>350</v>
      </c>
      <c r="AD67" s="19">
        <v>19470</v>
      </c>
      <c r="AE67" s="50">
        <v>3699</v>
      </c>
      <c r="AF67" s="19">
        <v>16865</v>
      </c>
      <c r="AG67" s="50">
        <v>3825</v>
      </c>
      <c r="AH67" s="52" t="s">
        <v>43</v>
      </c>
      <c r="AI67" s="19">
        <v>334</v>
      </c>
      <c r="AJ67" s="50">
        <v>367</v>
      </c>
      <c r="AK67" s="43">
        <v>562</v>
      </c>
      <c r="AL67" s="66">
        <v>471</v>
      </c>
      <c r="AM67" s="19">
        <v>12376</v>
      </c>
      <c r="AN67" s="50">
        <v>3221</v>
      </c>
      <c r="AO67" s="19">
        <v>4745</v>
      </c>
      <c r="AP67" s="50">
        <v>1742</v>
      </c>
      <c r="AQ67" s="19">
        <v>334</v>
      </c>
      <c r="AR67" s="50">
        <v>330</v>
      </c>
      <c r="AS67" s="52" t="s">
        <v>43</v>
      </c>
      <c r="AT67" s="19">
        <v>1796</v>
      </c>
      <c r="AU67" s="50">
        <v>1253</v>
      </c>
      <c r="AV67" s="19">
        <v>13138</v>
      </c>
      <c r="AW67" s="50">
        <v>3141</v>
      </c>
      <c r="AX67" s="19">
        <v>2614</v>
      </c>
      <c r="AY67" s="50">
        <v>1018</v>
      </c>
      <c r="AZ67" s="19">
        <v>586</v>
      </c>
      <c r="BA67" s="50">
        <v>627</v>
      </c>
      <c r="BB67" s="19">
        <v>1497</v>
      </c>
      <c r="BC67" s="50">
        <v>834</v>
      </c>
      <c r="BD67" s="52" t="s">
        <v>43</v>
      </c>
      <c r="BE67" s="19">
        <v>1109</v>
      </c>
      <c r="BF67" s="50">
        <v>638</v>
      </c>
      <c r="BG67" s="19">
        <v>6535</v>
      </c>
      <c r="BH67" s="50">
        <v>1908</v>
      </c>
      <c r="BI67" s="19">
        <v>978</v>
      </c>
      <c r="BJ67" s="50">
        <v>731</v>
      </c>
      <c r="BK67" s="19">
        <v>8830</v>
      </c>
      <c r="BL67" s="50">
        <v>2070</v>
      </c>
      <c r="BM67" s="19">
        <v>3819</v>
      </c>
      <c r="BN67" s="50">
        <v>2205</v>
      </c>
      <c r="BO67" s="151" t="s">
        <v>43</v>
      </c>
      <c r="BP67" s="157">
        <v>212</v>
      </c>
      <c r="BQ67" s="158">
        <v>219</v>
      </c>
      <c r="BR67" s="157">
        <v>515</v>
      </c>
      <c r="BS67" s="158">
        <v>394</v>
      </c>
      <c r="BT67" s="157">
        <v>854</v>
      </c>
      <c r="BU67" s="158">
        <v>583</v>
      </c>
      <c r="BV67" s="157">
        <v>0</v>
      </c>
      <c r="BW67" s="158">
        <v>208</v>
      </c>
      <c r="BX67" s="157">
        <v>1209</v>
      </c>
      <c r="BY67" s="159">
        <v>691</v>
      </c>
      <c r="BZ67" s="52" t="s">
        <v>43</v>
      </c>
      <c r="CA67" s="19">
        <v>1193</v>
      </c>
      <c r="CB67" s="50">
        <v>665</v>
      </c>
      <c r="CC67" s="19">
        <v>5413</v>
      </c>
      <c r="CD67" s="50">
        <v>1983</v>
      </c>
      <c r="CE67" s="19">
        <v>8892</v>
      </c>
      <c r="CF67" s="50">
        <v>2710</v>
      </c>
      <c r="CG67" s="19">
        <v>0</v>
      </c>
      <c r="CH67" s="50">
        <v>208</v>
      </c>
      <c r="CI67" s="19">
        <v>5934</v>
      </c>
      <c r="CJ67" s="50">
        <v>1848</v>
      </c>
      <c r="CK67" s="52" t="s">
        <v>43</v>
      </c>
      <c r="CL67" s="19">
        <v>2680</v>
      </c>
      <c r="CM67" s="50">
        <v>1560</v>
      </c>
      <c r="CN67" s="19">
        <v>881</v>
      </c>
      <c r="CO67" s="50">
        <v>511</v>
      </c>
      <c r="CP67" s="19">
        <v>4677</v>
      </c>
      <c r="CQ67" s="50">
        <v>1672</v>
      </c>
      <c r="CR67" s="19">
        <v>47</v>
      </c>
      <c r="CS67" s="50">
        <v>82</v>
      </c>
      <c r="CT67" s="19">
        <v>2911</v>
      </c>
      <c r="CU67" s="50">
        <v>1032</v>
      </c>
      <c r="CV67" s="52" t="s">
        <v>43</v>
      </c>
      <c r="CW67" s="19">
        <v>210</v>
      </c>
      <c r="CX67" s="50">
        <v>186</v>
      </c>
      <c r="CY67" s="23" t="s">
        <v>61</v>
      </c>
      <c r="CZ67" s="55" t="s">
        <v>61</v>
      </c>
      <c r="DA67" s="23">
        <v>12904</v>
      </c>
      <c r="DB67" s="50">
        <v>2753</v>
      </c>
      <c r="DC67" s="19">
        <v>652</v>
      </c>
      <c r="DD67" s="50">
        <v>597</v>
      </c>
      <c r="DE67" s="19">
        <v>235</v>
      </c>
      <c r="DF67" s="50">
        <v>301</v>
      </c>
      <c r="DG67" s="52" t="s">
        <v>43</v>
      </c>
      <c r="DH67" s="19">
        <v>11339</v>
      </c>
      <c r="DI67" s="50">
        <v>2802</v>
      </c>
      <c r="DJ67" s="19">
        <v>1789</v>
      </c>
      <c r="DK67" s="50">
        <v>1169</v>
      </c>
      <c r="DL67" s="19">
        <v>996</v>
      </c>
      <c r="DM67" s="50">
        <v>841</v>
      </c>
      <c r="DN67" s="19">
        <v>1426</v>
      </c>
      <c r="DO67" s="50">
        <v>769</v>
      </c>
      <c r="DP67" s="19">
        <v>362</v>
      </c>
      <c r="DQ67" s="50">
        <v>504</v>
      </c>
      <c r="DR67" s="52" t="s">
        <v>43</v>
      </c>
      <c r="DS67" s="19">
        <v>25261</v>
      </c>
      <c r="DT67" s="50">
        <v>3848</v>
      </c>
      <c r="DU67" s="19">
        <v>979</v>
      </c>
      <c r="DV67" s="50">
        <v>1104</v>
      </c>
      <c r="DW67" s="19">
        <v>773</v>
      </c>
      <c r="DX67" s="50">
        <v>392</v>
      </c>
      <c r="DY67" s="19">
        <v>23509</v>
      </c>
      <c r="DZ67" s="50">
        <v>3768</v>
      </c>
    </row>
    <row r="68" spans="1:130" x14ac:dyDescent="0.2">
      <c r="A68" s="52" t="s">
        <v>44</v>
      </c>
      <c r="B68" s="19">
        <v>27924632</v>
      </c>
      <c r="C68" s="50">
        <v>9989</v>
      </c>
      <c r="D68" s="19">
        <v>23534387</v>
      </c>
      <c r="E68" s="50">
        <v>67754</v>
      </c>
      <c r="F68" s="19">
        <v>3643333</v>
      </c>
      <c r="G68" s="50">
        <v>65150</v>
      </c>
      <c r="H68" s="19">
        <v>524511</v>
      </c>
      <c r="I68" s="50">
        <v>22790</v>
      </c>
      <c r="J68" s="19">
        <v>10235</v>
      </c>
      <c r="K68" s="50">
        <v>3573</v>
      </c>
      <c r="L68" s="52" t="s">
        <v>44</v>
      </c>
      <c r="M68" s="19">
        <v>3543</v>
      </c>
      <c r="N68" s="50">
        <v>1769</v>
      </c>
      <c r="O68" s="19">
        <v>14875</v>
      </c>
      <c r="P68" s="50">
        <v>3853</v>
      </c>
      <c r="Q68" s="19">
        <v>14222</v>
      </c>
      <c r="R68" s="50">
        <v>3651</v>
      </c>
      <c r="S68" s="19">
        <v>63174</v>
      </c>
      <c r="T68" s="50">
        <v>6149</v>
      </c>
      <c r="U68" s="19">
        <v>20023</v>
      </c>
      <c r="V68" s="50">
        <v>3624</v>
      </c>
      <c r="W68" s="52" t="s">
        <v>44</v>
      </c>
      <c r="X68" s="19">
        <v>2363</v>
      </c>
      <c r="Y68" s="50">
        <v>1054</v>
      </c>
      <c r="Z68" s="19">
        <v>297</v>
      </c>
      <c r="AA68" s="50">
        <v>286</v>
      </c>
      <c r="AB68" s="19">
        <v>1307</v>
      </c>
      <c r="AC68" s="50">
        <v>948</v>
      </c>
      <c r="AD68" s="19">
        <v>33740</v>
      </c>
      <c r="AE68" s="50">
        <v>4634</v>
      </c>
      <c r="AF68" s="19">
        <v>16182</v>
      </c>
      <c r="AG68" s="50">
        <v>3611</v>
      </c>
      <c r="AH68" s="52" t="s">
        <v>44</v>
      </c>
      <c r="AI68" s="19">
        <v>6376</v>
      </c>
      <c r="AJ68" s="50">
        <v>1979</v>
      </c>
      <c r="AK68" s="43">
        <v>2536</v>
      </c>
      <c r="AL68" s="66">
        <v>1095</v>
      </c>
      <c r="AM68" s="19">
        <v>26214</v>
      </c>
      <c r="AN68" s="50">
        <v>5254</v>
      </c>
      <c r="AO68" s="19">
        <v>9510</v>
      </c>
      <c r="AP68" s="50">
        <v>2795</v>
      </c>
      <c r="AQ68" s="19">
        <v>6086</v>
      </c>
      <c r="AR68" s="50">
        <v>2973</v>
      </c>
      <c r="AS68" s="52" t="s">
        <v>44</v>
      </c>
      <c r="AT68" s="19">
        <v>11649</v>
      </c>
      <c r="AU68" s="50">
        <v>3004</v>
      </c>
      <c r="AV68" s="19">
        <v>6561</v>
      </c>
      <c r="AW68" s="50">
        <v>1786</v>
      </c>
      <c r="AX68" s="19">
        <v>28700</v>
      </c>
      <c r="AY68" s="50">
        <v>5324</v>
      </c>
      <c r="AZ68" s="19">
        <v>648</v>
      </c>
      <c r="BA68" s="50">
        <v>601</v>
      </c>
      <c r="BB68" s="19">
        <v>9793</v>
      </c>
      <c r="BC68" s="50">
        <v>2188</v>
      </c>
      <c r="BD68" s="52" t="s">
        <v>44</v>
      </c>
      <c r="BE68" s="19">
        <v>5502</v>
      </c>
      <c r="BF68" s="50">
        <v>2235</v>
      </c>
      <c r="BG68" s="19">
        <v>7030</v>
      </c>
      <c r="BH68" s="50">
        <v>1861</v>
      </c>
      <c r="BI68" s="19">
        <v>8715</v>
      </c>
      <c r="BJ68" s="50">
        <v>2609</v>
      </c>
      <c r="BK68" s="19">
        <v>11199</v>
      </c>
      <c r="BL68" s="50">
        <v>3655</v>
      </c>
      <c r="BM68" s="19">
        <v>13881</v>
      </c>
      <c r="BN68" s="50">
        <v>3234</v>
      </c>
      <c r="BO68" s="151" t="s">
        <v>44</v>
      </c>
      <c r="BP68" s="157">
        <v>650</v>
      </c>
      <c r="BQ68" s="158">
        <v>442</v>
      </c>
      <c r="BR68" s="157">
        <v>2689</v>
      </c>
      <c r="BS68" s="158">
        <v>951</v>
      </c>
      <c r="BT68" s="157">
        <v>7599</v>
      </c>
      <c r="BU68" s="158">
        <v>2698</v>
      </c>
      <c r="BV68" s="157">
        <v>638</v>
      </c>
      <c r="BW68" s="158">
        <v>474</v>
      </c>
      <c r="BX68" s="157">
        <v>7460</v>
      </c>
      <c r="BY68" s="159">
        <v>2015</v>
      </c>
      <c r="BZ68" s="52" t="s">
        <v>44</v>
      </c>
      <c r="CA68" s="19">
        <v>16395</v>
      </c>
      <c r="CB68" s="50">
        <v>3066</v>
      </c>
      <c r="CC68" s="19">
        <v>20664</v>
      </c>
      <c r="CD68" s="50">
        <v>3989</v>
      </c>
      <c r="CE68" s="19">
        <v>13288</v>
      </c>
      <c r="CF68" s="50">
        <v>4702</v>
      </c>
      <c r="CG68" s="19">
        <v>1605</v>
      </c>
      <c r="CH68" s="50">
        <v>833</v>
      </c>
      <c r="CI68" s="19">
        <v>13300</v>
      </c>
      <c r="CJ68" s="50">
        <v>2773</v>
      </c>
      <c r="CK68" s="52" t="s">
        <v>44</v>
      </c>
      <c r="CL68" s="19">
        <v>20573</v>
      </c>
      <c r="CM68" s="50">
        <v>3281</v>
      </c>
      <c r="CN68" s="19">
        <v>3725</v>
      </c>
      <c r="CO68" s="50">
        <v>1141</v>
      </c>
      <c r="CP68" s="19">
        <v>12684</v>
      </c>
      <c r="CQ68" s="50">
        <v>3211</v>
      </c>
      <c r="CR68" s="19">
        <v>10</v>
      </c>
      <c r="CS68" s="50">
        <v>17</v>
      </c>
      <c r="CT68" s="19">
        <v>6123</v>
      </c>
      <c r="CU68" s="50">
        <v>2369</v>
      </c>
      <c r="CV68" s="52" t="s">
        <v>44</v>
      </c>
      <c r="CW68" s="19">
        <v>1498</v>
      </c>
      <c r="CX68" s="50">
        <v>900</v>
      </c>
      <c r="CY68" s="19">
        <v>11630</v>
      </c>
      <c r="CZ68" s="50">
        <v>2557</v>
      </c>
      <c r="DA68" s="23" t="s">
        <v>61</v>
      </c>
      <c r="DB68" s="55" t="s">
        <v>61</v>
      </c>
      <c r="DC68" s="23">
        <v>9131</v>
      </c>
      <c r="DD68" s="50">
        <v>2878</v>
      </c>
      <c r="DE68" s="19">
        <v>662</v>
      </c>
      <c r="DF68" s="50">
        <v>574</v>
      </c>
      <c r="DG68" s="52" t="s">
        <v>44</v>
      </c>
      <c r="DH68" s="19">
        <v>15436</v>
      </c>
      <c r="DI68" s="50">
        <v>3540</v>
      </c>
      <c r="DJ68" s="19">
        <v>14646</v>
      </c>
      <c r="DK68" s="50">
        <v>3569</v>
      </c>
      <c r="DL68" s="19">
        <v>1353</v>
      </c>
      <c r="DM68" s="50">
        <v>892</v>
      </c>
      <c r="DN68" s="19">
        <v>7443</v>
      </c>
      <c r="DO68" s="50">
        <v>3020</v>
      </c>
      <c r="DP68" s="19">
        <v>948</v>
      </c>
      <c r="DQ68" s="50">
        <v>588</v>
      </c>
      <c r="DR68" s="52" t="s">
        <v>44</v>
      </c>
      <c r="DS68" s="19">
        <v>222401</v>
      </c>
      <c r="DT68" s="50">
        <v>14550</v>
      </c>
      <c r="DU68" s="19">
        <v>5105</v>
      </c>
      <c r="DV68" s="50">
        <v>1755</v>
      </c>
      <c r="DW68" s="19">
        <v>1714</v>
      </c>
      <c r="DX68" s="50">
        <v>677</v>
      </c>
      <c r="DY68" s="19">
        <v>215582</v>
      </c>
      <c r="DZ68" s="50">
        <v>14375</v>
      </c>
    </row>
    <row r="69" spans="1:130" x14ac:dyDescent="0.2">
      <c r="A69" s="52" t="s">
        <v>45</v>
      </c>
      <c r="B69" s="19">
        <v>3056193</v>
      </c>
      <c r="C69" s="50">
        <v>3007</v>
      </c>
      <c r="D69" s="19">
        <v>2532858</v>
      </c>
      <c r="E69" s="50">
        <v>16462</v>
      </c>
      <c r="F69" s="19">
        <v>398606</v>
      </c>
      <c r="G69" s="50">
        <v>14353</v>
      </c>
      <c r="H69" s="19">
        <v>99584</v>
      </c>
      <c r="I69" s="50">
        <v>7531</v>
      </c>
      <c r="J69" s="19">
        <v>644</v>
      </c>
      <c r="K69" s="50">
        <v>1010</v>
      </c>
      <c r="L69" s="52" t="s">
        <v>45</v>
      </c>
      <c r="M69" s="19">
        <v>660</v>
      </c>
      <c r="N69" s="50">
        <v>512</v>
      </c>
      <c r="O69" s="19">
        <v>8144</v>
      </c>
      <c r="P69" s="50">
        <v>2461</v>
      </c>
      <c r="Q69" s="19">
        <v>177</v>
      </c>
      <c r="R69" s="50">
        <v>149</v>
      </c>
      <c r="S69" s="19">
        <v>17020</v>
      </c>
      <c r="T69" s="50">
        <v>3599</v>
      </c>
      <c r="U69" s="19">
        <v>4625</v>
      </c>
      <c r="V69" s="50">
        <v>1761</v>
      </c>
      <c r="W69" s="52" t="s">
        <v>45</v>
      </c>
      <c r="X69" s="19">
        <v>283</v>
      </c>
      <c r="Y69" s="50">
        <v>283</v>
      </c>
      <c r="Z69" s="19">
        <v>0</v>
      </c>
      <c r="AA69" s="50">
        <v>192</v>
      </c>
      <c r="AB69" s="19">
        <v>501</v>
      </c>
      <c r="AC69" s="50">
        <v>447</v>
      </c>
      <c r="AD69" s="19">
        <v>1044</v>
      </c>
      <c r="AE69" s="50">
        <v>559</v>
      </c>
      <c r="AF69" s="19">
        <v>2218</v>
      </c>
      <c r="AG69" s="50">
        <v>1220</v>
      </c>
      <c r="AH69" s="52" t="s">
        <v>45</v>
      </c>
      <c r="AI69" s="19">
        <v>1532</v>
      </c>
      <c r="AJ69" s="50">
        <v>1021</v>
      </c>
      <c r="AK69" s="43">
        <v>6742</v>
      </c>
      <c r="AL69" s="66">
        <v>1819</v>
      </c>
      <c r="AM69" s="19">
        <v>1810</v>
      </c>
      <c r="AN69" s="50">
        <v>972</v>
      </c>
      <c r="AO69" s="19">
        <v>829</v>
      </c>
      <c r="AP69" s="50">
        <v>725</v>
      </c>
      <c r="AQ69" s="19">
        <v>81</v>
      </c>
      <c r="AR69" s="50">
        <v>135</v>
      </c>
      <c r="AS69" s="52" t="s">
        <v>45</v>
      </c>
      <c r="AT69" s="19">
        <v>367</v>
      </c>
      <c r="AU69" s="50">
        <v>316</v>
      </c>
      <c r="AV69" s="19">
        <v>1068</v>
      </c>
      <c r="AW69" s="50">
        <v>1151</v>
      </c>
      <c r="AX69" s="19">
        <v>317</v>
      </c>
      <c r="AY69" s="50">
        <v>262</v>
      </c>
      <c r="AZ69" s="19">
        <v>151</v>
      </c>
      <c r="BA69" s="50">
        <v>242</v>
      </c>
      <c r="BB69" s="19">
        <v>1127</v>
      </c>
      <c r="BC69" s="50">
        <v>635</v>
      </c>
      <c r="BD69" s="52" t="s">
        <v>45</v>
      </c>
      <c r="BE69" s="19">
        <v>650</v>
      </c>
      <c r="BF69" s="50">
        <v>397</v>
      </c>
      <c r="BG69" s="19">
        <v>604</v>
      </c>
      <c r="BH69" s="50">
        <v>367</v>
      </c>
      <c r="BI69" s="19">
        <v>1716</v>
      </c>
      <c r="BJ69" s="50">
        <v>1381</v>
      </c>
      <c r="BK69" s="19">
        <v>361</v>
      </c>
      <c r="BL69" s="50">
        <v>436</v>
      </c>
      <c r="BM69" s="19">
        <v>2070</v>
      </c>
      <c r="BN69" s="50">
        <v>961</v>
      </c>
      <c r="BO69" s="151" t="s">
        <v>45</v>
      </c>
      <c r="BP69" s="157">
        <v>2043</v>
      </c>
      <c r="BQ69" s="158">
        <v>1131</v>
      </c>
      <c r="BR69" s="157">
        <v>580</v>
      </c>
      <c r="BS69" s="158">
        <v>487</v>
      </c>
      <c r="BT69" s="157">
        <v>5948</v>
      </c>
      <c r="BU69" s="158">
        <v>2182</v>
      </c>
      <c r="BV69" s="157">
        <v>0</v>
      </c>
      <c r="BW69" s="158">
        <v>192</v>
      </c>
      <c r="BX69" s="157">
        <v>976</v>
      </c>
      <c r="BY69" s="159">
        <v>913</v>
      </c>
      <c r="BZ69" s="52" t="s">
        <v>45</v>
      </c>
      <c r="CA69" s="19">
        <v>1781</v>
      </c>
      <c r="CB69" s="50">
        <v>949</v>
      </c>
      <c r="CC69" s="19">
        <v>1770</v>
      </c>
      <c r="CD69" s="50">
        <v>821</v>
      </c>
      <c r="CE69" s="19">
        <v>1253</v>
      </c>
      <c r="CF69" s="50">
        <v>769</v>
      </c>
      <c r="CG69" s="19">
        <v>2184</v>
      </c>
      <c r="CH69" s="50">
        <v>1528</v>
      </c>
      <c r="CI69" s="19">
        <v>1944</v>
      </c>
      <c r="CJ69" s="50">
        <v>916</v>
      </c>
      <c r="CK69" s="52" t="s">
        <v>45</v>
      </c>
      <c r="CL69" s="19">
        <v>919</v>
      </c>
      <c r="CM69" s="50">
        <v>488</v>
      </c>
      <c r="CN69" s="19">
        <v>4102</v>
      </c>
      <c r="CO69" s="50">
        <v>2312</v>
      </c>
      <c r="CP69" s="19">
        <v>987</v>
      </c>
      <c r="CQ69" s="50">
        <v>677</v>
      </c>
      <c r="CR69" s="19">
        <v>0</v>
      </c>
      <c r="CS69" s="50">
        <v>192</v>
      </c>
      <c r="CT69" s="19">
        <v>1259</v>
      </c>
      <c r="CU69" s="50">
        <v>944</v>
      </c>
      <c r="CV69" s="52" t="s">
        <v>45</v>
      </c>
      <c r="CW69" s="19">
        <v>0</v>
      </c>
      <c r="CX69" s="50">
        <v>192</v>
      </c>
      <c r="CY69" s="19">
        <v>972</v>
      </c>
      <c r="CZ69" s="50">
        <v>643</v>
      </c>
      <c r="DA69" s="19">
        <v>6536</v>
      </c>
      <c r="DB69" s="50">
        <v>2369</v>
      </c>
      <c r="DC69" s="23" t="s">
        <v>61</v>
      </c>
      <c r="DD69" s="55" t="s">
        <v>61</v>
      </c>
      <c r="DE69" s="23">
        <v>204</v>
      </c>
      <c r="DF69" s="50">
        <v>275</v>
      </c>
      <c r="DG69" s="52" t="s">
        <v>45</v>
      </c>
      <c r="DH69" s="19">
        <v>3187</v>
      </c>
      <c r="DI69" s="50">
        <v>1093</v>
      </c>
      <c r="DJ69" s="19">
        <v>5270</v>
      </c>
      <c r="DK69" s="50">
        <v>2285</v>
      </c>
      <c r="DL69" s="19">
        <v>142</v>
      </c>
      <c r="DM69" s="50">
        <v>214</v>
      </c>
      <c r="DN69" s="19">
        <v>1064</v>
      </c>
      <c r="DO69" s="50">
        <v>670</v>
      </c>
      <c r="DP69" s="19">
        <v>1722</v>
      </c>
      <c r="DQ69" s="50">
        <v>997</v>
      </c>
      <c r="DR69" s="52" t="s">
        <v>45</v>
      </c>
      <c r="DS69" s="19">
        <v>25145</v>
      </c>
      <c r="DT69" s="50">
        <v>4357</v>
      </c>
      <c r="DU69" s="19">
        <v>0</v>
      </c>
      <c r="DV69" s="50">
        <v>192</v>
      </c>
      <c r="DW69" s="19">
        <v>502</v>
      </c>
      <c r="DX69" s="50">
        <v>512</v>
      </c>
      <c r="DY69" s="19">
        <v>24643</v>
      </c>
      <c r="DZ69" s="50">
        <v>4436</v>
      </c>
    </row>
    <row r="70" spans="1:130" x14ac:dyDescent="0.2">
      <c r="A70" s="52" t="s">
        <v>46</v>
      </c>
      <c r="B70" s="19">
        <v>619089</v>
      </c>
      <c r="C70" s="50">
        <v>948</v>
      </c>
      <c r="D70" s="19">
        <v>536390</v>
      </c>
      <c r="E70" s="50">
        <v>5931</v>
      </c>
      <c r="F70" s="19">
        <v>57588</v>
      </c>
      <c r="G70" s="50">
        <v>4891</v>
      </c>
      <c r="H70" s="19">
        <v>21868</v>
      </c>
      <c r="I70" s="50">
        <v>3314</v>
      </c>
      <c r="J70" s="19">
        <v>0</v>
      </c>
      <c r="K70" s="50">
        <v>157</v>
      </c>
      <c r="L70" s="52" t="s">
        <v>46</v>
      </c>
      <c r="M70" s="19">
        <v>203</v>
      </c>
      <c r="N70" s="50">
        <v>240</v>
      </c>
      <c r="O70" s="19">
        <v>132</v>
      </c>
      <c r="P70" s="50">
        <v>129</v>
      </c>
      <c r="Q70" s="19">
        <v>0</v>
      </c>
      <c r="R70" s="50">
        <v>157</v>
      </c>
      <c r="S70" s="19">
        <v>1246</v>
      </c>
      <c r="T70" s="50">
        <v>594</v>
      </c>
      <c r="U70" s="19">
        <v>689</v>
      </c>
      <c r="V70" s="50">
        <v>324</v>
      </c>
      <c r="W70" s="52" t="s">
        <v>46</v>
      </c>
      <c r="X70" s="19">
        <v>839</v>
      </c>
      <c r="Y70" s="50">
        <v>367</v>
      </c>
      <c r="Z70" s="19">
        <v>14</v>
      </c>
      <c r="AA70" s="50">
        <v>30</v>
      </c>
      <c r="AB70" s="19">
        <v>261</v>
      </c>
      <c r="AC70" s="50">
        <v>306</v>
      </c>
      <c r="AD70" s="19">
        <v>1645</v>
      </c>
      <c r="AE70" s="50">
        <v>901</v>
      </c>
      <c r="AF70" s="19">
        <v>80</v>
      </c>
      <c r="AG70" s="50">
        <v>128</v>
      </c>
      <c r="AH70" s="52" t="s">
        <v>46</v>
      </c>
      <c r="AI70" s="19">
        <v>83</v>
      </c>
      <c r="AJ70" s="50">
        <v>146</v>
      </c>
      <c r="AK70" s="43">
        <v>0</v>
      </c>
      <c r="AL70" s="66">
        <v>157</v>
      </c>
      <c r="AM70" s="19">
        <v>1317</v>
      </c>
      <c r="AN70" s="50">
        <v>1549</v>
      </c>
      <c r="AO70" s="19">
        <v>0</v>
      </c>
      <c r="AP70" s="50">
        <v>157</v>
      </c>
      <c r="AQ70" s="19">
        <v>80</v>
      </c>
      <c r="AR70" s="50">
        <v>116</v>
      </c>
      <c r="AS70" s="52" t="s">
        <v>46</v>
      </c>
      <c r="AT70" s="19">
        <v>61</v>
      </c>
      <c r="AU70" s="50">
        <v>107</v>
      </c>
      <c r="AV70" s="19">
        <v>0</v>
      </c>
      <c r="AW70" s="50">
        <v>157</v>
      </c>
      <c r="AX70" s="19">
        <v>149</v>
      </c>
      <c r="AY70" s="50">
        <v>183</v>
      </c>
      <c r="AZ70" s="19">
        <v>624</v>
      </c>
      <c r="BA70" s="50">
        <v>301</v>
      </c>
      <c r="BB70" s="19">
        <v>278</v>
      </c>
      <c r="BC70" s="50">
        <v>217</v>
      </c>
      <c r="BD70" s="52" t="s">
        <v>46</v>
      </c>
      <c r="BE70" s="19">
        <v>3975</v>
      </c>
      <c r="BF70" s="50">
        <v>1001</v>
      </c>
      <c r="BG70" s="19">
        <v>352</v>
      </c>
      <c r="BH70" s="50">
        <v>239</v>
      </c>
      <c r="BI70" s="19">
        <v>75</v>
      </c>
      <c r="BJ70" s="50">
        <v>88</v>
      </c>
      <c r="BK70" s="19">
        <v>0</v>
      </c>
      <c r="BL70" s="50">
        <v>157</v>
      </c>
      <c r="BM70" s="19">
        <v>0</v>
      </c>
      <c r="BN70" s="50">
        <v>157</v>
      </c>
      <c r="BO70" s="151" t="s">
        <v>46</v>
      </c>
      <c r="BP70" s="157">
        <v>21</v>
      </c>
      <c r="BQ70" s="158">
        <v>26</v>
      </c>
      <c r="BR70" s="157">
        <v>101</v>
      </c>
      <c r="BS70" s="158">
        <v>119</v>
      </c>
      <c r="BT70" s="157">
        <v>301</v>
      </c>
      <c r="BU70" s="158">
        <v>441</v>
      </c>
      <c r="BV70" s="157">
        <v>1690</v>
      </c>
      <c r="BW70" s="158">
        <v>617</v>
      </c>
      <c r="BX70" s="157">
        <v>699</v>
      </c>
      <c r="BY70" s="159">
        <v>243</v>
      </c>
      <c r="BZ70" s="52" t="s">
        <v>46</v>
      </c>
      <c r="CA70" s="19">
        <v>60</v>
      </c>
      <c r="CB70" s="50">
        <v>112</v>
      </c>
      <c r="CC70" s="19">
        <v>2758</v>
      </c>
      <c r="CD70" s="50">
        <v>913</v>
      </c>
      <c r="CE70" s="19">
        <v>291</v>
      </c>
      <c r="CF70" s="50">
        <v>377</v>
      </c>
      <c r="CG70" s="19">
        <v>0</v>
      </c>
      <c r="CH70" s="50">
        <v>157</v>
      </c>
      <c r="CI70" s="19">
        <v>44</v>
      </c>
      <c r="CJ70" s="50">
        <v>61</v>
      </c>
      <c r="CK70" s="52" t="s">
        <v>46</v>
      </c>
      <c r="CL70" s="19">
        <v>14</v>
      </c>
      <c r="CM70" s="50">
        <v>24</v>
      </c>
      <c r="CN70" s="19">
        <v>344</v>
      </c>
      <c r="CO70" s="50">
        <v>375</v>
      </c>
      <c r="CP70" s="19">
        <v>483</v>
      </c>
      <c r="CQ70" s="50">
        <v>295</v>
      </c>
      <c r="CR70" s="19">
        <v>432</v>
      </c>
      <c r="CS70" s="50">
        <v>375</v>
      </c>
      <c r="CT70" s="19">
        <v>87</v>
      </c>
      <c r="CU70" s="50">
        <v>125</v>
      </c>
      <c r="CV70" s="52" t="s">
        <v>46</v>
      </c>
      <c r="CW70" s="19">
        <v>32</v>
      </c>
      <c r="CX70" s="50">
        <v>54</v>
      </c>
      <c r="CY70" s="19">
        <v>179</v>
      </c>
      <c r="CZ70" s="50">
        <v>155</v>
      </c>
      <c r="DA70" s="19">
        <v>485</v>
      </c>
      <c r="DB70" s="50">
        <v>357</v>
      </c>
      <c r="DC70" s="19">
        <v>130</v>
      </c>
      <c r="DD70" s="50">
        <v>145</v>
      </c>
      <c r="DE70" s="23" t="s">
        <v>61</v>
      </c>
      <c r="DF70" s="55" t="s">
        <v>61</v>
      </c>
      <c r="DG70" s="52" t="s">
        <v>46</v>
      </c>
      <c r="DH70" s="23">
        <v>636</v>
      </c>
      <c r="DI70" s="50">
        <v>383</v>
      </c>
      <c r="DJ70" s="19">
        <v>181</v>
      </c>
      <c r="DK70" s="50">
        <v>151</v>
      </c>
      <c r="DL70" s="19">
        <v>48</v>
      </c>
      <c r="DM70" s="50">
        <v>62</v>
      </c>
      <c r="DN70" s="19">
        <v>106</v>
      </c>
      <c r="DO70" s="50">
        <v>139</v>
      </c>
      <c r="DP70" s="19">
        <v>643</v>
      </c>
      <c r="DQ70" s="50">
        <v>653</v>
      </c>
      <c r="DR70" s="52" t="s">
        <v>46</v>
      </c>
      <c r="DS70" s="19">
        <v>3243</v>
      </c>
      <c r="DT70" s="50">
        <v>1880</v>
      </c>
      <c r="DU70" s="19">
        <v>125</v>
      </c>
      <c r="DV70" s="50">
        <v>174</v>
      </c>
      <c r="DW70" s="19">
        <v>0</v>
      </c>
      <c r="DX70" s="50">
        <v>157</v>
      </c>
      <c r="DY70" s="19">
        <v>3118</v>
      </c>
      <c r="DZ70" s="50">
        <v>1879</v>
      </c>
    </row>
    <row r="71" spans="1:130" x14ac:dyDescent="0.2">
      <c r="A71" s="52" t="s">
        <v>47</v>
      </c>
      <c r="B71" s="19">
        <v>8372522</v>
      </c>
      <c r="C71" s="50">
        <v>4750</v>
      </c>
      <c r="D71" s="19">
        <v>7089782</v>
      </c>
      <c r="E71" s="50">
        <v>25415</v>
      </c>
      <c r="F71" s="19">
        <v>958267</v>
      </c>
      <c r="G71" s="50">
        <v>22292</v>
      </c>
      <c r="H71" s="19">
        <v>250490</v>
      </c>
      <c r="I71" s="50">
        <v>10432</v>
      </c>
      <c r="J71" s="19">
        <v>2341</v>
      </c>
      <c r="K71" s="50">
        <v>948</v>
      </c>
      <c r="L71" s="52" t="s">
        <v>47</v>
      </c>
      <c r="M71" s="19">
        <v>736</v>
      </c>
      <c r="N71" s="50">
        <v>568</v>
      </c>
      <c r="O71" s="19">
        <v>2587</v>
      </c>
      <c r="P71" s="50">
        <v>997</v>
      </c>
      <c r="Q71" s="19">
        <v>1184</v>
      </c>
      <c r="R71" s="50">
        <v>714</v>
      </c>
      <c r="S71" s="19">
        <v>14509</v>
      </c>
      <c r="T71" s="50">
        <v>2690</v>
      </c>
      <c r="U71" s="19">
        <v>4644</v>
      </c>
      <c r="V71" s="50">
        <v>1350</v>
      </c>
      <c r="W71" s="52" t="s">
        <v>47</v>
      </c>
      <c r="X71" s="19">
        <v>3368</v>
      </c>
      <c r="Y71" s="50">
        <v>1301</v>
      </c>
      <c r="Z71" s="19">
        <v>2107</v>
      </c>
      <c r="AA71" s="50">
        <v>877</v>
      </c>
      <c r="AB71" s="19">
        <v>10088</v>
      </c>
      <c r="AC71" s="50">
        <v>1820</v>
      </c>
      <c r="AD71" s="19">
        <v>17864</v>
      </c>
      <c r="AE71" s="50">
        <v>3219</v>
      </c>
      <c r="AF71" s="19">
        <v>8708</v>
      </c>
      <c r="AG71" s="50">
        <v>1836</v>
      </c>
      <c r="AH71" s="52" t="s">
        <v>47</v>
      </c>
      <c r="AI71" s="19">
        <v>4947</v>
      </c>
      <c r="AJ71" s="50">
        <v>2109</v>
      </c>
      <c r="AK71" s="43">
        <v>107</v>
      </c>
      <c r="AL71" s="66">
        <v>166</v>
      </c>
      <c r="AM71" s="19">
        <v>6515</v>
      </c>
      <c r="AN71" s="50">
        <v>1683</v>
      </c>
      <c r="AO71" s="19">
        <v>1565</v>
      </c>
      <c r="AP71" s="50">
        <v>787</v>
      </c>
      <c r="AQ71" s="19">
        <v>1535</v>
      </c>
      <c r="AR71" s="50">
        <v>1030</v>
      </c>
      <c r="AS71" s="52" t="s">
        <v>47</v>
      </c>
      <c r="AT71" s="19">
        <v>2771</v>
      </c>
      <c r="AU71" s="50">
        <v>1489</v>
      </c>
      <c r="AV71" s="19">
        <v>2765</v>
      </c>
      <c r="AW71" s="50">
        <v>1183</v>
      </c>
      <c r="AX71" s="19">
        <v>2705</v>
      </c>
      <c r="AY71" s="50">
        <v>1333</v>
      </c>
      <c r="AZ71" s="19">
        <v>1135</v>
      </c>
      <c r="BA71" s="50">
        <v>868</v>
      </c>
      <c r="BB71" s="19">
        <v>25578</v>
      </c>
      <c r="BC71" s="50">
        <v>3689</v>
      </c>
      <c r="BD71" s="52" t="s">
        <v>47</v>
      </c>
      <c r="BE71" s="19">
        <v>3493</v>
      </c>
      <c r="BF71" s="50">
        <v>1157</v>
      </c>
      <c r="BG71" s="19">
        <v>2991</v>
      </c>
      <c r="BH71" s="50">
        <v>1205</v>
      </c>
      <c r="BI71" s="19">
        <v>2010</v>
      </c>
      <c r="BJ71" s="50">
        <v>1511</v>
      </c>
      <c r="BK71" s="19">
        <v>1060</v>
      </c>
      <c r="BL71" s="50">
        <v>746</v>
      </c>
      <c r="BM71" s="19">
        <v>2657</v>
      </c>
      <c r="BN71" s="50">
        <v>1310</v>
      </c>
      <c r="BO71" s="151" t="s">
        <v>47</v>
      </c>
      <c r="BP71" s="157">
        <v>227</v>
      </c>
      <c r="BQ71" s="158">
        <v>194</v>
      </c>
      <c r="BR71" s="157">
        <v>1054</v>
      </c>
      <c r="BS71" s="158">
        <v>688</v>
      </c>
      <c r="BT71" s="157">
        <v>1691</v>
      </c>
      <c r="BU71" s="158">
        <v>860</v>
      </c>
      <c r="BV71" s="157">
        <v>1310</v>
      </c>
      <c r="BW71" s="158">
        <v>636</v>
      </c>
      <c r="BX71" s="157">
        <v>8992</v>
      </c>
      <c r="BY71" s="159">
        <v>1978</v>
      </c>
      <c r="BZ71" s="52" t="s">
        <v>47</v>
      </c>
      <c r="CA71" s="19">
        <v>2344</v>
      </c>
      <c r="CB71" s="50">
        <v>924</v>
      </c>
      <c r="CC71" s="19">
        <v>12614</v>
      </c>
      <c r="CD71" s="50">
        <v>2331</v>
      </c>
      <c r="CE71" s="19">
        <v>26277</v>
      </c>
      <c r="CF71" s="50">
        <v>4500</v>
      </c>
      <c r="CG71" s="19">
        <v>222</v>
      </c>
      <c r="CH71" s="50">
        <v>216</v>
      </c>
      <c r="CI71" s="19">
        <v>4754</v>
      </c>
      <c r="CJ71" s="50">
        <v>1423</v>
      </c>
      <c r="CK71" s="52" t="s">
        <v>47</v>
      </c>
      <c r="CL71" s="19">
        <v>3453</v>
      </c>
      <c r="CM71" s="50">
        <v>1320</v>
      </c>
      <c r="CN71" s="19">
        <v>511</v>
      </c>
      <c r="CO71" s="50">
        <v>421</v>
      </c>
      <c r="CP71" s="19">
        <v>13350</v>
      </c>
      <c r="CQ71" s="50">
        <v>2274</v>
      </c>
      <c r="CR71" s="19">
        <v>1453</v>
      </c>
      <c r="CS71" s="50">
        <v>730</v>
      </c>
      <c r="CT71" s="19">
        <v>6923</v>
      </c>
      <c r="CU71" s="50">
        <v>1661</v>
      </c>
      <c r="CV71" s="52" t="s">
        <v>47</v>
      </c>
      <c r="CW71" s="19">
        <v>494</v>
      </c>
      <c r="CX71" s="50">
        <v>435</v>
      </c>
      <c r="CY71" s="19">
        <v>4121</v>
      </c>
      <c r="CZ71" s="50">
        <v>1547</v>
      </c>
      <c r="DA71" s="19">
        <v>15596</v>
      </c>
      <c r="DB71" s="50">
        <v>3557</v>
      </c>
      <c r="DC71" s="19">
        <v>2123</v>
      </c>
      <c r="DD71" s="50">
        <v>1049</v>
      </c>
      <c r="DE71" s="19">
        <v>963</v>
      </c>
      <c r="DF71" s="50">
        <v>694</v>
      </c>
      <c r="DG71" s="52" t="s">
        <v>47</v>
      </c>
      <c r="DH71" s="23" t="s">
        <v>61</v>
      </c>
      <c r="DI71" s="55" t="s">
        <v>61</v>
      </c>
      <c r="DJ71" s="23">
        <v>5488</v>
      </c>
      <c r="DK71" s="50">
        <v>2115</v>
      </c>
      <c r="DL71" s="19">
        <v>5294</v>
      </c>
      <c r="DM71" s="50">
        <v>1395</v>
      </c>
      <c r="DN71" s="19">
        <v>961</v>
      </c>
      <c r="DO71" s="50">
        <v>571</v>
      </c>
      <c r="DP71" s="19">
        <v>305</v>
      </c>
      <c r="DQ71" s="50">
        <v>503</v>
      </c>
      <c r="DR71" s="52" t="s">
        <v>47</v>
      </c>
      <c r="DS71" s="19">
        <v>73983</v>
      </c>
      <c r="DT71" s="50">
        <v>7003</v>
      </c>
      <c r="DU71" s="19">
        <v>1318</v>
      </c>
      <c r="DV71" s="50">
        <v>703</v>
      </c>
      <c r="DW71" s="19">
        <v>850</v>
      </c>
      <c r="DX71" s="50">
        <v>515</v>
      </c>
      <c r="DY71" s="19">
        <v>71815</v>
      </c>
      <c r="DZ71" s="50">
        <v>6872</v>
      </c>
    </row>
    <row r="72" spans="1:130" x14ac:dyDescent="0.2">
      <c r="A72" s="52"/>
      <c r="B72" s="19"/>
      <c r="C72" s="50"/>
      <c r="D72" s="19"/>
      <c r="E72" s="50"/>
      <c r="F72" s="19"/>
      <c r="G72" s="50"/>
      <c r="H72" s="19"/>
      <c r="I72" s="50"/>
      <c r="J72" s="19"/>
      <c r="K72" s="50"/>
      <c r="L72" s="52"/>
      <c r="M72" s="19"/>
      <c r="N72" s="50"/>
      <c r="O72" s="19"/>
      <c r="P72" s="50"/>
      <c r="Q72" s="19"/>
      <c r="R72" s="50"/>
      <c r="S72" s="19"/>
      <c r="T72" s="50"/>
      <c r="U72" s="19"/>
      <c r="V72" s="50"/>
      <c r="W72" s="52"/>
      <c r="X72" s="19"/>
      <c r="Y72" s="50"/>
      <c r="Z72" s="19"/>
      <c r="AA72" s="50"/>
      <c r="AB72" s="19"/>
      <c r="AC72" s="50"/>
      <c r="AD72" s="19"/>
      <c r="AE72" s="50"/>
      <c r="AF72" s="19"/>
      <c r="AG72" s="50"/>
      <c r="AH72" s="52"/>
      <c r="AI72" s="19"/>
      <c r="AJ72" s="50"/>
      <c r="AK72" s="43"/>
      <c r="AL72" s="66"/>
      <c r="AM72" s="19"/>
      <c r="AN72" s="50"/>
      <c r="AO72" s="19"/>
      <c r="AP72" s="50"/>
      <c r="AQ72" s="19"/>
      <c r="AR72" s="50"/>
      <c r="AS72" s="52"/>
      <c r="AT72" s="19"/>
      <c r="AU72" s="50"/>
      <c r="AV72" s="19"/>
      <c r="AW72" s="50"/>
      <c r="AX72" s="19"/>
      <c r="AY72" s="50"/>
      <c r="AZ72" s="19"/>
      <c r="BA72" s="50"/>
      <c r="BB72" s="19"/>
      <c r="BC72" s="50"/>
      <c r="BD72" s="52"/>
      <c r="BE72" s="19"/>
      <c r="BF72" s="50"/>
      <c r="BG72" s="19"/>
      <c r="BH72" s="50"/>
      <c r="BI72" s="19"/>
      <c r="BJ72" s="50"/>
      <c r="BK72" s="19"/>
      <c r="BL72" s="50"/>
      <c r="BM72" s="19"/>
      <c r="BN72" s="50"/>
      <c r="BO72" s="52"/>
      <c r="BP72" s="19"/>
      <c r="BQ72" s="150"/>
      <c r="BR72" s="19"/>
      <c r="BS72" s="50"/>
      <c r="BT72" s="19"/>
      <c r="BU72" s="50"/>
      <c r="BV72" s="156"/>
      <c r="BW72" s="50"/>
      <c r="BX72" s="19"/>
      <c r="BY72" s="150"/>
      <c r="BZ72" s="52"/>
      <c r="CA72" s="19"/>
      <c r="CB72" s="50"/>
      <c r="CC72" s="19"/>
      <c r="CD72" s="50"/>
      <c r="CE72" s="19"/>
      <c r="CF72" s="50"/>
      <c r="CG72" s="19"/>
      <c r="CH72" s="50"/>
      <c r="CI72" s="19"/>
      <c r="CJ72" s="50"/>
      <c r="CK72" s="52"/>
      <c r="CL72" s="19"/>
      <c r="CM72" s="50"/>
      <c r="CN72" s="19"/>
      <c r="CO72" s="50"/>
      <c r="CP72" s="19"/>
      <c r="CQ72" s="50"/>
      <c r="CR72" s="19"/>
      <c r="CS72" s="50"/>
      <c r="CT72" s="19"/>
      <c r="CU72" s="50"/>
      <c r="CV72" s="52"/>
      <c r="CW72" s="19"/>
      <c r="CX72" s="50"/>
      <c r="CY72" s="19"/>
      <c r="CZ72" s="50"/>
      <c r="DA72" s="19"/>
      <c r="DB72" s="50"/>
      <c r="DC72" s="19"/>
      <c r="DD72" s="50"/>
      <c r="DE72" s="19"/>
      <c r="DF72" s="50"/>
      <c r="DG72" s="52"/>
      <c r="DH72" s="56"/>
      <c r="DI72" s="50"/>
      <c r="DJ72" s="23"/>
      <c r="DK72" s="50"/>
      <c r="DL72" s="19"/>
      <c r="DM72" s="50"/>
      <c r="DN72" s="19"/>
      <c r="DO72" s="50"/>
      <c r="DP72" s="19"/>
      <c r="DQ72" s="50"/>
      <c r="DR72" s="52"/>
      <c r="DS72" s="19"/>
      <c r="DT72" s="50"/>
      <c r="DU72" s="19"/>
      <c r="DV72" s="50"/>
      <c r="DW72" s="19"/>
      <c r="DX72" s="50"/>
      <c r="DY72" s="19"/>
      <c r="DZ72" s="50"/>
    </row>
    <row r="73" spans="1:130" x14ac:dyDescent="0.2">
      <c r="A73" s="52" t="s">
        <v>48</v>
      </c>
      <c r="B73" s="19">
        <v>7318811</v>
      </c>
      <c r="C73" s="50">
        <v>4011</v>
      </c>
      <c r="D73" s="19">
        <v>6016482</v>
      </c>
      <c r="E73" s="50">
        <v>24671</v>
      </c>
      <c r="F73" s="19">
        <v>978057</v>
      </c>
      <c r="G73" s="50">
        <v>22670</v>
      </c>
      <c r="H73" s="19">
        <v>260787</v>
      </c>
      <c r="I73" s="50">
        <v>14178</v>
      </c>
      <c r="J73" s="19">
        <v>1605</v>
      </c>
      <c r="K73" s="50">
        <v>989</v>
      </c>
      <c r="L73" s="52" t="s">
        <v>48</v>
      </c>
      <c r="M73" s="19">
        <v>7532</v>
      </c>
      <c r="N73" s="50">
        <v>2598</v>
      </c>
      <c r="O73" s="19">
        <v>11733</v>
      </c>
      <c r="P73" s="50">
        <v>3478</v>
      </c>
      <c r="Q73" s="19">
        <v>1074</v>
      </c>
      <c r="R73" s="50">
        <v>1063</v>
      </c>
      <c r="S73" s="19">
        <v>52484</v>
      </c>
      <c r="T73" s="50">
        <v>6061</v>
      </c>
      <c r="U73" s="19">
        <v>8473</v>
      </c>
      <c r="V73" s="50">
        <v>2055</v>
      </c>
      <c r="W73" s="52" t="s">
        <v>48</v>
      </c>
      <c r="X73" s="19">
        <v>1310</v>
      </c>
      <c r="Y73" s="50">
        <v>846</v>
      </c>
      <c r="Z73" s="19">
        <v>943</v>
      </c>
      <c r="AA73" s="50">
        <v>1202</v>
      </c>
      <c r="AB73" s="19">
        <v>1441</v>
      </c>
      <c r="AC73" s="50">
        <v>1446</v>
      </c>
      <c r="AD73" s="19">
        <v>10311</v>
      </c>
      <c r="AE73" s="50">
        <v>3038</v>
      </c>
      <c r="AF73" s="19">
        <v>5375</v>
      </c>
      <c r="AG73" s="50">
        <v>2117</v>
      </c>
      <c r="AH73" s="52" t="s">
        <v>48</v>
      </c>
      <c r="AI73" s="19">
        <v>4855</v>
      </c>
      <c r="AJ73" s="50">
        <v>1295</v>
      </c>
      <c r="AK73" s="43">
        <v>9963</v>
      </c>
      <c r="AL73" s="66">
        <v>2366</v>
      </c>
      <c r="AM73" s="19">
        <v>8848</v>
      </c>
      <c r="AN73" s="50">
        <v>2757</v>
      </c>
      <c r="AO73" s="19">
        <v>1171</v>
      </c>
      <c r="AP73" s="50">
        <v>640</v>
      </c>
      <c r="AQ73" s="19">
        <v>867</v>
      </c>
      <c r="AR73" s="50">
        <v>569</v>
      </c>
      <c r="AS73" s="52" t="s">
        <v>48</v>
      </c>
      <c r="AT73" s="19">
        <v>2249</v>
      </c>
      <c r="AU73" s="50">
        <v>923</v>
      </c>
      <c r="AV73" s="19">
        <v>394</v>
      </c>
      <c r="AW73" s="50">
        <v>389</v>
      </c>
      <c r="AX73" s="19">
        <v>2401</v>
      </c>
      <c r="AY73" s="50">
        <v>1254</v>
      </c>
      <c r="AZ73" s="19">
        <v>564</v>
      </c>
      <c r="BA73" s="50">
        <v>848</v>
      </c>
      <c r="BB73" s="19">
        <v>2623</v>
      </c>
      <c r="BC73" s="50">
        <v>1194</v>
      </c>
      <c r="BD73" s="52" t="s">
        <v>48</v>
      </c>
      <c r="BE73" s="19">
        <v>3690</v>
      </c>
      <c r="BF73" s="50">
        <v>1786</v>
      </c>
      <c r="BG73" s="19">
        <v>3834</v>
      </c>
      <c r="BH73" s="50">
        <v>1485</v>
      </c>
      <c r="BI73" s="19">
        <v>3192</v>
      </c>
      <c r="BJ73" s="50">
        <v>1318</v>
      </c>
      <c r="BK73" s="19">
        <v>245</v>
      </c>
      <c r="BL73" s="50">
        <v>267</v>
      </c>
      <c r="BM73" s="19">
        <v>2985</v>
      </c>
      <c r="BN73" s="50">
        <v>1881</v>
      </c>
      <c r="BO73" s="52" t="s">
        <v>48</v>
      </c>
      <c r="BP73" s="19">
        <v>4593</v>
      </c>
      <c r="BQ73" s="50">
        <v>2204</v>
      </c>
      <c r="BR73" s="19">
        <v>849</v>
      </c>
      <c r="BS73" s="50">
        <v>874</v>
      </c>
      <c r="BT73" s="19">
        <v>4398</v>
      </c>
      <c r="BU73" s="50">
        <v>1953</v>
      </c>
      <c r="BV73" s="19">
        <v>405</v>
      </c>
      <c r="BW73" s="50">
        <v>513</v>
      </c>
      <c r="BX73" s="19">
        <v>3702</v>
      </c>
      <c r="BY73" s="50">
        <v>1933</v>
      </c>
      <c r="BZ73" s="52" t="s">
        <v>48</v>
      </c>
      <c r="CA73" s="19">
        <v>2156</v>
      </c>
      <c r="CB73" s="50">
        <v>1132</v>
      </c>
      <c r="CC73" s="19">
        <v>6217</v>
      </c>
      <c r="CD73" s="50">
        <v>2189</v>
      </c>
      <c r="CE73" s="19">
        <v>6893</v>
      </c>
      <c r="CF73" s="50">
        <v>2468</v>
      </c>
      <c r="CG73" s="19">
        <v>1249</v>
      </c>
      <c r="CH73" s="50">
        <v>755</v>
      </c>
      <c r="CI73" s="19">
        <v>3520</v>
      </c>
      <c r="CJ73" s="50">
        <v>1248</v>
      </c>
      <c r="CK73" s="52" t="s">
        <v>48</v>
      </c>
      <c r="CL73" s="19">
        <v>3507</v>
      </c>
      <c r="CM73" s="50">
        <v>1225</v>
      </c>
      <c r="CN73" s="19">
        <v>28013</v>
      </c>
      <c r="CO73" s="50">
        <v>3899</v>
      </c>
      <c r="CP73" s="19">
        <v>4611</v>
      </c>
      <c r="CQ73" s="50">
        <v>2086</v>
      </c>
      <c r="CR73" s="19">
        <v>1606</v>
      </c>
      <c r="CS73" s="50">
        <v>1322</v>
      </c>
      <c r="CT73" s="19">
        <v>3920</v>
      </c>
      <c r="CU73" s="50">
        <v>1861</v>
      </c>
      <c r="CV73" s="52" t="s">
        <v>48</v>
      </c>
      <c r="CW73" s="19">
        <v>279</v>
      </c>
      <c r="CX73" s="50">
        <v>278</v>
      </c>
      <c r="CY73" s="19">
        <v>1295</v>
      </c>
      <c r="CZ73" s="50">
        <v>715</v>
      </c>
      <c r="DA73" s="19">
        <v>14096</v>
      </c>
      <c r="DB73" s="50">
        <v>3744</v>
      </c>
      <c r="DC73" s="19">
        <v>7603</v>
      </c>
      <c r="DD73" s="50">
        <v>2736</v>
      </c>
      <c r="DE73" s="19">
        <v>503</v>
      </c>
      <c r="DF73" s="50">
        <v>691</v>
      </c>
      <c r="DG73" s="52" t="s">
        <v>48</v>
      </c>
      <c r="DH73" s="56">
        <v>7976</v>
      </c>
      <c r="DI73" s="50">
        <v>2358</v>
      </c>
      <c r="DJ73" s="23" t="s">
        <v>61</v>
      </c>
      <c r="DK73" s="55" t="s">
        <v>61</v>
      </c>
      <c r="DL73" s="19">
        <v>547</v>
      </c>
      <c r="DM73" s="50">
        <v>590</v>
      </c>
      <c r="DN73" s="19">
        <v>2106</v>
      </c>
      <c r="DO73" s="50">
        <v>1044</v>
      </c>
      <c r="DP73" s="19">
        <v>581</v>
      </c>
      <c r="DQ73" s="50">
        <v>412</v>
      </c>
      <c r="DR73" s="52" t="s">
        <v>48</v>
      </c>
      <c r="DS73" s="19">
        <v>63485</v>
      </c>
      <c r="DT73" s="50">
        <v>6684</v>
      </c>
      <c r="DU73" s="19">
        <v>88</v>
      </c>
      <c r="DV73" s="50">
        <v>106</v>
      </c>
      <c r="DW73" s="19">
        <v>1992</v>
      </c>
      <c r="DX73" s="50">
        <v>1214</v>
      </c>
      <c r="DY73" s="19">
        <v>61405</v>
      </c>
      <c r="DZ73" s="50">
        <v>6551</v>
      </c>
    </row>
    <row r="74" spans="1:130" x14ac:dyDescent="0.2">
      <c r="A74" s="52" t="s">
        <v>49</v>
      </c>
      <c r="B74" s="19">
        <v>1798306</v>
      </c>
      <c r="C74" s="50">
        <v>1891</v>
      </c>
      <c r="D74" s="19">
        <v>1589833</v>
      </c>
      <c r="E74" s="50">
        <v>9253</v>
      </c>
      <c r="F74" s="19">
        <v>165375</v>
      </c>
      <c r="G74" s="50">
        <v>8367</v>
      </c>
      <c r="H74" s="19">
        <v>40007</v>
      </c>
      <c r="I74" s="50">
        <v>4327</v>
      </c>
      <c r="J74" s="19">
        <v>239</v>
      </c>
      <c r="K74" s="50">
        <v>248</v>
      </c>
      <c r="L74" s="52" t="s">
        <v>49</v>
      </c>
      <c r="M74" s="19">
        <v>121</v>
      </c>
      <c r="N74" s="50">
        <v>152</v>
      </c>
      <c r="O74" s="19">
        <v>13</v>
      </c>
      <c r="P74" s="50">
        <v>27</v>
      </c>
      <c r="Q74" s="19">
        <v>0</v>
      </c>
      <c r="R74" s="50">
        <v>200</v>
      </c>
      <c r="S74" s="19">
        <v>563</v>
      </c>
      <c r="T74" s="50">
        <v>409</v>
      </c>
      <c r="U74" s="19">
        <v>463</v>
      </c>
      <c r="V74" s="50">
        <v>374</v>
      </c>
      <c r="W74" s="52" t="s">
        <v>49</v>
      </c>
      <c r="X74" s="19">
        <v>41</v>
      </c>
      <c r="Y74" s="50">
        <v>88</v>
      </c>
      <c r="Z74" s="19">
        <v>360</v>
      </c>
      <c r="AA74" s="50">
        <v>301</v>
      </c>
      <c r="AB74" s="19">
        <v>287</v>
      </c>
      <c r="AC74" s="50">
        <v>286</v>
      </c>
      <c r="AD74" s="19">
        <v>2635</v>
      </c>
      <c r="AE74" s="50">
        <v>1157</v>
      </c>
      <c r="AF74" s="19">
        <v>649</v>
      </c>
      <c r="AG74" s="50">
        <v>592</v>
      </c>
      <c r="AH74" s="52" t="s">
        <v>49</v>
      </c>
      <c r="AI74" s="19">
        <v>0</v>
      </c>
      <c r="AJ74" s="50">
        <v>200</v>
      </c>
      <c r="AK74" s="43">
        <v>119</v>
      </c>
      <c r="AL74" s="66">
        <v>203</v>
      </c>
      <c r="AM74" s="19">
        <v>194</v>
      </c>
      <c r="AN74" s="50">
        <v>316</v>
      </c>
      <c r="AO74" s="19">
        <v>492</v>
      </c>
      <c r="AP74" s="50">
        <v>487</v>
      </c>
      <c r="AQ74" s="19">
        <v>182</v>
      </c>
      <c r="AR74" s="50">
        <v>293</v>
      </c>
      <c r="AS74" s="52" t="s">
        <v>49</v>
      </c>
      <c r="AT74" s="19">
        <v>405</v>
      </c>
      <c r="AU74" s="50">
        <v>408</v>
      </c>
      <c r="AV74" s="19">
        <v>904</v>
      </c>
      <c r="AW74" s="50">
        <v>617</v>
      </c>
      <c r="AX74" s="19">
        <v>157</v>
      </c>
      <c r="AY74" s="50">
        <v>279</v>
      </c>
      <c r="AZ74" s="19">
        <v>39</v>
      </c>
      <c r="BA74" s="50">
        <v>68</v>
      </c>
      <c r="BB74" s="19">
        <v>4715</v>
      </c>
      <c r="BC74" s="50">
        <v>1627</v>
      </c>
      <c r="BD74" s="52" t="s">
        <v>49</v>
      </c>
      <c r="BE74" s="19">
        <v>197</v>
      </c>
      <c r="BF74" s="50">
        <v>186</v>
      </c>
      <c r="BG74" s="19">
        <v>805</v>
      </c>
      <c r="BH74" s="50">
        <v>570</v>
      </c>
      <c r="BI74" s="19">
        <v>161</v>
      </c>
      <c r="BJ74" s="50">
        <v>172</v>
      </c>
      <c r="BK74" s="19">
        <v>346</v>
      </c>
      <c r="BL74" s="50">
        <v>508</v>
      </c>
      <c r="BM74" s="19">
        <v>0</v>
      </c>
      <c r="BN74" s="50">
        <v>200</v>
      </c>
      <c r="BO74" s="52" t="s">
        <v>49</v>
      </c>
      <c r="BP74" s="19">
        <v>26</v>
      </c>
      <c r="BQ74" s="50">
        <v>44</v>
      </c>
      <c r="BR74" s="19">
        <v>287</v>
      </c>
      <c r="BS74" s="50">
        <v>394</v>
      </c>
      <c r="BT74" s="19">
        <v>30</v>
      </c>
      <c r="BU74" s="50">
        <v>53</v>
      </c>
      <c r="BV74" s="19">
        <v>217</v>
      </c>
      <c r="BW74" s="50">
        <v>338</v>
      </c>
      <c r="BX74" s="19">
        <v>534</v>
      </c>
      <c r="BY74" s="50">
        <v>366</v>
      </c>
      <c r="BZ74" s="52" t="s">
        <v>49</v>
      </c>
      <c r="CA74" s="19">
        <v>0</v>
      </c>
      <c r="CB74" s="50">
        <v>200</v>
      </c>
      <c r="CC74" s="19">
        <v>547</v>
      </c>
      <c r="CD74" s="50">
        <v>356</v>
      </c>
      <c r="CE74" s="19">
        <v>2944</v>
      </c>
      <c r="CF74" s="50">
        <v>1542</v>
      </c>
      <c r="CG74" s="19">
        <v>0</v>
      </c>
      <c r="CH74" s="50">
        <v>200</v>
      </c>
      <c r="CI74" s="19">
        <v>5544</v>
      </c>
      <c r="CJ74" s="50">
        <v>1730</v>
      </c>
      <c r="CK74" s="52" t="s">
        <v>49</v>
      </c>
      <c r="CL74" s="19">
        <v>186</v>
      </c>
      <c r="CM74" s="50">
        <v>246</v>
      </c>
      <c r="CN74" s="19">
        <v>30</v>
      </c>
      <c r="CO74" s="50">
        <v>65</v>
      </c>
      <c r="CP74" s="19">
        <v>4945</v>
      </c>
      <c r="CQ74" s="50">
        <v>1439</v>
      </c>
      <c r="CR74" s="19">
        <v>91</v>
      </c>
      <c r="CS74" s="50">
        <v>148</v>
      </c>
      <c r="CT74" s="19">
        <v>612</v>
      </c>
      <c r="CU74" s="50">
        <v>420</v>
      </c>
      <c r="CV74" s="52" t="s">
        <v>49</v>
      </c>
      <c r="CW74" s="19">
        <v>0</v>
      </c>
      <c r="CX74" s="50">
        <v>200</v>
      </c>
      <c r="CY74" s="19">
        <v>1266</v>
      </c>
      <c r="CZ74" s="50">
        <v>986</v>
      </c>
      <c r="DA74" s="19">
        <v>2175</v>
      </c>
      <c r="DB74" s="50">
        <v>2090</v>
      </c>
      <c r="DC74" s="19">
        <v>456</v>
      </c>
      <c r="DD74" s="50">
        <v>365</v>
      </c>
      <c r="DE74" s="19">
        <v>0</v>
      </c>
      <c r="DF74" s="50">
        <v>200</v>
      </c>
      <c r="DG74" s="52" t="s">
        <v>49</v>
      </c>
      <c r="DH74" s="19">
        <v>5388</v>
      </c>
      <c r="DI74" s="50">
        <v>1617</v>
      </c>
      <c r="DJ74" s="19">
        <v>469</v>
      </c>
      <c r="DK74" s="50">
        <v>511</v>
      </c>
      <c r="DL74" s="23" t="s">
        <v>61</v>
      </c>
      <c r="DM74" s="55" t="s">
        <v>61</v>
      </c>
      <c r="DN74" s="23">
        <v>173</v>
      </c>
      <c r="DO74" s="50">
        <v>187</v>
      </c>
      <c r="DP74" s="19">
        <v>0</v>
      </c>
      <c r="DQ74" s="50">
        <v>200</v>
      </c>
      <c r="DR74" s="52" t="s">
        <v>49</v>
      </c>
      <c r="DS74" s="19">
        <v>3091</v>
      </c>
      <c r="DT74" s="50">
        <v>912</v>
      </c>
      <c r="DU74" s="19">
        <v>103</v>
      </c>
      <c r="DV74" s="50">
        <v>129</v>
      </c>
      <c r="DW74" s="19">
        <v>0</v>
      </c>
      <c r="DX74" s="50">
        <v>200</v>
      </c>
      <c r="DY74" s="19">
        <v>2988</v>
      </c>
      <c r="DZ74" s="50">
        <v>874</v>
      </c>
    </row>
    <row r="75" spans="1:130" x14ac:dyDescent="0.2">
      <c r="A75" s="52" t="s">
        <v>50</v>
      </c>
      <c r="B75" s="19">
        <v>5731549</v>
      </c>
      <c r="C75" s="50">
        <v>3294</v>
      </c>
      <c r="D75" s="19">
        <v>4908638</v>
      </c>
      <c r="E75" s="50">
        <v>17520</v>
      </c>
      <c r="F75" s="19">
        <v>687285</v>
      </c>
      <c r="G75" s="50">
        <v>16914</v>
      </c>
      <c r="H75" s="19">
        <v>112519</v>
      </c>
      <c r="I75" s="50">
        <v>6909</v>
      </c>
      <c r="J75" s="19">
        <v>757</v>
      </c>
      <c r="K75" s="50">
        <v>669</v>
      </c>
      <c r="L75" s="52" t="s">
        <v>50</v>
      </c>
      <c r="M75" s="19">
        <v>389</v>
      </c>
      <c r="N75" s="50">
        <v>494</v>
      </c>
      <c r="O75" s="19">
        <v>1702</v>
      </c>
      <c r="P75" s="50">
        <v>658</v>
      </c>
      <c r="Q75" s="19">
        <v>601</v>
      </c>
      <c r="R75" s="50">
        <v>462</v>
      </c>
      <c r="S75" s="19">
        <v>4741</v>
      </c>
      <c r="T75" s="50">
        <v>1454</v>
      </c>
      <c r="U75" s="19">
        <v>2101</v>
      </c>
      <c r="V75" s="50">
        <v>820</v>
      </c>
      <c r="W75" s="52" t="s">
        <v>50</v>
      </c>
      <c r="X75" s="19">
        <v>282</v>
      </c>
      <c r="Y75" s="50">
        <v>216</v>
      </c>
      <c r="Z75" s="19">
        <v>401</v>
      </c>
      <c r="AA75" s="50">
        <v>395</v>
      </c>
      <c r="AB75" s="19">
        <v>146</v>
      </c>
      <c r="AC75" s="50">
        <v>175</v>
      </c>
      <c r="AD75" s="19">
        <v>5505</v>
      </c>
      <c r="AE75" s="50">
        <v>1492</v>
      </c>
      <c r="AF75" s="19">
        <v>1797</v>
      </c>
      <c r="AG75" s="50">
        <v>673</v>
      </c>
      <c r="AH75" s="52" t="s">
        <v>50</v>
      </c>
      <c r="AI75" s="19">
        <v>279</v>
      </c>
      <c r="AJ75" s="50">
        <v>357</v>
      </c>
      <c r="AK75" s="43">
        <v>260</v>
      </c>
      <c r="AL75" s="66">
        <v>332</v>
      </c>
      <c r="AM75" s="19">
        <v>26963</v>
      </c>
      <c r="AN75" s="50">
        <v>3401</v>
      </c>
      <c r="AO75" s="19">
        <v>2274</v>
      </c>
      <c r="AP75" s="50">
        <v>1253</v>
      </c>
      <c r="AQ75" s="19">
        <v>3018</v>
      </c>
      <c r="AR75" s="50">
        <v>872</v>
      </c>
      <c r="AS75" s="52" t="s">
        <v>50</v>
      </c>
      <c r="AT75" s="19">
        <v>443</v>
      </c>
      <c r="AU75" s="50">
        <v>283</v>
      </c>
      <c r="AV75" s="19">
        <v>881</v>
      </c>
      <c r="AW75" s="50">
        <v>649</v>
      </c>
      <c r="AX75" s="19">
        <v>1047</v>
      </c>
      <c r="AY75" s="50">
        <v>806</v>
      </c>
      <c r="AZ75" s="19">
        <v>904</v>
      </c>
      <c r="BA75" s="50">
        <v>753</v>
      </c>
      <c r="BB75" s="19">
        <v>597</v>
      </c>
      <c r="BC75" s="50">
        <v>570</v>
      </c>
      <c r="BD75" s="52" t="s">
        <v>50</v>
      </c>
      <c r="BE75" s="19">
        <v>654</v>
      </c>
      <c r="BF75" s="50">
        <v>387</v>
      </c>
      <c r="BG75" s="19">
        <v>4993</v>
      </c>
      <c r="BH75" s="50">
        <v>1696</v>
      </c>
      <c r="BI75" s="19">
        <v>19873</v>
      </c>
      <c r="BJ75" s="50">
        <v>2329</v>
      </c>
      <c r="BK75" s="19">
        <v>853</v>
      </c>
      <c r="BL75" s="50">
        <v>642</v>
      </c>
      <c r="BM75" s="19">
        <v>2204</v>
      </c>
      <c r="BN75" s="50">
        <v>937</v>
      </c>
      <c r="BO75" s="52" t="s">
        <v>50</v>
      </c>
      <c r="BP75" s="19">
        <v>445</v>
      </c>
      <c r="BQ75" s="50">
        <v>232</v>
      </c>
      <c r="BR75" s="19">
        <v>432</v>
      </c>
      <c r="BS75" s="50">
        <v>311</v>
      </c>
      <c r="BT75" s="19">
        <v>410</v>
      </c>
      <c r="BU75" s="50">
        <v>282</v>
      </c>
      <c r="BV75" s="19">
        <v>190</v>
      </c>
      <c r="BW75" s="50">
        <v>235</v>
      </c>
      <c r="BX75" s="19">
        <v>1351</v>
      </c>
      <c r="BY75" s="50">
        <v>1130</v>
      </c>
      <c r="BZ75" s="52" t="s">
        <v>50</v>
      </c>
      <c r="CA75" s="19">
        <v>861</v>
      </c>
      <c r="CB75" s="50">
        <v>546</v>
      </c>
      <c r="CC75" s="19">
        <v>1337</v>
      </c>
      <c r="CD75" s="50">
        <v>603</v>
      </c>
      <c r="CE75" s="19">
        <v>2253</v>
      </c>
      <c r="CF75" s="50">
        <v>932</v>
      </c>
      <c r="CG75" s="19">
        <v>575</v>
      </c>
      <c r="CH75" s="50">
        <v>360</v>
      </c>
      <c r="CI75" s="19">
        <v>2174</v>
      </c>
      <c r="CJ75" s="50">
        <v>1071</v>
      </c>
      <c r="CK75" s="52" t="s">
        <v>50</v>
      </c>
      <c r="CL75" s="19">
        <v>643</v>
      </c>
      <c r="CM75" s="50">
        <v>452</v>
      </c>
      <c r="CN75" s="19">
        <v>708</v>
      </c>
      <c r="CO75" s="50">
        <v>511</v>
      </c>
      <c r="CP75" s="19">
        <v>2136</v>
      </c>
      <c r="CQ75" s="50">
        <v>1166</v>
      </c>
      <c r="CR75" s="19">
        <v>52</v>
      </c>
      <c r="CS75" s="50">
        <v>86</v>
      </c>
      <c r="CT75" s="19">
        <v>857</v>
      </c>
      <c r="CU75" s="50">
        <v>508</v>
      </c>
      <c r="CV75" s="52" t="s">
        <v>50</v>
      </c>
      <c r="CW75" s="19">
        <v>145</v>
      </c>
      <c r="CX75" s="50">
        <v>137</v>
      </c>
      <c r="CY75" s="19">
        <v>1682</v>
      </c>
      <c r="CZ75" s="50">
        <v>1034</v>
      </c>
      <c r="DA75" s="19">
        <v>5375</v>
      </c>
      <c r="DB75" s="50">
        <v>1594</v>
      </c>
      <c r="DC75" s="19">
        <v>2141</v>
      </c>
      <c r="DD75" s="50">
        <v>1687</v>
      </c>
      <c r="DE75" s="19">
        <v>105</v>
      </c>
      <c r="DF75" s="50">
        <v>126</v>
      </c>
      <c r="DG75" s="52" t="s">
        <v>50</v>
      </c>
      <c r="DH75" s="19">
        <v>1671</v>
      </c>
      <c r="DI75" s="50">
        <v>732</v>
      </c>
      <c r="DJ75" s="19">
        <v>2531</v>
      </c>
      <c r="DK75" s="50">
        <v>1213</v>
      </c>
      <c r="DL75" s="19">
        <v>507</v>
      </c>
      <c r="DM75" s="50">
        <v>686</v>
      </c>
      <c r="DN75" s="23" t="s">
        <v>61</v>
      </c>
      <c r="DO75" s="55" t="s">
        <v>61</v>
      </c>
      <c r="DP75" s="23">
        <v>273</v>
      </c>
      <c r="DQ75" s="50">
        <v>250</v>
      </c>
      <c r="DR75" s="52" t="s">
        <v>50</v>
      </c>
      <c r="DS75" s="19">
        <v>23107</v>
      </c>
      <c r="DT75" s="50">
        <v>3476</v>
      </c>
      <c r="DU75" s="19">
        <v>2541</v>
      </c>
      <c r="DV75" s="50">
        <v>1331</v>
      </c>
      <c r="DW75" s="19">
        <v>74</v>
      </c>
      <c r="DX75" s="50">
        <v>120</v>
      </c>
      <c r="DY75" s="19">
        <v>20492</v>
      </c>
      <c r="DZ75" s="50">
        <v>3238</v>
      </c>
    </row>
    <row r="76" spans="1:130" x14ac:dyDescent="0.2">
      <c r="A76" s="52" t="s">
        <v>51</v>
      </c>
      <c r="B76" s="19">
        <v>573483</v>
      </c>
      <c r="C76" s="50">
        <v>1042</v>
      </c>
      <c r="D76" s="19">
        <v>481231</v>
      </c>
      <c r="E76" s="50">
        <v>7380</v>
      </c>
      <c r="F76" s="19">
        <v>71338</v>
      </c>
      <c r="G76" s="50">
        <v>6817</v>
      </c>
      <c r="H76" s="19">
        <v>18511</v>
      </c>
      <c r="I76" s="50">
        <v>2739</v>
      </c>
      <c r="J76" s="19">
        <v>264</v>
      </c>
      <c r="K76" s="50">
        <v>237</v>
      </c>
      <c r="L76" s="52" t="s">
        <v>51</v>
      </c>
      <c r="M76" s="19">
        <v>152</v>
      </c>
      <c r="N76" s="50">
        <v>182</v>
      </c>
      <c r="O76" s="19">
        <v>220</v>
      </c>
      <c r="P76" s="50">
        <v>209</v>
      </c>
      <c r="Q76" s="19">
        <v>722</v>
      </c>
      <c r="R76" s="50">
        <v>1026</v>
      </c>
      <c r="S76" s="19">
        <v>2344</v>
      </c>
      <c r="T76" s="50">
        <v>933</v>
      </c>
      <c r="U76" s="19">
        <v>4254</v>
      </c>
      <c r="V76" s="50">
        <v>1405</v>
      </c>
      <c r="W76" s="52" t="s">
        <v>51</v>
      </c>
      <c r="X76" s="19">
        <v>190</v>
      </c>
      <c r="Y76" s="50">
        <v>257</v>
      </c>
      <c r="Z76" s="19">
        <v>240</v>
      </c>
      <c r="AA76" s="50">
        <v>396</v>
      </c>
      <c r="AB76" s="19">
        <v>0</v>
      </c>
      <c r="AC76" s="50">
        <v>201</v>
      </c>
      <c r="AD76" s="19">
        <v>148</v>
      </c>
      <c r="AE76" s="50">
        <v>139</v>
      </c>
      <c r="AF76" s="19">
        <v>0</v>
      </c>
      <c r="AG76" s="50">
        <v>201</v>
      </c>
      <c r="AH76" s="52" t="s">
        <v>51</v>
      </c>
      <c r="AI76" s="19">
        <v>0</v>
      </c>
      <c r="AJ76" s="50">
        <v>201</v>
      </c>
      <c r="AK76" s="43">
        <v>600</v>
      </c>
      <c r="AL76" s="66">
        <v>637</v>
      </c>
      <c r="AM76" s="19">
        <v>163</v>
      </c>
      <c r="AN76" s="50">
        <v>157</v>
      </c>
      <c r="AO76" s="19">
        <v>18</v>
      </c>
      <c r="AP76" s="50">
        <v>27</v>
      </c>
      <c r="AQ76" s="19">
        <v>511</v>
      </c>
      <c r="AR76" s="50">
        <v>732</v>
      </c>
      <c r="AS76" s="52" t="s">
        <v>51</v>
      </c>
      <c r="AT76" s="19">
        <v>107</v>
      </c>
      <c r="AU76" s="50">
        <v>104</v>
      </c>
      <c r="AV76" s="19">
        <v>0</v>
      </c>
      <c r="AW76" s="50">
        <v>201</v>
      </c>
      <c r="AX76" s="19">
        <v>134</v>
      </c>
      <c r="AY76" s="50">
        <v>223</v>
      </c>
      <c r="AZ76" s="19">
        <v>0</v>
      </c>
      <c r="BA76" s="50">
        <v>201</v>
      </c>
      <c r="BB76" s="19">
        <v>113</v>
      </c>
      <c r="BC76" s="50">
        <v>191</v>
      </c>
      <c r="BD76" s="52" t="s">
        <v>51</v>
      </c>
      <c r="BE76" s="19">
        <v>0</v>
      </c>
      <c r="BF76" s="50">
        <v>201</v>
      </c>
      <c r="BG76" s="19">
        <v>93</v>
      </c>
      <c r="BH76" s="50">
        <v>112</v>
      </c>
      <c r="BI76" s="19">
        <v>478</v>
      </c>
      <c r="BJ76" s="50">
        <v>408</v>
      </c>
      <c r="BK76" s="19">
        <v>0</v>
      </c>
      <c r="BL76" s="50">
        <v>201</v>
      </c>
      <c r="BM76" s="19">
        <v>286</v>
      </c>
      <c r="BN76" s="50">
        <v>305</v>
      </c>
      <c r="BO76" s="52" t="s">
        <v>51</v>
      </c>
      <c r="BP76" s="19">
        <v>1375</v>
      </c>
      <c r="BQ76" s="50">
        <v>841</v>
      </c>
      <c r="BR76" s="19">
        <v>473</v>
      </c>
      <c r="BS76" s="50">
        <v>355</v>
      </c>
      <c r="BT76" s="19">
        <v>359</v>
      </c>
      <c r="BU76" s="50">
        <v>399</v>
      </c>
      <c r="BV76" s="19">
        <v>11</v>
      </c>
      <c r="BW76" s="50">
        <v>21</v>
      </c>
      <c r="BX76" s="19">
        <v>125</v>
      </c>
      <c r="BY76" s="50">
        <v>216</v>
      </c>
      <c r="BZ76" s="52" t="s">
        <v>51</v>
      </c>
      <c r="CA76" s="19">
        <v>7</v>
      </c>
      <c r="CB76" s="50">
        <v>15</v>
      </c>
      <c r="CC76" s="19">
        <v>110</v>
      </c>
      <c r="CD76" s="50">
        <v>133</v>
      </c>
      <c r="CE76" s="19">
        <v>205</v>
      </c>
      <c r="CF76" s="50">
        <v>237</v>
      </c>
      <c r="CG76" s="19">
        <v>357</v>
      </c>
      <c r="CH76" s="50">
        <v>325</v>
      </c>
      <c r="CI76" s="19">
        <v>66</v>
      </c>
      <c r="CJ76" s="50">
        <v>56</v>
      </c>
      <c r="CK76" s="52" t="s">
        <v>51</v>
      </c>
      <c r="CL76" s="19">
        <v>315</v>
      </c>
      <c r="CM76" s="50">
        <v>369</v>
      </c>
      <c r="CN76" s="19">
        <v>151</v>
      </c>
      <c r="CO76" s="50">
        <v>136</v>
      </c>
      <c r="CP76" s="19">
        <v>98</v>
      </c>
      <c r="CQ76" s="50">
        <v>131</v>
      </c>
      <c r="CR76" s="19">
        <v>0</v>
      </c>
      <c r="CS76" s="50">
        <v>201</v>
      </c>
      <c r="CT76" s="19">
        <v>0</v>
      </c>
      <c r="CU76" s="50">
        <v>201</v>
      </c>
      <c r="CV76" s="52" t="s">
        <v>51</v>
      </c>
      <c r="CW76" s="19">
        <v>310</v>
      </c>
      <c r="CX76" s="50">
        <v>349</v>
      </c>
      <c r="CY76" s="19">
        <v>178</v>
      </c>
      <c r="CZ76" s="50">
        <v>239</v>
      </c>
      <c r="DA76" s="19">
        <v>979</v>
      </c>
      <c r="DB76" s="50">
        <v>515</v>
      </c>
      <c r="DC76" s="19">
        <v>733</v>
      </c>
      <c r="DD76" s="50">
        <v>458</v>
      </c>
      <c r="DE76" s="19">
        <v>0</v>
      </c>
      <c r="DF76" s="50">
        <v>201</v>
      </c>
      <c r="DG76" s="52" t="s">
        <v>51</v>
      </c>
      <c r="DH76" s="19">
        <v>843</v>
      </c>
      <c r="DI76" s="50">
        <v>741</v>
      </c>
      <c r="DJ76" s="19">
        <v>759</v>
      </c>
      <c r="DK76" s="50">
        <v>592</v>
      </c>
      <c r="DL76" s="19">
        <v>0</v>
      </c>
      <c r="DM76" s="50">
        <v>201</v>
      </c>
      <c r="DN76" s="19">
        <v>20</v>
      </c>
      <c r="DO76" s="50">
        <v>25</v>
      </c>
      <c r="DP76" s="23" t="s">
        <v>61</v>
      </c>
      <c r="DQ76" s="55" t="s">
        <v>61</v>
      </c>
      <c r="DR76" s="52" t="s">
        <v>51</v>
      </c>
      <c r="DS76" s="23">
        <v>2403</v>
      </c>
      <c r="DT76" s="50">
        <v>1038</v>
      </c>
      <c r="DU76" s="19">
        <v>0</v>
      </c>
      <c r="DV76" s="50">
        <v>201</v>
      </c>
      <c r="DW76" s="19">
        <v>0</v>
      </c>
      <c r="DX76" s="50">
        <v>201</v>
      </c>
      <c r="DY76" s="19">
        <v>2403</v>
      </c>
      <c r="DZ76" s="50">
        <v>1038</v>
      </c>
    </row>
    <row r="77" spans="1:130" x14ac:dyDescent="0.2">
      <c r="A77" s="52"/>
      <c r="B77" s="19"/>
      <c r="C77" s="50"/>
      <c r="D77" s="19"/>
      <c r="E77" s="50"/>
      <c r="F77" s="19"/>
      <c r="G77" s="50"/>
      <c r="H77" s="19"/>
      <c r="I77" s="50"/>
      <c r="J77" s="19"/>
      <c r="K77" s="50"/>
      <c r="L77" s="52"/>
      <c r="M77" s="19"/>
      <c r="N77" s="50"/>
      <c r="O77" s="19"/>
      <c r="P77" s="50"/>
      <c r="Q77" s="19"/>
      <c r="R77" s="50"/>
      <c r="S77" s="19"/>
      <c r="T77" s="50"/>
      <c r="U77" s="19"/>
      <c r="V77" s="50"/>
      <c r="W77" s="52"/>
      <c r="X77" s="19"/>
      <c r="Y77" s="50"/>
      <c r="Z77" s="19"/>
      <c r="AA77" s="50"/>
      <c r="AB77" s="19"/>
      <c r="AC77" s="50"/>
      <c r="AD77" s="19"/>
      <c r="AE77" s="50"/>
      <c r="AF77" s="19"/>
      <c r="AG77" s="50"/>
      <c r="AH77" s="52"/>
      <c r="AI77" s="19"/>
      <c r="AJ77" s="50"/>
      <c r="AK77" s="43"/>
      <c r="AL77" s="66"/>
      <c r="AM77" s="19"/>
      <c r="AN77" s="50"/>
      <c r="AO77" s="19"/>
      <c r="AP77" s="50"/>
      <c r="AQ77" s="19"/>
      <c r="AR77" s="50"/>
      <c r="AS77" s="52"/>
      <c r="AT77" s="19"/>
      <c r="AU77" s="50"/>
      <c r="AV77" s="19"/>
      <c r="AW77" s="50"/>
      <c r="AX77" s="19"/>
      <c r="AY77" s="50"/>
      <c r="AZ77" s="19"/>
      <c r="BA77" s="50"/>
      <c r="BB77" s="19"/>
      <c r="BC77" s="50"/>
      <c r="BD77" s="52"/>
      <c r="BE77" s="19"/>
      <c r="BF77" s="50"/>
      <c r="BG77" s="19"/>
      <c r="BH77" s="50"/>
      <c r="BI77" s="19"/>
      <c r="BJ77" s="50"/>
      <c r="BK77" s="19"/>
      <c r="BL77" s="50"/>
      <c r="BM77" s="19"/>
      <c r="BN77" s="50"/>
      <c r="BO77" s="52"/>
      <c r="BP77" s="19"/>
      <c r="BQ77" s="50"/>
      <c r="BR77" s="19"/>
      <c r="BS77" s="50"/>
      <c r="BT77" s="19"/>
      <c r="BU77" s="50"/>
      <c r="BV77" s="19"/>
      <c r="BW77" s="50"/>
      <c r="BX77" s="19"/>
      <c r="BY77" s="50"/>
      <c r="BZ77" s="52"/>
      <c r="CA77" s="19"/>
      <c r="CB77" s="50"/>
      <c r="CC77" s="19"/>
      <c r="CD77" s="50"/>
      <c r="CE77" s="19"/>
      <c r="CF77" s="50"/>
      <c r="CG77" s="19"/>
      <c r="CH77" s="50"/>
      <c r="CI77" s="19"/>
      <c r="CJ77" s="50"/>
      <c r="CK77" s="52"/>
      <c r="CL77" s="19"/>
      <c r="CM77" s="50"/>
      <c r="CN77" s="19"/>
      <c r="CO77" s="50"/>
      <c r="CP77" s="19"/>
      <c r="CQ77" s="50"/>
      <c r="CR77" s="19"/>
      <c r="CS77" s="50"/>
      <c r="CT77" s="19"/>
      <c r="CU77" s="50"/>
      <c r="CV77" s="52"/>
      <c r="CW77" s="19"/>
      <c r="CX77" s="50"/>
      <c r="CY77" s="19"/>
      <c r="CZ77" s="50"/>
      <c r="DA77" s="19"/>
      <c r="DB77" s="50"/>
      <c r="DC77" s="19"/>
      <c r="DD77" s="50"/>
      <c r="DE77" s="19"/>
      <c r="DF77" s="50"/>
      <c r="DG77" s="52"/>
      <c r="DH77" s="19"/>
      <c r="DI77" s="50"/>
      <c r="DJ77" s="19"/>
      <c r="DK77" s="50"/>
      <c r="DL77" s="19"/>
      <c r="DM77" s="50"/>
      <c r="DN77" s="19"/>
      <c r="DO77" s="50"/>
      <c r="DP77" s="19"/>
      <c r="DQ77" s="50"/>
      <c r="DR77" s="52"/>
      <c r="DS77" s="19"/>
      <c r="DT77" s="50"/>
      <c r="DU77" s="19"/>
      <c r="DV77" s="50"/>
      <c r="DW77" s="19"/>
      <c r="DX77" s="50"/>
      <c r="DY77" s="19"/>
      <c r="DZ77" s="50"/>
    </row>
    <row r="78" spans="1:130" ht="13.5" thickBot="1" x14ac:dyDescent="0.25">
      <c r="A78" s="59" t="s">
        <v>39</v>
      </c>
      <c r="B78" s="20">
        <v>3313519</v>
      </c>
      <c r="C78" s="57">
        <v>3560</v>
      </c>
      <c r="D78" s="20">
        <v>3101332</v>
      </c>
      <c r="E78" s="57">
        <v>13351</v>
      </c>
      <c r="F78" s="20">
        <v>189034</v>
      </c>
      <c r="G78" s="57">
        <v>12193</v>
      </c>
      <c r="H78" s="20">
        <v>20167</v>
      </c>
      <c r="I78" s="57">
        <v>4285</v>
      </c>
      <c r="J78" s="20">
        <v>888</v>
      </c>
      <c r="K78" s="57">
        <v>1134</v>
      </c>
      <c r="L78" s="59" t="s">
        <v>39</v>
      </c>
      <c r="M78" s="20">
        <v>5</v>
      </c>
      <c r="N78" s="57">
        <v>8</v>
      </c>
      <c r="O78" s="20">
        <v>108</v>
      </c>
      <c r="P78" s="57">
        <v>137</v>
      </c>
      <c r="Q78" s="20">
        <v>0</v>
      </c>
      <c r="R78" s="57">
        <v>262</v>
      </c>
      <c r="S78" s="20">
        <v>1567</v>
      </c>
      <c r="T78" s="57">
        <v>1434</v>
      </c>
      <c r="U78" s="20">
        <v>0</v>
      </c>
      <c r="V78" s="57">
        <v>262</v>
      </c>
      <c r="W78" s="59" t="s">
        <v>39</v>
      </c>
      <c r="X78" s="20">
        <v>1300</v>
      </c>
      <c r="Y78" s="57">
        <v>1243</v>
      </c>
      <c r="Z78" s="20">
        <v>301</v>
      </c>
      <c r="AA78" s="57">
        <v>509</v>
      </c>
      <c r="AB78" s="20">
        <v>0</v>
      </c>
      <c r="AC78" s="57">
        <v>262</v>
      </c>
      <c r="AD78" s="20">
        <v>2334</v>
      </c>
      <c r="AE78" s="57">
        <v>1032</v>
      </c>
      <c r="AF78" s="20">
        <v>374</v>
      </c>
      <c r="AG78" s="57">
        <v>612</v>
      </c>
      <c r="AH78" s="59" t="s">
        <v>39</v>
      </c>
      <c r="AI78" s="20">
        <v>0</v>
      </c>
      <c r="AJ78" s="57">
        <v>262</v>
      </c>
      <c r="AK78" s="83">
        <v>0</v>
      </c>
      <c r="AL78" s="142">
        <v>262</v>
      </c>
      <c r="AM78" s="20">
        <v>171</v>
      </c>
      <c r="AN78" s="57">
        <v>209</v>
      </c>
      <c r="AO78" s="20">
        <v>595</v>
      </c>
      <c r="AP78" s="57">
        <v>630</v>
      </c>
      <c r="AQ78" s="20">
        <v>118</v>
      </c>
      <c r="AR78" s="57">
        <v>190</v>
      </c>
      <c r="AS78" s="59" t="s">
        <v>39</v>
      </c>
      <c r="AT78" s="20">
        <v>0</v>
      </c>
      <c r="AU78" s="57">
        <v>262</v>
      </c>
      <c r="AV78" s="20">
        <v>9</v>
      </c>
      <c r="AW78" s="57">
        <v>17</v>
      </c>
      <c r="AX78" s="20">
        <v>0</v>
      </c>
      <c r="AY78" s="57">
        <v>262</v>
      </c>
      <c r="AZ78" s="20">
        <v>0</v>
      </c>
      <c r="BA78" s="57">
        <v>262</v>
      </c>
      <c r="BB78" s="20">
        <v>0</v>
      </c>
      <c r="BC78" s="57">
        <v>262</v>
      </c>
      <c r="BD78" s="59" t="s">
        <v>39</v>
      </c>
      <c r="BE78" s="20">
        <v>1147</v>
      </c>
      <c r="BF78" s="57">
        <v>1059</v>
      </c>
      <c r="BG78" s="20">
        <v>96</v>
      </c>
      <c r="BH78" s="57">
        <v>159</v>
      </c>
      <c r="BI78" s="20">
        <v>0</v>
      </c>
      <c r="BJ78" s="57">
        <v>262</v>
      </c>
      <c r="BK78" s="20">
        <v>0</v>
      </c>
      <c r="BL78" s="57">
        <v>262</v>
      </c>
      <c r="BM78" s="20">
        <v>779</v>
      </c>
      <c r="BN78" s="57">
        <v>983</v>
      </c>
      <c r="BO78" s="59" t="s">
        <v>39</v>
      </c>
      <c r="BP78" s="20">
        <v>0</v>
      </c>
      <c r="BQ78" s="57">
        <v>262</v>
      </c>
      <c r="BR78" s="20">
        <v>145</v>
      </c>
      <c r="BS78" s="57">
        <v>159</v>
      </c>
      <c r="BT78" s="20">
        <v>0</v>
      </c>
      <c r="BU78" s="57">
        <v>262</v>
      </c>
      <c r="BV78" s="20">
        <v>14</v>
      </c>
      <c r="BW78" s="57">
        <v>12</v>
      </c>
      <c r="BX78" s="20">
        <v>618</v>
      </c>
      <c r="BY78" s="57">
        <v>492</v>
      </c>
      <c r="BZ78" s="59" t="s">
        <v>39</v>
      </c>
      <c r="CA78" s="20">
        <v>0</v>
      </c>
      <c r="CB78" s="57">
        <v>262</v>
      </c>
      <c r="CC78" s="20">
        <v>3263</v>
      </c>
      <c r="CD78" s="57">
        <v>1912</v>
      </c>
      <c r="CE78" s="20">
        <v>94</v>
      </c>
      <c r="CF78" s="57">
        <v>142</v>
      </c>
      <c r="CG78" s="20">
        <v>0</v>
      </c>
      <c r="CH78" s="57">
        <v>262</v>
      </c>
      <c r="CI78" s="20">
        <v>1412</v>
      </c>
      <c r="CJ78" s="57">
        <v>1243</v>
      </c>
      <c r="CK78" s="59" t="s">
        <v>39</v>
      </c>
      <c r="CL78" s="20">
        <v>0</v>
      </c>
      <c r="CM78" s="57">
        <v>262</v>
      </c>
      <c r="CN78" s="20">
        <v>0</v>
      </c>
      <c r="CO78" s="57">
        <v>262</v>
      </c>
      <c r="CP78" s="20">
        <v>1943</v>
      </c>
      <c r="CQ78" s="57">
        <v>1372</v>
      </c>
      <c r="CR78" s="20">
        <v>901</v>
      </c>
      <c r="CS78" s="57">
        <v>980</v>
      </c>
      <c r="CT78" s="20">
        <v>209</v>
      </c>
      <c r="CU78" s="57">
        <v>322</v>
      </c>
      <c r="CV78" s="59" t="s">
        <v>39</v>
      </c>
      <c r="CW78" s="20">
        <v>0</v>
      </c>
      <c r="CX78" s="57">
        <v>262</v>
      </c>
      <c r="CY78" s="20">
        <v>0</v>
      </c>
      <c r="CZ78" s="57">
        <v>262</v>
      </c>
      <c r="DA78" s="20">
        <v>1235</v>
      </c>
      <c r="DB78" s="57">
        <v>913</v>
      </c>
      <c r="DC78" s="20">
        <v>0</v>
      </c>
      <c r="DD78" s="57">
        <v>262</v>
      </c>
      <c r="DE78" s="20">
        <v>0</v>
      </c>
      <c r="DF78" s="57">
        <v>262</v>
      </c>
      <c r="DG78" s="59" t="s">
        <v>39</v>
      </c>
      <c r="DH78" s="20">
        <v>541</v>
      </c>
      <c r="DI78" s="57">
        <v>610</v>
      </c>
      <c r="DJ78" s="20">
        <v>0</v>
      </c>
      <c r="DK78" s="57">
        <v>262</v>
      </c>
      <c r="DL78" s="20">
        <v>0</v>
      </c>
      <c r="DM78" s="57">
        <v>262</v>
      </c>
      <c r="DN78" s="20">
        <v>0</v>
      </c>
      <c r="DO78" s="57">
        <v>262</v>
      </c>
      <c r="DP78" s="20">
        <v>0</v>
      </c>
      <c r="DQ78" s="57">
        <v>262</v>
      </c>
      <c r="DR78" s="59" t="s">
        <v>39</v>
      </c>
      <c r="DS78" s="60">
        <v>2986</v>
      </c>
      <c r="DT78" s="57">
        <v>1148</v>
      </c>
      <c r="DU78" s="146" t="s">
        <v>61</v>
      </c>
      <c r="DV78" s="147" t="s">
        <v>61</v>
      </c>
      <c r="DW78" s="20">
        <v>97</v>
      </c>
      <c r="DX78" s="57">
        <v>161</v>
      </c>
      <c r="DY78" s="20">
        <v>2889</v>
      </c>
      <c r="DZ78" s="57">
        <v>1152</v>
      </c>
    </row>
    <row r="79" spans="1:130" x14ac:dyDescent="0.2">
      <c r="A79" s="6" t="s">
        <v>54</v>
      </c>
      <c r="B79" s="6"/>
      <c r="C79" s="6"/>
      <c r="D79" s="6"/>
      <c r="E79" s="6"/>
      <c r="F79" s="6"/>
      <c r="G79" s="6"/>
      <c r="H79" s="6"/>
      <c r="I79" s="6"/>
      <c r="J79" s="26"/>
      <c r="K79" s="8"/>
      <c r="L79" s="6" t="s">
        <v>54</v>
      </c>
      <c r="M79" s="26"/>
      <c r="N79" s="8"/>
      <c r="O79" s="26"/>
      <c r="P79" s="8"/>
      <c r="Q79" s="26"/>
      <c r="R79" s="8"/>
      <c r="S79" s="26"/>
      <c r="T79" s="8"/>
      <c r="U79" s="26"/>
      <c r="V79" s="7"/>
      <c r="W79" s="6" t="s">
        <v>54</v>
      </c>
      <c r="X79" s="26"/>
      <c r="Y79" s="7"/>
      <c r="Z79" s="26"/>
      <c r="AA79" s="7"/>
      <c r="AB79" s="26"/>
      <c r="AC79" s="7"/>
      <c r="AD79" s="26"/>
      <c r="AE79" s="7"/>
      <c r="AF79" s="26"/>
      <c r="AG79" s="7"/>
      <c r="AH79" s="6" t="s">
        <v>54</v>
      </c>
      <c r="AI79" s="26"/>
      <c r="AJ79" s="7"/>
      <c r="AK79" s="26"/>
      <c r="AL79" s="7"/>
      <c r="AM79" s="26"/>
      <c r="AN79" s="7"/>
      <c r="AO79" s="26"/>
      <c r="AP79" s="7"/>
      <c r="AQ79" s="26"/>
      <c r="AR79" s="7"/>
      <c r="AS79" s="6" t="s">
        <v>54</v>
      </c>
      <c r="AT79" s="26"/>
      <c r="AU79" s="7"/>
      <c r="AV79" s="26"/>
      <c r="AW79" s="7"/>
      <c r="AX79" s="26"/>
      <c r="AY79" s="7"/>
      <c r="AZ79" s="26"/>
      <c r="BA79" s="7"/>
      <c r="BB79" s="26"/>
      <c r="BC79" s="7"/>
      <c r="BD79" s="6" t="s">
        <v>54</v>
      </c>
      <c r="BE79" s="26"/>
      <c r="BF79" s="7"/>
      <c r="BG79" s="26"/>
      <c r="BH79" s="7"/>
      <c r="BI79" s="26"/>
      <c r="BJ79" s="7"/>
      <c r="BK79" s="26"/>
      <c r="BL79" s="7"/>
      <c r="BM79" s="26"/>
      <c r="BN79" s="7"/>
      <c r="BO79" s="6" t="s">
        <v>54</v>
      </c>
      <c r="BP79" s="26"/>
      <c r="BQ79" s="7"/>
      <c r="BR79" s="26"/>
      <c r="BS79" s="7"/>
      <c r="BT79" s="26"/>
      <c r="BU79" s="7"/>
      <c r="BV79" s="26"/>
      <c r="BW79" s="7"/>
      <c r="BX79" s="26"/>
      <c r="BY79" s="7"/>
      <c r="BZ79" s="6" t="s">
        <v>54</v>
      </c>
      <c r="CA79" s="26"/>
      <c r="CB79" s="7"/>
      <c r="CC79" s="26"/>
      <c r="CD79" s="7"/>
      <c r="CE79" s="26"/>
      <c r="CF79" s="7"/>
      <c r="CG79" s="26"/>
      <c r="CH79" s="7"/>
      <c r="CI79" s="26"/>
      <c r="CJ79" s="7"/>
      <c r="CK79" s="6" t="s">
        <v>54</v>
      </c>
      <c r="CL79" s="26"/>
      <c r="CM79" s="7"/>
      <c r="CN79" s="26"/>
      <c r="CO79" s="7"/>
      <c r="CP79" s="26"/>
      <c r="CQ79" s="7"/>
      <c r="CR79" s="26"/>
      <c r="CS79" s="7"/>
      <c r="CT79" s="26"/>
      <c r="CU79" s="7"/>
      <c r="CV79" s="6" t="s">
        <v>54</v>
      </c>
      <c r="CW79" s="26"/>
      <c r="CX79" s="7"/>
      <c r="CY79" s="26"/>
      <c r="CZ79" s="7"/>
      <c r="DA79" s="26"/>
      <c r="DB79" s="7"/>
      <c r="DC79" s="26"/>
      <c r="DD79" s="7"/>
      <c r="DE79" s="26"/>
      <c r="DF79" s="7"/>
      <c r="DG79" s="6" t="s">
        <v>54</v>
      </c>
      <c r="DH79" s="26"/>
      <c r="DI79" s="7"/>
      <c r="DJ79" s="26"/>
      <c r="DK79" s="7"/>
      <c r="DL79" s="26"/>
      <c r="DM79" s="7"/>
      <c r="DN79" s="26"/>
      <c r="DO79" s="7"/>
      <c r="DP79" s="26"/>
      <c r="DQ79" s="7"/>
      <c r="DR79" s="6" t="s">
        <v>54</v>
      </c>
      <c r="DS79" s="26"/>
      <c r="DT79" s="7"/>
    </row>
    <row r="80" spans="1:130" ht="14.25" x14ac:dyDescent="0.2">
      <c r="A80" s="61" t="s">
        <v>69</v>
      </c>
      <c r="B80" s="61"/>
      <c r="C80" s="61"/>
      <c r="D80" s="61"/>
      <c r="E80" s="61"/>
      <c r="F80" s="61"/>
      <c r="G80" s="61"/>
      <c r="H80" s="61"/>
      <c r="I80" s="61"/>
      <c r="J80" s="26"/>
      <c r="K80" s="8"/>
      <c r="L80" s="61" t="s">
        <v>69</v>
      </c>
      <c r="M80" s="26"/>
      <c r="N80" s="8"/>
      <c r="O80" s="26"/>
      <c r="P80" s="8"/>
      <c r="Q80" s="26"/>
      <c r="R80" s="8"/>
      <c r="S80" s="26"/>
      <c r="T80" s="8"/>
      <c r="U80" s="26"/>
      <c r="V80" s="7"/>
      <c r="W80" s="61" t="s">
        <v>69</v>
      </c>
      <c r="X80" s="26"/>
      <c r="Y80" s="7"/>
      <c r="Z80" s="26"/>
      <c r="AA80" s="7"/>
      <c r="AB80" s="26"/>
      <c r="AC80" s="7"/>
      <c r="AD80" s="26"/>
      <c r="AE80" s="7"/>
      <c r="AF80" s="26"/>
      <c r="AG80" s="7"/>
      <c r="AH80" s="61" t="s">
        <v>69</v>
      </c>
      <c r="AI80" s="26"/>
      <c r="AJ80" s="7"/>
      <c r="AK80" s="26"/>
      <c r="AL80" s="7"/>
      <c r="AM80" s="26"/>
      <c r="AN80" s="7"/>
      <c r="AO80" s="26"/>
      <c r="AP80" s="7"/>
      <c r="AQ80" s="26"/>
      <c r="AR80" s="7"/>
      <c r="AS80" s="61" t="s">
        <v>69</v>
      </c>
      <c r="AT80" s="26"/>
      <c r="AU80" s="7"/>
      <c r="AV80" s="26"/>
      <c r="AW80" s="7"/>
      <c r="AX80" s="26"/>
      <c r="AY80" s="7"/>
      <c r="AZ80" s="26"/>
      <c r="BA80" s="7"/>
      <c r="BB80" s="26"/>
      <c r="BC80" s="7"/>
      <c r="BD80" s="61" t="s">
        <v>69</v>
      </c>
      <c r="BE80" s="26"/>
      <c r="BF80" s="7"/>
      <c r="BG80" s="26"/>
      <c r="BH80" s="7"/>
      <c r="BI80" s="26"/>
      <c r="BJ80" s="7"/>
      <c r="BK80" s="26"/>
      <c r="BL80" s="7"/>
      <c r="BM80" s="26"/>
      <c r="BN80" s="7"/>
      <c r="BO80" s="61" t="s">
        <v>69</v>
      </c>
      <c r="BP80" s="26"/>
      <c r="BQ80" s="7"/>
      <c r="BR80" s="26"/>
      <c r="BS80" s="7"/>
      <c r="BT80" s="26"/>
      <c r="BU80" s="7"/>
      <c r="BV80" s="26"/>
      <c r="BW80" s="7"/>
      <c r="BX80" s="26"/>
      <c r="BY80" s="7"/>
      <c r="BZ80" s="61" t="s">
        <v>69</v>
      </c>
      <c r="CA80" s="26"/>
      <c r="CB80" s="7"/>
      <c r="CC80" s="26"/>
      <c r="CD80" s="7"/>
      <c r="CE80" s="26"/>
      <c r="CF80" s="7"/>
      <c r="CG80" s="26"/>
      <c r="CH80" s="7"/>
      <c r="CI80" s="26"/>
      <c r="CJ80" s="7"/>
      <c r="CK80" s="61" t="s">
        <v>69</v>
      </c>
      <c r="CL80" s="26"/>
      <c r="CM80" s="7"/>
      <c r="CN80" s="26"/>
      <c r="CO80" s="7"/>
      <c r="CP80" s="26"/>
      <c r="CQ80" s="7"/>
      <c r="CR80" s="26"/>
      <c r="CS80" s="7"/>
      <c r="CT80" s="26"/>
      <c r="CU80" s="7"/>
      <c r="CV80" s="61" t="s">
        <v>69</v>
      </c>
      <c r="CW80" s="26"/>
      <c r="CX80" s="7"/>
      <c r="CY80" s="26"/>
      <c r="CZ80" s="7"/>
      <c r="DA80" s="26"/>
      <c r="DB80" s="7"/>
      <c r="DC80" s="26"/>
      <c r="DD80" s="7"/>
      <c r="DE80" s="26"/>
      <c r="DF80" s="7"/>
      <c r="DG80" s="61" t="s">
        <v>69</v>
      </c>
      <c r="DH80" s="26"/>
      <c r="DI80" s="7"/>
      <c r="DJ80" s="26"/>
      <c r="DK80" s="7"/>
      <c r="DL80" s="26"/>
      <c r="DM80" s="7"/>
      <c r="DN80" s="26"/>
      <c r="DO80" s="7"/>
      <c r="DP80" s="26"/>
      <c r="DQ80" s="7"/>
      <c r="DR80" s="61" t="s">
        <v>69</v>
      </c>
      <c r="DS80" s="26"/>
      <c r="DT80" s="7"/>
    </row>
    <row r="81" spans="1:122" ht="14.25" x14ac:dyDescent="0.2">
      <c r="A81" s="61" t="s">
        <v>70</v>
      </c>
      <c r="B81" s="61"/>
      <c r="C81" s="61"/>
      <c r="D81" s="61"/>
      <c r="E81" s="61"/>
      <c r="F81" s="61"/>
      <c r="G81" s="61"/>
      <c r="H81" s="61"/>
      <c r="I81" s="61"/>
      <c r="J81" s="26"/>
      <c r="K81" s="8"/>
      <c r="L81" s="61" t="s">
        <v>70</v>
      </c>
      <c r="M81" s="26"/>
      <c r="N81" s="8"/>
      <c r="O81" s="26"/>
      <c r="P81" s="8"/>
      <c r="Q81" s="26"/>
      <c r="R81" s="8"/>
      <c r="S81" s="26"/>
      <c r="T81" s="8"/>
      <c r="U81" s="26"/>
      <c r="V81" s="7"/>
      <c r="W81" s="61" t="s">
        <v>70</v>
      </c>
      <c r="X81" s="26"/>
      <c r="Y81" s="7"/>
      <c r="Z81" s="26"/>
      <c r="AA81" s="7"/>
      <c r="AB81" s="26"/>
      <c r="AC81" s="7"/>
      <c r="AD81" s="26"/>
      <c r="AE81" s="7"/>
      <c r="AF81" s="26"/>
      <c r="AG81" s="7"/>
      <c r="AH81" s="61" t="s">
        <v>70</v>
      </c>
      <c r="AI81" s="26"/>
      <c r="AJ81" s="7"/>
      <c r="AK81" s="26"/>
      <c r="AL81" s="7"/>
      <c r="AM81" s="26"/>
      <c r="AN81" s="7"/>
      <c r="AO81" s="26"/>
      <c r="AP81" s="7"/>
      <c r="AQ81" s="26"/>
      <c r="AR81" s="7"/>
      <c r="AS81" s="61" t="s">
        <v>70</v>
      </c>
      <c r="AT81" s="26"/>
      <c r="AU81" s="7"/>
      <c r="AV81" s="26"/>
      <c r="AW81" s="7"/>
      <c r="AX81" s="26"/>
      <c r="AY81" s="7"/>
      <c r="AZ81" s="26"/>
      <c r="BA81" s="7"/>
      <c r="BB81" s="26"/>
      <c r="BC81" s="7"/>
      <c r="BD81" s="61" t="s">
        <v>70</v>
      </c>
      <c r="BE81" s="26"/>
      <c r="BF81" s="7"/>
      <c r="BG81" s="26"/>
      <c r="BH81" s="7"/>
      <c r="BI81" s="26"/>
      <c r="BJ81" s="7"/>
      <c r="BK81" s="26"/>
      <c r="BL81" s="7"/>
      <c r="BM81" s="26"/>
      <c r="BN81" s="7"/>
      <c r="BO81" s="61" t="s">
        <v>70</v>
      </c>
      <c r="BP81" s="26"/>
      <c r="BQ81" s="7"/>
      <c r="BR81" s="26"/>
      <c r="BS81" s="7"/>
      <c r="BT81" s="26"/>
      <c r="BU81" s="7"/>
      <c r="BV81" s="26"/>
      <c r="BW81" s="7"/>
      <c r="BX81" s="26"/>
      <c r="BY81" s="7"/>
      <c r="BZ81" s="61" t="s">
        <v>70</v>
      </c>
      <c r="CA81" s="26"/>
      <c r="CB81" s="7"/>
      <c r="CC81" s="26"/>
      <c r="CD81" s="7"/>
      <c r="CE81" s="26"/>
      <c r="CF81" s="7"/>
      <c r="CG81" s="26"/>
      <c r="CH81" s="7"/>
      <c r="CI81" s="26"/>
      <c r="CJ81" s="7"/>
      <c r="CK81" s="61" t="s">
        <v>70</v>
      </c>
      <c r="CL81" s="26"/>
      <c r="CM81" s="7"/>
      <c r="CN81" s="26"/>
      <c r="CO81" s="7"/>
      <c r="CP81" s="26"/>
      <c r="CQ81" s="7"/>
      <c r="CR81" s="26"/>
      <c r="CS81" s="7"/>
      <c r="CT81" s="26"/>
      <c r="CU81" s="7"/>
      <c r="CV81" s="61" t="s">
        <v>70</v>
      </c>
      <c r="CW81" s="26"/>
      <c r="CX81" s="7"/>
      <c r="CY81" s="26"/>
      <c r="CZ81" s="7"/>
      <c r="DA81" s="26"/>
      <c r="DB81" s="7"/>
      <c r="DC81" s="26"/>
      <c r="DD81" s="7"/>
      <c r="DE81" s="26"/>
      <c r="DF81" s="7"/>
      <c r="DG81" s="61" t="s">
        <v>70</v>
      </c>
      <c r="DH81" s="26"/>
      <c r="DI81" s="7"/>
      <c r="DJ81" s="26"/>
      <c r="DK81" s="7"/>
      <c r="DL81" s="26"/>
      <c r="DM81" s="7"/>
      <c r="DN81" s="26"/>
      <c r="DO81" s="7"/>
      <c r="DP81" s="26"/>
      <c r="DQ81" s="7"/>
      <c r="DR81" s="61" t="s">
        <v>70</v>
      </c>
    </row>
    <row r="82" spans="1:122" ht="14.25" x14ac:dyDescent="0.2">
      <c r="A82" s="61" t="s">
        <v>166</v>
      </c>
      <c r="B82" s="61"/>
      <c r="C82" s="61"/>
      <c r="D82" s="61"/>
      <c r="E82" s="61"/>
      <c r="F82" s="61"/>
      <c r="G82" s="61"/>
      <c r="H82" s="61"/>
      <c r="I82" s="61"/>
      <c r="L82" s="61" t="s">
        <v>166</v>
      </c>
      <c r="W82" s="61" t="s">
        <v>166</v>
      </c>
      <c r="AH82" s="61" t="s">
        <v>166</v>
      </c>
      <c r="AS82" s="61" t="s">
        <v>166</v>
      </c>
      <c r="BD82" s="61" t="s">
        <v>166</v>
      </c>
      <c r="BO82" s="61" t="s">
        <v>166</v>
      </c>
      <c r="BZ82" s="61" t="s">
        <v>166</v>
      </c>
      <c r="CK82" s="61" t="s">
        <v>166</v>
      </c>
      <c r="CV82" s="61" t="s">
        <v>166</v>
      </c>
      <c r="DG82" s="61" t="s">
        <v>166</v>
      </c>
      <c r="DR82" s="61" t="s">
        <v>166</v>
      </c>
    </row>
    <row r="83" spans="1:122" ht="14.25" x14ac:dyDescent="0.2">
      <c r="A83" s="61" t="s">
        <v>181</v>
      </c>
      <c r="B83" s="61"/>
      <c r="C83" s="61"/>
      <c r="D83" s="61"/>
      <c r="E83" s="61"/>
      <c r="F83" s="61"/>
      <c r="G83" s="61"/>
      <c r="H83" s="61"/>
      <c r="I83" s="61"/>
      <c r="L83" s="61" t="s">
        <v>181</v>
      </c>
      <c r="W83" s="61" t="s">
        <v>181</v>
      </c>
      <c r="AH83" s="61" t="s">
        <v>181</v>
      </c>
      <c r="AS83" s="61" t="s">
        <v>181</v>
      </c>
      <c r="BD83" s="61" t="s">
        <v>181</v>
      </c>
      <c r="BO83" s="61" t="s">
        <v>181</v>
      </c>
      <c r="BZ83" s="61" t="s">
        <v>181</v>
      </c>
      <c r="CK83" s="61" t="s">
        <v>181</v>
      </c>
      <c r="CV83" s="61" t="s">
        <v>181</v>
      </c>
      <c r="DG83" s="61" t="s">
        <v>181</v>
      </c>
      <c r="DR83" s="61" t="s">
        <v>181</v>
      </c>
    </row>
    <row r="84" spans="1:122" x14ac:dyDescent="0.2">
      <c r="A84" s="61" t="s">
        <v>55</v>
      </c>
      <c r="L84" s="61" t="s">
        <v>55</v>
      </c>
      <c r="W84" s="61" t="s">
        <v>55</v>
      </c>
      <c r="AH84" s="61" t="s">
        <v>55</v>
      </c>
      <c r="AS84" s="61" t="s">
        <v>55</v>
      </c>
      <c r="BD84" s="61" t="s">
        <v>55</v>
      </c>
      <c r="BO84" s="61" t="s">
        <v>55</v>
      </c>
      <c r="BZ84" s="61" t="s">
        <v>55</v>
      </c>
      <c r="CK84" s="61" t="s">
        <v>55</v>
      </c>
      <c r="CV84" s="61" t="s">
        <v>55</v>
      </c>
      <c r="DG84" s="61" t="s">
        <v>55</v>
      </c>
      <c r="DR84" s="61" t="s">
        <v>55</v>
      </c>
    </row>
    <row r="85" spans="1:122" x14ac:dyDescent="0.2">
      <c r="A85" s="61" t="s">
        <v>62</v>
      </c>
      <c r="L85" s="61" t="s">
        <v>62</v>
      </c>
      <c r="W85" s="61" t="s">
        <v>62</v>
      </c>
      <c r="AH85" s="61" t="s">
        <v>62</v>
      </c>
      <c r="AS85" s="61" t="s">
        <v>62</v>
      </c>
      <c r="BD85" s="61" t="s">
        <v>62</v>
      </c>
      <c r="BO85" s="61" t="s">
        <v>62</v>
      </c>
      <c r="BZ85" s="61" t="s">
        <v>62</v>
      </c>
      <c r="CK85" s="61" t="s">
        <v>62</v>
      </c>
      <c r="CV85" s="61" t="s">
        <v>62</v>
      </c>
      <c r="DG85" s="61" t="s">
        <v>62</v>
      </c>
      <c r="DR85" s="61" t="s">
        <v>62</v>
      </c>
    </row>
    <row r="86" spans="1:122" x14ac:dyDescent="0.2">
      <c r="A86" s="62" t="s">
        <v>101</v>
      </c>
      <c r="L86" s="62" t="s">
        <v>101</v>
      </c>
      <c r="W86" s="62" t="s">
        <v>101</v>
      </c>
      <c r="AH86" s="62" t="s">
        <v>101</v>
      </c>
      <c r="AS86" s="62" t="s">
        <v>101</v>
      </c>
      <c r="BD86" s="62" t="s">
        <v>101</v>
      </c>
      <c r="BO86" s="62" t="s">
        <v>101</v>
      </c>
      <c r="BZ86" s="62" t="s">
        <v>101</v>
      </c>
      <c r="CK86" s="62" t="s">
        <v>101</v>
      </c>
      <c r="CV86" s="62" t="s">
        <v>101</v>
      </c>
      <c r="DG86" s="62" t="s">
        <v>101</v>
      </c>
      <c r="DR86" s="62" t="s">
        <v>101</v>
      </c>
    </row>
    <row r="87" spans="1:122" x14ac:dyDescent="0.2">
      <c r="A87" s="46" t="s">
        <v>182</v>
      </c>
      <c r="L87" s="46" t="s">
        <v>182</v>
      </c>
      <c r="W87" s="46" t="s">
        <v>182</v>
      </c>
      <c r="AH87" s="46" t="s">
        <v>182</v>
      </c>
      <c r="AS87" s="46" t="s">
        <v>182</v>
      </c>
      <c r="BD87" s="46" t="s">
        <v>182</v>
      </c>
      <c r="BO87" s="46" t="s">
        <v>182</v>
      </c>
      <c r="BZ87" s="46" t="s">
        <v>182</v>
      </c>
      <c r="CK87" s="46" t="s">
        <v>182</v>
      </c>
      <c r="CV87" s="46" t="s">
        <v>182</v>
      </c>
      <c r="DG87" s="46" t="s">
        <v>182</v>
      </c>
      <c r="DR87" s="46" t="s">
        <v>182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Z86"/>
  <sheetViews>
    <sheetView workbookViewId="0">
      <selection sqref="A1:XFD1048576"/>
    </sheetView>
  </sheetViews>
  <sheetFormatPr defaultColWidth="9.140625" defaultRowHeight="12.75" x14ac:dyDescent="0.2"/>
  <cols>
    <col min="1" max="1" width="19.85546875" style="46" customWidth="1"/>
    <col min="2" max="2" width="11.42578125" style="46" customWidth="1"/>
    <col min="3" max="3" width="10" style="46" customWidth="1"/>
    <col min="4" max="4" width="11.42578125" style="46" customWidth="1"/>
    <col min="5" max="5" width="10.28515625" style="46" customWidth="1"/>
    <col min="6" max="6" width="10" style="46" customWidth="1"/>
    <col min="7" max="7" width="10.7109375" style="46" customWidth="1"/>
    <col min="8" max="10" width="10" style="46" customWidth="1"/>
    <col min="11" max="11" width="10" style="47" customWidth="1"/>
    <col min="12" max="12" width="19.85546875" style="46" customWidth="1"/>
    <col min="13" max="13" width="10" style="46" customWidth="1"/>
    <col min="14" max="14" width="10" style="47" customWidth="1"/>
    <col min="15" max="15" width="10" style="46" customWidth="1"/>
    <col min="16" max="16" width="10" style="47" customWidth="1"/>
    <col min="17" max="17" width="10" style="46" customWidth="1"/>
    <col min="18" max="18" width="10" style="47" customWidth="1"/>
    <col min="19" max="19" width="10" style="46" customWidth="1"/>
    <col min="20" max="20" width="10" style="47" customWidth="1"/>
    <col min="21" max="22" width="10" style="46" customWidth="1"/>
    <col min="23" max="23" width="19.85546875" style="46" customWidth="1"/>
    <col min="24" max="33" width="10" style="46" customWidth="1"/>
    <col min="34" max="34" width="19.85546875" style="46" customWidth="1"/>
    <col min="35" max="44" width="10" style="46" customWidth="1"/>
    <col min="45" max="45" width="19.85546875" style="46" customWidth="1"/>
    <col min="46" max="55" width="10" style="46" customWidth="1"/>
    <col min="56" max="56" width="19.85546875" style="46" customWidth="1"/>
    <col min="57" max="66" width="10" style="46" customWidth="1"/>
    <col min="67" max="67" width="19.85546875" style="46" customWidth="1"/>
    <col min="68" max="77" width="10" style="46" customWidth="1"/>
    <col min="78" max="78" width="19.85546875" style="46" customWidth="1"/>
    <col min="79" max="88" width="10" style="46" customWidth="1"/>
    <col min="89" max="89" width="19.85546875" style="46" customWidth="1"/>
    <col min="90" max="99" width="10" style="46" customWidth="1"/>
    <col min="100" max="100" width="19.85546875" style="46" customWidth="1"/>
    <col min="101" max="110" width="10" style="46" customWidth="1"/>
    <col min="111" max="111" width="19.85546875" style="46" customWidth="1"/>
    <col min="112" max="121" width="10" style="46" customWidth="1"/>
    <col min="122" max="122" width="19.85546875" style="46" customWidth="1"/>
    <col min="123" max="126" width="10" style="46" customWidth="1"/>
    <col min="127" max="128" width="9.140625" style="46"/>
    <col min="129" max="129" width="9.7109375" style="46" bestFit="1" customWidth="1"/>
    <col min="130" max="130" width="9.42578125" style="46" bestFit="1" customWidth="1"/>
    <col min="131" max="16384" width="9.140625" style="46"/>
  </cols>
  <sheetData>
    <row r="1" spans="1:130" ht="0.75" customHeight="1" x14ac:dyDescent="0.2">
      <c r="A1" s="46" t="s">
        <v>66</v>
      </c>
      <c r="L1" s="6"/>
      <c r="W1" s="6"/>
      <c r="AH1" s="6"/>
      <c r="AS1" s="6"/>
      <c r="BD1" s="6"/>
      <c r="BO1" s="6"/>
      <c r="BZ1" s="6"/>
      <c r="CK1" s="6"/>
      <c r="CV1" s="6"/>
      <c r="DG1" s="6"/>
      <c r="DR1" s="6"/>
    </row>
    <row r="2" spans="1:130" ht="14.25" x14ac:dyDescent="0.2">
      <c r="A2" s="1" t="s">
        <v>175</v>
      </c>
      <c r="B2" s="1"/>
      <c r="C2" s="1"/>
      <c r="D2" s="1"/>
      <c r="E2" s="1"/>
      <c r="F2" s="1"/>
      <c r="G2" s="1"/>
      <c r="H2" s="1"/>
      <c r="I2" s="1"/>
      <c r="L2" s="1" t="s">
        <v>175</v>
      </c>
      <c r="W2" s="1" t="s">
        <v>175</v>
      </c>
      <c r="AH2" s="1" t="s">
        <v>175</v>
      </c>
      <c r="AS2" s="1" t="s">
        <v>175</v>
      </c>
      <c r="BD2" s="1" t="s">
        <v>175</v>
      </c>
      <c r="BO2" s="1" t="s">
        <v>175</v>
      </c>
      <c r="BZ2" s="1" t="s">
        <v>175</v>
      </c>
      <c r="CK2" s="1" t="s">
        <v>175</v>
      </c>
      <c r="CV2" s="1" t="s">
        <v>175</v>
      </c>
      <c r="DG2" s="1" t="s">
        <v>175</v>
      </c>
      <c r="DR2" s="1" t="s">
        <v>175</v>
      </c>
    </row>
    <row r="3" spans="1:130" x14ac:dyDescent="0.2">
      <c r="A3" s="46" t="s">
        <v>176</v>
      </c>
      <c r="L3" s="46" t="s">
        <v>176</v>
      </c>
      <c r="W3" s="46" t="s">
        <v>176</v>
      </c>
      <c r="AH3" s="46" t="s">
        <v>176</v>
      </c>
      <c r="AS3" s="46" t="s">
        <v>176</v>
      </c>
      <c r="BD3" s="46" t="s">
        <v>176</v>
      </c>
      <c r="BO3" s="46" t="s">
        <v>176</v>
      </c>
      <c r="BZ3" s="46" t="s">
        <v>176</v>
      </c>
      <c r="CK3" s="46" t="s">
        <v>176</v>
      </c>
      <c r="CV3" s="46" t="s">
        <v>176</v>
      </c>
      <c r="DG3" s="46" t="s">
        <v>176</v>
      </c>
      <c r="DR3" s="46" t="s">
        <v>176</v>
      </c>
    </row>
    <row r="4" spans="1:130" x14ac:dyDescent="0.2">
      <c r="A4" s="46" t="s">
        <v>65</v>
      </c>
      <c r="L4" s="46" t="s">
        <v>65</v>
      </c>
      <c r="W4" s="46" t="s">
        <v>65</v>
      </c>
      <c r="AH4" s="46" t="s">
        <v>65</v>
      </c>
      <c r="AS4" s="46" t="s">
        <v>65</v>
      </c>
      <c r="BD4" s="46" t="s">
        <v>65</v>
      </c>
      <c r="BO4" s="46" t="s">
        <v>65</v>
      </c>
      <c r="BZ4" s="46" t="s">
        <v>65</v>
      </c>
      <c r="CK4" s="46" t="s">
        <v>65</v>
      </c>
      <c r="CV4" s="46" t="s">
        <v>65</v>
      </c>
      <c r="DG4" s="46" t="s">
        <v>65</v>
      </c>
      <c r="DR4" s="46" t="s">
        <v>65</v>
      </c>
    </row>
    <row r="5" spans="1:130" s="47" customFormat="1" ht="13.5" thickBot="1" x14ac:dyDescent="0.25">
      <c r="A5" s="10"/>
      <c r="B5" s="10"/>
      <c r="C5" s="10"/>
      <c r="D5" s="10"/>
      <c r="E5" s="10"/>
      <c r="F5" s="10"/>
      <c r="G5" s="10"/>
      <c r="H5" s="10"/>
      <c r="I5" s="10"/>
      <c r="J5" s="46"/>
      <c r="L5" s="10"/>
      <c r="M5" s="46"/>
      <c r="O5" s="46"/>
      <c r="Q5" s="46"/>
      <c r="S5" s="46"/>
      <c r="U5" s="46"/>
      <c r="W5" s="10"/>
      <c r="X5" s="46"/>
      <c r="Z5" s="46"/>
      <c r="AB5" s="46"/>
      <c r="AD5" s="46"/>
      <c r="AF5" s="46"/>
      <c r="AH5" s="10"/>
      <c r="AI5" s="46"/>
      <c r="AK5" s="46"/>
      <c r="AM5" s="46"/>
      <c r="AO5" s="46"/>
      <c r="AQ5" s="46"/>
      <c r="AS5" s="10"/>
      <c r="AT5" s="46"/>
      <c r="AV5" s="46"/>
      <c r="AX5" s="46"/>
      <c r="AZ5" s="46"/>
      <c r="BB5" s="46"/>
      <c r="BD5" s="10"/>
      <c r="BE5" s="46"/>
      <c r="BG5" s="46"/>
      <c r="BI5" s="46"/>
      <c r="BK5" s="46"/>
      <c r="BM5" s="46"/>
      <c r="BO5" s="10"/>
      <c r="BP5" s="46"/>
      <c r="BR5" s="46"/>
      <c r="BT5" s="46"/>
      <c r="BV5" s="46"/>
      <c r="BX5" s="46"/>
      <c r="BZ5" s="10"/>
      <c r="CA5" s="46"/>
      <c r="CC5" s="46"/>
      <c r="CE5" s="46"/>
      <c r="CG5" s="46"/>
      <c r="CI5" s="46"/>
      <c r="CK5" s="10"/>
      <c r="CL5" s="46"/>
      <c r="CN5" s="46"/>
      <c r="CP5" s="46"/>
      <c r="CR5" s="46"/>
      <c r="CT5" s="46"/>
      <c r="CV5" s="10"/>
      <c r="CW5" s="46"/>
      <c r="CY5" s="46"/>
      <c r="DA5" s="46"/>
      <c r="DC5" s="46"/>
      <c r="DE5" s="46"/>
      <c r="DG5" s="10"/>
      <c r="DH5" s="46"/>
      <c r="DJ5" s="46"/>
      <c r="DL5" s="46"/>
      <c r="DN5" s="46"/>
      <c r="DP5" s="46"/>
      <c r="DR5" s="10"/>
      <c r="DS5" s="46"/>
      <c r="DU5" s="46"/>
      <c r="DW5" s="46"/>
      <c r="DY5" s="46"/>
    </row>
    <row r="6" spans="1:130" s="113" customFormat="1" ht="13.5" customHeight="1" thickBot="1" x14ac:dyDescent="0.25">
      <c r="A6" s="94" t="s">
        <v>130</v>
      </c>
      <c r="B6" s="181" t="s">
        <v>56</v>
      </c>
      <c r="C6" s="182"/>
      <c r="D6" s="181" t="s">
        <v>57</v>
      </c>
      <c r="E6" s="182"/>
      <c r="F6" s="181" t="s">
        <v>60</v>
      </c>
      <c r="G6" s="182"/>
      <c r="H6" s="96" t="s">
        <v>59</v>
      </c>
      <c r="I6" s="97"/>
      <c r="J6" s="97"/>
      <c r="K6" s="98"/>
      <c r="L6" s="94" t="s">
        <v>130</v>
      </c>
      <c r="M6" s="96" t="s">
        <v>67</v>
      </c>
      <c r="N6" s="97"/>
      <c r="O6" s="97"/>
      <c r="P6" s="97"/>
      <c r="Q6" s="97"/>
      <c r="R6" s="97"/>
      <c r="S6" s="97"/>
      <c r="T6" s="97"/>
      <c r="U6" s="97"/>
      <c r="V6" s="98"/>
      <c r="W6" s="94" t="s">
        <v>130</v>
      </c>
      <c r="X6" s="96" t="s">
        <v>67</v>
      </c>
      <c r="Y6" s="97"/>
      <c r="Z6" s="97"/>
      <c r="AA6" s="97"/>
      <c r="AB6" s="97"/>
      <c r="AC6" s="97"/>
      <c r="AD6" s="97"/>
      <c r="AE6" s="97"/>
      <c r="AF6" s="97"/>
      <c r="AG6" s="98"/>
      <c r="AH6" s="94" t="s">
        <v>130</v>
      </c>
      <c r="AI6" s="96" t="s">
        <v>67</v>
      </c>
      <c r="AJ6" s="97"/>
      <c r="AK6" s="97"/>
      <c r="AL6" s="97"/>
      <c r="AM6" s="97"/>
      <c r="AN6" s="97"/>
      <c r="AO6" s="97"/>
      <c r="AP6" s="97"/>
      <c r="AQ6" s="97"/>
      <c r="AR6" s="98"/>
      <c r="AS6" s="94" t="s">
        <v>130</v>
      </c>
      <c r="AT6" s="96" t="s">
        <v>67</v>
      </c>
      <c r="AU6" s="97"/>
      <c r="AV6" s="97"/>
      <c r="AW6" s="97"/>
      <c r="AX6" s="97"/>
      <c r="AY6" s="97"/>
      <c r="AZ6" s="97"/>
      <c r="BA6" s="97"/>
      <c r="BB6" s="97"/>
      <c r="BC6" s="98"/>
      <c r="BD6" s="94" t="s">
        <v>130</v>
      </c>
      <c r="BE6" s="96" t="s">
        <v>67</v>
      </c>
      <c r="BF6" s="97"/>
      <c r="BG6" s="97"/>
      <c r="BH6" s="97"/>
      <c r="BI6" s="97"/>
      <c r="BJ6" s="97"/>
      <c r="BK6" s="97"/>
      <c r="BL6" s="97"/>
      <c r="BM6" s="97"/>
      <c r="BN6" s="98"/>
      <c r="BO6" s="94" t="s">
        <v>130</v>
      </c>
      <c r="BP6" s="96" t="s">
        <v>67</v>
      </c>
      <c r="BQ6" s="97"/>
      <c r="BR6" s="97"/>
      <c r="BS6" s="97"/>
      <c r="BT6" s="97"/>
      <c r="BU6" s="97"/>
      <c r="BV6" s="97"/>
      <c r="BW6" s="97"/>
      <c r="BX6" s="97"/>
      <c r="BY6" s="98"/>
      <c r="BZ6" s="94" t="s">
        <v>130</v>
      </c>
      <c r="CA6" s="96" t="s">
        <v>67</v>
      </c>
      <c r="CB6" s="97"/>
      <c r="CC6" s="97"/>
      <c r="CD6" s="97"/>
      <c r="CE6" s="97"/>
      <c r="CF6" s="97"/>
      <c r="CG6" s="97"/>
      <c r="CH6" s="97"/>
      <c r="CI6" s="97"/>
      <c r="CJ6" s="98"/>
      <c r="CK6" s="94" t="s">
        <v>130</v>
      </c>
      <c r="CL6" s="96" t="s">
        <v>67</v>
      </c>
      <c r="CM6" s="97"/>
      <c r="CN6" s="97"/>
      <c r="CO6" s="97"/>
      <c r="CP6" s="97"/>
      <c r="CQ6" s="97"/>
      <c r="CR6" s="97"/>
      <c r="CS6" s="97"/>
      <c r="CT6" s="97"/>
      <c r="CU6" s="98"/>
      <c r="CV6" s="94" t="s">
        <v>130</v>
      </c>
      <c r="CW6" s="96" t="s">
        <v>67</v>
      </c>
      <c r="CX6" s="97"/>
      <c r="CY6" s="97"/>
      <c r="CZ6" s="97"/>
      <c r="DA6" s="97"/>
      <c r="DB6" s="97"/>
      <c r="DC6" s="97"/>
      <c r="DD6" s="97"/>
      <c r="DE6" s="97"/>
      <c r="DF6" s="98"/>
      <c r="DG6" s="94" t="s">
        <v>130</v>
      </c>
      <c r="DH6" s="96" t="s">
        <v>67</v>
      </c>
      <c r="DI6" s="97"/>
      <c r="DJ6" s="97"/>
      <c r="DK6" s="97"/>
      <c r="DL6" s="97"/>
      <c r="DM6" s="97"/>
      <c r="DN6" s="97"/>
      <c r="DO6" s="97"/>
      <c r="DP6" s="97"/>
      <c r="DQ6" s="98"/>
      <c r="DR6" s="94" t="s">
        <v>130</v>
      </c>
      <c r="DS6" s="99" t="s">
        <v>132</v>
      </c>
      <c r="DT6" s="99"/>
      <c r="DU6" s="99"/>
      <c r="DV6" s="99"/>
      <c r="DW6" s="99"/>
      <c r="DX6" s="99"/>
      <c r="DY6" s="99"/>
      <c r="DZ6" s="99"/>
    </row>
    <row r="7" spans="1:130" s="85" customFormat="1" ht="12.75" customHeight="1" x14ac:dyDescent="0.2">
      <c r="A7" s="100"/>
      <c r="B7" s="183"/>
      <c r="C7" s="184"/>
      <c r="D7" s="183"/>
      <c r="E7" s="184"/>
      <c r="F7" s="183"/>
      <c r="G7" s="184"/>
      <c r="H7" s="102" t="s">
        <v>58</v>
      </c>
      <c r="I7" s="103"/>
      <c r="J7" s="107" t="s">
        <v>0</v>
      </c>
      <c r="K7" s="108"/>
      <c r="L7" s="100"/>
      <c r="M7" s="106" t="s">
        <v>1</v>
      </c>
      <c r="N7" s="105"/>
      <c r="O7" s="106" t="s">
        <v>2</v>
      </c>
      <c r="P7" s="105"/>
      <c r="Q7" s="106" t="s">
        <v>3</v>
      </c>
      <c r="R7" s="105"/>
      <c r="S7" s="106" t="s">
        <v>4</v>
      </c>
      <c r="T7" s="105"/>
      <c r="U7" s="106" t="s">
        <v>5</v>
      </c>
      <c r="V7" s="105"/>
      <c r="W7" s="100"/>
      <c r="X7" s="106" t="s">
        <v>6</v>
      </c>
      <c r="Y7" s="105"/>
      <c r="Z7" s="106" t="s">
        <v>7</v>
      </c>
      <c r="AA7" s="105"/>
      <c r="AB7" s="106" t="s">
        <v>8</v>
      </c>
      <c r="AC7" s="105"/>
      <c r="AD7" s="106" t="s">
        <v>9</v>
      </c>
      <c r="AE7" s="105"/>
      <c r="AF7" s="106" t="s">
        <v>10</v>
      </c>
      <c r="AG7" s="105"/>
      <c r="AH7" s="100"/>
      <c r="AI7" s="107" t="s">
        <v>11</v>
      </c>
      <c r="AJ7" s="108"/>
      <c r="AK7" s="107" t="s">
        <v>12</v>
      </c>
      <c r="AL7" s="108"/>
      <c r="AM7" s="107" t="s">
        <v>13</v>
      </c>
      <c r="AN7" s="108"/>
      <c r="AO7" s="106" t="s">
        <v>14</v>
      </c>
      <c r="AP7" s="105"/>
      <c r="AQ7" s="106" t="s">
        <v>15</v>
      </c>
      <c r="AR7" s="105"/>
      <c r="AS7" s="100"/>
      <c r="AT7" s="106" t="s">
        <v>16</v>
      </c>
      <c r="AU7" s="105"/>
      <c r="AV7" s="106" t="s">
        <v>17</v>
      </c>
      <c r="AW7" s="105"/>
      <c r="AX7" s="107" t="s">
        <v>18</v>
      </c>
      <c r="AY7" s="108"/>
      <c r="AZ7" s="106" t="s">
        <v>19</v>
      </c>
      <c r="BA7" s="105"/>
      <c r="BB7" s="106" t="s">
        <v>20</v>
      </c>
      <c r="BC7" s="105"/>
      <c r="BD7" s="100"/>
      <c r="BE7" s="106" t="s">
        <v>21</v>
      </c>
      <c r="BF7" s="105"/>
      <c r="BG7" s="106" t="s">
        <v>22</v>
      </c>
      <c r="BH7" s="105"/>
      <c r="BI7" s="106" t="s">
        <v>23</v>
      </c>
      <c r="BJ7" s="105"/>
      <c r="BK7" s="106" t="s">
        <v>24</v>
      </c>
      <c r="BL7" s="105"/>
      <c r="BM7" s="106" t="s">
        <v>25</v>
      </c>
      <c r="BN7" s="105"/>
      <c r="BO7" s="100"/>
      <c r="BP7" s="106" t="s">
        <v>26</v>
      </c>
      <c r="BQ7" s="105"/>
      <c r="BR7" s="106" t="s">
        <v>27</v>
      </c>
      <c r="BS7" s="105"/>
      <c r="BT7" s="106" t="s">
        <v>28</v>
      </c>
      <c r="BU7" s="105"/>
      <c r="BV7" s="106" t="s">
        <v>29</v>
      </c>
      <c r="BW7" s="105"/>
      <c r="BX7" s="106" t="s">
        <v>30</v>
      </c>
      <c r="BY7" s="105"/>
      <c r="BZ7" s="100"/>
      <c r="CA7" s="106" t="s">
        <v>31</v>
      </c>
      <c r="CB7" s="105"/>
      <c r="CC7" s="106" t="s">
        <v>32</v>
      </c>
      <c r="CD7" s="105"/>
      <c r="CE7" s="106" t="s">
        <v>33</v>
      </c>
      <c r="CF7" s="105"/>
      <c r="CG7" s="106" t="s">
        <v>34</v>
      </c>
      <c r="CH7" s="105"/>
      <c r="CI7" s="106" t="s">
        <v>35</v>
      </c>
      <c r="CJ7" s="105"/>
      <c r="CK7" s="100"/>
      <c r="CL7" s="106" t="s">
        <v>36</v>
      </c>
      <c r="CM7" s="105"/>
      <c r="CN7" s="106" t="s">
        <v>37</v>
      </c>
      <c r="CO7" s="105"/>
      <c r="CP7" s="106" t="s">
        <v>38</v>
      </c>
      <c r="CQ7" s="105"/>
      <c r="CR7" s="106" t="s">
        <v>40</v>
      </c>
      <c r="CS7" s="105"/>
      <c r="CT7" s="107" t="s">
        <v>41</v>
      </c>
      <c r="CU7" s="108"/>
      <c r="CV7" s="100"/>
      <c r="CW7" s="107" t="s">
        <v>42</v>
      </c>
      <c r="CX7" s="108"/>
      <c r="CY7" s="107" t="s">
        <v>43</v>
      </c>
      <c r="CZ7" s="108"/>
      <c r="DA7" s="106" t="s">
        <v>44</v>
      </c>
      <c r="DB7" s="105"/>
      <c r="DC7" s="106" t="s">
        <v>45</v>
      </c>
      <c r="DD7" s="105"/>
      <c r="DE7" s="106" t="s">
        <v>46</v>
      </c>
      <c r="DF7" s="105"/>
      <c r="DG7" s="100"/>
      <c r="DH7" s="106" t="s">
        <v>47</v>
      </c>
      <c r="DI7" s="105"/>
      <c r="DJ7" s="106" t="s">
        <v>48</v>
      </c>
      <c r="DK7" s="105"/>
      <c r="DL7" s="106" t="s">
        <v>49</v>
      </c>
      <c r="DM7" s="105"/>
      <c r="DN7" s="106" t="s">
        <v>50</v>
      </c>
      <c r="DO7" s="105"/>
      <c r="DP7" s="106" t="s">
        <v>51</v>
      </c>
      <c r="DQ7" s="109"/>
      <c r="DR7" s="100"/>
      <c r="DS7" s="110" t="s">
        <v>58</v>
      </c>
      <c r="DT7" s="110"/>
      <c r="DU7" s="110" t="s">
        <v>39</v>
      </c>
      <c r="DV7" s="110"/>
      <c r="DW7" s="110" t="s">
        <v>63</v>
      </c>
      <c r="DX7" s="110"/>
      <c r="DY7" s="110" t="s">
        <v>64</v>
      </c>
      <c r="DZ7" s="110"/>
    </row>
    <row r="8" spans="1:130" s="85" customFormat="1" ht="13.5" thickBot="1" x14ac:dyDescent="0.25">
      <c r="A8" s="111"/>
      <c r="B8" s="12" t="s">
        <v>52</v>
      </c>
      <c r="C8" s="13" t="s">
        <v>53</v>
      </c>
      <c r="D8" s="14" t="s">
        <v>52</v>
      </c>
      <c r="E8" s="13" t="s">
        <v>53</v>
      </c>
      <c r="F8" s="14" t="s">
        <v>52</v>
      </c>
      <c r="G8" s="13" t="s">
        <v>53</v>
      </c>
      <c r="H8" s="14" t="s">
        <v>52</v>
      </c>
      <c r="I8" s="13" t="s">
        <v>53</v>
      </c>
      <c r="J8" s="27" t="s">
        <v>52</v>
      </c>
      <c r="K8" s="4" t="s">
        <v>53</v>
      </c>
      <c r="L8" s="111"/>
      <c r="M8" s="27" t="s">
        <v>52</v>
      </c>
      <c r="N8" s="4" t="s">
        <v>53</v>
      </c>
      <c r="O8" s="27" t="s">
        <v>52</v>
      </c>
      <c r="P8" s="4" t="s">
        <v>53</v>
      </c>
      <c r="Q8" s="27" t="s">
        <v>52</v>
      </c>
      <c r="R8" s="4" t="s">
        <v>53</v>
      </c>
      <c r="S8" s="27" t="s">
        <v>52</v>
      </c>
      <c r="T8" s="4" t="s">
        <v>53</v>
      </c>
      <c r="U8" s="27" t="s">
        <v>52</v>
      </c>
      <c r="V8" s="4" t="s">
        <v>53</v>
      </c>
      <c r="W8" s="111"/>
      <c r="X8" s="27" t="s">
        <v>52</v>
      </c>
      <c r="Y8" s="4" t="s">
        <v>53</v>
      </c>
      <c r="Z8" s="27" t="s">
        <v>52</v>
      </c>
      <c r="AA8" s="4" t="s">
        <v>53</v>
      </c>
      <c r="AB8" s="27" t="s">
        <v>52</v>
      </c>
      <c r="AC8" s="4" t="s">
        <v>53</v>
      </c>
      <c r="AD8" s="27" t="s">
        <v>52</v>
      </c>
      <c r="AE8" s="4" t="s">
        <v>53</v>
      </c>
      <c r="AF8" s="27" t="s">
        <v>52</v>
      </c>
      <c r="AG8" s="4" t="s">
        <v>53</v>
      </c>
      <c r="AH8" s="111"/>
      <c r="AI8" s="27" t="s">
        <v>52</v>
      </c>
      <c r="AJ8" s="4" t="s">
        <v>53</v>
      </c>
      <c r="AK8" s="27" t="s">
        <v>52</v>
      </c>
      <c r="AL8" s="4" t="s">
        <v>53</v>
      </c>
      <c r="AM8" s="27" t="s">
        <v>52</v>
      </c>
      <c r="AN8" s="4" t="s">
        <v>53</v>
      </c>
      <c r="AO8" s="27" t="s">
        <v>52</v>
      </c>
      <c r="AP8" s="4" t="s">
        <v>53</v>
      </c>
      <c r="AQ8" s="27" t="s">
        <v>52</v>
      </c>
      <c r="AR8" s="4" t="s">
        <v>53</v>
      </c>
      <c r="AS8" s="111"/>
      <c r="AT8" s="27" t="s">
        <v>52</v>
      </c>
      <c r="AU8" s="4" t="s">
        <v>53</v>
      </c>
      <c r="AV8" s="27" t="s">
        <v>52</v>
      </c>
      <c r="AW8" s="4" t="s">
        <v>53</v>
      </c>
      <c r="AX8" s="27" t="s">
        <v>52</v>
      </c>
      <c r="AY8" s="4" t="s">
        <v>53</v>
      </c>
      <c r="AZ8" s="27" t="s">
        <v>52</v>
      </c>
      <c r="BA8" s="4" t="s">
        <v>53</v>
      </c>
      <c r="BB8" s="27" t="s">
        <v>52</v>
      </c>
      <c r="BC8" s="4" t="s">
        <v>53</v>
      </c>
      <c r="BD8" s="111"/>
      <c r="BE8" s="27" t="s">
        <v>52</v>
      </c>
      <c r="BF8" s="4" t="s">
        <v>53</v>
      </c>
      <c r="BG8" s="27" t="s">
        <v>52</v>
      </c>
      <c r="BH8" s="4" t="s">
        <v>53</v>
      </c>
      <c r="BI8" s="27" t="s">
        <v>52</v>
      </c>
      <c r="BJ8" s="4" t="s">
        <v>53</v>
      </c>
      <c r="BK8" s="27" t="s">
        <v>52</v>
      </c>
      <c r="BL8" s="4" t="s">
        <v>53</v>
      </c>
      <c r="BM8" s="27" t="s">
        <v>52</v>
      </c>
      <c r="BN8" s="4" t="s">
        <v>53</v>
      </c>
      <c r="BO8" s="111"/>
      <c r="BP8" s="27" t="s">
        <v>52</v>
      </c>
      <c r="BQ8" s="4" t="s">
        <v>53</v>
      </c>
      <c r="BR8" s="27" t="s">
        <v>52</v>
      </c>
      <c r="BS8" s="4" t="s">
        <v>53</v>
      </c>
      <c r="BT8" s="27" t="s">
        <v>52</v>
      </c>
      <c r="BU8" s="4" t="s">
        <v>53</v>
      </c>
      <c r="BV8" s="27" t="s">
        <v>52</v>
      </c>
      <c r="BW8" s="4" t="s">
        <v>53</v>
      </c>
      <c r="BX8" s="27" t="s">
        <v>52</v>
      </c>
      <c r="BY8" s="4" t="s">
        <v>53</v>
      </c>
      <c r="BZ8" s="111"/>
      <c r="CA8" s="27" t="s">
        <v>52</v>
      </c>
      <c r="CB8" s="4" t="s">
        <v>53</v>
      </c>
      <c r="CC8" s="27" t="s">
        <v>52</v>
      </c>
      <c r="CD8" s="4" t="s">
        <v>53</v>
      </c>
      <c r="CE8" s="27" t="s">
        <v>52</v>
      </c>
      <c r="CF8" s="4" t="s">
        <v>53</v>
      </c>
      <c r="CG8" s="27" t="s">
        <v>52</v>
      </c>
      <c r="CH8" s="4" t="s">
        <v>53</v>
      </c>
      <c r="CI8" s="27" t="s">
        <v>52</v>
      </c>
      <c r="CJ8" s="4" t="s">
        <v>53</v>
      </c>
      <c r="CK8" s="111"/>
      <c r="CL8" s="27" t="s">
        <v>52</v>
      </c>
      <c r="CM8" s="4" t="s">
        <v>53</v>
      </c>
      <c r="CN8" s="27" t="s">
        <v>52</v>
      </c>
      <c r="CO8" s="4" t="s">
        <v>53</v>
      </c>
      <c r="CP8" s="27" t="s">
        <v>52</v>
      </c>
      <c r="CQ8" s="4" t="s">
        <v>53</v>
      </c>
      <c r="CR8" s="27" t="s">
        <v>52</v>
      </c>
      <c r="CS8" s="4" t="s">
        <v>53</v>
      </c>
      <c r="CT8" s="27" t="s">
        <v>52</v>
      </c>
      <c r="CU8" s="4" t="s">
        <v>53</v>
      </c>
      <c r="CV8" s="111"/>
      <c r="CW8" s="27" t="s">
        <v>52</v>
      </c>
      <c r="CX8" s="4" t="s">
        <v>53</v>
      </c>
      <c r="CY8" s="27" t="s">
        <v>52</v>
      </c>
      <c r="CZ8" s="4" t="s">
        <v>53</v>
      </c>
      <c r="DA8" s="27" t="s">
        <v>52</v>
      </c>
      <c r="DB8" s="4" t="s">
        <v>53</v>
      </c>
      <c r="DC8" s="27" t="s">
        <v>52</v>
      </c>
      <c r="DD8" s="4" t="s">
        <v>53</v>
      </c>
      <c r="DE8" s="27" t="s">
        <v>52</v>
      </c>
      <c r="DF8" s="4" t="s">
        <v>53</v>
      </c>
      <c r="DG8" s="111"/>
      <c r="DH8" s="27" t="s">
        <v>52</v>
      </c>
      <c r="DI8" s="4" t="s">
        <v>53</v>
      </c>
      <c r="DJ8" s="27" t="s">
        <v>52</v>
      </c>
      <c r="DK8" s="4" t="s">
        <v>53</v>
      </c>
      <c r="DL8" s="27" t="s">
        <v>52</v>
      </c>
      <c r="DM8" s="4" t="s">
        <v>53</v>
      </c>
      <c r="DN8" s="27" t="s">
        <v>52</v>
      </c>
      <c r="DO8" s="4" t="s">
        <v>53</v>
      </c>
      <c r="DP8" s="27" t="s">
        <v>52</v>
      </c>
      <c r="DQ8" s="4" t="s">
        <v>53</v>
      </c>
      <c r="DR8" s="111"/>
      <c r="DS8" s="27" t="s">
        <v>52</v>
      </c>
      <c r="DT8" s="4" t="s">
        <v>53</v>
      </c>
      <c r="DU8" s="27" t="s">
        <v>52</v>
      </c>
      <c r="DV8" s="4" t="s">
        <v>53</v>
      </c>
      <c r="DW8" s="27" t="s">
        <v>52</v>
      </c>
      <c r="DX8" s="4" t="s">
        <v>53</v>
      </c>
      <c r="DY8" s="27" t="s">
        <v>52</v>
      </c>
      <c r="DZ8" s="4" t="s">
        <v>53</v>
      </c>
    </row>
    <row r="9" spans="1:130" s="85" customFormat="1" x14ac:dyDescent="0.2">
      <c r="A9" s="84"/>
      <c r="B9" s="15"/>
      <c r="C9" s="16"/>
      <c r="D9" s="15"/>
      <c r="E9" s="16"/>
      <c r="F9" s="15"/>
      <c r="G9" s="16"/>
      <c r="H9" s="15"/>
      <c r="I9" s="16"/>
      <c r="J9" s="15"/>
      <c r="K9" s="5"/>
      <c r="L9" s="48"/>
      <c r="M9" s="15"/>
      <c r="N9" s="5"/>
      <c r="O9" s="25"/>
      <c r="P9" s="5"/>
      <c r="Q9" s="25"/>
      <c r="R9" s="5"/>
      <c r="S9" s="25"/>
      <c r="T9" s="5"/>
      <c r="U9" s="15"/>
      <c r="V9" s="5"/>
      <c r="W9" s="48"/>
      <c r="X9" s="15"/>
      <c r="Y9" s="5"/>
      <c r="Z9" s="25"/>
      <c r="AA9" s="5"/>
      <c r="AB9" s="25"/>
      <c r="AC9" s="5"/>
      <c r="AD9" s="25"/>
      <c r="AE9" s="5"/>
      <c r="AF9" s="25"/>
      <c r="AG9" s="5"/>
      <c r="AH9" s="48"/>
      <c r="AI9" s="15"/>
      <c r="AJ9" s="5"/>
      <c r="AK9" s="25"/>
      <c r="AL9" s="5"/>
      <c r="AM9" s="25"/>
      <c r="AN9" s="5"/>
      <c r="AO9" s="25"/>
      <c r="AP9" s="5"/>
      <c r="AQ9" s="25"/>
      <c r="AR9" s="5"/>
      <c r="AS9" s="48"/>
      <c r="AT9" s="15"/>
      <c r="AU9" s="5"/>
      <c r="AV9" s="25"/>
      <c r="AW9" s="5"/>
      <c r="AX9" s="25"/>
      <c r="AY9" s="5"/>
      <c r="AZ9" s="25"/>
      <c r="BA9" s="5"/>
      <c r="BB9" s="25"/>
      <c r="BC9" s="5"/>
      <c r="BD9" s="48"/>
      <c r="BE9" s="15"/>
      <c r="BF9" s="5"/>
      <c r="BG9" s="15"/>
      <c r="BH9" s="5"/>
      <c r="BI9" s="25"/>
      <c r="BJ9" s="5"/>
      <c r="BK9" s="25"/>
      <c r="BL9" s="5"/>
      <c r="BM9" s="25"/>
      <c r="BN9" s="5"/>
      <c r="BO9" s="48"/>
      <c r="BP9" s="25"/>
      <c r="BQ9" s="5"/>
      <c r="BR9" s="25"/>
      <c r="BS9" s="5"/>
      <c r="BT9" s="25"/>
      <c r="BU9" s="5"/>
      <c r="BV9" s="25"/>
      <c r="BW9" s="5"/>
      <c r="BX9" s="25"/>
      <c r="BY9" s="5"/>
      <c r="BZ9" s="48"/>
      <c r="CA9" s="25"/>
      <c r="CB9" s="5"/>
      <c r="CC9" s="25"/>
      <c r="CD9" s="5"/>
      <c r="CE9" s="25"/>
      <c r="CF9" s="5"/>
      <c r="CG9" s="25"/>
      <c r="CH9" s="5"/>
      <c r="CI9" s="25"/>
      <c r="CJ9" s="5"/>
      <c r="CK9" s="48"/>
      <c r="CL9" s="25"/>
      <c r="CM9" s="5"/>
      <c r="CN9" s="25"/>
      <c r="CO9" s="5"/>
      <c r="CP9" s="25"/>
      <c r="CQ9" s="5"/>
      <c r="CR9" s="25"/>
      <c r="CS9" s="5"/>
      <c r="CT9" s="25"/>
      <c r="CU9" s="5"/>
      <c r="CV9" s="48"/>
      <c r="CW9" s="25"/>
      <c r="CX9" s="5"/>
      <c r="CY9" s="25"/>
      <c r="CZ9" s="5"/>
      <c r="DA9" s="25"/>
      <c r="DB9" s="5"/>
      <c r="DC9" s="25"/>
      <c r="DD9" s="5"/>
      <c r="DE9" s="25"/>
      <c r="DF9" s="5"/>
      <c r="DG9" s="48"/>
      <c r="DH9" s="25"/>
      <c r="DI9" s="5"/>
      <c r="DJ9" s="25"/>
      <c r="DK9" s="5"/>
      <c r="DL9" s="25"/>
      <c r="DM9" s="5"/>
      <c r="DN9" s="25"/>
      <c r="DO9" s="5"/>
      <c r="DP9" s="25"/>
      <c r="DQ9" s="5"/>
      <c r="DR9" s="48"/>
      <c r="DS9" s="25"/>
      <c r="DT9" s="5"/>
      <c r="DU9" s="25"/>
      <c r="DV9" s="5"/>
      <c r="DW9" s="25"/>
      <c r="DX9" s="5"/>
      <c r="DY9" s="25"/>
      <c r="DZ9" s="5"/>
    </row>
    <row r="10" spans="1:130" s="85" customFormat="1" ht="14.25" x14ac:dyDescent="0.2">
      <c r="A10" s="49" t="s">
        <v>68</v>
      </c>
      <c r="B10" s="21">
        <v>319361956</v>
      </c>
      <c r="C10" s="22">
        <v>30974</v>
      </c>
      <c r="D10" s="21">
        <v>272660098</v>
      </c>
      <c r="E10" s="22">
        <v>208903</v>
      </c>
      <c r="F10" s="21">
        <v>36952658</v>
      </c>
      <c r="G10" s="22">
        <v>198593</v>
      </c>
      <c r="H10" s="21">
        <v>7552536</v>
      </c>
      <c r="I10" s="22">
        <v>73712</v>
      </c>
      <c r="J10" s="21">
        <v>99892</v>
      </c>
      <c r="K10" s="22">
        <v>7271</v>
      </c>
      <c r="L10" s="49" t="s">
        <v>68</v>
      </c>
      <c r="M10" s="23">
        <v>42074</v>
      </c>
      <c r="N10" s="50">
        <v>4504</v>
      </c>
      <c r="O10" s="19">
        <v>192103</v>
      </c>
      <c r="P10" s="50">
        <v>11736</v>
      </c>
      <c r="Q10" s="19">
        <v>72033</v>
      </c>
      <c r="R10" s="50">
        <v>6995</v>
      </c>
      <c r="S10" s="19">
        <v>657690</v>
      </c>
      <c r="T10" s="50">
        <v>18597</v>
      </c>
      <c r="U10" s="19">
        <v>193179</v>
      </c>
      <c r="V10" s="50">
        <v>11032</v>
      </c>
      <c r="W10" s="49" t="s">
        <v>68</v>
      </c>
      <c r="X10" s="19">
        <v>112914</v>
      </c>
      <c r="Y10" s="50">
        <v>9320</v>
      </c>
      <c r="Z10" s="19">
        <v>28742</v>
      </c>
      <c r="AA10" s="50">
        <v>4020</v>
      </c>
      <c r="AB10" s="19">
        <v>59972</v>
      </c>
      <c r="AC10" s="50">
        <v>5669</v>
      </c>
      <c r="AD10" s="19">
        <v>433452</v>
      </c>
      <c r="AE10" s="50">
        <v>14337</v>
      </c>
      <c r="AF10" s="19">
        <v>258942</v>
      </c>
      <c r="AG10" s="50">
        <v>15064</v>
      </c>
      <c r="AH10" s="49" t="s">
        <v>68</v>
      </c>
      <c r="AI10" s="19">
        <v>64119</v>
      </c>
      <c r="AJ10" s="50">
        <v>6040</v>
      </c>
      <c r="AK10" s="19">
        <v>55772</v>
      </c>
      <c r="AL10" s="50">
        <v>4979</v>
      </c>
      <c r="AM10" s="19">
        <v>345528</v>
      </c>
      <c r="AN10" s="50">
        <v>14879</v>
      </c>
      <c r="AO10" s="19">
        <v>137409</v>
      </c>
      <c r="AP10" s="50">
        <v>7537</v>
      </c>
      <c r="AQ10" s="19">
        <v>76999</v>
      </c>
      <c r="AR10" s="50">
        <v>6375</v>
      </c>
      <c r="AS10" s="49" t="s">
        <v>68</v>
      </c>
      <c r="AT10" s="19">
        <v>92821</v>
      </c>
      <c r="AU10" s="50">
        <v>7545</v>
      </c>
      <c r="AV10" s="19">
        <v>103370</v>
      </c>
      <c r="AW10" s="50">
        <v>8375</v>
      </c>
      <c r="AX10" s="19">
        <v>92190</v>
      </c>
      <c r="AY10" s="50">
        <v>8198</v>
      </c>
      <c r="AZ10" s="19">
        <v>32973</v>
      </c>
      <c r="BA10" s="50">
        <v>3936</v>
      </c>
      <c r="BB10" s="19">
        <v>186118</v>
      </c>
      <c r="BC10" s="50">
        <v>10688</v>
      </c>
      <c r="BD10" s="49" t="s">
        <v>68</v>
      </c>
      <c r="BE10" s="19">
        <v>176873</v>
      </c>
      <c r="BF10" s="50">
        <v>8438</v>
      </c>
      <c r="BG10" s="19">
        <v>156354</v>
      </c>
      <c r="BH10" s="50">
        <v>9660</v>
      </c>
      <c r="BI10" s="19">
        <v>121583</v>
      </c>
      <c r="BJ10" s="50">
        <v>8586</v>
      </c>
      <c r="BK10" s="19">
        <v>77509</v>
      </c>
      <c r="BL10" s="50">
        <v>6994</v>
      </c>
      <c r="BM10" s="19">
        <v>159177</v>
      </c>
      <c r="BN10" s="50">
        <v>11968</v>
      </c>
      <c r="BO10" s="49" t="s">
        <v>68</v>
      </c>
      <c r="BP10" s="19">
        <v>31479</v>
      </c>
      <c r="BQ10" s="50">
        <v>4671</v>
      </c>
      <c r="BR10" s="19">
        <v>47456</v>
      </c>
      <c r="BS10" s="50">
        <v>5284</v>
      </c>
      <c r="BT10" s="19">
        <v>88563</v>
      </c>
      <c r="BU10" s="50">
        <v>8182</v>
      </c>
      <c r="BV10" s="19">
        <v>45628</v>
      </c>
      <c r="BW10" s="50">
        <v>4655</v>
      </c>
      <c r="BX10" s="19">
        <v>226830</v>
      </c>
      <c r="BY10" s="50">
        <v>11598</v>
      </c>
      <c r="BZ10" s="49" t="s">
        <v>68</v>
      </c>
      <c r="CA10" s="19">
        <v>65578</v>
      </c>
      <c r="CB10" s="50">
        <v>7115</v>
      </c>
      <c r="CC10" s="19">
        <v>450136</v>
      </c>
      <c r="CD10" s="50">
        <v>16495</v>
      </c>
      <c r="CE10" s="19">
        <v>256563</v>
      </c>
      <c r="CF10" s="50">
        <v>13176</v>
      </c>
      <c r="CG10" s="19">
        <v>37658</v>
      </c>
      <c r="CH10" s="50">
        <v>4510</v>
      </c>
      <c r="CI10" s="19">
        <v>212041</v>
      </c>
      <c r="CJ10" s="50">
        <v>11667</v>
      </c>
      <c r="CK10" s="49" t="s">
        <v>68</v>
      </c>
      <c r="CL10" s="19">
        <v>105685</v>
      </c>
      <c r="CM10" s="50">
        <v>7270</v>
      </c>
      <c r="CN10" s="19">
        <v>107169</v>
      </c>
      <c r="CO10" s="50">
        <v>8047</v>
      </c>
      <c r="CP10" s="19">
        <v>257792</v>
      </c>
      <c r="CQ10" s="50">
        <v>13407</v>
      </c>
      <c r="CR10" s="19">
        <v>35606</v>
      </c>
      <c r="CS10" s="50">
        <v>4619</v>
      </c>
      <c r="CT10" s="19">
        <v>127686</v>
      </c>
      <c r="CU10" s="50">
        <v>9009</v>
      </c>
      <c r="CV10" s="49" t="s">
        <v>68</v>
      </c>
      <c r="CW10" s="19">
        <v>29654</v>
      </c>
      <c r="CX10" s="50">
        <v>4035</v>
      </c>
      <c r="CY10" s="19">
        <v>182813</v>
      </c>
      <c r="CZ10" s="50">
        <v>11834</v>
      </c>
      <c r="DA10" s="19">
        <v>444340</v>
      </c>
      <c r="DB10" s="50">
        <v>17603</v>
      </c>
      <c r="DC10" s="19">
        <v>85803</v>
      </c>
      <c r="DD10" s="50">
        <v>7290</v>
      </c>
      <c r="DE10" s="19">
        <v>23693</v>
      </c>
      <c r="DF10" s="50">
        <v>3631</v>
      </c>
      <c r="DG10" s="49" t="s">
        <v>68</v>
      </c>
      <c r="DH10" s="19">
        <v>275671</v>
      </c>
      <c r="DI10" s="50">
        <v>12730</v>
      </c>
      <c r="DJ10" s="19">
        <v>192362</v>
      </c>
      <c r="DK10" s="50">
        <v>9698</v>
      </c>
      <c r="DL10" s="19">
        <v>51476</v>
      </c>
      <c r="DM10" s="50">
        <v>4475</v>
      </c>
      <c r="DN10" s="19">
        <v>113882</v>
      </c>
      <c r="DO10" s="50">
        <v>7025</v>
      </c>
      <c r="DP10" s="19">
        <v>27184</v>
      </c>
      <c r="DQ10" s="50">
        <v>3871</v>
      </c>
      <c r="DR10" s="49" t="s">
        <v>68</v>
      </c>
      <c r="DS10" s="19">
        <v>2196664</v>
      </c>
      <c r="DT10" s="50">
        <v>37386</v>
      </c>
      <c r="DU10" s="19">
        <v>88676</v>
      </c>
      <c r="DV10" s="50">
        <v>7958</v>
      </c>
      <c r="DW10" s="19">
        <v>16060</v>
      </c>
      <c r="DX10" s="50">
        <v>2338</v>
      </c>
      <c r="DY10" s="19">
        <v>2091928</v>
      </c>
      <c r="DZ10" s="50">
        <v>36976</v>
      </c>
    </row>
    <row r="11" spans="1:130" s="85" customFormat="1" x14ac:dyDescent="0.2">
      <c r="A11" s="51"/>
      <c r="B11" s="18"/>
      <c r="C11" s="17"/>
      <c r="D11" s="18"/>
      <c r="E11" s="17"/>
      <c r="F11" s="18"/>
      <c r="G11" s="17"/>
      <c r="H11" s="18"/>
      <c r="I11" s="17"/>
      <c r="J11" s="18"/>
      <c r="K11" s="17"/>
      <c r="L11" s="84"/>
      <c r="M11" s="21"/>
      <c r="N11" s="22"/>
      <c r="O11" s="18"/>
      <c r="P11" s="17"/>
      <c r="Q11" s="18"/>
      <c r="R11" s="17"/>
      <c r="S11" s="18"/>
      <c r="T11" s="17"/>
      <c r="U11" s="18"/>
      <c r="V11" s="17"/>
      <c r="W11" s="84"/>
      <c r="X11" s="18"/>
      <c r="Y11" s="17"/>
      <c r="Z11" s="18"/>
      <c r="AA11" s="17"/>
      <c r="AB11" s="18"/>
      <c r="AC11" s="17"/>
      <c r="AD11" s="18"/>
      <c r="AE11" s="17"/>
      <c r="AF11" s="18"/>
      <c r="AG11" s="17"/>
      <c r="AH11" s="84"/>
      <c r="AI11" s="18"/>
      <c r="AJ11" s="17"/>
      <c r="AK11" s="18"/>
      <c r="AL11" s="17"/>
      <c r="AM11" s="18"/>
      <c r="AN11" s="17"/>
      <c r="AO11" s="18"/>
      <c r="AP11" s="17"/>
      <c r="AQ11" s="18"/>
      <c r="AR11" s="17"/>
      <c r="AS11" s="84"/>
      <c r="AT11" s="18"/>
      <c r="AU11" s="17"/>
      <c r="AV11" s="18"/>
      <c r="AW11" s="17"/>
      <c r="AX11" s="18"/>
      <c r="AY11" s="17"/>
      <c r="AZ11" s="18"/>
      <c r="BA11" s="17"/>
      <c r="BB11" s="18"/>
      <c r="BC11" s="17"/>
      <c r="BD11" s="84"/>
      <c r="BE11" s="18"/>
      <c r="BF11" s="17"/>
      <c r="BG11" s="18"/>
      <c r="BH11" s="17"/>
      <c r="BI11" s="18"/>
      <c r="BJ11" s="17"/>
      <c r="BK11" s="18"/>
      <c r="BL11" s="17"/>
      <c r="BM11" s="18"/>
      <c r="BN11" s="17"/>
      <c r="BO11" s="84"/>
      <c r="BP11" s="18"/>
      <c r="BQ11" s="17"/>
      <c r="BR11" s="18"/>
      <c r="BS11" s="17"/>
      <c r="BT11" s="18"/>
      <c r="BU11" s="17"/>
      <c r="BV11" s="18"/>
      <c r="BW11" s="17"/>
      <c r="BX11" s="18"/>
      <c r="BY11" s="17"/>
      <c r="BZ11" s="84"/>
      <c r="CA11" s="18"/>
      <c r="CB11" s="17"/>
      <c r="CC11" s="18"/>
      <c r="CD11" s="17"/>
      <c r="CE11" s="18"/>
      <c r="CF11" s="17"/>
      <c r="CG11" s="18"/>
      <c r="CH11" s="17"/>
      <c r="CI11" s="18"/>
      <c r="CJ11" s="17"/>
      <c r="CK11" s="84"/>
      <c r="CL11" s="18"/>
      <c r="CM11" s="17"/>
      <c r="CN11" s="18"/>
      <c r="CO11" s="17"/>
      <c r="CP11" s="18"/>
      <c r="CQ11" s="17"/>
      <c r="CR11" s="18"/>
      <c r="CS11" s="17"/>
      <c r="CT11" s="18"/>
      <c r="CU11" s="17"/>
      <c r="CV11" s="84"/>
      <c r="CW11" s="18"/>
      <c r="CX11" s="17"/>
      <c r="CY11" s="18"/>
      <c r="CZ11" s="17"/>
      <c r="DA11" s="18"/>
      <c r="DB11" s="17"/>
      <c r="DC11" s="18"/>
      <c r="DD11" s="17"/>
      <c r="DE11" s="18"/>
      <c r="DF11" s="17"/>
      <c r="DG11" s="84"/>
      <c r="DH11" s="18"/>
      <c r="DI11" s="17"/>
      <c r="DJ11" s="18"/>
      <c r="DK11" s="17"/>
      <c r="DL11" s="18"/>
      <c r="DM11" s="17"/>
      <c r="DN11" s="18"/>
      <c r="DO11" s="17"/>
      <c r="DP11" s="18"/>
      <c r="DQ11" s="17"/>
      <c r="DR11" s="84"/>
      <c r="DS11" s="21"/>
      <c r="DT11" s="22"/>
      <c r="DU11" s="21"/>
      <c r="DV11" s="22"/>
      <c r="DW11" s="21"/>
      <c r="DX11" s="22"/>
      <c r="DY11" s="21"/>
      <c r="DZ11" s="22"/>
    </row>
    <row r="12" spans="1:130" x14ac:dyDescent="0.2">
      <c r="A12" s="52" t="s">
        <v>0</v>
      </c>
      <c r="B12" s="53">
        <v>4810126</v>
      </c>
      <c r="C12" s="54">
        <v>3913</v>
      </c>
      <c r="D12" s="53">
        <v>4141850</v>
      </c>
      <c r="E12" s="54">
        <v>18249</v>
      </c>
      <c r="F12" s="53">
        <v>529994</v>
      </c>
      <c r="G12" s="54">
        <v>17409</v>
      </c>
      <c r="H12" s="53">
        <v>122220</v>
      </c>
      <c r="I12" s="54">
        <v>9811</v>
      </c>
      <c r="J12" s="23" t="s">
        <v>61</v>
      </c>
      <c r="K12" s="145" t="s">
        <v>61</v>
      </c>
      <c r="L12" s="52" t="s">
        <v>0</v>
      </c>
      <c r="M12" s="23">
        <v>576</v>
      </c>
      <c r="N12" s="50">
        <v>580</v>
      </c>
      <c r="O12" s="19">
        <v>1022</v>
      </c>
      <c r="P12" s="50">
        <v>751</v>
      </c>
      <c r="Q12" s="19">
        <v>495</v>
      </c>
      <c r="R12" s="50">
        <v>499</v>
      </c>
      <c r="S12" s="19">
        <v>6611</v>
      </c>
      <c r="T12" s="50">
        <v>2475</v>
      </c>
      <c r="U12" s="19">
        <v>2177</v>
      </c>
      <c r="V12" s="50">
        <v>1414</v>
      </c>
      <c r="W12" s="52" t="s">
        <v>0</v>
      </c>
      <c r="X12" s="19">
        <v>566</v>
      </c>
      <c r="Y12" s="50">
        <v>543</v>
      </c>
      <c r="Z12" s="19">
        <v>0</v>
      </c>
      <c r="AA12" s="50">
        <v>195</v>
      </c>
      <c r="AB12" s="19">
        <v>97</v>
      </c>
      <c r="AC12" s="50">
        <v>159</v>
      </c>
      <c r="AD12" s="19">
        <v>16631</v>
      </c>
      <c r="AE12" s="50">
        <v>3690</v>
      </c>
      <c r="AF12" s="19">
        <v>23008</v>
      </c>
      <c r="AG12" s="50">
        <v>3908</v>
      </c>
      <c r="AH12" s="52" t="s">
        <v>0</v>
      </c>
      <c r="AI12" s="19">
        <v>1695</v>
      </c>
      <c r="AJ12" s="50">
        <v>1502</v>
      </c>
      <c r="AK12" s="19">
        <v>212</v>
      </c>
      <c r="AL12" s="50">
        <v>260</v>
      </c>
      <c r="AM12" s="19">
        <v>3707</v>
      </c>
      <c r="AN12" s="50">
        <v>1438</v>
      </c>
      <c r="AO12" s="19">
        <v>1445</v>
      </c>
      <c r="AP12" s="50">
        <v>835</v>
      </c>
      <c r="AQ12" s="19">
        <v>671</v>
      </c>
      <c r="AR12" s="50">
        <v>631</v>
      </c>
      <c r="AS12" s="52" t="s">
        <v>0</v>
      </c>
      <c r="AT12" s="19">
        <v>1261</v>
      </c>
      <c r="AU12" s="50">
        <v>992</v>
      </c>
      <c r="AV12" s="19">
        <v>1590</v>
      </c>
      <c r="AW12" s="50">
        <v>836</v>
      </c>
      <c r="AX12" s="19">
        <v>1508</v>
      </c>
      <c r="AY12" s="50">
        <v>678</v>
      </c>
      <c r="AZ12" s="19">
        <v>151</v>
      </c>
      <c r="BA12" s="50">
        <v>192</v>
      </c>
      <c r="BB12" s="19">
        <v>1903</v>
      </c>
      <c r="BC12" s="50">
        <v>1127</v>
      </c>
      <c r="BD12" s="52" t="s">
        <v>0</v>
      </c>
      <c r="BE12" s="19">
        <v>330</v>
      </c>
      <c r="BF12" s="50">
        <v>303</v>
      </c>
      <c r="BG12" s="19">
        <v>2195</v>
      </c>
      <c r="BH12" s="50">
        <v>1040</v>
      </c>
      <c r="BI12" s="19">
        <v>122</v>
      </c>
      <c r="BJ12" s="50">
        <v>131</v>
      </c>
      <c r="BK12" s="19">
        <v>7602</v>
      </c>
      <c r="BL12" s="50">
        <v>2383</v>
      </c>
      <c r="BM12" s="19">
        <v>2746</v>
      </c>
      <c r="BN12" s="50">
        <v>1474</v>
      </c>
      <c r="BO12" s="52" t="s">
        <v>0</v>
      </c>
      <c r="BP12" s="19">
        <v>294</v>
      </c>
      <c r="BQ12" s="50">
        <v>362</v>
      </c>
      <c r="BR12" s="19">
        <v>33</v>
      </c>
      <c r="BS12" s="50">
        <v>41</v>
      </c>
      <c r="BT12" s="19">
        <v>254</v>
      </c>
      <c r="BU12" s="50">
        <v>219</v>
      </c>
      <c r="BV12" s="19">
        <v>0</v>
      </c>
      <c r="BW12" s="50">
        <v>195</v>
      </c>
      <c r="BX12" s="19">
        <v>812</v>
      </c>
      <c r="BY12" s="50">
        <v>540</v>
      </c>
      <c r="BZ12" s="52" t="s">
        <v>0</v>
      </c>
      <c r="CA12" s="19">
        <v>826</v>
      </c>
      <c r="CB12" s="50">
        <v>549</v>
      </c>
      <c r="CC12" s="19">
        <v>3047</v>
      </c>
      <c r="CD12" s="50">
        <v>1875</v>
      </c>
      <c r="CE12" s="19">
        <v>6419</v>
      </c>
      <c r="CF12" s="50">
        <v>3303</v>
      </c>
      <c r="CG12" s="19">
        <v>0</v>
      </c>
      <c r="CH12" s="50">
        <v>195</v>
      </c>
      <c r="CI12" s="19">
        <v>2694</v>
      </c>
      <c r="CJ12" s="50">
        <v>1223</v>
      </c>
      <c r="CK12" s="52" t="s">
        <v>0</v>
      </c>
      <c r="CL12" s="19">
        <v>1169</v>
      </c>
      <c r="CM12" s="50">
        <v>961</v>
      </c>
      <c r="CN12" s="19">
        <v>498</v>
      </c>
      <c r="CO12" s="50">
        <v>399</v>
      </c>
      <c r="CP12" s="19">
        <v>1008</v>
      </c>
      <c r="CQ12" s="50">
        <v>556</v>
      </c>
      <c r="CR12" s="19">
        <v>0</v>
      </c>
      <c r="CS12" s="50">
        <v>195</v>
      </c>
      <c r="CT12" s="19">
        <v>2952</v>
      </c>
      <c r="CU12" s="50">
        <v>1389</v>
      </c>
      <c r="CV12" s="52" t="s">
        <v>0</v>
      </c>
      <c r="CW12" s="19">
        <v>52</v>
      </c>
      <c r="CX12" s="50">
        <v>84</v>
      </c>
      <c r="CY12" s="19">
        <v>9960</v>
      </c>
      <c r="CZ12" s="50">
        <v>2673</v>
      </c>
      <c r="DA12" s="19">
        <v>7689</v>
      </c>
      <c r="DB12" s="50">
        <v>2114</v>
      </c>
      <c r="DC12" s="19">
        <v>525</v>
      </c>
      <c r="DD12" s="50">
        <v>426</v>
      </c>
      <c r="DE12" s="19">
        <v>0</v>
      </c>
      <c r="DF12" s="50">
        <v>195</v>
      </c>
      <c r="DG12" s="52" t="s">
        <v>0</v>
      </c>
      <c r="DH12" s="19">
        <v>3535</v>
      </c>
      <c r="DI12" s="50">
        <v>1406</v>
      </c>
      <c r="DJ12" s="19">
        <v>677</v>
      </c>
      <c r="DK12" s="50">
        <v>615</v>
      </c>
      <c r="DL12" s="19">
        <v>42</v>
      </c>
      <c r="DM12" s="50">
        <v>56</v>
      </c>
      <c r="DN12" s="19">
        <v>874</v>
      </c>
      <c r="DO12" s="50">
        <v>478</v>
      </c>
      <c r="DP12" s="19">
        <v>539</v>
      </c>
      <c r="DQ12" s="50">
        <v>691</v>
      </c>
      <c r="DR12" s="52" t="s">
        <v>0</v>
      </c>
      <c r="DS12" s="19">
        <v>16062</v>
      </c>
      <c r="DT12" s="50">
        <v>2720</v>
      </c>
      <c r="DU12" s="19">
        <v>335</v>
      </c>
      <c r="DV12" s="50">
        <v>214</v>
      </c>
      <c r="DW12" s="19">
        <v>608</v>
      </c>
      <c r="DX12" s="50">
        <v>479</v>
      </c>
      <c r="DY12" s="19">
        <v>15119</v>
      </c>
      <c r="DZ12" s="50">
        <v>2741</v>
      </c>
    </row>
    <row r="13" spans="1:130" x14ac:dyDescent="0.2">
      <c r="A13" s="52" t="s">
        <v>1</v>
      </c>
      <c r="B13" s="53">
        <v>731760</v>
      </c>
      <c r="C13" s="54">
        <v>1282</v>
      </c>
      <c r="D13" s="53">
        <v>593897</v>
      </c>
      <c r="E13" s="54">
        <v>7921</v>
      </c>
      <c r="F13" s="53">
        <v>100004</v>
      </c>
      <c r="G13" s="54">
        <v>6403</v>
      </c>
      <c r="H13" s="53">
        <v>31300</v>
      </c>
      <c r="I13" s="54">
        <v>3641</v>
      </c>
      <c r="J13" s="19">
        <v>423</v>
      </c>
      <c r="K13" s="50">
        <v>337</v>
      </c>
      <c r="L13" s="52" t="s">
        <v>1</v>
      </c>
      <c r="M13" s="23" t="s">
        <v>61</v>
      </c>
      <c r="N13" s="55" t="s">
        <v>61</v>
      </c>
      <c r="O13" s="23">
        <v>1176</v>
      </c>
      <c r="P13" s="50">
        <v>841</v>
      </c>
      <c r="Q13" s="19">
        <v>65</v>
      </c>
      <c r="R13" s="50">
        <v>73</v>
      </c>
      <c r="S13" s="19">
        <v>3593</v>
      </c>
      <c r="T13" s="50">
        <v>1449</v>
      </c>
      <c r="U13" s="19">
        <v>1401</v>
      </c>
      <c r="V13" s="50">
        <v>709</v>
      </c>
      <c r="W13" s="52" t="s">
        <v>1</v>
      </c>
      <c r="X13" s="19">
        <v>0</v>
      </c>
      <c r="Y13" s="50">
        <v>155</v>
      </c>
      <c r="Z13" s="19">
        <v>79</v>
      </c>
      <c r="AA13" s="50">
        <v>131</v>
      </c>
      <c r="AB13" s="19">
        <v>0</v>
      </c>
      <c r="AC13" s="50">
        <v>155</v>
      </c>
      <c r="AD13" s="19">
        <v>1100</v>
      </c>
      <c r="AE13" s="50">
        <v>545</v>
      </c>
      <c r="AF13" s="19">
        <v>2208</v>
      </c>
      <c r="AG13" s="50">
        <v>1164</v>
      </c>
      <c r="AH13" s="52" t="s">
        <v>1</v>
      </c>
      <c r="AI13" s="19">
        <v>561</v>
      </c>
      <c r="AJ13" s="50">
        <v>436</v>
      </c>
      <c r="AK13" s="19">
        <v>361</v>
      </c>
      <c r="AL13" s="50">
        <v>239</v>
      </c>
      <c r="AM13" s="19">
        <v>715</v>
      </c>
      <c r="AN13" s="50">
        <v>539</v>
      </c>
      <c r="AO13" s="19">
        <v>126</v>
      </c>
      <c r="AP13" s="50">
        <v>154</v>
      </c>
      <c r="AQ13" s="19">
        <v>142</v>
      </c>
      <c r="AR13" s="50">
        <v>211</v>
      </c>
      <c r="AS13" s="52" t="s">
        <v>1</v>
      </c>
      <c r="AT13" s="19">
        <v>1831</v>
      </c>
      <c r="AU13" s="50">
        <v>1290</v>
      </c>
      <c r="AV13" s="19">
        <v>703</v>
      </c>
      <c r="AW13" s="50">
        <v>561</v>
      </c>
      <c r="AX13" s="19">
        <v>273</v>
      </c>
      <c r="AY13" s="50">
        <v>353</v>
      </c>
      <c r="AZ13" s="19">
        <v>147</v>
      </c>
      <c r="BA13" s="50">
        <v>158</v>
      </c>
      <c r="BB13" s="19">
        <v>0</v>
      </c>
      <c r="BC13" s="50">
        <v>155</v>
      </c>
      <c r="BD13" s="52" t="s">
        <v>1</v>
      </c>
      <c r="BE13" s="19">
        <v>44</v>
      </c>
      <c r="BF13" s="50">
        <v>67</v>
      </c>
      <c r="BG13" s="19">
        <v>133</v>
      </c>
      <c r="BH13" s="50">
        <v>150</v>
      </c>
      <c r="BI13" s="19">
        <v>236</v>
      </c>
      <c r="BJ13" s="50">
        <v>186</v>
      </c>
      <c r="BK13" s="19">
        <v>92</v>
      </c>
      <c r="BL13" s="50">
        <v>95</v>
      </c>
      <c r="BM13" s="19">
        <v>281</v>
      </c>
      <c r="BN13" s="50">
        <v>214</v>
      </c>
      <c r="BO13" s="52" t="s">
        <v>1</v>
      </c>
      <c r="BP13" s="19">
        <v>832</v>
      </c>
      <c r="BQ13" s="50">
        <v>472</v>
      </c>
      <c r="BR13" s="19">
        <v>0</v>
      </c>
      <c r="BS13" s="50">
        <v>155</v>
      </c>
      <c r="BT13" s="19">
        <v>534</v>
      </c>
      <c r="BU13" s="50">
        <v>390</v>
      </c>
      <c r="BV13" s="19">
        <v>32</v>
      </c>
      <c r="BW13" s="50">
        <v>50</v>
      </c>
      <c r="BX13" s="19">
        <v>270</v>
      </c>
      <c r="BY13" s="50">
        <v>277</v>
      </c>
      <c r="BZ13" s="52" t="s">
        <v>1</v>
      </c>
      <c r="CA13" s="19">
        <v>198</v>
      </c>
      <c r="CB13" s="50">
        <v>235</v>
      </c>
      <c r="CC13" s="19">
        <v>910</v>
      </c>
      <c r="CD13" s="50">
        <v>601</v>
      </c>
      <c r="CE13" s="19">
        <v>714</v>
      </c>
      <c r="CF13" s="50">
        <v>363</v>
      </c>
      <c r="CG13" s="19">
        <v>58</v>
      </c>
      <c r="CH13" s="50">
        <v>115</v>
      </c>
      <c r="CI13" s="19">
        <v>100</v>
      </c>
      <c r="CJ13" s="50">
        <v>131</v>
      </c>
      <c r="CK13" s="52" t="s">
        <v>1</v>
      </c>
      <c r="CL13" s="19">
        <v>806</v>
      </c>
      <c r="CM13" s="50">
        <v>569</v>
      </c>
      <c r="CN13" s="19">
        <v>1301</v>
      </c>
      <c r="CO13" s="50">
        <v>627</v>
      </c>
      <c r="CP13" s="19">
        <v>574</v>
      </c>
      <c r="CQ13" s="50">
        <v>390</v>
      </c>
      <c r="CR13" s="19">
        <v>0</v>
      </c>
      <c r="CS13" s="50">
        <v>155</v>
      </c>
      <c r="CT13" s="19">
        <v>281</v>
      </c>
      <c r="CU13" s="50">
        <v>261</v>
      </c>
      <c r="CV13" s="52" t="s">
        <v>1</v>
      </c>
      <c r="CW13" s="19">
        <v>370</v>
      </c>
      <c r="CX13" s="50">
        <v>267</v>
      </c>
      <c r="CY13" s="19">
        <v>243</v>
      </c>
      <c r="CZ13" s="50">
        <v>229</v>
      </c>
      <c r="DA13" s="19">
        <v>1675</v>
      </c>
      <c r="DB13" s="50">
        <v>763</v>
      </c>
      <c r="DC13" s="19">
        <v>725</v>
      </c>
      <c r="DD13" s="50">
        <v>695</v>
      </c>
      <c r="DE13" s="19">
        <v>86</v>
      </c>
      <c r="DF13" s="50">
        <v>104</v>
      </c>
      <c r="DG13" s="52" t="s">
        <v>1</v>
      </c>
      <c r="DH13" s="19">
        <v>462</v>
      </c>
      <c r="DI13" s="50">
        <v>392</v>
      </c>
      <c r="DJ13" s="19">
        <v>4888</v>
      </c>
      <c r="DK13" s="50">
        <v>1951</v>
      </c>
      <c r="DL13" s="19">
        <v>0</v>
      </c>
      <c r="DM13" s="50">
        <v>155</v>
      </c>
      <c r="DN13" s="19">
        <v>260</v>
      </c>
      <c r="DO13" s="50">
        <v>323</v>
      </c>
      <c r="DP13" s="19">
        <v>291</v>
      </c>
      <c r="DQ13" s="50">
        <v>242</v>
      </c>
      <c r="DR13" s="52" t="s">
        <v>1</v>
      </c>
      <c r="DS13" s="19">
        <v>6559</v>
      </c>
      <c r="DT13" s="50">
        <v>1959</v>
      </c>
      <c r="DU13" s="19">
        <v>848</v>
      </c>
      <c r="DV13" s="50">
        <v>1059</v>
      </c>
      <c r="DW13" s="19">
        <v>350</v>
      </c>
      <c r="DX13" s="50">
        <v>448</v>
      </c>
      <c r="DY13" s="19">
        <v>5361</v>
      </c>
      <c r="DZ13" s="50">
        <v>1639</v>
      </c>
    </row>
    <row r="14" spans="1:130" x14ac:dyDescent="0.2">
      <c r="A14" s="52" t="s">
        <v>2</v>
      </c>
      <c r="B14" s="53">
        <v>6851836</v>
      </c>
      <c r="C14" s="54">
        <v>4173</v>
      </c>
      <c r="D14" s="53">
        <v>5586753</v>
      </c>
      <c r="E14" s="54">
        <v>30225</v>
      </c>
      <c r="F14" s="53">
        <v>938077</v>
      </c>
      <c r="G14" s="54">
        <v>26500</v>
      </c>
      <c r="H14" s="53">
        <v>273257</v>
      </c>
      <c r="I14" s="54">
        <v>14805</v>
      </c>
      <c r="J14" s="19">
        <v>894</v>
      </c>
      <c r="K14" s="50">
        <v>543</v>
      </c>
      <c r="L14" s="52" t="s">
        <v>2</v>
      </c>
      <c r="M14" s="23">
        <v>1946</v>
      </c>
      <c r="N14" s="50">
        <v>783</v>
      </c>
      <c r="O14" s="23" t="s">
        <v>61</v>
      </c>
      <c r="P14" s="55" t="s">
        <v>61</v>
      </c>
      <c r="Q14" s="23">
        <v>1205</v>
      </c>
      <c r="R14" s="50">
        <v>682</v>
      </c>
      <c r="S14" s="19">
        <v>64756</v>
      </c>
      <c r="T14" s="50">
        <v>7190</v>
      </c>
      <c r="U14" s="19">
        <v>11895</v>
      </c>
      <c r="V14" s="50">
        <v>2441</v>
      </c>
      <c r="W14" s="52" t="s">
        <v>2</v>
      </c>
      <c r="X14" s="19">
        <v>1596</v>
      </c>
      <c r="Y14" s="50">
        <v>667</v>
      </c>
      <c r="Z14" s="19">
        <v>420</v>
      </c>
      <c r="AA14" s="50">
        <v>442</v>
      </c>
      <c r="AB14" s="19">
        <v>276</v>
      </c>
      <c r="AC14" s="50">
        <v>261</v>
      </c>
      <c r="AD14" s="19">
        <v>9306</v>
      </c>
      <c r="AE14" s="50">
        <v>2332</v>
      </c>
      <c r="AF14" s="19">
        <v>4242</v>
      </c>
      <c r="AG14" s="50">
        <v>1809</v>
      </c>
      <c r="AH14" s="52" t="s">
        <v>2</v>
      </c>
      <c r="AI14" s="19">
        <v>2339</v>
      </c>
      <c r="AJ14" s="50">
        <v>901</v>
      </c>
      <c r="AK14" s="19">
        <v>2775</v>
      </c>
      <c r="AL14" s="50">
        <v>1713</v>
      </c>
      <c r="AM14" s="19">
        <v>13387</v>
      </c>
      <c r="AN14" s="50">
        <v>2828</v>
      </c>
      <c r="AO14" s="19">
        <v>5443</v>
      </c>
      <c r="AP14" s="50">
        <v>2046</v>
      </c>
      <c r="AQ14" s="19">
        <v>2649</v>
      </c>
      <c r="AR14" s="50">
        <v>1177</v>
      </c>
      <c r="AS14" s="52" t="s">
        <v>2</v>
      </c>
      <c r="AT14" s="19">
        <v>3383</v>
      </c>
      <c r="AU14" s="50">
        <v>1783</v>
      </c>
      <c r="AV14" s="19">
        <v>1105</v>
      </c>
      <c r="AW14" s="50">
        <v>772</v>
      </c>
      <c r="AX14" s="19">
        <v>679</v>
      </c>
      <c r="AY14" s="50">
        <v>426</v>
      </c>
      <c r="AZ14" s="19">
        <v>355</v>
      </c>
      <c r="BA14" s="50">
        <v>297</v>
      </c>
      <c r="BB14" s="19">
        <v>1467</v>
      </c>
      <c r="BC14" s="50">
        <v>798</v>
      </c>
      <c r="BD14" s="52" t="s">
        <v>2</v>
      </c>
      <c r="BE14" s="19">
        <v>4028</v>
      </c>
      <c r="BF14" s="50">
        <v>1264</v>
      </c>
      <c r="BG14" s="19">
        <v>6525</v>
      </c>
      <c r="BH14" s="50">
        <v>1637</v>
      </c>
      <c r="BI14" s="19">
        <v>5461</v>
      </c>
      <c r="BJ14" s="50">
        <v>1594</v>
      </c>
      <c r="BK14" s="19">
        <v>568</v>
      </c>
      <c r="BL14" s="50">
        <v>535</v>
      </c>
      <c r="BM14" s="19">
        <v>3708</v>
      </c>
      <c r="BN14" s="50">
        <v>1154</v>
      </c>
      <c r="BO14" s="52" t="s">
        <v>2</v>
      </c>
      <c r="BP14" s="19">
        <v>2414</v>
      </c>
      <c r="BQ14" s="50">
        <v>961</v>
      </c>
      <c r="BR14" s="19">
        <v>1312</v>
      </c>
      <c r="BS14" s="50">
        <v>547</v>
      </c>
      <c r="BT14" s="19">
        <v>7350</v>
      </c>
      <c r="BU14" s="50">
        <v>1927</v>
      </c>
      <c r="BV14" s="19">
        <v>224</v>
      </c>
      <c r="BW14" s="50">
        <v>202</v>
      </c>
      <c r="BX14" s="19">
        <v>3971</v>
      </c>
      <c r="BY14" s="50">
        <v>1466</v>
      </c>
      <c r="BZ14" s="52" t="s">
        <v>2</v>
      </c>
      <c r="CA14" s="19">
        <v>9453</v>
      </c>
      <c r="CB14" s="50">
        <v>2285</v>
      </c>
      <c r="CC14" s="19">
        <v>3029</v>
      </c>
      <c r="CD14" s="50">
        <v>879</v>
      </c>
      <c r="CE14" s="19">
        <v>4605</v>
      </c>
      <c r="CF14" s="50">
        <v>1843</v>
      </c>
      <c r="CG14" s="19">
        <v>1662</v>
      </c>
      <c r="CH14" s="50">
        <v>763</v>
      </c>
      <c r="CI14" s="19">
        <v>3839</v>
      </c>
      <c r="CJ14" s="50">
        <v>1060</v>
      </c>
      <c r="CK14" s="52" t="s">
        <v>2</v>
      </c>
      <c r="CL14" s="19">
        <v>7494</v>
      </c>
      <c r="CM14" s="50">
        <v>3265</v>
      </c>
      <c r="CN14" s="19">
        <v>9279</v>
      </c>
      <c r="CO14" s="50">
        <v>3360</v>
      </c>
      <c r="CP14" s="19">
        <v>4651</v>
      </c>
      <c r="CQ14" s="50">
        <v>1683</v>
      </c>
      <c r="CR14" s="19">
        <v>51</v>
      </c>
      <c r="CS14" s="50">
        <v>98</v>
      </c>
      <c r="CT14" s="19">
        <v>1768</v>
      </c>
      <c r="CU14" s="50">
        <v>1133</v>
      </c>
      <c r="CV14" s="52" t="s">
        <v>2</v>
      </c>
      <c r="CW14" s="19">
        <v>2408</v>
      </c>
      <c r="CX14" s="50">
        <v>1144</v>
      </c>
      <c r="CY14" s="19">
        <v>1834</v>
      </c>
      <c r="CZ14" s="50">
        <v>867</v>
      </c>
      <c r="DA14" s="19">
        <v>14923</v>
      </c>
      <c r="DB14" s="50">
        <v>4007</v>
      </c>
      <c r="DC14" s="19">
        <v>9979</v>
      </c>
      <c r="DD14" s="50">
        <v>3029</v>
      </c>
      <c r="DE14" s="19">
        <v>817</v>
      </c>
      <c r="DF14" s="50">
        <v>575</v>
      </c>
      <c r="DG14" s="52" t="s">
        <v>2</v>
      </c>
      <c r="DH14" s="19">
        <v>8809</v>
      </c>
      <c r="DI14" s="50">
        <v>3131</v>
      </c>
      <c r="DJ14" s="19">
        <v>13897</v>
      </c>
      <c r="DK14" s="50">
        <v>3010</v>
      </c>
      <c r="DL14" s="19">
        <v>1419</v>
      </c>
      <c r="DM14" s="50">
        <v>1387</v>
      </c>
      <c r="DN14" s="19">
        <v>6736</v>
      </c>
      <c r="DO14" s="50">
        <v>1752</v>
      </c>
      <c r="DP14" s="19">
        <v>925</v>
      </c>
      <c r="DQ14" s="50">
        <v>683</v>
      </c>
      <c r="DR14" s="52" t="s">
        <v>2</v>
      </c>
      <c r="DS14" s="19">
        <v>53749</v>
      </c>
      <c r="DT14" s="50">
        <v>6106</v>
      </c>
      <c r="DU14" s="19">
        <v>1462</v>
      </c>
      <c r="DV14" s="50">
        <v>917</v>
      </c>
      <c r="DW14" s="19">
        <v>151</v>
      </c>
      <c r="DX14" s="50">
        <v>253</v>
      </c>
      <c r="DY14" s="19">
        <v>52136</v>
      </c>
      <c r="DZ14" s="50">
        <v>6088</v>
      </c>
    </row>
    <row r="15" spans="1:130" x14ac:dyDescent="0.2">
      <c r="A15" s="52" t="s">
        <v>3</v>
      </c>
      <c r="B15" s="53">
        <v>2949650</v>
      </c>
      <c r="C15" s="54">
        <v>3135</v>
      </c>
      <c r="D15" s="53">
        <v>2484705</v>
      </c>
      <c r="E15" s="54">
        <v>17957</v>
      </c>
      <c r="F15" s="53">
        <v>384811</v>
      </c>
      <c r="G15" s="54">
        <v>15832</v>
      </c>
      <c r="H15" s="53">
        <v>71083</v>
      </c>
      <c r="I15" s="54">
        <v>6657</v>
      </c>
      <c r="J15" s="19">
        <v>2057</v>
      </c>
      <c r="K15" s="50">
        <v>1295</v>
      </c>
      <c r="L15" s="52" t="s">
        <v>3</v>
      </c>
      <c r="M15" s="23">
        <v>103</v>
      </c>
      <c r="N15" s="50">
        <v>168</v>
      </c>
      <c r="O15" s="19">
        <v>836</v>
      </c>
      <c r="P15" s="50">
        <v>885</v>
      </c>
      <c r="Q15" s="23" t="s">
        <v>61</v>
      </c>
      <c r="R15" s="55" t="s">
        <v>61</v>
      </c>
      <c r="S15" s="23">
        <v>4026</v>
      </c>
      <c r="T15" s="50">
        <v>1806</v>
      </c>
      <c r="U15" s="19">
        <v>3459</v>
      </c>
      <c r="V15" s="50">
        <v>1949</v>
      </c>
      <c r="W15" s="52" t="s">
        <v>3</v>
      </c>
      <c r="X15" s="19">
        <v>186</v>
      </c>
      <c r="Y15" s="50">
        <v>236</v>
      </c>
      <c r="Z15" s="19">
        <v>0</v>
      </c>
      <c r="AA15" s="50">
        <v>197</v>
      </c>
      <c r="AB15" s="19">
        <v>69</v>
      </c>
      <c r="AC15" s="50">
        <v>114</v>
      </c>
      <c r="AD15" s="19">
        <v>1351</v>
      </c>
      <c r="AE15" s="50">
        <v>660</v>
      </c>
      <c r="AF15" s="19">
        <v>2683</v>
      </c>
      <c r="AG15" s="50">
        <v>1352</v>
      </c>
      <c r="AH15" s="52" t="s">
        <v>3</v>
      </c>
      <c r="AI15" s="19">
        <v>241</v>
      </c>
      <c r="AJ15" s="50">
        <v>253</v>
      </c>
      <c r="AK15" s="19">
        <v>0</v>
      </c>
      <c r="AL15" s="50">
        <v>197</v>
      </c>
      <c r="AM15" s="19">
        <v>2594</v>
      </c>
      <c r="AN15" s="50">
        <v>1065</v>
      </c>
      <c r="AO15" s="19">
        <v>335</v>
      </c>
      <c r="AP15" s="50">
        <v>334</v>
      </c>
      <c r="AQ15" s="19">
        <v>1115</v>
      </c>
      <c r="AR15" s="50">
        <v>818</v>
      </c>
      <c r="AS15" s="52" t="s">
        <v>3</v>
      </c>
      <c r="AT15" s="19">
        <v>979</v>
      </c>
      <c r="AU15" s="50">
        <v>426</v>
      </c>
      <c r="AV15" s="19">
        <v>1356</v>
      </c>
      <c r="AW15" s="50">
        <v>829</v>
      </c>
      <c r="AX15" s="19">
        <v>3530</v>
      </c>
      <c r="AY15" s="50">
        <v>1215</v>
      </c>
      <c r="AZ15" s="19">
        <v>178</v>
      </c>
      <c r="BA15" s="50">
        <v>291</v>
      </c>
      <c r="BB15" s="19">
        <v>319</v>
      </c>
      <c r="BC15" s="50">
        <v>362</v>
      </c>
      <c r="BD15" s="52" t="s">
        <v>3</v>
      </c>
      <c r="BE15" s="19">
        <v>302</v>
      </c>
      <c r="BF15" s="50">
        <v>307</v>
      </c>
      <c r="BG15" s="19">
        <v>928</v>
      </c>
      <c r="BH15" s="50">
        <v>659</v>
      </c>
      <c r="BI15" s="19">
        <v>449</v>
      </c>
      <c r="BJ15" s="50">
        <v>434</v>
      </c>
      <c r="BK15" s="19">
        <v>3699</v>
      </c>
      <c r="BL15" s="50">
        <v>1986</v>
      </c>
      <c r="BM15" s="19">
        <v>6911</v>
      </c>
      <c r="BN15" s="50">
        <v>1722</v>
      </c>
      <c r="BO15" s="52" t="s">
        <v>3</v>
      </c>
      <c r="BP15" s="19">
        <v>36</v>
      </c>
      <c r="BQ15" s="50">
        <v>59</v>
      </c>
      <c r="BR15" s="19">
        <v>1411</v>
      </c>
      <c r="BS15" s="50">
        <v>1720</v>
      </c>
      <c r="BT15" s="19">
        <v>1194</v>
      </c>
      <c r="BU15" s="50">
        <v>1038</v>
      </c>
      <c r="BV15" s="19">
        <v>0</v>
      </c>
      <c r="BW15" s="50">
        <v>197</v>
      </c>
      <c r="BX15" s="19">
        <v>250</v>
      </c>
      <c r="BY15" s="50">
        <v>346</v>
      </c>
      <c r="BZ15" s="52" t="s">
        <v>3</v>
      </c>
      <c r="CA15" s="19">
        <v>225</v>
      </c>
      <c r="CB15" s="50">
        <v>200</v>
      </c>
      <c r="CC15" s="19">
        <v>590</v>
      </c>
      <c r="CD15" s="50">
        <v>407</v>
      </c>
      <c r="CE15" s="19">
        <v>939</v>
      </c>
      <c r="CF15" s="50">
        <v>819</v>
      </c>
      <c r="CG15" s="19">
        <v>39</v>
      </c>
      <c r="CH15" s="50">
        <v>79</v>
      </c>
      <c r="CI15" s="19">
        <v>192</v>
      </c>
      <c r="CJ15" s="50">
        <v>294</v>
      </c>
      <c r="CK15" s="52" t="s">
        <v>3</v>
      </c>
      <c r="CL15" s="19">
        <v>5773</v>
      </c>
      <c r="CM15" s="50">
        <v>1932</v>
      </c>
      <c r="CN15" s="19">
        <v>389</v>
      </c>
      <c r="CO15" s="50">
        <v>353</v>
      </c>
      <c r="CP15" s="19">
        <v>1146</v>
      </c>
      <c r="CQ15" s="50">
        <v>1049</v>
      </c>
      <c r="CR15" s="19">
        <v>0</v>
      </c>
      <c r="CS15" s="50">
        <v>197</v>
      </c>
      <c r="CT15" s="19">
        <v>70</v>
      </c>
      <c r="CU15" s="50">
        <v>83</v>
      </c>
      <c r="CV15" s="52" t="s">
        <v>3</v>
      </c>
      <c r="CW15" s="19">
        <v>0</v>
      </c>
      <c r="CX15" s="50">
        <v>197</v>
      </c>
      <c r="CY15" s="19">
        <v>2635</v>
      </c>
      <c r="CZ15" s="50">
        <v>902</v>
      </c>
      <c r="DA15" s="19">
        <v>13487</v>
      </c>
      <c r="DB15" s="50">
        <v>2792</v>
      </c>
      <c r="DC15" s="19">
        <v>619</v>
      </c>
      <c r="DD15" s="50">
        <v>499</v>
      </c>
      <c r="DE15" s="19">
        <v>0</v>
      </c>
      <c r="DF15" s="50">
        <v>197</v>
      </c>
      <c r="DG15" s="52" t="s">
        <v>3</v>
      </c>
      <c r="DH15" s="19">
        <v>1333</v>
      </c>
      <c r="DI15" s="50">
        <v>869</v>
      </c>
      <c r="DJ15" s="19">
        <v>2257</v>
      </c>
      <c r="DK15" s="50">
        <v>1771</v>
      </c>
      <c r="DL15" s="19">
        <v>75</v>
      </c>
      <c r="DM15" s="50">
        <v>125</v>
      </c>
      <c r="DN15" s="19">
        <v>539</v>
      </c>
      <c r="DO15" s="50">
        <v>448</v>
      </c>
      <c r="DP15" s="19">
        <v>178</v>
      </c>
      <c r="DQ15" s="50">
        <v>290</v>
      </c>
      <c r="DR15" s="52" t="s">
        <v>3</v>
      </c>
      <c r="DS15" s="19">
        <v>9051</v>
      </c>
      <c r="DT15" s="50">
        <v>1843</v>
      </c>
      <c r="DU15" s="19">
        <v>857</v>
      </c>
      <c r="DV15" s="50">
        <v>794</v>
      </c>
      <c r="DW15" s="19">
        <v>0</v>
      </c>
      <c r="DX15" s="50">
        <v>197</v>
      </c>
      <c r="DY15" s="19">
        <v>8194</v>
      </c>
      <c r="DZ15" s="50">
        <v>1794</v>
      </c>
    </row>
    <row r="16" spans="1:130" x14ac:dyDescent="0.2">
      <c r="A16" s="52" t="s">
        <v>4</v>
      </c>
      <c r="B16" s="53">
        <v>38783436</v>
      </c>
      <c r="C16" s="54">
        <v>10247</v>
      </c>
      <c r="D16" s="53">
        <v>33594813</v>
      </c>
      <c r="E16" s="54">
        <v>62303</v>
      </c>
      <c r="F16" s="53">
        <v>4337251</v>
      </c>
      <c r="G16" s="54">
        <v>59356</v>
      </c>
      <c r="H16" s="53">
        <v>514758</v>
      </c>
      <c r="I16" s="54">
        <v>19678</v>
      </c>
      <c r="J16" s="19">
        <v>3045</v>
      </c>
      <c r="K16" s="50">
        <v>1187</v>
      </c>
      <c r="L16" s="52" t="s">
        <v>4</v>
      </c>
      <c r="M16" s="23">
        <v>4206</v>
      </c>
      <c r="N16" s="50">
        <v>1533</v>
      </c>
      <c r="O16" s="19">
        <v>33757</v>
      </c>
      <c r="P16" s="50">
        <v>4412</v>
      </c>
      <c r="Q16" s="19">
        <v>4282</v>
      </c>
      <c r="R16" s="50">
        <v>1925</v>
      </c>
      <c r="S16" s="23" t="s">
        <v>61</v>
      </c>
      <c r="T16" s="55" t="s">
        <v>61</v>
      </c>
      <c r="U16" s="23">
        <v>22540</v>
      </c>
      <c r="V16" s="50">
        <v>4142</v>
      </c>
      <c r="W16" s="52" t="s">
        <v>4</v>
      </c>
      <c r="X16" s="19">
        <v>2932</v>
      </c>
      <c r="Y16" s="50">
        <v>1148</v>
      </c>
      <c r="Z16" s="19">
        <v>1372</v>
      </c>
      <c r="AA16" s="50">
        <v>789</v>
      </c>
      <c r="AB16" s="19">
        <v>6319</v>
      </c>
      <c r="AC16" s="50">
        <v>1636</v>
      </c>
      <c r="AD16" s="19">
        <v>25354</v>
      </c>
      <c r="AE16" s="50">
        <v>3674</v>
      </c>
      <c r="AF16" s="19">
        <v>14663</v>
      </c>
      <c r="AG16" s="50">
        <v>4534</v>
      </c>
      <c r="AH16" s="52" t="s">
        <v>4</v>
      </c>
      <c r="AI16" s="19">
        <v>14239</v>
      </c>
      <c r="AJ16" s="50">
        <v>2852</v>
      </c>
      <c r="AK16" s="19">
        <v>3598</v>
      </c>
      <c r="AL16" s="50">
        <v>1116</v>
      </c>
      <c r="AM16" s="19">
        <v>21539</v>
      </c>
      <c r="AN16" s="50">
        <v>3990</v>
      </c>
      <c r="AO16" s="19">
        <v>7073</v>
      </c>
      <c r="AP16" s="50">
        <v>2161</v>
      </c>
      <c r="AQ16" s="19">
        <v>3826</v>
      </c>
      <c r="AR16" s="50">
        <v>1640</v>
      </c>
      <c r="AS16" s="52" t="s">
        <v>4</v>
      </c>
      <c r="AT16" s="19">
        <v>3293</v>
      </c>
      <c r="AU16" s="50">
        <v>1534</v>
      </c>
      <c r="AV16" s="19">
        <v>4206</v>
      </c>
      <c r="AW16" s="50">
        <v>2214</v>
      </c>
      <c r="AX16" s="19">
        <v>4933</v>
      </c>
      <c r="AY16" s="50">
        <v>1557</v>
      </c>
      <c r="AZ16" s="19">
        <v>2513</v>
      </c>
      <c r="BA16" s="50">
        <v>1761</v>
      </c>
      <c r="BB16" s="19">
        <v>10637</v>
      </c>
      <c r="BC16" s="50">
        <v>2766</v>
      </c>
      <c r="BD16" s="52" t="s">
        <v>4</v>
      </c>
      <c r="BE16" s="19">
        <v>14062</v>
      </c>
      <c r="BF16" s="50">
        <v>2196</v>
      </c>
      <c r="BG16" s="19">
        <v>11442</v>
      </c>
      <c r="BH16" s="50">
        <v>2894</v>
      </c>
      <c r="BI16" s="19">
        <v>10897</v>
      </c>
      <c r="BJ16" s="50">
        <v>3085</v>
      </c>
      <c r="BK16" s="19">
        <v>3174</v>
      </c>
      <c r="BL16" s="50">
        <v>1367</v>
      </c>
      <c r="BM16" s="19">
        <v>7580</v>
      </c>
      <c r="BN16" s="50">
        <v>1967</v>
      </c>
      <c r="BO16" s="52" t="s">
        <v>4</v>
      </c>
      <c r="BP16" s="19">
        <v>1272</v>
      </c>
      <c r="BQ16" s="50">
        <v>548</v>
      </c>
      <c r="BR16" s="19">
        <v>1876</v>
      </c>
      <c r="BS16" s="50">
        <v>863</v>
      </c>
      <c r="BT16" s="19">
        <v>24656</v>
      </c>
      <c r="BU16" s="50">
        <v>3921</v>
      </c>
      <c r="BV16" s="19">
        <v>889</v>
      </c>
      <c r="BW16" s="50">
        <v>521</v>
      </c>
      <c r="BX16" s="19">
        <v>11988</v>
      </c>
      <c r="BY16" s="50">
        <v>2400</v>
      </c>
      <c r="BZ16" s="52" t="s">
        <v>4</v>
      </c>
      <c r="CA16" s="19">
        <v>8087</v>
      </c>
      <c r="CB16" s="50">
        <v>3044</v>
      </c>
      <c r="CC16" s="19">
        <v>40877</v>
      </c>
      <c r="CD16" s="50">
        <v>4862</v>
      </c>
      <c r="CE16" s="19">
        <v>14268</v>
      </c>
      <c r="CF16" s="50">
        <v>3593</v>
      </c>
      <c r="CG16" s="19">
        <v>2664</v>
      </c>
      <c r="CH16" s="50">
        <v>2344</v>
      </c>
      <c r="CI16" s="19">
        <v>9652</v>
      </c>
      <c r="CJ16" s="50">
        <v>2165</v>
      </c>
      <c r="CK16" s="52" t="s">
        <v>4</v>
      </c>
      <c r="CL16" s="19">
        <v>6023</v>
      </c>
      <c r="CM16" s="50">
        <v>2392</v>
      </c>
      <c r="CN16" s="19">
        <v>18919</v>
      </c>
      <c r="CO16" s="50">
        <v>3317</v>
      </c>
      <c r="CP16" s="19">
        <v>13090</v>
      </c>
      <c r="CQ16" s="50">
        <v>2523</v>
      </c>
      <c r="CR16" s="19">
        <v>2265</v>
      </c>
      <c r="CS16" s="50">
        <v>1211</v>
      </c>
      <c r="CT16" s="19">
        <v>5137</v>
      </c>
      <c r="CU16" s="50">
        <v>2222</v>
      </c>
      <c r="CV16" s="52" t="s">
        <v>4</v>
      </c>
      <c r="CW16" s="19">
        <v>1333</v>
      </c>
      <c r="CX16" s="50">
        <v>732</v>
      </c>
      <c r="CY16" s="19">
        <v>6158</v>
      </c>
      <c r="CZ16" s="50">
        <v>2158</v>
      </c>
      <c r="DA16" s="19">
        <v>39109</v>
      </c>
      <c r="DB16" s="50">
        <v>5377</v>
      </c>
      <c r="DC16" s="19">
        <v>11114</v>
      </c>
      <c r="DD16" s="50">
        <v>3085</v>
      </c>
      <c r="DE16" s="19">
        <v>400</v>
      </c>
      <c r="DF16" s="50">
        <v>260</v>
      </c>
      <c r="DG16" s="52" t="s">
        <v>4</v>
      </c>
      <c r="DH16" s="19">
        <v>14348</v>
      </c>
      <c r="DI16" s="50">
        <v>2852</v>
      </c>
      <c r="DJ16" s="19">
        <v>27973</v>
      </c>
      <c r="DK16" s="50">
        <v>3808</v>
      </c>
      <c r="DL16" s="19">
        <v>1150</v>
      </c>
      <c r="DM16" s="50">
        <v>687</v>
      </c>
      <c r="DN16" s="19">
        <v>7354</v>
      </c>
      <c r="DO16" s="50">
        <v>2283</v>
      </c>
      <c r="DP16" s="19">
        <v>2674</v>
      </c>
      <c r="DQ16" s="50">
        <v>1596</v>
      </c>
      <c r="DR16" s="52" t="s">
        <v>4</v>
      </c>
      <c r="DS16" s="19">
        <v>336614</v>
      </c>
      <c r="DT16" s="50">
        <v>13654</v>
      </c>
      <c r="DU16" s="19">
        <v>1102</v>
      </c>
      <c r="DV16" s="50">
        <v>682</v>
      </c>
      <c r="DW16" s="19">
        <v>3315</v>
      </c>
      <c r="DX16" s="50">
        <v>1372</v>
      </c>
      <c r="DY16" s="19">
        <v>332197</v>
      </c>
      <c r="DZ16" s="50">
        <v>13552</v>
      </c>
    </row>
    <row r="17" spans="1:130" x14ac:dyDescent="0.2">
      <c r="A17" s="52"/>
      <c r="B17" s="53"/>
      <c r="C17" s="54"/>
      <c r="D17" s="53"/>
      <c r="E17" s="54"/>
      <c r="F17" s="53"/>
      <c r="G17" s="54"/>
      <c r="H17" s="53"/>
      <c r="I17" s="54"/>
      <c r="J17" s="19"/>
      <c r="K17" s="50"/>
      <c r="L17" s="52"/>
      <c r="M17" s="23"/>
      <c r="N17" s="50"/>
      <c r="O17" s="19"/>
      <c r="P17" s="50"/>
      <c r="Q17" s="19"/>
      <c r="R17" s="50"/>
      <c r="S17" s="19"/>
      <c r="T17" s="50"/>
      <c r="U17" s="19"/>
      <c r="V17" s="50"/>
      <c r="W17" s="52"/>
      <c r="X17" s="19"/>
      <c r="Y17" s="50"/>
      <c r="Z17" s="19"/>
      <c r="AA17" s="50"/>
      <c r="AB17" s="19"/>
      <c r="AC17" s="50"/>
      <c r="AD17" s="19"/>
      <c r="AE17" s="50"/>
      <c r="AF17" s="19"/>
      <c r="AG17" s="50"/>
      <c r="AH17" s="52"/>
      <c r="AI17" s="19"/>
      <c r="AJ17" s="50"/>
      <c r="AK17" s="19"/>
      <c r="AL17" s="50"/>
      <c r="AM17" s="19"/>
      <c r="AN17" s="50"/>
      <c r="AO17" s="19"/>
      <c r="AP17" s="50"/>
      <c r="AQ17" s="19"/>
      <c r="AR17" s="50"/>
      <c r="AS17" s="52"/>
      <c r="AT17" s="19"/>
      <c r="AU17" s="50"/>
      <c r="AV17" s="19"/>
      <c r="AW17" s="50"/>
      <c r="AX17" s="19"/>
      <c r="AY17" s="50"/>
      <c r="AZ17" s="19"/>
      <c r="BA17" s="50"/>
      <c r="BB17" s="19"/>
      <c r="BC17" s="50"/>
      <c r="BD17" s="52"/>
      <c r="BE17" s="19"/>
      <c r="BF17" s="50"/>
      <c r="BG17" s="19"/>
      <c r="BH17" s="50"/>
      <c r="BI17" s="19"/>
      <c r="BJ17" s="50"/>
      <c r="BK17" s="19"/>
      <c r="BL17" s="50"/>
      <c r="BM17" s="19"/>
      <c r="BN17" s="50"/>
      <c r="BO17" s="52"/>
      <c r="BP17" s="19"/>
      <c r="BQ17" s="50"/>
      <c r="BR17" s="19"/>
      <c r="BS17" s="50"/>
      <c r="BT17" s="19"/>
      <c r="BU17" s="50"/>
      <c r="BV17" s="19"/>
      <c r="BW17" s="50"/>
      <c r="BX17" s="19"/>
      <c r="BY17" s="50"/>
      <c r="BZ17" s="52"/>
      <c r="CA17" s="19"/>
      <c r="CB17" s="50"/>
      <c r="CC17" s="19"/>
      <c r="CD17" s="50"/>
      <c r="CE17" s="19"/>
      <c r="CF17" s="50"/>
      <c r="CG17" s="19"/>
      <c r="CH17" s="50"/>
      <c r="CI17" s="19"/>
      <c r="CJ17" s="50"/>
      <c r="CK17" s="52"/>
      <c r="CL17" s="19"/>
      <c r="CM17" s="50"/>
      <c r="CN17" s="19"/>
      <c r="CO17" s="50"/>
      <c r="CP17" s="19"/>
      <c r="CQ17" s="50"/>
      <c r="CR17" s="19"/>
      <c r="CS17" s="50"/>
      <c r="CT17" s="19"/>
      <c r="CU17" s="50"/>
      <c r="CV17" s="52"/>
      <c r="CW17" s="19"/>
      <c r="CX17" s="50"/>
      <c r="CY17" s="19"/>
      <c r="CZ17" s="50"/>
      <c r="DA17" s="19"/>
      <c r="DB17" s="50"/>
      <c r="DC17" s="19"/>
      <c r="DD17" s="50"/>
      <c r="DE17" s="19"/>
      <c r="DF17" s="50"/>
      <c r="DG17" s="52"/>
      <c r="DH17" s="19"/>
      <c r="DI17" s="50"/>
      <c r="DJ17" s="19"/>
      <c r="DK17" s="50"/>
      <c r="DL17" s="19"/>
      <c r="DM17" s="50"/>
      <c r="DN17" s="19"/>
      <c r="DO17" s="50"/>
      <c r="DP17" s="19"/>
      <c r="DQ17" s="50"/>
      <c r="DR17" s="52"/>
      <c r="DS17" s="19"/>
      <c r="DT17" s="50"/>
      <c r="DU17" s="19"/>
      <c r="DV17" s="50"/>
      <c r="DW17" s="19"/>
      <c r="DX17" s="50"/>
      <c r="DY17" s="19"/>
      <c r="DZ17" s="50"/>
    </row>
    <row r="18" spans="1:130" x14ac:dyDescent="0.2">
      <c r="A18" s="52" t="s">
        <v>5</v>
      </c>
      <c r="B18" s="53">
        <v>5476928</v>
      </c>
      <c r="C18" s="54">
        <v>3255</v>
      </c>
      <c r="D18" s="53">
        <v>4466067</v>
      </c>
      <c r="E18" s="54">
        <v>27786</v>
      </c>
      <c r="F18" s="53">
        <v>754712</v>
      </c>
      <c r="G18" s="54">
        <v>24804</v>
      </c>
      <c r="H18" s="53">
        <v>223260</v>
      </c>
      <c r="I18" s="54">
        <v>12315</v>
      </c>
      <c r="J18" s="19">
        <v>2328</v>
      </c>
      <c r="K18" s="50">
        <v>1640</v>
      </c>
      <c r="L18" s="52" t="s">
        <v>5</v>
      </c>
      <c r="M18" s="23">
        <v>1698</v>
      </c>
      <c r="N18" s="50">
        <v>894</v>
      </c>
      <c r="O18" s="19">
        <v>13015</v>
      </c>
      <c r="P18" s="50">
        <v>2851</v>
      </c>
      <c r="Q18" s="19">
        <v>808</v>
      </c>
      <c r="R18" s="50">
        <v>631</v>
      </c>
      <c r="S18" s="19">
        <v>26909</v>
      </c>
      <c r="T18" s="50">
        <v>4141</v>
      </c>
      <c r="U18" s="23" t="s">
        <v>61</v>
      </c>
      <c r="V18" s="145" t="s">
        <v>61</v>
      </c>
      <c r="W18" s="52" t="s">
        <v>5</v>
      </c>
      <c r="X18" s="23">
        <v>2882</v>
      </c>
      <c r="Y18" s="50">
        <v>1331</v>
      </c>
      <c r="Z18" s="19">
        <v>0</v>
      </c>
      <c r="AA18" s="50">
        <v>195</v>
      </c>
      <c r="AB18" s="19">
        <v>1360</v>
      </c>
      <c r="AC18" s="50">
        <v>816</v>
      </c>
      <c r="AD18" s="19">
        <v>13546</v>
      </c>
      <c r="AE18" s="50">
        <v>2611</v>
      </c>
      <c r="AF18" s="19">
        <v>6128</v>
      </c>
      <c r="AG18" s="50">
        <v>2280</v>
      </c>
      <c r="AH18" s="52" t="s">
        <v>5</v>
      </c>
      <c r="AI18" s="19">
        <v>2795</v>
      </c>
      <c r="AJ18" s="50">
        <v>2376</v>
      </c>
      <c r="AK18" s="19">
        <v>1565</v>
      </c>
      <c r="AL18" s="50">
        <v>686</v>
      </c>
      <c r="AM18" s="19">
        <v>11369</v>
      </c>
      <c r="AN18" s="50">
        <v>2210</v>
      </c>
      <c r="AO18" s="19">
        <v>2672</v>
      </c>
      <c r="AP18" s="50">
        <v>1019</v>
      </c>
      <c r="AQ18" s="19">
        <v>3243</v>
      </c>
      <c r="AR18" s="50">
        <v>1073</v>
      </c>
      <c r="AS18" s="52" t="s">
        <v>5</v>
      </c>
      <c r="AT18" s="19">
        <v>4634</v>
      </c>
      <c r="AU18" s="50">
        <v>1585</v>
      </c>
      <c r="AV18" s="19">
        <v>1736</v>
      </c>
      <c r="AW18" s="50">
        <v>812</v>
      </c>
      <c r="AX18" s="19">
        <v>3361</v>
      </c>
      <c r="AY18" s="50">
        <v>1402</v>
      </c>
      <c r="AZ18" s="19">
        <v>390</v>
      </c>
      <c r="BA18" s="50">
        <v>353</v>
      </c>
      <c r="BB18" s="19">
        <v>3467</v>
      </c>
      <c r="BC18" s="50">
        <v>1447</v>
      </c>
      <c r="BD18" s="52" t="s">
        <v>5</v>
      </c>
      <c r="BE18" s="19">
        <v>2196</v>
      </c>
      <c r="BF18" s="50">
        <v>1490</v>
      </c>
      <c r="BG18" s="19">
        <v>4285</v>
      </c>
      <c r="BH18" s="50">
        <v>1866</v>
      </c>
      <c r="BI18" s="19">
        <v>3725</v>
      </c>
      <c r="BJ18" s="50">
        <v>1302</v>
      </c>
      <c r="BK18" s="19">
        <v>1319</v>
      </c>
      <c r="BL18" s="50">
        <v>1257</v>
      </c>
      <c r="BM18" s="19">
        <v>6246</v>
      </c>
      <c r="BN18" s="50">
        <v>2132</v>
      </c>
      <c r="BO18" s="52" t="s">
        <v>5</v>
      </c>
      <c r="BP18" s="19">
        <v>1334</v>
      </c>
      <c r="BQ18" s="50">
        <v>599</v>
      </c>
      <c r="BR18" s="19">
        <v>3050</v>
      </c>
      <c r="BS18" s="50">
        <v>1041</v>
      </c>
      <c r="BT18" s="19">
        <v>4366</v>
      </c>
      <c r="BU18" s="50">
        <v>2474</v>
      </c>
      <c r="BV18" s="19">
        <v>1360</v>
      </c>
      <c r="BW18" s="50">
        <v>827</v>
      </c>
      <c r="BX18" s="19">
        <v>2731</v>
      </c>
      <c r="BY18" s="50">
        <v>1048</v>
      </c>
      <c r="BZ18" s="52" t="s">
        <v>5</v>
      </c>
      <c r="CA18" s="19">
        <v>5073</v>
      </c>
      <c r="CB18" s="50">
        <v>1731</v>
      </c>
      <c r="CC18" s="19">
        <v>8612</v>
      </c>
      <c r="CD18" s="50">
        <v>2369</v>
      </c>
      <c r="CE18" s="19">
        <v>6059</v>
      </c>
      <c r="CF18" s="50">
        <v>2072</v>
      </c>
      <c r="CG18" s="19">
        <v>1801</v>
      </c>
      <c r="CH18" s="50">
        <v>704</v>
      </c>
      <c r="CI18" s="19">
        <v>3674</v>
      </c>
      <c r="CJ18" s="50">
        <v>1119</v>
      </c>
      <c r="CK18" s="52" t="s">
        <v>5</v>
      </c>
      <c r="CL18" s="19">
        <v>3828</v>
      </c>
      <c r="CM18" s="50">
        <v>1353</v>
      </c>
      <c r="CN18" s="19">
        <v>3473</v>
      </c>
      <c r="CO18" s="50">
        <v>1314</v>
      </c>
      <c r="CP18" s="19">
        <v>4586</v>
      </c>
      <c r="CQ18" s="50">
        <v>1581</v>
      </c>
      <c r="CR18" s="19">
        <v>63</v>
      </c>
      <c r="CS18" s="50">
        <v>126</v>
      </c>
      <c r="CT18" s="19">
        <v>1945</v>
      </c>
      <c r="CU18" s="50">
        <v>1111</v>
      </c>
      <c r="CV18" s="52" t="s">
        <v>5</v>
      </c>
      <c r="CW18" s="19">
        <v>1735</v>
      </c>
      <c r="CX18" s="50">
        <v>1283</v>
      </c>
      <c r="CY18" s="19">
        <v>4035</v>
      </c>
      <c r="CZ18" s="50">
        <v>1575</v>
      </c>
      <c r="DA18" s="19">
        <v>20725</v>
      </c>
      <c r="DB18" s="50">
        <v>3591</v>
      </c>
      <c r="DC18" s="19">
        <v>3642</v>
      </c>
      <c r="DD18" s="50">
        <v>1659</v>
      </c>
      <c r="DE18" s="19">
        <v>647</v>
      </c>
      <c r="DF18" s="50">
        <v>441</v>
      </c>
      <c r="DG18" s="52" t="s">
        <v>5</v>
      </c>
      <c r="DH18" s="19">
        <v>7148</v>
      </c>
      <c r="DI18" s="50">
        <v>1776</v>
      </c>
      <c r="DJ18" s="19">
        <v>4487</v>
      </c>
      <c r="DK18" s="50">
        <v>1772</v>
      </c>
      <c r="DL18" s="19">
        <v>309</v>
      </c>
      <c r="DM18" s="50">
        <v>316</v>
      </c>
      <c r="DN18" s="19">
        <v>3243</v>
      </c>
      <c r="DO18" s="50">
        <v>1362</v>
      </c>
      <c r="DP18" s="19">
        <v>3657</v>
      </c>
      <c r="DQ18" s="50">
        <v>1297</v>
      </c>
      <c r="DR18" s="52" t="s">
        <v>5</v>
      </c>
      <c r="DS18" s="19">
        <v>32889</v>
      </c>
      <c r="DT18" s="50">
        <v>4669</v>
      </c>
      <c r="DU18" s="19">
        <v>751</v>
      </c>
      <c r="DV18" s="50">
        <v>643</v>
      </c>
      <c r="DW18" s="19">
        <v>614</v>
      </c>
      <c r="DX18" s="50">
        <v>891</v>
      </c>
      <c r="DY18" s="19">
        <v>31524</v>
      </c>
      <c r="DZ18" s="50">
        <v>4521</v>
      </c>
    </row>
    <row r="19" spans="1:130" x14ac:dyDescent="0.2">
      <c r="A19" s="52" t="s">
        <v>6</v>
      </c>
      <c r="B19" s="53">
        <v>3541758</v>
      </c>
      <c r="C19" s="54">
        <v>2975</v>
      </c>
      <c r="D19" s="53">
        <v>3116440</v>
      </c>
      <c r="E19" s="54">
        <v>16535</v>
      </c>
      <c r="F19" s="53">
        <v>323316</v>
      </c>
      <c r="G19" s="54">
        <v>14648</v>
      </c>
      <c r="H19" s="53">
        <v>75586</v>
      </c>
      <c r="I19" s="54">
        <v>6930</v>
      </c>
      <c r="J19" s="19">
        <v>1102</v>
      </c>
      <c r="K19" s="50">
        <v>930</v>
      </c>
      <c r="L19" s="52" t="s">
        <v>6</v>
      </c>
      <c r="M19" s="23">
        <v>331</v>
      </c>
      <c r="N19" s="50">
        <v>470</v>
      </c>
      <c r="O19" s="19">
        <v>309</v>
      </c>
      <c r="P19" s="50">
        <v>234</v>
      </c>
      <c r="Q19" s="19">
        <v>960</v>
      </c>
      <c r="R19" s="50">
        <v>889</v>
      </c>
      <c r="S19" s="19">
        <v>3979</v>
      </c>
      <c r="T19" s="50">
        <v>1293</v>
      </c>
      <c r="U19" s="19">
        <v>562</v>
      </c>
      <c r="V19" s="50">
        <v>519</v>
      </c>
      <c r="W19" s="52" t="s">
        <v>6</v>
      </c>
      <c r="X19" s="23" t="s">
        <v>61</v>
      </c>
      <c r="Y19" s="55" t="s">
        <v>61</v>
      </c>
      <c r="Z19" s="23">
        <v>0</v>
      </c>
      <c r="AA19" s="50">
        <v>200</v>
      </c>
      <c r="AB19" s="19">
        <v>433</v>
      </c>
      <c r="AC19" s="50">
        <v>449</v>
      </c>
      <c r="AD19" s="19">
        <v>4629</v>
      </c>
      <c r="AE19" s="50">
        <v>1503</v>
      </c>
      <c r="AF19" s="19">
        <v>1129</v>
      </c>
      <c r="AG19" s="50">
        <v>583</v>
      </c>
      <c r="AH19" s="52" t="s">
        <v>6</v>
      </c>
      <c r="AI19" s="19">
        <v>449</v>
      </c>
      <c r="AJ19" s="50">
        <v>604</v>
      </c>
      <c r="AK19" s="19">
        <v>0</v>
      </c>
      <c r="AL19" s="50">
        <v>200</v>
      </c>
      <c r="AM19" s="19">
        <v>1733</v>
      </c>
      <c r="AN19" s="50">
        <v>1406</v>
      </c>
      <c r="AO19" s="19">
        <v>488</v>
      </c>
      <c r="AP19" s="50">
        <v>317</v>
      </c>
      <c r="AQ19" s="19">
        <v>162</v>
      </c>
      <c r="AR19" s="50">
        <v>270</v>
      </c>
      <c r="AS19" s="52" t="s">
        <v>6</v>
      </c>
      <c r="AT19" s="19">
        <v>329</v>
      </c>
      <c r="AU19" s="50">
        <v>524</v>
      </c>
      <c r="AV19" s="19">
        <v>43</v>
      </c>
      <c r="AW19" s="50">
        <v>99</v>
      </c>
      <c r="AX19" s="19">
        <v>330</v>
      </c>
      <c r="AY19" s="50">
        <v>321</v>
      </c>
      <c r="AZ19" s="19">
        <v>941</v>
      </c>
      <c r="BA19" s="50">
        <v>547</v>
      </c>
      <c r="BB19" s="19">
        <v>1716</v>
      </c>
      <c r="BC19" s="50">
        <v>1020</v>
      </c>
      <c r="BD19" s="52" t="s">
        <v>6</v>
      </c>
      <c r="BE19" s="19">
        <v>8519</v>
      </c>
      <c r="BF19" s="50">
        <v>1969</v>
      </c>
      <c r="BG19" s="19">
        <v>614</v>
      </c>
      <c r="BH19" s="50">
        <v>438</v>
      </c>
      <c r="BI19" s="19">
        <v>780</v>
      </c>
      <c r="BJ19" s="50">
        <v>395</v>
      </c>
      <c r="BK19" s="19">
        <v>0</v>
      </c>
      <c r="BL19" s="50">
        <v>200</v>
      </c>
      <c r="BM19" s="19">
        <v>248</v>
      </c>
      <c r="BN19" s="50">
        <v>265</v>
      </c>
      <c r="BO19" s="52" t="s">
        <v>6</v>
      </c>
      <c r="BP19" s="19">
        <v>0</v>
      </c>
      <c r="BQ19" s="50">
        <v>200</v>
      </c>
      <c r="BR19" s="19">
        <v>0</v>
      </c>
      <c r="BS19" s="50">
        <v>200</v>
      </c>
      <c r="BT19" s="19">
        <v>34</v>
      </c>
      <c r="BU19" s="50">
        <v>55</v>
      </c>
      <c r="BV19" s="19">
        <v>750</v>
      </c>
      <c r="BW19" s="50">
        <v>455</v>
      </c>
      <c r="BX19" s="19">
        <v>4496</v>
      </c>
      <c r="BY19" s="50">
        <v>1472</v>
      </c>
      <c r="BZ19" s="52" t="s">
        <v>6</v>
      </c>
      <c r="CA19" s="19">
        <v>0</v>
      </c>
      <c r="CB19" s="50">
        <v>200</v>
      </c>
      <c r="CC19" s="19">
        <v>22160</v>
      </c>
      <c r="CD19" s="50">
        <v>3780</v>
      </c>
      <c r="CE19" s="19">
        <v>1651</v>
      </c>
      <c r="CF19" s="50">
        <v>1003</v>
      </c>
      <c r="CG19" s="19">
        <v>64</v>
      </c>
      <c r="CH19" s="50">
        <v>109</v>
      </c>
      <c r="CI19" s="19">
        <v>1124</v>
      </c>
      <c r="CJ19" s="50">
        <v>558</v>
      </c>
      <c r="CK19" s="52" t="s">
        <v>6</v>
      </c>
      <c r="CL19" s="19">
        <v>45</v>
      </c>
      <c r="CM19" s="50">
        <v>75</v>
      </c>
      <c r="CN19" s="19">
        <v>62</v>
      </c>
      <c r="CO19" s="50">
        <v>93</v>
      </c>
      <c r="CP19" s="19">
        <v>3427</v>
      </c>
      <c r="CQ19" s="50">
        <v>1310</v>
      </c>
      <c r="CR19" s="19">
        <v>3255</v>
      </c>
      <c r="CS19" s="50">
        <v>1419</v>
      </c>
      <c r="CT19" s="19">
        <v>1054</v>
      </c>
      <c r="CU19" s="50">
        <v>714</v>
      </c>
      <c r="CV19" s="52" t="s">
        <v>6</v>
      </c>
      <c r="CW19" s="19">
        <v>0</v>
      </c>
      <c r="CX19" s="50">
        <v>200</v>
      </c>
      <c r="CY19" s="19">
        <v>394</v>
      </c>
      <c r="CZ19" s="50">
        <v>433</v>
      </c>
      <c r="DA19" s="19">
        <v>2679</v>
      </c>
      <c r="DB19" s="50">
        <v>1319</v>
      </c>
      <c r="DC19" s="19">
        <v>0</v>
      </c>
      <c r="DD19" s="50">
        <v>200</v>
      </c>
      <c r="DE19" s="19">
        <v>1131</v>
      </c>
      <c r="DF19" s="50">
        <v>560</v>
      </c>
      <c r="DG19" s="52" t="s">
        <v>6</v>
      </c>
      <c r="DH19" s="19">
        <v>2320</v>
      </c>
      <c r="DI19" s="50">
        <v>1053</v>
      </c>
      <c r="DJ19" s="19">
        <v>631</v>
      </c>
      <c r="DK19" s="50">
        <v>369</v>
      </c>
      <c r="DL19" s="19">
        <v>286</v>
      </c>
      <c r="DM19" s="50">
        <v>323</v>
      </c>
      <c r="DN19" s="19">
        <v>237</v>
      </c>
      <c r="DO19" s="50">
        <v>243</v>
      </c>
      <c r="DP19" s="19">
        <v>0</v>
      </c>
      <c r="DQ19" s="50">
        <v>200</v>
      </c>
      <c r="DR19" s="52" t="s">
        <v>6</v>
      </c>
      <c r="DS19" s="19">
        <v>26416</v>
      </c>
      <c r="DT19" s="50">
        <v>3933</v>
      </c>
      <c r="DU19" s="19">
        <v>3066</v>
      </c>
      <c r="DV19" s="50">
        <v>1260</v>
      </c>
      <c r="DW19" s="19">
        <v>602</v>
      </c>
      <c r="DX19" s="50">
        <v>845</v>
      </c>
      <c r="DY19" s="19">
        <v>22748</v>
      </c>
      <c r="DZ19" s="50">
        <v>3861</v>
      </c>
    </row>
    <row r="20" spans="1:130" x14ac:dyDescent="0.2">
      <c r="A20" s="52" t="s">
        <v>7</v>
      </c>
      <c r="B20" s="53">
        <v>942073</v>
      </c>
      <c r="C20" s="54">
        <v>1325</v>
      </c>
      <c r="D20" s="53">
        <v>817779</v>
      </c>
      <c r="E20" s="54">
        <v>9121</v>
      </c>
      <c r="F20" s="53">
        <v>85147</v>
      </c>
      <c r="G20" s="54">
        <v>8425</v>
      </c>
      <c r="H20" s="53">
        <v>33400</v>
      </c>
      <c r="I20" s="54">
        <v>3275</v>
      </c>
      <c r="J20" s="19">
        <v>148</v>
      </c>
      <c r="K20" s="50">
        <v>253</v>
      </c>
      <c r="L20" s="52" t="s">
        <v>7</v>
      </c>
      <c r="M20" s="23">
        <v>80</v>
      </c>
      <c r="N20" s="50">
        <v>138</v>
      </c>
      <c r="O20" s="19">
        <v>22</v>
      </c>
      <c r="P20" s="50">
        <v>38</v>
      </c>
      <c r="Q20" s="19">
        <v>0</v>
      </c>
      <c r="R20" s="50">
        <v>193</v>
      </c>
      <c r="S20" s="19">
        <v>598</v>
      </c>
      <c r="T20" s="50">
        <v>493</v>
      </c>
      <c r="U20" s="19">
        <v>106</v>
      </c>
      <c r="V20" s="50">
        <v>130</v>
      </c>
      <c r="W20" s="52" t="s">
        <v>7</v>
      </c>
      <c r="X20" s="19">
        <v>1263</v>
      </c>
      <c r="Y20" s="50">
        <v>697</v>
      </c>
      <c r="Z20" s="23" t="s">
        <v>61</v>
      </c>
      <c r="AA20" s="55" t="s">
        <v>61</v>
      </c>
      <c r="AB20" s="23">
        <v>113</v>
      </c>
      <c r="AC20" s="50">
        <v>100</v>
      </c>
      <c r="AD20" s="19">
        <v>708</v>
      </c>
      <c r="AE20" s="50">
        <v>404</v>
      </c>
      <c r="AF20" s="19">
        <v>293</v>
      </c>
      <c r="AG20" s="50">
        <v>480</v>
      </c>
      <c r="AH20" s="52" t="s">
        <v>7</v>
      </c>
      <c r="AI20" s="19">
        <v>68</v>
      </c>
      <c r="AJ20" s="50">
        <v>109</v>
      </c>
      <c r="AK20" s="19">
        <v>30</v>
      </c>
      <c r="AL20" s="50">
        <v>70</v>
      </c>
      <c r="AM20" s="19">
        <v>953</v>
      </c>
      <c r="AN20" s="50">
        <v>792</v>
      </c>
      <c r="AO20" s="19">
        <v>26</v>
      </c>
      <c r="AP20" s="50">
        <v>43</v>
      </c>
      <c r="AQ20" s="19">
        <v>0</v>
      </c>
      <c r="AR20" s="50">
        <v>193</v>
      </c>
      <c r="AS20" s="52" t="s">
        <v>7</v>
      </c>
      <c r="AT20" s="19">
        <v>0</v>
      </c>
      <c r="AU20" s="50">
        <v>193</v>
      </c>
      <c r="AV20" s="19">
        <v>36</v>
      </c>
      <c r="AW20" s="50">
        <v>59</v>
      </c>
      <c r="AX20" s="19">
        <v>0</v>
      </c>
      <c r="AY20" s="50">
        <v>193</v>
      </c>
      <c r="AZ20" s="19">
        <v>116</v>
      </c>
      <c r="BA20" s="50">
        <v>157</v>
      </c>
      <c r="BB20" s="19">
        <v>6985</v>
      </c>
      <c r="BC20" s="50">
        <v>1792</v>
      </c>
      <c r="BD20" s="52" t="s">
        <v>7</v>
      </c>
      <c r="BE20" s="19">
        <v>509</v>
      </c>
      <c r="BF20" s="50">
        <v>468</v>
      </c>
      <c r="BG20" s="19">
        <v>11</v>
      </c>
      <c r="BH20" s="50">
        <v>24</v>
      </c>
      <c r="BI20" s="19">
        <v>0</v>
      </c>
      <c r="BJ20" s="50">
        <v>193</v>
      </c>
      <c r="BK20" s="19">
        <v>105</v>
      </c>
      <c r="BL20" s="50">
        <v>180</v>
      </c>
      <c r="BM20" s="19">
        <v>230</v>
      </c>
      <c r="BN20" s="50">
        <v>271</v>
      </c>
      <c r="BO20" s="52" t="s">
        <v>7</v>
      </c>
      <c r="BP20" s="19">
        <v>94</v>
      </c>
      <c r="BQ20" s="50">
        <v>167</v>
      </c>
      <c r="BR20" s="19">
        <v>0</v>
      </c>
      <c r="BS20" s="50">
        <v>193</v>
      </c>
      <c r="BT20" s="19">
        <v>27</v>
      </c>
      <c r="BU20" s="50">
        <v>47</v>
      </c>
      <c r="BV20" s="19">
        <v>0</v>
      </c>
      <c r="BW20" s="50">
        <v>193</v>
      </c>
      <c r="BX20" s="19">
        <v>5656</v>
      </c>
      <c r="BY20" s="50">
        <v>2329</v>
      </c>
      <c r="BZ20" s="52" t="s">
        <v>7</v>
      </c>
      <c r="CA20" s="19">
        <v>0</v>
      </c>
      <c r="CB20" s="50">
        <v>193</v>
      </c>
      <c r="CC20" s="19">
        <v>2218</v>
      </c>
      <c r="CD20" s="50">
        <v>722</v>
      </c>
      <c r="CE20" s="19">
        <v>338</v>
      </c>
      <c r="CF20" s="50">
        <v>267</v>
      </c>
      <c r="CG20" s="19">
        <v>0</v>
      </c>
      <c r="CH20" s="50">
        <v>193</v>
      </c>
      <c r="CI20" s="19">
        <v>272</v>
      </c>
      <c r="CJ20" s="50">
        <v>229</v>
      </c>
      <c r="CK20" s="52" t="s">
        <v>7</v>
      </c>
      <c r="CL20" s="19">
        <v>0</v>
      </c>
      <c r="CM20" s="50">
        <v>193</v>
      </c>
      <c r="CN20" s="19">
        <v>0</v>
      </c>
      <c r="CO20" s="50">
        <v>193</v>
      </c>
      <c r="CP20" s="19">
        <v>10139</v>
      </c>
      <c r="CQ20" s="50">
        <v>2345</v>
      </c>
      <c r="CR20" s="19">
        <v>0</v>
      </c>
      <c r="CS20" s="50">
        <v>193</v>
      </c>
      <c r="CT20" s="19">
        <v>212</v>
      </c>
      <c r="CU20" s="50">
        <v>183</v>
      </c>
      <c r="CV20" s="52" t="s">
        <v>7</v>
      </c>
      <c r="CW20" s="19">
        <v>23</v>
      </c>
      <c r="CX20" s="50">
        <v>37</v>
      </c>
      <c r="CY20" s="19">
        <v>34</v>
      </c>
      <c r="CZ20" s="50">
        <v>59</v>
      </c>
      <c r="DA20" s="19">
        <v>515</v>
      </c>
      <c r="DB20" s="50">
        <v>506</v>
      </c>
      <c r="DC20" s="19">
        <v>0</v>
      </c>
      <c r="DD20" s="50">
        <v>193</v>
      </c>
      <c r="DE20" s="19">
        <v>112</v>
      </c>
      <c r="DF20" s="50">
        <v>185</v>
      </c>
      <c r="DG20" s="52" t="s">
        <v>7</v>
      </c>
      <c r="DH20" s="19">
        <v>1021</v>
      </c>
      <c r="DI20" s="50">
        <v>581</v>
      </c>
      <c r="DJ20" s="19">
        <v>181</v>
      </c>
      <c r="DK20" s="50">
        <v>293</v>
      </c>
      <c r="DL20" s="19">
        <v>158</v>
      </c>
      <c r="DM20" s="50">
        <v>129</v>
      </c>
      <c r="DN20" s="19">
        <v>0</v>
      </c>
      <c r="DO20" s="50">
        <v>193</v>
      </c>
      <c r="DP20" s="19">
        <v>0</v>
      </c>
      <c r="DQ20" s="50">
        <v>193</v>
      </c>
      <c r="DR20" s="52" t="s">
        <v>7</v>
      </c>
      <c r="DS20" s="19">
        <v>5747</v>
      </c>
      <c r="DT20" s="50">
        <v>1837</v>
      </c>
      <c r="DU20" s="19">
        <v>666</v>
      </c>
      <c r="DV20" s="50">
        <v>944</v>
      </c>
      <c r="DW20" s="19">
        <v>0</v>
      </c>
      <c r="DX20" s="50">
        <v>193</v>
      </c>
      <c r="DY20" s="19">
        <v>5081</v>
      </c>
      <c r="DZ20" s="50">
        <v>1628</v>
      </c>
    </row>
    <row r="21" spans="1:130" x14ac:dyDescent="0.2">
      <c r="A21" s="52" t="s">
        <v>8</v>
      </c>
      <c r="B21" s="53">
        <v>672022</v>
      </c>
      <c r="C21" s="54">
        <v>1765</v>
      </c>
      <c r="D21" s="53">
        <v>538547</v>
      </c>
      <c r="E21" s="54">
        <v>7335</v>
      </c>
      <c r="F21" s="53">
        <v>64166</v>
      </c>
      <c r="G21" s="54">
        <v>6120</v>
      </c>
      <c r="H21" s="53">
        <v>58154</v>
      </c>
      <c r="I21" s="54">
        <v>4335</v>
      </c>
      <c r="J21" s="19">
        <v>140</v>
      </c>
      <c r="K21" s="50">
        <v>161</v>
      </c>
      <c r="L21" s="52" t="s">
        <v>8</v>
      </c>
      <c r="M21" s="23">
        <v>77</v>
      </c>
      <c r="N21" s="50">
        <v>130</v>
      </c>
      <c r="O21" s="19">
        <v>744</v>
      </c>
      <c r="P21" s="50">
        <v>505</v>
      </c>
      <c r="Q21" s="19">
        <v>0</v>
      </c>
      <c r="R21" s="50">
        <v>203</v>
      </c>
      <c r="S21" s="19">
        <v>3908</v>
      </c>
      <c r="T21" s="50">
        <v>974</v>
      </c>
      <c r="U21" s="19">
        <v>531</v>
      </c>
      <c r="V21" s="50">
        <v>459</v>
      </c>
      <c r="W21" s="52" t="s">
        <v>8</v>
      </c>
      <c r="X21" s="19">
        <v>1225</v>
      </c>
      <c r="Y21" s="50">
        <v>594</v>
      </c>
      <c r="Z21" s="19">
        <v>278</v>
      </c>
      <c r="AA21" s="50">
        <v>287</v>
      </c>
      <c r="AB21" s="23" t="s">
        <v>61</v>
      </c>
      <c r="AC21" s="55" t="s">
        <v>61</v>
      </c>
      <c r="AD21" s="23">
        <v>2717</v>
      </c>
      <c r="AE21" s="50">
        <v>1021</v>
      </c>
      <c r="AF21" s="19">
        <v>1105</v>
      </c>
      <c r="AG21" s="50">
        <v>607</v>
      </c>
      <c r="AH21" s="52" t="s">
        <v>8</v>
      </c>
      <c r="AI21" s="19">
        <v>103</v>
      </c>
      <c r="AJ21" s="50">
        <v>122</v>
      </c>
      <c r="AK21" s="19">
        <v>0</v>
      </c>
      <c r="AL21" s="50">
        <v>203</v>
      </c>
      <c r="AM21" s="19">
        <v>2418</v>
      </c>
      <c r="AN21" s="50">
        <v>990</v>
      </c>
      <c r="AO21" s="19">
        <v>957</v>
      </c>
      <c r="AP21" s="50">
        <v>826</v>
      </c>
      <c r="AQ21" s="19">
        <v>218</v>
      </c>
      <c r="AR21" s="50">
        <v>208</v>
      </c>
      <c r="AS21" s="52" t="s">
        <v>8</v>
      </c>
      <c r="AT21" s="19">
        <v>0</v>
      </c>
      <c r="AU21" s="50">
        <v>203</v>
      </c>
      <c r="AV21" s="19">
        <v>233</v>
      </c>
      <c r="AW21" s="50">
        <v>280</v>
      </c>
      <c r="AX21" s="19">
        <v>197</v>
      </c>
      <c r="AY21" s="50">
        <v>163</v>
      </c>
      <c r="AZ21" s="19">
        <v>118</v>
      </c>
      <c r="BA21" s="50">
        <v>144</v>
      </c>
      <c r="BB21" s="19">
        <v>12778</v>
      </c>
      <c r="BC21" s="50">
        <v>2313</v>
      </c>
      <c r="BD21" s="52" t="s">
        <v>8</v>
      </c>
      <c r="BE21" s="19">
        <v>1974</v>
      </c>
      <c r="BF21" s="50">
        <v>731</v>
      </c>
      <c r="BG21" s="19">
        <v>922</v>
      </c>
      <c r="BH21" s="50">
        <v>395</v>
      </c>
      <c r="BI21" s="19">
        <v>542</v>
      </c>
      <c r="BJ21" s="50">
        <v>341</v>
      </c>
      <c r="BK21" s="19">
        <v>224</v>
      </c>
      <c r="BL21" s="50">
        <v>218</v>
      </c>
      <c r="BM21" s="19">
        <v>566</v>
      </c>
      <c r="BN21" s="50">
        <v>456</v>
      </c>
      <c r="BO21" s="52" t="s">
        <v>8</v>
      </c>
      <c r="BP21" s="19">
        <v>17</v>
      </c>
      <c r="BQ21" s="50">
        <v>30</v>
      </c>
      <c r="BR21" s="19">
        <v>190</v>
      </c>
      <c r="BS21" s="50">
        <v>266</v>
      </c>
      <c r="BT21" s="19">
        <v>356</v>
      </c>
      <c r="BU21" s="50">
        <v>402</v>
      </c>
      <c r="BV21" s="19">
        <v>168</v>
      </c>
      <c r="BW21" s="50">
        <v>268</v>
      </c>
      <c r="BX21" s="19">
        <v>1494</v>
      </c>
      <c r="BY21" s="50">
        <v>756</v>
      </c>
      <c r="BZ21" s="52" t="s">
        <v>8</v>
      </c>
      <c r="CA21" s="19">
        <v>1</v>
      </c>
      <c r="CB21" s="50">
        <v>3</v>
      </c>
      <c r="CC21" s="19">
        <v>4762</v>
      </c>
      <c r="CD21" s="50">
        <v>1210</v>
      </c>
      <c r="CE21" s="19">
        <v>1367</v>
      </c>
      <c r="CF21" s="50">
        <v>621</v>
      </c>
      <c r="CG21" s="19">
        <v>83</v>
      </c>
      <c r="CH21" s="50">
        <v>84</v>
      </c>
      <c r="CI21" s="19">
        <v>659</v>
      </c>
      <c r="CJ21" s="50">
        <v>362</v>
      </c>
      <c r="CK21" s="52" t="s">
        <v>8</v>
      </c>
      <c r="CL21" s="19">
        <v>122</v>
      </c>
      <c r="CM21" s="50">
        <v>205</v>
      </c>
      <c r="CN21" s="19">
        <v>125</v>
      </c>
      <c r="CO21" s="50">
        <v>140</v>
      </c>
      <c r="CP21" s="19">
        <v>2468</v>
      </c>
      <c r="CQ21" s="50">
        <v>848</v>
      </c>
      <c r="CR21" s="19">
        <v>268</v>
      </c>
      <c r="CS21" s="50">
        <v>224</v>
      </c>
      <c r="CT21" s="19">
        <v>382</v>
      </c>
      <c r="CU21" s="50">
        <v>291</v>
      </c>
      <c r="CV21" s="52" t="s">
        <v>8</v>
      </c>
      <c r="CW21" s="19">
        <v>0</v>
      </c>
      <c r="CX21" s="50">
        <v>203</v>
      </c>
      <c r="CY21" s="19">
        <v>452</v>
      </c>
      <c r="CZ21" s="50">
        <v>330</v>
      </c>
      <c r="DA21" s="19">
        <v>2213</v>
      </c>
      <c r="DB21" s="50">
        <v>909</v>
      </c>
      <c r="DC21" s="19">
        <v>249</v>
      </c>
      <c r="DD21" s="50">
        <v>292</v>
      </c>
      <c r="DE21" s="19">
        <v>0</v>
      </c>
      <c r="DF21" s="50">
        <v>203</v>
      </c>
      <c r="DG21" s="52" t="s">
        <v>8</v>
      </c>
      <c r="DH21" s="19">
        <v>9847</v>
      </c>
      <c r="DI21" s="50">
        <v>2343</v>
      </c>
      <c r="DJ21" s="19">
        <v>418</v>
      </c>
      <c r="DK21" s="50">
        <v>337</v>
      </c>
      <c r="DL21" s="19">
        <v>296</v>
      </c>
      <c r="DM21" s="50">
        <v>337</v>
      </c>
      <c r="DN21" s="19">
        <v>242</v>
      </c>
      <c r="DO21" s="50">
        <v>222</v>
      </c>
      <c r="DP21" s="19">
        <v>0</v>
      </c>
      <c r="DQ21" s="50">
        <v>203</v>
      </c>
      <c r="DR21" s="52" t="s">
        <v>8</v>
      </c>
      <c r="DS21" s="19">
        <v>11155</v>
      </c>
      <c r="DT21" s="50">
        <v>1804</v>
      </c>
      <c r="DU21" s="19">
        <v>351</v>
      </c>
      <c r="DV21" s="50">
        <v>287</v>
      </c>
      <c r="DW21" s="19">
        <v>136</v>
      </c>
      <c r="DX21" s="50">
        <v>171</v>
      </c>
      <c r="DY21" s="19">
        <v>10668</v>
      </c>
      <c r="DZ21" s="50">
        <v>1773</v>
      </c>
    </row>
    <row r="22" spans="1:130" x14ac:dyDescent="0.2">
      <c r="A22" s="52" t="s">
        <v>9</v>
      </c>
      <c r="B22" s="53">
        <v>20401575</v>
      </c>
      <c r="C22" s="54">
        <v>7828</v>
      </c>
      <c r="D22" s="53">
        <v>17176492</v>
      </c>
      <c r="E22" s="54">
        <v>49542</v>
      </c>
      <c r="F22" s="53">
        <v>2387227</v>
      </c>
      <c r="G22" s="54">
        <v>43437</v>
      </c>
      <c r="H22" s="53">
        <v>605018</v>
      </c>
      <c r="I22" s="54">
        <v>21606</v>
      </c>
      <c r="J22" s="19">
        <v>11353</v>
      </c>
      <c r="K22" s="50">
        <v>2540</v>
      </c>
      <c r="L22" s="52" t="s">
        <v>9</v>
      </c>
      <c r="M22" s="23">
        <v>1852</v>
      </c>
      <c r="N22" s="50">
        <v>794</v>
      </c>
      <c r="O22" s="19">
        <v>10312</v>
      </c>
      <c r="P22" s="50">
        <v>3126</v>
      </c>
      <c r="Q22" s="19">
        <v>4136</v>
      </c>
      <c r="R22" s="50">
        <v>1736</v>
      </c>
      <c r="S22" s="19">
        <v>28420</v>
      </c>
      <c r="T22" s="50">
        <v>4643</v>
      </c>
      <c r="U22" s="19">
        <v>9880</v>
      </c>
      <c r="V22" s="50">
        <v>2134</v>
      </c>
      <c r="W22" s="52" t="s">
        <v>9</v>
      </c>
      <c r="X22" s="19">
        <v>15285</v>
      </c>
      <c r="Y22" s="50">
        <v>3533</v>
      </c>
      <c r="Z22" s="19">
        <v>3143</v>
      </c>
      <c r="AA22" s="50">
        <v>1203</v>
      </c>
      <c r="AB22" s="19">
        <v>1752</v>
      </c>
      <c r="AC22" s="50">
        <v>783</v>
      </c>
      <c r="AD22" s="23" t="s">
        <v>61</v>
      </c>
      <c r="AE22" s="55" t="s">
        <v>61</v>
      </c>
      <c r="AF22" s="23">
        <v>39578</v>
      </c>
      <c r="AG22" s="50">
        <v>5579</v>
      </c>
      <c r="AH22" s="52" t="s">
        <v>9</v>
      </c>
      <c r="AI22" s="19">
        <v>1326</v>
      </c>
      <c r="AJ22" s="50">
        <v>879</v>
      </c>
      <c r="AK22" s="19">
        <v>885</v>
      </c>
      <c r="AL22" s="50">
        <v>624</v>
      </c>
      <c r="AM22" s="19">
        <v>23319</v>
      </c>
      <c r="AN22" s="50">
        <v>4696</v>
      </c>
      <c r="AO22" s="19">
        <v>14370</v>
      </c>
      <c r="AP22" s="50">
        <v>2966</v>
      </c>
      <c r="AQ22" s="19">
        <v>6630</v>
      </c>
      <c r="AR22" s="50">
        <v>2796</v>
      </c>
      <c r="AS22" s="52" t="s">
        <v>9</v>
      </c>
      <c r="AT22" s="19">
        <v>2392</v>
      </c>
      <c r="AU22" s="50">
        <v>1383</v>
      </c>
      <c r="AV22" s="19">
        <v>8588</v>
      </c>
      <c r="AW22" s="50">
        <v>2333</v>
      </c>
      <c r="AX22" s="19">
        <v>5375</v>
      </c>
      <c r="AY22" s="50">
        <v>2081</v>
      </c>
      <c r="AZ22" s="19">
        <v>2859</v>
      </c>
      <c r="BA22" s="50">
        <v>1280</v>
      </c>
      <c r="BB22" s="19">
        <v>17648</v>
      </c>
      <c r="BC22" s="50">
        <v>3907</v>
      </c>
      <c r="BD22" s="52" t="s">
        <v>9</v>
      </c>
      <c r="BE22" s="19">
        <v>19882</v>
      </c>
      <c r="BF22" s="50">
        <v>3530</v>
      </c>
      <c r="BG22" s="19">
        <v>19530</v>
      </c>
      <c r="BH22" s="50">
        <v>3271</v>
      </c>
      <c r="BI22" s="19">
        <v>6778</v>
      </c>
      <c r="BJ22" s="50">
        <v>2538</v>
      </c>
      <c r="BK22" s="19">
        <v>6621</v>
      </c>
      <c r="BL22" s="50">
        <v>2649</v>
      </c>
      <c r="BM22" s="19">
        <v>11656</v>
      </c>
      <c r="BN22" s="50">
        <v>2950</v>
      </c>
      <c r="BO22" s="52" t="s">
        <v>9</v>
      </c>
      <c r="BP22" s="19">
        <v>677</v>
      </c>
      <c r="BQ22" s="50">
        <v>535</v>
      </c>
      <c r="BR22" s="19">
        <v>1870</v>
      </c>
      <c r="BS22" s="50">
        <v>1502</v>
      </c>
      <c r="BT22" s="19">
        <v>4273</v>
      </c>
      <c r="BU22" s="50">
        <v>1653</v>
      </c>
      <c r="BV22" s="19">
        <v>5292</v>
      </c>
      <c r="BW22" s="50">
        <v>1776</v>
      </c>
      <c r="BX22" s="19">
        <v>33966</v>
      </c>
      <c r="BY22" s="50">
        <v>5116</v>
      </c>
      <c r="BZ22" s="52" t="s">
        <v>9</v>
      </c>
      <c r="CA22" s="19">
        <v>3091</v>
      </c>
      <c r="CB22" s="50">
        <v>1381</v>
      </c>
      <c r="CC22" s="19">
        <v>60472</v>
      </c>
      <c r="CD22" s="50">
        <v>6197</v>
      </c>
      <c r="CE22" s="19">
        <v>28726</v>
      </c>
      <c r="CF22" s="50">
        <v>5060</v>
      </c>
      <c r="CG22" s="19">
        <v>1127</v>
      </c>
      <c r="CH22" s="50">
        <v>982</v>
      </c>
      <c r="CI22" s="19">
        <v>29655</v>
      </c>
      <c r="CJ22" s="50">
        <v>4691</v>
      </c>
      <c r="CK22" s="52" t="s">
        <v>9</v>
      </c>
      <c r="CL22" s="19">
        <v>3124</v>
      </c>
      <c r="CM22" s="50">
        <v>1309</v>
      </c>
      <c r="CN22" s="19">
        <v>1258</v>
      </c>
      <c r="CO22" s="50">
        <v>575</v>
      </c>
      <c r="CP22" s="19">
        <v>30258</v>
      </c>
      <c r="CQ22" s="50">
        <v>5198</v>
      </c>
      <c r="CR22" s="19">
        <v>4894</v>
      </c>
      <c r="CS22" s="50">
        <v>1953</v>
      </c>
      <c r="CT22" s="19">
        <v>15904</v>
      </c>
      <c r="CU22" s="50">
        <v>3531</v>
      </c>
      <c r="CV22" s="52" t="s">
        <v>9</v>
      </c>
      <c r="CW22" s="19">
        <v>535</v>
      </c>
      <c r="CX22" s="50">
        <v>527</v>
      </c>
      <c r="CY22" s="19">
        <v>18647</v>
      </c>
      <c r="CZ22" s="50">
        <v>3642</v>
      </c>
      <c r="DA22" s="19">
        <v>31153</v>
      </c>
      <c r="DB22" s="50">
        <v>3748</v>
      </c>
      <c r="DC22" s="19">
        <v>3531</v>
      </c>
      <c r="DD22" s="50">
        <v>2094</v>
      </c>
      <c r="DE22" s="19">
        <v>1627</v>
      </c>
      <c r="DF22" s="50">
        <v>754</v>
      </c>
      <c r="DG22" s="52" t="s">
        <v>9</v>
      </c>
      <c r="DH22" s="19">
        <v>29485</v>
      </c>
      <c r="DI22" s="50">
        <v>5769</v>
      </c>
      <c r="DJ22" s="19">
        <v>6152</v>
      </c>
      <c r="DK22" s="50">
        <v>2105</v>
      </c>
      <c r="DL22" s="19">
        <v>3979</v>
      </c>
      <c r="DM22" s="50">
        <v>1674</v>
      </c>
      <c r="DN22" s="19">
        <v>11298</v>
      </c>
      <c r="DO22" s="50">
        <v>3052</v>
      </c>
      <c r="DP22" s="19">
        <v>454</v>
      </c>
      <c r="DQ22" s="50">
        <v>351</v>
      </c>
      <c r="DR22" s="52" t="s">
        <v>9</v>
      </c>
      <c r="DS22" s="19">
        <v>232838</v>
      </c>
      <c r="DT22" s="50">
        <v>15743</v>
      </c>
      <c r="DU22" s="19">
        <v>24132</v>
      </c>
      <c r="DV22" s="50">
        <v>4560</v>
      </c>
      <c r="DW22" s="19">
        <v>1117</v>
      </c>
      <c r="DX22" s="50">
        <v>686</v>
      </c>
      <c r="DY22" s="19">
        <v>207589</v>
      </c>
      <c r="DZ22" s="50">
        <v>13902</v>
      </c>
    </row>
    <row r="23" spans="1:130" x14ac:dyDescent="0.2">
      <c r="A23" s="52"/>
      <c r="B23" s="53"/>
      <c r="C23" s="54"/>
      <c r="D23" s="53"/>
      <c r="E23" s="54"/>
      <c r="F23" s="53"/>
      <c r="G23" s="54"/>
      <c r="H23" s="53"/>
      <c r="I23" s="54"/>
      <c r="J23" s="19"/>
      <c r="K23" s="50"/>
      <c r="L23" s="52"/>
      <c r="M23" s="23"/>
      <c r="N23" s="50"/>
      <c r="O23" s="19"/>
      <c r="P23" s="50"/>
      <c r="Q23" s="19"/>
      <c r="R23" s="50"/>
      <c r="S23" s="19"/>
      <c r="T23" s="50"/>
      <c r="U23" s="19"/>
      <c r="V23" s="50"/>
      <c r="W23" s="52"/>
      <c r="X23" s="19"/>
      <c r="Y23" s="50"/>
      <c r="Z23" s="19"/>
      <c r="AA23" s="50"/>
      <c r="AB23" s="19"/>
      <c r="AC23" s="50"/>
      <c r="AD23" s="19"/>
      <c r="AE23" s="50"/>
      <c r="AF23" s="19"/>
      <c r="AG23" s="50"/>
      <c r="AH23" s="52"/>
      <c r="AI23" s="19"/>
      <c r="AJ23" s="50"/>
      <c r="AK23" s="19"/>
      <c r="AL23" s="50"/>
      <c r="AM23" s="19"/>
      <c r="AN23" s="50"/>
      <c r="AO23" s="19"/>
      <c r="AP23" s="50"/>
      <c r="AQ23" s="19"/>
      <c r="AR23" s="50"/>
      <c r="AS23" s="52"/>
      <c r="AT23" s="19"/>
      <c r="AU23" s="50"/>
      <c r="AV23" s="19"/>
      <c r="AW23" s="50"/>
      <c r="AX23" s="19"/>
      <c r="AY23" s="50"/>
      <c r="AZ23" s="19"/>
      <c r="BA23" s="50"/>
      <c r="BB23" s="19"/>
      <c r="BC23" s="50"/>
      <c r="BD23" s="52"/>
      <c r="BE23" s="19"/>
      <c r="BF23" s="50"/>
      <c r="BG23" s="19"/>
      <c r="BH23" s="50"/>
      <c r="BI23" s="19"/>
      <c r="BJ23" s="50"/>
      <c r="BK23" s="19"/>
      <c r="BL23" s="50"/>
      <c r="BM23" s="19"/>
      <c r="BN23" s="50"/>
      <c r="BO23" s="52"/>
      <c r="BP23" s="19"/>
      <c r="BQ23" s="50"/>
      <c r="BR23" s="19"/>
      <c r="BS23" s="50"/>
      <c r="BT23" s="19"/>
      <c r="BU23" s="50"/>
      <c r="BV23" s="19"/>
      <c r="BW23" s="50"/>
      <c r="BX23" s="19"/>
      <c r="BY23" s="50"/>
      <c r="BZ23" s="52"/>
      <c r="CA23" s="19"/>
      <c r="CB23" s="50"/>
      <c r="CC23" s="19"/>
      <c r="CD23" s="50"/>
      <c r="CE23" s="19"/>
      <c r="CF23" s="50"/>
      <c r="CG23" s="19"/>
      <c r="CH23" s="50"/>
      <c r="CI23" s="19"/>
      <c r="CJ23" s="50"/>
      <c r="CK23" s="52"/>
      <c r="CL23" s="19"/>
      <c r="CM23" s="50"/>
      <c r="CN23" s="19"/>
      <c r="CO23" s="50"/>
      <c r="CP23" s="19"/>
      <c r="CQ23" s="50"/>
      <c r="CR23" s="19"/>
      <c r="CS23" s="50"/>
      <c r="CT23" s="19"/>
      <c r="CU23" s="50"/>
      <c r="CV23" s="52"/>
      <c r="CW23" s="19"/>
      <c r="CX23" s="50"/>
      <c r="CY23" s="19"/>
      <c r="CZ23" s="50"/>
      <c r="DA23" s="19"/>
      <c r="DB23" s="50"/>
      <c r="DC23" s="19"/>
      <c r="DD23" s="50"/>
      <c r="DE23" s="19"/>
      <c r="DF23" s="50"/>
      <c r="DG23" s="52"/>
      <c r="DH23" s="19"/>
      <c r="DI23" s="50"/>
      <c r="DJ23" s="19"/>
      <c r="DK23" s="50"/>
      <c r="DL23" s="19"/>
      <c r="DM23" s="50"/>
      <c r="DN23" s="19"/>
      <c r="DO23" s="50"/>
      <c r="DP23" s="19"/>
      <c r="DQ23" s="50"/>
      <c r="DR23" s="52"/>
      <c r="DS23" s="19"/>
      <c r="DT23" s="50"/>
      <c r="DU23" s="19"/>
      <c r="DV23" s="50"/>
      <c r="DW23" s="19"/>
      <c r="DX23" s="50"/>
      <c r="DY23" s="19"/>
      <c r="DZ23" s="50"/>
    </row>
    <row r="24" spans="1:130" x14ac:dyDescent="0.2">
      <c r="A24" s="52" t="s">
        <v>10</v>
      </c>
      <c r="B24" s="53">
        <v>10179860</v>
      </c>
      <c r="C24" s="54">
        <v>6234</v>
      </c>
      <c r="D24" s="53">
        <v>8514847</v>
      </c>
      <c r="E24" s="54">
        <v>32855</v>
      </c>
      <c r="F24" s="53">
        <v>1290632</v>
      </c>
      <c r="G24" s="54">
        <v>29551</v>
      </c>
      <c r="H24" s="53">
        <v>305040</v>
      </c>
      <c r="I24" s="54">
        <v>15456</v>
      </c>
      <c r="J24" s="19">
        <v>18276</v>
      </c>
      <c r="K24" s="50">
        <v>4471</v>
      </c>
      <c r="L24" s="52" t="s">
        <v>10</v>
      </c>
      <c r="M24" s="23">
        <v>1287</v>
      </c>
      <c r="N24" s="50">
        <v>906</v>
      </c>
      <c r="O24" s="19">
        <v>3901</v>
      </c>
      <c r="P24" s="50">
        <v>1856</v>
      </c>
      <c r="Q24" s="19">
        <v>2388</v>
      </c>
      <c r="R24" s="50">
        <v>1485</v>
      </c>
      <c r="S24" s="19">
        <v>18948</v>
      </c>
      <c r="T24" s="50">
        <v>3839</v>
      </c>
      <c r="U24" s="19">
        <v>3337</v>
      </c>
      <c r="V24" s="50">
        <v>1024</v>
      </c>
      <c r="W24" s="52" t="s">
        <v>10</v>
      </c>
      <c r="X24" s="19">
        <v>6077</v>
      </c>
      <c r="Y24" s="50">
        <v>3598</v>
      </c>
      <c r="Z24" s="19">
        <v>1294</v>
      </c>
      <c r="AA24" s="50">
        <v>1115</v>
      </c>
      <c r="AB24" s="19">
        <v>1473</v>
      </c>
      <c r="AC24" s="50">
        <v>1321</v>
      </c>
      <c r="AD24" s="19">
        <v>44846</v>
      </c>
      <c r="AE24" s="50">
        <v>5974</v>
      </c>
      <c r="AF24" s="23" t="s">
        <v>61</v>
      </c>
      <c r="AG24" s="145" t="s">
        <v>61</v>
      </c>
      <c r="AH24" s="52" t="s">
        <v>10</v>
      </c>
      <c r="AI24" s="23">
        <v>768</v>
      </c>
      <c r="AJ24" s="50">
        <v>453</v>
      </c>
      <c r="AK24" s="19">
        <v>935</v>
      </c>
      <c r="AL24" s="50">
        <v>704</v>
      </c>
      <c r="AM24" s="19">
        <v>7630</v>
      </c>
      <c r="AN24" s="50">
        <v>2331</v>
      </c>
      <c r="AO24" s="19">
        <v>1872</v>
      </c>
      <c r="AP24" s="50">
        <v>749</v>
      </c>
      <c r="AQ24" s="19">
        <v>2123</v>
      </c>
      <c r="AR24" s="50">
        <v>1435</v>
      </c>
      <c r="AS24" s="52" t="s">
        <v>10</v>
      </c>
      <c r="AT24" s="19">
        <v>2003</v>
      </c>
      <c r="AU24" s="50">
        <v>1143</v>
      </c>
      <c r="AV24" s="19">
        <v>4049</v>
      </c>
      <c r="AW24" s="50">
        <v>1553</v>
      </c>
      <c r="AX24" s="19">
        <v>6951</v>
      </c>
      <c r="AY24" s="50">
        <v>2951</v>
      </c>
      <c r="AZ24" s="19">
        <v>815</v>
      </c>
      <c r="BA24" s="50">
        <v>638</v>
      </c>
      <c r="BB24" s="19">
        <v>6600</v>
      </c>
      <c r="BC24" s="50">
        <v>1921</v>
      </c>
      <c r="BD24" s="52" t="s">
        <v>10</v>
      </c>
      <c r="BE24" s="19">
        <v>5727</v>
      </c>
      <c r="BF24" s="50">
        <v>2750</v>
      </c>
      <c r="BG24" s="19">
        <v>4744</v>
      </c>
      <c r="BH24" s="50">
        <v>1556</v>
      </c>
      <c r="BI24" s="19">
        <v>3166</v>
      </c>
      <c r="BJ24" s="50">
        <v>1621</v>
      </c>
      <c r="BK24" s="19">
        <v>5796</v>
      </c>
      <c r="BL24" s="50">
        <v>2585</v>
      </c>
      <c r="BM24" s="19">
        <v>3775</v>
      </c>
      <c r="BN24" s="50">
        <v>1620</v>
      </c>
      <c r="BO24" s="52" t="s">
        <v>10</v>
      </c>
      <c r="BP24" s="19">
        <v>294</v>
      </c>
      <c r="BQ24" s="50">
        <v>286</v>
      </c>
      <c r="BR24" s="19">
        <v>566</v>
      </c>
      <c r="BS24" s="50">
        <v>466</v>
      </c>
      <c r="BT24" s="19">
        <v>900</v>
      </c>
      <c r="BU24" s="50">
        <v>672</v>
      </c>
      <c r="BV24" s="19">
        <v>577</v>
      </c>
      <c r="BW24" s="50">
        <v>494</v>
      </c>
      <c r="BX24" s="19">
        <v>5201</v>
      </c>
      <c r="BY24" s="50">
        <v>1970</v>
      </c>
      <c r="BZ24" s="52" t="s">
        <v>10</v>
      </c>
      <c r="CA24" s="19">
        <v>1188</v>
      </c>
      <c r="CB24" s="50">
        <v>946</v>
      </c>
      <c r="CC24" s="19">
        <v>24772</v>
      </c>
      <c r="CD24" s="50">
        <v>5062</v>
      </c>
      <c r="CE24" s="19">
        <v>17750</v>
      </c>
      <c r="CF24" s="50">
        <v>3041</v>
      </c>
      <c r="CG24" s="19">
        <v>436</v>
      </c>
      <c r="CH24" s="50">
        <v>302</v>
      </c>
      <c r="CI24" s="19">
        <v>11319</v>
      </c>
      <c r="CJ24" s="50">
        <v>4784</v>
      </c>
      <c r="CK24" s="52" t="s">
        <v>10</v>
      </c>
      <c r="CL24" s="19">
        <v>1932</v>
      </c>
      <c r="CM24" s="50">
        <v>1001</v>
      </c>
      <c r="CN24" s="19">
        <v>2212</v>
      </c>
      <c r="CO24" s="50">
        <v>1301</v>
      </c>
      <c r="CP24" s="19">
        <v>8370</v>
      </c>
      <c r="CQ24" s="50">
        <v>2466</v>
      </c>
      <c r="CR24" s="19">
        <v>399</v>
      </c>
      <c r="CS24" s="50">
        <v>467</v>
      </c>
      <c r="CT24" s="19">
        <v>11199</v>
      </c>
      <c r="CU24" s="50">
        <v>2663</v>
      </c>
      <c r="CV24" s="52" t="s">
        <v>10</v>
      </c>
      <c r="CW24" s="19">
        <v>336</v>
      </c>
      <c r="CX24" s="50">
        <v>438</v>
      </c>
      <c r="CY24" s="19">
        <v>20161</v>
      </c>
      <c r="CZ24" s="50">
        <v>3555</v>
      </c>
      <c r="DA24" s="19">
        <v>19994</v>
      </c>
      <c r="DB24" s="50">
        <v>4807</v>
      </c>
      <c r="DC24" s="19">
        <v>923</v>
      </c>
      <c r="DD24" s="50">
        <v>642</v>
      </c>
      <c r="DE24" s="19">
        <v>730</v>
      </c>
      <c r="DF24" s="50">
        <v>907</v>
      </c>
      <c r="DG24" s="52" t="s">
        <v>10</v>
      </c>
      <c r="DH24" s="19">
        <v>11597</v>
      </c>
      <c r="DI24" s="50">
        <v>3266</v>
      </c>
      <c r="DJ24" s="19">
        <v>3270</v>
      </c>
      <c r="DK24" s="50">
        <v>1154</v>
      </c>
      <c r="DL24" s="19">
        <v>838</v>
      </c>
      <c r="DM24" s="50">
        <v>454</v>
      </c>
      <c r="DN24" s="19">
        <v>1273</v>
      </c>
      <c r="DO24" s="50">
        <v>495</v>
      </c>
      <c r="DP24" s="19">
        <v>22</v>
      </c>
      <c r="DQ24" s="50">
        <v>37</v>
      </c>
      <c r="DR24" s="52" t="s">
        <v>10</v>
      </c>
      <c r="DS24" s="19">
        <v>69341</v>
      </c>
      <c r="DT24" s="50">
        <v>8196</v>
      </c>
      <c r="DU24" s="19">
        <v>2626</v>
      </c>
      <c r="DV24" s="50">
        <v>1216</v>
      </c>
      <c r="DW24" s="19">
        <v>445</v>
      </c>
      <c r="DX24" s="50">
        <v>286</v>
      </c>
      <c r="DY24" s="19">
        <v>66270</v>
      </c>
      <c r="DZ24" s="50">
        <v>7937</v>
      </c>
    </row>
    <row r="25" spans="1:130" x14ac:dyDescent="0.2">
      <c r="A25" s="52" t="s">
        <v>11</v>
      </c>
      <c r="B25" s="53">
        <v>1410258</v>
      </c>
      <c r="C25" s="54">
        <v>1894</v>
      </c>
      <c r="D25" s="53">
        <v>1217704</v>
      </c>
      <c r="E25" s="54">
        <v>11310</v>
      </c>
      <c r="F25" s="53">
        <v>117894</v>
      </c>
      <c r="G25" s="54">
        <v>10811</v>
      </c>
      <c r="H25" s="53">
        <v>57229</v>
      </c>
      <c r="I25" s="54">
        <v>6791</v>
      </c>
      <c r="J25" s="19">
        <v>1182</v>
      </c>
      <c r="K25" s="50">
        <v>903</v>
      </c>
      <c r="L25" s="52" t="s">
        <v>11</v>
      </c>
      <c r="M25" s="23">
        <v>672</v>
      </c>
      <c r="N25" s="50">
        <v>597</v>
      </c>
      <c r="O25" s="19">
        <v>1852</v>
      </c>
      <c r="P25" s="50">
        <v>1155</v>
      </c>
      <c r="Q25" s="19">
        <v>155</v>
      </c>
      <c r="R25" s="50">
        <v>251</v>
      </c>
      <c r="S25" s="19">
        <v>13047</v>
      </c>
      <c r="T25" s="50">
        <v>3210</v>
      </c>
      <c r="U25" s="19">
        <v>1643</v>
      </c>
      <c r="V25" s="50">
        <v>860</v>
      </c>
      <c r="W25" s="52" t="s">
        <v>11</v>
      </c>
      <c r="X25" s="19">
        <v>269</v>
      </c>
      <c r="Y25" s="50">
        <v>294</v>
      </c>
      <c r="Z25" s="19">
        <v>54</v>
      </c>
      <c r="AA25" s="50">
        <v>90</v>
      </c>
      <c r="AB25" s="19">
        <v>458</v>
      </c>
      <c r="AC25" s="50">
        <v>364</v>
      </c>
      <c r="AD25" s="19">
        <v>2113</v>
      </c>
      <c r="AE25" s="50">
        <v>1267</v>
      </c>
      <c r="AF25" s="19">
        <v>2487</v>
      </c>
      <c r="AG25" s="50">
        <v>1286</v>
      </c>
      <c r="AH25" s="52" t="s">
        <v>11</v>
      </c>
      <c r="AI25" s="23" t="s">
        <v>61</v>
      </c>
      <c r="AJ25" s="55" t="s">
        <v>61</v>
      </c>
      <c r="AK25" s="23">
        <v>94</v>
      </c>
      <c r="AL25" s="50">
        <v>146</v>
      </c>
      <c r="AM25" s="19">
        <v>2301</v>
      </c>
      <c r="AN25" s="50">
        <v>1816</v>
      </c>
      <c r="AO25" s="19">
        <v>930</v>
      </c>
      <c r="AP25" s="50">
        <v>1033</v>
      </c>
      <c r="AQ25" s="19">
        <v>50</v>
      </c>
      <c r="AR25" s="50">
        <v>93</v>
      </c>
      <c r="AS25" s="52" t="s">
        <v>11</v>
      </c>
      <c r="AT25" s="19">
        <v>706</v>
      </c>
      <c r="AU25" s="50">
        <v>468</v>
      </c>
      <c r="AV25" s="19">
        <v>265</v>
      </c>
      <c r="AW25" s="50">
        <v>374</v>
      </c>
      <c r="AX25" s="19">
        <v>305</v>
      </c>
      <c r="AY25" s="50">
        <v>377</v>
      </c>
      <c r="AZ25" s="19">
        <v>0</v>
      </c>
      <c r="BA25" s="50">
        <v>185</v>
      </c>
      <c r="BB25" s="19">
        <v>1098</v>
      </c>
      <c r="BC25" s="50">
        <v>1053</v>
      </c>
      <c r="BD25" s="52" t="s">
        <v>11</v>
      </c>
      <c r="BE25" s="19">
        <v>487</v>
      </c>
      <c r="BF25" s="50">
        <v>332</v>
      </c>
      <c r="BG25" s="19">
        <v>379</v>
      </c>
      <c r="BH25" s="50">
        <v>446</v>
      </c>
      <c r="BI25" s="19">
        <v>464</v>
      </c>
      <c r="BJ25" s="50">
        <v>494</v>
      </c>
      <c r="BK25" s="19">
        <v>48</v>
      </c>
      <c r="BL25" s="50">
        <v>94</v>
      </c>
      <c r="BM25" s="19">
        <v>204</v>
      </c>
      <c r="BN25" s="50">
        <v>336</v>
      </c>
      <c r="BO25" s="52" t="s">
        <v>11</v>
      </c>
      <c r="BP25" s="19">
        <v>282</v>
      </c>
      <c r="BQ25" s="50">
        <v>305</v>
      </c>
      <c r="BR25" s="19">
        <v>190</v>
      </c>
      <c r="BS25" s="50">
        <v>244</v>
      </c>
      <c r="BT25" s="19">
        <v>1491</v>
      </c>
      <c r="BU25" s="50">
        <v>1033</v>
      </c>
      <c r="BV25" s="19">
        <v>0</v>
      </c>
      <c r="BW25" s="50">
        <v>185</v>
      </c>
      <c r="BX25" s="19">
        <v>723</v>
      </c>
      <c r="BY25" s="50">
        <v>747</v>
      </c>
      <c r="BZ25" s="52" t="s">
        <v>11</v>
      </c>
      <c r="CA25" s="19">
        <v>841</v>
      </c>
      <c r="CB25" s="50">
        <v>969</v>
      </c>
      <c r="CC25" s="19">
        <v>1654</v>
      </c>
      <c r="CD25" s="50">
        <v>953</v>
      </c>
      <c r="CE25" s="19">
        <v>2395</v>
      </c>
      <c r="CF25" s="50">
        <v>1134</v>
      </c>
      <c r="CG25" s="19">
        <v>0</v>
      </c>
      <c r="CH25" s="50">
        <v>185</v>
      </c>
      <c r="CI25" s="19">
        <v>602</v>
      </c>
      <c r="CJ25" s="50">
        <v>398</v>
      </c>
      <c r="CK25" s="52" t="s">
        <v>11</v>
      </c>
      <c r="CL25" s="19">
        <v>0</v>
      </c>
      <c r="CM25" s="50">
        <v>185</v>
      </c>
      <c r="CN25" s="19">
        <v>883</v>
      </c>
      <c r="CO25" s="50">
        <v>490</v>
      </c>
      <c r="CP25" s="19">
        <v>836</v>
      </c>
      <c r="CQ25" s="50">
        <v>542</v>
      </c>
      <c r="CR25" s="19">
        <v>340</v>
      </c>
      <c r="CS25" s="50">
        <v>286</v>
      </c>
      <c r="CT25" s="19">
        <v>2528</v>
      </c>
      <c r="CU25" s="50">
        <v>2391</v>
      </c>
      <c r="CV25" s="52" t="s">
        <v>11</v>
      </c>
      <c r="CW25" s="19">
        <v>0</v>
      </c>
      <c r="CX25" s="50">
        <v>185</v>
      </c>
      <c r="CY25" s="19">
        <v>1582</v>
      </c>
      <c r="CZ25" s="50">
        <v>1734</v>
      </c>
      <c r="DA25" s="19">
        <v>4485</v>
      </c>
      <c r="DB25" s="50">
        <v>1946</v>
      </c>
      <c r="DC25" s="19">
        <v>589</v>
      </c>
      <c r="DD25" s="50">
        <v>531</v>
      </c>
      <c r="DE25" s="19">
        <v>83</v>
      </c>
      <c r="DF25" s="50">
        <v>138</v>
      </c>
      <c r="DG25" s="52" t="s">
        <v>11</v>
      </c>
      <c r="DH25" s="19">
        <v>2033</v>
      </c>
      <c r="DI25" s="50">
        <v>870</v>
      </c>
      <c r="DJ25" s="19">
        <v>4355</v>
      </c>
      <c r="DK25" s="50">
        <v>1964</v>
      </c>
      <c r="DL25" s="19">
        <v>20</v>
      </c>
      <c r="DM25" s="50">
        <v>46</v>
      </c>
      <c r="DN25" s="19">
        <v>54</v>
      </c>
      <c r="DO25" s="50">
        <v>104</v>
      </c>
      <c r="DP25" s="19">
        <v>0</v>
      </c>
      <c r="DQ25" s="50">
        <v>185</v>
      </c>
      <c r="DR25" s="52" t="s">
        <v>11</v>
      </c>
      <c r="DS25" s="19">
        <v>17431</v>
      </c>
      <c r="DT25" s="50">
        <v>3746</v>
      </c>
      <c r="DU25" s="19">
        <v>0</v>
      </c>
      <c r="DV25" s="50">
        <v>185</v>
      </c>
      <c r="DW25" s="19">
        <v>1076</v>
      </c>
      <c r="DX25" s="50">
        <v>597</v>
      </c>
      <c r="DY25" s="19">
        <v>16355</v>
      </c>
      <c r="DZ25" s="50">
        <v>3651</v>
      </c>
    </row>
    <row r="26" spans="1:130" s="89" customFormat="1" x14ac:dyDescent="0.2">
      <c r="A26" s="63" t="s">
        <v>12</v>
      </c>
      <c r="B26" s="64">
        <v>1663756</v>
      </c>
      <c r="C26" s="65">
        <v>2007</v>
      </c>
      <c r="D26" s="64">
        <v>1369449</v>
      </c>
      <c r="E26" s="65">
        <v>15368</v>
      </c>
      <c r="F26" s="64">
        <v>214222</v>
      </c>
      <c r="G26" s="65">
        <v>12941</v>
      </c>
      <c r="H26" s="64">
        <v>71556</v>
      </c>
      <c r="I26" s="65">
        <v>7065</v>
      </c>
      <c r="J26" s="43">
        <v>0</v>
      </c>
      <c r="K26" s="66">
        <v>198</v>
      </c>
      <c r="L26" s="63" t="s">
        <v>12</v>
      </c>
      <c r="M26" s="44">
        <v>1638</v>
      </c>
      <c r="N26" s="66">
        <v>819</v>
      </c>
      <c r="O26" s="43">
        <v>4322</v>
      </c>
      <c r="P26" s="66">
        <v>1541</v>
      </c>
      <c r="Q26" s="43">
        <v>341</v>
      </c>
      <c r="R26" s="66">
        <v>483</v>
      </c>
      <c r="S26" s="43">
        <v>17019</v>
      </c>
      <c r="T26" s="66">
        <v>4007</v>
      </c>
      <c r="U26" s="43">
        <v>3072</v>
      </c>
      <c r="V26" s="66">
        <v>2010</v>
      </c>
      <c r="W26" s="63" t="s">
        <v>12</v>
      </c>
      <c r="X26" s="43">
        <v>49</v>
      </c>
      <c r="Y26" s="66">
        <v>81</v>
      </c>
      <c r="Z26" s="43">
        <v>0</v>
      </c>
      <c r="AA26" s="66">
        <v>198</v>
      </c>
      <c r="AB26" s="43">
        <v>0</v>
      </c>
      <c r="AC26" s="66">
        <v>198</v>
      </c>
      <c r="AD26" s="43">
        <v>1356</v>
      </c>
      <c r="AE26" s="66">
        <v>723</v>
      </c>
      <c r="AF26" s="43">
        <v>458</v>
      </c>
      <c r="AG26" s="66">
        <v>328</v>
      </c>
      <c r="AH26" s="63" t="s">
        <v>12</v>
      </c>
      <c r="AI26" s="43">
        <v>1113</v>
      </c>
      <c r="AJ26" s="66">
        <v>631</v>
      </c>
      <c r="AK26" s="44" t="s">
        <v>61</v>
      </c>
      <c r="AL26" s="67" t="s">
        <v>61</v>
      </c>
      <c r="AM26" s="44">
        <v>757</v>
      </c>
      <c r="AN26" s="66">
        <v>701</v>
      </c>
      <c r="AO26" s="43">
        <v>158</v>
      </c>
      <c r="AP26" s="66">
        <v>255</v>
      </c>
      <c r="AQ26" s="43">
        <v>480</v>
      </c>
      <c r="AR26" s="66">
        <v>514</v>
      </c>
      <c r="AS26" s="63" t="s">
        <v>12</v>
      </c>
      <c r="AT26" s="43">
        <v>133</v>
      </c>
      <c r="AU26" s="66">
        <v>178</v>
      </c>
      <c r="AV26" s="43">
        <v>188</v>
      </c>
      <c r="AW26" s="66">
        <v>379</v>
      </c>
      <c r="AX26" s="43">
        <v>379</v>
      </c>
      <c r="AY26" s="66">
        <v>245</v>
      </c>
      <c r="AZ26" s="43">
        <v>200</v>
      </c>
      <c r="BA26" s="66">
        <v>217</v>
      </c>
      <c r="BB26" s="43">
        <v>281</v>
      </c>
      <c r="BC26" s="66">
        <v>344</v>
      </c>
      <c r="BD26" s="63" t="s">
        <v>12</v>
      </c>
      <c r="BE26" s="43">
        <v>423</v>
      </c>
      <c r="BF26" s="66">
        <v>361</v>
      </c>
      <c r="BG26" s="43">
        <v>382</v>
      </c>
      <c r="BH26" s="66">
        <v>421</v>
      </c>
      <c r="BI26" s="43">
        <v>426</v>
      </c>
      <c r="BJ26" s="66">
        <v>425</v>
      </c>
      <c r="BK26" s="43">
        <v>0</v>
      </c>
      <c r="BL26" s="66">
        <v>198</v>
      </c>
      <c r="BM26" s="43">
        <v>390</v>
      </c>
      <c r="BN26" s="66">
        <v>324</v>
      </c>
      <c r="BO26" s="63" t="s">
        <v>12</v>
      </c>
      <c r="BP26" s="43">
        <v>1425</v>
      </c>
      <c r="BQ26" s="66">
        <v>936</v>
      </c>
      <c r="BR26" s="43">
        <v>65</v>
      </c>
      <c r="BS26" s="66">
        <v>74</v>
      </c>
      <c r="BT26" s="43">
        <v>3300</v>
      </c>
      <c r="BU26" s="66">
        <v>1611</v>
      </c>
      <c r="BV26" s="43">
        <v>46</v>
      </c>
      <c r="BW26" s="66">
        <v>64</v>
      </c>
      <c r="BX26" s="43">
        <v>284</v>
      </c>
      <c r="BY26" s="66">
        <v>353</v>
      </c>
      <c r="BZ26" s="63" t="s">
        <v>12</v>
      </c>
      <c r="CA26" s="43">
        <v>1508</v>
      </c>
      <c r="CB26" s="66">
        <v>1556</v>
      </c>
      <c r="CC26" s="43">
        <v>671</v>
      </c>
      <c r="CD26" s="66">
        <v>513</v>
      </c>
      <c r="CE26" s="43">
        <v>2116</v>
      </c>
      <c r="CF26" s="66">
        <v>1254</v>
      </c>
      <c r="CG26" s="43">
        <v>708</v>
      </c>
      <c r="CH26" s="66">
        <v>480</v>
      </c>
      <c r="CI26" s="43">
        <v>381</v>
      </c>
      <c r="CJ26" s="66">
        <v>346</v>
      </c>
      <c r="CK26" s="63" t="s">
        <v>12</v>
      </c>
      <c r="CL26" s="43">
        <v>178</v>
      </c>
      <c r="CM26" s="66">
        <v>173</v>
      </c>
      <c r="CN26" s="43">
        <v>2836</v>
      </c>
      <c r="CO26" s="66">
        <v>923</v>
      </c>
      <c r="CP26" s="43">
        <v>1062</v>
      </c>
      <c r="CQ26" s="66">
        <v>539</v>
      </c>
      <c r="CR26" s="43">
        <v>0</v>
      </c>
      <c r="CS26" s="66">
        <v>198</v>
      </c>
      <c r="CT26" s="43">
        <v>93</v>
      </c>
      <c r="CU26" s="66">
        <v>107</v>
      </c>
      <c r="CV26" s="63" t="s">
        <v>12</v>
      </c>
      <c r="CW26" s="43">
        <v>142</v>
      </c>
      <c r="CX26" s="66">
        <v>237</v>
      </c>
      <c r="CY26" s="43">
        <v>60</v>
      </c>
      <c r="CZ26" s="66">
        <v>115</v>
      </c>
      <c r="DA26" s="43">
        <v>2606</v>
      </c>
      <c r="DB26" s="66">
        <v>1122</v>
      </c>
      <c r="DC26" s="43">
        <v>7405</v>
      </c>
      <c r="DD26" s="66">
        <v>2129</v>
      </c>
      <c r="DE26" s="43">
        <v>0</v>
      </c>
      <c r="DF26" s="66">
        <v>198</v>
      </c>
      <c r="DG26" s="63" t="s">
        <v>12</v>
      </c>
      <c r="DH26" s="43">
        <v>401</v>
      </c>
      <c r="DI26" s="66">
        <v>681</v>
      </c>
      <c r="DJ26" s="43">
        <v>9303</v>
      </c>
      <c r="DK26" s="66">
        <v>2272</v>
      </c>
      <c r="DL26" s="43">
        <v>122</v>
      </c>
      <c r="DM26" s="66">
        <v>212</v>
      </c>
      <c r="DN26" s="43">
        <v>249</v>
      </c>
      <c r="DO26" s="66">
        <v>313</v>
      </c>
      <c r="DP26" s="43">
        <v>3030</v>
      </c>
      <c r="DQ26" s="66">
        <v>1721</v>
      </c>
      <c r="DR26" s="63" t="s">
        <v>12</v>
      </c>
      <c r="DS26" s="43">
        <v>8529</v>
      </c>
      <c r="DT26" s="66">
        <v>2249</v>
      </c>
      <c r="DU26" s="43">
        <v>0</v>
      </c>
      <c r="DV26" s="66">
        <v>198</v>
      </c>
      <c r="DW26" s="43">
        <v>74</v>
      </c>
      <c r="DX26" s="66">
        <v>79</v>
      </c>
      <c r="DY26" s="43">
        <v>8455</v>
      </c>
      <c r="DZ26" s="66">
        <v>2250</v>
      </c>
    </row>
    <row r="27" spans="1:130" x14ac:dyDescent="0.2">
      <c r="A27" s="52" t="s">
        <v>13</v>
      </c>
      <c r="B27" s="53">
        <v>12654142</v>
      </c>
      <c r="C27" s="54">
        <v>5822</v>
      </c>
      <c r="D27" s="53">
        <v>10996695</v>
      </c>
      <c r="E27" s="54">
        <v>35598</v>
      </c>
      <c r="F27" s="53">
        <v>1387848</v>
      </c>
      <c r="G27" s="54">
        <v>31048</v>
      </c>
      <c r="H27" s="53">
        <v>203713</v>
      </c>
      <c r="I27" s="54">
        <v>9123</v>
      </c>
      <c r="J27" s="19">
        <v>2022</v>
      </c>
      <c r="K27" s="50">
        <v>1150</v>
      </c>
      <c r="L27" s="52" t="s">
        <v>13</v>
      </c>
      <c r="M27" s="23">
        <v>578</v>
      </c>
      <c r="N27" s="50">
        <v>490</v>
      </c>
      <c r="O27" s="19">
        <v>5251</v>
      </c>
      <c r="P27" s="50">
        <v>2334</v>
      </c>
      <c r="Q27" s="19">
        <v>1288</v>
      </c>
      <c r="R27" s="50">
        <v>628</v>
      </c>
      <c r="S27" s="19">
        <v>15163</v>
      </c>
      <c r="T27" s="50">
        <v>2951</v>
      </c>
      <c r="U27" s="19">
        <v>3257</v>
      </c>
      <c r="V27" s="50">
        <v>1208</v>
      </c>
      <c r="W27" s="52" t="s">
        <v>13</v>
      </c>
      <c r="X27" s="19">
        <v>1297</v>
      </c>
      <c r="Y27" s="50">
        <v>601</v>
      </c>
      <c r="Z27" s="19">
        <v>205</v>
      </c>
      <c r="AA27" s="50">
        <v>347</v>
      </c>
      <c r="AB27" s="19">
        <v>1083</v>
      </c>
      <c r="AC27" s="50">
        <v>424</v>
      </c>
      <c r="AD27" s="19">
        <v>13021</v>
      </c>
      <c r="AE27" s="50">
        <v>2986</v>
      </c>
      <c r="AF27" s="19">
        <v>6739</v>
      </c>
      <c r="AG27" s="50">
        <v>1950</v>
      </c>
      <c r="AH27" s="52" t="s">
        <v>13</v>
      </c>
      <c r="AI27" s="19">
        <v>627</v>
      </c>
      <c r="AJ27" s="50">
        <v>500</v>
      </c>
      <c r="AK27" s="19">
        <v>724</v>
      </c>
      <c r="AL27" s="50">
        <v>648</v>
      </c>
      <c r="AM27" s="23" t="s">
        <v>61</v>
      </c>
      <c r="AN27" s="55" t="s">
        <v>61</v>
      </c>
      <c r="AO27" s="23">
        <v>15203</v>
      </c>
      <c r="AP27" s="50">
        <v>2458</v>
      </c>
      <c r="AQ27" s="19">
        <v>9541</v>
      </c>
      <c r="AR27" s="50">
        <v>2230</v>
      </c>
      <c r="AS27" s="52" t="s">
        <v>13</v>
      </c>
      <c r="AT27" s="19">
        <v>2683</v>
      </c>
      <c r="AU27" s="50">
        <v>1069</v>
      </c>
      <c r="AV27" s="19">
        <v>3791</v>
      </c>
      <c r="AW27" s="50">
        <v>1575</v>
      </c>
      <c r="AX27" s="19">
        <v>1219</v>
      </c>
      <c r="AY27" s="50">
        <v>469</v>
      </c>
      <c r="AZ27" s="19">
        <v>180</v>
      </c>
      <c r="BA27" s="50">
        <v>150</v>
      </c>
      <c r="BB27" s="19">
        <v>2140</v>
      </c>
      <c r="BC27" s="50">
        <v>945</v>
      </c>
      <c r="BD27" s="52" t="s">
        <v>13</v>
      </c>
      <c r="BE27" s="19">
        <v>3651</v>
      </c>
      <c r="BF27" s="50">
        <v>1016</v>
      </c>
      <c r="BG27" s="19">
        <v>8176</v>
      </c>
      <c r="BH27" s="50">
        <v>2092</v>
      </c>
      <c r="BI27" s="19">
        <v>3566</v>
      </c>
      <c r="BJ27" s="50">
        <v>1265</v>
      </c>
      <c r="BK27" s="19">
        <v>1608</v>
      </c>
      <c r="BL27" s="50">
        <v>826</v>
      </c>
      <c r="BM27" s="19">
        <v>16251</v>
      </c>
      <c r="BN27" s="50">
        <v>2959</v>
      </c>
      <c r="BO27" s="52" t="s">
        <v>13</v>
      </c>
      <c r="BP27" s="19">
        <v>530</v>
      </c>
      <c r="BQ27" s="50">
        <v>455</v>
      </c>
      <c r="BR27" s="19">
        <v>1214</v>
      </c>
      <c r="BS27" s="50">
        <v>714</v>
      </c>
      <c r="BT27" s="19">
        <v>1476</v>
      </c>
      <c r="BU27" s="50">
        <v>691</v>
      </c>
      <c r="BV27" s="19">
        <v>741</v>
      </c>
      <c r="BW27" s="50">
        <v>457</v>
      </c>
      <c r="BX27" s="19">
        <v>2733</v>
      </c>
      <c r="BY27" s="50">
        <v>1007</v>
      </c>
      <c r="BZ27" s="52" t="s">
        <v>13</v>
      </c>
      <c r="CA27" s="19">
        <v>309</v>
      </c>
      <c r="CB27" s="50">
        <v>234</v>
      </c>
      <c r="CC27" s="19">
        <v>7566</v>
      </c>
      <c r="CD27" s="50">
        <v>1425</v>
      </c>
      <c r="CE27" s="19">
        <v>4379</v>
      </c>
      <c r="CF27" s="50">
        <v>1668</v>
      </c>
      <c r="CG27" s="19">
        <v>372</v>
      </c>
      <c r="CH27" s="50">
        <v>333</v>
      </c>
      <c r="CI27" s="19">
        <v>7260</v>
      </c>
      <c r="CJ27" s="50">
        <v>1688</v>
      </c>
      <c r="CK27" s="52" t="s">
        <v>13</v>
      </c>
      <c r="CL27" s="19">
        <v>732</v>
      </c>
      <c r="CM27" s="50">
        <v>394</v>
      </c>
      <c r="CN27" s="19">
        <v>1025</v>
      </c>
      <c r="CO27" s="50">
        <v>830</v>
      </c>
      <c r="CP27" s="19">
        <v>3809</v>
      </c>
      <c r="CQ27" s="50">
        <v>1322</v>
      </c>
      <c r="CR27" s="19">
        <v>358</v>
      </c>
      <c r="CS27" s="50">
        <v>292</v>
      </c>
      <c r="CT27" s="19">
        <v>954</v>
      </c>
      <c r="CU27" s="50">
        <v>565</v>
      </c>
      <c r="CV27" s="52" t="s">
        <v>13</v>
      </c>
      <c r="CW27" s="19">
        <v>447</v>
      </c>
      <c r="CX27" s="50">
        <v>401</v>
      </c>
      <c r="CY27" s="19">
        <v>6928</v>
      </c>
      <c r="CZ27" s="50">
        <v>2136</v>
      </c>
      <c r="DA27" s="19">
        <v>13290</v>
      </c>
      <c r="DB27" s="50">
        <v>2740</v>
      </c>
      <c r="DC27" s="19">
        <v>1211</v>
      </c>
      <c r="DD27" s="50">
        <v>729</v>
      </c>
      <c r="DE27" s="19">
        <v>919</v>
      </c>
      <c r="DF27" s="50">
        <v>1427</v>
      </c>
      <c r="DG27" s="52" t="s">
        <v>13</v>
      </c>
      <c r="DH27" s="19">
        <v>7822</v>
      </c>
      <c r="DI27" s="50">
        <v>2384</v>
      </c>
      <c r="DJ27" s="19">
        <v>3628</v>
      </c>
      <c r="DK27" s="50">
        <v>1211</v>
      </c>
      <c r="DL27" s="19">
        <v>880</v>
      </c>
      <c r="DM27" s="50">
        <v>683</v>
      </c>
      <c r="DN27" s="19">
        <v>15595</v>
      </c>
      <c r="DO27" s="50">
        <v>2278</v>
      </c>
      <c r="DP27" s="19">
        <v>271</v>
      </c>
      <c r="DQ27" s="50">
        <v>303</v>
      </c>
      <c r="DR27" s="52" t="s">
        <v>13</v>
      </c>
      <c r="DS27" s="19">
        <v>65886</v>
      </c>
      <c r="DT27" s="50">
        <v>5219</v>
      </c>
      <c r="DU27" s="19">
        <v>1793</v>
      </c>
      <c r="DV27" s="50">
        <v>821</v>
      </c>
      <c r="DW27" s="19">
        <v>0</v>
      </c>
      <c r="DX27" s="50">
        <v>185</v>
      </c>
      <c r="DY27" s="19">
        <v>64093</v>
      </c>
      <c r="DZ27" s="50">
        <v>4955</v>
      </c>
    </row>
    <row r="28" spans="1:130" x14ac:dyDescent="0.2">
      <c r="A28" s="52" t="s">
        <v>14</v>
      </c>
      <c r="B28" s="53">
        <v>6554084</v>
      </c>
      <c r="C28" s="54">
        <v>4241</v>
      </c>
      <c r="D28" s="53">
        <v>5580090</v>
      </c>
      <c r="E28" s="54">
        <v>26152</v>
      </c>
      <c r="F28" s="53">
        <v>801425</v>
      </c>
      <c r="G28" s="54">
        <v>26459</v>
      </c>
      <c r="H28" s="53">
        <v>145782</v>
      </c>
      <c r="I28" s="54">
        <v>9568</v>
      </c>
      <c r="J28" s="19">
        <v>1133</v>
      </c>
      <c r="K28" s="50">
        <v>715</v>
      </c>
      <c r="L28" s="52" t="s">
        <v>14</v>
      </c>
      <c r="M28" s="23">
        <v>495</v>
      </c>
      <c r="N28" s="50">
        <v>477</v>
      </c>
      <c r="O28" s="19">
        <v>1185</v>
      </c>
      <c r="P28" s="50">
        <v>650</v>
      </c>
      <c r="Q28" s="19">
        <v>1308</v>
      </c>
      <c r="R28" s="50">
        <v>707</v>
      </c>
      <c r="S28" s="19">
        <v>6970</v>
      </c>
      <c r="T28" s="50">
        <v>1977</v>
      </c>
      <c r="U28" s="19">
        <v>1513</v>
      </c>
      <c r="V28" s="50">
        <v>936</v>
      </c>
      <c r="W28" s="52" t="s">
        <v>14</v>
      </c>
      <c r="X28" s="19">
        <v>884</v>
      </c>
      <c r="Y28" s="50">
        <v>548</v>
      </c>
      <c r="Z28" s="19">
        <v>401</v>
      </c>
      <c r="AA28" s="50">
        <v>330</v>
      </c>
      <c r="AB28" s="19">
        <v>64</v>
      </c>
      <c r="AC28" s="50">
        <v>113</v>
      </c>
      <c r="AD28" s="19">
        <v>10994</v>
      </c>
      <c r="AE28" s="50">
        <v>3072</v>
      </c>
      <c r="AF28" s="19">
        <v>4503</v>
      </c>
      <c r="AG28" s="50">
        <v>1793</v>
      </c>
      <c r="AH28" s="52" t="s">
        <v>14</v>
      </c>
      <c r="AI28" s="19">
        <v>1426</v>
      </c>
      <c r="AJ28" s="50">
        <v>1525</v>
      </c>
      <c r="AK28" s="19">
        <v>217</v>
      </c>
      <c r="AL28" s="50">
        <v>247</v>
      </c>
      <c r="AM28" s="19">
        <v>29883</v>
      </c>
      <c r="AN28" s="50">
        <v>4089</v>
      </c>
      <c r="AO28" s="23" t="s">
        <v>61</v>
      </c>
      <c r="AP28" s="55" t="s">
        <v>61</v>
      </c>
      <c r="AQ28" s="23">
        <v>1496</v>
      </c>
      <c r="AR28" s="50">
        <v>829</v>
      </c>
      <c r="AS28" s="52" t="s">
        <v>14</v>
      </c>
      <c r="AT28" s="19">
        <v>1520</v>
      </c>
      <c r="AU28" s="50">
        <v>664</v>
      </c>
      <c r="AV28" s="19">
        <v>9978</v>
      </c>
      <c r="AW28" s="50">
        <v>2110</v>
      </c>
      <c r="AX28" s="19">
        <v>584</v>
      </c>
      <c r="AY28" s="50">
        <v>319</v>
      </c>
      <c r="AZ28" s="19">
        <v>712</v>
      </c>
      <c r="BA28" s="50">
        <v>406</v>
      </c>
      <c r="BB28" s="19">
        <v>1521</v>
      </c>
      <c r="BC28" s="50">
        <v>775</v>
      </c>
      <c r="BD28" s="52" t="s">
        <v>14</v>
      </c>
      <c r="BE28" s="19">
        <v>926</v>
      </c>
      <c r="BF28" s="50">
        <v>478</v>
      </c>
      <c r="BG28" s="19">
        <v>8950</v>
      </c>
      <c r="BH28" s="50">
        <v>2085</v>
      </c>
      <c r="BI28" s="19">
        <v>1989</v>
      </c>
      <c r="BJ28" s="50">
        <v>737</v>
      </c>
      <c r="BK28" s="19">
        <v>1568</v>
      </c>
      <c r="BL28" s="50">
        <v>653</v>
      </c>
      <c r="BM28" s="19">
        <v>2363</v>
      </c>
      <c r="BN28" s="50">
        <v>1023</v>
      </c>
      <c r="BO28" s="52" t="s">
        <v>14</v>
      </c>
      <c r="BP28" s="19">
        <v>0</v>
      </c>
      <c r="BQ28" s="50">
        <v>192</v>
      </c>
      <c r="BR28" s="19">
        <v>108</v>
      </c>
      <c r="BS28" s="50">
        <v>128</v>
      </c>
      <c r="BT28" s="19">
        <v>480</v>
      </c>
      <c r="BU28" s="50">
        <v>437</v>
      </c>
      <c r="BV28" s="19">
        <v>575</v>
      </c>
      <c r="BW28" s="50">
        <v>785</v>
      </c>
      <c r="BX28" s="19">
        <v>4923</v>
      </c>
      <c r="BY28" s="50">
        <v>2661</v>
      </c>
      <c r="BZ28" s="52" t="s">
        <v>14</v>
      </c>
      <c r="CA28" s="19">
        <v>645</v>
      </c>
      <c r="CB28" s="50">
        <v>674</v>
      </c>
      <c r="CC28" s="19">
        <v>2583</v>
      </c>
      <c r="CD28" s="50">
        <v>1042</v>
      </c>
      <c r="CE28" s="19">
        <v>4496</v>
      </c>
      <c r="CF28" s="50">
        <v>3074</v>
      </c>
      <c r="CG28" s="19">
        <v>498</v>
      </c>
      <c r="CH28" s="50">
        <v>418</v>
      </c>
      <c r="CI28" s="19">
        <v>13303</v>
      </c>
      <c r="CJ28" s="50">
        <v>2995</v>
      </c>
      <c r="CK28" s="52" t="s">
        <v>14</v>
      </c>
      <c r="CL28" s="19">
        <v>645</v>
      </c>
      <c r="CM28" s="50">
        <v>447</v>
      </c>
      <c r="CN28" s="19">
        <v>1386</v>
      </c>
      <c r="CO28" s="50">
        <v>1015</v>
      </c>
      <c r="CP28" s="19">
        <v>2165</v>
      </c>
      <c r="CQ28" s="50">
        <v>921</v>
      </c>
      <c r="CR28" s="19">
        <v>0</v>
      </c>
      <c r="CS28" s="50">
        <v>192</v>
      </c>
      <c r="CT28" s="19">
        <v>1630</v>
      </c>
      <c r="CU28" s="50">
        <v>1145</v>
      </c>
      <c r="CV28" s="52" t="s">
        <v>14</v>
      </c>
      <c r="CW28" s="19">
        <v>0</v>
      </c>
      <c r="CX28" s="50">
        <v>192</v>
      </c>
      <c r="CY28" s="19">
        <v>2979</v>
      </c>
      <c r="CZ28" s="50">
        <v>951</v>
      </c>
      <c r="DA28" s="19">
        <v>9403</v>
      </c>
      <c r="DB28" s="50">
        <v>3865</v>
      </c>
      <c r="DC28" s="19">
        <v>254</v>
      </c>
      <c r="DD28" s="50">
        <v>245</v>
      </c>
      <c r="DE28" s="19">
        <v>119</v>
      </c>
      <c r="DF28" s="50">
        <v>199</v>
      </c>
      <c r="DG28" s="52" t="s">
        <v>14</v>
      </c>
      <c r="DH28" s="19">
        <v>3188</v>
      </c>
      <c r="DI28" s="50">
        <v>1221</v>
      </c>
      <c r="DJ28" s="19">
        <v>1203</v>
      </c>
      <c r="DK28" s="50">
        <v>801</v>
      </c>
      <c r="DL28" s="19">
        <v>156</v>
      </c>
      <c r="DM28" s="50">
        <v>142</v>
      </c>
      <c r="DN28" s="19">
        <v>2460</v>
      </c>
      <c r="DO28" s="50">
        <v>998</v>
      </c>
      <c r="DP28" s="19">
        <v>0</v>
      </c>
      <c r="DQ28" s="50">
        <v>192</v>
      </c>
      <c r="DR28" s="52" t="s">
        <v>14</v>
      </c>
      <c r="DS28" s="19">
        <v>26787</v>
      </c>
      <c r="DT28" s="50">
        <v>3487</v>
      </c>
      <c r="DU28" s="19">
        <v>34</v>
      </c>
      <c r="DV28" s="50">
        <v>57</v>
      </c>
      <c r="DW28" s="19">
        <v>0</v>
      </c>
      <c r="DX28" s="50">
        <v>192</v>
      </c>
      <c r="DY28" s="19">
        <v>26753</v>
      </c>
      <c r="DZ28" s="50">
        <v>3482</v>
      </c>
    </row>
    <row r="29" spans="1:130" x14ac:dyDescent="0.2">
      <c r="A29" s="52"/>
      <c r="B29" s="53"/>
      <c r="C29" s="54"/>
      <c r="D29" s="53"/>
      <c r="E29" s="54"/>
      <c r="F29" s="53"/>
      <c r="G29" s="54"/>
      <c r="H29" s="53"/>
      <c r="I29" s="54"/>
      <c r="J29" s="19"/>
      <c r="K29" s="50"/>
      <c r="L29" s="52"/>
      <c r="M29" s="23"/>
      <c r="N29" s="50"/>
      <c r="O29" s="19"/>
      <c r="P29" s="50"/>
      <c r="Q29" s="19"/>
      <c r="R29" s="50"/>
      <c r="S29" s="19"/>
      <c r="T29" s="50"/>
      <c r="U29" s="19"/>
      <c r="V29" s="50"/>
      <c r="W29" s="52"/>
      <c r="X29" s="19"/>
      <c r="Y29" s="50"/>
      <c r="Z29" s="19"/>
      <c r="AA29" s="50"/>
      <c r="AB29" s="19"/>
      <c r="AC29" s="50"/>
      <c r="AD29" s="19"/>
      <c r="AE29" s="50"/>
      <c r="AF29" s="19"/>
      <c r="AG29" s="50"/>
      <c r="AH29" s="52"/>
      <c r="AI29" s="19"/>
      <c r="AJ29" s="50"/>
      <c r="AK29" s="19"/>
      <c r="AL29" s="50"/>
      <c r="AM29" s="19"/>
      <c r="AN29" s="50"/>
      <c r="AO29" s="19"/>
      <c r="AP29" s="50"/>
      <c r="AQ29" s="56"/>
      <c r="AR29" s="50"/>
      <c r="AS29" s="52"/>
      <c r="AT29" s="19"/>
      <c r="AU29" s="50"/>
      <c r="AV29" s="19"/>
      <c r="AW29" s="50"/>
      <c r="AX29" s="19"/>
      <c r="AY29" s="50"/>
      <c r="AZ29" s="19"/>
      <c r="BA29" s="50"/>
      <c r="BB29" s="19"/>
      <c r="BC29" s="50"/>
      <c r="BD29" s="52"/>
      <c r="BE29" s="19"/>
      <c r="BF29" s="50"/>
      <c r="BG29" s="19"/>
      <c r="BH29" s="50"/>
      <c r="BI29" s="19"/>
      <c r="BJ29" s="50"/>
      <c r="BK29" s="19"/>
      <c r="BL29" s="50"/>
      <c r="BM29" s="19"/>
      <c r="BN29" s="50"/>
      <c r="BO29" s="52"/>
      <c r="BP29" s="19"/>
      <c r="BQ29" s="50"/>
      <c r="BR29" s="19"/>
      <c r="BS29" s="50"/>
      <c r="BT29" s="19"/>
      <c r="BU29" s="50"/>
      <c r="BV29" s="19"/>
      <c r="BW29" s="50"/>
      <c r="BX29" s="19"/>
      <c r="BY29" s="50"/>
      <c r="BZ29" s="52"/>
      <c r="CA29" s="19"/>
      <c r="CB29" s="50"/>
      <c r="CC29" s="19"/>
      <c r="CD29" s="50"/>
      <c r="CE29" s="19"/>
      <c r="CF29" s="50"/>
      <c r="CG29" s="19"/>
      <c r="CH29" s="50"/>
      <c r="CI29" s="19"/>
      <c r="CJ29" s="50"/>
      <c r="CK29" s="52"/>
      <c r="CL29" s="19"/>
      <c r="CM29" s="50"/>
      <c r="CN29" s="19"/>
      <c r="CO29" s="50"/>
      <c r="CP29" s="19"/>
      <c r="CQ29" s="50"/>
      <c r="CR29" s="19"/>
      <c r="CS29" s="50"/>
      <c r="CT29" s="19"/>
      <c r="CU29" s="50"/>
      <c r="CV29" s="52"/>
      <c r="CW29" s="19"/>
      <c r="CX29" s="50"/>
      <c r="CY29" s="19"/>
      <c r="CZ29" s="50"/>
      <c r="DA29" s="19"/>
      <c r="DB29" s="50"/>
      <c r="DC29" s="19"/>
      <c r="DD29" s="50"/>
      <c r="DE29" s="19"/>
      <c r="DF29" s="50"/>
      <c r="DG29" s="52"/>
      <c r="DH29" s="19"/>
      <c r="DI29" s="50"/>
      <c r="DJ29" s="19"/>
      <c r="DK29" s="50"/>
      <c r="DL29" s="19"/>
      <c r="DM29" s="50"/>
      <c r="DN29" s="19"/>
      <c r="DO29" s="50"/>
      <c r="DP29" s="19"/>
      <c r="DQ29" s="50"/>
      <c r="DR29" s="52"/>
      <c r="DS29" s="19"/>
      <c r="DT29" s="50"/>
      <c r="DU29" s="19"/>
      <c r="DV29" s="50"/>
      <c r="DW29" s="19"/>
      <c r="DX29" s="50"/>
      <c r="DY29" s="19"/>
      <c r="DZ29" s="50"/>
    </row>
    <row r="30" spans="1:130" x14ac:dyDescent="0.2">
      <c r="A30" s="52" t="s">
        <v>15</v>
      </c>
      <c r="B30" s="53">
        <v>3097283</v>
      </c>
      <c r="C30" s="54">
        <v>2760</v>
      </c>
      <c r="D30" s="53">
        <v>2622577</v>
      </c>
      <c r="E30" s="54">
        <v>14595</v>
      </c>
      <c r="F30" s="53">
        <v>383520</v>
      </c>
      <c r="G30" s="54">
        <v>13922</v>
      </c>
      <c r="H30" s="53">
        <v>78263</v>
      </c>
      <c r="I30" s="54">
        <v>5607</v>
      </c>
      <c r="J30" s="19">
        <v>395</v>
      </c>
      <c r="K30" s="50">
        <v>298</v>
      </c>
      <c r="L30" s="52" t="s">
        <v>15</v>
      </c>
      <c r="M30" s="23">
        <v>662</v>
      </c>
      <c r="N30" s="50">
        <v>675</v>
      </c>
      <c r="O30" s="19">
        <v>1556</v>
      </c>
      <c r="P30" s="50">
        <v>770</v>
      </c>
      <c r="Q30" s="19">
        <v>315</v>
      </c>
      <c r="R30" s="50">
        <v>323</v>
      </c>
      <c r="S30" s="19">
        <v>2380</v>
      </c>
      <c r="T30" s="50">
        <v>827</v>
      </c>
      <c r="U30" s="19">
        <v>3478</v>
      </c>
      <c r="V30" s="50">
        <v>1391</v>
      </c>
      <c r="W30" s="52" t="s">
        <v>15</v>
      </c>
      <c r="X30" s="19">
        <v>60</v>
      </c>
      <c r="Y30" s="50">
        <v>99</v>
      </c>
      <c r="Z30" s="19">
        <v>0</v>
      </c>
      <c r="AA30" s="50">
        <v>159</v>
      </c>
      <c r="AB30" s="19">
        <v>14</v>
      </c>
      <c r="AC30" s="50">
        <v>25</v>
      </c>
      <c r="AD30" s="19">
        <v>1749</v>
      </c>
      <c r="AE30" s="50">
        <v>810</v>
      </c>
      <c r="AF30" s="19">
        <v>866</v>
      </c>
      <c r="AG30" s="50">
        <v>593</v>
      </c>
      <c r="AH30" s="52" t="s">
        <v>15</v>
      </c>
      <c r="AI30" s="19">
        <v>30</v>
      </c>
      <c r="AJ30" s="50">
        <v>53</v>
      </c>
      <c r="AK30" s="19">
        <v>566</v>
      </c>
      <c r="AL30" s="50">
        <v>491</v>
      </c>
      <c r="AM30" s="19">
        <v>14948</v>
      </c>
      <c r="AN30" s="50">
        <v>3015</v>
      </c>
      <c r="AO30" s="19">
        <v>1876</v>
      </c>
      <c r="AP30" s="50">
        <v>678</v>
      </c>
      <c r="AQ30" s="23" t="s">
        <v>61</v>
      </c>
      <c r="AR30" s="145" t="s">
        <v>61</v>
      </c>
      <c r="AS30" s="52" t="s">
        <v>15</v>
      </c>
      <c r="AT30" s="23">
        <v>1871</v>
      </c>
      <c r="AU30" s="50">
        <v>869</v>
      </c>
      <c r="AV30" s="19">
        <v>1255</v>
      </c>
      <c r="AW30" s="50">
        <v>750</v>
      </c>
      <c r="AX30" s="19">
        <v>573</v>
      </c>
      <c r="AY30" s="50">
        <v>318</v>
      </c>
      <c r="AZ30" s="19">
        <v>410</v>
      </c>
      <c r="BA30" s="50">
        <v>290</v>
      </c>
      <c r="BB30" s="19">
        <v>538</v>
      </c>
      <c r="BC30" s="50">
        <v>449</v>
      </c>
      <c r="BD30" s="52" t="s">
        <v>15</v>
      </c>
      <c r="BE30" s="19">
        <v>170</v>
      </c>
      <c r="BF30" s="50">
        <v>160</v>
      </c>
      <c r="BG30" s="19">
        <v>944</v>
      </c>
      <c r="BH30" s="50">
        <v>475</v>
      </c>
      <c r="BI30" s="19">
        <v>7633</v>
      </c>
      <c r="BJ30" s="50">
        <v>1823</v>
      </c>
      <c r="BK30" s="19">
        <v>594</v>
      </c>
      <c r="BL30" s="50">
        <v>369</v>
      </c>
      <c r="BM30" s="19">
        <v>6509</v>
      </c>
      <c r="BN30" s="50">
        <v>2121</v>
      </c>
      <c r="BO30" s="52" t="s">
        <v>15</v>
      </c>
      <c r="BP30" s="19">
        <v>301</v>
      </c>
      <c r="BQ30" s="50">
        <v>225</v>
      </c>
      <c r="BR30" s="19">
        <v>6812</v>
      </c>
      <c r="BS30" s="50">
        <v>1599</v>
      </c>
      <c r="BT30" s="19">
        <v>702</v>
      </c>
      <c r="BU30" s="50">
        <v>476</v>
      </c>
      <c r="BV30" s="19">
        <v>77</v>
      </c>
      <c r="BW30" s="50">
        <v>132</v>
      </c>
      <c r="BX30" s="19">
        <v>1028</v>
      </c>
      <c r="BY30" s="50">
        <v>569</v>
      </c>
      <c r="BZ30" s="52" t="s">
        <v>15</v>
      </c>
      <c r="CA30" s="19">
        <v>412</v>
      </c>
      <c r="CB30" s="50">
        <v>378</v>
      </c>
      <c r="CC30" s="19">
        <v>807</v>
      </c>
      <c r="CD30" s="50">
        <v>411</v>
      </c>
      <c r="CE30" s="19">
        <v>1755</v>
      </c>
      <c r="CF30" s="50">
        <v>992</v>
      </c>
      <c r="CG30" s="19">
        <v>1008</v>
      </c>
      <c r="CH30" s="50">
        <v>623</v>
      </c>
      <c r="CI30" s="19">
        <v>1261</v>
      </c>
      <c r="CJ30" s="50">
        <v>703</v>
      </c>
      <c r="CK30" s="52" t="s">
        <v>15</v>
      </c>
      <c r="CL30" s="19">
        <v>754</v>
      </c>
      <c r="CM30" s="50">
        <v>480</v>
      </c>
      <c r="CN30" s="19">
        <v>16</v>
      </c>
      <c r="CO30" s="50">
        <v>27</v>
      </c>
      <c r="CP30" s="19">
        <v>710</v>
      </c>
      <c r="CQ30" s="50">
        <v>385</v>
      </c>
      <c r="CR30" s="19">
        <v>25</v>
      </c>
      <c r="CS30" s="50">
        <v>39</v>
      </c>
      <c r="CT30" s="19">
        <v>138</v>
      </c>
      <c r="CU30" s="50">
        <v>231</v>
      </c>
      <c r="CV30" s="52" t="s">
        <v>15</v>
      </c>
      <c r="CW30" s="19">
        <v>1192</v>
      </c>
      <c r="CX30" s="50">
        <v>564</v>
      </c>
      <c r="CY30" s="19">
        <v>1256</v>
      </c>
      <c r="CZ30" s="50">
        <v>736</v>
      </c>
      <c r="DA30" s="19">
        <v>3437</v>
      </c>
      <c r="DB30" s="50">
        <v>1359</v>
      </c>
      <c r="DC30" s="19">
        <v>496</v>
      </c>
      <c r="DD30" s="50">
        <v>278</v>
      </c>
      <c r="DE30" s="19">
        <v>137</v>
      </c>
      <c r="DF30" s="50">
        <v>190</v>
      </c>
      <c r="DG30" s="52" t="s">
        <v>15</v>
      </c>
      <c r="DH30" s="19">
        <v>663</v>
      </c>
      <c r="DI30" s="50">
        <v>475</v>
      </c>
      <c r="DJ30" s="19">
        <v>1662</v>
      </c>
      <c r="DK30" s="50">
        <v>872</v>
      </c>
      <c r="DL30" s="19">
        <v>203</v>
      </c>
      <c r="DM30" s="50">
        <v>255</v>
      </c>
      <c r="DN30" s="19">
        <v>3848</v>
      </c>
      <c r="DO30" s="50">
        <v>1011</v>
      </c>
      <c r="DP30" s="19">
        <v>171</v>
      </c>
      <c r="DQ30" s="50">
        <v>185</v>
      </c>
      <c r="DR30" s="52" t="s">
        <v>15</v>
      </c>
      <c r="DS30" s="19">
        <v>12923</v>
      </c>
      <c r="DT30" s="50">
        <v>1927</v>
      </c>
      <c r="DU30" s="19">
        <v>12</v>
      </c>
      <c r="DV30" s="50">
        <v>24</v>
      </c>
      <c r="DW30" s="19">
        <v>84</v>
      </c>
      <c r="DX30" s="50">
        <v>118</v>
      </c>
      <c r="DY30" s="19">
        <v>12827</v>
      </c>
      <c r="DZ30" s="50">
        <v>1904</v>
      </c>
    </row>
    <row r="31" spans="1:130" x14ac:dyDescent="0.2">
      <c r="A31" s="52" t="s">
        <v>16</v>
      </c>
      <c r="B31" s="53">
        <v>2870529</v>
      </c>
      <c r="C31" s="54">
        <v>2533</v>
      </c>
      <c r="D31" s="53">
        <v>2394351</v>
      </c>
      <c r="E31" s="54">
        <v>14952</v>
      </c>
      <c r="F31" s="53">
        <v>369971</v>
      </c>
      <c r="G31" s="54">
        <v>12594</v>
      </c>
      <c r="H31" s="53">
        <v>88830</v>
      </c>
      <c r="I31" s="54">
        <v>6459</v>
      </c>
      <c r="J31" s="19">
        <v>879</v>
      </c>
      <c r="K31" s="50">
        <v>771</v>
      </c>
      <c r="L31" s="52" t="s">
        <v>16</v>
      </c>
      <c r="M31" s="23">
        <v>291</v>
      </c>
      <c r="N31" s="50">
        <v>307</v>
      </c>
      <c r="O31" s="19">
        <v>2664</v>
      </c>
      <c r="P31" s="50">
        <v>1167</v>
      </c>
      <c r="Q31" s="19">
        <v>1526</v>
      </c>
      <c r="R31" s="50">
        <v>624</v>
      </c>
      <c r="S31" s="19">
        <v>4526</v>
      </c>
      <c r="T31" s="50">
        <v>1461</v>
      </c>
      <c r="U31" s="19">
        <v>5355</v>
      </c>
      <c r="V31" s="50">
        <v>1640</v>
      </c>
      <c r="W31" s="52" t="s">
        <v>16</v>
      </c>
      <c r="X31" s="19">
        <v>0</v>
      </c>
      <c r="Y31" s="50">
        <v>174</v>
      </c>
      <c r="Z31" s="19">
        <v>0</v>
      </c>
      <c r="AA31" s="50">
        <v>174</v>
      </c>
      <c r="AB31" s="19">
        <v>94</v>
      </c>
      <c r="AC31" s="50">
        <v>164</v>
      </c>
      <c r="AD31" s="19">
        <v>2944</v>
      </c>
      <c r="AE31" s="50">
        <v>1445</v>
      </c>
      <c r="AF31" s="19">
        <v>2403</v>
      </c>
      <c r="AG31" s="50">
        <v>980</v>
      </c>
      <c r="AH31" s="52" t="s">
        <v>16</v>
      </c>
      <c r="AI31" s="19">
        <v>245</v>
      </c>
      <c r="AJ31" s="50">
        <v>272</v>
      </c>
      <c r="AK31" s="19">
        <v>97</v>
      </c>
      <c r="AL31" s="50">
        <v>134</v>
      </c>
      <c r="AM31" s="19">
        <v>2545</v>
      </c>
      <c r="AN31" s="50">
        <v>1255</v>
      </c>
      <c r="AO31" s="19">
        <v>735</v>
      </c>
      <c r="AP31" s="50">
        <v>861</v>
      </c>
      <c r="AQ31" s="19">
        <v>2467</v>
      </c>
      <c r="AR31" s="50">
        <v>1104</v>
      </c>
      <c r="AS31" s="52" t="s">
        <v>16</v>
      </c>
      <c r="AT31" s="23" t="s">
        <v>61</v>
      </c>
      <c r="AU31" s="55" t="s">
        <v>61</v>
      </c>
      <c r="AV31" s="23">
        <v>525</v>
      </c>
      <c r="AW31" s="50">
        <v>417</v>
      </c>
      <c r="AX31" s="19">
        <v>402</v>
      </c>
      <c r="AY31" s="50">
        <v>370</v>
      </c>
      <c r="AZ31" s="19">
        <v>0</v>
      </c>
      <c r="BA31" s="50">
        <v>174</v>
      </c>
      <c r="BB31" s="19">
        <v>672</v>
      </c>
      <c r="BC31" s="50">
        <v>573</v>
      </c>
      <c r="BD31" s="52" t="s">
        <v>16</v>
      </c>
      <c r="BE31" s="19">
        <v>1237</v>
      </c>
      <c r="BF31" s="50">
        <v>688</v>
      </c>
      <c r="BG31" s="19">
        <v>152</v>
      </c>
      <c r="BH31" s="50">
        <v>182</v>
      </c>
      <c r="BI31" s="19">
        <v>1192</v>
      </c>
      <c r="BJ31" s="50">
        <v>621</v>
      </c>
      <c r="BK31" s="19">
        <v>251</v>
      </c>
      <c r="BL31" s="50">
        <v>259</v>
      </c>
      <c r="BM31" s="19">
        <v>22577</v>
      </c>
      <c r="BN31" s="50">
        <v>4258</v>
      </c>
      <c r="BO31" s="52" t="s">
        <v>16</v>
      </c>
      <c r="BP31" s="19">
        <v>683</v>
      </c>
      <c r="BQ31" s="50">
        <v>612</v>
      </c>
      <c r="BR31" s="19">
        <v>2821</v>
      </c>
      <c r="BS31" s="50">
        <v>1020</v>
      </c>
      <c r="BT31" s="19">
        <v>247</v>
      </c>
      <c r="BU31" s="50">
        <v>233</v>
      </c>
      <c r="BV31" s="19">
        <v>0</v>
      </c>
      <c r="BW31" s="50">
        <v>174</v>
      </c>
      <c r="BX31" s="19">
        <v>900</v>
      </c>
      <c r="BY31" s="50">
        <v>774</v>
      </c>
      <c r="BZ31" s="52" t="s">
        <v>16</v>
      </c>
      <c r="CA31" s="19">
        <v>401</v>
      </c>
      <c r="CB31" s="50">
        <v>348</v>
      </c>
      <c r="CC31" s="19">
        <v>2807</v>
      </c>
      <c r="CD31" s="50">
        <v>1496</v>
      </c>
      <c r="CE31" s="19">
        <v>1625</v>
      </c>
      <c r="CF31" s="50">
        <v>1217</v>
      </c>
      <c r="CG31" s="19">
        <v>373</v>
      </c>
      <c r="CH31" s="50">
        <v>378</v>
      </c>
      <c r="CI31" s="19">
        <v>735</v>
      </c>
      <c r="CJ31" s="50">
        <v>446</v>
      </c>
      <c r="CK31" s="52" t="s">
        <v>16</v>
      </c>
      <c r="CL31" s="19">
        <v>5607</v>
      </c>
      <c r="CM31" s="50">
        <v>1307</v>
      </c>
      <c r="CN31" s="19">
        <v>570</v>
      </c>
      <c r="CO31" s="50">
        <v>412</v>
      </c>
      <c r="CP31" s="19">
        <v>465</v>
      </c>
      <c r="CQ31" s="50">
        <v>286</v>
      </c>
      <c r="CR31" s="19">
        <v>384</v>
      </c>
      <c r="CS31" s="50">
        <v>625</v>
      </c>
      <c r="CT31" s="19">
        <v>176</v>
      </c>
      <c r="CU31" s="50">
        <v>197</v>
      </c>
      <c r="CV31" s="52" t="s">
        <v>16</v>
      </c>
      <c r="CW31" s="19">
        <v>584</v>
      </c>
      <c r="CX31" s="50">
        <v>564</v>
      </c>
      <c r="CY31" s="19">
        <v>1754</v>
      </c>
      <c r="CZ31" s="50">
        <v>1163</v>
      </c>
      <c r="DA31" s="19">
        <v>10102</v>
      </c>
      <c r="DB31" s="50">
        <v>2109</v>
      </c>
      <c r="DC31" s="19">
        <v>845</v>
      </c>
      <c r="DD31" s="50">
        <v>616</v>
      </c>
      <c r="DE31" s="19">
        <v>71</v>
      </c>
      <c r="DF31" s="50">
        <v>127</v>
      </c>
      <c r="DG31" s="52" t="s">
        <v>16</v>
      </c>
      <c r="DH31" s="19">
        <v>1812</v>
      </c>
      <c r="DI31" s="50">
        <v>956</v>
      </c>
      <c r="DJ31" s="19">
        <v>1885</v>
      </c>
      <c r="DK31" s="50">
        <v>1158</v>
      </c>
      <c r="DL31" s="19">
        <v>0</v>
      </c>
      <c r="DM31" s="50">
        <v>174</v>
      </c>
      <c r="DN31" s="19">
        <v>125</v>
      </c>
      <c r="DO31" s="50">
        <v>158</v>
      </c>
      <c r="DP31" s="19">
        <v>79</v>
      </c>
      <c r="DQ31" s="50">
        <v>93</v>
      </c>
      <c r="DR31" s="52" t="s">
        <v>16</v>
      </c>
      <c r="DS31" s="19">
        <v>17377</v>
      </c>
      <c r="DT31" s="50">
        <v>3891</v>
      </c>
      <c r="DU31" s="19">
        <v>308</v>
      </c>
      <c r="DV31" s="50">
        <v>313</v>
      </c>
      <c r="DW31" s="19">
        <v>190</v>
      </c>
      <c r="DX31" s="50">
        <v>189</v>
      </c>
      <c r="DY31" s="19">
        <v>16879</v>
      </c>
      <c r="DZ31" s="50">
        <v>3881</v>
      </c>
    </row>
    <row r="32" spans="1:130" x14ac:dyDescent="0.2">
      <c r="A32" s="52" t="s">
        <v>17</v>
      </c>
      <c r="B32" s="53">
        <v>4385213</v>
      </c>
      <c r="C32" s="54">
        <v>2955</v>
      </c>
      <c r="D32" s="53">
        <v>3698797</v>
      </c>
      <c r="E32" s="54">
        <v>19715</v>
      </c>
      <c r="F32" s="53">
        <v>553718</v>
      </c>
      <c r="G32" s="54">
        <v>18441</v>
      </c>
      <c r="H32" s="53">
        <v>113238</v>
      </c>
      <c r="I32" s="54">
        <v>7668</v>
      </c>
      <c r="J32" s="19">
        <v>2272</v>
      </c>
      <c r="K32" s="50">
        <v>934</v>
      </c>
      <c r="L32" s="52" t="s">
        <v>17</v>
      </c>
      <c r="M32" s="23">
        <v>361</v>
      </c>
      <c r="N32" s="50">
        <v>316</v>
      </c>
      <c r="O32" s="19">
        <v>1177</v>
      </c>
      <c r="P32" s="50">
        <v>737</v>
      </c>
      <c r="Q32" s="19">
        <v>756</v>
      </c>
      <c r="R32" s="50">
        <v>543</v>
      </c>
      <c r="S32" s="19">
        <v>6594</v>
      </c>
      <c r="T32" s="50">
        <v>2024</v>
      </c>
      <c r="U32" s="19">
        <v>2721</v>
      </c>
      <c r="V32" s="50">
        <v>1140</v>
      </c>
      <c r="W32" s="52" t="s">
        <v>17</v>
      </c>
      <c r="X32" s="19">
        <v>329</v>
      </c>
      <c r="Y32" s="50">
        <v>406</v>
      </c>
      <c r="Z32" s="19">
        <v>0</v>
      </c>
      <c r="AA32" s="50">
        <v>190</v>
      </c>
      <c r="AB32" s="19">
        <v>0</v>
      </c>
      <c r="AC32" s="50">
        <v>190</v>
      </c>
      <c r="AD32" s="19">
        <v>9255</v>
      </c>
      <c r="AE32" s="50">
        <v>2269</v>
      </c>
      <c r="AF32" s="19">
        <v>4845</v>
      </c>
      <c r="AG32" s="50">
        <v>1580</v>
      </c>
      <c r="AH32" s="52" t="s">
        <v>17</v>
      </c>
      <c r="AI32" s="19">
        <v>103</v>
      </c>
      <c r="AJ32" s="50">
        <v>156</v>
      </c>
      <c r="AK32" s="19">
        <v>0</v>
      </c>
      <c r="AL32" s="50">
        <v>190</v>
      </c>
      <c r="AM32" s="19">
        <v>6394</v>
      </c>
      <c r="AN32" s="50">
        <v>1591</v>
      </c>
      <c r="AO32" s="19">
        <v>10990</v>
      </c>
      <c r="AP32" s="50">
        <v>2072</v>
      </c>
      <c r="AQ32" s="19">
        <v>709</v>
      </c>
      <c r="AR32" s="50">
        <v>436</v>
      </c>
      <c r="AS32" s="52" t="s">
        <v>17</v>
      </c>
      <c r="AT32" s="19">
        <v>1503</v>
      </c>
      <c r="AU32" s="50">
        <v>1013</v>
      </c>
      <c r="AV32" s="23" t="s">
        <v>61</v>
      </c>
      <c r="AW32" s="55" t="s">
        <v>61</v>
      </c>
      <c r="AX32" s="23">
        <v>1358</v>
      </c>
      <c r="AY32" s="50">
        <v>1553</v>
      </c>
      <c r="AZ32" s="19">
        <v>411</v>
      </c>
      <c r="BA32" s="50">
        <v>427</v>
      </c>
      <c r="BB32" s="19">
        <v>1087</v>
      </c>
      <c r="BC32" s="50">
        <v>711</v>
      </c>
      <c r="BD32" s="52" t="s">
        <v>17</v>
      </c>
      <c r="BE32" s="19">
        <v>530</v>
      </c>
      <c r="BF32" s="50">
        <v>286</v>
      </c>
      <c r="BG32" s="19">
        <v>3005</v>
      </c>
      <c r="BH32" s="50">
        <v>987</v>
      </c>
      <c r="BI32" s="19">
        <v>947</v>
      </c>
      <c r="BJ32" s="50">
        <v>462</v>
      </c>
      <c r="BK32" s="19">
        <v>1710</v>
      </c>
      <c r="BL32" s="50">
        <v>1195</v>
      </c>
      <c r="BM32" s="19">
        <v>2379</v>
      </c>
      <c r="BN32" s="50">
        <v>1427</v>
      </c>
      <c r="BO32" s="52" t="s">
        <v>17</v>
      </c>
      <c r="BP32" s="19">
        <v>30</v>
      </c>
      <c r="BQ32" s="50">
        <v>48</v>
      </c>
      <c r="BR32" s="19">
        <v>103</v>
      </c>
      <c r="BS32" s="50">
        <v>127</v>
      </c>
      <c r="BT32" s="19">
        <v>695</v>
      </c>
      <c r="BU32" s="50">
        <v>583</v>
      </c>
      <c r="BV32" s="19">
        <v>679</v>
      </c>
      <c r="BW32" s="50">
        <v>606</v>
      </c>
      <c r="BX32" s="19">
        <v>572</v>
      </c>
      <c r="BY32" s="50">
        <v>447</v>
      </c>
      <c r="BZ32" s="52" t="s">
        <v>17</v>
      </c>
      <c r="CA32" s="19">
        <v>101</v>
      </c>
      <c r="CB32" s="50">
        <v>176</v>
      </c>
      <c r="CC32" s="19">
        <v>3404</v>
      </c>
      <c r="CD32" s="50">
        <v>1351</v>
      </c>
      <c r="CE32" s="19">
        <v>3557</v>
      </c>
      <c r="CF32" s="50">
        <v>1633</v>
      </c>
      <c r="CG32" s="19">
        <v>282</v>
      </c>
      <c r="CH32" s="50">
        <v>429</v>
      </c>
      <c r="CI32" s="19">
        <v>13426</v>
      </c>
      <c r="CJ32" s="50">
        <v>2495</v>
      </c>
      <c r="CK32" s="52" t="s">
        <v>17</v>
      </c>
      <c r="CL32" s="19">
        <v>600</v>
      </c>
      <c r="CM32" s="50">
        <v>477</v>
      </c>
      <c r="CN32" s="19">
        <v>285</v>
      </c>
      <c r="CO32" s="50">
        <v>245</v>
      </c>
      <c r="CP32" s="19">
        <v>2084</v>
      </c>
      <c r="CQ32" s="50">
        <v>1133</v>
      </c>
      <c r="CR32" s="19">
        <v>0</v>
      </c>
      <c r="CS32" s="50">
        <v>190</v>
      </c>
      <c r="CT32" s="19">
        <v>1375</v>
      </c>
      <c r="CU32" s="50">
        <v>839</v>
      </c>
      <c r="CV32" s="52" t="s">
        <v>17</v>
      </c>
      <c r="CW32" s="19">
        <v>318</v>
      </c>
      <c r="CX32" s="50">
        <v>357</v>
      </c>
      <c r="CY32" s="19">
        <v>12132</v>
      </c>
      <c r="CZ32" s="50">
        <v>2644</v>
      </c>
      <c r="DA32" s="19">
        <v>5585</v>
      </c>
      <c r="DB32" s="50">
        <v>1792</v>
      </c>
      <c r="DC32" s="19">
        <v>874</v>
      </c>
      <c r="DD32" s="50">
        <v>791</v>
      </c>
      <c r="DE32" s="19">
        <v>0</v>
      </c>
      <c r="DF32" s="50">
        <v>190</v>
      </c>
      <c r="DG32" s="52" t="s">
        <v>17</v>
      </c>
      <c r="DH32" s="19">
        <v>3145</v>
      </c>
      <c r="DI32" s="50">
        <v>1429</v>
      </c>
      <c r="DJ32" s="19">
        <v>313</v>
      </c>
      <c r="DK32" s="50">
        <v>268</v>
      </c>
      <c r="DL32" s="19">
        <v>2929</v>
      </c>
      <c r="DM32" s="50">
        <v>1153</v>
      </c>
      <c r="DN32" s="19">
        <v>1313</v>
      </c>
      <c r="DO32" s="50">
        <v>618</v>
      </c>
      <c r="DP32" s="19">
        <v>0</v>
      </c>
      <c r="DQ32" s="50">
        <v>190</v>
      </c>
      <c r="DR32" s="52" t="s">
        <v>17</v>
      </c>
      <c r="DS32" s="19">
        <v>19460</v>
      </c>
      <c r="DT32" s="50">
        <v>3797</v>
      </c>
      <c r="DU32" s="19">
        <v>2194</v>
      </c>
      <c r="DV32" s="50">
        <v>1437</v>
      </c>
      <c r="DW32" s="19">
        <v>0</v>
      </c>
      <c r="DX32" s="50">
        <v>190</v>
      </c>
      <c r="DY32" s="19">
        <v>17266</v>
      </c>
      <c r="DZ32" s="50">
        <v>3285</v>
      </c>
    </row>
    <row r="33" spans="1:130" x14ac:dyDescent="0.2">
      <c r="A33" s="52" t="s">
        <v>18</v>
      </c>
      <c r="B33" s="53">
        <v>4622042</v>
      </c>
      <c r="C33" s="54">
        <v>3291</v>
      </c>
      <c r="D33" s="53">
        <v>3994321</v>
      </c>
      <c r="E33" s="54">
        <v>24494</v>
      </c>
      <c r="F33" s="53">
        <v>526380</v>
      </c>
      <c r="G33" s="54">
        <v>22229</v>
      </c>
      <c r="H33" s="53">
        <v>85371</v>
      </c>
      <c r="I33" s="54">
        <v>7322</v>
      </c>
      <c r="J33" s="19">
        <v>5658</v>
      </c>
      <c r="K33" s="50">
        <v>2048</v>
      </c>
      <c r="L33" s="52" t="s">
        <v>18</v>
      </c>
      <c r="M33" s="23">
        <v>359</v>
      </c>
      <c r="N33" s="50">
        <v>361</v>
      </c>
      <c r="O33" s="19">
        <v>857</v>
      </c>
      <c r="P33" s="50">
        <v>607</v>
      </c>
      <c r="Q33" s="19">
        <v>1471</v>
      </c>
      <c r="R33" s="50">
        <v>695</v>
      </c>
      <c r="S33" s="19">
        <v>4654</v>
      </c>
      <c r="T33" s="50">
        <v>1462</v>
      </c>
      <c r="U33" s="19">
        <v>2529</v>
      </c>
      <c r="V33" s="50">
        <v>1445</v>
      </c>
      <c r="W33" s="52" t="s">
        <v>18</v>
      </c>
      <c r="X33" s="19">
        <v>192</v>
      </c>
      <c r="Y33" s="50">
        <v>171</v>
      </c>
      <c r="Z33" s="19">
        <v>0</v>
      </c>
      <c r="AA33" s="50">
        <v>208</v>
      </c>
      <c r="AB33" s="19">
        <v>54</v>
      </c>
      <c r="AC33" s="50">
        <v>91</v>
      </c>
      <c r="AD33" s="19">
        <v>3597</v>
      </c>
      <c r="AE33" s="50">
        <v>1268</v>
      </c>
      <c r="AF33" s="19">
        <v>3280</v>
      </c>
      <c r="AG33" s="50">
        <v>1745</v>
      </c>
      <c r="AH33" s="52" t="s">
        <v>18</v>
      </c>
      <c r="AI33" s="19">
        <v>292</v>
      </c>
      <c r="AJ33" s="50">
        <v>372</v>
      </c>
      <c r="AK33" s="19">
        <v>464</v>
      </c>
      <c r="AL33" s="50">
        <v>479</v>
      </c>
      <c r="AM33" s="19">
        <v>2556</v>
      </c>
      <c r="AN33" s="50">
        <v>1202</v>
      </c>
      <c r="AO33" s="19">
        <v>270</v>
      </c>
      <c r="AP33" s="50">
        <v>202</v>
      </c>
      <c r="AQ33" s="19">
        <v>1315</v>
      </c>
      <c r="AR33" s="50">
        <v>1364</v>
      </c>
      <c r="AS33" s="52" t="s">
        <v>18</v>
      </c>
      <c r="AT33" s="19">
        <v>1497</v>
      </c>
      <c r="AU33" s="50">
        <v>1028</v>
      </c>
      <c r="AV33" s="19">
        <v>276</v>
      </c>
      <c r="AW33" s="50">
        <v>200</v>
      </c>
      <c r="AX33" s="23" t="s">
        <v>61</v>
      </c>
      <c r="AY33" s="55" t="s">
        <v>61</v>
      </c>
      <c r="AZ33" s="23">
        <v>35</v>
      </c>
      <c r="BA33" s="50">
        <v>59</v>
      </c>
      <c r="BB33" s="19">
        <v>248</v>
      </c>
      <c r="BC33" s="50">
        <v>217</v>
      </c>
      <c r="BD33" s="52" t="s">
        <v>18</v>
      </c>
      <c r="BE33" s="19">
        <v>1024</v>
      </c>
      <c r="BF33" s="50">
        <v>923</v>
      </c>
      <c r="BG33" s="19">
        <v>1026</v>
      </c>
      <c r="BH33" s="50">
        <v>582</v>
      </c>
      <c r="BI33" s="19">
        <v>415</v>
      </c>
      <c r="BJ33" s="50">
        <v>476</v>
      </c>
      <c r="BK33" s="19">
        <v>8208</v>
      </c>
      <c r="BL33" s="50">
        <v>2435</v>
      </c>
      <c r="BM33" s="19">
        <v>1005</v>
      </c>
      <c r="BN33" s="50">
        <v>427</v>
      </c>
      <c r="BO33" s="52" t="s">
        <v>18</v>
      </c>
      <c r="BP33" s="19">
        <v>606</v>
      </c>
      <c r="BQ33" s="50">
        <v>801</v>
      </c>
      <c r="BR33" s="19">
        <v>145</v>
      </c>
      <c r="BS33" s="50">
        <v>234</v>
      </c>
      <c r="BT33" s="19">
        <v>112</v>
      </c>
      <c r="BU33" s="50">
        <v>138</v>
      </c>
      <c r="BV33" s="19">
        <v>0</v>
      </c>
      <c r="BW33" s="50">
        <v>208</v>
      </c>
      <c r="BX33" s="19">
        <v>552</v>
      </c>
      <c r="BY33" s="50">
        <v>454</v>
      </c>
      <c r="BZ33" s="52" t="s">
        <v>18</v>
      </c>
      <c r="CA33" s="19">
        <v>158</v>
      </c>
      <c r="CB33" s="50">
        <v>204</v>
      </c>
      <c r="CC33" s="19">
        <v>1882</v>
      </c>
      <c r="CD33" s="50">
        <v>723</v>
      </c>
      <c r="CE33" s="19">
        <v>4565</v>
      </c>
      <c r="CF33" s="50">
        <v>2051</v>
      </c>
      <c r="CG33" s="19">
        <v>0</v>
      </c>
      <c r="CH33" s="50">
        <v>208</v>
      </c>
      <c r="CI33" s="19">
        <v>1373</v>
      </c>
      <c r="CJ33" s="50">
        <v>779</v>
      </c>
      <c r="CK33" s="52" t="s">
        <v>18</v>
      </c>
      <c r="CL33" s="19">
        <v>1807</v>
      </c>
      <c r="CM33" s="50">
        <v>1352</v>
      </c>
      <c r="CN33" s="19">
        <v>607</v>
      </c>
      <c r="CO33" s="50">
        <v>644</v>
      </c>
      <c r="CP33" s="19">
        <v>965</v>
      </c>
      <c r="CQ33" s="50">
        <v>559</v>
      </c>
      <c r="CR33" s="19">
        <v>170</v>
      </c>
      <c r="CS33" s="50">
        <v>244</v>
      </c>
      <c r="CT33" s="19">
        <v>992</v>
      </c>
      <c r="CU33" s="50">
        <v>609</v>
      </c>
      <c r="CV33" s="52" t="s">
        <v>18</v>
      </c>
      <c r="CW33" s="19">
        <v>118</v>
      </c>
      <c r="CX33" s="50">
        <v>190</v>
      </c>
      <c r="CY33" s="19">
        <v>2184</v>
      </c>
      <c r="CZ33" s="50">
        <v>1217</v>
      </c>
      <c r="DA33" s="19">
        <v>21925</v>
      </c>
      <c r="DB33" s="50">
        <v>4335</v>
      </c>
      <c r="DC33" s="19">
        <v>280</v>
      </c>
      <c r="DD33" s="50">
        <v>167</v>
      </c>
      <c r="DE33" s="19">
        <v>122</v>
      </c>
      <c r="DF33" s="50">
        <v>108</v>
      </c>
      <c r="DG33" s="52" t="s">
        <v>18</v>
      </c>
      <c r="DH33" s="19">
        <v>2548</v>
      </c>
      <c r="DI33" s="50">
        <v>1618</v>
      </c>
      <c r="DJ33" s="19">
        <v>1516</v>
      </c>
      <c r="DK33" s="50">
        <v>855</v>
      </c>
      <c r="DL33" s="19">
        <v>586</v>
      </c>
      <c r="DM33" s="50">
        <v>792</v>
      </c>
      <c r="DN33" s="19">
        <v>714</v>
      </c>
      <c r="DO33" s="50">
        <v>399</v>
      </c>
      <c r="DP33" s="19">
        <v>162</v>
      </c>
      <c r="DQ33" s="50">
        <v>168</v>
      </c>
      <c r="DR33" s="52" t="s">
        <v>18</v>
      </c>
      <c r="DS33" s="19">
        <v>15970</v>
      </c>
      <c r="DT33" s="50">
        <v>2946</v>
      </c>
      <c r="DU33" s="19">
        <v>186</v>
      </c>
      <c r="DV33" s="50">
        <v>165</v>
      </c>
      <c r="DW33" s="19">
        <v>299</v>
      </c>
      <c r="DX33" s="50">
        <v>288</v>
      </c>
      <c r="DY33" s="19">
        <v>15485</v>
      </c>
      <c r="DZ33" s="50">
        <v>2971</v>
      </c>
    </row>
    <row r="34" spans="1:130" x14ac:dyDescent="0.2">
      <c r="A34" s="52" t="s">
        <v>19</v>
      </c>
      <c r="B34" s="53">
        <v>1319292</v>
      </c>
      <c r="C34" s="54">
        <v>1668</v>
      </c>
      <c r="D34" s="53">
        <v>1146220</v>
      </c>
      <c r="E34" s="54">
        <v>8252</v>
      </c>
      <c r="F34" s="53">
        <v>129892</v>
      </c>
      <c r="G34" s="54">
        <v>6745</v>
      </c>
      <c r="H34" s="53">
        <v>38590</v>
      </c>
      <c r="I34" s="54">
        <v>4947</v>
      </c>
      <c r="J34" s="19">
        <v>471</v>
      </c>
      <c r="K34" s="50">
        <v>425</v>
      </c>
      <c r="L34" s="52" t="s">
        <v>19</v>
      </c>
      <c r="M34" s="23">
        <v>7</v>
      </c>
      <c r="N34" s="50">
        <v>16</v>
      </c>
      <c r="O34" s="19">
        <v>257</v>
      </c>
      <c r="P34" s="50">
        <v>247</v>
      </c>
      <c r="Q34" s="19">
        <v>0</v>
      </c>
      <c r="R34" s="50">
        <v>172</v>
      </c>
      <c r="S34" s="19">
        <v>1315</v>
      </c>
      <c r="T34" s="50">
        <v>619</v>
      </c>
      <c r="U34" s="19">
        <v>407</v>
      </c>
      <c r="V34" s="50">
        <v>271</v>
      </c>
      <c r="W34" s="52" t="s">
        <v>19</v>
      </c>
      <c r="X34" s="19">
        <v>1664</v>
      </c>
      <c r="Y34" s="50">
        <v>822</v>
      </c>
      <c r="Z34" s="19">
        <v>26</v>
      </c>
      <c r="AA34" s="50">
        <v>45</v>
      </c>
      <c r="AB34" s="19">
        <v>162</v>
      </c>
      <c r="AC34" s="50">
        <v>168</v>
      </c>
      <c r="AD34" s="19">
        <v>2967</v>
      </c>
      <c r="AE34" s="50">
        <v>1137</v>
      </c>
      <c r="AF34" s="19">
        <v>248</v>
      </c>
      <c r="AG34" s="50">
        <v>213</v>
      </c>
      <c r="AH34" s="52" t="s">
        <v>19</v>
      </c>
      <c r="AI34" s="19">
        <v>579</v>
      </c>
      <c r="AJ34" s="50">
        <v>942</v>
      </c>
      <c r="AK34" s="19">
        <v>13</v>
      </c>
      <c r="AL34" s="50">
        <v>30</v>
      </c>
      <c r="AM34" s="19">
        <v>448</v>
      </c>
      <c r="AN34" s="50">
        <v>384</v>
      </c>
      <c r="AO34" s="19">
        <v>114</v>
      </c>
      <c r="AP34" s="50">
        <v>172</v>
      </c>
      <c r="AQ34" s="19">
        <v>473</v>
      </c>
      <c r="AR34" s="50">
        <v>588</v>
      </c>
      <c r="AS34" s="52" t="s">
        <v>19</v>
      </c>
      <c r="AT34" s="19">
        <v>41</v>
      </c>
      <c r="AU34" s="50">
        <v>69</v>
      </c>
      <c r="AV34" s="19">
        <v>429</v>
      </c>
      <c r="AW34" s="50">
        <v>404</v>
      </c>
      <c r="AX34" s="19">
        <v>118</v>
      </c>
      <c r="AY34" s="50">
        <v>120</v>
      </c>
      <c r="AZ34" s="23" t="s">
        <v>61</v>
      </c>
      <c r="BA34" s="55" t="s">
        <v>61</v>
      </c>
      <c r="BB34" s="23">
        <v>332</v>
      </c>
      <c r="BC34" s="50">
        <v>242</v>
      </c>
      <c r="BD34" s="52" t="s">
        <v>19</v>
      </c>
      <c r="BE34" s="19">
        <v>7799</v>
      </c>
      <c r="BF34" s="50">
        <v>2010</v>
      </c>
      <c r="BG34" s="19">
        <v>256</v>
      </c>
      <c r="BH34" s="50">
        <v>329</v>
      </c>
      <c r="BI34" s="19">
        <v>224</v>
      </c>
      <c r="BJ34" s="50">
        <v>204</v>
      </c>
      <c r="BK34" s="19">
        <v>0</v>
      </c>
      <c r="BL34" s="50">
        <v>172</v>
      </c>
      <c r="BM34" s="19">
        <v>1163</v>
      </c>
      <c r="BN34" s="50">
        <v>1735</v>
      </c>
      <c r="BO34" s="52" t="s">
        <v>19</v>
      </c>
      <c r="BP34" s="19">
        <v>26</v>
      </c>
      <c r="BQ34" s="50">
        <v>50</v>
      </c>
      <c r="BR34" s="19">
        <v>0</v>
      </c>
      <c r="BS34" s="50">
        <v>172</v>
      </c>
      <c r="BT34" s="19">
        <v>0</v>
      </c>
      <c r="BU34" s="50">
        <v>172</v>
      </c>
      <c r="BV34" s="19">
        <v>5649</v>
      </c>
      <c r="BW34" s="50">
        <v>1651</v>
      </c>
      <c r="BX34" s="19">
        <v>1888</v>
      </c>
      <c r="BY34" s="50">
        <v>1004</v>
      </c>
      <c r="BZ34" s="52" t="s">
        <v>19</v>
      </c>
      <c r="CA34" s="19">
        <v>160</v>
      </c>
      <c r="CB34" s="50">
        <v>202</v>
      </c>
      <c r="CC34" s="19">
        <v>1896</v>
      </c>
      <c r="CD34" s="50">
        <v>696</v>
      </c>
      <c r="CE34" s="19">
        <v>1042</v>
      </c>
      <c r="CF34" s="50">
        <v>581</v>
      </c>
      <c r="CG34" s="19">
        <v>429</v>
      </c>
      <c r="CH34" s="50">
        <v>664</v>
      </c>
      <c r="CI34" s="19">
        <v>236</v>
      </c>
      <c r="CJ34" s="50">
        <v>209</v>
      </c>
      <c r="CK34" s="52" t="s">
        <v>19</v>
      </c>
      <c r="CL34" s="19">
        <v>143</v>
      </c>
      <c r="CM34" s="50">
        <v>209</v>
      </c>
      <c r="CN34" s="19">
        <v>188</v>
      </c>
      <c r="CO34" s="50">
        <v>199</v>
      </c>
      <c r="CP34" s="19">
        <v>986</v>
      </c>
      <c r="CQ34" s="50">
        <v>485</v>
      </c>
      <c r="CR34" s="19">
        <v>1150</v>
      </c>
      <c r="CS34" s="50">
        <v>729</v>
      </c>
      <c r="CT34" s="19">
        <v>345</v>
      </c>
      <c r="CU34" s="50">
        <v>217</v>
      </c>
      <c r="CV34" s="52" t="s">
        <v>19</v>
      </c>
      <c r="CW34" s="19">
        <v>0</v>
      </c>
      <c r="CX34" s="50">
        <v>172</v>
      </c>
      <c r="CY34" s="19">
        <v>461</v>
      </c>
      <c r="CZ34" s="50">
        <v>449</v>
      </c>
      <c r="DA34" s="19">
        <v>610</v>
      </c>
      <c r="DB34" s="50">
        <v>433</v>
      </c>
      <c r="DC34" s="19">
        <v>589</v>
      </c>
      <c r="DD34" s="50">
        <v>645</v>
      </c>
      <c r="DE34" s="19">
        <v>661</v>
      </c>
      <c r="DF34" s="50">
        <v>518</v>
      </c>
      <c r="DG34" s="52" t="s">
        <v>19</v>
      </c>
      <c r="DH34" s="19">
        <v>1276</v>
      </c>
      <c r="DI34" s="50">
        <v>750</v>
      </c>
      <c r="DJ34" s="19">
        <v>907</v>
      </c>
      <c r="DK34" s="50">
        <v>474</v>
      </c>
      <c r="DL34" s="19">
        <v>107</v>
      </c>
      <c r="DM34" s="50">
        <v>176</v>
      </c>
      <c r="DN34" s="19">
        <v>328</v>
      </c>
      <c r="DO34" s="50">
        <v>388</v>
      </c>
      <c r="DP34" s="19">
        <v>0</v>
      </c>
      <c r="DQ34" s="50">
        <v>172</v>
      </c>
      <c r="DR34" s="52" t="s">
        <v>19</v>
      </c>
      <c r="DS34" s="19">
        <v>4590</v>
      </c>
      <c r="DT34" s="50">
        <v>1692</v>
      </c>
      <c r="DU34" s="19">
        <v>0</v>
      </c>
      <c r="DV34" s="50">
        <v>172</v>
      </c>
      <c r="DW34" s="19">
        <v>0</v>
      </c>
      <c r="DX34" s="50">
        <v>172</v>
      </c>
      <c r="DY34" s="19">
        <v>4590</v>
      </c>
      <c r="DZ34" s="50">
        <v>1692</v>
      </c>
    </row>
    <row r="35" spans="1:130" x14ac:dyDescent="0.2">
      <c r="A35" s="52"/>
      <c r="B35" s="53"/>
      <c r="C35" s="54"/>
      <c r="D35" s="53"/>
      <c r="E35" s="54"/>
      <c r="F35" s="53"/>
      <c r="G35" s="54"/>
      <c r="H35" s="53"/>
      <c r="I35" s="54"/>
      <c r="J35" s="19"/>
      <c r="K35" s="50"/>
      <c r="L35" s="52"/>
      <c r="M35" s="23"/>
      <c r="N35" s="50"/>
      <c r="O35" s="19"/>
      <c r="P35" s="50"/>
      <c r="Q35" s="19"/>
      <c r="R35" s="50"/>
      <c r="S35" s="19"/>
      <c r="T35" s="50"/>
      <c r="U35" s="19"/>
      <c r="V35" s="50"/>
      <c r="W35" s="52"/>
      <c r="X35" s="19"/>
      <c r="Y35" s="50"/>
      <c r="Z35" s="19"/>
      <c r="AA35" s="50"/>
      <c r="AB35" s="19"/>
      <c r="AC35" s="50"/>
      <c r="AD35" s="19"/>
      <c r="AE35" s="50"/>
      <c r="AF35" s="19"/>
      <c r="AG35" s="50"/>
      <c r="AH35" s="52"/>
      <c r="AI35" s="19"/>
      <c r="AJ35" s="50"/>
      <c r="AK35" s="19"/>
      <c r="AL35" s="50"/>
      <c r="AM35" s="19"/>
      <c r="AN35" s="50"/>
      <c r="AO35" s="19"/>
      <c r="AP35" s="50"/>
      <c r="AQ35" s="19"/>
      <c r="AR35" s="50"/>
      <c r="AS35" s="52"/>
      <c r="AT35" s="19"/>
      <c r="AU35" s="50"/>
      <c r="AV35" s="19"/>
      <c r="AW35" s="50"/>
      <c r="AX35" s="19"/>
      <c r="AY35" s="50"/>
      <c r="AZ35" s="19"/>
      <c r="BA35" s="50"/>
      <c r="BB35" s="19"/>
      <c r="BC35" s="50"/>
      <c r="BD35" s="52"/>
      <c r="BE35" s="19"/>
      <c r="BF35" s="50"/>
      <c r="BG35" s="19"/>
      <c r="BH35" s="50"/>
      <c r="BI35" s="19"/>
      <c r="BJ35" s="50"/>
      <c r="BK35" s="19"/>
      <c r="BL35" s="50"/>
      <c r="BM35" s="19"/>
      <c r="BN35" s="50"/>
      <c r="BO35" s="52"/>
      <c r="BP35" s="19"/>
      <c r="BQ35" s="50"/>
      <c r="BR35" s="19"/>
      <c r="BS35" s="50"/>
      <c r="BT35" s="19"/>
      <c r="BU35" s="50"/>
      <c r="BV35" s="19"/>
      <c r="BW35" s="50"/>
      <c r="BX35" s="19"/>
      <c r="BY35" s="50"/>
      <c r="BZ35" s="52"/>
      <c r="CA35" s="19"/>
      <c r="CB35" s="50"/>
      <c r="CC35" s="19"/>
      <c r="CD35" s="50"/>
      <c r="CE35" s="19"/>
      <c r="CF35" s="50"/>
      <c r="CG35" s="19"/>
      <c r="CH35" s="50"/>
      <c r="CI35" s="19"/>
      <c r="CJ35" s="50"/>
      <c r="CK35" s="52"/>
      <c r="CL35" s="19"/>
      <c r="CM35" s="50"/>
      <c r="CN35" s="19"/>
      <c r="CO35" s="50"/>
      <c r="CP35" s="19"/>
      <c r="CQ35" s="50"/>
      <c r="CR35" s="19"/>
      <c r="CS35" s="50"/>
      <c r="CT35" s="19"/>
      <c r="CU35" s="50"/>
      <c r="CV35" s="52"/>
      <c r="CW35" s="19"/>
      <c r="CX35" s="50"/>
      <c r="CY35" s="19"/>
      <c r="CZ35" s="50"/>
      <c r="DA35" s="19"/>
      <c r="DB35" s="50"/>
      <c r="DC35" s="19"/>
      <c r="DD35" s="50"/>
      <c r="DE35" s="19"/>
      <c r="DF35" s="50"/>
      <c r="DG35" s="52"/>
      <c r="DH35" s="19"/>
      <c r="DI35" s="50"/>
      <c r="DJ35" s="19"/>
      <c r="DK35" s="50"/>
      <c r="DL35" s="19"/>
      <c r="DM35" s="50"/>
      <c r="DN35" s="19"/>
      <c r="DO35" s="50"/>
      <c r="DP35" s="19"/>
      <c r="DQ35" s="50"/>
      <c r="DR35" s="52"/>
      <c r="DS35" s="19"/>
      <c r="DT35" s="50"/>
      <c r="DU35" s="19"/>
      <c r="DV35" s="50"/>
      <c r="DW35" s="19"/>
      <c r="DX35" s="50"/>
      <c r="DY35" s="19"/>
      <c r="DZ35" s="50"/>
    </row>
    <row r="36" spans="1:130" x14ac:dyDescent="0.2">
      <c r="A36" s="52" t="s">
        <v>20</v>
      </c>
      <c r="B36" s="53">
        <v>5949566</v>
      </c>
      <c r="C36" s="54">
        <v>4278</v>
      </c>
      <c r="D36" s="53">
        <v>5140378</v>
      </c>
      <c r="E36" s="54">
        <v>24631</v>
      </c>
      <c r="F36" s="53">
        <v>606423</v>
      </c>
      <c r="G36" s="54">
        <v>22556</v>
      </c>
      <c r="H36" s="53">
        <v>158647</v>
      </c>
      <c r="I36" s="54">
        <v>9687</v>
      </c>
      <c r="J36" s="19">
        <v>1241</v>
      </c>
      <c r="K36" s="50">
        <v>626</v>
      </c>
      <c r="L36" s="52" t="s">
        <v>20</v>
      </c>
      <c r="M36" s="23">
        <v>53</v>
      </c>
      <c r="N36" s="50">
        <v>85</v>
      </c>
      <c r="O36" s="19">
        <v>940</v>
      </c>
      <c r="P36" s="50">
        <v>515</v>
      </c>
      <c r="Q36" s="19">
        <v>349</v>
      </c>
      <c r="R36" s="50">
        <v>341</v>
      </c>
      <c r="S36" s="19">
        <v>6348</v>
      </c>
      <c r="T36" s="50">
        <v>1877</v>
      </c>
      <c r="U36" s="19">
        <v>2210</v>
      </c>
      <c r="V36" s="50">
        <v>1082</v>
      </c>
      <c r="W36" s="52" t="s">
        <v>20</v>
      </c>
      <c r="X36" s="19">
        <v>707</v>
      </c>
      <c r="Y36" s="50">
        <v>348</v>
      </c>
      <c r="Z36" s="19">
        <v>5674</v>
      </c>
      <c r="AA36" s="50">
        <v>1793</v>
      </c>
      <c r="AB36" s="19">
        <v>19754</v>
      </c>
      <c r="AC36" s="50">
        <v>3446</v>
      </c>
      <c r="AD36" s="19">
        <v>10887</v>
      </c>
      <c r="AE36" s="50">
        <v>2403</v>
      </c>
      <c r="AF36" s="19">
        <v>6942</v>
      </c>
      <c r="AG36" s="50">
        <v>2429</v>
      </c>
      <c r="AH36" s="52" t="s">
        <v>20</v>
      </c>
      <c r="AI36" s="19">
        <v>1595</v>
      </c>
      <c r="AJ36" s="50">
        <v>1080</v>
      </c>
      <c r="AK36" s="19">
        <v>108</v>
      </c>
      <c r="AL36" s="50">
        <v>182</v>
      </c>
      <c r="AM36" s="19">
        <v>1193</v>
      </c>
      <c r="AN36" s="50">
        <v>491</v>
      </c>
      <c r="AO36" s="19">
        <v>468</v>
      </c>
      <c r="AP36" s="50">
        <v>327</v>
      </c>
      <c r="AQ36" s="19">
        <v>326</v>
      </c>
      <c r="AR36" s="50">
        <v>278</v>
      </c>
      <c r="AS36" s="52" t="s">
        <v>20</v>
      </c>
      <c r="AT36" s="19">
        <v>655</v>
      </c>
      <c r="AU36" s="50">
        <v>536</v>
      </c>
      <c r="AV36" s="19">
        <v>701</v>
      </c>
      <c r="AW36" s="50">
        <v>655</v>
      </c>
      <c r="AX36" s="19">
        <v>406</v>
      </c>
      <c r="AY36" s="50">
        <v>298</v>
      </c>
      <c r="AZ36" s="19">
        <v>281</v>
      </c>
      <c r="BA36" s="50">
        <v>275</v>
      </c>
      <c r="BB36" s="23" t="s">
        <v>61</v>
      </c>
      <c r="BC36" s="145" t="s">
        <v>61</v>
      </c>
      <c r="BD36" s="52" t="s">
        <v>20</v>
      </c>
      <c r="BE36" s="23">
        <v>2559</v>
      </c>
      <c r="BF36" s="50">
        <v>722</v>
      </c>
      <c r="BG36" s="19">
        <v>2149</v>
      </c>
      <c r="BH36" s="50">
        <v>1040</v>
      </c>
      <c r="BI36" s="19">
        <v>661</v>
      </c>
      <c r="BJ36" s="50">
        <v>399</v>
      </c>
      <c r="BK36" s="19">
        <v>1246</v>
      </c>
      <c r="BL36" s="50">
        <v>1447</v>
      </c>
      <c r="BM36" s="19">
        <v>515</v>
      </c>
      <c r="BN36" s="50">
        <v>318</v>
      </c>
      <c r="BO36" s="52" t="s">
        <v>20</v>
      </c>
      <c r="BP36" s="19">
        <v>65</v>
      </c>
      <c r="BQ36" s="50">
        <v>113</v>
      </c>
      <c r="BR36" s="19">
        <v>427</v>
      </c>
      <c r="BS36" s="50">
        <v>634</v>
      </c>
      <c r="BT36" s="19">
        <v>512</v>
      </c>
      <c r="BU36" s="50">
        <v>400</v>
      </c>
      <c r="BV36" s="19">
        <v>61</v>
      </c>
      <c r="BW36" s="50">
        <v>102</v>
      </c>
      <c r="BX36" s="19">
        <v>7411</v>
      </c>
      <c r="BY36" s="50">
        <v>1623</v>
      </c>
      <c r="BZ36" s="52" t="s">
        <v>20</v>
      </c>
      <c r="CA36" s="19">
        <v>1416</v>
      </c>
      <c r="CB36" s="50">
        <v>745</v>
      </c>
      <c r="CC36" s="19">
        <v>11622</v>
      </c>
      <c r="CD36" s="50">
        <v>2762</v>
      </c>
      <c r="CE36" s="19">
        <v>7845</v>
      </c>
      <c r="CF36" s="50">
        <v>2116</v>
      </c>
      <c r="CG36" s="19">
        <v>62</v>
      </c>
      <c r="CH36" s="50">
        <v>105</v>
      </c>
      <c r="CI36" s="19">
        <v>4295</v>
      </c>
      <c r="CJ36" s="50">
        <v>1625</v>
      </c>
      <c r="CK36" s="52" t="s">
        <v>20</v>
      </c>
      <c r="CL36" s="19">
        <v>382</v>
      </c>
      <c r="CM36" s="50">
        <v>323</v>
      </c>
      <c r="CN36" s="19">
        <v>522</v>
      </c>
      <c r="CO36" s="50">
        <v>427</v>
      </c>
      <c r="CP36" s="19">
        <v>13462</v>
      </c>
      <c r="CQ36" s="50">
        <v>2112</v>
      </c>
      <c r="CR36" s="19">
        <v>928</v>
      </c>
      <c r="CS36" s="50">
        <v>813</v>
      </c>
      <c r="CT36" s="19">
        <v>1651</v>
      </c>
      <c r="CU36" s="50">
        <v>620</v>
      </c>
      <c r="CV36" s="52" t="s">
        <v>20</v>
      </c>
      <c r="CW36" s="19">
        <v>198</v>
      </c>
      <c r="CX36" s="50">
        <v>286</v>
      </c>
      <c r="CY36" s="19">
        <v>2288</v>
      </c>
      <c r="CZ36" s="50">
        <v>1307</v>
      </c>
      <c r="DA36" s="19">
        <v>5229</v>
      </c>
      <c r="DB36" s="50">
        <v>1431</v>
      </c>
      <c r="DC36" s="19">
        <v>387</v>
      </c>
      <c r="DD36" s="50">
        <v>325</v>
      </c>
      <c r="DE36" s="19">
        <v>347</v>
      </c>
      <c r="DF36" s="50">
        <v>517</v>
      </c>
      <c r="DG36" s="52" t="s">
        <v>20</v>
      </c>
      <c r="DH36" s="19">
        <v>23926</v>
      </c>
      <c r="DI36" s="50">
        <v>4326</v>
      </c>
      <c r="DJ36" s="19">
        <v>2176</v>
      </c>
      <c r="DK36" s="50">
        <v>1022</v>
      </c>
      <c r="DL36" s="19">
        <v>4744</v>
      </c>
      <c r="DM36" s="50">
        <v>1540</v>
      </c>
      <c r="DN36" s="19">
        <v>723</v>
      </c>
      <c r="DO36" s="50">
        <v>484</v>
      </c>
      <c r="DP36" s="19">
        <v>0</v>
      </c>
      <c r="DQ36" s="50">
        <v>198</v>
      </c>
      <c r="DR36" s="52" t="s">
        <v>20</v>
      </c>
      <c r="DS36" s="19">
        <v>44118</v>
      </c>
      <c r="DT36" s="50">
        <v>5584</v>
      </c>
      <c r="DU36" s="19">
        <v>1214</v>
      </c>
      <c r="DV36" s="50">
        <v>773</v>
      </c>
      <c r="DW36" s="19">
        <v>487</v>
      </c>
      <c r="DX36" s="50">
        <v>387</v>
      </c>
      <c r="DY36" s="19">
        <v>42417</v>
      </c>
      <c r="DZ36" s="50">
        <v>5555</v>
      </c>
    </row>
    <row r="37" spans="1:130" x14ac:dyDescent="0.2">
      <c r="A37" s="52" t="s">
        <v>21</v>
      </c>
      <c r="B37" s="53">
        <v>6745441</v>
      </c>
      <c r="C37" s="54">
        <v>3674</v>
      </c>
      <c r="D37" s="53">
        <v>5866016</v>
      </c>
      <c r="E37" s="54">
        <v>20917</v>
      </c>
      <c r="F37" s="53">
        <v>657022</v>
      </c>
      <c r="G37" s="54">
        <v>16439</v>
      </c>
      <c r="H37" s="53">
        <v>149408</v>
      </c>
      <c r="I37" s="54">
        <v>9363</v>
      </c>
      <c r="J37" s="19">
        <v>681</v>
      </c>
      <c r="K37" s="50">
        <v>410</v>
      </c>
      <c r="L37" s="52" t="s">
        <v>21</v>
      </c>
      <c r="M37" s="23">
        <v>115</v>
      </c>
      <c r="N37" s="50">
        <v>195</v>
      </c>
      <c r="O37" s="19">
        <v>2511</v>
      </c>
      <c r="P37" s="50">
        <v>1147</v>
      </c>
      <c r="Q37" s="19">
        <v>388</v>
      </c>
      <c r="R37" s="50">
        <v>431</v>
      </c>
      <c r="S37" s="19">
        <v>12831</v>
      </c>
      <c r="T37" s="50">
        <v>2067</v>
      </c>
      <c r="U37" s="19">
        <v>3046</v>
      </c>
      <c r="V37" s="50">
        <v>1894</v>
      </c>
      <c r="W37" s="52" t="s">
        <v>21</v>
      </c>
      <c r="X37" s="19">
        <v>11229</v>
      </c>
      <c r="Y37" s="50">
        <v>2563</v>
      </c>
      <c r="Z37" s="19">
        <v>308</v>
      </c>
      <c r="AA37" s="50">
        <v>317</v>
      </c>
      <c r="AB37" s="19">
        <v>1398</v>
      </c>
      <c r="AC37" s="50">
        <v>605</v>
      </c>
      <c r="AD37" s="19">
        <v>11295</v>
      </c>
      <c r="AE37" s="50">
        <v>2287</v>
      </c>
      <c r="AF37" s="19">
        <v>2517</v>
      </c>
      <c r="AG37" s="50">
        <v>1142</v>
      </c>
      <c r="AH37" s="52" t="s">
        <v>21</v>
      </c>
      <c r="AI37" s="19">
        <v>457</v>
      </c>
      <c r="AJ37" s="50">
        <v>359</v>
      </c>
      <c r="AK37" s="19">
        <v>96</v>
      </c>
      <c r="AL37" s="50">
        <v>102</v>
      </c>
      <c r="AM37" s="19">
        <v>6227</v>
      </c>
      <c r="AN37" s="50">
        <v>2262</v>
      </c>
      <c r="AO37" s="19">
        <v>1282</v>
      </c>
      <c r="AP37" s="50">
        <v>696</v>
      </c>
      <c r="AQ37" s="19">
        <v>378</v>
      </c>
      <c r="AR37" s="50">
        <v>378</v>
      </c>
      <c r="AS37" s="52" t="s">
        <v>21</v>
      </c>
      <c r="AT37" s="19">
        <v>1021</v>
      </c>
      <c r="AU37" s="50">
        <v>940</v>
      </c>
      <c r="AV37" s="19">
        <v>689</v>
      </c>
      <c r="AW37" s="50">
        <v>449</v>
      </c>
      <c r="AX37" s="19">
        <v>890</v>
      </c>
      <c r="AY37" s="50">
        <v>1134</v>
      </c>
      <c r="AZ37" s="19">
        <v>3360</v>
      </c>
      <c r="BA37" s="50">
        <v>1014</v>
      </c>
      <c r="BB37" s="19">
        <v>2836</v>
      </c>
      <c r="BC37" s="50">
        <v>986</v>
      </c>
      <c r="BD37" s="52" t="s">
        <v>21</v>
      </c>
      <c r="BE37" s="23" t="s">
        <v>61</v>
      </c>
      <c r="BF37" s="55" t="s">
        <v>61</v>
      </c>
      <c r="BG37" s="23">
        <v>1629</v>
      </c>
      <c r="BH37" s="50">
        <v>579</v>
      </c>
      <c r="BI37" s="19">
        <v>561</v>
      </c>
      <c r="BJ37" s="50">
        <v>305</v>
      </c>
      <c r="BK37" s="19">
        <v>50</v>
      </c>
      <c r="BL37" s="50">
        <v>81</v>
      </c>
      <c r="BM37" s="19">
        <v>1259</v>
      </c>
      <c r="BN37" s="50">
        <v>751</v>
      </c>
      <c r="BO37" s="52" t="s">
        <v>21</v>
      </c>
      <c r="BP37" s="19">
        <v>0</v>
      </c>
      <c r="BQ37" s="50">
        <v>203</v>
      </c>
      <c r="BR37" s="19">
        <v>598</v>
      </c>
      <c r="BS37" s="50">
        <v>535</v>
      </c>
      <c r="BT37" s="19">
        <v>355</v>
      </c>
      <c r="BU37" s="50">
        <v>338</v>
      </c>
      <c r="BV37" s="19">
        <v>10579</v>
      </c>
      <c r="BW37" s="50">
        <v>2412</v>
      </c>
      <c r="BX37" s="19">
        <v>5980</v>
      </c>
      <c r="BY37" s="50">
        <v>1483</v>
      </c>
      <c r="BZ37" s="52" t="s">
        <v>21</v>
      </c>
      <c r="CA37" s="19">
        <v>799</v>
      </c>
      <c r="CB37" s="50">
        <v>568</v>
      </c>
      <c r="CC37" s="19">
        <v>21876</v>
      </c>
      <c r="CD37" s="50">
        <v>3420</v>
      </c>
      <c r="CE37" s="19">
        <v>3661</v>
      </c>
      <c r="CF37" s="50">
        <v>1272</v>
      </c>
      <c r="CG37" s="19">
        <v>0</v>
      </c>
      <c r="CH37" s="50">
        <v>203</v>
      </c>
      <c r="CI37" s="19">
        <v>2259</v>
      </c>
      <c r="CJ37" s="50">
        <v>721</v>
      </c>
      <c r="CK37" s="52" t="s">
        <v>21</v>
      </c>
      <c r="CL37" s="19">
        <v>1180</v>
      </c>
      <c r="CM37" s="50">
        <v>999</v>
      </c>
      <c r="CN37" s="19">
        <v>699</v>
      </c>
      <c r="CO37" s="50">
        <v>450</v>
      </c>
      <c r="CP37" s="19">
        <v>7188</v>
      </c>
      <c r="CQ37" s="50">
        <v>1623</v>
      </c>
      <c r="CR37" s="19">
        <v>9776</v>
      </c>
      <c r="CS37" s="50">
        <v>2520</v>
      </c>
      <c r="CT37" s="19">
        <v>1720</v>
      </c>
      <c r="CU37" s="50">
        <v>783</v>
      </c>
      <c r="CV37" s="52" t="s">
        <v>21</v>
      </c>
      <c r="CW37" s="19">
        <v>137</v>
      </c>
      <c r="CX37" s="50">
        <v>225</v>
      </c>
      <c r="CY37" s="19">
        <v>780</v>
      </c>
      <c r="CZ37" s="50">
        <v>429</v>
      </c>
      <c r="DA37" s="19">
        <v>3446</v>
      </c>
      <c r="DB37" s="50">
        <v>1163</v>
      </c>
      <c r="DC37" s="19">
        <v>524</v>
      </c>
      <c r="DD37" s="50">
        <v>435</v>
      </c>
      <c r="DE37" s="19">
        <v>3226</v>
      </c>
      <c r="DF37" s="50">
        <v>1193</v>
      </c>
      <c r="DG37" s="52" t="s">
        <v>21</v>
      </c>
      <c r="DH37" s="19">
        <v>4166</v>
      </c>
      <c r="DI37" s="50">
        <v>1781</v>
      </c>
      <c r="DJ37" s="19">
        <v>1463</v>
      </c>
      <c r="DK37" s="50">
        <v>662</v>
      </c>
      <c r="DL37" s="19">
        <v>292</v>
      </c>
      <c r="DM37" s="50">
        <v>212</v>
      </c>
      <c r="DN37" s="19">
        <v>1484</v>
      </c>
      <c r="DO37" s="50">
        <v>1019</v>
      </c>
      <c r="DP37" s="19">
        <v>166</v>
      </c>
      <c r="DQ37" s="50">
        <v>255</v>
      </c>
      <c r="DR37" s="52" t="s">
        <v>21</v>
      </c>
      <c r="DS37" s="19">
        <v>72995</v>
      </c>
      <c r="DT37" s="50">
        <v>6553</v>
      </c>
      <c r="DU37" s="19">
        <v>4448</v>
      </c>
      <c r="DV37" s="50">
        <v>1716</v>
      </c>
      <c r="DW37" s="19">
        <v>147</v>
      </c>
      <c r="DX37" s="50">
        <v>143</v>
      </c>
      <c r="DY37" s="19">
        <v>68400</v>
      </c>
      <c r="DZ37" s="50">
        <v>6110</v>
      </c>
    </row>
    <row r="38" spans="1:130" x14ac:dyDescent="0.2">
      <c r="A38" s="52" t="s">
        <v>22</v>
      </c>
      <c r="B38" s="53">
        <v>9813772</v>
      </c>
      <c r="C38" s="54">
        <v>4749</v>
      </c>
      <c r="D38" s="53">
        <v>8362412</v>
      </c>
      <c r="E38" s="54">
        <v>27022</v>
      </c>
      <c r="F38" s="53">
        <v>1240633</v>
      </c>
      <c r="G38" s="54">
        <v>24949</v>
      </c>
      <c r="H38" s="53">
        <v>155874</v>
      </c>
      <c r="I38" s="54">
        <v>9738</v>
      </c>
      <c r="J38" s="19">
        <v>2287</v>
      </c>
      <c r="K38" s="50">
        <v>1871</v>
      </c>
      <c r="L38" s="52" t="s">
        <v>22</v>
      </c>
      <c r="M38" s="23">
        <v>285</v>
      </c>
      <c r="N38" s="50">
        <v>224</v>
      </c>
      <c r="O38" s="19">
        <v>4061</v>
      </c>
      <c r="P38" s="50">
        <v>1513</v>
      </c>
      <c r="Q38" s="19">
        <v>806</v>
      </c>
      <c r="R38" s="50">
        <v>544</v>
      </c>
      <c r="S38" s="19">
        <v>8001</v>
      </c>
      <c r="T38" s="50">
        <v>1571</v>
      </c>
      <c r="U38" s="19">
        <v>2120</v>
      </c>
      <c r="V38" s="50">
        <v>808</v>
      </c>
      <c r="W38" s="52" t="s">
        <v>22</v>
      </c>
      <c r="X38" s="19">
        <v>912</v>
      </c>
      <c r="Y38" s="50">
        <v>631</v>
      </c>
      <c r="Z38" s="19">
        <v>286</v>
      </c>
      <c r="AA38" s="50">
        <v>348</v>
      </c>
      <c r="AB38" s="19">
        <v>642</v>
      </c>
      <c r="AC38" s="50">
        <v>372</v>
      </c>
      <c r="AD38" s="19">
        <v>14302</v>
      </c>
      <c r="AE38" s="50">
        <v>2710</v>
      </c>
      <c r="AF38" s="19">
        <v>6090</v>
      </c>
      <c r="AG38" s="50">
        <v>2064</v>
      </c>
      <c r="AH38" s="52" t="s">
        <v>22</v>
      </c>
      <c r="AI38" s="19">
        <v>410</v>
      </c>
      <c r="AJ38" s="50">
        <v>314</v>
      </c>
      <c r="AK38" s="19">
        <v>2441</v>
      </c>
      <c r="AL38" s="50">
        <v>1992</v>
      </c>
      <c r="AM38" s="19">
        <v>13818</v>
      </c>
      <c r="AN38" s="50">
        <v>2445</v>
      </c>
      <c r="AO38" s="19">
        <v>10775</v>
      </c>
      <c r="AP38" s="50">
        <v>2300</v>
      </c>
      <c r="AQ38" s="19">
        <v>613</v>
      </c>
      <c r="AR38" s="50">
        <v>496</v>
      </c>
      <c r="AS38" s="52" t="s">
        <v>22</v>
      </c>
      <c r="AT38" s="19">
        <v>669</v>
      </c>
      <c r="AU38" s="50">
        <v>452</v>
      </c>
      <c r="AV38" s="19">
        <v>2351</v>
      </c>
      <c r="AW38" s="50">
        <v>811</v>
      </c>
      <c r="AX38" s="19">
        <v>643</v>
      </c>
      <c r="AY38" s="50">
        <v>493</v>
      </c>
      <c r="AZ38" s="19">
        <v>444</v>
      </c>
      <c r="BA38" s="50">
        <v>460</v>
      </c>
      <c r="BB38" s="19">
        <v>2091</v>
      </c>
      <c r="BC38" s="50">
        <v>1140</v>
      </c>
      <c r="BD38" s="52" t="s">
        <v>22</v>
      </c>
      <c r="BE38" s="19">
        <v>2604</v>
      </c>
      <c r="BF38" s="50">
        <v>990</v>
      </c>
      <c r="BG38" s="23" t="s">
        <v>61</v>
      </c>
      <c r="BH38" s="55" t="s">
        <v>61</v>
      </c>
      <c r="BI38" s="23">
        <v>2661</v>
      </c>
      <c r="BJ38" s="50">
        <v>1062</v>
      </c>
      <c r="BK38" s="19">
        <v>2885</v>
      </c>
      <c r="BL38" s="50">
        <v>2066</v>
      </c>
      <c r="BM38" s="19">
        <v>3217</v>
      </c>
      <c r="BN38" s="50">
        <v>1537</v>
      </c>
      <c r="BO38" s="52" t="s">
        <v>22</v>
      </c>
      <c r="BP38" s="19">
        <v>1156</v>
      </c>
      <c r="BQ38" s="50">
        <v>1491</v>
      </c>
      <c r="BR38" s="19">
        <v>963</v>
      </c>
      <c r="BS38" s="50">
        <v>633</v>
      </c>
      <c r="BT38" s="19">
        <v>1742</v>
      </c>
      <c r="BU38" s="50">
        <v>671</v>
      </c>
      <c r="BV38" s="19">
        <v>384</v>
      </c>
      <c r="BW38" s="50">
        <v>380</v>
      </c>
      <c r="BX38" s="19">
        <v>2295</v>
      </c>
      <c r="BY38" s="50">
        <v>1336</v>
      </c>
      <c r="BZ38" s="52" t="s">
        <v>22</v>
      </c>
      <c r="CA38" s="19">
        <v>85</v>
      </c>
      <c r="CB38" s="50">
        <v>100</v>
      </c>
      <c r="CC38" s="19">
        <v>6627</v>
      </c>
      <c r="CD38" s="50">
        <v>2083</v>
      </c>
      <c r="CE38" s="19">
        <v>5848</v>
      </c>
      <c r="CF38" s="50">
        <v>1747</v>
      </c>
      <c r="CG38" s="19">
        <v>120</v>
      </c>
      <c r="CH38" s="50">
        <v>111</v>
      </c>
      <c r="CI38" s="19">
        <v>16222</v>
      </c>
      <c r="CJ38" s="50">
        <v>2886</v>
      </c>
      <c r="CK38" s="52" t="s">
        <v>22</v>
      </c>
      <c r="CL38" s="19">
        <v>984</v>
      </c>
      <c r="CM38" s="50">
        <v>546</v>
      </c>
      <c r="CN38" s="19">
        <v>743</v>
      </c>
      <c r="CO38" s="50">
        <v>542</v>
      </c>
      <c r="CP38" s="19">
        <v>3144</v>
      </c>
      <c r="CQ38" s="50">
        <v>810</v>
      </c>
      <c r="CR38" s="19">
        <v>447</v>
      </c>
      <c r="CS38" s="50">
        <v>419</v>
      </c>
      <c r="CT38" s="19">
        <v>2129</v>
      </c>
      <c r="CU38" s="50">
        <v>942</v>
      </c>
      <c r="CV38" s="52" t="s">
        <v>22</v>
      </c>
      <c r="CW38" s="19">
        <v>80</v>
      </c>
      <c r="CX38" s="50">
        <v>104</v>
      </c>
      <c r="CY38" s="19">
        <v>5154</v>
      </c>
      <c r="CZ38" s="50">
        <v>1341</v>
      </c>
      <c r="DA38" s="19">
        <v>10484</v>
      </c>
      <c r="DB38" s="50">
        <v>2463</v>
      </c>
      <c r="DC38" s="19">
        <v>718</v>
      </c>
      <c r="DD38" s="50">
        <v>440</v>
      </c>
      <c r="DE38" s="19">
        <v>424</v>
      </c>
      <c r="DF38" s="50">
        <v>409</v>
      </c>
      <c r="DG38" s="52" t="s">
        <v>22</v>
      </c>
      <c r="DH38" s="19">
        <v>1989</v>
      </c>
      <c r="DI38" s="50">
        <v>780</v>
      </c>
      <c r="DJ38" s="19">
        <v>1849</v>
      </c>
      <c r="DK38" s="50">
        <v>794</v>
      </c>
      <c r="DL38" s="19">
        <v>435</v>
      </c>
      <c r="DM38" s="50">
        <v>278</v>
      </c>
      <c r="DN38" s="19">
        <v>5058</v>
      </c>
      <c r="DO38" s="50">
        <v>1238</v>
      </c>
      <c r="DP38" s="19">
        <v>1380</v>
      </c>
      <c r="DQ38" s="50">
        <v>716</v>
      </c>
      <c r="DR38" s="52" t="s">
        <v>22</v>
      </c>
      <c r="DS38" s="19">
        <v>54853</v>
      </c>
      <c r="DT38" s="50">
        <v>5486</v>
      </c>
      <c r="DU38" s="19">
        <v>1030</v>
      </c>
      <c r="DV38" s="50">
        <v>828</v>
      </c>
      <c r="DW38" s="19">
        <v>290</v>
      </c>
      <c r="DX38" s="50">
        <v>211</v>
      </c>
      <c r="DY38" s="19">
        <v>53533</v>
      </c>
      <c r="DZ38" s="50">
        <v>5438</v>
      </c>
    </row>
    <row r="39" spans="1:130" s="85" customFormat="1" x14ac:dyDescent="0.2">
      <c r="A39" s="52" t="s">
        <v>23</v>
      </c>
      <c r="B39" s="53">
        <v>5455904</v>
      </c>
      <c r="C39" s="54">
        <v>2872</v>
      </c>
      <c r="D39" s="53">
        <v>4669227</v>
      </c>
      <c r="E39" s="54">
        <v>18130</v>
      </c>
      <c r="F39" s="53">
        <v>645164</v>
      </c>
      <c r="G39" s="54">
        <v>16382</v>
      </c>
      <c r="H39" s="53">
        <v>111307</v>
      </c>
      <c r="I39" s="54">
        <v>7183</v>
      </c>
      <c r="J39" s="19">
        <v>115</v>
      </c>
      <c r="K39" s="50">
        <v>152</v>
      </c>
      <c r="L39" s="52" t="s">
        <v>23</v>
      </c>
      <c r="M39" s="23">
        <v>334</v>
      </c>
      <c r="N39" s="50">
        <v>242</v>
      </c>
      <c r="O39" s="19">
        <v>4475</v>
      </c>
      <c r="P39" s="50">
        <v>1686</v>
      </c>
      <c r="Q39" s="19">
        <v>484</v>
      </c>
      <c r="R39" s="50">
        <v>332</v>
      </c>
      <c r="S39" s="19">
        <v>6232</v>
      </c>
      <c r="T39" s="50">
        <v>1483</v>
      </c>
      <c r="U39" s="19">
        <v>4691</v>
      </c>
      <c r="V39" s="50">
        <v>1941</v>
      </c>
      <c r="W39" s="52" t="s">
        <v>23</v>
      </c>
      <c r="X39" s="19">
        <v>407</v>
      </c>
      <c r="Y39" s="50">
        <v>322</v>
      </c>
      <c r="Z39" s="19">
        <v>65</v>
      </c>
      <c r="AA39" s="50">
        <v>106</v>
      </c>
      <c r="AB39" s="19">
        <v>239</v>
      </c>
      <c r="AC39" s="50">
        <v>236</v>
      </c>
      <c r="AD39" s="19">
        <v>2999</v>
      </c>
      <c r="AE39" s="50">
        <v>1126</v>
      </c>
      <c r="AF39" s="19">
        <v>2468</v>
      </c>
      <c r="AG39" s="50">
        <v>1474</v>
      </c>
      <c r="AH39" s="52" t="s">
        <v>23</v>
      </c>
      <c r="AI39" s="19">
        <v>393</v>
      </c>
      <c r="AJ39" s="50">
        <v>340</v>
      </c>
      <c r="AK39" s="19">
        <v>407</v>
      </c>
      <c r="AL39" s="50">
        <v>500</v>
      </c>
      <c r="AM39" s="19">
        <v>9753</v>
      </c>
      <c r="AN39" s="50">
        <v>2693</v>
      </c>
      <c r="AO39" s="19">
        <v>1769</v>
      </c>
      <c r="AP39" s="50">
        <v>749</v>
      </c>
      <c r="AQ39" s="19">
        <v>5329</v>
      </c>
      <c r="AR39" s="50">
        <v>1277</v>
      </c>
      <c r="AS39" s="52" t="s">
        <v>23</v>
      </c>
      <c r="AT39" s="19">
        <v>2295</v>
      </c>
      <c r="AU39" s="50">
        <v>1777</v>
      </c>
      <c r="AV39" s="19">
        <v>491</v>
      </c>
      <c r="AW39" s="50">
        <v>374</v>
      </c>
      <c r="AX39" s="19">
        <v>488</v>
      </c>
      <c r="AY39" s="50">
        <v>355</v>
      </c>
      <c r="AZ39" s="19">
        <v>115</v>
      </c>
      <c r="BA39" s="50">
        <v>136</v>
      </c>
      <c r="BB39" s="19">
        <v>730</v>
      </c>
      <c r="BC39" s="50">
        <v>444</v>
      </c>
      <c r="BD39" s="52" t="s">
        <v>23</v>
      </c>
      <c r="BE39" s="19">
        <v>1141</v>
      </c>
      <c r="BF39" s="50">
        <v>643</v>
      </c>
      <c r="BG39" s="19">
        <v>2240</v>
      </c>
      <c r="BH39" s="50">
        <v>895</v>
      </c>
      <c r="BI39" s="23" t="s">
        <v>61</v>
      </c>
      <c r="BJ39" s="55" t="s">
        <v>61</v>
      </c>
      <c r="BK39" s="23">
        <v>137</v>
      </c>
      <c r="BL39" s="50">
        <v>128</v>
      </c>
      <c r="BM39" s="19">
        <v>2321</v>
      </c>
      <c r="BN39" s="50">
        <v>836</v>
      </c>
      <c r="BO39" s="52" t="s">
        <v>23</v>
      </c>
      <c r="BP39" s="19">
        <v>541</v>
      </c>
      <c r="BQ39" s="50">
        <v>399</v>
      </c>
      <c r="BR39" s="19">
        <v>1973</v>
      </c>
      <c r="BS39" s="50">
        <v>816</v>
      </c>
      <c r="BT39" s="19">
        <v>561</v>
      </c>
      <c r="BU39" s="50">
        <v>414</v>
      </c>
      <c r="BV39" s="19">
        <v>175</v>
      </c>
      <c r="BW39" s="50">
        <v>222</v>
      </c>
      <c r="BX39" s="19">
        <v>417</v>
      </c>
      <c r="BY39" s="50">
        <v>331</v>
      </c>
      <c r="BZ39" s="52" t="s">
        <v>23</v>
      </c>
      <c r="CA39" s="19">
        <v>255</v>
      </c>
      <c r="CB39" s="50">
        <v>237</v>
      </c>
      <c r="CC39" s="19">
        <v>1626</v>
      </c>
      <c r="CD39" s="50">
        <v>834</v>
      </c>
      <c r="CE39" s="19">
        <v>1307</v>
      </c>
      <c r="CF39" s="50">
        <v>652</v>
      </c>
      <c r="CG39" s="19">
        <v>10745</v>
      </c>
      <c r="CH39" s="50">
        <v>1944</v>
      </c>
      <c r="CI39" s="19">
        <v>2570</v>
      </c>
      <c r="CJ39" s="50">
        <v>1014</v>
      </c>
      <c r="CK39" s="52" t="s">
        <v>23</v>
      </c>
      <c r="CL39" s="19">
        <v>1542</v>
      </c>
      <c r="CM39" s="50">
        <v>853</v>
      </c>
      <c r="CN39" s="19">
        <v>1060</v>
      </c>
      <c r="CO39" s="50">
        <v>431</v>
      </c>
      <c r="CP39" s="19">
        <v>1180</v>
      </c>
      <c r="CQ39" s="50">
        <v>673</v>
      </c>
      <c r="CR39" s="19">
        <v>0</v>
      </c>
      <c r="CS39" s="50">
        <v>149</v>
      </c>
      <c r="CT39" s="19">
        <v>403</v>
      </c>
      <c r="CU39" s="50">
        <v>401</v>
      </c>
      <c r="CV39" s="52" t="s">
        <v>23</v>
      </c>
      <c r="CW39" s="19">
        <v>5127</v>
      </c>
      <c r="CX39" s="50">
        <v>1522</v>
      </c>
      <c r="CY39" s="19">
        <v>1393</v>
      </c>
      <c r="CZ39" s="50">
        <v>797</v>
      </c>
      <c r="DA39" s="19">
        <v>4849</v>
      </c>
      <c r="DB39" s="50">
        <v>1742</v>
      </c>
      <c r="DC39" s="19">
        <v>1828</v>
      </c>
      <c r="DD39" s="50">
        <v>1531</v>
      </c>
      <c r="DE39" s="19">
        <v>40</v>
      </c>
      <c r="DF39" s="50">
        <v>65</v>
      </c>
      <c r="DG39" s="52" t="s">
        <v>23</v>
      </c>
      <c r="DH39" s="19">
        <v>1071</v>
      </c>
      <c r="DI39" s="50">
        <v>531</v>
      </c>
      <c r="DJ39" s="19">
        <v>2666</v>
      </c>
      <c r="DK39" s="50">
        <v>954</v>
      </c>
      <c r="DL39" s="19">
        <v>331</v>
      </c>
      <c r="DM39" s="50">
        <v>427</v>
      </c>
      <c r="DN39" s="19">
        <v>18683</v>
      </c>
      <c r="DO39" s="50">
        <v>2323</v>
      </c>
      <c r="DP39" s="19">
        <v>846</v>
      </c>
      <c r="DQ39" s="50">
        <v>697</v>
      </c>
      <c r="DR39" s="52" t="s">
        <v>23</v>
      </c>
      <c r="DS39" s="19">
        <v>30206</v>
      </c>
      <c r="DT39" s="50">
        <v>4357</v>
      </c>
      <c r="DU39" s="19">
        <v>60</v>
      </c>
      <c r="DV39" s="50">
        <v>76</v>
      </c>
      <c r="DW39" s="19">
        <v>289</v>
      </c>
      <c r="DX39" s="50">
        <v>444</v>
      </c>
      <c r="DY39" s="19">
        <v>29857</v>
      </c>
      <c r="DZ39" s="50">
        <v>4349</v>
      </c>
    </row>
    <row r="40" spans="1:130" s="85" customFormat="1" x14ac:dyDescent="0.2">
      <c r="A40" s="52" t="s">
        <v>24</v>
      </c>
      <c r="B40" s="53">
        <v>2951081</v>
      </c>
      <c r="C40" s="54">
        <v>3274</v>
      </c>
      <c r="D40" s="53">
        <v>2556013</v>
      </c>
      <c r="E40" s="54">
        <v>17776</v>
      </c>
      <c r="F40" s="53">
        <v>324577</v>
      </c>
      <c r="G40" s="54">
        <v>14529</v>
      </c>
      <c r="H40" s="53">
        <v>64639</v>
      </c>
      <c r="I40" s="54">
        <v>6777</v>
      </c>
      <c r="J40" s="19">
        <v>5125</v>
      </c>
      <c r="K40" s="50">
        <v>1474</v>
      </c>
      <c r="L40" s="52" t="s">
        <v>24</v>
      </c>
      <c r="M40" s="23">
        <v>0</v>
      </c>
      <c r="N40" s="50">
        <v>213</v>
      </c>
      <c r="O40" s="19">
        <v>544</v>
      </c>
      <c r="P40" s="50">
        <v>446</v>
      </c>
      <c r="Q40" s="19">
        <v>3244</v>
      </c>
      <c r="R40" s="50">
        <v>1378</v>
      </c>
      <c r="S40" s="19">
        <v>4317</v>
      </c>
      <c r="T40" s="50">
        <v>1316</v>
      </c>
      <c r="U40" s="19">
        <v>441</v>
      </c>
      <c r="V40" s="50">
        <v>286</v>
      </c>
      <c r="W40" s="52" t="s">
        <v>24</v>
      </c>
      <c r="X40" s="19">
        <v>101</v>
      </c>
      <c r="Y40" s="50">
        <v>195</v>
      </c>
      <c r="Z40" s="19">
        <v>0</v>
      </c>
      <c r="AA40" s="50">
        <v>213</v>
      </c>
      <c r="AB40" s="19">
        <v>182</v>
      </c>
      <c r="AC40" s="50">
        <v>305</v>
      </c>
      <c r="AD40" s="19">
        <v>4046</v>
      </c>
      <c r="AE40" s="50">
        <v>1124</v>
      </c>
      <c r="AF40" s="19">
        <v>2150</v>
      </c>
      <c r="AG40" s="50">
        <v>1352</v>
      </c>
      <c r="AH40" s="52" t="s">
        <v>24</v>
      </c>
      <c r="AI40" s="19">
        <v>389</v>
      </c>
      <c r="AJ40" s="50">
        <v>340</v>
      </c>
      <c r="AK40" s="19">
        <v>908</v>
      </c>
      <c r="AL40" s="50">
        <v>1237</v>
      </c>
      <c r="AM40" s="19">
        <v>3383</v>
      </c>
      <c r="AN40" s="50">
        <v>1617</v>
      </c>
      <c r="AO40" s="19">
        <v>814</v>
      </c>
      <c r="AP40" s="50">
        <v>871</v>
      </c>
      <c r="AQ40" s="19">
        <v>163</v>
      </c>
      <c r="AR40" s="50">
        <v>165</v>
      </c>
      <c r="AS40" s="52" t="s">
        <v>24</v>
      </c>
      <c r="AT40" s="19">
        <v>203</v>
      </c>
      <c r="AU40" s="50">
        <v>266</v>
      </c>
      <c r="AV40" s="19">
        <v>1623</v>
      </c>
      <c r="AW40" s="50">
        <v>1368</v>
      </c>
      <c r="AX40" s="19">
        <v>5777</v>
      </c>
      <c r="AY40" s="50">
        <v>2114</v>
      </c>
      <c r="AZ40" s="19">
        <v>0</v>
      </c>
      <c r="BA40" s="50">
        <v>213</v>
      </c>
      <c r="BB40" s="19">
        <v>519</v>
      </c>
      <c r="BC40" s="50">
        <v>519</v>
      </c>
      <c r="BD40" s="52" t="s">
        <v>24</v>
      </c>
      <c r="BE40" s="19">
        <v>58</v>
      </c>
      <c r="BF40" s="50">
        <v>92</v>
      </c>
      <c r="BG40" s="19">
        <v>1298</v>
      </c>
      <c r="BH40" s="50">
        <v>791</v>
      </c>
      <c r="BI40" s="19">
        <v>81</v>
      </c>
      <c r="BJ40" s="50">
        <v>97</v>
      </c>
      <c r="BK40" s="23" t="s">
        <v>61</v>
      </c>
      <c r="BL40" s="55" t="s">
        <v>61</v>
      </c>
      <c r="BM40" s="23">
        <v>1034</v>
      </c>
      <c r="BN40" s="50">
        <v>500</v>
      </c>
      <c r="BO40" s="52" t="s">
        <v>24</v>
      </c>
      <c r="BP40" s="19">
        <v>29</v>
      </c>
      <c r="BQ40" s="50">
        <v>49</v>
      </c>
      <c r="BR40" s="19">
        <v>721</v>
      </c>
      <c r="BS40" s="50">
        <v>827</v>
      </c>
      <c r="BT40" s="19">
        <v>465</v>
      </c>
      <c r="BU40" s="50">
        <v>457</v>
      </c>
      <c r="BV40" s="19">
        <v>82</v>
      </c>
      <c r="BW40" s="50">
        <v>122</v>
      </c>
      <c r="BX40" s="19">
        <v>199</v>
      </c>
      <c r="BY40" s="50">
        <v>325</v>
      </c>
      <c r="BZ40" s="52" t="s">
        <v>24</v>
      </c>
      <c r="CA40" s="19">
        <v>155</v>
      </c>
      <c r="CB40" s="50">
        <v>168</v>
      </c>
      <c r="CC40" s="19">
        <v>570</v>
      </c>
      <c r="CD40" s="50">
        <v>448</v>
      </c>
      <c r="CE40" s="19">
        <v>2485</v>
      </c>
      <c r="CF40" s="50">
        <v>1360</v>
      </c>
      <c r="CG40" s="19">
        <v>24</v>
      </c>
      <c r="CH40" s="50">
        <v>44</v>
      </c>
      <c r="CI40" s="19">
        <v>1204</v>
      </c>
      <c r="CJ40" s="50">
        <v>668</v>
      </c>
      <c r="CK40" s="52" t="s">
        <v>24</v>
      </c>
      <c r="CL40" s="19">
        <v>765</v>
      </c>
      <c r="CM40" s="50">
        <v>482</v>
      </c>
      <c r="CN40" s="19">
        <v>617</v>
      </c>
      <c r="CO40" s="50">
        <v>405</v>
      </c>
      <c r="CP40" s="19">
        <v>737</v>
      </c>
      <c r="CQ40" s="50">
        <v>566</v>
      </c>
      <c r="CR40" s="19">
        <v>12</v>
      </c>
      <c r="CS40" s="50">
        <v>23</v>
      </c>
      <c r="CT40" s="19">
        <v>1129</v>
      </c>
      <c r="CU40" s="50">
        <v>1014</v>
      </c>
      <c r="CV40" s="52" t="s">
        <v>24</v>
      </c>
      <c r="CW40" s="19">
        <v>0</v>
      </c>
      <c r="CX40" s="50">
        <v>213</v>
      </c>
      <c r="CY40" s="19">
        <v>10017</v>
      </c>
      <c r="CZ40" s="50">
        <v>2791</v>
      </c>
      <c r="DA40" s="19">
        <v>4046</v>
      </c>
      <c r="DB40" s="50">
        <v>1310</v>
      </c>
      <c r="DC40" s="19">
        <v>48</v>
      </c>
      <c r="DD40" s="50">
        <v>79</v>
      </c>
      <c r="DE40" s="19">
        <v>0</v>
      </c>
      <c r="DF40" s="50">
        <v>213</v>
      </c>
      <c r="DG40" s="52" t="s">
        <v>24</v>
      </c>
      <c r="DH40" s="19">
        <v>1230</v>
      </c>
      <c r="DI40" s="50">
        <v>620</v>
      </c>
      <c r="DJ40" s="19">
        <v>1989</v>
      </c>
      <c r="DK40" s="50">
        <v>1716</v>
      </c>
      <c r="DL40" s="19">
        <v>260</v>
      </c>
      <c r="DM40" s="50">
        <v>268</v>
      </c>
      <c r="DN40" s="19">
        <v>1455</v>
      </c>
      <c r="DO40" s="50">
        <v>836</v>
      </c>
      <c r="DP40" s="19">
        <v>0</v>
      </c>
      <c r="DQ40" s="50">
        <v>213</v>
      </c>
      <c r="DR40" s="52" t="s">
        <v>24</v>
      </c>
      <c r="DS40" s="19">
        <v>5852</v>
      </c>
      <c r="DT40" s="50">
        <v>1388</v>
      </c>
      <c r="DU40" s="19">
        <v>910</v>
      </c>
      <c r="DV40" s="50">
        <v>1170</v>
      </c>
      <c r="DW40" s="19">
        <v>0</v>
      </c>
      <c r="DX40" s="50">
        <v>213</v>
      </c>
      <c r="DY40" s="19">
        <v>4942</v>
      </c>
      <c r="DZ40" s="50">
        <v>1201</v>
      </c>
    </row>
    <row r="41" spans="1:130" s="85" customFormat="1" x14ac:dyDescent="0.2">
      <c r="A41" s="52"/>
      <c r="B41" s="53"/>
      <c r="C41" s="54"/>
      <c r="D41" s="53"/>
      <c r="E41" s="54"/>
      <c r="F41" s="53"/>
      <c r="G41" s="54"/>
      <c r="H41" s="53"/>
      <c r="I41" s="54"/>
      <c r="J41" s="19"/>
      <c r="K41" s="50"/>
      <c r="L41" s="52"/>
      <c r="M41" s="23"/>
      <c r="N41" s="50"/>
      <c r="O41" s="19"/>
      <c r="P41" s="50"/>
      <c r="Q41" s="19"/>
      <c r="R41" s="50"/>
      <c r="S41" s="19"/>
      <c r="T41" s="50"/>
      <c r="U41" s="19"/>
      <c r="V41" s="50"/>
      <c r="W41" s="52"/>
      <c r="X41" s="19"/>
      <c r="Y41" s="50"/>
      <c r="Z41" s="19"/>
      <c r="AA41" s="50"/>
      <c r="AB41" s="19"/>
      <c r="AC41" s="50"/>
      <c r="AD41" s="19"/>
      <c r="AE41" s="50"/>
      <c r="AF41" s="19"/>
      <c r="AG41" s="50"/>
      <c r="AH41" s="52"/>
      <c r="AI41" s="19"/>
      <c r="AJ41" s="50"/>
      <c r="AK41" s="19"/>
      <c r="AL41" s="50"/>
      <c r="AM41" s="19"/>
      <c r="AN41" s="50"/>
      <c r="AO41" s="19"/>
      <c r="AP41" s="50"/>
      <c r="AQ41" s="19"/>
      <c r="AR41" s="50"/>
      <c r="AS41" s="52"/>
      <c r="AT41" s="19"/>
      <c r="AU41" s="50"/>
      <c r="AV41" s="19"/>
      <c r="AW41" s="50"/>
      <c r="AX41" s="19"/>
      <c r="AY41" s="50"/>
      <c r="AZ41" s="19"/>
      <c r="BA41" s="50"/>
      <c r="BB41" s="19"/>
      <c r="BC41" s="50"/>
      <c r="BD41" s="52"/>
      <c r="BE41" s="19"/>
      <c r="BF41" s="50"/>
      <c r="BG41" s="19"/>
      <c r="BH41" s="50"/>
      <c r="BI41" s="19"/>
      <c r="BJ41" s="50"/>
      <c r="BK41" s="19"/>
      <c r="BL41" s="50"/>
      <c r="BM41" s="19"/>
      <c r="BN41" s="50"/>
      <c r="BO41" s="52"/>
      <c r="BP41" s="19"/>
      <c r="BQ41" s="50"/>
      <c r="BR41" s="19"/>
      <c r="BS41" s="50"/>
      <c r="BT41" s="19"/>
      <c r="BU41" s="50"/>
      <c r="BV41" s="19"/>
      <c r="BW41" s="50"/>
      <c r="BX41" s="19"/>
      <c r="BY41" s="50"/>
      <c r="BZ41" s="52"/>
      <c r="CA41" s="19"/>
      <c r="CB41" s="50"/>
      <c r="CC41" s="19"/>
      <c r="CD41" s="50"/>
      <c r="CE41" s="19"/>
      <c r="CF41" s="50"/>
      <c r="CG41" s="19"/>
      <c r="CH41" s="50"/>
      <c r="CI41" s="19"/>
      <c r="CJ41" s="50"/>
      <c r="CK41" s="52"/>
      <c r="CL41" s="19"/>
      <c r="CM41" s="50"/>
      <c r="CN41" s="19"/>
      <c r="CO41" s="50"/>
      <c r="CP41" s="19"/>
      <c r="CQ41" s="50"/>
      <c r="CR41" s="19"/>
      <c r="CS41" s="50"/>
      <c r="CT41" s="19"/>
      <c r="CU41" s="50"/>
      <c r="CV41" s="52"/>
      <c r="CW41" s="19"/>
      <c r="CX41" s="50"/>
      <c r="CY41" s="19"/>
      <c r="CZ41" s="50"/>
      <c r="DA41" s="19"/>
      <c r="DB41" s="50"/>
      <c r="DC41" s="19"/>
      <c r="DD41" s="50"/>
      <c r="DE41" s="19"/>
      <c r="DF41" s="50"/>
      <c r="DG41" s="52"/>
      <c r="DH41" s="19"/>
      <c r="DI41" s="50"/>
      <c r="DJ41" s="19"/>
      <c r="DK41" s="50"/>
      <c r="DL41" s="19"/>
      <c r="DM41" s="50"/>
      <c r="DN41" s="19"/>
      <c r="DO41" s="50"/>
      <c r="DP41" s="19"/>
      <c r="DQ41" s="50"/>
      <c r="DR41" s="52"/>
      <c r="DS41" s="19"/>
      <c r="DT41" s="50"/>
      <c r="DU41" s="19"/>
      <c r="DV41" s="50"/>
      <c r="DW41" s="19"/>
      <c r="DX41" s="50"/>
      <c r="DY41" s="19"/>
      <c r="DZ41" s="50"/>
    </row>
    <row r="42" spans="1:130" s="85" customFormat="1" x14ac:dyDescent="0.2">
      <c r="A42" s="52" t="s">
        <v>25</v>
      </c>
      <c r="B42" s="53">
        <v>6022165</v>
      </c>
      <c r="C42" s="54">
        <v>4040</v>
      </c>
      <c r="D42" s="53">
        <v>5078669</v>
      </c>
      <c r="E42" s="54">
        <v>22798</v>
      </c>
      <c r="F42" s="53">
        <v>758791</v>
      </c>
      <c r="G42" s="54">
        <v>18896</v>
      </c>
      <c r="H42" s="53">
        <v>162809</v>
      </c>
      <c r="I42" s="54">
        <v>8925</v>
      </c>
      <c r="J42" s="19">
        <v>2283</v>
      </c>
      <c r="K42" s="50">
        <v>1509</v>
      </c>
      <c r="L42" s="52" t="s">
        <v>25</v>
      </c>
      <c r="M42" s="23">
        <v>1288</v>
      </c>
      <c r="N42" s="50">
        <v>1066</v>
      </c>
      <c r="O42" s="19">
        <v>2958</v>
      </c>
      <c r="P42" s="50">
        <v>1328</v>
      </c>
      <c r="Q42" s="19">
        <v>8523</v>
      </c>
      <c r="R42" s="50">
        <v>2054</v>
      </c>
      <c r="S42" s="19">
        <v>7037</v>
      </c>
      <c r="T42" s="50">
        <v>1651</v>
      </c>
      <c r="U42" s="19">
        <v>4960</v>
      </c>
      <c r="V42" s="50">
        <v>1529</v>
      </c>
      <c r="W42" s="52" t="s">
        <v>25</v>
      </c>
      <c r="X42" s="19">
        <v>445</v>
      </c>
      <c r="Y42" s="50">
        <v>555</v>
      </c>
      <c r="Z42" s="19">
        <v>651</v>
      </c>
      <c r="AA42" s="50">
        <v>717</v>
      </c>
      <c r="AB42" s="19">
        <v>266</v>
      </c>
      <c r="AC42" s="50">
        <v>254</v>
      </c>
      <c r="AD42" s="19">
        <v>5881</v>
      </c>
      <c r="AE42" s="50">
        <v>2058</v>
      </c>
      <c r="AF42" s="19">
        <v>3902</v>
      </c>
      <c r="AG42" s="50">
        <v>1387</v>
      </c>
      <c r="AH42" s="52" t="s">
        <v>25</v>
      </c>
      <c r="AI42" s="19">
        <v>508</v>
      </c>
      <c r="AJ42" s="50">
        <v>473</v>
      </c>
      <c r="AK42" s="19">
        <v>535</v>
      </c>
      <c r="AL42" s="50">
        <v>405</v>
      </c>
      <c r="AM42" s="19">
        <v>25906</v>
      </c>
      <c r="AN42" s="50">
        <v>3565</v>
      </c>
      <c r="AO42" s="19">
        <v>2622</v>
      </c>
      <c r="AP42" s="50">
        <v>999</v>
      </c>
      <c r="AQ42" s="19">
        <v>5799</v>
      </c>
      <c r="AR42" s="50">
        <v>1619</v>
      </c>
      <c r="AS42" s="52" t="s">
        <v>25</v>
      </c>
      <c r="AT42" s="19">
        <v>19812</v>
      </c>
      <c r="AU42" s="50">
        <v>2748</v>
      </c>
      <c r="AV42" s="19">
        <v>2895</v>
      </c>
      <c r="AW42" s="50">
        <v>1414</v>
      </c>
      <c r="AX42" s="19">
        <v>2873</v>
      </c>
      <c r="AY42" s="50">
        <v>1350</v>
      </c>
      <c r="AZ42" s="19">
        <v>221</v>
      </c>
      <c r="BA42" s="50">
        <v>239</v>
      </c>
      <c r="BB42" s="19">
        <v>1244</v>
      </c>
      <c r="BC42" s="50">
        <v>664</v>
      </c>
      <c r="BD42" s="52" t="s">
        <v>25</v>
      </c>
      <c r="BE42" s="19">
        <v>688</v>
      </c>
      <c r="BF42" s="50">
        <v>576</v>
      </c>
      <c r="BG42" s="19">
        <v>4371</v>
      </c>
      <c r="BH42" s="50">
        <v>2413</v>
      </c>
      <c r="BI42" s="19">
        <v>1893</v>
      </c>
      <c r="BJ42" s="50">
        <v>694</v>
      </c>
      <c r="BK42" s="19">
        <v>2988</v>
      </c>
      <c r="BL42" s="50">
        <v>1270</v>
      </c>
      <c r="BM42" s="23" t="s">
        <v>61</v>
      </c>
      <c r="BN42" s="145" t="s">
        <v>61</v>
      </c>
      <c r="BO42" s="52" t="s">
        <v>25</v>
      </c>
      <c r="BP42" s="23">
        <v>0</v>
      </c>
      <c r="BQ42" s="50">
        <v>187</v>
      </c>
      <c r="BR42" s="19">
        <v>2764</v>
      </c>
      <c r="BS42" s="50">
        <v>826</v>
      </c>
      <c r="BT42" s="19">
        <v>1194</v>
      </c>
      <c r="BU42" s="50">
        <v>708</v>
      </c>
      <c r="BV42" s="19">
        <v>142</v>
      </c>
      <c r="BW42" s="50">
        <v>272</v>
      </c>
      <c r="BX42" s="19">
        <v>630</v>
      </c>
      <c r="BY42" s="50">
        <v>419</v>
      </c>
      <c r="BZ42" s="52" t="s">
        <v>25</v>
      </c>
      <c r="CA42" s="19">
        <v>1045</v>
      </c>
      <c r="CB42" s="50">
        <v>703</v>
      </c>
      <c r="CC42" s="19">
        <v>2519</v>
      </c>
      <c r="CD42" s="50">
        <v>826</v>
      </c>
      <c r="CE42" s="19">
        <v>1802</v>
      </c>
      <c r="CF42" s="50">
        <v>798</v>
      </c>
      <c r="CG42" s="19">
        <v>815</v>
      </c>
      <c r="CH42" s="50">
        <v>686</v>
      </c>
      <c r="CI42" s="19">
        <v>3333</v>
      </c>
      <c r="CJ42" s="50">
        <v>1551</v>
      </c>
      <c r="CK42" s="52" t="s">
        <v>25</v>
      </c>
      <c r="CL42" s="19">
        <v>4221</v>
      </c>
      <c r="CM42" s="50">
        <v>1277</v>
      </c>
      <c r="CN42" s="19">
        <v>1734</v>
      </c>
      <c r="CO42" s="50">
        <v>771</v>
      </c>
      <c r="CP42" s="19">
        <v>3053</v>
      </c>
      <c r="CQ42" s="50">
        <v>1924</v>
      </c>
      <c r="CR42" s="19">
        <v>117</v>
      </c>
      <c r="CS42" s="50">
        <v>198</v>
      </c>
      <c r="CT42" s="19">
        <v>2490</v>
      </c>
      <c r="CU42" s="50">
        <v>2100</v>
      </c>
      <c r="CV42" s="52" t="s">
        <v>25</v>
      </c>
      <c r="CW42" s="19">
        <v>838</v>
      </c>
      <c r="CX42" s="50">
        <v>541</v>
      </c>
      <c r="CY42" s="19">
        <v>4026</v>
      </c>
      <c r="CZ42" s="50">
        <v>1518</v>
      </c>
      <c r="DA42" s="19">
        <v>11488</v>
      </c>
      <c r="DB42" s="50">
        <v>2510</v>
      </c>
      <c r="DC42" s="19">
        <v>1272</v>
      </c>
      <c r="DD42" s="50">
        <v>1635</v>
      </c>
      <c r="DE42" s="19">
        <v>61</v>
      </c>
      <c r="DF42" s="50">
        <v>101</v>
      </c>
      <c r="DG42" s="52" t="s">
        <v>25</v>
      </c>
      <c r="DH42" s="19">
        <v>2918</v>
      </c>
      <c r="DI42" s="50">
        <v>1222</v>
      </c>
      <c r="DJ42" s="19">
        <v>2916</v>
      </c>
      <c r="DK42" s="50">
        <v>1404</v>
      </c>
      <c r="DL42" s="19">
        <v>514</v>
      </c>
      <c r="DM42" s="50">
        <v>395</v>
      </c>
      <c r="DN42" s="19">
        <v>1828</v>
      </c>
      <c r="DO42" s="50">
        <v>821</v>
      </c>
      <c r="DP42" s="19">
        <v>540</v>
      </c>
      <c r="DQ42" s="50">
        <v>449</v>
      </c>
      <c r="DR42" s="52" t="s">
        <v>25</v>
      </c>
      <c r="DS42" s="19">
        <v>21896</v>
      </c>
      <c r="DT42" s="50">
        <v>3392</v>
      </c>
      <c r="DU42" s="19">
        <v>684</v>
      </c>
      <c r="DV42" s="50">
        <v>515</v>
      </c>
      <c r="DW42" s="19">
        <v>376</v>
      </c>
      <c r="DX42" s="50">
        <v>320</v>
      </c>
      <c r="DY42" s="19">
        <v>20836</v>
      </c>
      <c r="DZ42" s="50">
        <v>3307</v>
      </c>
    </row>
    <row r="43" spans="1:130" s="85" customFormat="1" x14ac:dyDescent="0.2">
      <c r="A43" s="52" t="s">
        <v>26</v>
      </c>
      <c r="B43" s="53">
        <v>1032794</v>
      </c>
      <c r="C43" s="54">
        <v>1223</v>
      </c>
      <c r="D43" s="53">
        <v>863174</v>
      </c>
      <c r="E43" s="54">
        <v>7519</v>
      </c>
      <c r="F43" s="53">
        <v>128300</v>
      </c>
      <c r="G43" s="54">
        <v>7323</v>
      </c>
      <c r="H43" s="53">
        <v>37775</v>
      </c>
      <c r="I43" s="54">
        <v>4095</v>
      </c>
      <c r="J43" s="19">
        <v>296</v>
      </c>
      <c r="K43" s="50">
        <v>180</v>
      </c>
      <c r="L43" s="52" t="s">
        <v>26</v>
      </c>
      <c r="M43" s="23">
        <v>608</v>
      </c>
      <c r="N43" s="50">
        <v>461</v>
      </c>
      <c r="O43" s="19">
        <v>1416</v>
      </c>
      <c r="P43" s="50">
        <v>639</v>
      </c>
      <c r="Q43" s="19">
        <v>340</v>
      </c>
      <c r="R43" s="50">
        <v>304</v>
      </c>
      <c r="S43" s="19">
        <v>5173</v>
      </c>
      <c r="T43" s="50">
        <v>1484</v>
      </c>
      <c r="U43" s="19">
        <v>2521</v>
      </c>
      <c r="V43" s="50">
        <v>951</v>
      </c>
      <c r="W43" s="52" t="s">
        <v>26</v>
      </c>
      <c r="X43" s="19">
        <v>69</v>
      </c>
      <c r="Y43" s="50">
        <v>96</v>
      </c>
      <c r="Z43" s="19">
        <v>0</v>
      </c>
      <c r="AA43" s="50">
        <v>168</v>
      </c>
      <c r="AB43" s="19">
        <v>0</v>
      </c>
      <c r="AC43" s="50">
        <v>168</v>
      </c>
      <c r="AD43" s="19">
        <v>714</v>
      </c>
      <c r="AE43" s="50">
        <v>440</v>
      </c>
      <c r="AF43" s="19">
        <v>390</v>
      </c>
      <c r="AG43" s="50">
        <v>326</v>
      </c>
      <c r="AH43" s="52" t="s">
        <v>26</v>
      </c>
      <c r="AI43" s="19">
        <v>18</v>
      </c>
      <c r="AJ43" s="50">
        <v>38</v>
      </c>
      <c r="AK43" s="19">
        <v>1744</v>
      </c>
      <c r="AL43" s="50">
        <v>882</v>
      </c>
      <c r="AM43" s="19">
        <v>1171</v>
      </c>
      <c r="AN43" s="50">
        <v>861</v>
      </c>
      <c r="AO43" s="19">
        <v>284</v>
      </c>
      <c r="AP43" s="50">
        <v>417</v>
      </c>
      <c r="AQ43" s="19">
        <v>114</v>
      </c>
      <c r="AR43" s="50">
        <v>180</v>
      </c>
      <c r="AS43" s="52" t="s">
        <v>26</v>
      </c>
      <c r="AT43" s="19">
        <v>240</v>
      </c>
      <c r="AU43" s="50">
        <v>291</v>
      </c>
      <c r="AV43" s="19">
        <v>43</v>
      </c>
      <c r="AW43" s="50">
        <v>56</v>
      </c>
      <c r="AX43" s="19">
        <v>285</v>
      </c>
      <c r="AY43" s="50">
        <v>344</v>
      </c>
      <c r="AZ43" s="19">
        <v>11</v>
      </c>
      <c r="BA43" s="50">
        <v>18</v>
      </c>
      <c r="BB43" s="19">
        <v>750</v>
      </c>
      <c r="BC43" s="50">
        <v>917</v>
      </c>
      <c r="BD43" s="52" t="s">
        <v>26</v>
      </c>
      <c r="BE43" s="19">
        <v>77</v>
      </c>
      <c r="BF43" s="50">
        <v>132</v>
      </c>
      <c r="BG43" s="19">
        <v>234</v>
      </c>
      <c r="BH43" s="50">
        <v>169</v>
      </c>
      <c r="BI43" s="19">
        <v>2089</v>
      </c>
      <c r="BJ43" s="50">
        <v>1173</v>
      </c>
      <c r="BK43" s="19">
        <v>359</v>
      </c>
      <c r="BL43" s="50">
        <v>436</v>
      </c>
      <c r="BM43" s="19">
        <v>158</v>
      </c>
      <c r="BN43" s="50">
        <v>162</v>
      </c>
      <c r="BO43" s="52" t="s">
        <v>26</v>
      </c>
      <c r="BP43" s="23" t="s">
        <v>61</v>
      </c>
      <c r="BQ43" s="55" t="s">
        <v>61</v>
      </c>
      <c r="BR43" s="23">
        <v>115</v>
      </c>
      <c r="BS43" s="50">
        <v>180</v>
      </c>
      <c r="BT43" s="19">
        <v>979</v>
      </c>
      <c r="BU43" s="50">
        <v>1013</v>
      </c>
      <c r="BV43" s="19">
        <v>21</v>
      </c>
      <c r="BW43" s="50">
        <v>42</v>
      </c>
      <c r="BX43" s="19">
        <v>0</v>
      </c>
      <c r="BY43" s="50">
        <v>168</v>
      </c>
      <c r="BZ43" s="52" t="s">
        <v>26</v>
      </c>
      <c r="CA43" s="19">
        <v>694</v>
      </c>
      <c r="CB43" s="50">
        <v>822</v>
      </c>
      <c r="CC43" s="19">
        <v>142</v>
      </c>
      <c r="CD43" s="50">
        <v>150</v>
      </c>
      <c r="CE43" s="19">
        <v>350</v>
      </c>
      <c r="CF43" s="50">
        <v>231</v>
      </c>
      <c r="CG43" s="19">
        <v>1378</v>
      </c>
      <c r="CH43" s="50">
        <v>802</v>
      </c>
      <c r="CI43" s="19">
        <v>174</v>
      </c>
      <c r="CJ43" s="50">
        <v>208</v>
      </c>
      <c r="CK43" s="52" t="s">
        <v>26</v>
      </c>
      <c r="CL43" s="19">
        <v>919</v>
      </c>
      <c r="CM43" s="50">
        <v>698</v>
      </c>
      <c r="CN43" s="19">
        <v>1636</v>
      </c>
      <c r="CO43" s="50">
        <v>777</v>
      </c>
      <c r="CP43" s="19">
        <v>428</v>
      </c>
      <c r="CQ43" s="50">
        <v>320</v>
      </c>
      <c r="CR43" s="19">
        <v>0</v>
      </c>
      <c r="CS43" s="50">
        <v>168</v>
      </c>
      <c r="CT43" s="19">
        <v>288</v>
      </c>
      <c r="CU43" s="50">
        <v>291</v>
      </c>
      <c r="CV43" s="52" t="s">
        <v>26</v>
      </c>
      <c r="CW43" s="19">
        <v>160</v>
      </c>
      <c r="CX43" s="50">
        <v>148</v>
      </c>
      <c r="CY43" s="19">
        <v>138</v>
      </c>
      <c r="CZ43" s="50">
        <v>151</v>
      </c>
      <c r="DA43" s="19">
        <v>2177</v>
      </c>
      <c r="DB43" s="50">
        <v>1163</v>
      </c>
      <c r="DC43" s="19">
        <v>1343</v>
      </c>
      <c r="DD43" s="50">
        <v>746</v>
      </c>
      <c r="DE43" s="19">
        <v>114</v>
      </c>
      <c r="DF43" s="50">
        <v>189</v>
      </c>
      <c r="DG43" s="52" t="s">
        <v>26</v>
      </c>
      <c r="DH43" s="19">
        <v>0</v>
      </c>
      <c r="DI43" s="50">
        <v>168</v>
      </c>
      <c r="DJ43" s="19">
        <v>5132</v>
      </c>
      <c r="DK43" s="50">
        <v>1568</v>
      </c>
      <c r="DL43" s="19">
        <v>110</v>
      </c>
      <c r="DM43" s="50">
        <v>162</v>
      </c>
      <c r="DN43" s="19">
        <v>939</v>
      </c>
      <c r="DO43" s="50">
        <v>638</v>
      </c>
      <c r="DP43" s="19">
        <v>1434</v>
      </c>
      <c r="DQ43" s="50">
        <v>692</v>
      </c>
      <c r="DR43" s="52" t="s">
        <v>26</v>
      </c>
      <c r="DS43" s="19">
        <v>3545</v>
      </c>
      <c r="DT43" s="50">
        <v>882</v>
      </c>
      <c r="DU43" s="19">
        <v>0</v>
      </c>
      <c r="DV43" s="50">
        <v>168</v>
      </c>
      <c r="DW43" s="19">
        <v>54</v>
      </c>
      <c r="DX43" s="50">
        <v>95</v>
      </c>
      <c r="DY43" s="19">
        <v>3491</v>
      </c>
      <c r="DZ43" s="50">
        <v>870</v>
      </c>
    </row>
    <row r="44" spans="1:130" ht="13.5" thickBot="1" x14ac:dyDescent="0.25">
      <c r="A44" s="52"/>
      <c r="B44" s="53"/>
      <c r="C44" s="54"/>
      <c r="D44" s="53"/>
      <c r="E44" s="54"/>
      <c r="F44" s="53"/>
      <c r="G44" s="54"/>
      <c r="H44" s="53"/>
      <c r="I44" s="54"/>
      <c r="J44" s="19"/>
      <c r="K44" s="50"/>
      <c r="L44" s="52"/>
      <c r="M44" s="20"/>
      <c r="N44" s="57"/>
      <c r="O44" s="20"/>
      <c r="P44" s="57"/>
      <c r="Q44" s="20"/>
      <c r="R44" s="57"/>
      <c r="S44" s="20"/>
      <c r="T44" s="57"/>
      <c r="U44" s="20"/>
      <c r="V44" s="57"/>
      <c r="W44" s="52"/>
      <c r="X44" s="20"/>
      <c r="Y44" s="57"/>
      <c r="Z44" s="20"/>
      <c r="AA44" s="57"/>
      <c r="AB44" s="20"/>
      <c r="AC44" s="57"/>
      <c r="AD44" s="20"/>
      <c r="AE44" s="57"/>
      <c r="AF44" s="20"/>
      <c r="AG44" s="57"/>
      <c r="AH44" s="52"/>
      <c r="AI44" s="20"/>
      <c r="AJ44" s="57"/>
      <c r="AK44" s="20"/>
      <c r="AL44" s="57"/>
      <c r="AM44" s="20"/>
      <c r="AN44" s="57"/>
      <c r="AO44" s="20"/>
      <c r="AP44" s="57"/>
      <c r="AQ44" s="20"/>
      <c r="AR44" s="57"/>
      <c r="AS44" s="52"/>
      <c r="AT44" s="20"/>
      <c r="AU44" s="57"/>
      <c r="AV44" s="20"/>
      <c r="AW44" s="57"/>
      <c r="AX44" s="20"/>
      <c r="AY44" s="57"/>
      <c r="AZ44" s="20"/>
      <c r="BA44" s="57"/>
      <c r="BB44" s="20"/>
      <c r="BC44" s="57"/>
      <c r="BD44" s="52"/>
      <c r="BE44" s="20"/>
      <c r="BF44" s="57"/>
      <c r="BG44" s="20"/>
      <c r="BH44" s="57"/>
      <c r="BI44" s="20"/>
      <c r="BJ44" s="57"/>
      <c r="BK44" s="20"/>
      <c r="BL44" s="57"/>
      <c r="BM44" s="20"/>
      <c r="BN44" s="57"/>
      <c r="BO44" s="52"/>
      <c r="BP44" s="19"/>
      <c r="BQ44" s="50"/>
      <c r="BR44" s="19"/>
      <c r="BS44" s="50"/>
      <c r="BT44" s="19"/>
      <c r="BU44" s="50"/>
      <c r="BV44" s="19"/>
      <c r="BW44" s="50"/>
      <c r="BX44" s="19"/>
      <c r="BY44" s="50"/>
      <c r="BZ44" s="52"/>
      <c r="CA44" s="19"/>
      <c r="CB44" s="50"/>
      <c r="CC44" s="19"/>
      <c r="CD44" s="50"/>
      <c r="CE44" s="19"/>
      <c r="CF44" s="50"/>
      <c r="CG44" s="19"/>
      <c r="CH44" s="50"/>
      <c r="CI44" s="19"/>
      <c r="CJ44" s="50"/>
      <c r="CK44" s="52"/>
      <c r="CL44" s="19"/>
      <c r="CM44" s="50"/>
      <c r="CN44" s="19"/>
      <c r="CO44" s="50"/>
      <c r="CP44" s="19"/>
      <c r="CQ44" s="50"/>
      <c r="CR44" s="19"/>
      <c r="CS44" s="50"/>
      <c r="CT44" s="19"/>
      <c r="CU44" s="50"/>
      <c r="CV44" s="52"/>
      <c r="CW44" s="19"/>
      <c r="CX44" s="50"/>
      <c r="CY44" s="19"/>
      <c r="CZ44" s="50"/>
      <c r="DA44" s="19"/>
      <c r="DB44" s="50"/>
      <c r="DC44" s="19"/>
      <c r="DD44" s="50"/>
      <c r="DE44" s="19"/>
      <c r="DF44" s="50"/>
      <c r="DG44" s="52"/>
      <c r="DH44" s="19"/>
      <c r="DI44" s="50"/>
      <c r="DJ44" s="19"/>
      <c r="DK44" s="50"/>
      <c r="DL44" s="19"/>
      <c r="DM44" s="50"/>
      <c r="DN44" s="19"/>
      <c r="DO44" s="50"/>
      <c r="DP44" s="19"/>
      <c r="DQ44" s="50"/>
      <c r="DR44" s="52"/>
      <c r="DS44" s="19"/>
      <c r="DT44" s="50"/>
      <c r="DU44" s="19"/>
      <c r="DV44" s="50"/>
      <c r="DW44" s="19"/>
      <c r="DX44" s="50"/>
      <c r="DY44" s="19"/>
      <c r="DZ44" s="50"/>
    </row>
    <row r="45" spans="1:130" s="118" customFormat="1" ht="12.75" customHeight="1" thickBot="1" x14ac:dyDescent="0.25">
      <c r="A45" s="94" t="s">
        <v>130</v>
      </c>
      <c r="B45" s="95" t="s">
        <v>56</v>
      </c>
      <c r="C45" s="95"/>
      <c r="D45" s="95" t="s">
        <v>57</v>
      </c>
      <c r="E45" s="95"/>
      <c r="F45" s="95" t="s">
        <v>60</v>
      </c>
      <c r="G45" s="95"/>
      <c r="H45" s="96" t="s">
        <v>59</v>
      </c>
      <c r="I45" s="97"/>
      <c r="J45" s="97"/>
      <c r="K45" s="98"/>
      <c r="L45" s="94" t="s">
        <v>130</v>
      </c>
      <c r="M45" s="96" t="s">
        <v>67</v>
      </c>
      <c r="N45" s="97"/>
      <c r="O45" s="97"/>
      <c r="P45" s="97"/>
      <c r="Q45" s="97"/>
      <c r="R45" s="97"/>
      <c r="S45" s="97"/>
      <c r="T45" s="97"/>
      <c r="U45" s="97"/>
      <c r="V45" s="98"/>
      <c r="W45" s="94" t="s">
        <v>130</v>
      </c>
      <c r="X45" s="96" t="s">
        <v>67</v>
      </c>
      <c r="Y45" s="97"/>
      <c r="Z45" s="97"/>
      <c r="AA45" s="97"/>
      <c r="AB45" s="97"/>
      <c r="AC45" s="97"/>
      <c r="AD45" s="97"/>
      <c r="AE45" s="97"/>
      <c r="AF45" s="97"/>
      <c r="AG45" s="98"/>
      <c r="AH45" s="94" t="s">
        <v>130</v>
      </c>
      <c r="AI45" s="96" t="s">
        <v>67</v>
      </c>
      <c r="AJ45" s="97"/>
      <c r="AK45" s="97"/>
      <c r="AL45" s="97"/>
      <c r="AM45" s="97"/>
      <c r="AN45" s="97"/>
      <c r="AO45" s="97"/>
      <c r="AP45" s="97"/>
      <c r="AQ45" s="97"/>
      <c r="AR45" s="98"/>
      <c r="AS45" s="94" t="s">
        <v>130</v>
      </c>
      <c r="AT45" s="96" t="s">
        <v>67</v>
      </c>
      <c r="AU45" s="97"/>
      <c r="AV45" s="97"/>
      <c r="AW45" s="97"/>
      <c r="AX45" s="97"/>
      <c r="AY45" s="97"/>
      <c r="AZ45" s="97"/>
      <c r="BA45" s="97"/>
      <c r="BB45" s="97"/>
      <c r="BC45" s="98"/>
      <c r="BD45" s="94" t="s">
        <v>130</v>
      </c>
      <c r="BE45" s="96" t="s">
        <v>67</v>
      </c>
      <c r="BF45" s="97"/>
      <c r="BG45" s="97"/>
      <c r="BH45" s="97"/>
      <c r="BI45" s="97"/>
      <c r="BJ45" s="97"/>
      <c r="BK45" s="97"/>
      <c r="BL45" s="97"/>
      <c r="BM45" s="97"/>
      <c r="BN45" s="98"/>
      <c r="BO45" s="94" t="s">
        <v>130</v>
      </c>
      <c r="BP45" s="96" t="s">
        <v>67</v>
      </c>
      <c r="BQ45" s="97"/>
      <c r="BR45" s="97"/>
      <c r="BS45" s="97"/>
      <c r="BT45" s="97"/>
      <c r="BU45" s="97"/>
      <c r="BV45" s="97"/>
      <c r="BW45" s="97"/>
      <c r="BX45" s="97"/>
      <c r="BY45" s="98"/>
      <c r="BZ45" s="94" t="s">
        <v>130</v>
      </c>
      <c r="CA45" s="96" t="s">
        <v>67</v>
      </c>
      <c r="CB45" s="97"/>
      <c r="CC45" s="97"/>
      <c r="CD45" s="97"/>
      <c r="CE45" s="97"/>
      <c r="CF45" s="97"/>
      <c r="CG45" s="97"/>
      <c r="CH45" s="97"/>
      <c r="CI45" s="97"/>
      <c r="CJ45" s="98"/>
      <c r="CK45" s="94" t="s">
        <v>130</v>
      </c>
      <c r="CL45" s="96" t="s">
        <v>67</v>
      </c>
      <c r="CM45" s="97"/>
      <c r="CN45" s="97"/>
      <c r="CO45" s="97"/>
      <c r="CP45" s="97"/>
      <c r="CQ45" s="97"/>
      <c r="CR45" s="97"/>
      <c r="CS45" s="97"/>
      <c r="CT45" s="97"/>
      <c r="CU45" s="98"/>
      <c r="CV45" s="94" t="s">
        <v>130</v>
      </c>
      <c r="CW45" s="96" t="s">
        <v>67</v>
      </c>
      <c r="CX45" s="97"/>
      <c r="CY45" s="97"/>
      <c r="CZ45" s="97"/>
      <c r="DA45" s="97"/>
      <c r="DB45" s="97"/>
      <c r="DC45" s="97"/>
      <c r="DD45" s="97"/>
      <c r="DE45" s="97"/>
      <c r="DF45" s="98"/>
      <c r="DG45" s="94" t="s">
        <v>130</v>
      </c>
      <c r="DH45" s="96" t="s">
        <v>67</v>
      </c>
      <c r="DI45" s="97"/>
      <c r="DJ45" s="97"/>
      <c r="DK45" s="97"/>
      <c r="DL45" s="97"/>
      <c r="DM45" s="97"/>
      <c r="DN45" s="97"/>
      <c r="DO45" s="97"/>
      <c r="DP45" s="97"/>
      <c r="DQ45" s="98"/>
      <c r="DR45" s="94" t="s">
        <v>130</v>
      </c>
      <c r="DS45" s="99" t="s">
        <v>132</v>
      </c>
      <c r="DT45" s="99"/>
      <c r="DU45" s="99"/>
      <c r="DV45" s="99"/>
      <c r="DW45" s="99"/>
      <c r="DX45" s="99"/>
      <c r="DY45" s="99"/>
      <c r="DZ45" s="99"/>
    </row>
    <row r="46" spans="1:130" s="85" customFormat="1" ht="12.75" customHeight="1" x14ac:dyDescent="0.2">
      <c r="A46" s="100"/>
      <c r="B46" s="101"/>
      <c r="C46" s="101"/>
      <c r="D46" s="101"/>
      <c r="E46" s="101"/>
      <c r="F46" s="101"/>
      <c r="G46" s="101"/>
      <c r="H46" s="102" t="s">
        <v>58</v>
      </c>
      <c r="I46" s="103"/>
      <c r="J46" s="104" t="s">
        <v>0</v>
      </c>
      <c r="K46" s="105"/>
      <c r="L46" s="100"/>
      <c r="M46" s="106" t="s">
        <v>1</v>
      </c>
      <c r="N46" s="105"/>
      <c r="O46" s="106" t="s">
        <v>2</v>
      </c>
      <c r="P46" s="105"/>
      <c r="Q46" s="106" t="s">
        <v>3</v>
      </c>
      <c r="R46" s="105"/>
      <c r="S46" s="106" t="s">
        <v>4</v>
      </c>
      <c r="T46" s="105"/>
      <c r="U46" s="106" t="s">
        <v>5</v>
      </c>
      <c r="V46" s="105"/>
      <c r="W46" s="100"/>
      <c r="X46" s="106" t="s">
        <v>6</v>
      </c>
      <c r="Y46" s="105"/>
      <c r="Z46" s="106" t="s">
        <v>7</v>
      </c>
      <c r="AA46" s="105"/>
      <c r="AB46" s="106" t="s">
        <v>8</v>
      </c>
      <c r="AC46" s="105"/>
      <c r="AD46" s="106" t="s">
        <v>9</v>
      </c>
      <c r="AE46" s="105"/>
      <c r="AF46" s="106" t="s">
        <v>10</v>
      </c>
      <c r="AG46" s="105"/>
      <c r="AH46" s="100"/>
      <c r="AI46" s="107" t="s">
        <v>11</v>
      </c>
      <c r="AJ46" s="108"/>
      <c r="AK46" s="107" t="s">
        <v>12</v>
      </c>
      <c r="AL46" s="108"/>
      <c r="AM46" s="107" t="s">
        <v>13</v>
      </c>
      <c r="AN46" s="108"/>
      <c r="AO46" s="106" t="s">
        <v>14</v>
      </c>
      <c r="AP46" s="105"/>
      <c r="AQ46" s="106" t="s">
        <v>15</v>
      </c>
      <c r="AR46" s="105"/>
      <c r="AS46" s="100"/>
      <c r="AT46" s="106" t="s">
        <v>16</v>
      </c>
      <c r="AU46" s="105"/>
      <c r="AV46" s="106" t="s">
        <v>17</v>
      </c>
      <c r="AW46" s="105"/>
      <c r="AX46" s="107" t="s">
        <v>18</v>
      </c>
      <c r="AY46" s="108"/>
      <c r="AZ46" s="106" t="s">
        <v>19</v>
      </c>
      <c r="BA46" s="105"/>
      <c r="BB46" s="106" t="s">
        <v>20</v>
      </c>
      <c r="BC46" s="105"/>
      <c r="BD46" s="100"/>
      <c r="BE46" s="106" t="s">
        <v>21</v>
      </c>
      <c r="BF46" s="105"/>
      <c r="BG46" s="106" t="s">
        <v>22</v>
      </c>
      <c r="BH46" s="105"/>
      <c r="BI46" s="106" t="s">
        <v>23</v>
      </c>
      <c r="BJ46" s="105"/>
      <c r="BK46" s="106" t="s">
        <v>24</v>
      </c>
      <c r="BL46" s="105"/>
      <c r="BM46" s="106" t="s">
        <v>25</v>
      </c>
      <c r="BN46" s="105"/>
      <c r="BO46" s="100"/>
      <c r="BP46" s="106" t="s">
        <v>26</v>
      </c>
      <c r="BQ46" s="105"/>
      <c r="BR46" s="106" t="s">
        <v>27</v>
      </c>
      <c r="BS46" s="105"/>
      <c r="BT46" s="106" t="s">
        <v>28</v>
      </c>
      <c r="BU46" s="105"/>
      <c r="BV46" s="106" t="s">
        <v>29</v>
      </c>
      <c r="BW46" s="105"/>
      <c r="BX46" s="106" t="s">
        <v>30</v>
      </c>
      <c r="BY46" s="105"/>
      <c r="BZ46" s="100"/>
      <c r="CA46" s="106" t="s">
        <v>31</v>
      </c>
      <c r="CB46" s="105"/>
      <c r="CC46" s="106" t="s">
        <v>32</v>
      </c>
      <c r="CD46" s="105"/>
      <c r="CE46" s="106" t="s">
        <v>33</v>
      </c>
      <c r="CF46" s="105"/>
      <c r="CG46" s="106" t="s">
        <v>34</v>
      </c>
      <c r="CH46" s="105"/>
      <c r="CI46" s="106" t="s">
        <v>35</v>
      </c>
      <c r="CJ46" s="105"/>
      <c r="CK46" s="100"/>
      <c r="CL46" s="106" t="s">
        <v>36</v>
      </c>
      <c r="CM46" s="105"/>
      <c r="CN46" s="106" t="s">
        <v>37</v>
      </c>
      <c r="CO46" s="105"/>
      <c r="CP46" s="106" t="s">
        <v>38</v>
      </c>
      <c r="CQ46" s="105"/>
      <c r="CR46" s="106" t="s">
        <v>40</v>
      </c>
      <c r="CS46" s="105"/>
      <c r="CT46" s="107" t="s">
        <v>41</v>
      </c>
      <c r="CU46" s="108"/>
      <c r="CV46" s="100"/>
      <c r="CW46" s="107" t="s">
        <v>42</v>
      </c>
      <c r="CX46" s="108"/>
      <c r="CY46" s="107" t="s">
        <v>43</v>
      </c>
      <c r="CZ46" s="108"/>
      <c r="DA46" s="106" t="s">
        <v>44</v>
      </c>
      <c r="DB46" s="105"/>
      <c r="DC46" s="106" t="s">
        <v>45</v>
      </c>
      <c r="DD46" s="105"/>
      <c r="DE46" s="106" t="s">
        <v>46</v>
      </c>
      <c r="DF46" s="105"/>
      <c r="DG46" s="100"/>
      <c r="DH46" s="106" t="s">
        <v>47</v>
      </c>
      <c r="DI46" s="105"/>
      <c r="DJ46" s="106" t="s">
        <v>48</v>
      </c>
      <c r="DK46" s="105"/>
      <c r="DL46" s="106" t="s">
        <v>49</v>
      </c>
      <c r="DM46" s="105"/>
      <c r="DN46" s="106" t="s">
        <v>50</v>
      </c>
      <c r="DO46" s="105"/>
      <c r="DP46" s="106" t="s">
        <v>51</v>
      </c>
      <c r="DQ46" s="105"/>
      <c r="DR46" s="100"/>
      <c r="DS46" s="110" t="s">
        <v>58</v>
      </c>
      <c r="DT46" s="110"/>
      <c r="DU46" s="110" t="s">
        <v>39</v>
      </c>
      <c r="DV46" s="110"/>
      <c r="DW46" s="110" t="s">
        <v>63</v>
      </c>
      <c r="DX46" s="110"/>
      <c r="DY46" s="110" t="s">
        <v>64</v>
      </c>
      <c r="DZ46" s="110"/>
    </row>
    <row r="47" spans="1:130" s="85" customFormat="1" ht="13.5" thickBot="1" x14ac:dyDescent="0.25">
      <c r="A47" s="111"/>
      <c r="B47" s="12" t="s">
        <v>52</v>
      </c>
      <c r="C47" s="13" t="s">
        <v>53</v>
      </c>
      <c r="D47" s="14" t="s">
        <v>52</v>
      </c>
      <c r="E47" s="13" t="s">
        <v>53</v>
      </c>
      <c r="F47" s="14" t="s">
        <v>52</v>
      </c>
      <c r="G47" s="13" t="s">
        <v>53</v>
      </c>
      <c r="H47" s="14" t="s">
        <v>52</v>
      </c>
      <c r="I47" s="13" t="s">
        <v>53</v>
      </c>
      <c r="J47" s="24" t="s">
        <v>52</v>
      </c>
      <c r="K47" s="4" t="s">
        <v>53</v>
      </c>
      <c r="L47" s="111"/>
      <c r="M47" s="27" t="s">
        <v>52</v>
      </c>
      <c r="N47" s="4" t="s">
        <v>53</v>
      </c>
      <c r="O47" s="27" t="s">
        <v>52</v>
      </c>
      <c r="P47" s="4" t="s">
        <v>53</v>
      </c>
      <c r="Q47" s="27" t="s">
        <v>52</v>
      </c>
      <c r="R47" s="4" t="s">
        <v>53</v>
      </c>
      <c r="S47" s="27" t="s">
        <v>52</v>
      </c>
      <c r="T47" s="4" t="s">
        <v>53</v>
      </c>
      <c r="U47" s="27" t="s">
        <v>52</v>
      </c>
      <c r="V47" s="4" t="s">
        <v>53</v>
      </c>
      <c r="W47" s="111"/>
      <c r="X47" s="27" t="s">
        <v>52</v>
      </c>
      <c r="Y47" s="4" t="s">
        <v>53</v>
      </c>
      <c r="Z47" s="27" t="s">
        <v>52</v>
      </c>
      <c r="AA47" s="4" t="s">
        <v>53</v>
      </c>
      <c r="AB47" s="27" t="s">
        <v>52</v>
      </c>
      <c r="AC47" s="4" t="s">
        <v>53</v>
      </c>
      <c r="AD47" s="27" t="s">
        <v>52</v>
      </c>
      <c r="AE47" s="4" t="s">
        <v>53</v>
      </c>
      <c r="AF47" s="27" t="s">
        <v>52</v>
      </c>
      <c r="AG47" s="4" t="s">
        <v>53</v>
      </c>
      <c r="AH47" s="111"/>
      <c r="AI47" s="27" t="s">
        <v>52</v>
      </c>
      <c r="AJ47" s="4" t="s">
        <v>53</v>
      </c>
      <c r="AK47" s="27" t="s">
        <v>52</v>
      </c>
      <c r="AL47" s="4" t="s">
        <v>53</v>
      </c>
      <c r="AM47" s="27" t="s">
        <v>52</v>
      </c>
      <c r="AN47" s="4" t="s">
        <v>53</v>
      </c>
      <c r="AO47" s="27" t="s">
        <v>52</v>
      </c>
      <c r="AP47" s="4" t="s">
        <v>53</v>
      </c>
      <c r="AQ47" s="27" t="s">
        <v>52</v>
      </c>
      <c r="AR47" s="4" t="s">
        <v>53</v>
      </c>
      <c r="AS47" s="111"/>
      <c r="AT47" s="27" t="s">
        <v>52</v>
      </c>
      <c r="AU47" s="4" t="s">
        <v>53</v>
      </c>
      <c r="AV47" s="27" t="s">
        <v>52</v>
      </c>
      <c r="AW47" s="4" t="s">
        <v>53</v>
      </c>
      <c r="AX47" s="27" t="s">
        <v>52</v>
      </c>
      <c r="AY47" s="4" t="s">
        <v>53</v>
      </c>
      <c r="AZ47" s="27" t="s">
        <v>52</v>
      </c>
      <c r="BA47" s="4" t="s">
        <v>53</v>
      </c>
      <c r="BB47" s="27" t="s">
        <v>52</v>
      </c>
      <c r="BC47" s="4" t="s">
        <v>53</v>
      </c>
      <c r="BD47" s="111"/>
      <c r="BE47" s="27" t="s">
        <v>52</v>
      </c>
      <c r="BF47" s="4" t="s">
        <v>53</v>
      </c>
      <c r="BG47" s="27" t="s">
        <v>52</v>
      </c>
      <c r="BH47" s="4" t="s">
        <v>53</v>
      </c>
      <c r="BI47" s="27" t="s">
        <v>52</v>
      </c>
      <c r="BJ47" s="4" t="s">
        <v>53</v>
      </c>
      <c r="BK47" s="27" t="s">
        <v>52</v>
      </c>
      <c r="BL47" s="4" t="s">
        <v>53</v>
      </c>
      <c r="BM47" s="27" t="s">
        <v>52</v>
      </c>
      <c r="BN47" s="4" t="s">
        <v>53</v>
      </c>
      <c r="BO47" s="111"/>
      <c r="BP47" s="27" t="s">
        <v>52</v>
      </c>
      <c r="BQ47" s="4" t="s">
        <v>53</v>
      </c>
      <c r="BR47" s="27" t="s">
        <v>52</v>
      </c>
      <c r="BS47" s="4" t="s">
        <v>53</v>
      </c>
      <c r="BT47" s="27" t="s">
        <v>52</v>
      </c>
      <c r="BU47" s="4" t="s">
        <v>53</v>
      </c>
      <c r="BV47" s="27" t="s">
        <v>52</v>
      </c>
      <c r="BW47" s="4" t="s">
        <v>53</v>
      </c>
      <c r="BX47" s="27" t="s">
        <v>52</v>
      </c>
      <c r="BY47" s="4" t="s">
        <v>53</v>
      </c>
      <c r="BZ47" s="111"/>
      <c r="CA47" s="27" t="s">
        <v>52</v>
      </c>
      <c r="CB47" s="4" t="s">
        <v>53</v>
      </c>
      <c r="CC47" s="27" t="s">
        <v>52</v>
      </c>
      <c r="CD47" s="4" t="s">
        <v>53</v>
      </c>
      <c r="CE47" s="27" t="s">
        <v>52</v>
      </c>
      <c r="CF47" s="4" t="s">
        <v>53</v>
      </c>
      <c r="CG47" s="27" t="s">
        <v>52</v>
      </c>
      <c r="CH47" s="4" t="s">
        <v>53</v>
      </c>
      <c r="CI47" s="27" t="s">
        <v>52</v>
      </c>
      <c r="CJ47" s="4" t="s">
        <v>53</v>
      </c>
      <c r="CK47" s="111"/>
      <c r="CL47" s="27" t="s">
        <v>52</v>
      </c>
      <c r="CM47" s="4" t="s">
        <v>53</v>
      </c>
      <c r="CN47" s="27" t="s">
        <v>52</v>
      </c>
      <c r="CO47" s="4" t="s">
        <v>53</v>
      </c>
      <c r="CP47" s="27" t="s">
        <v>52</v>
      </c>
      <c r="CQ47" s="4" t="s">
        <v>53</v>
      </c>
      <c r="CR47" s="27" t="s">
        <v>52</v>
      </c>
      <c r="CS47" s="4" t="s">
        <v>53</v>
      </c>
      <c r="CT47" s="27" t="s">
        <v>52</v>
      </c>
      <c r="CU47" s="4" t="s">
        <v>53</v>
      </c>
      <c r="CV47" s="111"/>
      <c r="CW47" s="27" t="s">
        <v>52</v>
      </c>
      <c r="CX47" s="4" t="s">
        <v>53</v>
      </c>
      <c r="CY47" s="27" t="s">
        <v>52</v>
      </c>
      <c r="CZ47" s="4" t="s">
        <v>53</v>
      </c>
      <c r="DA47" s="27" t="s">
        <v>52</v>
      </c>
      <c r="DB47" s="4" t="s">
        <v>53</v>
      </c>
      <c r="DC47" s="27" t="s">
        <v>52</v>
      </c>
      <c r="DD47" s="4" t="s">
        <v>53</v>
      </c>
      <c r="DE47" s="27" t="s">
        <v>52</v>
      </c>
      <c r="DF47" s="4" t="s">
        <v>53</v>
      </c>
      <c r="DG47" s="111"/>
      <c r="DH47" s="27" t="s">
        <v>52</v>
      </c>
      <c r="DI47" s="4" t="s">
        <v>53</v>
      </c>
      <c r="DJ47" s="27" t="s">
        <v>52</v>
      </c>
      <c r="DK47" s="4" t="s">
        <v>53</v>
      </c>
      <c r="DL47" s="27" t="s">
        <v>52</v>
      </c>
      <c r="DM47" s="4" t="s">
        <v>53</v>
      </c>
      <c r="DN47" s="27" t="s">
        <v>52</v>
      </c>
      <c r="DO47" s="4" t="s">
        <v>53</v>
      </c>
      <c r="DP47" s="27" t="s">
        <v>52</v>
      </c>
      <c r="DQ47" s="4" t="s">
        <v>53</v>
      </c>
      <c r="DR47" s="111"/>
      <c r="DS47" s="27" t="s">
        <v>52</v>
      </c>
      <c r="DT47" s="4" t="s">
        <v>53</v>
      </c>
      <c r="DU47" s="27" t="s">
        <v>52</v>
      </c>
      <c r="DV47" s="4" t="s">
        <v>53</v>
      </c>
      <c r="DW47" s="27" t="s">
        <v>52</v>
      </c>
      <c r="DX47" s="4" t="s">
        <v>53</v>
      </c>
      <c r="DY47" s="27" t="s">
        <v>52</v>
      </c>
      <c r="DZ47" s="4" t="s">
        <v>53</v>
      </c>
    </row>
    <row r="48" spans="1:130" s="85" customFormat="1" x14ac:dyDescent="0.2">
      <c r="A48" s="58"/>
      <c r="B48" s="18"/>
      <c r="C48" s="17"/>
      <c r="D48" s="18"/>
      <c r="E48" s="17"/>
      <c r="F48" s="18"/>
      <c r="G48" s="17"/>
      <c r="H48" s="18"/>
      <c r="I48" s="17"/>
      <c r="J48" s="18"/>
      <c r="K48" s="17"/>
      <c r="L48" s="49"/>
      <c r="M48" s="18"/>
      <c r="N48" s="11"/>
      <c r="O48" s="18"/>
      <c r="P48" s="11"/>
      <c r="Q48" s="18"/>
      <c r="R48" s="11"/>
      <c r="S48" s="18"/>
      <c r="T48" s="11"/>
      <c r="U48" s="18"/>
      <c r="V48" s="11"/>
      <c r="W48" s="49"/>
      <c r="X48" s="18"/>
      <c r="Y48" s="11"/>
      <c r="Z48" s="18"/>
      <c r="AA48" s="11"/>
      <c r="AB48" s="18"/>
      <c r="AC48" s="11"/>
      <c r="AD48" s="18"/>
      <c r="AE48" s="11"/>
      <c r="AF48" s="18"/>
      <c r="AG48" s="11"/>
      <c r="AH48" s="49"/>
      <c r="AI48" s="18"/>
      <c r="AJ48" s="11"/>
      <c r="AK48" s="18"/>
      <c r="AL48" s="11"/>
      <c r="AM48" s="18"/>
      <c r="AN48" s="11"/>
      <c r="AO48" s="18"/>
      <c r="AP48" s="11"/>
      <c r="AQ48" s="18"/>
      <c r="AR48" s="11"/>
      <c r="AS48" s="49"/>
      <c r="AT48" s="18"/>
      <c r="AU48" s="11"/>
      <c r="AV48" s="18"/>
      <c r="AW48" s="11"/>
      <c r="AX48" s="18"/>
      <c r="AY48" s="11"/>
      <c r="AZ48" s="18"/>
      <c r="BA48" s="11"/>
      <c r="BB48" s="18"/>
      <c r="BC48" s="11"/>
      <c r="BD48" s="49"/>
      <c r="BE48" s="18"/>
      <c r="BF48" s="11"/>
      <c r="BG48" s="18"/>
      <c r="BH48" s="11"/>
      <c r="BI48" s="18"/>
      <c r="BJ48" s="11"/>
      <c r="BK48" s="18"/>
      <c r="BL48" s="11"/>
      <c r="BM48" s="18"/>
      <c r="BN48" s="11"/>
      <c r="BO48" s="49"/>
      <c r="BP48" s="18"/>
      <c r="BQ48" s="11"/>
      <c r="BR48" s="18"/>
      <c r="BS48" s="11"/>
      <c r="BT48" s="18"/>
      <c r="BU48" s="11"/>
      <c r="BV48" s="18"/>
      <c r="BW48" s="11"/>
      <c r="BX48" s="18"/>
      <c r="BY48" s="11"/>
      <c r="BZ48" s="49"/>
      <c r="CA48" s="18"/>
      <c r="CB48" s="11"/>
      <c r="CC48" s="18"/>
      <c r="CD48" s="11"/>
      <c r="CE48" s="18"/>
      <c r="CF48" s="11"/>
      <c r="CG48" s="18"/>
      <c r="CH48" s="11"/>
      <c r="CI48" s="18"/>
      <c r="CJ48" s="11"/>
      <c r="CK48" s="49"/>
      <c r="CL48" s="18"/>
      <c r="CM48" s="11"/>
      <c r="CN48" s="18"/>
      <c r="CO48" s="11"/>
      <c r="CP48" s="18"/>
      <c r="CQ48" s="11"/>
      <c r="CR48" s="18"/>
      <c r="CS48" s="11"/>
      <c r="CT48" s="18"/>
      <c r="CU48" s="11"/>
      <c r="CV48" s="49"/>
      <c r="CW48" s="18"/>
      <c r="CX48" s="11"/>
      <c r="CY48" s="18"/>
      <c r="CZ48" s="11"/>
      <c r="DA48" s="18"/>
      <c r="DB48" s="11"/>
      <c r="DC48" s="18"/>
      <c r="DD48" s="11"/>
      <c r="DE48" s="18"/>
      <c r="DF48" s="11"/>
      <c r="DG48" s="49"/>
      <c r="DH48" s="18"/>
      <c r="DI48" s="11"/>
      <c r="DJ48" s="18"/>
      <c r="DK48" s="11"/>
      <c r="DL48" s="18"/>
      <c r="DM48" s="11"/>
      <c r="DN48" s="18"/>
      <c r="DO48" s="11"/>
      <c r="DP48" s="18"/>
      <c r="DQ48" s="11"/>
      <c r="DR48" s="49"/>
      <c r="DS48" s="18"/>
      <c r="DT48" s="11"/>
      <c r="DU48" s="18"/>
      <c r="DV48" s="11"/>
      <c r="DW48" s="18"/>
      <c r="DX48" s="11"/>
      <c r="DY48" s="18"/>
      <c r="DZ48" s="11"/>
    </row>
    <row r="49" spans="1:130" x14ac:dyDescent="0.2">
      <c r="A49" s="52" t="s">
        <v>27</v>
      </c>
      <c r="B49" s="53">
        <v>1882987</v>
      </c>
      <c r="C49" s="54">
        <v>1995</v>
      </c>
      <c r="D49" s="53">
        <v>1573126</v>
      </c>
      <c r="E49" s="54">
        <v>12455</v>
      </c>
      <c r="F49" s="53">
        <v>248118</v>
      </c>
      <c r="G49" s="54">
        <v>11217</v>
      </c>
      <c r="H49" s="53">
        <v>51448</v>
      </c>
      <c r="I49" s="54">
        <v>5875</v>
      </c>
      <c r="J49" s="19">
        <v>227</v>
      </c>
      <c r="K49" s="50">
        <v>309</v>
      </c>
      <c r="L49" s="52" t="s">
        <v>27</v>
      </c>
      <c r="M49" s="19">
        <v>549</v>
      </c>
      <c r="N49" s="50">
        <v>517</v>
      </c>
      <c r="O49" s="19">
        <v>1264</v>
      </c>
      <c r="P49" s="50">
        <v>684</v>
      </c>
      <c r="Q49" s="19">
        <v>568</v>
      </c>
      <c r="R49" s="50">
        <v>467</v>
      </c>
      <c r="S49" s="19">
        <v>3661</v>
      </c>
      <c r="T49" s="50">
        <v>1468</v>
      </c>
      <c r="U49" s="19">
        <v>5557</v>
      </c>
      <c r="V49" s="50">
        <v>1292</v>
      </c>
      <c r="W49" s="52" t="s">
        <v>27</v>
      </c>
      <c r="X49" s="19">
        <v>1269</v>
      </c>
      <c r="Y49" s="50">
        <v>2059</v>
      </c>
      <c r="Z49" s="19">
        <v>46</v>
      </c>
      <c r="AA49" s="50">
        <v>62</v>
      </c>
      <c r="AB49" s="19">
        <v>70</v>
      </c>
      <c r="AC49" s="50">
        <v>104</v>
      </c>
      <c r="AD49" s="19">
        <v>2364</v>
      </c>
      <c r="AE49" s="50">
        <v>1165</v>
      </c>
      <c r="AF49" s="19">
        <v>861</v>
      </c>
      <c r="AG49" s="50">
        <v>1209</v>
      </c>
      <c r="AH49" s="52" t="s">
        <v>27</v>
      </c>
      <c r="AI49" s="19">
        <v>155</v>
      </c>
      <c r="AJ49" s="50">
        <v>153</v>
      </c>
      <c r="AK49" s="19">
        <v>442</v>
      </c>
      <c r="AL49" s="50">
        <v>425</v>
      </c>
      <c r="AM49" s="19">
        <v>2415</v>
      </c>
      <c r="AN49" s="50">
        <v>1125</v>
      </c>
      <c r="AO49" s="19">
        <v>381</v>
      </c>
      <c r="AP49" s="50">
        <v>408</v>
      </c>
      <c r="AQ49" s="19">
        <v>5863</v>
      </c>
      <c r="AR49" s="50">
        <v>1821</v>
      </c>
      <c r="AS49" s="52" t="s">
        <v>27</v>
      </c>
      <c r="AT49" s="19">
        <v>3393</v>
      </c>
      <c r="AU49" s="50">
        <v>1950</v>
      </c>
      <c r="AV49" s="19">
        <v>182</v>
      </c>
      <c r="AW49" s="50">
        <v>168</v>
      </c>
      <c r="AX49" s="19">
        <v>126</v>
      </c>
      <c r="AY49" s="50">
        <v>157</v>
      </c>
      <c r="AZ49" s="19">
        <v>22</v>
      </c>
      <c r="BA49" s="50">
        <v>39</v>
      </c>
      <c r="BB49" s="19">
        <v>669</v>
      </c>
      <c r="BC49" s="50">
        <v>486</v>
      </c>
      <c r="BD49" s="52" t="s">
        <v>27</v>
      </c>
      <c r="BE49" s="19">
        <v>143</v>
      </c>
      <c r="BF49" s="50">
        <v>138</v>
      </c>
      <c r="BG49" s="19">
        <v>660</v>
      </c>
      <c r="BH49" s="50">
        <v>360</v>
      </c>
      <c r="BI49" s="19">
        <v>1656</v>
      </c>
      <c r="BJ49" s="50">
        <v>680</v>
      </c>
      <c r="BK49" s="19">
        <v>455</v>
      </c>
      <c r="BL49" s="50">
        <v>551</v>
      </c>
      <c r="BM49" s="19">
        <v>2193</v>
      </c>
      <c r="BN49" s="50">
        <v>1196</v>
      </c>
      <c r="BO49" s="52" t="s">
        <v>27</v>
      </c>
      <c r="BP49" s="19">
        <v>164</v>
      </c>
      <c r="BQ49" s="50">
        <v>198</v>
      </c>
      <c r="BR49" s="23" t="s">
        <v>61</v>
      </c>
      <c r="BS49" s="55" t="s">
        <v>61</v>
      </c>
      <c r="BT49" s="23">
        <v>589</v>
      </c>
      <c r="BU49" s="50">
        <v>569</v>
      </c>
      <c r="BV49" s="19">
        <v>255</v>
      </c>
      <c r="BW49" s="50">
        <v>413</v>
      </c>
      <c r="BX49" s="19">
        <v>852</v>
      </c>
      <c r="BY49" s="50">
        <v>631</v>
      </c>
      <c r="BZ49" s="52" t="s">
        <v>27</v>
      </c>
      <c r="CA49" s="19">
        <v>386</v>
      </c>
      <c r="CB49" s="50">
        <v>372</v>
      </c>
      <c r="CC49" s="19">
        <v>585</v>
      </c>
      <c r="CD49" s="50">
        <v>367</v>
      </c>
      <c r="CE49" s="19">
        <v>466</v>
      </c>
      <c r="CF49" s="50">
        <v>299</v>
      </c>
      <c r="CG49" s="19">
        <v>676</v>
      </c>
      <c r="CH49" s="50">
        <v>561</v>
      </c>
      <c r="CI49" s="19">
        <v>297</v>
      </c>
      <c r="CJ49" s="50">
        <v>247</v>
      </c>
      <c r="CK49" s="52" t="s">
        <v>27</v>
      </c>
      <c r="CL49" s="19">
        <v>751</v>
      </c>
      <c r="CM49" s="50">
        <v>448</v>
      </c>
      <c r="CN49" s="19">
        <v>314</v>
      </c>
      <c r="CO49" s="50">
        <v>263</v>
      </c>
      <c r="CP49" s="19">
        <v>483</v>
      </c>
      <c r="CQ49" s="50">
        <v>331</v>
      </c>
      <c r="CR49" s="19">
        <v>988</v>
      </c>
      <c r="CS49" s="50">
        <v>741</v>
      </c>
      <c r="CT49" s="19">
        <v>502</v>
      </c>
      <c r="CU49" s="50">
        <v>451</v>
      </c>
      <c r="CV49" s="52" t="s">
        <v>27</v>
      </c>
      <c r="CW49" s="19">
        <v>1617</v>
      </c>
      <c r="CX49" s="50">
        <v>650</v>
      </c>
      <c r="CY49" s="19">
        <v>270</v>
      </c>
      <c r="CZ49" s="50">
        <v>192</v>
      </c>
      <c r="DA49" s="19">
        <v>2702</v>
      </c>
      <c r="DB49" s="50">
        <v>974</v>
      </c>
      <c r="DC49" s="19">
        <v>1064</v>
      </c>
      <c r="DD49" s="50">
        <v>1056</v>
      </c>
      <c r="DE49" s="19">
        <v>0</v>
      </c>
      <c r="DF49" s="50">
        <v>159</v>
      </c>
      <c r="DG49" s="52" t="s">
        <v>27</v>
      </c>
      <c r="DH49" s="19">
        <v>935</v>
      </c>
      <c r="DI49" s="50">
        <v>624</v>
      </c>
      <c r="DJ49" s="19">
        <v>812</v>
      </c>
      <c r="DK49" s="50">
        <v>413</v>
      </c>
      <c r="DL49" s="19">
        <v>45</v>
      </c>
      <c r="DM49" s="50">
        <v>74</v>
      </c>
      <c r="DN49" s="19">
        <v>223</v>
      </c>
      <c r="DO49" s="50">
        <v>166</v>
      </c>
      <c r="DP49" s="19">
        <v>1281</v>
      </c>
      <c r="DQ49" s="50">
        <v>872</v>
      </c>
      <c r="DR49" s="52" t="s">
        <v>27</v>
      </c>
      <c r="DS49" s="19">
        <v>10295</v>
      </c>
      <c r="DT49" s="50">
        <v>2972</v>
      </c>
      <c r="DU49" s="19">
        <v>0</v>
      </c>
      <c r="DV49" s="50">
        <v>159</v>
      </c>
      <c r="DW49" s="19">
        <v>29</v>
      </c>
      <c r="DX49" s="50">
        <v>62</v>
      </c>
      <c r="DY49" s="19">
        <v>10266</v>
      </c>
      <c r="DZ49" s="50">
        <v>2971</v>
      </c>
    </row>
    <row r="50" spans="1:130" x14ac:dyDescent="0.2">
      <c r="A50" s="52" t="s">
        <v>28</v>
      </c>
      <c r="B50" s="53">
        <v>2907243</v>
      </c>
      <c r="C50" s="54">
        <v>2819</v>
      </c>
      <c r="D50" s="53">
        <v>2400809</v>
      </c>
      <c r="E50" s="54">
        <v>18901</v>
      </c>
      <c r="F50" s="53">
        <v>374058</v>
      </c>
      <c r="G50" s="54">
        <v>17993</v>
      </c>
      <c r="H50" s="53">
        <v>117899</v>
      </c>
      <c r="I50" s="54">
        <v>7370</v>
      </c>
      <c r="J50" s="19">
        <v>394</v>
      </c>
      <c r="K50" s="50">
        <v>300</v>
      </c>
      <c r="L50" s="52" t="s">
        <v>28</v>
      </c>
      <c r="M50" s="19">
        <v>562</v>
      </c>
      <c r="N50" s="50">
        <v>421</v>
      </c>
      <c r="O50" s="19">
        <v>5741</v>
      </c>
      <c r="P50" s="50">
        <v>1915</v>
      </c>
      <c r="Q50" s="19">
        <v>534</v>
      </c>
      <c r="R50" s="50">
        <v>356</v>
      </c>
      <c r="S50" s="19">
        <v>45482</v>
      </c>
      <c r="T50" s="50">
        <v>6503</v>
      </c>
      <c r="U50" s="19">
        <v>3293</v>
      </c>
      <c r="V50" s="50">
        <v>1299</v>
      </c>
      <c r="W50" s="52" t="s">
        <v>28</v>
      </c>
      <c r="X50" s="19">
        <v>499</v>
      </c>
      <c r="Y50" s="50">
        <v>420</v>
      </c>
      <c r="Z50" s="19">
        <v>97</v>
      </c>
      <c r="AA50" s="50">
        <v>160</v>
      </c>
      <c r="AB50" s="19">
        <v>0</v>
      </c>
      <c r="AC50" s="50">
        <v>210</v>
      </c>
      <c r="AD50" s="19">
        <v>4997</v>
      </c>
      <c r="AE50" s="50">
        <v>1927</v>
      </c>
      <c r="AF50" s="19">
        <v>2474</v>
      </c>
      <c r="AG50" s="50">
        <v>1323</v>
      </c>
      <c r="AH50" s="52" t="s">
        <v>28</v>
      </c>
      <c r="AI50" s="19">
        <v>6067</v>
      </c>
      <c r="AJ50" s="50">
        <v>2837</v>
      </c>
      <c r="AK50" s="19">
        <v>1013</v>
      </c>
      <c r="AL50" s="50">
        <v>672</v>
      </c>
      <c r="AM50" s="19">
        <v>2963</v>
      </c>
      <c r="AN50" s="50">
        <v>1384</v>
      </c>
      <c r="AO50" s="19">
        <v>835</v>
      </c>
      <c r="AP50" s="50">
        <v>562</v>
      </c>
      <c r="AQ50" s="19">
        <v>737</v>
      </c>
      <c r="AR50" s="50">
        <v>631</v>
      </c>
      <c r="AS50" s="52" t="s">
        <v>28</v>
      </c>
      <c r="AT50" s="19">
        <v>727</v>
      </c>
      <c r="AU50" s="50">
        <v>518</v>
      </c>
      <c r="AV50" s="19">
        <v>1268</v>
      </c>
      <c r="AW50" s="50">
        <v>1087</v>
      </c>
      <c r="AX50" s="19">
        <v>714</v>
      </c>
      <c r="AY50" s="50">
        <v>589</v>
      </c>
      <c r="AZ50" s="19">
        <v>493</v>
      </c>
      <c r="BA50" s="50">
        <v>660</v>
      </c>
      <c r="BB50" s="19">
        <v>258</v>
      </c>
      <c r="BC50" s="50">
        <v>224</v>
      </c>
      <c r="BD50" s="52" t="s">
        <v>28</v>
      </c>
      <c r="BE50" s="19">
        <v>391</v>
      </c>
      <c r="BF50" s="50">
        <v>351</v>
      </c>
      <c r="BG50" s="19">
        <v>2272</v>
      </c>
      <c r="BH50" s="50">
        <v>1037</v>
      </c>
      <c r="BI50" s="19">
        <v>1320</v>
      </c>
      <c r="BJ50" s="50">
        <v>579</v>
      </c>
      <c r="BK50" s="19">
        <v>138</v>
      </c>
      <c r="BL50" s="50">
        <v>140</v>
      </c>
      <c r="BM50" s="19">
        <v>1151</v>
      </c>
      <c r="BN50" s="50">
        <v>915</v>
      </c>
      <c r="BO50" s="52" t="s">
        <v>28</v>
      </c>
      <c r="BP50" s="19">
        <v>664</v>
      </c>
      <c r="BQ50" s="50">
        <v>688</v>
      </c>
      <c r="BR50" s="19">
        <v>492</v>
      </c>
      <c r="BS50" s="50">
        <v>311</v>
      </c>
      <c r="BT50" s="23" t="s">
        <v>61</v>
      </c>
      <c r="BU50" s="55" t="s">
        <v>61</v>
      </c>
      <c r="BV50" s="23">
        <v>221</v>
      </c>
      <c r="BW50" s="50">
        <v>240</v>
      </c>
      <c r="BX50" s="19">
        <v>2467</v>
      </c>
      <c r="BY50" s="50">
        <v>1391</v>
      </c>
      <c r="BZ50" s="52" t="s">
        <v>28</v>
      </c>
      <c r="CA50" s="19">
        <v>1406</v>
      </c>
      <c r="CB50" s="50">
        <v>843</v>
      </c>
      <c r="CC50" s="19">
        <v>4742</v>
      </c>
      <c r="CD50" s="50">
        <v>2524</v>
      </c>
      <c r="CE50" s="19">
        <v>1268</v>
      </c>
      <c r="CF50" s="50">
        <v>708</v>
      </c>
      <c r="CG50" s="19">
        <v>333</v>
      </c>
      <c r="CH50" s="50">
        <v>493</v>
      </c>
      <c r="CI50" s="19">
        <v>1074</v>
      </c>
      <c r="CJ50" s="50">
        <v>549</v>
      </c>
      <c r="CK50" s="52" t="s">
        <v>28</v>
      </c>
      <c r="CL50" s="19">
        <v>221</v>
      </c>
      <c r="CM50" s="50">
        <v>190</v>
      </c>
      <c r="CN50" s="19">
        <v>906</v>
      </c>
      <c r="CO50" s="50">
        <v>368</v>
      </c>
      <c r="CP50" s="19">
        <v>1016</v>
      </c>
      <c r="CQ50" s="50">
        <v>696</v>
      </c>
      <c r="CR50" s="19">
        <v>218</v>
      </c>
      <c r="CS50" s="50">
        <v>261</v>
      </c>
      <c r="CT50" s="19">
        <v>1310</v>
      </c>
      <c r="CU50" s="50">
        <v>937</v>
      </c>
      <c r="CV50" s="52" t="s">
        <v>28</v>
      </c>
      <c r="CW50" s="19">
        <v>777</v>
      </c>
      <c r="CX50" s="50">
        <v>613</v>
      </c>
      <c r="CY50" s="19">
        <v>1189</v>
      </c>
      <c r="CZ50" s="50">
        <v>794</v>
      </c>
      <c r="DA50" s="19">
        <v>3343</v>
      </c>
      <c r="DB50" s="50">
        <v>890</v>
      </c>
      <c r="DC50" s="19">
        <v>3260</v>
      </c>
      <c r="DD50" s="50">
        <v>1233</v>
      </c>
      <c r="DE50" s="19">
        <v>37</v>
      </c>
      <c r="DF50" s="50">
        <v>61</v>
      </c>
      <c r="DG50" s="52" t="s">
        <v>28</v>
      </c>
      <c r="DH50" s="19">
        <v>1307</v>
      </c>
      <c r="DI50" s="50">
        <v>827</v>
      </c>
      <c r="DJ50" s="19">
        <v>4639</v>
      </c>
      <c r="DK50" s="50">
        <v>1792</v>
      </c>
      <c r="DL50" s="19">
        <v>14</v>
      </c>
      <c r="DM50" s="50">
        <v>19</v>
      </c>
      <c r="DN50" s="19">
        <v>889</v>
      </c>
      <c r="DO50" s="50">
        <v>738</v>
      </c>
      <c r="DP50" s="19">
        <v>1686</v>
      </c>
      <c r="DQ50" s="50">
        <v>1713</v>
      </c>
      <c r="DR50" s="52" t="s">
        <v>28</v>
      </c>
      <c r="DS50" s="19">
        <v>14477</v>
      </c>
      <c r="DT50" s="50">
        <v>2780</v>
      </c>
      <c r="DU50" s="19">
        <v>399</v>
      </c>
      <c r="DV50" s="50">
        <v>473</v>
      </c>
      <c r="DW50" s="19">
        <v>362</v>
      </c>
      <c r="DX50" s="50">
        <v>327</v>
      </c>
      <c r="DY50" s="19">
        <v>13716</v>
      </c>
      <c r="DZ50" s="50">
        <v>2679</v>
      </c>
    </row>
    <row r="51" spans="1:130" x14ac:dyDescent="0.2">
      <c r="A51" s="52" t="s">
        <v>29</v>
      </c>
      <c r="B51" s="53">
        <v>1322101</v>
      </c>
      <c r="C51" s="54">
        <v>1298</v>
      </c>
      <c r="D51" s="53">
        <v>1122068</v>
      </c>
      <c r="E51" s="54">
        <v>9993</v>
      </c>
      <c r="F51" s="53">
        <v>140603</v>
      </c>
      <c r="G51" s="54">
        <v>8528</v>
      </c>
      <c r="H51" s="53">
        <v>52457</v>
      </c>
      <c r="I51" s="54">
        <v>5343</v>
      </c>
      <c r="J51" s="19">
        <v>174</v>
      </c>
      <c r="K51" s="50">
        <v>262</v>
      </c>
      <c r="L51" s="52" t="s">
        <v>29</v>
      </c>
      <c r="M51" s="19">
        <v>740</v>
      </c>
      <c r="N51" s="50">
        <v>831</v>
      </c>
      <c r="O51" s="19">
        <v>678</v>
      </c>
      <c r="P51" s="50">
        <v>689</v>
      </c>
      <c r="Q51" s="19">
        <v>0</v>
      </c>
      <c r="R51" s="50">
        <v>187</v>
      </c>
      <c r="S51" s="19">
        <v>953</v>
      </c>
      <c r="T51" s="50">
        <v>728</v>
      </c>
      <c r="U51" s="19">
        <v>1008</v>
      </c>
      <c r="V51" s="50">
        <v>647</v>
      </c>
      <c r="W51" s="52" t="s">
        <v>29</v>
      </c>
      <c r="X51" s="19">
        <v>2435</v>
      </c>
      <c r="Y51" s="50">
        <v>816</v>
      </c>
      <c r="Z51" s="19">
        <v>0</v>
      </c>
      <c r="AA51" s="50">
        <v>187</v>
      </c>
      <c r="AB51" s="19">
        <v>83</v>
      </c>
      <c r="AC51" s="50">
        <v>96</v>
      </c>
      <c r="AD51" s="19">
        <v>2128</v>
      </c>
      <c r="AE51" s="50">
        <v>712</v>
      </c>
      <c r="AF51" s="19">
        <v>1174</v>
      </c>
      <c r="AG51" s="50">
        <v>761</v>
      </c>
      <c r="AH51" s="52" t="s">
        <v>29</v>
      </c>
      <c r="AI51" s="19">
        <v>360</v>
      </c>
      <c r="AJ51" s="50">
        <v>478</v>
      </c>
      <c r="AK51" s="19">
        <v>125</v>
      </c>
      <c r="AL51" s="50">
        <v>186</v>
      </c>
      <c r="AM51" s="19">
        <v>144</v>
      </c>
      <c r="AN51" s="50">
        <v>179</v>
      </c>
      <c r="AO51" s="19">
        <v>197</v>
      </c>
      <c r="AP51" s="50">
        <v>214</v>
      </c>
      <c r="AQ51" s="19">
        <v>237</v>
      </c>
      <c r="AR51" s="50">
        <v>309</v>
      </c>
      <c r="AS51" s="52" t="s">
        <v>29</v>
      </c>
      <c r="AT51" s="19">
        <v>317</v>
      </c>
      <c r="AU51" s="50">
        <v>498</v>
      </c>
      <c r="AV51" s="19">
        <v>0</v>
      </c>
      <c r="AW51" s="50">
        <v>187</v>
      </c>
      <c r="AX51" s="19">
        <v>29</v>
      </c>
      <c r="AY51" s="50">
        <v>53</v>
      </c>
      <c r="AZ51" s="19">
        <v>3353</v>
      </c>
      <c r="BA51" s="50">
        <v>1624</v>
      </c>
      <c r="BB51" s="19">
        <v>647</v>
      </c>
      <c r="BC51" s="50">
        <v>496</v>
      </c>
      <c r="BD51" s="52" t="s">
        <v>29</v>
      </c>
      <c r="BE51" s="19">
        <v>21063</v>
      </c>
      <c r="BF51" s="50">
        <v>2804</v>
      </c>
      <c r="BG51" s="19">
        <v>409</v>
      </c>
      <c r="BH51" s="50">
        <v>247</v>
      </c>
      <c r="BI51" s="19">
        <v>247</v>
      </c>
      <c r="BJ51" s="50">
        <v>291</v>
      </c>
      <c r="BK51" s="19">
        <v>368</v>
      </c>
      <c r="BL51" s="50">
        <v>520</v>
      </c>
      <c r="BM51" s="19">
        <v>364</v>
      </c>
      <c r="BN51" s="50">
        <v>405</v>
      </c>
      <c r="BO51" s="52" t="s">
        <v>29</v>
      </c>
      <c r="BP51" s="19">
        <v>32</v>
      </c>
      <c r="BQ51" s="50">
        <v>54</v>
      </c>
      <c r="BR51" s="19">
        <v>90</v>
      </c>
      <c r="BS51" s="50">
        <v>121</v>
      </c>
      <c r="BT51" s="19">
        <v>398</v>
      </c>
      <c r="BU51" s="50">
        <v>426</v>
      </c>
      <c r="BV51" s="23" t="s">
        <v>61</v>
      </c>
      <c r="BW51" s="55" t="s">
        <v>61</v>
      </c>
      <c r="BX51" s="23">
        <v>396</v>
      </c>
      <c r="BY51" s="50">
        <v>356</v>
      </c>
      <c r="BZ51" s="52" t="s">
        <v>29</v>
      </c>
      <c r="CA51" s="19">
        <v>0</v>
      </c>
      <c r="CB51" s="50">
        <v>187</v>
      </c>
      <c r="CC51" s="19">
        <v>3869</v>
      </c>
      <c r="CD51" s="50">
        <v>1076</v>
      </c>
      <c r="CE51" s="19">
        <v>1113</v>
      </c>
      <c r="CF51" s="50">
        <v>1028</v>
      </c>
      <c r="CG51" s="19">
        <v>0</v>
      </c>
      <c r="CH51" s="50">
        <v>187</v>
      </c>
      <c r="CI51" s="19">
        <v>416</v>
      </c>
      <c r="CJ51" s="50">
        <v>315</v>
      </c>
      <c r="CK51" s="52" t="s">
        <v>29</v>
      </c>
      <c r="CL51" s="19">
        <v>67</v>
      </c>
      <c r="CM51" s="50">
        <v>116</v>
      </c>
      <c r="CN51" s="19">
        <v>0</v>
      </c>
      <c r="CO51" s="50">
        <v>187</v>
      </c>
      <c r="CP51" s="19">
        <v>1799</v>
      </c>
      <c r="CQ51" s="50">
        <v>1820</v>
      </c>
      <c r="CR51" s="19">
        <v>932</v>
      </c>
      <c r="CS51" s="50">
        <v>626</v>
      </c>
      <c r="CT51" s="19">
        <v>0</v>
      </c>
      <c r="CU51" s="50">
        <v>187</v>
      </c>
      <c r="CV51" s="52" t="s">
        <v>29</v>
      </c>
      <c r="CW51" s="19">
        <v>0</v>
      </c>
      <c r="CX51" s="50">
        <v>187</v>
      </c>
      <c r="CY51" s="19">
        <v>95</v>
      </c>
      <c r="CZ51" s="50">
        <v>127</v>
      </c>
      <c r="DA51" s="19">
        <v>1527</v>
      </c>
      <c r="DB51" s="50">
        <v>1098</v>
      </c>
      <c r="DC51" s="19">
        <v>613</v>
      </c>
      <c r="DD51" s="50">
        <v>416</v>
      </c>
      <c r="DE51" s="19">
        <v>2789</v>
      </c>
      <c r="DF51" s="50">
        <v>937</v>
      </c>
      <c r="DG51" s="52" t="s">
        <v>29</v>
      </c>
      <c r="DH51" s="19">
        <v>696</v>
      </c>
      <c r="DI51" s="50">
        <v>547</v>
      </c>
      <c r="DJ51" s="19">
        <v>11</v>
      </c>
      <c r="DK51" s="50">
        <v>22</v>
      </c>
      <c r="DL51" s="19">
        <v>297</v>
      </c>
      <c r="DM51" s="50">
        <v>218</v>
      </c>
      <c r="DN51" s="19">
        <v>84</v>
      </c>
      <c r="DO51" s="50">
        <v>93</v>
      </c>
      <c r="DP51" s="19">
        <v>0</v>
      </c>
      <c r="DQ51" s="50">
        <v>187</v>
      </c>
      <c r="DR51" s="52" t="s">
        <v>29</v>
      </c>
      <c r="DS51" s="19">
        <v>6973</v>
      </c>
      <c r="DT51" s="50">
        <v>1948</v>
      </c>
      <c r="DU51" s="19">
        <v>202</v>
      </c>
      <c r="DV51" s="50">
        <v>377</v>
      </c>
      <c r="DW51" s="19">
        <v>0</v>
      </c>
      <c r="DX51" s="50">
        <v>187</v>
      </c>
      <c r="DY51" s="19">
        <v>6771</v>
      </c>
      <c r="DZ51" s="50">
        <v>1918</v>
      </c>
    </row>
    <row r="52" spans="1:130" x14ac:dyDescent="0.2">
      <c r="A52" s="52" t="s">
        <v>30</v>
      </c>
      <c r="B52" s="19">
        <v>8852286</v>
      </c>
      <c r="C52" s="50">
        <v>5371</v>
      </c>
      <c r="D52" s="19">
        <v>7934689</v>
      </c>
      <c r="E52" s="50">
        <v>25558</v>
      </c>
      <c r="F52" s="19">
        <v>703637</v>
      </c>
      <c r="G52" s="50">
        <v>23786</v>
      </c>
      <c r="H52" s="19">
        <v>144359</v>
      </c>
      <c r="I52" s="50">
        <v>9330</v>
      </c>
      <c r="J52" s="19">
        <v>48</v>
      </c>
      <c r="K52" s="50">
        <v>80</v>
      </c>
      <c r="L52" s="52" t="s">
        <v>30</v>
      </c>
      <c r="M52" s="19">
        <v>299</v>
      </c>
      <c r="N52" s="50">
        <v>443</v>
      </c>
      <c r="O52" s="19">
        <v>1013</v>
      </c>
      <c r="P52" s="50">
        <v>889</v>
      </c>
      <c r="Q52" s="19">
        <v>137</v>
      </c>
      <c r="R52" s="50">
        <v>147</v>
      </c>
      <c r="S52" s="19">
        <v>8239</v>
      </c>
      <c r="T52" s="50">
        <v>1820</v>
      </c>
      <c r="U52" s="19">
        <v>1364</v>
      </c>
      <c r="V52" s="50">
        <v>761</v>
      </c>
      <c r="W52" s="52" t="s">
        <v>30</v>
      </c>
      <c r="X52" s="19">
        <v>3884</v>
      </c>
      <c r="Y52" s="50">
        <v>1579</v>
      </c>
      <c r="Z52" s="19">
        <v>1809</v>
      </c>
      <c r="AA52" s="50">
        <v>867</v>
      </c>
      <c r="AB52" s="19">
        <v>736</v>
      </c>
      <c r="AC52" s="50">
        <v>636</v>
      </c>
      <c r="AD52" s="19">
        <v>10399</v>
      </c>
      <c r="AE52" s="50">
        <v>2679</v>
      </c>
      <c r="AF52" s="19">
        <v>2985</v>
      </c>
      <c r="AG52" s="50">
        <v>1351</v>
      </c>
      <c r="AH52" s="52" t="s">
        <v>30</v>
      </c>
      <c r="AI52" s="19">
        <v>551</v>
      </c>
      <c r="AJ52" s="50">
        <v>665</v>
      </c>
      <c r="AK52" s="19">
        <v>0</v>
      </c>
      <c r="AL52" s="50">
        <v>200</v>
      </c>
      <c r="AM52" s="19">
        <v>1633</v>
      </c>
      <c r="AN52" s="50">
        <v>713</v>
      </c>
      <c r="AO52" s="19">
        <v>1147</v>
      </c>
      <c r="AP52" s="50">
        <v>1111</v>
      </c>
      <c r="AQ52" s="19">
        <v>110</v>
      </c>
      <c r="AR52" s="50">
        <v>116</v>
      </c>
      <c r="AS52" s="52" t="s">
        <v>30</v>
      </c>
      <c r="AT52" s="19">
        <v>560</v>
      </c>
      <c r="AU52" s="50">
        <v>481</v>
      </c>
      <c r="AV52" s="19">
        <v>138</v>
      </c>
      <c r="AW52" s="50">
        <v>170</v>
      </c>
      <c r="AX52" s="19">
        <v>567</v>
      </c>
      <c r="AY52" s="50">
        <v>397</v>
      </c>
      <c r="AZ52" s="19">
        <v>483</v>
      </c>
      <c r="BA52" s="50">
        <v>442</v>
      </c>
      <c r="BB52" s="19">
        <v>5168</v>
      </c>
      <c r="BC52" s="50">
        <v>1877</v>
      </c>
      <c r="BD52" s="52" t="s">
        <v>30</v>
      </c>
      <c r="BE52" s="19">
        <v>3458</v>
      </c>
      <c r="BF52" s="50">
        <v>1125</v>
      </c>
      <c r="BG52" s="19">
        <v>1445</v>
      </c>
      <c r="BH52" s="50">
        <v>715</v>
      </c>
      <c r="BI52" s="19">
        <v>508</v>
      </c>
      <c r="BJ52" s="50">
        <v>444</v>
      </c>
      <c r="BK52" s="19">
        <v>267</v>
      </c>
      <c r="BL52" s="50">
        <v>238</v>
      </c>
      <c r="BM52" s="19">
        <v>1410</v>
      </c>
      <c r="BN52" s="50">
        <v>903</v>
      </c>
      <c r="BO52" s="52" t="s">
        <v>30</v>
      </c>
      <c r="BP52" s="19">
        <v>479</v>
      </c>
      <c r="BQ52" s="50">
        <v>427</v>
      </c>
      <c r="BR52" s="19">
        <v>290</v>
      </c>
      <c r="BS52" s="50">
        <v>462</v>
      </c>
      <c r="BT52" s="19">
        <v>365</v>
      </c>
      <c r="BU52" s="50">
        <v>283</v>
      </c>
      <c r="BV52" s="19">
        <v>112</v>
      </c>
      <c r="BW52" s="50">
        <v>147</v>
      </c>
      <c r="BX52" s="23" t="s">
        <v>61</v>
      </c>
      <c r="BY52" s="145" t="s">
        <v>61</v>
      </c>
      <c r="BZ52" s="52" t="s">
        <v>30</v>
      </c>
      <c r="CA52" s="23">
        <v>141</v>
      </c>
      <c r="CB52" s="50">
        <v>143</v>
      </c>
      <c r="CC52" s="19">
        <v>48558</v>
      </c>
      <c r="CD52" s="50">
        <v>5393</v>
      </c>
      <c r="CE52" s="19">
        <v>3436</v>
      </c>
      <c r="CF52" s="50">
        <v>1600</v>
      </c>
      <c r="CG52" s="19">
        <v>263</v>
      </c>
      <c r="CH52" s="50">
        <v>243</v>
      </c>
      <c r="CI52" s="19">
        <v>2166</v>
      </c>
      <c r="CJ52" s="50">
        <v>2330</v>
      </c>
      <c r="CK52" s="52" t="s">
        <v>30</v>
      </c>
      <c r="CL52" s="19">
        <v>285</v>
      </c>
      <c r="CM52" s="50">
        <v>315</v>
      </c>
      <c r="CN52" s="19">
        <v>192</v>
      </c>
      <c r="CO52" s="50">
        <v>275</v>
      </c>
      <c r="CP52" s="19">
        <v>23566</v>
      </c>
      <c r="CQ52" s="50">
        <v>3120</v>
      </c>
      <c r="CR52" s="19">
        <v>129</v>
      </c>
      <c r="CS52" s="50">
        <v>127</v>
      </c>
      <c r="CT52" s="19">
        <v>1520</v>
      </c>
      <c r="CU52" s="50">
        <v>966</v>
      </c>
      <c r="CV52" s="52" t="s">
        <v>30</v>
      </c>
      <c r="CW52" s="19">
        <v>318</v>
      </c>
      <c r="CX52" s="50">
        <v>379</v>
      </c>
      <c r="CY52" s="19">
        <v>1608</v>
      </c>
      <c r="CZ52" s="50">
        <v>1252</v>
      </c>
      <c r="DA52" s="19">
        <v>5554</v>
      </c>
      <c r="DB52" s="50">
        <v>1635</v>
      </c>
      <c r="DC52" s="19">
        <v>104</v>
      </c>
      <c r="DD52" s="50">
        <v>132</v>
      </c>
      <c r="DE52" s="19">
        <v>360</v>
      </c>
      <c r="DF52" s="50">
        <v>417</v>
      </c>
      <c r="DG52" s="52" t="s">
        <v>30</v>
      </c>
      <c r="DH52" s="19">
        <v>5341</v>
      </c>
      <c r="DI52" s="50">
        <v>2149</v>
      </c>
      <c r="DJ52" s="19">
        <v>534</v>
      </c>
      <c r="DK52" s="50">
        <v>443</v>
      </c>
      <c r="DL52" s="19">
        <v>350</v>
      </c>
      <c r="DM52" s="50">
        <v>298</v>
      </c>
      <c r="DN52" s="19">
        <v>330</v>
      </c>
      <c r="DO52" s="50">
        <v>273</v>
      </c>
      <c r="DP52" s="19">
        <v>0</v>
      </c>
      <c r="DQ52" s="50">
        <v>200</v>
      </c>
      <c r="DR52" s="52" t="s">
        <v>30</v>
      </c>
      <c r="DS52" s="19">
        <v>69601</v>
      </c>
      <c r="DT52" s="50">
        <v>6999</v>
      </c>
      <c r="DU52" s="19">
        <v>3694</v>
      </c>
      <c r="DV52" s="50">
        <v>2207</v>
      </c>
      <c r="DW52" s="19">
        <v>208</v>
      </c>
      <c r="DX52" s="50">
        <v>242</v>
      </c>
      <c r="DY52" s="19">
        <v>65699</v>
      </c>
      <c r="DZ52" s="50">
        <v>6722</v>
      </c>
    </row>
    <row r="53" spans="1:130" x14ac:dyDescent="0.2">
      <c r="A53" s="52" t="s">
        <v>31</v>
      </c>
      <c r="B53" s="19">
        <v>2057857</v>
      </c>
      <c r="C53" s="50">
        <v>2689</v>
      </c>
      <c r="D53" s="19">
        <v>1768040</v>
      </c>
      <c r="E53" s="50">
        <v>12935</v>
      </c>
      <c r="F53" s="19">
        <v>214411</v>
      </c>
      <c r="G53" s="50">
        <v>11952</v>
      </c>
      <c r="H53" s="19">
        <v>64802</v>
      </c>
      <c r="I53" s="50">
        <v>5735</v>
      </c>
      <c r="J53" s="19">
        <v>732</v>
      </c>
      <c r="K53" s="50">
        <v>898</v>
      </c>
      <c r="L53" s="52" t="s">
        <v>31</v>
      </c>
      <c r="M53" s="19">
        <v>749</v>
      </c>
      <c r="N53" s="50">
        <v>790</v>
      </c>
      <c r="O53" s="19">
        <v>7350</v>
      </c>
      <c r="P53" s="50">
        <v>2481</v>
      </c>
      <c r="Q53" s="19">
        <v>552</v>
      </c>
      <c r="R53" s="50">
        <v>880</v>
      </c>
      <c r="S53" s="19">
        <v>4939</v>
      </c>
      <c r="T53" s="50">
        <v>1590</v>
      </c>
      <c r="U53" s="19">
        <v>4293</v>
      </c>
      <c r="V53" s="50">
        <v>1519</v>
      </c>
      <c r="W53" s="52" t="s">
        <v>31</v>
      </c>
      <c r="X53" s="19">
        <v>305</v>
      </c>
      <c r="Y53" s="50">
        <v>324</v>
      </c>
      <c r="Z53" s="19">
        <v>308</v>
      </c>
      <c r="AA53" s="50">
        <v>395</v>
      </c>
      <c r="AB53" s="19">
        <v>105</v>
      </c>
      <c r="AC53" s="50">
        <v>180</v>
      </c>
      <c r="AD53" s="19">
        <v>2411</v>
      </c>
      <c r="AE53" s="50">
        <v>1117</v>
      </c>
      <c r="AF53" s="19">
        <v>894</v>
      </c>
      <c r="AG53" s="50">
        <v>737</v>
      </c>
      <c r="AH53" s="52" t="s">
        <v>31</v>
      </c>
      <c r="AI53" s="19">
        <v>429</v>
      </c>
      <c r="AJ53" s="50">
        <v>434</v>
      </c>
      <c r="AK53" s="19">
        <v>382</v>
      </c>
      <c r="AL53" s="50">
        <v>472</v>
      </c>
      <c r="AM53" s="19">
        <v>452</v>
      </c>
      <c r="AN53" s="50">
        <v>415</v>
      </c>
      <c r="AO53" s="19">
        <v>324</v>
      </c>
      <c r="AP53" s="50">
        <v>312</v>
      </c>
      <c r="AQ53" s="19">
        <v>105</v>
      </c>
      <c r="AR53" s="50">
        <v>135</v>
      </c>
      <c r="AS53" s="52" t="s">
        <v>31</v>
      </c>
      <c r="AT53" s="19">
        <v>292</v>
      </c>
      <c r="AU53" s="50">
        <v>284</v>
      </c>
      <c r="AV53" s="19">
        <v>338</v>
      </c>
      <c r="AW53" s="50">
        <v>371</v>
      </c>
      <c r="AX53" s="19">
        <v>469</v>
      </c>
      <c r="AY53" s="50">
        <v>313</v>
      </c>
      <c r="AZ53" s="19">
        <v>353</v>
      </c>
      <c r="BA53" s="50">
        <v>380</v>
      </c>
      <c r="BB53" s="19">
        <v>1546</v>
      </c>
      <c r="BC53" s="50">
        <v>882</v>
      </c>
      <c r="BD53" s="52" t="s">
        <v>31</v>
      </c>
      <c r="BE53" s="19">
        <v>482</v>
      </c>
      <c r="BF53" s="50">
        <v>500</v>
      </c>
      <c r="BG53" s="19">
        <v>1390</v>
      </c>
      <c r="BH53" s="50">
        <v>780</v>
      </c>
      <c r="BI53" s="19">
        <v>811</v>
      </c>
      <c r="BJ53" s="50">
        <v>532</v>
      </c>
      <c r="BK53" s="19">
        <v>0</v>
      </c>
      <c r="BL53" s="50">
        <v>195</v>
      </c>
      <c r="BM53" s="19">
        <v>1700</v>
      </c>
      <c r="BN53" s="50">
        <v>1835</v>
      </c>
      <c r="BO53" s="52" t="s">
        <v>31</v>
      </c>
      <c r="BP53" s="19">
        <v>170</v>
      </c>
      <c r="BQ53" s="50">
        <v>193</v>
      </c>
      <c r="BR53" s="19">
        <v>0</v>
      </c>
      <c r="BS53" s="50">
        <v>195</v>
      </c>
      <c r="BT53" s="19">
        <v>1319</v>
      </c>
      <c r="BU53" s="50">
        <v>1268</v>
      </c>
      <c r="BV53" s="19">
        <v>629</v>
      </c>
      <c r="BW53" s="50">
        <v>519</v>
      </c>
      <c r="BX53" s="19">
        <v>397</v>
      </c>
      <c r="BY53" s="50">
        <v>343</v>
      </c>
      <c r="BZ53" s="52" t="s">
        <v>31</v>
      </c>
      <c r="CA53" s="23" t="s">
        <v>61</v>
      </c>
      <c r="CB53" s="55" t="s">
        <v>61</v>
      </c>
      <c r="CC53" s="23">
        <v>1638</v>
      </c>
      <c r="CD53" s="50">
        <v>944</v>
      </c>
      <c r="CE53" s="19">
        <v>987</v>
      </c>
      <c r="CF53" s="50">
        <v>929</v>
      </c>
      <c r="CG53" s="19">
        <v>0</v>
      </c>
      <c r="CH53" s="50">
        <v>195</v>
      </c>
      <c r="CI53" s="19">
        <v>869</v>
      </c>
      <c r="CJ53" s="50">
        <v>584</v>
      </c>
      <c r="CK53" s="52" t="s">
        <v>31</v>
      </c>
      <c r="CL53" s="19">
        <v>1022</v>
      </c>
      <c r="CM53" s="50">
        <v>573</v>
      </c>
      <c r="CN53" s="19">
        <v>884</v>
      </c>
      <c r="CO53" s="50">
        <v>973</v>
      </c>
      <c r="CP53" s="19">
        <v>1748</v>
      </c>
      <c r="CQ53" s="50">
        <v>1176</v>
      </c>
      <c r="CR53" s="19">
        <v>3</v>
      </c>
      <c r="CS53" s="50">
        <v>8</v>
      </c>
      <c r="CT53" s="19">
        <v>585</v>
      </c>
      <c r="CU53" s="50">
        <v>868</v>
      </c>
      <c r="CV53" s="52" t="s">
        <v>31</v>
      </c>
      <c r="CW53" s="19">
        <v>10</v>
      </c>
      <c r="CX53" s="50">
        <v>16</v>
      </c>
      <c r="CY53" s="19">
        <v>1723</v>
      </c>
      <c r="CZ53" s="50">
        <v>1112</v>
      </c>
      <c r="DA53" s="19">
        <v>17155</v>
      </c>
      <c r="DB53" s="50">
        <v>3861</v>
      </c>
      <c r="DC53" s="19">
        <v>625</v>
      </c>
      <c r="DD53" s="50">
        <v>411</v>
      </c>
      <c r="DE53" s="19">
        <v>0</v>
      </c>
      <c r="DF53" s="50">
        <v>195</v>
      </c>
      <c r="DG53" s="52" t="s">
        <v>31</v>
      </c>
      <c r="DH53" s="19">
        <v>801</v>
      </c>
      <c r="DI53" s="50">
        <v>644</v>
      </c>
      <c r="DJ53" s="19">
        <v>1843</v>
      </c>
      <c r="DK53" s="50">
        <v>966</v>
      </c>
      <c r="DL53" s="19">
        <v>153</v>
      </c>
      <c r="DM53" s="50">
        <v>250</v>
      </c>
      <c r="DN53" s="19">
        <v>332</v>
      </c>
      <c r="DO53" s="50">
        <v>384</v>
      </c>
      <c r="DP53" s="19">
        <v>198</v>
      </c>
      <c r="DQ53" s="50">
        <v>185</v>
      </c>
      <c r="DR53" s="52" t="s">
        <v>31</v>
      </c>
      <c r="DS53" s="19">
        <v>10604</v>
      </c>
      <c r="DT53" s="50">
        <v>2846</v>
      </c>
      <c r="DU53" s="19">
        <v>92</v>
      </c>
      <c r="DV53" s="50">
        <v>114</v>
      </c>
      <c r="DW53" s="19">
        <v>53</v>
      </c>
      <c r="DX53" s="50">
        <v>99</v>
      </c>
      <c r="DY53" s="19">
        <v>10459</v>
      </c>
      <c r="DZ53" s="50">
        <v>2856</v>
      </c>
    </row>
    <row r="54" spans="1:130" x14ac:dyDescent="0.2">
      <c r="A54" s="52"/>
      <c r="B54" s="19"/>
      <c r="C54" s="50"/>
      <c r="D54" s="19"/>
      <c r="E54" s="50"/>
      <c r="F54" s="19"/>
      <c r="G54" s="50"/>
      <c r="H54" s="19"/>
      <c r="I54" s="50"/>
      <c r="J54" s="19"/>
      <c r="K54" s="50"/>
      <c r="L54" s="52"/>
      <c r="M54" s="19"/>
      <c r="N54" s="50"/>
      <c r="O54" s="19"/>
      <c r="P54" s="50"/>
      <c r="Q54" s="19"/>
      <c r="R54" s="50"/>
      <c r="S54" s="19"/>
      <c r="T54" s="50"/>
      <c r="U54" s="19"/>
      <c r="V54" s="50"/>
      <c r="W54" s="52"/>
      <c r="X54" s="19"/>
      <c r="Y54" s="50"/>
      <c r="Z54" s="19"/>
      <c r="AA54" s="50"/>
      <c r="AB54" s="19"/>
      <c r="AC54" s="50"/>
      <c r="AD54" s="19"/>
      <c r="AE54" s="50"/>
      <c r="AF54" s="19"/>
      <c r="AG54" s="50"/>
      <c r="AH54" s="52"/>
      <c r="AI54" s="19"/>
      <c r="AJ54" s="50"/>
      <c r="AK54" s="19"/>
      <c r="AL54" s="50"/>
      <c r="AM54" s="19"/>
      <c r="AN54" s="50"/>
      <c r="AO54" s="19"/>
      <c r="AP54" s="50"/>
      <c r="AQ54" s="19"/>
      <c r="AR54" s="50"/>
      <c r="AS54" s="52"/>
      <c r="AT54" s="19"/>
      <c r="AU54" s="50"/>
      <c r="AV54" s="19"/>
      <c r="AW54" s="50"/>
      <c r="AX54" s="19"/>
      <c r="AY54" s="50"/>
      <c r="AZ54" s="19"/>
      <c r="BA54" s="50"/>
      <c r="BB54" s="19"/>
      <c r="BC54" s="50"/>
      <c r="BD54" s="52"/>
      <c r="BE54" s="19"/>
      <c r="BF54" s="50"/>
      <c r="BG54" s="19"/>
      <c r="BH54" s="50"/>
      <c r="BI54" s="19"/>
      <c r="BJ54" s="50"/>
      <c r="BK54" s="19"/>
      <c r="BL54" s="50"/>
      <c r="BM54" s="19"/>
      <c r="BN54" s="50"/>
      <c r="BO54" s="52"/>
      <c r="BP54" s="19"/>
      <c r="BQ54" s="50"/>
      <c r="BR54" s="19"/>
      <c r="BS54" s="50"/>
      <c r="BT54" s="19"/>
      <c r="BU54" s="50"/>
      <c r="BV54" s="19"/>
      <c r="BW54" s="50"/>
      <c r="BX54" s="19"/>
      <c r="BY54" s="50"/>
      <c r="BZ54" s="52"/>
      <c r="CA54" s="56"/>
      <c r="CB54" s="50"/>
      <c r="CC54" s="19"/>
      <c r="CD54" s="50"/>
      <c r="CE54" s="19"/>
      <c r="CF54" s="50"/>
      <c r="CG54" s="19"/>
      <c r="CH54" s="50"/>
      <c r="CI54" s="19"/>
      <c r="CJ54" s="50"/>
      <c r="CK54" s="52"/>
      <c r="CL54" s="19"/>
      <c r="CM54" s="50"/>
      <c r="CN54" s="19"/>
      <c r="CO54" s="50"/>
      <c r="CP54" s="19"/>
      <c r="CQ54" s="50"/>
      <c r="CR54" s="19"/>
      <c r="CS54" s="50"/>
      <c r="CT54" s="19"/>
      <c r="CU54" s="50"/>
      <c r="CV54" s="52"/>
      <c r="CW54" s="19"/>
      <c r="CX54" s="50"/>
      <c r="CY54" s="19"/>
      <c r="CZ54" s="50"/>
      <c r="DA54" s="19"/>
      <c r="DB54" s="50"/>
      <c r="DC54" s="19"/>
      <c r="DD54" s="50"/>
      <c r="DE54" s="19"/>
      <c r="DF54" s="50"/>
      <c r="DG54" s="52"/>
      <c r="DH54" s="19"/>
      <c r="DI54" s="50"/>
      <c r="DJ54" s="19"/>
      <c r="DK54" s="50"/>
      <c r="DL54" s="19"/>
      <c r="DM54" s="50"/>
      <c r="DN54" s="19"/>
      <c r="DO54" s="50"/>
      <c r="DP54" s="19"/>
      <c r="DQ54" s="50"/>
      <c r="DR54" s="52"/>
      <c r="DS54" s="19"/>
      <c r="DT54" s="50"/>
      <c r="DU54" s="19"/>
      <c r="DV54" s="50"/>
      <c r="DW54" s="19"/>
      <c r="DX54" s="50"/>
      <c r="DY54" s="19"/>
      <c r="DZ54" s="50"/>
    </row>
    <row r="55" spans="1:130" x14ac:dyDescent="0.2">
      <c r="A55" s="52" t="s">
        <v>32</v>
      </c>
      <c r="B55" s="19">
        <v>19526443</v>
      </c>
      <c r="C55" s="50">
        <v>6611</v>
      </c>
      <c r="D55" s="19">
        <v>17465164</v>
      </c>
      <c r="E55" s="50">
        <v>35945</v>
      </c>
      <c r="F55" s="19">
        <v>1634487</v>
      </c>
      <c r="G55" s="50">
        <v>32252</v>
      </c>
      <c r="H55" s="19">
        <v>260723</v>
      </c>
      <c r="I55" s="50">
        <v>11746</v>
      </c>
      <c r="J55" s="19">
        <v>402</v>
      </c>
      <c r="K55" s="50">
        <v>277</v>
      </c>
      <c r="L55" s="52" t="s">
        <v>32</v>
      </c>
      <c r="M55" s="19">
        <v>421</v>
      </c>
      <c r="N55" s="50">
        <v>271</v>
      </c>
      <c r="O55" s="19">
        <v>4971</v>
      </c>
      <c r="P55" s="50">
        <v>1690</v>
      </c>
      <c r="Q55" s="19">
        <v>755</v>
      </c>
      <c r="R55" s="50">
        <v>537</v>
      </c>
      <c r="S55" s="19">
        <v>22626</v>
      </c>
      <c r="T55" s="50">
        <v>2781</v>
      </c>
      <c r="U55" s="19">
        <v>3463</v>
      </c>
      <c r="V55" s="50">
        <v>1055</v>
      </c>
      <c r="W55" s="52" t="s">
        <v>32</v>
      </c>
      <c r="X55" s="19">
        <v>16339</v>
      </c>
      <c r="Y55" s="50">
        <v>2543</v>
      </c>
      <c r="Z55" s="19">
        <v>1069</v>
      </c>
      <c r="AA55" s="50">
        <v>840</v>
      </c>
      <c r="AB55" s="19">
        <v>3042</v>
      </c>
      <c r="AC55" s="50">
        <v>1012</v>
      </c>
      <c r="AD55" s="19">
        <v>23515</v>
      </c>
      <c r="AE55" s="50">
        <v>3562</v>
      </c>
      <c r="AF55" s="19">
        <v>5180</v>
      </c>
      <c r="AG55" s="50">
        <v>1421</v>
      </c>
      <c r="AH55" s="52" t="s">
        <v>32</v>
      </c>
      <c r="AI55" s="19">
        <v>1534</v>
      </c>
      <c r="AJ55" s="50">
        <v>830</v>
      </c>
      <c r="AK55" s="19">
        <v>573</v>
      </c>
      <c r="AL55" s="50">
        <v>590</v>
      </c>
      <c r="AM55" s="19">
        <v>8949</v>
      </c>
      <c r="AN55" s="50">
        <v>2095</v>
      </c>
      <c r="AO55" s="19">
        <v>2462</v>
      </c>
      <c r="AP55" s="50">
        <v>1218</v>
      </c>
      <c r="AQ55" s="19">
        <v>375</v>
      </c>
      <c r="AR55" s="50">
        <v>266</v>
      </c>
      <c r="AS55" s="52" t="s">
        <v>32</v>
      </c>
      <c r="AT55" s="19">
        <v>479</v>
      </c>
      <c r="AU55" s="50">
        <v>404</v>
      </c>
      <c r="AV55" s="19">
        <v>1688</v>
      </c>
      <c r="AW55" s="50">
        <v>951</v>
      </c>
      <c r="AX55" s="19">
        <v>2095</v>
      </c>
      <c r="AY55" s="50">
        <v>972</v>
      </c>
      <c r="AZ55" s="19">
        <v>1596</v>
      </c>
      <c r="BA55" s="50">
        <v>645</v>
      </c>
      <c r="BB55" s="19">
        <v>8332</v>
      </c>
      <c r="BC55" s="50">
        <v>2072</v>
      </c>
      <c r="BD55" s="52" t="s">
        <v>32</v>
      </c>
      <c r="BE55" s="19">
        <v>17877</v>
      </c>
      <c r="BF55" s="50">
        <v>2859</v>
      </c>
      <c r="BG55" s="19">
        <v>3551</v>
      </c>
      <c r="BH55" s="50">
        <v>1092</v>
      </c>
      <c r="BI55" s="19">
        <v>1309</v>
      </c>
      <c r="BJ55" s="50">
        <v>695</v>
      </c>
      <c r="BK55" s="19">
        <v>802</v>
      </c>
      <c r="BL55" s="50">
        <v>700</v>
      </c>
      <c r="BM55" s="19">
        <v>2918</v>
      </c>
      <c r="BN55" s="50">
        <v>1155</v>
      </c>
      <c r="BO55" s="52" t="s">
        <v>32</v>
      </c>
      <c r="BP55" s="19">
        <v>132</v>
      </c>
      <c r="BQ55" s="50">
        <v>142</v>
      </c>
      <c r="BR55" s="19">
        <v>181</v>
      </c>
      <c r="BS55" s="50">
        <v>200</v>
      </c>
      <c r="BT55" s="19">
        <v>435</v>
      </c>
      <c r="BU55" s="50">
        <v>353</v>
      </c>
      <c r="BV55" s="19">
        <v>2044</v>
      </c>
      <c r="BW55" s="50">
        <v>822</v>
      </c>
      <c r="BX55" s="19">
        <v>33747</v>
      </c>
      <c r="BY55" s="50">
        <v>3965</v>
      </c>
      <c r="BZ55" s="52" t="s">
        <v>32</v>
      </c>
      <c r="CA55" s="19">
        <v>665</v>
      </c>
      <c r="CB55" s="50">
        <v>502</v>
      </c>
      <c r="CC55" s="23" t="s">
        <v>61</v>
      </c>
      <c r="CD55" s="55" t="s">
        <v>61</v>
      </c>
      <c r="CE55" s="23">
        <v>9471</v>
      </c>
      <c r="CF55" s="50">
        <v>2072</v>
      </c>
      <c r="CG55" s="19">
        <v>306</v>
      </c>
      <c r="CH55" s="50">
        <v>300</v>
      </c>
      <c r="CI55" s="19">
        <v>6648</v>
      </c>
      <c r="CJ55" s="50">
        <v>1349</v>
      </c>
      <c r="CK55" s="52" t="s">
        <v>32</v>
      </c>
      <c r="CL55" s="19">
        <v>1396</v>
      </c>
      <c r="CM55" s="50">
        <v>606</v>
      </c>
      <c r="CN55" s="19">
        <v>2506</v>
      </c>
      <c r="CO55" s="50">
        <v>1041</v>
      </c>
      <c r="CP55" s="19">
        <v>22933</v>
      </c>
      <c r="CQ55" s="50">
        <v>3217</v>
      </c>
      <c r="CR55" s="19">
        <v>1006</v>
      </c>
      <c r="CS55" s="50">
        <v>538</v>
      </c>
      <c r="CT55" s="19">
        <v>4716</v>
      </c>
      <c r="CU55" s="50">
        <v>2148</v>
      </c>
      <c r="CV55" s="52" t="s">
        <v>32</v>
      </c>
      <c r="CW55" s="19">
        <v>159</v>
      </c>
      <c r="CX55" s="50">
        <v>159</v>
      </c>
      <c r="CY55" s="19">
        <v>3661</v>
      </c>
      <c r="CZ55" s="50">
        <v>1167</v>
      </c>
      <c r="DA55" s="19">
        <v>9368</v>
      </c>
      <c r="DB55" s="50">
        <v>1897</v>
      </c>
      <c r="DC55" s="19">
        <v>1068</v>
      </c>
      <c r="DD55" s="50">
        <v>619</v>
      </c>
      <c r="DE55" s="19">
        <v>3895</v>
      </c>
      <c r="DF55" s="50">
        <v>1481</v>
      </c>
      <c r="DG55" s="52" t="s">
        <v>32</v>
      </c>
      <c r="DH55" s="19">
        <v>10761</v>
      </c>
      <c r="DI55" s="50">
        <v>2067</v>
      </c>
      <c r="DJ55" s="19">
        <v>4929</v>
      </c>
      <c r="DK55" s="50">
        <v>1318</v>
      </c>
      <c r="DL55" s="19">
        <v>1503</v>
      </c>
      <c r="DM55" s="50">
        <v>1415</v>
      </c>
      <c r="DN55" s="19">
        <v>2787</v>
      </c>
      <c r="DO55" s="50">
        <v>1072</v>
      </c>
      <c r="DP55" s="19">
        <v>83</v>
      </c>
      <c r="DQ55" s="50">
        <v>103</v>
      </c>
      <c r="DR55" s="52" t="s">
        <v>32</v>
      </c>
      <c r="DS55" s="19">
        <v>166069</v>
      </c>
      <c r="DT55" s="50">
        <v>11119</v>
      </c>
      <c r="DU55" s="19">
        <v>7385</v>
      </c>
      <c r="DV55" s="50">
        <v>2081</v>
      </c>
      <c r="DW55" s="19">
        <v>467</v>
      </c>
      <c r="DX55" s="50">
        <v>501</v>
      </c>
      <c r="DY55" s="19">
        <v>158217</v>
      </c>
      <c r="DZ55" s="50">
        <v>10372</v>
      </c>
    </row>
    <row r="56" spans="1:130" x14ac:dyDescent="0.2">
      <c r="A56" s="52" t="s">
        <v>33</v>
      </c>
      <c r="B56" s="19">
        <v>10032407</v>
      </c>
      <c r="C56" s="50">
        <v>5350</v>
      </c>
      <c r="D56" s="19">
        <v>8460264</v>
      </c>
      <c r="E56" s="50">
        <v>33199</v>
      </c>
      <c r="F56" s="19">
        <v>1190972</v>
      </c>
      <c r="G56" s="50">
        <v>27274</v>
      </c>
      <c r="H56" s="19">
        <v>330896</v>
      </c>
      <c r="I56" s="50">
        <v>14462</v>
      </c>
      <c r="J56" s="19">
        <v>3491</v>
      </c>
      <c r="K56" s="50">
        <v>1552</v>
      </c>
      <c r="L56" s="52" t="s">
        <v>33</v>
      </c>
      <c r="M56" s="19">
        <v>2059</v>
      </c>
      <c r="N56" s="50">
        <v>1052</v>
      </c>
      <c r="O56" s="19">
        <v>3539</v>
      </c>
      <c r="P56" s="50">
        <v>1228</v>
      </c>
      <c r="Q56" s="19">
        <v>1135</v>
      </c>
      <c r="R56" s="50">
        <v>644</v>
      </c>
      <c r="S56" s="19">
        <v>17653</v>
      </c>
      <c r="T56" s="50">
        <v>2958</v>
      </c>
      <c r="U56" s="19">
        <v>4285</v>
      </c>
      <c r="V56" s="50">
        <v>1353</v>
      </c>
      <c r="W56" s="52" t="s">
        <v>33</v>
      </c>
      <c r="X56" s="19">
        <v>7425</v>
      </c>
      <c r="Y56" s="50">
        <v>2315</v>
      </c>
      <c r="Z56" s="19">
        <v>955</v>
      </c>
      <c r="AA56" s="50">
        <v>841</v>
      </c>
      <c r="AB56" s="19">
        <v>1737</v>
      </c>
      <c r="AC56" s="50">
        <v>813</v>
      </c>
      <c r="AD56" s="19">
        <v>32234</v>
      </c>
      <c r="AE56" s="50">
        <v>4173</v>
      </c>
      <c r="AF56" s="19">
        <v>24882</v>
      </c>
      <c r="AG56" s="50">
        <v>4888</v>
      </c>
      <c r="AH56" s="52" t="s">
        <v>33</v>
      </c>
      <c r="AI56" s="19">
        <v>1365</v>
      </c>
      <c r="AJ56" s="50">
        <v>858</v>
      </c>
      <c r="AK56" s="19">
        <v>1267</v>
      </c>
      <c r="AL56" s="50">
        <v>855</v>
      </c>
      <c r="AM56" s="19">
        <v>8568</v>
      </c>
      <c r="AN56" s="50">
        <v>1928</v>
      </c>
      <c r="AO56" s="19">
        <v>4211</v>
      </c>
      <c r="AP56" s="50">
        <v>1981</v>
      </c>
      <c r="AQ56" s="19">
        <v>480</v>
      </c>
      <c r="AR56" s="50">
        <v>365</v>
      </c>
      <c r="AS56" s="52" t="s">
        <v>33</v>
      </c>
      <c r="AT56" s="19">
        <v>2245</v>
      </c>
      <c r="AU56" s="50">
        <v>1799</v>
      </c>
      <c r="AV56" s="19">
        <v>3409</v>
      </c>
      <c r="AW56" s="50">
        <v>1504</v>
      </c>
      <c r="AX56" s="19">
        <v>2562</v>
      </c>
      <c r="AY56" s="50">
        <v>1282</v>
      </c>
      <c r="AZ56" s="19">
        <v>1324</v>
      </c>
      <c r="BA56" s="50">
        <v>947</v>
      </c>
      <c r="BB56" s="19">
        <v>9671</v>
      </c>
      <c r="BC56" s="50">
        <v>1818</v>
      </c>
      <c r="BD56" s="52" t="s">
        <v>33</v>
      </c>
      <c r="BE56" s="19">
        <v>5116</v>
      </c>
      <c r="BF56" s="50">
        <v>1978</v>
      </c>
      <c r="BG56" s="19">
        <v>6818</v>
      </c>
      <c r="BH56" s="50">
        <v>2370</v>
      </c>
      <c r="BI56" s="19">
        <v>1782</v>
      </c>
      <c r="BJ56" s="50">
        <v>834</v>
      </c>
      <c r="BK56" s="19">
        <v>1509</v>
      </c>
      <c r="BL56" s="50">
        <v>1008</v>
      </c>
      <c r="BM56" s="19">
        <v>4563</v>
      </c>
      <c r="BN56" s="50">
        <v>2065</v>
      </c>
      <c r="BO56" s="52" t="s">
        <v>33</v>
      </c>
      <c r="BP56" s="19">
        <v>139</v>
      </c>
      <c r="BQ56" s="50">
        <v>178</v>
      </c>
      <c r="BR56" s="19">
        <v>164</v>
      </c>
      <c r="BS56" s="50">
        <v>195</v>
      </c>
      <c r="BT56" s="19">
        <v>2111</v>
      </c>
      <c r="BU56" s="50">
        <v>987</v>
      </c>
      <c r="BV56" s="19">
        <v>1548</v>
      </c>
      <c r="BW56" s="50">
        <v>652</v>
      </c>
      <c r="BX56" s="19">
        <v>11706</v>
      </c>
      <c r="BY56" s="50">
        <v>2825</v>
      </c>
      <c r="BZ56" s="52" t="s">
        <v>33</v>
      </c>
      <c r="CA56" s="19">
        <v>462</v>
      </c>
      <c r="CB56" s="50">
        <v>357</v>
      </c>
      <c r="CC56" s="19">
        <v>29702</v>
      </c>
      <c r="CD56" s="50">
        <v>4307</v>
      </c>
      <c r="CE56" s="23" t="s">
        <v>61</v>
      </c>
      <c r="CF56" s="55" t="s">
        <v>61</v>
      </c>
      <c r="CG56" s="23">
        <v>668</v>
      </c>
      <c r="CH56" s="50">
        <v>510</v>
      </c>
      <c r="CI56" s="19">
        <v>9665</v>
      </c>
      <c r="CJ56" s="50">
        <v>2081</v>
      </c>
      <c r="CK56" s="52" t="s">
        <v>33</v>
      </c>
      <c r="CL56" s="19">
        <v>2997</v>
      </c>
      <c r="CM56" s="50">
        <v>1582</v>
      </c>
      <c r="CN56" s="19">
        <v>1263</v>
      </c>
      <c r="CO56" s="50">
        <v>743</v>
      </c>
      <c r="CP56" s="19">
        <v>13506</v>
      </c>
      <c r="CQ56" s="50">
        <v>2292</v>
      </c>
      <c r="CR56" s="19">
        <v>897</v>
      </c>
      <c r="CS56" s="50">
        <v>705</v>
      </c>
      <c r="CT56" s="19">
        <v>32088</v>
      </c>
      <c r="CU56" s="50">
        <v>5480</v>
      </c>
      <c r="CV56" s="52" t="s">
        <v>33</v>
      </c>
      <c r="CW56" s="19">
        <v>743</v>
      </c>
      <c r="CX56" s="50">
        <v>701</v>
      </c>
      <c r="CY56" s="19">
        <v>8233</v>
      </c>
      <c r="CZ56" s="50">
        <v>2559</v>
      </c>
      <c r="DA56" s="19">
        <v>11981</v>
      </c>
      <c r="DB56" s="50">
        <v>2487</v>
      </c>
      <c r="DC56" s="19">
        <v>1271</v>
      </c>
      <c r="DD56" s="50">
        <v>845</v>
      </c>
      <c r="DE56" s="19">
        <v>608</v>
      </c>
      <c r="DF56" s="50">
        <v>492</v>
      </c>
      <c r="DG56" s="52" t="s">
        <v>33</v>
      </c>
      <c r="DH56" s="19">
        <v>35641</v>
      </c>
      <c r="DI56" s="50">
        <v>5098</v>
      </c>
      <c r="DJ56" s="19">
        <v>4751</v>
      </c>
      <c r="DK56" s="50">
        <v>2008</v>
      </c>
      <c r="DL56" s="19">
        <v>3722</v>
      </c>
      <c r="DM56" s="50">
        <v>1222</v>
      </c>
      <c r="DN56" s="19">
        <v>2600</v>
      </c>
      <c r="DO56" s="50">
        <v>1205</v>
      </c>
      <c r="DP56" s="19">
        <v>145</v>
      </c>
      <c r="DQ56" s="50">
        <v>175</v>
      </c>
      <c r="DR56" s="52" t="s">
        <v>33</v>
      </c>
      <c r="DS56" s="19">
        <v>50275</v>
      </c>
      <c r="DT56" s="50">
        <v>5579</v>
      </c>
      <c r="DU56" s="19">
        <v>1631</v>
      </c>
      <c r="DV56" s="50">
        <v>942</v>
      </c>
      <c r="DW56" s="19">
        <v>47</v>
      </c>
      <c r="DX56" s="50">
        <v>102</v>
      </c>
      <c r="DY56" s="19">
        <v>48597</v>
      </c>
      <c r="DZ56" s="50">
        <v>5493</v>
      </c>
    </row>
    <row r="57" spans="1:130" x14ac:dyDescent="0.2">
      <c r="A57" s="52" t="s">
        <v>34</v>
      </c>
      <c r="B57" s="19">
        <v>746271</v>
      </c>
      <c r="C57" s="50">
        <v>1202</v>
      </c>
      <c r="D57" s="19">
        <v>620891</v>
      </c>
      <c r="E57" s="50">
        <v>7724</v>
      </c>
      <c r="F57" s="19">
        <v>91010</v>
      </c>
      <c r="G57" s="50">
        <v>6382</v>
      </c>
      <c r="H57" s="19">
        <v>29655</v>
      </c>
      <c r="I57" s="50">
        <v>3868</v>
      </c>
      <c r="J57" s="19">
        <v>193</v>
      </c>
      <c r="K57" s="50">
        <v>234</v>
      </c>
      <c r="L57" s="52" t="s">
        <v>34</v>
      </c>
      <c r="M57" s="19">
        <v>151</v>
      </c>
      <c r="N57" s="50">
        <v>115</v>
      </c>
      <c r="O57" s="19">
        <v>681</v>
      </c>
      <c r="P57" s="50">
        <v>660</v>
      </c>
      <c r="Q57" s="19">
        <v>144</v>
      </c>
      <c r="R57" s="50">
        <v>217</v>
      </c>
      <c r="S57" s="19">
        <v>1797</v>
      </c>
      <c r="T57" s="50">
        <v>1450</v>
      </c>
      <c r="U57" s="19">
        <v>500</v>
      </c>
      <c r="V57" s="50">
        <v>389</v>
      </c>
      <c r="W57" s="52" t="s">
        <v>34</v>
      </c>
      <c r="X57" s="19">
        <v>34</v>
      </c>
      <c r="Y57" s="50">
        <v>71</v>
      </c>
      <c r="Z57" s="19">
        <v>0</v>
      </c>
      <c r="AA57" s="50">
        <v>155</v>
      </c>
      <c r="AB57" s="19">
        <v>0</v>
      </c>
      <c r="AC57" s="50">
        <v>155</v>
      </c>
      <c r="AD57" s="19">
        <v>230</v>
      </c>
      <c r="AE57" s="50">
        <v>200</v>
      </c>
      <c r="AF57" s="19">
        <v>196</v>
      </c>
      <c r="AG57" s="50">
        <v>248</v>
      </c>
      <c r="AH57" s="52" t="s">
        <v>34</v>
      </c>
      <c r="AI57" s="19">
        <v>16</v>
      </c>
      <c r="AJ57" s="50">
        <v>34</v>
      </c>
      <c r="AK57" s="19">
        <v>513</v>
      </c>
      <c r="AL57" s="50">
        <v>402</v>
      </c>
      <c r="AM57" s="19">
        <v>631</v>
      </c>
      <c r="AN57" s="50">
        <v>796</v>
      </c>
      <c r="AO57" s="19">
        <v>132</v>
      </c>
      <c r="AP57" s="50">
        <v>161</v>
      </c>
      <c r="AQ57" s="19">
        <v>149</v>
      </c>
      <c r="AR57" s="50">
        <v>175</v>
      </c>
      <c r="AS57" s="52" t="s">
        <v>34</v>
      </c>
      <c r="AT57" s="19">
        <v>181</v>
      </c>
      <c r="AU57" s="50">
        <v>169</v>
      </c>
      <c r="AV57" s="19">
        <v>86</v>
      </c>
      <c r="AW57" s="50">
        <v>153</v>
      </c>
      <c r="AX57" s="19">
        <v>249</v>
      </c>
      <c r="AY57" s="50">
        <v>303</v>
      </c>
      <c r="AZ57" s="19">
        <v>0</v>
      </c>
      <c r="BA57" s="50">
        <v>155</v>
      </c>
      <c r="BB57" s="19">
        <v>0</v>
      </c>
      <c r="BC57" s="50">
        <v>155</v>
      </c>
      <c r="BD57" s="52" t="s">
        <v>34</v>
      </c>
      <c r="BE57" s="19">
        <v>62</v>
      </c>
      <c r="BF57" s="50">
        <v>104</v>
      </c>
      <c r="BG57" s="19">
        <v>369</v>
      </c>
      <c r="BH57" s="50">
        <v>392</v>
      </c>
      <c r="BI57" s="19">
        <v>11684</v>
      </c>
      <c r="BJ57" s="50">
        <v>2247</v>
      </c>
      <c r="BK57" s="19">
        <v>422</v>
      </c>
      <c r="BL57" s="50">
        <v>372</v>
      </c>
      <c r="BM57" s="19">
        <v>563</v>
      </c>
      <c r="BN57" s="50">
        <v>420</v>
      </c>
      <c r="BO57" s="52" t="s">
        <v>34</v>
      </c>
      <c r="BP57" s="19">
        <v>1307</v>
      </c>
      <c r="BQ57" s="50">
        <v>635</v>
      </c>
      <c r="BR57" s="19">
        <v>922</v>
      </c>
      <c r="BS57" s="50">
        <v>1102</v>
      </c>
      <c r="BT57" s="19">
        <v>183</v>
      </c>
      <c r="BU57" s="50">
        <v>235</v>
      </c>
      <c r="BV57" s="19">
        <v>385</v>
      </c>
      <c r="BW57" s="50">
        <v>449</v>
      </c>
      <c r="BX57" s="19">
        <v>576</v>
      </c>
      <c r="BY57" s="50">
        <v>758</v>
      </c>
      <c r="BZ57" s="52" t="s">
        <v>34</v>
      </c>
      <c r="CA57" s="19">
        <v>144</v>
      </c>
      <c r="CB57" s="50">
        <v>136</v>
      </c>
      <c r="CC57" s="19">
        <v>133</v>
      </c>
      <c r="CD57" s="50">
        <v>166</v>
      </c>
      <c r="CE57" s="19">
        <v>162</v>
      </c>
      <c r="CF57" s="50">
        <v>285</v>
      </c>
      <c r="CG57" s="23" t="s">
        <v>61</v>
      </c>
      <c r="CH57" s="55" t="s">
        <v>61</v>
      </c>
      <c r="CI57" s="23">
        <v>174</v>
      </c>
      <c r="CJ57" s="50">
        <v>143</v>
      </c>
      <c r="CK57" s="52" t="s">
        <v>34</v>
      </c>
      <c r="CL57" s="19">
        <v>339</v>
      </c>
      <c r="CM57" s="50">
        <v>336</v>
      </c>
      <c r="CN57" s="19">
        <v>347</v>
      </c>
      <c r="CO57" s="50">
        <v>476</v>
      </c>
      <c r="CP57" s="19">
        <v>28</v>
      </c>
      <c r="CQ57" s="50">
        <v>39</v>
      </c>
      <c r="CR57" s="19">
        <v>0</v>
      </c>
      <c r="CS57" s="50">
        <v>155</v>
      </c>
      <c r="CT57" s="19">
        <v>0</v>
      </c>
      <c r="CU57" s="50">
        <v>155</v>
      </c>
      <c r="CV57" s="52" t="s">
        <v>34</v>
      </c>
      <c r="CW57" s="19">
        <v>2377</v>
      </c>
      <c r="CX57" s="50">
        <v>843</v>
      </c>
      <c r="CY57" s="19">
        <v>177</v>
      </c>
      <c r="CZ57" s="50">
        <v>170</v>
      </c>
      <c r="DA57" s="19">
        <v>1378</v>
      </c>
      <c r="DB57" s="50">
        <v>683</v>
      </c>
      <c r="DC57" s="19">
        <v>38</v>
      </c>
      <c r="DD57" s="50">
        <v>57</v>
      </c>
      <c r="DE57" s="19">
        <v>0</v>
      </c>
      <c r="DF57" s="50">
        <v>155</v>
      </c>
      <c r="DG57" s="52" t="s">
        <v>34</v>
      </c>
      <c r="DH57" s="19">
        <v>251</v>
      </c>
      <c r="DI57" s="50">
        <v>318</v>
      </c>
      <c r="DJ57" s="19">
        <v>709</v>
      </c>
      <c r="DK57" s="50">
        <v>552</v>
      </c>
      <c r="DL57" s="19">
        <v>144</v>
      </c>
      <c r="DM57" s="50">
        <v>234</v>
      </c>
      <c r="DN57" s="19">
        <v>556</v>
      </c>
      <c r="DO57" s="50">
        <v>273</v>
      </c>
      <c r="DP57" s="19">
        <v>342</v>
      </c>
      <c r="DQ57" s="50">
        <v>234</v>
      </c>
      <c r="DR57" s="52" t="s">
        <v>34</v>
      </c>
      <c r="DS57" s="19">
        <v>4715</v>
      </c>
      <c r="DT57" s="50">
        <v>1828</v>
      </c>
      <c r="DU57" s="19">
        <v>1049</v>
      </c>
      <c r="DV57" s="50">
        <v>1257</v>
      </c>
      <c r="DW57" s="19">
        <v>0</v>
      </c>
      <c r="DX57" s="50">
        <v>155</v>
      </c>
      <c r="DY57" s="19">
        <v>3666</v>
      </c>
      <c r="DZ57" s="50">
        <v>1401</v>
      </c>
    </row>
    <row r="58" spans="1:130" x14ac:dyDescent="0.2">
      <c r="A58" s="52" t="s">
        <v>35</v>
      </c>
      <c r="B58" s="19">
        <v>11481752</v>
      </c>
      <c r="C58" s="50">
        <v>4551</v>
      </c>
      <c r="D58" s="19">
        <v>9755589</v>
      </c>
      <c r="E58" s="50">
        <v>33208</v>
      </c>
      <c r="F58" s="19">
        <v>1482286</v>
      </c>
      <c r="G58" s="50">
        <v>29906</v>
      </c>
      <c r="H58" s="19">
        <v>195396</v>
      </c>
      <c r="I58" s="50">
        <v>9185</v>
      </c>
      <c r="J58" s="19">
        <v>3101</v>
      </c>
      <c r="K58" s="50">
        <v>1343</v>
      </c>
      <c r="L58" s="52" t="s">
        <v>35</v>
      </c>
      <c r="M58" s="19">
        <v>169</v>
      </c>
      <c r="N58" s="50">
        <v>173</v>
      </c>
      <c r="O58" s="19">
        <v>2620</v>
      </c>
      <c r="P58" s="50">
        <v>1632</v>
      </c>
      <c r="Q58" s="19">
        <v>873</v>
      </c>
      <c r="R58" s="50">
        <v>690</v>
      </c>
      <c r="S58" s="19">
        <v>11777</v>
      </c>
      <c r="T58" s="50">
        <v>2353</v>
      </c>
      <c r="U58" s="19">
        <v>3265</v>
      </c>
      <c r="V58" s="50">
        <v>1806</v>
      </c>
      <c r="W58" s="52" t="s">
        <v>35</v>
      </c>
      <c r="X58" s="19">
        <v>1340</v>
      </c>
      <c r="Y58" s="50">
        <v>509</v>
      </c>
      <c r="Z58" s="19">
        <v>452</v>
      </c>
      <c r="AA58" s="50">
        <v>400</v>
      </c>
      <c r="AB58" s="19">
        <v>784</v>
      </c>
      <c r="AC58" s="50">
        <v>399</v>
      </c>
      <c r="AD58" s="19">
        <v>15087</v>
      </c>
      <c r="AE58" s="50">
        <v>2583</v>
      </c>
      <c r="AF58" s="19">
        <v>3987</v>
      </c>
      <c r="AG58" s="50">
        <v>2101</v>
      </c>
      <c r="AH58" s="52" t="s">
        <v>35</v>
      </c>
      <c r="AI58" s="19">
        <v>771</v>
      </c>
      <c r="AJ58" s="50">
        <v>638</v>
      </c>
      <c r="AK58" s="19">
        <v>31</v>
      </c>
      <c r="AL58" s="50">
        <v>57</v>
      </c>
      <c r="AM58" s="19">
        <v>12463</v>
      </c>
      <c r="AN58" s="50">
        <v>2480</v>
      </c>
      <c r="AO58" s="19">
        <v>11578</v>
      </c>
      <c r="AP58" s="50">
        <v>2314</v>
      </c>
      <c r="AQ58" s="19">
        <v>389</v>
      </c>
      <c r="AR58" s="50">
        <v>255</v>
      </c>
      <c r="AS58" s="52" t="s">
        <v>35</v>
      </c>
      <c r="AT58" s="19">
        <v>1622</v>
      </c>
      <c r="AU58" s="50">
        <v>1477</v>
      </c>
      <c r="AV58" s="19">
        <v>10952</v>
      </c>
      <c r="AW58" s="50">
        <v>2535</v>
      </c>
      <c r="AX58" s="19">
        <v>2017</v>
      </c>
      <c r="AY58" s="50">
        <v>1890</v>
      </c>
      <c r="AZ58" s="19">
        <v>509</v>
      </c>
      <c r="BA58" s="50">
        <v>382</v>
      </c>
      <c r="BB58" s="19">
        <v>2611</v>
      </c>
      <c r="BC58" s="50">
        <v>929</v>
      </c>
      <c r="BD58" s="52" t="s">
        <v>35</v>
      </c>
      <c r="BE58" s="19">
        <v>2462</v>
      </c>
      <c r="BF58" s="50">
        <v>943</v>
      </c>
      <c r="BG58" s="19">
        <v>13107</v>
      </c>
      <c r="BH58" s="50">
        <v>2645</v>
      </c>
      <c r="BI58" s="19">
        <v>2793</v>
      </c>
      <c r="BJ58" s="50">
        <v>1023</v>
      </c>
      <c r="BK58" s="19">
        <v>605</v>
      </c>
      <c r="BL58" s="50">
        <v>520</v>
      </c>
      <c r="BM58" s="19">
        <v>2206</v>
      </c>
      <c r="BN58" s="50">
        <v>1231</v>
      </c>
      <c r="BO58" s="52" t="s">
        <v>35</v>
      </c>
      <c r="BP58" s="19">
        <v>617</v>
      </c>
      <c r="BQ58" s="50">
        <v>675</v>
      </c>
      <c r="BR58" s="19">
        <v>410</v>
      </c>
      <c r="BS58" s="50">
        <v>337</v>
      </c>
      <c r="BT58" s="19">
        <v>2132</v>
      </c>
      <c r="BU58" s="50">
        <v>1241</v>
      </c>
      <c r="BV58" s="19">
        <v>1068</v>
      </c>
      <c r="BW58" s="50">
        <v>956</v>
      </c>
      <c r="BX58" s="19">
        <v>4520</v>
      </c>
      <c r="BY58" s="50">
        <v>1613</v>
      </c>
      <c r="BZ58" s="52" t="s">
        <v>35</v>
      </c>
      <c r="CA58" s="19">
        <v>551</v>
      </c>
      <c r="CB58" s="50">
        <v>438</v>
      </c>
      <c r="CC58" s="19">
        <v>9518</v>
      </c>
      <c r="CD58" s="50">
        <v>2457</v>
      </c>
      <c r="CE58" s="19">
        <v>8822</v>
      </c>
      <c r="CF58" s="50">
        <v>2918</v>
      </c>
      <c r="CG58" s="19">
        <v>292</v>
      </c>
      <c r="CH58" s="50">
        <v>338</v>
      </c>
      <c r="CI58" s="23" t="s">
        <v>61</v>
      </c>
      <c r="CJ58" s="145" t="s">
        <v>61</v>
      </c>
      <c r="CK58" s="52" t="s">
        <v>35</v>
      </c>
      <c r="CL58" s="23">
        <v>2210</v>
      </c>
      <c r="CM58" s="50">
        <v>1311</v>
      </c>
      <c r="CN58" s="19">
        <v>1483</v>
      </c>
      <c r="CO58" s="50">
        <v>937</v>
      </c>
      <c r="CP58" s="19">
        <v>14425</v>
      </c>
      <c r="CQ58" s="50">
        <v>2284</v>
      </c>
      <c r="CR58" s="19">
        <v>667</v>
      </c>
      <c r="CS58" s="50">
        <v>1056</v>
      </c>
      <c r="CT58" s="19">
        <v>2487</v>
      </c>
      <c r="CU58" s="50">
        <v>910</v>
      </c>
      <c r="CV58" s="52" t="s">
        <v>35</v>
      </c>
      <c r="CW58" s="19">
        <v>217</v>
      </c>
      <c r="CX58" s="50">
        <v>260</v>
      </c>
      <c r="CY58" s="19">
        <v>7805</v>
      </c>
      <c r="CZ58" s="50">
        <v>2468</v>
      </c>
      <c r="DA58" s="19">
        <v>8712</v>
      </c>
      <c r="DB58" s="50">
        <v>2634</v>
      </c>
      <c r="DC58" s="19">
        <v>1622</v>
      </c>
      <c r="DD58" s="50">
        <v>1059</v>
      </c>
      <c r="DE58" s="19">
        <v>435</v>
      </c>
      <c r="DF58" s="50">
        <v>424</v>
      </c>
      <c r="DG58" s="52" t="s">
        <v>35</v>
      </c>
      <c r="DH58" s="19">
        <v>5844</v>
      </c>
      <c r="DI58" s="50">
        <v>2030</v>
      </c>
      <c r="DJ58" s="19">
        <v>3423</v>
      </c>
      <c r="DK58" s="50">
        <v>1239</v>
      </c>
      <c r="DL58" s="19">
        <v>8726</v>
      </c>
      <c r="DM58" s="50">
        <v>1631</v>
      </c>
      <c r="DN58" s="19">
        <v>1660</v>
      </c>
      <c r="DO58" s="50">
        <v>554</v>
      </c>
      <c r="DP58" s="19">
        <v>179</v>
      </c>
      <c r="DQ58" s="50">
        <v>228</v>
      </c>
      <c r="DR58" s="52" t="s">
        <v>35</v>
      </c>
      <c r="DS58" s="19">
        <v>48481</v>
      </c>
      <c r="DT58" s="50">
        <v>5348</v>
      </c>
      <c r="DU58" s="19">
        <v>3059</v>
      </c>
      <c r="DV58" s="50">
        <v>1218</v>
      </c>
      <c r="DW58" s="19">
        <v>0</v>
      </c>
      <c r="DX58" s="50">
        <v>189</v>
      </c>
      <c r="DY58" s="19">
        <v>45422</v>
      </c>
      <c r="DZ58" s="50">
        <v>5307</v>
      </c>
    </row>
    <row r="59" spans="1:130" x14ac:dyDescent="0.2">
      <c r="A59" s="52" t="s">
        <v>36</v>
      </c>
      <c r="B59" s="19">
        <v>3873232</v>
      </c>
      <c r="C59" s="50">
        <v>2534</v>
      </c>
      <c r="D59" s="19">
        <v>3225478</v>
      </c>
      <c r="E59" s="50">
        <v>15384</v>
      </c>
      <c r="F59" s="19">
        <v>530770</v>
      </c>
      <c r="G59" s="50">
        <v>13855</v>
      </c>
      <c r="H59" s="19">
        <v>102000</v>
      </c>
      <c r="I59" s="50">
        <v>7094</v>
      </c>
      <c r="J59" s="19">
        <v>176</v>
      </c>
      <c r="K59" s="50">
        <v>192</v>
      </c>
      <c r="L59" s="52" t="s">
        <v>36</v>
      </c>
      <c r="M59" s="19">
        <v>328</v>
      </c>
      <c r="N59" s="50">
        <v>330</v>
      </c>
      <c r="O59" s="19">
        <v>1912</v>
      </c>
      <c r="P59" s="50">
        <v>831</v>
      </c>
      <c r="Q59" s="19">
        <v>7396</v>
      </c>
      <c r="R59" s="50">
        <v>1474</v>
      </c>
      <c r="S59" s="19">
        <v>11302</v>
      </c>
      <c r="T59" s="50">
        <v>3500</v>
      </c>
      <c r="U59" s="19">
        <v>3698</v>
      </c>
      <c r="V59" s="50">
        <v>1371</v>
      </c>
      <c r="W59" s="52" t="s">
        <v>36</v>
      </c>
      <c r="X59" s="19">
        <v>391</v>
      </c>
      <c r="Y59" s="50">
        <v>446</v>
      </c>
      <c r="Z59" s="19">
        <v>185</v>
      </c>
      <c r="AA59" s="50">
        <v>183</v>
      </c>
      <c r="AB59" s="19">
        <v>254</v>
      </c>
      <c r="AC59" s="50">
        <v>382</v>
      </c>
      <c r="AD59" s="19">
        <v>3155</v>
      </c>
      <c r="AE59" s="50">
        <v>1655</v>
      </c>
      <c r="AF59" s="19">
        <v>2542</v>
      </c>
      <c r="AG59" s="50">
        <v>1126</v>
      </c>
      <c r="AH59" s="52" t="s">
        <v>36</v>
      </c>
      <c r="AI59" s="19">
        <v>385</v>
      </c>
      <c r="AJ59" s="50">
        <v>459</v>
      </c>
      <c r="AK59" s="19">
        <v>595</v>
      </c>
      <c r="AL59" s="50">
        <v>720</v>
      </c>
      <c r="AM59" s="19">
        <v>3007</v>
      </c>
      <c r="AN59" s="50">
        <v>1092</v>
      </c>
      <c r="AO59" s="19">
        <v>1087</v>
      </c>
      <c r="AP59" s="50">
        <v>414</v>
      </c>
      <c r="AQ59" s="19">
        <v>1283</v>
      </c>
      <c r="AR59" s="50">
        <v>698</v>
      </c>
      <c r="AS59" s="52" t="s">
        <v>36</v>
      </c>
      <c r="AT59" s="19">
        <v>6048</v>
      </c>
      <c r="AU59" s="50">
        <v>1581</v>
      </c>
      <c r="AV59" s="19">
        <v>1331</v>
      </c>
      <c r="AW59" s="50">
        <v>657</v>
      </c>
      <c r="AX59" s="19">
        <v>1484</v>
      </c>
      <c r="AY59" s="50">
        <v>636</v>
      </c>
      <c r="AZ59" s="19">
        <v>82</v>
      </c>
      <c r="BA59" s="50">
        <v>91</v>
      </c>
      <c r="BB59" s="19">
        <v>569</v>
      </c>
      <c r="BC59" s="50">
        <v>375</v>
      </c>
      <c r="BD59" s="52" t="s">
        <v>36</v>
      </c>
      <c r="BE59" s="19">
        <v>205</v>
      </c>
      <c r="BF59" s="50">
        <v>261</v>
      </c>
      <c r="BG59" s="19">
        <v>1577</v>
      </c>
      <c r="BH59" s="50">
        <v>848</v>
      </c>
      <c r="BI59" s="19">
        <v>528</v>
      </c>
      <c r="BJ59" s="50">
        <v>261</v>
      </c>
      <c r="BK59" s="19">
        <v>865</v>
      </c>
      <c r="BL59" s="50">
        <v>566</v>
      </c>
      <c r="BM59" s="19">
        <v>5253</v>
      </c>
      <c r="BN59" s="50">
        <v>1262</v>
      </c>
      <c r="BO59" s="52" t="s">
        <v>36</v>
      </c>
      <c r="BP59" s="19">
        <v>481</v>
      </c>
      <c r="BQ59" s="50">
        <v>429</v>
      </c>
      <c r="BR59" s="19">
        <v>145</v>
      </c>
      <c r="BS59" s="50">
        <v>152</v>
      </c>
      <c r="BT59" s="19">
        <v>627</v>
      </c>
      <c r="BU59" s="50">
        <v>322</v>
      </c>
      <c r="BV59" s="19">
        <v>393</v>
      </c>
      <c r="BW59" s="50">
        <v>443</v>
      </c>
      <c r="BX59" s="19">
        <v>424</v>
      </c>
      <c r="BY59" s="50">
        <v>266</v>
      </c>
      <c r="BZ59" s="52" t="s">
        <v>36</v>
      </c>
      <c r="CA59" s="19">
        <v>1011</v>
      </c>
      <c r="CB59" s="50">
        <v>477</v>
      </c>
      <c r="CC59" s="19">
        <v>2051</v>
      </c>
      <c r="CD59" s="50">
        <v>873</v>
      </c>
      <c r="CE59" s="19">
        <v>1909</v>
      </c>
      <c r="CF59" s="50">
        <v>879</v>
      </c>
      <c r="CG59" s="19">
        <v>212</v>
      </c>
      <c r="CH59" s="50">
        <v>167</v>
      </c>
      <c r="CI59" s="19">
        <v>1282</v>
      </c>
      <c r="CJ59" s="50">
        <v>1000</v>
      </c>
      <c r="CK59" s="52" t="s">
        <v>36</v>
      </c>
      <c r="CL59" s="23" t="s">
        <v>61</v>
      </c>
      <c r="CM59" s="55" t="s">
        <v>61</v>
      </c>
      <c r="CN59" s="23">
        <v>635</v>
      </c>
      <c r="CO59" s="50">
        <v>550</v>
      </c>
      <c r="CP59" s="19">
        <v>1405</v>
      </c>
      <c r="CQ59" s="50">
        <v>828</v>
      </c>
      <c r="CR59" s="19">
        <v>0</v>
      </c>
      <c r="CS59" s="50">
        <v>159</v>
      </c>
      <c r="CT59" s="19">
        <v>1108</v>
      </c>
      <c r="CU59" s="50">
        <v>615</v>
      </c>
      <c r="CV59" s="52" t="s">
        <v>36</v>
      </c>
      <c r="CW59" s="19">
        <v>194</v>
      </c>
      <c r="CX59" s="50">
        <v>208</v>
      </c>
      <c r="CY59" s="19">
        <v>1309</v>
      </c>
      <c r="CZ59" s="50">
        <v>590</v>
      </c>
      <c r="DA59" s="19">
        <v>28060</v>
      </c>
      <c r="DB59" s="50">
        <v>3869</v>
      </c>
      <c r="DC59" s="19">
        <v>783</v>
      </c>
      <c r="DD59" s="50">
        <v>737</v>
      </c>
      <c r="DE59" s="19">
        <v>61</v>
      </c>
      <c r="DF59" s="50">
        <v>82</v>
      </c>
      <c r="DG59" s="52" t="s">
        <v>36</v>
      </c>
      <c r="DH59" s="19">
        <v>1312</v>
      </c>
      <c r="DI59" s="50">
        <v>705</v>
      </c>
      <c r="DJ59" s="19">
        <v>1658</v>
      </c>
      <c r="DK59" s="50">
        <v>771</v>
      </c>
      <c r="DL59" s="19">
        <v>174</v>
      </c>
      <c r="DM59" s="50">
        <v>173</v>
      </c>
      <c r="DN59" s="19">
        <v>829</v>
      </c>
      <c r="DO59" s="50">
        <v>458</v>
      </c>
      <c r="DP59" s="19">
        <v>299</v>
      </c>
      <c r="DQ59" s="50">
        <v>306</v>
      </c>
      <c r="DR59" s="52" t="s">
        <v>36</v>
      </c>
      <c r="DS59" s="19">
        <v>14984</v>
      </c>
      <c r="DT59" s="50">
        <v>2936</v>
      </c>
      <c r="DU59" s="19">
        <v>272</v>
      </c>
      <c r="DV59" s="50">
        <v>182</v>
      </c>
      <c r="DW59" s="19">
        <v>484</v>
      </c>
      <c r="DX59" s="50">
        <v>543</v>
      </c>
      <c r="DY59" s="19">
        <v>14228</v>
      </c>
      <c r="DZ59" s="50">
        <v>2840</v>
      </c>
    </row>
    <row r="60" spans="1:130" x14ac:dyDescent="0.2">
      <c r="A60" s="52"/>
      <c r="B60" s="19"/>
      <c r="C60" s="50"/>
      <c r="D60" s="19"/>
      <c r="E60" s="50"/>
      <c r="F60" s="19"/>
      <c r="G60" s="50"/>
      <c r="H60" s="19"/>
      <c r="I60" s="50"/>
      <c r="J60" s="19"/>
      <c r="K60" s="50"/>
      <c r="L60" s="52"/>
      <c r="M60" s="19"/>
      <c r="N60" s="50"/>
      <c r="O60" s="19"/>
      <c r="P60" s="50"/>
      <c r="Q60" s="19"/>
      <c r="R60" s="50"/>
      <c r="S60" s="19"/>
      <c r="T60" s="50"/>
      <c r="U60" s="19"/>
      <c r="V60" s="50"/>
      <c r="W60" s="52"/>
      <c r="X60" s="19"/>
      <c r="Y60" s="50"/>
      <c r="Z60" s="19"/>
      <c r="AA60" s="50"/>
      <c r="AB60" s="19"/>
      <c r="AC60" s="50"/>
      <c r="AD60" s="19"/>
      <c r="AE60" s="50"/>
      <c r="AF60" s="19"/>
      <c r="AG60" s="50"/>
      <c r="AH60" s="52"/>
      <c r="AI60" s="19"/>
      <c r="AJ60" s="50"/>
      <c r="AK60" s="19"/>
      <c r="AL60" s="50"/>
      <c r="AM60" s="19"/>
      <c r="AN60" s="50"/>
      <c r="AO60" s="19"/>
      <c r="AP60" s="50"/>
      <c r="AQ60" s="19"/>
      <c r="AR60" s="50"/>
      <c r="AS60" s="52"/>
      <c r="AT60" s="19"/>
      <c r="AU60" s="50"/>
      <c r="AV60" s="19"/>
      <c r="AW60" s="50"/>
      <c r="AX60" s="19"/>
      <c r="AY60" s="50"/>
      <c r="AZ60" s="19"/>
      <c r="BA60" s="50"/>
      <c r="BB60" s="19"/>
      <c r="BC60" s="50"/>
      <c r="BD60" s="52"/>
      <c r="BE60" s="19"/>
      <c r="BF60" s="50"/>
      <c r="BG60" s="19"/>
      <c r="BH60" s="50"/>
      <c r="BI60" s="19"/>
      <c r="BJ60" s="50"/>
      <c r="BK60" s="19"/>
      <c r="BL60" s="50"/>
      <c r="BM60" s="19"/>
      <c r="BN60" s="50"/>
      <c r="BO60" s="52"/>
      <c r="BP60" s="19"/>
      <c r="BQ60" s="50"/>
      <c r="BR60" s="19"/>
      <c r="BS60" s="50"/>
      <c r="BT60" s="19"/>
      <c r="BU60" s="50"/>
      <c r="BV60" s="19"/>
      <c r="BW60" s="50"/>
      <c r="BX60" s="19"/>
      <c r="BY60" s="50"/>
      <c r="BZ60" s="52"/>
      <c r="CA60" s="19"/>
      <c r="CB60" s="50"/>
      <c r="CC60" s="19"/>
      <c r="CD60" s="50"/>
      <c r="CE60" s="19"/>
      <c r="CF60" s="50"/>
      <c r="CG60" s="19"/>
      <c r="CH60" s="50"/>
      <c r="CI60" s="19"/>
      <c r="CJ60" s="50"/>
      <c r="CK60" s="52"/>
      <c r="CL60" s="56"/>
      <c r="CM60" s="50"/>
      <c r="CN60" s="19"/>
      <c r="CO60" s="50"/>
      <c r="CP60" s="19"/>
      <c r="CQ60" s="50"/>
      <c r="CR60" s="19"/>
      <c r="CS60" s="50"/>
      <c r="CT60" s="19"/>
      <c r="CU60" s="50"/>
      <c r="CV60" s="52"/>
      <c r="CW60" s="19"/>
      <c r="CX60" s="50"/>
      <c r="CY60" s="19"/>
      <c r="CZ60" s="50"/>
      <c r="DA60" s="19"/>
      <c r="DB60" s="50"/>
      <c r="DC60" s="19"/>
      <c r="DD60" s="50"/>
      <c r="DE60" s="19"/>
      <c r="DF60" s="50"/>
      <c r="DG60" s="52"/>
      <c r="DH60" s="19"/>
      <c r="DI60" s="50"/>
      <c r="DJ60" s="19"/>
      <c r="DK60" s="50"/>
      <c r="DL60" s="19"/>
      <c r="DM60" s="50"/>
      <c r="DN60" s="19"/>
      <c r="DO60" s="50"/>
      <c r="DP60" s="19"/>
      <c r="DQ60" s="50"/>
      <c r="DR60" s="52"/>
      <c r="DS60" s="19"/>
      <c r="DT60" s="50"/>
      <c r="DU60" s="19"/>
      <c r="DV60" s="50"/>
      <c r="DW60" s="19"/>
      <c r="DX60" s="50"/>
      <c r="DY60" s="19"/>
      <c r="DZ60" s="50"/>
    </row>
    <row r="61" spans="1:130" x14ac:dyDescent="0.2">
      <c r="A61" s="52" t="s">
        <v>37</v>
      </c>
      <c r="B61" s="19">
        <v>4052221</v>
      </c>
      <c r="C61" s="50">
        <v>3173</v>
      </c>
      <c r="D61" s="19">
        <v>3307805</v>
      </c>
      <c r="E61" s="50">
        <v>19198</v>
      </c>
      <c r="F61" s="19">
        <v>577950</v>
      </c>
      <c r="G61" s="50">
        <v>19092</v>
      </c>
      <c r="H61" s="19">
        <v>139334</v>
      </c>
      <c r="I61" s="50">
        <v>9092</v>
      </c>
      <c r="J61" s="19">
        <v>167</v>
      </c>
      <c r="K61" s="50">
        <v>200</v>
      </c>
      <c r="L61" s="52" t="s">
        <v>37</v>
      </c>
      <c r="M61" s="19">
        <v>549</v>
      </c>
      <c r="N61" s="50">
        <v>334</v>
      </c>
      <c r="O61" s="19">
        <v>4932</v>
      </c>
      <c r="P61" s="50">
        <v>1728</v>
      </c>
      <c r="Q61" s="19">
        <v>921</v>
      </c>
      <c r="R61" s="50">
        <v>558</v>
      </c>
      <c r="S61" s="19">
        <v>43804</v>
      </c>
      <c r="T61" s="50">
        <v>5024</v>
      </c>
      <c r="U61" s="19">
        <v>3625</v>
      </c>
      <c r="V61" s="50">
        <v>1309</v>
      </c>
      <c r="W61" s="52" t="s">
        <v>37</v>
      </c>
      <c r="X61" s="19">
        <v>1127</v>
      </c>
      <c r="Y61" s="50">
        <v>1003</v>
      </c>
      <c r="Z61" s="19">
        <v>159</v>
      </c>
      <c r="AA61" s="50">
        <v>282</v>
      </c>
      <c r="AB61" s="19">
        <v>606</v>
      </c>
      <c r="AC61" s="50">
        <v>324</v>
      </c>
      <c r="AD61" s="19">
        <v>3172</v>
      </c>
      <c r="AE61" s="50">
        <v>1093</v>
      </c>
      <c r="AF61" s="19">
        <v>906</v>
      </c>
      <c r="AG61" s="50">
        <v>614</v>
      </c>
      <c r="AH61" s="52" t="s">
        <v>37</v>
      </c>
      <c r="AI61" s="19">
        <v>3302</v>
      </c>
      <c r="AJ61" s="50">
        <v>1527</v>
      </c>
      <c r="AK61" s="19">
        <v>4576</v>
      </c>
      <c r="AL61" s="50">
        <v>1686</v>
      </c>
      <c r="AM61" s="19">
        <v>2245</v>
      </c>
      <c r="AN61" s="50">
        <v>971</v>
      </c>
      <c r="AO61" s="19">
        <v>1052</v>
      </c>
      <c r="AP61" s="50">
        <v>629</v>
      </c>
      <c r="AQ61" s="19">
        <v>215</v>
      </c>
      <c r="AR61" s="50">
        <v>190</v>
      </c>
      <c r="AS61" s="52" t="s">
        <v>37</v>
      </c>
      <c r="AT61" s="19">
        <v>1748</v>
      </c>
      <c r="AU61" s="50">
        <v>1021</v>
      </c>
      <c r="AV61" s="19">
        <v>997</v>
      </c>
      <c r="AW61" s="50">
        <v>792</v>
      </c>
      <c r="AX61" s="19">
        <v>769</v>
      </c>
      <c r="AY61" s="50">
        <v>580</v>
      </c>
      <c r="AZ61" s="19">
        <v>419</v>
      </c>
      <c r="BA61" s="50">
        <v>298</v>
      </c>
      <c r="BB61" s="19">
        <v>1678</v>
      </c>
      <c r="BC61" s="50">
        <v>956</v>
      </c>
      <c r="BD61" s="52" t="s">
        <v>37</v>
      </c>
      <c r="BE61" s="19">
        <v>817</v>
      </c>
      <c r="BF61" s="50">
        <v>429</v>
      </c>
      <c r="BG61" s="19">
        <v>993</v>
      </c>
      <c r="BH61" s="50">
        <v>776</v>
      </c>
      <c r="BI61" s="19">
        <v>724</v>
      </c>
      <c r="BJ61" s="50">
        <v>563</v>
      </c>
      <c r="BK61" s="19">
        <v>235</v>
      </c>
      <c r="BL61" s="50">
        <v>234</v>
      </c>
      <c r="BM61" s="19">
        <v>1194</v>
      </c>
      <c r="BN61" s="50">
        <v>699</v>
      </c>
      <c r="BO61" s="52" t="s">
        <v>37</v>
      </c>
      <c r="BP61" s="19">
        <v>2827</v>
      </c>
      <c r="BQ61" s="50">
        <v>1152</v>
      </c>
      <c r="BR61" s="19">
        <v>644</v>
      </c>
      <c r="BS61" s="50">
        <v>804</v>
      </c>
      <c r="BT61" s="19">
        <v>1631</v>
      </c>
      <c r="BU61" s="50">
        <v>680</v>
      </c>
      <c r="BV61" s="19">
        <v>0</v>
      </c>
      <c r="BW61" s="50">
        <v>201</v>
      </c>
      <c r="BX61" s="19">
        <v>978</v>
      </c>
      <c r="BY61" s="50">
        <v>622</v>
      </c>
      <c r="BZ61" s="52" t="s">
        <v>37</v>
      </c>
      <c r="CA61" s="19">
        <v>2463</v>
      </c>
      <c r="CB61" s="50">
        <v>1110</v>
      </c>
      <c r="CC61" s="19">
        <v>2899</v>
      </c>
      <c r="CD61" s="50">
        <v>1447</v>
      </c>
      <c r="CE61" s="19">
        <v>2142</v>
      </c>
      <c r="CF61" s="50">
        <v>1447</v>
      </c>
      <c r="CG61" s="19">
        <v>402</v>
      </c>
      <c r="CH61" s="50">
        <v>356</v>
      </c>
      <c r="CI61" s="19">
        <v>1421</v>
      </c>
      <c r="CJ61" s="50">
        <v>739</v>
      </c>
      <c r="CK61" s="52" t="s">
        <v>37</v>
      </c>
      <c r="CL61" s="19">
        <v>2185</v>
      </c>
      <c r="CM61" s="50">
        <v>1838</v>
      </c>
      <c r="CN61" s="23" t="s">
        <v>61</v>
      </c>
      <c r="CO61" s="55" t="s">
        <v>61</v>
      </c>
      <c r="CP61" s="23">
        <v>1958</v>
      </c>
      <c r="CQ61" s="50">
        <v>894</v>
      </c>
      <c r="CR61" s="19">
        <v>156</v>
      </c>
      <c r="CS61" s="50">
        <v>253</v>
      </c>
      <c r="CT61" s="19">
        <v>531</v>
      </c>
      <c r="CU61" s="50">
        <v>448</v>
      </c>
      <c r="CV61" s="52" t="s">
        <v>37</v>
      </c>
      <c r="CW61" s="19">
        <v>608</v>
      </c>
      <c r="CX61" s="50">
        <v>749</v>
      </c>
      <c r="CY61" s="19">
        <v>1168</v>
      </c>
      <c r="CZ61" s="50">
        <v>863</v>
      </c>
      <c r="DA61" s="19">
        <v>5377</v>
      </c>
      <c r="DB61" s="50">
        <v>1611</v>
      </c>
      <c r="DC61" s="19">
        <v>3246</v>
      </c>
      <c r="DD61" s="50">
        <v>1305</v>
      </c>
      <c r="DE61" s="19">
        <v>158</v>
      </c>
      <c r="DF61" s="50">
        <v>191</v>
      </c>
      <c r="DG61" s="52" t="s">
        <v>37</v>
      </c>
      <c r="DH61" s="19">
        <v>2141</v>
      </c>
      <c r="DI61" s="50">
        <v>1256</v>
      </c>
      <c r="DJ61" s="19">
        <v>24207</v>
      </c>
      <c r="DK61" s="50">
        <v>3446</v>
      </c>
      <c r="DL61" s="19">
        <v>140</v>
      </c>
      <c r="DM61" s="50">
        <v>230</v>
      </c>
      <c r="DN61" s="19">
        <v>557</v>
      </c>
      <c r="DO61" s="50">
        <v>316</v>
      </c>
      <c r="DP61" s="19">
        <v>563</v>
      </c>
      <c r="DQ61" s="50">
        <v>341</v>
      </c>
      <c r="DR61" s="52" t="s">
        <v>37</v>
      </c>
      <c r="DS61" s="19">
        <v>27132</v>
      </c>
      <c r="DT61" s="50">
        <v>4466</v>
      </c>
      <c r="DU61" s="19">
        <v>0</v>
      </c>
      <c r="DV61" s="50">
        <v>201</v>
      </c>
      <c r="DW61" s="19">
        <v>95</v>
      </c>
      <c r="DX61" s="50">
        <v>155</v>
      </c>
      <c r="DY61" s="19">
        <v>27037</v>
      </c>
      <c r="DZ61" s="50">
        <v>4445</v>
      </c>
    </row>
    <row r="62" spans="1:130" x14ac:dyDescent="0.2">
      <c r="A62" s="52" t="s">
        <v>38</v>
      </c>
      <c r="B62" s="19">
        <v>12645493</v>
      </c>
      <c r="C62" s="50">
        <v>5619</v>
      </c>
      <c r="D62" s="19">
        <v>11016361</v>
      </c>
      <c r="E62" s="50">
        <v>36704</v>
      </c>
      <c r="F62" s="19">
        <v>1308271</v>
      </c>
      <c r="G62" s="50">
        <v>34321</v>
      </c>
      <c r="H62" s="19">
        <v>252060</v>
      </c>
      <c r="I62" s="50">
        <v>10750</v>
      </c>
      <c r="J62" s="19">
        <v>1978</v>
      </c>
      <c r="K62" s="50">
        <v>1064</v>
      </c>
      <c r="L62" s="52" t="s">
        <v>38</v>
      </c>
      <c r="M62" s="19">
        <v>820</v>
      </c>
      <c r="N62" s="50">
        <v>539</v>
      </c>
      <c r="O62" s="19">
        <v>2076</v>
      </c>
      <c r="P62" s="50">
        <v>748</v>
      </c>
      <c r="Q62" s="19">
        <v>979</v>
      </c>
      <c r="R62" s="50">
        <v>424</v>
      </c>
      <c r="S62" s="19">
        <v>12381</v>
      </c>
      <c r="T62" s="50">
        <v>2594</v>
      </c>
      <c r="U62" s="19">
        <v>3434</v>
      </c>
      <c r="V62" s="50">
        <v>1046</v>
      </c>
      <c r="W62" s="52" t="s">
        <v>38</v>
      </c>
      <c r="X62" s="19">
        <v>6629</v>
      </c>
      <c r="Y62" s="50">
        <v>2261</v>
      </c>
      <c r="Z62" s="19">
        <v>5168</v>
      </c>
      <c r="AA62" s="50">
        <v>1161</v>
      </c>
      <c r="AB62" s="19">
        <v>1908</v>
      </c>
      <c r="AC62" s="50">
        <v>696</v>
      </c>
      <c r="AD62" s="19">
        <v>12938</v>
      </c>
      <c r="AE62" s="50">
        <v>2483</v>
      </c>
      <c r="AF62" s="19">
        <v>5206</v>
      </c>
      <c r="AG62" s="50">
        <v>1645</v>
      </c>
      <c r="AH62" s="52" t="s">
        <v>38</v>
      </c>
      <c r="AI62" s="19">
        <v>588</v>
      </c>
      <c r="AJ62" s="50">
        <v>313</v>
      </c>
      <c r="AK62" s="19">
        <v>629</v>
      </c>
      <c r="AL62" s="50">
        <v>464</v>
      </c>
      <c r="AM62" s="19">
        <v>5341</v>
      </c>
      <c r="AN62" s="50">
        <v>1561</v>
      </c>
      <c r="AO62" s="19">
        <v>1559</v>
      </c>
      <c r="AP62" s="50">
        <v>567</v>
      </c>
      <c r="AQ62" s="19">
        <v>936</v>
      </c>
      <c r="AR62" s="50">
        <v>786</v>
      </c>
      <c r="AS62" s="52" t="s">
        <v>38</v>
      </c>
      <c r="AT62" s="19">
        <v>1154</v>
      </c>
      <c r="AU62" s="50">
        <v>836</v>
      </c>
      <c r="AV62" s="19">
        <v>1487</v>
      </c>
      <c r="AW62" s="50">
        <v>702</v>
      </c>
      <c r="AX62" s="19">
        <v>513</v>
      </c>
      <c r="AY62" s="50">
        <v>363</v>
      </c>
      <c r="AZ62" s="19">
        <v>770</v>
      </c>
      <c r="BA62" s="50">
        <v>508</v>
      </c>
      <c r="BB62" s="19">
        <v>19747</v>
      </c>
      <c r="BC62" s="50">
        <v>3362</v>
      </c>
      <c r="BD62" s="52" t="s">
        <v>38</v>
      </c>
      <c r="BE62" s="19">
        <v>8352</v>
      </c>
      <c r="BF62" s="50">
        <v>2535</v>
      </c>
      <c r="BG62" s="19">
        <v>2283</v>
      </c>
      <c r="BH62" s="50">
        <v>813</v>
      </c>
      <c r="BI62" s="19">
        <v>1557</v>
      </c>
      <c r="BJ62" s="50">
        <v>657</v>
      </c>
      <c r="BK62" s="19">
        <v>399</v>
      </c>
      <c r="BL62" s="50">
        <v>318</v>
      </c>
      <c r="BM62" s="19">
        <v>1363</v>
      </c>
      <c r="BN62" s="50">
        <v>870</v>
      </c>
      <c r="BO62" s="52" t="s">
        <v>38</v>
      </c>
      <c r="BP62" s="19">
        <v>171</v>
      </c>
      <c r="BQ62" s="50">
        <v>146</v>
      </c>
      <c r="BR62" s="19">
        <v>1063</v>
      </c>
      <c r="BS62" s="50">
        <v>669</v>
      </c>
      <c r="BT62" s="19">
        <v>803</v>
      </c>
      <c r="BU62" s="50">
        <v>464</v>
      </c>
      <c r="BV62" s="19">
        <v>1259</v>
      </c>
      <c r="BW62" s="50">
        <v>643</v>
      </c>
      <c r="BX62" s="19">
        <v>40118</v>
      </c>
      <c r="BY62" s="50">
        <v>3894</v>
      </c>
      <c r="BZ62" s="52" t="s">
        <v>38</v>
      </c>
      <c r="CA62" s="19">
        <v>675</v>
      </c>
      <c r="CB62" s="50">
        <v>583</v>
      </c>
      <c r="CC62" s="19">
        <v>40208</v>
      </c>
      <c r="CD62" s="50">
        <v>5965</v>
      </c>
      <c r="CE62" s="19">
        <v>9251</v>
      </c>
      <c r="CF62" s="50">
        <v>2308</v>
      </c>
      <c r="CG62" s="19">
        <v>106</v>
      </c>
      <c r="CH62" s="50">
        <v>128</v>
      </c>
      <c r="CI62" s="19">
        <v>10700</v>
      </c>
      <c r="CJ62" s="50">
        <v>2215</v>
      </c>
      <c r="CK62" s="52" t="s">
        <v>38</v>
      </c>
      <c r="CL62" s="19">
        <v>1130</v>
      </c>
      <c r="CM62" s="50">
        <v>803</v>
      </c>
      <c r="CN62" s="19">
        <v>2511</v>
      </c>
      <c r="CO62" s="50">
        <v>1068</v>
      </c>
      <c r="CP62" s="23" t="s">
        <v>61</v>
      </c>
      <c r="CQ62" s="55" t="s">
        <v>61</v>
      </c>
      <c r="CR62" s="23">
        <v>1204</v>
      </c>
      <c r="CS62" s="50">
        <v>672</v>
      </c>
      <c r="CT62" s="19">
        <v>1582</v>
      </c>
      <c r="CU62" s="50">
        <v>583</v>
      </c>
      <c r="CV62" s="52" t="s">
        <v>38</v>
      </c>
      <c r="CW62" s="19">
        <v>162</v>
      </c>
      <c r="CX62" s="50">
        <v>209</v>
      </c>
      <c r="CY62" s="19">
        <v>2746</v>
      </c>
      <c r="CZ62" s="50">
        <v>811</v>
      </c>
      <c r="DA62" s="19">
        <v>12497</v>
      </c>
      <c r="DB62" s="50">
        <v>3500</v>
      </c>
      <c r="DC62" s="19">
        <v>2014</v>
      </c>
      <c r="DD62" s="50">
        <v>2040</v>
      </c>
      <c r="DE62" s="19">
        <v>604</v>
      </c>
      <c r="DF62" s="50">
        <v>499</v>
      </c>
      <c r="DG62" s="52" t="s">
        <v>38</v>
      </c>
      <c r="DH62" s="19">
        <v>12785</v>
      </c>
      <c r="DI62" s="50">
        <v>2800</v>
      </c>
      <c r="DJ62" s="19">
        <v>3772</v>
      </c>
      <c r="DK62" s="50">
        <v>1435</v>
      </c>
      <c r="DL62" s="19">
        <v>3979</v>
      </c>
      <c r="DM62" s="50">
        <v>1207</v>
      </c>
      <c r="DN62" s="19">
        <v>2337</v>
      </c>
      <c r="DO62" s="50">
        <v>2135</v>
      </c>
      <c r="DP62" s="19">
        <v>188</v>
      </c>
      <c r="DQ62" s="50">
        <v>211</v>
      </c>
      <c r="DR62" s="52" t="s">
        <v>38</v>
      </c>
      <c r="DS62" s="19">
        <v>68801</v>
      </c>
      <c r="DT62" s="50">
        <v>6719</v>
      </c>
      <c r="DU62" s="19">
        <v>7005</v>
      </c>
      <c r="DV62" s="50">
        <v>2340</v>
      </c>
      <c r="DW62" s="19">
        <v>332</v>
      </c>
      <c r="DX62" s="50">
        <v>323</v>
      </c>
      <c r="DY62" s="19">
        <v>61464</v>
      </c>
      <c r="DZ62" s="50">
        <v>5997</v>
      </c>
    </row>
    <row r="63" spans="1:130" x14ac:dyDescent="0.2">
      <c r="A63" s="52" t="s">
        <v>40</v>
      </c>
      <c r="B63" s="19">
        <v>1045691</v>
      </c>
      <c r="C63" s="50">
        <v>1810</v>
      </c>
      <c r="D63" s="19">
        <v>898574</v>
      </c>
      <c r="E63" s="50">
        <v>10119</v>
      </c>
      <c r="F63" s="19">
        <v>106725</v>
      </c>
      <c r="G63" s="50">
        <v>9017</v>
      </c>
      <c r="H63" s="19">
        <v>32800</v>
      </c>
      <c r="I63" s="50">
        <v>4037</v>
      </c>
      <c r="J63" s="19">
        <v>53</v>
      </c>
      <c r="K63" s="50">
        <v>80</v>
      </c>
      <c r="L63" s="52" t="s">
        <v>40</v>
      </c>
      <c r="M63" s="19">
        <v>0</v>
      </c>
      <c r="N63" s="50">
        <v>208</v>
      </c>
      <c r="O63" s="19">
        <v>360</v>
      </c>
      <c r="P63" s="50">
        <v>303</v>
      </c>
      <c r="Q63" s="19">
        <v>91</v>
      </c>
      <c r="R63" s="50">
        <v>145</v>
      </c>
      <c r="S63" s="19">
        <v>1484</v>
      </c>
      <c r="T63" s="50">
        <v>769</v>
      </c>
      <c r="U63" s="19">
        <v>421</v>
      </c>
      <c r="V63" s="50">
        <v>350</v>
      </c>
      <c r="W63" s="52" t="s">
        <v>40</v>
      </c>
      <c r="X63" s="19">
        <v>4252</v>
      </c>
      <c r="Y63" s="50">
        <v>1867</v>
      </c>
      <c r="Z63" s="19">
        <v>23</v>
      </c>
      <c r="AA63" s="50">
        <v>46</v>
      </c>
      <c r="AB63" s="19">
        <v>177</v>
      </c>
      <c r="AC63" s="50">
        <v>190</v>
      </c>
      <c r="AD63" s="19">
        <v>2778</v>
      </c>
      <c r="AE63" s="50">
        <v>1311</v>
      </c>
      <c r="AF63" s="19">
        <v>390</v>
      </c>
      <c r="AG63" s="50">
        <v>508</v>
      </c>
      <c r="AH63" s="52" t="s">
        <v>40</v>
      </c>
      <c r="AI63" s="19">
        <v>17</v>
      </c>
      <c r="AJ63" s="50">
        <v>44</v>
      </c>
      <c r="AK63" s="19">
        <v>0</v>
      </c>
      <c r="AL63" s="50">
        <v>208</v>
      </c>
      <c r="AM63" s="19">
        <v>621</v>
      </c>
      <c r="AN63" s="50">
        <v>462</v>
      </c>
      <c r="AO63" s="19">
        <v>0</v>
      </c>
      <c r="AP63" s="50">
        <v>208</v>
      </c>
      <c r="AQ63" s="19">
        <v>307</v>
      </c>
      <c r="AR63" s="50">
        <v>466</v>
      </c>
      <c r="AS63" s="52" t="s">
        <v>40</v>
      </c>
      <c r="AT63" s="19">
        <v>0</v>
      </c>
      <c r="AU63" s="50">
        <v>208</v>
      </c>
      <c r="AV63" s="19">
        <v>41</v>
      </c>
      <c r="AW63" s="50">
        <v>70</v>
      </c>
      <c r="AX63" s="19">
        <v>0</v>
      </c>
      <c r="AY63" s="50">
        <v>208</v>
      </c>
      <c r="AZ63" s="19">
        <v>209</v>
      </c>
      <c r="BA63" s="50">
        <v>203</v>
      </c>
      <c r="BB63" s="19">
        <v>623</v>
      </c>
      <c r="BC63" s="50">
        <v>470</v>
      </c>
      <c r="BD63" s="52" t="s">
        <v>40</v>
      </c>
      <c r="BE63" s="19">
        <v>9077</v>
      </c>
      <c r="BF63" s="50">
        <v>1853</v>
      </c>
      <c r="BG63" s="19">
        <v>696</v>
      </c>
      <c r="BH63" s="50">
        <v>905</v>
      </c>
      <c r="BI63" s="19">
        <v>141</v>
      </c>
      <c r="BJ63" s="50">
        <v>242</v>
      </c>
      <c r="BK63" s="19">
        <v>135</v>
      </c>
      <c r="BL63" s="50">
        <v>213</v>
      </c>
      <c r="BM63" s="19">
        <v>87</v>
      </c>
      <c r="BN63" s="50">
        <v>101</v>
      </c>
      <c r="BO63" s="52" t="s">
        <v>40</v>
      </c>
      <c r="BP63" s="19">
        <v>84</v>
      </c>
      <c r="BQ63" s="50">
        <v>141</v>
      </c>
      <c r="BR63" s="19">
        <v>196</v>
      </c>
      <c r="BS63" s="50">
        <v>288</v>
      </c>
      <c r="BT63" s="19">
        <v>97</v>
      </c>
      <c r="BU63" s="50">
        <v>142</v>
      </c>
      <c r="BV63" s="19">
        <v>923</v>
      </c>
      <c r="BW63" s="50">
        <v>453</v>
      </c>
      <c r="BX63" s="19">
        <v>631</v>
      </c>
      <c r="BY63" s="50">
        <v>393</v>
      </c>
      <c r="BZ63" s="52" t="s">
        <v>40</v>
      </c>
      <c r="CA63" s="19">
        <v>0</v>
      </c>
      <c r="CB63" s="50">
        <v>208</v>
      </c>
      <c r="CC63" s="19">
        <v>2631</v>
      </c>
      <c r="CD63" s="50">
        <v>864</v>
      </c>
      <c r="CE63" s="19">
        <v>812</v>
      </c>
      <c r="CF63" s="50">
        <v>600</v>
      </c>
      <c r="CG63" s="19">
        <v>113</v>
      </c>
      <c r="CH63" s="50">
        <v>190</v>
      </c>
      <c r="CI63" s="19">
        <v>318</v>
      </c>
      <c r="CJ63" s="50">
        <v>260</v>
      </c>
      <c r="CK63" s="52" t="s">
        <v>40</v>
      </c>
      <c r="CL63" s="19">
        <v>58</v>
      </c>
      <c r="CM63" s="50">
        <v>96</v>
      </c>
      <c r="CN63" s="19">
        <v>90</v>
      </c>
      <c r="CO63" s="50">
        <v>109</v>
      </c>
      <c r="CP63" s="19">
        <v>900</v>
      </c>
      <c r="CQ63" s="50">
        <v>802</v>
      </c>
      <c r="CR63" s="23" t="s">
        <v>61</v>
      </c>
      <c r="CS63" s="55" t="s">
        <v>61</v>
      </c>
      <c r="CT63" s="23">
        <v>348</v>
      </c>
      <c r="CU63" s="50">
        <v>319</v>
      </c>
      <c r="CV63" s="52" t="s">
        <v>40</v>
      </c>
      <c r="CW63" s="19">
        <v>121</v>
      </c>
      <c r="CX63" s="50">
        <v>149</v>
      </c>
      <c r="CY63" s="19">
        <v>581</v>
      </c>
      <c r="CZ63" s="50">
        <v>847</v>
      </c>
      <c r="DA63" s="19">
        <v>1079</v>
      </c>
      <c r="DB63" s="50">
        <v>559</v>
      </c>
      <c r="DC63" s="19">
        <v>60</v>
      </c>
      <c r="DD63" s="50">
        <v>98</v>
      </c>
      <c r="DE63" s="19">
        <v>337</v>
      </c>
      <c r="DF63" s="50">
        <v>288</v>
      </c>
      <c r="DG63" s="52" t="s">
        <v>40</v>
      </c>
      <c r="DH63" s="19">
        <v>714</v>
      </c>
      <c r="DI63" s="50">
        <v>376</v>
      </c>
      <c r="DJ63" s="19">
        <v>399</v>
      </c>
      <c r="DK63" s="50">
        <v>294</v>
      </c>
      <c r="DL63" s="19">
        <v>0</v>
      </c>
      <c r="DM63" s="50">
        <v>208</v>
      </c>
      <c r="DN63" s="19">
        <v>325</v>
      </c>
      <c r="DO63" s="50">
        <v>414</v>
      </c>
      <c r="DP63" s="19">
        <v>0</v>
      </c>
      <c r="DQ63" s="50">
        <v>208</v>
      </c>
      <c r="DR63" s="52" t="s">
        <v>40</v>
      </c>
      <c r="DS63" s="19">
        <v>7592</v>
      </c>
      <c r="DT63" s="50">
        <v>2436</v>
      </c>
      <c r="DU63" s="19">
        <v>40</v>
      </c>
      <c r="DV63" s="50">
        <v>68</v>
      </c>
      <c r="DW63" s="19">
        <v>0</v>
      </c>
      <c r="DX63" s="50">
        <v>208</v>
      </c>
      <c r="DY63" s="19">
        <v>7552</v>
      </c>
      <c r="DZ63" s="50">
        <v>2437</v>
      </c>
    </row>
    <row r="64" spans="1:130" x14ac:dyDescent="0.2">
      <c r="A64" s="52" t="s">
        <v>41</v>
      </c>
      <c r="B64" s="19">
        <v>4903788</v>
      </c>
      <c r="C64" s="50">
        <v>3376</v>
      </c>
      <c r="D64" s="19">
        <v>4176954</v>
      </c>
      <c r="E64" s="50">
        <v>27733</v>
      </c>
      <c r="F64" s="19">
        <v>542415</v>
      </c>
      <c r="G64" s="50">
        <v>22405</v>
      </c>
      <c r="H64" s="19">
        <v>165230</v>
      </c>
      <c r="I64" s="50">
        <v>10983</v>
      </c>
      <c r="J64" s="19">
        <v>2823</v>
      </c>
      <c r="K64" s="50">
        <v>1381</v>
      </c>
      <c r="L64" s="52" t="s">
        <v>41</v>
      </c>
      <c r="M64" s="19">
        <v>411</v>
      </c>
      <c r="N64" s="50">
        <v>361</v>
      </c>
      <c r="O64" s="19">
        <v>1708</v>
      </c>
      <c r="P64" s="50">
        <v>1046</v>
      </c>
      <c r="Q64" s="19">
        <v>581</v>
      </c>
      <c r="R64" s="50">
        <v>459</v>
      </c>
      <c r="S64" s="19">
        <v>4846</v>
      </c>
      <c r="T64" s="50">
        <v>1500</v>
      </c>
      <c r="U64" s="19">
        <v>1947</v>
      </c>
      <c r="V64" s="50">
        <v>915</v>
      </c>
      <c r="W64" s="52" t="s">
        <v>41</v>
      </c>
      <c r="X64" s="19">
        <v>2941</v>
      </c>
      <c r="Y64" s="50">
        <v>1176</v>
      </c>
      <c r="Z64" s="19">
        <v>146</v>
      </c>
      <c r="AA64" s="50">
        <v>149</v>
      </c>
      <c r="AB64" s="19">
        <v>1552</v>
      </c>
      <c r="AC64" s="50">
        <v>1064</v>
      </c>
      <c r="AD64" s="19">
        <v>13371</v>
      </c>
      <c r="AE64" s="50">
        <v>2766</v>
      </c>
      <c r="AF64" s="19">
        <v>16234</v>
      </c>
      <c r="AG64" s="50">
        <v>3489</v>
      </c>
      <c r="AH64" s="52" t="s">
        <v>41</v>
      </c>
      <c r="AI64" s="19">
        <v>858</v>
      </c>
      <c r="AJ64" s="50">
        <v>749</v>
      </c>
      <c r="AK64" s="19">
        <v>47</v>
      </c>
      <c r="AL64" s="50">
        <v>91</v>
      </c>
      <c r="AM64" s="19">
        <v>4512</v>
      </c>
      <c r="AN64" s="50">
        <v>1512</v>
      </c>
      <c r="AO64" s="19">
        <v>2816</v>
      </c>
      <c r="AP64" s="50">
        <v>1246</v>
      </c>
      <c r="AQ64" s="19">
        <v>165</v>
      </c>
      <c r="AR64" s="50">
        <v>161</v>
      </c>
      <c r="AS64" s="52" t="s">
        <v>41</v>
      </c>
      <c r="AT64" s="19">
        <v>965</v>
      </c>
      <c r="AU64" s="50">
        <v>691</v>
      </c>
      <c r="AV64" s="19">
        <v>1312</v>
      </c>
      <c r="AW64" s="50">
        <v>753</v>
      </c>
      <c r="AX64" s="19">
        <v>1495</v>
      </c>
      <c r="AY64" s="50">
        <v>711</v>
      </c>
      <c r="AZ64" s="19">
        <v>779</v>
      </c>
      <c r="BA64" s="50">
        <v>795</v>
      </c>
      <c r="BB64" s="19">
        <v>6900</v>
      </c>
      <c r="BC64" s="50">
        <v>1958</v>
      </c>
      <c r="BD64" s="52" t="s">
        <v>41</v>
      </c>
      <c r="BE64" s="19">
        <v>3027</v>
      </c>
      <c r="BF64" s="50">
        <v>1160</v>
      </c>
      <c r="BG64" s="19">
        <v>3206</v>
      </c>
      <c r="BH64" s="50">
        <v>1157</v>
      </c>
      <c r="BI64" s="19">
        <v>621</v>
      </c>
      <c r="BJ64" s="50">
        <v>413</v>
      </c>
      <c r="BK64" s="19">
        <v>760</v>
      </c>
      <c r="BL64" s="50">
        <v>371</v>
      </c>
      <c r="BM64" s="19">
        <v>1168</v>
      </c>
      <c r="BN64" s="50">
        <v>644</v>
      </c>
      <c r="BO64" s="52" t="s">
        <v>41</v>
      </c>
      <c r="BP64" s="19">
        <v>215</v>
      </c>
      <c r="BQ64" s="50">
        <v>208</v>
      </c>
      <c r="BR64" s="19">
        <v>90</v>
      </c>
      <c r="BS64" s="50">
        <v>149</v>
      </c>
      <c r="BT64" s="19">
        <v>180</v>
      </c>
      <c r="BU64" s="50">
        <v>156</v>
      </c>
      <c r="BV64" s="19">
        <v>1143</v>
      </c>
      <c r="BW64" s="50">
        <v>667</v>
      </c>
      <c r="BX64" s="19">
        <v>3664</v>
      </c>
      <c r="BY64" s="50">
        <v>1138</v>
      </c>
      <c r="BZ64" s="52" t="s">
        <v>41</v>
      </c>
      <c r="CA64" s="19">
        <v>139</v>
      </c>
      <c r="CB64" s="50">
        <v>129</v>
      </c>
      <c r="CC64" s="19">
        <v>10230</v>
      </c>
      <c r="CD64" s="50">
        <v>2243</v>
      </c>
      <c r="CE64" s="19">
        <v>30447</v>
      </c>
      <c r="CF64" s="50">
        <v>4651</v>
      </c>
      <c r="CG64" s="19">
        <v>595</v>
      </c>
      <c r="CH64" s="50">
        <v>657</v>
      </c>
      <c r="CI64" s="19">
        <v>6634</v>
      </c>
      <c r="CJ64" s="50">
        <v>2456</v>
      </c>
      <c r="CK64" s="52" t="s">
        <v>41</v>
      </c>
      <c r="CL64" s="19">
        <v>1192</v>
      </c>
      <c r="CM64" s="50">
        <v>568</v>
      </c>
      <c r="CN64" s="19">
        <v>663</v>
      </c>
      <c r="CO64" s="50">
        <v>391</v>
      </c>
      <c r="CP64" s="19">
        <v>7865</v>
      </c>
      <c r="CQ64" s="50">
        <v>1912</v>
      </c>
      <c r="CR64" s="19">
        <v>708</v>
      </c>
      <c r="CS64" s="50">
        <v>512</v>
      </c>
      <c r="CT64" s="23" t="s">
        <v>61</v>
      </c>
      <c r="CU64" s="145" t="s">
        <v>61</v>
      </c>
      <c r="CV64" s="52" t="s">
        <v>41</v>
      </c>
      <c r="CW64" s="23">
        <v>590</v>
      </c>
      <c r="CX64" s="50">
        <v>909</v>
      </c>
      <c r="CY64" s="19">
        <v>3709</v>
      </c>
      <c r="CZ64" s="50">
        <v>1150</v>
      </c>
      <c r="DA64" s="19">
        <v>7373</v>
      </c>
      <c r="DB64" s="50">
        <v>2409</v>
      </c>
      <c r="DC64" s="19">
        <v>424</v>
      </c>
      <c r="DD64" s="50">
        <v>347</v>
      </c>
      <c r="DE64" s="19">
        <v>0</v>
      </c>
      <c r="DF64" s="50">
        <v>207</v>
      </c>
      <c r="DG64" s="52" t="s">
        <v>41</v>
      </c>
      <c r="DH64" s="19">
        <v>8081</v>
      </c>
      <c r="DI64" s="50">
        <v>2620</v>
      </c>
      <c r="DJ64" s="19">
        <v>1943</v>
      </c>
      <c r="DK64" s="50">
        <v>848</v>
      </c>
      <c r="DL64" s="19">
        <v>2403</v>
      </c>
      <c r="DM64" s="50">
        <v>1306</v>
      </c>
      <c r="DN64" s="19">
        <v>1243</v>
      </c>
      <c r="DO64" s="50">
        <v>683</v>
      </c>
      <c r="DP64" s="19">
        <v>508</v>
      </c>
      <c r="DQ64" s="50">
        <v>704</v>
      </c>
      <c r="DR64" s="52" t="s">
        <v>41</v>
      </c>
      <c r="DS64" s="19">
        <v>19189</v>
      </c>
      <c r="DT64" s="50">
        <v>3143</v>
      </c>
      <c r="DU64" s="19">
        <v>595</v>
      </c>
      <c r="DV64" s="50">
        <v>720</v>
      </c>
      <c r="DW64" s="19">
        <v>254</v>
      </c>
      <c r="DX64" s="50">
        <v>284</v>
      </c>
      <c r="DY64" s="19">
        <v>18340</v>
      </c>
      <c r="DZ64" s="50">
        <v>3004</v>
      </c>
    </row>
    <row r="65" spans="1:130" x14ac:dyDescent="0.2">
      <c r="A65" s="52" t="s">
        <v>42</v>
      </c>
      <c r="B65" s="19">
        <v>853832</v>
      </c>
      <c r="C65" s="50">
        <v>1413</v>
      </c>
      <c r="D65" s="19">
        <v>720262</v>
      </c>
      <c r="E65" s="50">
        <v>7279</v>
      </c>
      <c r="F65" s="19">
        <v>97747</v>
      </c>
      <c r="G65" s="50">
        <v>6762</v>
      </c>
      <c r="H65" s="19">
        <v>31789</v>
      </c>
      <c r="I65" s="50">
        <v>3927</v>
      </c>
      <c r="J65" s="19">
        <v>0</v>
      </c>
      <c r="K65" s="50">
        <v>157</v>
      </c>
      <c r="L65" s="52" t="s">
        <v>42</v>
      </c>
      <c r="M65" s="19">
        <v>346</v>
      </c>
      <c r="N65" s="50">
        <v>467</v>
      </c>
      <c r="O65" s="19">
        <v>732</v>
      </c>
      <c r="P65" s="50">
        <v>628</v>
      </c>
      <c r="Q65" s="19">
        <v>18</v>
      </c>
      <c r="R65" s="50">
        <v>30</v>
      </c>
      <c r="S65" s="19">
        <v>2929</v>
      </c>
      <c r="T65" s="50">
        <v>1557</v>
      </c>
      <c r="U65" s="19">
        <v>820</v>
      </c>
      <c r="V65" s="50">
        <v>576</v>
      </c>
      <c r="W65" s="52" t="s">
        <v>42</v>
      </c>
      <c r="X65" s="19">
        <v>0</v>
      </c>
      <c r="Y65" s="50">
        <v>157</v>
      </c>
      <c r="Z65" s="19">
        <v>0</v>
      </c>
      <c r="AA65" s="50">
        <v>157</v>
      </c>
      <c r="AB65" s="19">
        <v>0</v>
      </c>
      <c r="AC65" s="50">
        <v>157</v>
      </c>
      <c r="AD65" s="19">
        <v>758</v>
      </c>
      <c r="AE65" s="50">
        <v>669</v>
      </c>
      <c r="AF65" s="19">
        <v>128</v>
      </c>
      <c r="AG65" s="50">
        <v>119</v>
      </c>
      <c r="AH65" s="52" t="s">
        <v>42</v>
      </c>
      <c r="AI65" s="19">
        <v>0</v>
      </c>
      <c r="AJ65" s="50">
        <v>157</v>
      </c>
      <c r="AK65" s="19">
        <v>108</v>
      </c>
      <c r="AL65" s="50">
        <v>154</v>
      </c>
      <c r="AM65" s="19">
        <v>757</v>
      </c>
      <c r="AN65" s="50">
        <v>518</v>
      </c>
      <c r="AO65" s="19">
        <v>844</v>
      </c>
      <c r="AP65" s="50">
        <v>596</v>
      </c>
      <c r="AQ65" s="19">
        <v>2887</v>
      </c>
      <c r="AR65" s="50">
        <v>766</v>
      </c>
      <c r="AS65" s="52" t="s">
        <v>42</v>
      </c>
      <c r="AT65" s="19">
        <v>1123</v>
      </c>
      <c r="AU65" s="50">
        <v>630</v>
      </c>
      <c r="AV65" s="19">
        <v>52</v>
      </c>
      <c r="AW65" s="50">
        <v>64</v>
      </c>
      <c r="AX65" s="19">
        <v>127</v>
      </c>
      <c r="AY65" s="50">
        <v>143</v>
      </c>
      <c r="AZ65" s="19">
        <v>0</v>
      </c>
      <c r="BA65" s="50">
        <v>157</v>
      </c>
      <c r="BB65" s="19">
        <v>26</v>
      </c>
      <c r="BC65" s="50">
        <v>56</v>
      </c>
      <c r="BD65" s="52" t="s">
        <v>42</v>
      </c>
      <c r="BE65" s="19">
        <v>271</v>
      </c>
      <c r="BF65" s="50">
        <v>298</v>
      </c>
      <c r="BG65" s="19">
        <v>145</v>
      </c>
      <c r="BH65" s="50">
        <v>161</v>
      </c>
      <c r="BI65" s="19">
        <v>4991</v>
      </c>
      <c r="BJ65" s="50">
        <v>1525</v>
      </c>
      <c r="BK65" s="19">
        <v>125</v>
      </c>
      <c r="BL65" s="50">
        <v>115</v>
      </c>
      <c r="BM65" s="19">
        <v>500</v>
      </c>
      <c r="BN65" s="50">
        <v>351</v>
      </c>
      <c r="BO65" s="52" t="s">
        <v>42</v>
      </c>
      <c r="BP65" s="19">
        <v>468</v>
      </c>
      <c r="BQ65" s="50">
        <v>343</v>
      </c>
      <c r="BR65" s="19">
        <v>1803</v>
      </c>
      <c r="BS65" s="50">
        <v>629</v>
      </c>
      <c r="BT65" s="19">
        <v>98</v>
      </c>
      <c r="BU65" s="50">
        <v>101</v>
      </c>
      <c r="BV65" s="19">
        <v>0</v>
      </c>
      <c r="BW65" s="50">
        <v>157</v>
      </c>
      <c r="BX65" s="19">
        <v>0</v>
      </c>
      <c r="BY65" s="50">
        <v>157</v>
      </c>
      <c r="BZ65" s="52" t="s">
        <v>42</v>
      </c>
      <c r="CA65" s="19">
        <v>389</v>
      </c>
      <c r="CB65" s="50">
        <v>438</v>
      </c>
      <c r="CC65" s="19">
        <v>89</v>
      </c>
      <c r="CD65" s="50">
        <v>104</v>
      </c>
      <c r="CE65" s="19">
        <v>100</v>
      </c>
      <c r="CF65" s="50">
        <v>112</v>
      </c>
      <c r="CG65" s="19">
        <v>1858</v>
      </c>
      <c r="CH65" s="50">
        <v>785</v>
      </c>
      <c r="CI65" s="19">
        <v>788</v>
      </c>
      <c r="CJ65" s="50">
        <v>724</v>
      </c>
      <c r="CK65" s="52" t="s">
        <v>42</v>
      </c>
      <c r="CL65" s="19">
        <v>23</v>
      </c>
      <c r="CM65" s="50">
        <v>45</v>
      </c>
      <c r="CN65" s="19">
        <v>236</v>
      </c>
      <c r="CO65" s="50">
        <v>227</v>
      </c>
      <c r="CP65" s="19">
        <v>147</v>
      </c>
      <c r="CQ65" s="50">
        <v>139</v>
      </c>
      <c r="CR65" s="19">
        <v>448</v>
      </c>
      <c r="CS65" s="50">
        <v>565</v>
      </c>
      <c r="CT65" s="19">
        <v>0</v>
      </c>
      <c r="CU65" s="50">
        <v>157</v>
      </c>
      <c r="CV65" s="52" t="s">
        <v>42</v>
      </c>
      <c r="CW65" s="23" t="s">
        <v>61</v>
      </c>
      <c r="CX65" s="55" t="s">
        <v>61</v>
      </c>
      <c r="CY65" s="23">
        <v>147</v>
      </c>
      <c r="CZ65" s="50">
        <v>183</v>
      </c>
      <c r="DA65" s="19">
        <v>1946</v>
      </c>
      <c r="DB65" s="50">
        <v>1156</v>
      </c>
      <c r="DC65" s="19">
        <v>662</v>
      </c>
      <c r="DD65" s="50">
        <v>550</v>
      </c>
      <c r="DE65" s="19">
        <v>0</v>
      </c>
      <c r="DF65" s="50">
        <v>157</v>
      </c>
      <c r="DG65" s="52" t="s">
        <v>42</v>
      </c>
      <c r="DH65" s="19">
        <v>720</v>
      </c>
      <c r="DI65" s="50">
        <v>933</v>
      </c>
      <c r="DJ65" s="19">
        <v>976</v>
      </c>
      <c r="DK65" s="50">
        <v>1172</v>
      </c>
      <c r="DL65" s="19">
        <v>131</v>
      </c>
      <c r="DM65" s="50">
        <v>233</v>
      </c>
      <c r="DN65" s="19">
        <v>1026</v>
      </c>
      <c r="DO65" s="50">
        <v>874</v>
      </c>
      <c r="DP65" s="19">
        <v>2047</v>
      </c>
      <c r="DQ65" s="50">
        <v>1065</v>
      </c>
      <c r="DR65" s="52" t="s">
        <v>42</v>
      </c>
      <c r="DS65" s="19">
        <v>4034</v>
      </c>
      <c r="DT65" s="50">
        <v>1732</v>
      </c>
      <c r="DU65" s="19">
        <v>0</v>
      </c>
      <c r="DV65" s="50">
        <v>157</v>
      </c>
      <c r="DW65" s="19">
        <v>0</v>
      </c>
      <c r="DX65" s="50">
        <v>157</v>
      </c>
      <c r="DY65" s="19">
        <v>4034</v>
      </c>
      <c r="DZ65" s="50">
        <v>1732</v>
      </c>
    </row>
    <row r="66" spans="1:130" x14ac:dyDescent="0.2">
      <c r="A66" s="52"/>
      <c r="B66" s="19"/>
      <c r="C66" s="50"/>
      <c r="D66" s="19"/>
      <c r="E66" s="50"/>
      <c r="F66" s="19"/>
      <c r="G66" s="50"/>
      <c r="H66" s="19"/>
      <c r="I66" s="50"/>
      <c r="J66" s="19"/>
      <c r="K66" s="50"/>
      <c r="L66" s="52"/>
      <c r="M66" s="19"/>
      <c r="N66" s="50"/>
      <c r="O66" s="19"/>
      <c r="P66" s="50"/>
      <c r="Q66" s="19"/>
      <c r="R66" s="50"/>
      <c r="S66" s="19"/>
      <c r="T66" s="50"/>
      <c r="U66" s="19"/>
      <c r="V66" s="50"/>
      <c r="W66" s="52"/>
      <c r="X66" s="19"/>
      <c r="Y66" s="50"/>
      <c r="Z66" s="19"/>
      <c r="AA66" s="50"/>
      <c r="AB66" s="19"/>
      <c r="AC66" s="50"/>
      <c r="AD66" s="19"/>
      <c r="AE66" s="50"/>
      <c r="AF66" s="19"/>
      <c r="AG66" s="50"/>
      <c r="AH66" s="52"/>
      <c r="AI66" s="19"/>
      <c r="AJ66" s="50"/>
      <c r="AK66" s="19"/>
      <c r="AL66" s="50"/>
      <c r="AM66" s="19"/>
      <c r="AN66" s="50"/>
      <c r="AO66" s="19"/>
      <c r="AP66" s="50"/>
      <c r="AQ66" s="19"/>
      <c r="AR66" s="50"/>
      <c r="AS66" s="52"/>
      <c r="AT66" s="19"/>
      <c r="AU66" s="50"/>
      <c r="AV66" s="19"/>
      <c r="AW66" s="50"/>
      <c r="AX66" s="19"/>
      <c r="AY66" s="50"/>
      <c r="AZ66" s="19"/>
      <c r="BA66" s="50"/>
      <c r="BB66" s="19"/>
      <c r="BC66" s="50"/>
      <c r="BD66" s="52"/>
      <c r="BE66" s="19"/>
      <c r="BF66" s="50"/>
      <c r="BG66" s="19"/>
      <c r="BH66" s="50"/>
      <c r="BI66" s="19"/>
      <c r="BJ66" s="50"/>
      <c r="BK66" s="19"/>
      <c r="BL66" s="50"/>
      <c r="BM66" s="19"/>
      <c r="BN66" s="50"/>
      <c r="BO66" s="52"/>
      <c r="BP66" s="19"/>
      <c r="BQ66" s="50"/>
      <c r="BR66" s="19"/>
      <c r="BS66" s="50"/>
      <c r="BT66" s="19"/>
      <c r="BU66" s="50"/>
      <c r="BV66" s="19"/>
      <c r="BW66" s="50"/>
      <c r="BX66" s="19"/>
      <c r="BY66" s="50"/>
      <c r="BZ66" s="52"/>
      <c r="CA66" s="19"/>
      <c r="CB66" s="50"/>
      <c r="CC66" s="19"/>
      <c r="CD66" s="50"/>
      <c r="CE66" s="19"/>
      <c r="CF66" s="50"/>
      <c r="CG66" s="19"/>
      <c r="CH66" s="50"/>
      <c r="CI66" s="19"/>
      <c r="CJ66" s="50"/>
      <c r="CK66" s="52"/>
      <c r="CL66" s="19"/>
      <c r="CM66" s="50"/>
      <c r="CN66" s="19"/>
      <c r="CO66" s="50"/>
      <c r="CP66" s="19"/>
      <c r="CQ66" s="50"/>
      <c r="CR66" s="19"/>
      <c r="CS66" s="50"/>
      <c r="CT66" s="19"/>
      <c r="CU66" s="50"/>
      <c r="CV66" s="52"/>
      <c r="CW66" s="56"/>
      <c r="CX66" s="50"/>
      <c r="CY66" s="19"/>
      <c r="CZ66" s="50"/>
      <c r="DA66" s="19"/>
      <c r="DB66" s="50"/>
      <c r="DC66" s="19"/>
      <c r="DD66" s="50"/>
      <c r="DE66" s="19"/>
      <c r="DF66" s="50"/>
      <c r="DG66" s="52"/>
      <c r="DH66" s="19"/>
      <c r="DI66" s="50"/>
      <c r="DJ66" s="19"/>
      <c r="DK66" s="50"/>
      <c r="DL66" s="19"/>
      <c r="DM66" s="50"/>
      <c r="DN66" s="19"/>
      <c r="DO66" s="50"/>
      <c r="DP66" s="19"/>
      <c r="DQ66" s="50"/>
      <c r="DR66" s="52"/>
      <c r="DS66" s="19"/>
      <c r="DT66" s="50"/>
      <c r="DU66" s="19"/>
      <c r="DV66" s="50"/>
      <c r="DW66" s="19"/>
      <c r="DX66" s="50"/>
      <c r="DY66" s="19"/>
      <c r="DZ66" s="50"/>
    </row>
    <row r="67" spans="1:130" x14ac:dyDescent="0.2">
      <c r="A67" s="52" t="s">
        <v>43</v>
      </c>
      <c r="B67" s="19">
        <v>6580953</v>
      </c>
      <c r="C67" s="50">
        <v>4457</v>
      </c>
      <c r="D67" s="19">
        <v>5644022</v>
      </c>
      <c r="E67" s="50">
        <v>24352</v>
      </c>
      <c r="F67" s="19">
        <v>742615</v>
      </c>
      <c r="G67" s="50">
        <v>23525</v>
      </c>
      <c r="H67" s="19">
        <v>170867</v>
      </c>
      <c r="I67" s="50">
        <v>10319</v>
      </c>
      <c r="J67" s="19">
        <v>7683</v>
      </c>
      <c r="K67" s="50">
        <v>1816</v>
      </c>
      <c r="L67" s="52" t="s">
        <v>43</v>
      </c>
      <c r="M67" s="19">
        <v>1141</v>
      </c>
      <c r="N67" s="50">
        <v>745</v>
      </c>
      <c r="O67" s="19">
        <v>1449</v>
      </c>
      <c r="P67" s="50">
        <v>633</v>
      </c>
      <c r="Q67" s="19">
        <v>5583</v>
      </c>
      <c r="R67" s="50">
        <v>2105</v>
      </c>
      <c r="S67" s="19">
        <v>7996</v>
      </c>
      <c r="T67" s="50">
        <v>2298</v>
      </c>
      <c r="U67" s="19">
        <v>1692</v>
      </c>
      <c r="V67" s="50">
        <v>785</v>
      </c>
      <c r="W67" s="52" t="s">
        <v>43</v>
      </c>
      <c r="X67" s="19">
        <v>2042</v>
      </c>
      <c r="Y67" s="50">
        <v>916</v>
      </c>
      <c r="Z67" s="19">
        <v>185</v>
      </c>
      <c r="AA67" s="50">
        <v>224</v>
      </c>
      <c r="AB67" s="19">
        <v>295</v>
      </c>
      <c r="AC67" s="50">
        <v>307</v>
      </c>
      <c r="AD67" s="19">
        <v>14926</v>
      </c>
      <c r="AE67" s="50">
        <v>2707</v>
      </c>
      <c r="AF67" s="19">
        <v>16367</v>
      </c>
      <c r="AG67" s="50">
        <v>3294</v>
      </c>
      <c r="AH67" s="52" t="s">
        <v>43</v>
      </c>
      <c r="AI67" s="19">
        <v>1397</v>
      </c>
      <c r="AJ67" s="50">
        <v>1171</v>
      </c>
      <c r="AK67" s="19">
        <v>219</v>
      </c>
      <c r="AL67" s="50">
        <v>146</v>
      </c>
      <c r="AM67" s="19">
        <v>9737</v>
      </c>
      <c r="AN67" s="50">
        <v>2402</v>
      </c>
      <c r="AO67" s="19">
        <v>6736</v>
      </c>
      <c r="AP67" s="50">
        <v>2072</v>
      </c>
      <c r="AQ67" s="19">
        <v>646</v>
      </c>
      <c r="AR67" s="50">
        <v>439</v>
      </c>
      <c r="AS67" s="52" t="s">
        <v>43</v>
      </c>
      <c r="AT67" s="19">
        <v>1597</v>
      </c>
      <c r="AU67" s="50">
        <v>1400</v>
      </c>
      <c r="AV67" s="19">
        <v>12562</v>
      </c>
      <c r="AW67" s="50">
        <v>2557</v>
      </c>
      <c r="AX67" s="19">
        <v>2004</v>
      </c>
      <c r="AY67" s="50">
        <v>1070</v>
      </c>
      <c r="AZ67" s="19">
        <v>2799</v>
      </c>
      <c r="BA67" s="50">
        <v>2101</v>
      </c>
      <c r="BB67" s="19">
        <v>794</v>
      </c>
      <c r="BC67" s="50">
        <v>673</v>
      </c>
      <c r="BD67" s="52" t="s">
        <v>43</v>
      </c>
      <c r="BE67" s="19">
        <v>2130</v>
      </c>
      <c r="BF67" s="50">
        <v>929</v>
      </c>
      <c r="BG67" s="19">
        <v>3954</v>
      </c>
      <c r="BH67" s="50">
        <v>1261</v>
      </c>
      <c r="BI67" s="19">
        <v>2484</v>
      </c>
      <c r="BJ67" s="50">
        <v>1211</v>
      </c>
      <c r="BK67" s="19">
        <v>8739</v>
      </c>
      <c r="BL67" s="50">
        <v>2677</v>
      </c>
      <c r="BM67" s="19">
        <v>3287</v>
      </c>
      <c r="BN67" s="50">
        <v>1221</v>
      </c>
      <c r="BO67" s="52" t="s">
        <v>43</v>
      </c>
      <c r="BP67" s="19">
        <v>662</v>
      </c>
      <c r="BQ67" s="50">
        <v>921</v>
      </c>
      <c r="BR67" s="19">
        <v>216</v>
      </c>
      <c r="BS67" s="50">
        <v>224</v>
      </c>
      <c r="BT67" s="19">
        <v>274</v>
      </c>
      <c r="BU67" s="50">
        <v>201</v>
      </c>
      <c r="BV67" s="19">
        <v>340</v>
      </c>
      <c r="BW67" s="50">
        <v>410</v>
      </c>
      <c r="BX67" s="19">
        <v>1659</v>
      </c>
      <c r="BY67" s="50">
        <v>810</v>
      </c>
      <c r="BZ67" s="52" t="s">
        <v>43</v>
      </c>
      <c r="CA67" s="19">
        <v>159</v>
      </c>
      <c r="CB67" s="50">
        <v>189</v>
      </c>
      <c r="CC67" s="19">
        <v>4905</v>
      </c>
      <c r="CD67" s="50">
        <v>1653</v>
      </c>
      <c r="CE67" s="19">
        <v>5933</v>
      </c>
      <c r="CF67" s="50">
        <v>1490</v>
      </c>
      <c r="CG67" s="19">
        <v>61</v>
      </c>
      <c r="CH67" s="50">
        <v>103</v>
      </c>
      <c r="CI67" s="19">
        <v>7210</v>
      </c>
      <c r="CJ67" s="50">
        <v>2699</v>
      </c>
      <c r="CK67" s="52" t="s">
        <v>43</v>
      </c>
      <c r="CL67" s="19">
        <v>1486</v>
      </c>
      <c r="CM67" s="50">
        <v>712</v>
      </c>
      <c r="CN67" s="19">
        <v>647</v>
      </c>
      <c r="CO67" s="50">
        <v>493</v>
      </c>
      <c r="CP67" s="19">
        <v>2723</v>
      </c>
      <c r="CQ67" s="50">
        <v>1237</v>
      </c>
      <c r="CR67" s="19">
        <v>0</v>
      </c>
      <c r="CS67" s="50">
        <v>204</v>
      </c>
      <c r="CT67" s="19">
        <v>2173</v>
      </c>
      <c r="CU67" s="50">
        <v>915</v>
      </c>
      <c r="CV67" s="52" t="s">
        <v>43</v>
      </c>
      <c r="CW67" s="19">
        <v>207</v>
      </c>
      <c r="CX67" s="50">
        <v>233</v>
      </c>
      <c r="CY67" s="23" t="s">
        <v>61</v>
      </c>
      <c r="CZ67" s="55" t="s">
        <v>61</v>
      </c>
      <c r="DA67" s="23">
        <v>11827</v>
      </c>
      <c r="DB67" s="50">
        <v>4371</v>
      </c>
      <c r="DC67" s="19">
        <v>181</v>
      </c>
      <c r="DD67" s="50">
        <v>214</v>
      </c>
      <c r="DE67" s="19">
        <v>309</v>
      </c>
      <c r="DF67" s="50">
        <v>294</v>
      </c>
      <c r="DG67" s="52" t="s">
        <v>43</v>
      </c>
      <c r="DH67" s="19">
        <v>6681</v>
      </c>
      <c r="DI67" s="50">
        <v>1601</v>
      </c>
      <c r="DJ67" s="19">
        <v>2187</v>
      </c>
      <c r="DK67" s="50">
        <v>1008</v>
      </c>
      <c r="DL67" s="19">
        <v>1249</v>
      </c>
      <c r="DM67" s="50">
        <v>741</v>
      </c>
      <c r="DN67" s="19">
        <v>1309</v>
      </c>
      <c r="DO67" s="50">
        <v>754</v>
      </c>
      <c r="DP67" s="19">
        <v>25</v>
      </c>
      <c r="DQ67" s="50">
        <v>48</v>
      </c>
      <c r="DR67" s="52" t="s">
        <v>43</v>
      </c>
      <c r="DS67" s="19">
        <v>23449</v>
      </c>
      <c r="DT67" s="50">
        <v>3653</v>
      </c>
      <c r="DU67" s="19">
        <v>667</v>
      </c>
      <c r="DV67" s="50">
        <v>719</v>
      </c>
      <c r="DW67" s="19">
        <v>361</v>
      </c>
      <c r="DX67" s="50">
        <v>406</v>
      </c>
      <c r="DY67" s="19">
        <v>22421</v>
      </c>
      <c r="DZ67" s="50">
        <v>3508</v>
      </c>
    </row>
    <row r="68" spans="1:130" x14ac:dyDescent="0.2">
      <c r="A68" s="52" t="s">
        <v>44</v>
      </c>
      <c r="B68" s="19">
        <v>27472626</v>
      </c>
      <c r="C68" s="50">
        <v>10409</v>
      </c>
      <c r="D68" s="19">
        <v>23105984</v>
      </c>
      <c r="E68" s="50">
        <v>50841</v>
      </c>
      <c r="F68" s="19">
        <v>3599897</v>
      </c>
      <c r="G68" s="50">
        <v>48634</v>
      </c>
      <c r="H68" s="19">
        <v>531996</v>
      </c>
      <c r="I68" s="50">
        <v>20183</v>
      </c>
      <c r="J68" s="19">
        <v>6915</v>
      </c>
      <c r="K68" s="50">
        <v>1742</v>
      </c>
      <c r="L68" s="52" t="s">
        <v>44</v>
      </c>
      <c r="M68" s="19">
        <v>2257</v>
      </c>
      <c r="N68" s="50">
        <v>1078</v>
      </c>
      <c r="O68" s="19">
        <v>20322</v>
      </c>
      <c r="P68" s="50">
        <v>4484</v>
      </c>
      <c r="Q68" s="19">
        <v>11986</v>
      </c>
      <c r="R68" s="50">
        <v>2327</v>
      </c>
      <c r="S68" s="19">
        <v>69945</v>
      </c>
      <c r="T68" s="50">
        <v>8017</v>
      </c>
      <c r="U68" s="19">
        <v>21596</v>
      </c>
      <c r="V68" s="50">
        <v>4774</v>
      </c>
      <c r="W68" s="52" t="s">
        <v>44</v>
      </c>
      <c r="X68" s="19">
        <v>1834</v>
      </c>
      <c r="Y68" s="50">
        <v>1217</v>
      </c>
      <c r="Z68" s="19">
        <v>2012</v>
      </c>
      <c r="AA68" s="50">
        <v>942</v>
      </c>
      <c r="AB68" s="19">
        <v>1624</v>
      </c>
      <c r="AC68" s="50">
        <v>706</v>
      </c>
      <c r="AD68" s="19">
        <v>31145</v>
      </c>
      <c r="AE68" s="50">
        <v>5099</v>
      </c>
      <c r="AF68" s="19">
        <v>16174</v>
      </c>
      <c r="AG68" s="50">
        <v>3227</v>
      </c>
      <c r="AH68" s="52" t="s">
        <v>44</v>
      </c>
      <c r="AI68" s="19">
        <v>3630</v>
      </c>
      <c r="AJ68" s="50">
        <v>1714</v>
      </c>
      <c r="AK68" s="19">
        <v>2668</v>
      </c>
      <c r="AL68" s="50">
        <v>1108</v>
      </c>
      <c r="AM68" s="19">
        <v>21848</v>
      </c>
      <c r="AN68" s="50">
        <v>4241</v>
      </c>
      <c r="AO68" s="19">
        <v>10084</v>
      </c>
      <c r="AP68" s="50">
        <v>3204</v>
      </c>
      <c r="AQ68" s="19">
        <v>6600</v>
      </c>
      <c r="AR68" s="50">
        <v>2208</v>
      </c>
      <c r="AS68" s="52" t="s">
        <v>44</v>
      </c>
      <c r="AT68" s="19">
        <v>10670</v>
      </c>
      <c r="AU68" s="50">
        <v>3156</v>
      </c>
      <c r="AV68" s="19">
        <v>7090</v>
      </c>
      <c r="AW68" s="50">
        <v>2269</v>
      </c>
      <c r="AX68" s="19">
        <v>27998</v>
      </c>
      <c r="AY68" s="50">
        <v>4439</v>
      </c>
      <c r="AZ68" s="19">
        <v>1544</v>
      </c>
      <c r="BA68" s="50">
        <v>754</v>
      </c>
      <c r="BB68" s="19">
        <v>7112</v>
      </c>
      <c r="BC68" s="50">
        <v>1788</v>
      </c>
      <c r="BD68" s="52" t="s">
        <v>44</v>
      </c>
      <c r="BE68" s="19">
        <v>5636</v>
      </c>
      <c r="BF68" s="50">
        <v>1788</v>
      </c>
      <c r="BG68" s="19">
        <v>10036</v>
      </c>
      <c r="BH68" s="50">
        <v>2915</v>
      </c>
      <c r="BI68" s="19">
        <v>6795</v>
      </c>
      <c r="BJ68" s="50">
        <v>2547</v>
      </c>
      <c r="BK68" s="19">
        <v>8825</v>
      </c>
      <c r="BL68" s="50">
        <v>2176</v>
      </c>
      <c r="BM68" s="19">
        <v>13946</v>
      </c>
      <c r="BN68" s="50">
        <v>3539</v>
      </c>
      <c r="BO68" s="52" t="s">
        <v>44</v>
      </c>
      <c r="BP68" s="19">
        <v>1974</v>
      </c>
      <c r="BQ68" s="50">
        <v>1052</v>
      </c>
      <c r="BR68" s="19">
        <v>6201</v>
      </c>
      <c r="BS68" s="50">
        <v>2388</v>
      </c>
      <c r="BT68" s="19">
        <v>6499</v>
      </c>
      <c r="BU68" s="50">
        <v>2273</v>
      </c>
      <c r="BV68" s="19">
        <v>1542</v>
      </c>
      <c r="BW68" s="50">
        <v>915</v>
      </c>
      <c r="BX68" s="19">
        <v>8723</v>
      </c>
      <c r="BY68" s="50">
        <v>2618</v>
      </c>
      <c r="BZ68" s="52" t="s">
        <v>44</v>
      </c>
      <c r="CA68" s="19">
        <v>13041</v>
      </c>
      <c r="CB68" s="50">
        <v>2775</v>
      </c>
      <c r="CC68" s="19">
        <v>18209</v>
      </c>
      <c r="CD68" s="50">
        <v>3590</v>
      </c>
      <c r="CE68" s="19">
        <v>12463</v>
      </c>
      <c r="CF68" s="50">
        <v>2346</v>
      </c>
      <c r="CG68" s="19">
        <v>2026</v>
      </c>
      <c r="CH68" s="50">
        <v>1141</v>
      </c>
      <c r="CI68" s="19">
        <v>9363</v>
      </c>
      <c r="CJ68" s="50">
        <v>2861</v>
      </c>
      <c r="CK68" s="52" t="s">
        <v>44</v>
      </c>
      <c r="CL68" s="19">
        <v>30532</v>
      </c>
      <c r="CM68" s="50">
        <v>5243</v>
      </c>
      <c r="CN68" s="19">
        <v>3704</v>
      </c>
      <c r="CO68" s="50">
        <v>1577</v>
      </c>
      <c r="CP68" s="19">
        <v>11769</v>
      </c>
      <c r="CQ68" s="50">
        <v>3371</v>
      </c>
      <c r="CR68" s="19">
        <v>1361</v>
      </c>
      <c r="CS68" s="50">
        <v>822</v>
      </c>
      <c r="CT68" s="19">
        <v>7969</v>
      </c>
      <c r="CU68" s="50">
        <v>2202</v>
      </c>
      <c r="CV68" s="52" t="s">
        <v>44</v>
      </c>
      <c r="CW68" s="19">
        <v>860</v>
      </c>
      <c r="CX68" s="50">
        <v>477</v>
      </c>
      <c r="CY68" s="19">
        <v>15565</v>
      </c>
      <c r="CZ68" s="50">
        <v>6625</v>
      </c>
      <c r="DA68" s="23" t="s">
        <v>61</v>
      </c>
      <c r="DB68" s="55" t="s">
        <v>61</v>
      </c>
      <c r="DC68" s="23">
        <v>9082</v>
      </c>
      <c r="DD68" s="50">
        <v>2977</v>
      </c>
      <c r="DE68" s="19">
        <v>252</v>
      </c>
      <c r="DF68" s="50">
        <v>414</v>
      </c>
      <c r="DG68" s="52" t="s">
        <v>44</v>
      </c>
      <c r="DH68" s="19">
        <v>19660</v>
      </c>
      <c r="DI68" s="50">
        <v>4084</v>
      </c>
      <c r="DJ68" s="19">
        <v>14335</v>
      </c>
      <c r="DK68" s="50">
        <v>3534</v>
      </c>
      <c r="DL68" s="19">
        <v>915</v>
      </c>
      <c r="DM68" s="50">
        <v>606</v>
      </c>
      <c r="DN68" s="19">
        <v>4927</v>
      </c>
      <c r="DO68" s="50">
        <v>2075</v>
      </c>
      <c r="DP68" s="19">
        <v>732</v>
      </c>
      <c r="DQ68" s="50">
        <v>486</v>
      </c>
      <c r="DR68" s="52" t="s">
        <v>44</v>
      </c>
      <c r="DS68" s="19">
        <v>234749</v>
      </c>
      <c r="DT68" s="50">
        <v>13127</v>
      </c>
      <c r="DU68" s="19">
        <v>9246</v>
      </c>
      <c r="DV68" s="50">
        <v>2823</v>
      </c>
      <c r="DW68" s="19">
        <v>590</v>
      </c>
      <c r="DX68" s="50">
        <v>649</v>
      </c>
      <c r="DY68" s="19">
        <v>224913</v>
      </c>
      <c r="DZ68" s="50">
        <v>12929</v>
      </c>
    </row>
    <row r="69" spans="1:130" x14ac:dyDescent="0.2">
      <c r="A69" s="52" t="s">
        <v>45</v>
      </c>
      <c r="B69" s="19">
        <v>3002244</v>
      </c>
      <c r="C69" s="50">
        <v>3318</v>
      </c>
      <c r="D69" s="19">
        <v>2474308</v>
      </c>
      <c r="E69" s="50">
        <v>19586</v>
      </c>
      <c r="F69" s="19">
        <v>396018</v>
      </c>
      <c r="G69" s="50">
        <v>17139</v>
      </c>
      <c r="H69" s="19">
        <v>107083</v>
      </c>
      <c r="I69" s="50">
        <v>9315</v>
      </c>
      <c r="J69" s="19">
        <v>125</v>
      </c>
      <c r="K69" s="50">
        <v>152</v>
      </c>
      <c r="L69" s="52" t="s">
        <v>45</v>
      </c>
      <c r="M69" s="19">
        <v>2350</v>
      </c>
      <c r="N69" s="50">
        <v>2112</v>
      </c>
      <c r="O69" s="19">
        <v>9140</v>
      </c>
      <c r="P69" s="50">
        <v>3317</v>
      </c>
      <c r="Q69" s="19">
        <v>1136</v>
      </c>
      <c r="R69" s="50">
        <v>1167</v>
      </c>
      <c r="S69" s="19">
        <v>23034</v>
      </c>
      <c r="T69" s="50">
        <v>5649</v>
      </c>
      <c r="U69" s="19">
        <v>3615</v>
      </c>
      <c r="V69" s="50">
        <v>1230</v>
      </c>
      <c r="W69" s="52" t="s">
        <v>45</v>
      </c>
      <c r="X69" s="19">
        <v>1024</v>
      </c>
      <c r="Y69" s="50">
        <v>793</v>
      </c>
      <c r="Z69" s="19">
        <v>184</v>
      </c>
      <c r="AA69" s="50">
        <v>218</v>
      </c>
      <c r="AB69" s="19">
        <v>490</v>
      </c>
      <c r="AC69" s="50">
        <v>526</v>
      </c>
      <c r="AD69" s="19">
        <v>2707</v>
      </c>
      <c r="AE69" s="50">
        <v>1284</v>
      </c>
      <c r="AF69" s="19">
        <v>1541</v>
      </c>
      <c r="AG69" s="50">
        <v>644</v>
      </c>
      <c r="AH69" s="52" t="s">
        <v>45</v>
      </c>
      <c r="AI69" s="19">
        <v>1516</v>
      </c>
      <c r="AJ69" s="50">
        <v>1096</v>
      </c>
      <c r="AK69" s="19">
        <v>9520</v>
      </c>
      <c r="AL69" s="50">
        <v>2249</v>
      </c>
      <c r="AM69" s="19">
        <v>1440</v>
      </c>
      <c r="AN69" s="50">
        <v>694</v>
      </c>
      <c r="AO69" s="19">
        <v>1349</v>
      </c>
      <c r="AP69" s="50">
        <v>872</v>
      </c>
      <c r="AQ69" s="19">
        <v>373</v>
      </c>
      <c r="AR69" s="50">
        <v>345</v>
      </c>
      <c r="AS69" s="52" t="s">
        <v>45</v>
      </c>
      <c r="AT69" s="19">
        <v>510</v>
      </c>
      <c r="AU69" s="50">
        <v>529</v>
      </c>
      <c r="AV69" s="19">
        <v>1142</v>
      </c>
      <c r="AW69" s="50">
        <v>1255</v>
      </c>
      <c r="AX69" s="19">
        <v>878</v>
      </c>
      <c r="AY69" s="50">
        <v>772</v>
      </c>
      <c r="AZ69" s="19">
        <v>63</v>
      </c>
      <c r="BA69" s="50">
        <v>107</v>
      </c>
      <c r="BB69" s="19">
        <v>812</v>
      </c>
      <c r="BC69" s="50">
        <v>507</v>
      </c>
      <c r="BD69" s="52" t="s">
        <v>45</v>
      </c>
      <c r="BE69" s="19">
        <v>390</v>
      </c>
      <c r="BF69" s="50">
        <v>271</v>
      </c>
      <c r="BG69" s="19">
        <v>1340</v>
      </c>
      <c r="BH69" s="50">
        <v>955</v>
      </c>
      <c r="BI69" s="19">
        <v>811</v>
      </c>
      <c r="BJ69" s="50">
        <v>686</v>
      </c>
      <c r="BK69" s="19">
        <v>186</v>
      </c>
      <c r="BL69" s="50">
        <v>252</v>
      </c>
      <c r="BM69" s="19">
        <v>2103</v>
      </c>
      <c r="BN69" s="50">
        <v>1352</v>
      </c>
      <c r="BO69" s="52" t="s">
        <v>45</v>
      </c>
      <c r="BP69" s="19">
        <v>1637</v>
      </c>
      <c r="BQ69" s="50">
        <v>694</v>
      </c>
      <c r="BR69" s="19">
        <v>523</v>
      </c>
      <c r="BS69" s="50">
        <v>493</v>
      </c>
      <c r="BT69" s="19">
        <v>5181</v>
      </c>
      <c r="BU69" s="50">
        <v>2665</v>
      </c>
      <c r="BV69" s="19">
        <v>0</v>
      </c>
      <c r="BW69" s="50">
        <v>190</v>
      </c>
      <c r="BX69" s="19">
        <v>702</v>
      </c>
      <c r="BY69" s="50">
        <v>431</v>
      </c>
      <c r="BZ69" s="52" t="s">
        <v>45</v>
      </c>
      <c r="CA69" s="19">
        <v>871</v>
      </c>
      <c r="CB69" s="50">
        <v>467</v>
      </c>
      <c r="CC69" s="19">
        <v>2511</v>
      </c>
      <c r="CD69" s="50">
        <v>1537</v>
      </c>
      <c r="CE69" s="19">
        <v>1921</v>
      </c>
      <c r="CF69" s="50">
        <v>1018</v>
      </c>
      <c r="CG69" s="19">
        <v>1266</v>
      </c>
      <c r="CH69" s="50">
        <v>986</v>
      </c>
      <c r="CI69" s="19">
        <v>833</v>
      </c>
      <c r="CJ69" s="50">
        <v>379</v>
      </c>
      <c r="CK69" s="52" t="s">
        <v>45</v>
      </c>
      <c r="CL69" s="19">
        <v>1194</v>
      </c>
      <c r="CM69" s="50">
        <v>640</v>
      </c>
      <c r="CN69" s="19">
        <v>2790</v>
      </c>
      <c r="CO69" s="50">
        <v>1235</v>
      </c>
      <c r="CP69" s="19">
        <v>1992</v>
      </c>
      <c r="CQ69" s="50">
        <v>1027</v>
      </c>
      <c r="CR69" s="19">
        <v>0</v>
      </c>
      <c r="CS69" s="50">
        <v>190</v>
      </c>
      <c r="CT69" s="19">
        <v>766</v>
      </c>
      <c r="CU69" s="50">
        <v>661</v>
      </c>
      <c r="CV69" s="52" t="s">
        <v>45</v>
      </c>
      <c r="CW69" s="19">
        <v>795</v>
      </c>
      <c r="CX69" s="50">
        <v>861</v>
      </c>
      <c r="CY69" s="19">
        <v>964</v>
      </c>
      <c r="CZ69" s="50">
        <v>519</v>
      </c>
      <c r="DA69" s="19">
        <v>7467</v>
      </c>
      <c r="DB69" s="50">
        <v>2399</v>
      </c>
      <c r="DC69" s="23" t="s">
        <v>61</v>
      </c>
      <c r="DD69" s="55" t="s">
        <v>61</v>
      </c>
      <c r="DE69" s="23">
        <v>221</v>
      </c>
      <c r="DF69" s="50">
        <v>274</v>
      </c>
      <c r="DG69" s="52" t="s">
        <v>45</v>
      </c>
      <c r="DH69" s="19">
        <v>1392</v>
      </c>
      <c r="DI69" s="50">
        <v>766</v>
      </c>
      <c r="DJ69" s="19">
        <v>5074</v>
      </c>
      <c r="DK69" s="50">
        <v>1397</v>
      </c>
      <c r="DL69" s="19">
        <v>51</v>
      </c>
      <c r="DM69" s="50">
        <v>78</v>
      </c>
      <c r="DN69" s="19">
        <v>398</v>
      </c>
      <c r="DO69" s="50">
        <v>276</v>
      </c>
      <c r="DP69" s="19">
        <v>755</v>
      </c>
      <c r="DQ69" s="50">
        <v>590</v>
      </c>
      <c r="DR69" s="52" t="s">
        <v>45</v>
      </c>
      <c r="DS69" s="19">
        <v>24835</v>
      </c>
      <c r="DT69" s="50">
        <v>4628</v>
      </c>
      <c r="DU69" s="19">
        <v>59</v>
      </c>
      <c r="DV69" s="50">
        <v>93</v>
      </c>
      <c r="DW69" s="19">
        <v>143</v>
      </c>
      <c r="DX69" s="50">
        <v>143</v>
      </c>
      <c r="DY69" s="19">
        <v>24633</v>
      </c>
      <c r="DZ69" s="50">
        <v>4637</v>
      </c>
    </row>
    <row r="70" spans="1:130" x14ac:dyDescent="0.2">
      <c r="A70" s="52" t="s">
        <v>46</v>
      </c>
      <c r="B70" s="19">
        <v>619387</v>
      </c>
      <c r="C70" s="50">
        <v>803</v>
      </c>
      <c r="D70" s="19">
        <v>535268</v>
      </c>
      <c r="E70" s="50">
        <v>5519</v>
      </c>
      <c r="F70" s="19">
        <v>60744</v>
      </c>
      <c r="G70" s="50">
        <v>4942</v>
      </c>
      <c r="H70" s="19">
        <v>21262</v>
      </c>
      <c r="I70" s="50">
        <v>2769</v>
      </c>
      <c r="J70" s="19">
        <v>0</v>
      </c>
      <c r="K70" s="50">
        <v>151</v>
      </c>
      <c r="L70" s="52" t="s">
        <v>46</v>
      </c>
      <c r="M70" s="19">
        <v>0</v>
      </c>
      <c r="N70" s="50">
        <v>151</v>
      </c>
      <c r="O70" s="19">
        <v>337</v>
      </c>
      <c r="P70" s="50">
        <v>355</v>
      </c>
      <c r="Q70" s="19">
        <v>0</v>
      </c>
      <c r="R70" s="50">
        <v>151</v>
      </c>
      <c r="S70" s="19">
        <v>1018</v>
      </c>
      <c r="T70" s="50">
        <v>497</v>
      </c>
      <c r="U70" s="19">
        <v>350</v>
      </c>
      <c r="V70" s="50">
        <v>192</v>
      </c>
      <c r="W70" s="52" t="s">
        <v>46</v>
      </c>
      <c r="X70" s="19">
        <v>1076</v>
      </c>
      <c r="Y70" s="50">
        <v>579</v>
      </c>
      <c r="Z70" s="19">
        <v>29</v>
      </c>
      <c r="AA70" s="50">
        <v>47</v>
      </c>
      <c r="AB70" s="19">
        <v>62</v>
      </c>
      <c r="AC70" s="50">
        <v>93</v>
      </c>
      <c r="AD70" s="19">
        <v>876</v>
      </c>
      <c r="AE70" s="50">
        <v>490</v>
      </c>
      <c r="AF70" s="19">
        <v>14</v>
      </c>
      <c r="AG70" s="50">
        <v>30</v>
      </c>
      <c r="AH70" s="52" t="s">
        <v>46</v>
      </c>
      <c r="AI70" s="19">
        <v>41</v>
      </c>
      <c r="AJ70" s="50">
        <v>76</v>
      </c>
      <c r="AK70" s="19">
        <v>0</v>
      </c>
      <c r="AL70" s="50">
        <v>151</v>
      </c>
      <c r="AM70" s="19">
        <v>187</v>
      </c>
      <c r="AN70" s="50">
        <v>189</v>
      </c>
      <c r="AO70" s="19">
        <v>3</v>
      </c>
      <c r="AP70" s="50">
        <v>6</v>
      </c>
      <c r="AQ70" s="19">
        <v>82</v>
      </c>
      <c r="AR70" s="50">
        <v>124</v>
      </c>
      <c r="AS70" s="52" t="s">
        <v>46</v>
      </c>
      <c r="AT70" s="19">
        <v>0</v>
      </c>
      <c r="AU70" s="50">
        <v>151</v>
      </c>
      <c r="AV70" s="19">
        <v>66</v>
      </c>
      <c r="AW70" s="50">
        <v>73</v>
      </c>
      <c r="AX70" s="19">
        <v>0</v>
      </c>
      <c r="AY70" s="50">
        <v>151</v>
      </c>
      <c r="AZ70" s="19">
        <v>988</v>
      </c>
      <c r="BA70" s="50">
        <v>539</v>
      </c>
      <c r="BB70" s="19">
        <v>540</v>
      </c>
      <c r="BC70" s="50">
        <v>644</v>
      </c>
      <c r="BD70" s="52" t="s">
        <v>46</v>
      </c>
      <c r="BE70" s="19">
        <v>3731</v>
      </c>
      <c r="BF70" s="50">
        <v>1090</v>
      </c>
      <c r="BG70" s="19">
        <v>59</v>
      </c>
      <c r="BH70" s="50">
        <v>106</v>
      </c>
      <c r="BI70" s="19">
        <v>7</v>
      </c>
      <c r="BJ70" s="50">
        <v>15</v>
      </c>
      <c r="BK70" s="19">
        <v>0</v>
      </c>
      <c r="BL70" s="50">
        <v>151</v>
      </c>
      <c r="BM70" s="19">
        <v>45</v>
      </c>
      <c r="BN70" s="50">
        <v>49</v>
      </c>
      <c r="BO70" s="52" t="s">
        <v>46</v>
      </c>
      <c r="BP70" s="19">
        <v>0</v>
      </c>
      <c r="BQ70" s="50">
        <v>151</v>
      </c>
      <c r="BR70" s="19">
        <v>0</v>
      </c>
      <c r="BS70" s="50">
        <v>151</v>
      </c>
      <c r="BT70" s="19">
        <v>0</v>
      </c>
      <c r="BU70" s="50">
        <v>151</v>
      </c>
      <c r="BV70" s="19">
        <v>3285</v>
      </c>
      <c r="BW70" s="50">
        <v>1058</v>
      </c>
      <c r="BX70" s="19">
        <v>1393</v>
      </c>
      <c r="BY70" s="50">
        <v>773</v>
      </c>
      <c r="BZ70" s="52" t="s">
        <v>46</v>
      </c>
      <c r="CA70" s="19">
        <v>60</v>
      </c>
      <c r="CB70" s="50">
        <v>100</v>
      </c>
      <c r="CC70" s="19">
        <v>3186</v>
      </c>
      <c r="CD70" s="50">
        <v>862</v>
      </c>
      <c r="CE70" s="19">
        <v>331</v>
      </c>
      <c r="CF70" s="50">
        <v>252</v>
      </c>
      <c r="CG70" s="19">
        <v>41</v>
      </c>
      <c r="CH70" s="50">
        <v>65</v>
      </c>
      <c r="CI70" s="19">
        <v>118</v>
      </c>
      <c r="CJ70" s="50">
        <v>176</v>
      </c>
      <c r="CK70" s="52" t="s">
        <v>46</v>
      </c>
      <c r="CL70" s="19">
        <v>0</v>
      </c>
      <c r="CM70" s="50">
        <v>151</v>
      </c>
      <c r="CN70" s="19">
        <v>395</v>
      </c>
      <c r="CO70" s="50">
        <v>386</v>
      </c>
      <c r="CP70" s="19">
        <v>1449</v>
      </c>
      <c r="CQ70" s="50">
        <v>716</v>
      </c>
      <c r="CR70" s="19">
        <v>262</v>
      </c>
      <c r="CS70" s="50">
        <v>165</v>
      </c>
      <c r="CT70" s="19">
        <v>38</v>
      </c>
      <c r="CU70" s="50">
        <v>64</v>
      </c>
      <c r="CV70" s="52" t="s">
        <v>46</v>
      </c>
      <c r="CW70" s="19">
        <v>619</v>
      </c>
      <c r="CX70" s="50">
        <v>916</v>
      </c>
      <c r="CY70" s="19">
        <v>6</v>
      </c>
      <c r="CZ70" s="50">
        <v>13</v>
      </c>
      <c r="DA70" s="19">
        <v>7</v>
      </c>
      <c r="DB70" s="50">
        <v>16</v>
      </c>
      <c r="DC70" s="19">
        <v>77</v>
      </c>
      <c r="DD70" s="50">
        <v>124</v>
      </c>
      <c r="DE70" s="23" t="s">
        <v>61</v>
      </c>
      <c r="DF70" s="145" t="s">
        <v>61</v>
      </c>
      <c r="DG70" s="52" t="s">
        <v>46</v>
      </c>
      <c r="DH70" s="23">
        <v>242</v>
      </c>
      <c r="DI70" s="50">
        <v>203</v>
      </c>
      <c r="DJ70" s="19">
        <v>165</v>
      </c>
      <c r="DK70" s="50">
        <v>143</v>
      </c>
      <c r="DL70" s="19">
        <v>23</v>
      </c>
      <c r="DM70" s="50">
        <v>49</v>
      </c>
      <c r="DN70" s="19">
        <v>54</v>
      </c>
      <c r="DO70" s="50">
        <v>73</v>
      </c>
      <c r="DP70" s="19">
        <v>0</v>
      </c>
      <c r="DQ70" s="50">
        <v>151</v>
      </c>
      <c r="DR70" s="52" t="s">
        <v>46</v>
      </c>
      <c r="DS70" s="19">
        <v>2113</v>
      </c>
      <c r="DT70" s="50">
        <v>643</v>
      </c>
      <c r="DU70" s="19">
        <v>0</v>
      </c>
      <c r="DV70" s="50">
        <v>151</v>
      </c>
      <c r="DW70" s="19">
        <v>146</v>
      </c>
      <c r="DX70" s="50">
        <v>148</v>
      </c>
      <c r="DY70" s="19">
        <v>1967</v>
      </c>
      <c r="DZ70" s="50">
        <v>598</v>
      </c>
    </row>
    <row r="71" spans="1:130" x14ac:dyDescent="0.2">
      <c r="A71" s="52" t="s">
        <v>47</v>
      </c>
      <c r="B71" s="19">
        <v>8312297</v>
      </c>
      <c r="C71" s="50">
        <v>5430</v>
      </c>
      <c r="D71" s="19">
        <v>7008805</v>
      </c>
      <c r="E71" s="50">
        <v>27572</v>
      </c>
      <c r="F71" s="19">
        <v>961003</v>
      </c>
      <c r="G71" s="50">
        <v>22934</v>
      </c>
      <c r="H71" s="19">
        <v>264164</v>
      </c>
      <c r="I71" s="50">
        <v>11923</v>
      </c>
      <c r="J71" s="19">
        <v>2424</v>
      </c>
      <c r="K71" s="50">
        <v>1340</v>
      </c>
      <c r="L71" s="52" t="s">
        <v>47</v>
      </c>
      <c r="M71" s="19">
        <v>1624</v>
      </c>
      <c r="N71" s="50">
        <v>1136</v>
      </c>
      <c r="O71" s="19">
        <v>3584</v>
      </c>
      <c r="P71" s="50">
        <v>1484</v>
      </c>
      <c r="Q71" s="19">
        <v>519</v>
      </c>
      <c r="R71" s="50">
        <v>364</v>
      </c>
      <c r="S71" s="19">
        <v>17473</v>
      </c>
      <c r="T71" s="50">
        <v>3606</v>
      </c>
      <c r="U71" s="19">
        <v>3269</v>
      </c>
      <c r="V71" s="50">
        <v>1164</v>
      </c>
      <c r="W71" s="52" t="s">
        <v>47</v>
      </c>
      <c r="X71" s="19">
        <v>5158</v>
      </c>
      <c r="Y71" s="50">
        <v>1994</v>
      </c>
      <c r="Z71" s="19">
        <v>1382</v>
      </c>
      <c r="AA71" s="50">
        <v>647</v>
      </c>
      <c r="AB71" s="19">
        <v>8692</v>
      </c>
      <c r="AC71" s="50">
        <v>2405</v>
      </c>
      <c r="AD71" s="19">
        <v>19439</v>
      </c>
      <c r="AE71" s="50">
        <v>3281</v>
      </c>
      <c r="AF71" s="19">
        <v>6319</v>
      </c>
      <c r="AG71" s="50">
        <v>1574</v>
      </c>
      <c r="AH71" s="52" t="s">
        <v>47</v>
      </c>
      <c r="AI71" s="19">
        <v>3548</v>
      </c>
      <c r="AJ71" s="50">
        <v>1403</v>
      </c>
      <c r="AK71" s="19">
        <v>148</v>
      </c>
      <c r="AL71" s="50">
        <v>166</v>
      </c>
      <c r="AM71" s="19">
        <v>7719</v>
      </c>
      <c r="AN71" s="50">
        <v>1760</v>
      </c>
      <c r="AO71" s="19">
        <v>2276</v>
      </c>
      <c r="AP71" s="50">
        <v>883</v>
      </c>
      <c r="AQ71" s="19">
        <v>229</v>
      </c>
      <c r="AR71" s="50">
        <v>251</v>
      </c>
      <c r="AS71" s="52" t="s">
        <v>47</v>
      </c>
      <c r="AT71" s="19">
        <v>771</v>
      </c>
      <c r="AU71" s="50">
        <v>610</v>
      </c>
      <c r="AV71" s="19">
        <v>4959</v>
      </c>
      <c r="AW71" s="50">
        <v>1686</v>
      </c>
      <c r="AX71" s="19">
        <v>2296</v>
      </c>
      <c r="AY71" s="50">
        <v>1190</v>
      </c>
      <c r="AZ71" s="19">
        <v>1232</v>
      </c>
      <c r="BA71" s="50">
        <v>692</v>
      </c>
      <c r="BB71" s="19">
        <v>28394</v>
      </c>
      <c r="BC71" s="50">
        <v>4800</v>
      </c>
      <c r="BD71" s="52" t="s">
        <v>47</v>
      </c>
      <c r="BE71" s="19">
        <v>5442</v>
      </c>
      <c r="BF71" s="50">
        <v>1679</v>
      </c>
      <c r="BG71" s="19">
        <v>4722</v>
      </c>
      <c r="BH71" s="50">
        <v>1725</v>
      </c>
      <c r="BI71" s="19">
        <v>1194</v>
      </c>
      <c r="BJ71" s="50">
        <v>1157</v>
      </c>
      <c r="BK71" s="19">
        <v>891</v>
      </c>
      <c r="BL71" s="50">
        <v>512</v>
      </c>
      <c r="BM71" s="19">
        <v>2786</v>
      </c>
      <c r="BN71" s="50">
        <v>1088</v>
      </c>
      <c r="BO71" s="52" t="s">
        <v>47</v>
      </c>
      <c r="BP71" s="19">
        <v>106</v>
      </c>
      <c r="BQ71" s="50">
        <v>179</v>
      </c>
      <c r="BR71" s="19">
        <v>1950</v>
      </c>
      <c r="BS71" s="50">
        <v>1155</v>
      </c>
      <c r="BT71" s="19">
        <v>2305</v>
      </c>
      <c r="BU71" s="50">
        <v>1431</v>
      </c>
      <c r="BV71" s="19">
        <v>641</v>
      </c>
      <c r="BW71" s="50">
        <v>397</v>
      </c>
      <c r="BX71" s="19">
        <v>7715</v>
      </c>
      <c r="BY71" s="50">
        <v>1860</v>
      </c>
      <c r="BZ71" s="52" t="s">
        <v>47</v>
      </c>
      <c r="CA71" s="19">
        <v>2067</v>
      </c>
      <c r="CB71" s="50">
        <v>1011</v>
      </c>
      <c r="CC71" s="19">
        <v>14827</v>
      </c>
      <c r="CD71" s="50">
        <v>3112</v>
      </c>
      <c r="CE71" s="19">
        <v>22598</v>
      </c>
      <c r="CF71" s="50">
        <v>3629</v>
      </c>
      <c r="CG71" s="19">
        <v>80</v>
      </c>
      <c r="CH71" s="50">
        <v>129</v>
      </c>
      <c r="CI71" s="19">
        <v>7689</v>
      </c>
      <c r="CJ71" s="50">
        <v>2011</v>
      </c>
      <c r="CK71" s="52" t="s">
        <v>47</v>
      </c>
      <c r="CL71" s="19">
        <v>3693</v>
      </c>
      <c r="CM71" s="50">
        <v>1433</v>
      </c>
      <c r="CN71" s="19">
        <v>904</v>
      </c>
      <c r="CO71" s="50">
        <v>461</v>
      </c>
      <c r="CP71" s="19">
        <v>14122</v>
      </c>
      <c r="CQ71" s="50">
        <v>2784</v>
      </c>
      <c r="CR71" s="19">
        <v>1270</v>
      </c>
      <c r="CS71" s="50">
        <v>893</v>
      </c>
      <c r="CT71" s="19">
        <v>8354</v>
      </c>
      <c r="CU71" s="50">
        <v>2052</v>
      </c>
      <c r="CV71" s="52" t="s">
        <v>47</v>
      </c>
      <c r="CW71" s="19">
        <v>142</v>
      </c>
      <c r="CX71" s="50">
        <v>247</v>
      </c>
      <c r="CY71" s="19">
        <v>7491</v>
      </c>
      <c r="CZ71" s="50">
        <v>2248</v>
      </c>
      <c r="DA71" s="19">
        <v>15873</v>
      </c>
      <c r="DB71" s="50">
        <v>3691</v>
      </c>
      <c r="DC71" s="19">
        <v>1507</v>
      </c>
      <c r="DD71" s="50">
        <v>832</v>
      </c>
      <c r="DE71" s="19">
        <v>872</v>
      </c>
      <c r="DF71" s="50">
        <v>694</v>
      </c>
      <c r="DG71" s="52" t="s">
        <v>47</v>
      </c>
      <c r="DH71" s="23" t="s">
        <v>61</v>
      </c>
      <c r="DI71" s="55" t="s">
        <v>61</v>
      </c>
      <c r="DJ71" s="23">
        <v>4925</v>
      </c>
      <c r="DK71" s="50">
        <v>1707</v>
      </c>
      <c r="DL71" s="19">
        <v>6618</v>
      </c>
      <c r="DM71" s="50">
        <v>1812</v>
      </c>
      <c r="DN71" s="19">
        <v>1877</v>
      </c>
      <c r="DO71" s="50">
        <v>1131</v>
      </c>
      <c r="DP71" s="19">
        <v>48</v>
      </c>
      <c r="DQ71" s="50">
        <v>62</v>
      </c>
      <c r="DR71" s="52" t="s">
        <v>47</v>
      </c>
      <c r="DS71" s="19">
        <v>78325</v>
      </c>
      <c r="DT71" s="50">
        <v>6303</v>
      </c>
      <c r="DU71" s="19">
        <v>2001</v>
      </c>
      <c r="DV71" s="50">
        <v>1202</v>
      </c>
      <c r="DW71" s="19">
        <v>559</v>
      </c>
      <c r="DX71" s="50">
        <v>555</v>
      </c>
      <c r="DY71" s="19">
        <v>75765</v>
      </c>
      <c r="DZ71" s="50">
        <v>6271</v>
      </c>
    </row>
    <row r="72" spans="1:130" x14ac:dyDescent="0.2">
      <c r="A72" s="52"/>
      <c r="B72" s="19"/>
      <c r="C72" s="50"/>
      <c r="D72" s="19"/>
      <c r="E72" s="50"/>
      <c r="F72" s="19"/>
      <c r="G72" s="50"/>
      <c r="H72" s="19"/>
      <c r="I72" s="50"/>
      <c r="J72" s="19"/>
      <c r="K72" s="50"/>
      <c r="L72" s="52"/>
      <c r="M72" s="19"/>
      <c r="N72" s="50"/>
      <c r="O72" s="19"/>
      <c r="P72" s="50"/>
      <c r="Q72" s="19"/>
      <c r="R72" s="50"/>
      <c r="S72" s="19"/>
      <c r="T72" s="50"/>
      <c r="U72" s="19"/>
      <c r="V72" s="50"/>
      <c r="W72" s="52"/>
      <c r="X72" s="19"/>
      <c r="Y72" s="50"/>
      <c r="Z72" s="19"/>
      <c r="AA72" s="50"/>
      <c r="AB72" s="19"/>
      <c r="AC72" s="50"/>
      <c r="AD72" s="19"/>
      <c r="AE72" s="50"/>
      <c r="AF72" s="19"/>
      <c r="AG72" s="50"/>
      <c r="AH72" s="52"/>
      <c r="AI72" s="19"/>
      <c r="AJ72" s="50"/>
      <c r="AK72" s="19"/>
      <c r="AL72" s="50"/>
      <c r="AM72" s="19"/>
      <c r="AN72" s="50"/>
      <c r="AO72" s="19"/>
      <c r="AP72" s="50"/>
      <c r="AQ72" s="19"/>
      <c r="AR72" s="50"/>
      <c r="AS72" s="52"/>
      <c r="AT72" s="19"/>
      <c r="AU72" s="50"/>
      <c r="AV72" s="19"/>
      <c r="AW72" s="50"/>
      <c r="AX72" s="19"/>
      <c r="AY72" s="50"/>
      <c r="AZ72" s="19"/>
      <c r="BA72" s="50"/>
      <c r="BB72" s="19"/>
      <c r="BC72" s="50"/>
      <c r="BD72" s="52"/>
      <c r="BE72" s="19"/>
      <c r="BF72" s="50"/>
      <c r="BG72" s="19"/>
      <c r="BH72" s="50"/>
      <c r="BI72" s="19"/>
      <c r="BJ72" s="50"/>
      <c r="BK72" s="19"/>
      <c r="BL72" s="50"/>
      <c r="BM72" s="19"/>
      <c r="BN72" s="50"/>
      <c r="BO72" s="52"/>
      <c r="BP72" s="19"/>
      <c r="BQ72" s="50"/>
      <c r="BR72" s="19"/>
      <c r="BS72" s="50"/>
      <c r="BT72" s="19"/>
      <c r="BU72" s="50"/>
      <c r="BV72" s="19"/>
      <c r="BW72" s="50"/>
      <c r="BX72" s="19"/>
      <c r="BY72" s="50"/>
      <c r="BZ72" s="52"/>
      <c r="CA72" s="19"/>
      <c r="CB72" s="50"/>
      <c r="CC72" s="19"/>
      <c r="CD72" s="50"/>
      <c r="CE72" s="19"/>
      <c r="CF72" s="50"/>
      <c r="CG72" s="19"/>
      <c r="CH72" s="50"/>
      <c r="CI72" s="19"/>
      <c r="CJ72" s="50"/>
      <c r="CK72" s="52"/>
      <c r="CL72" s="19"/>
      <c r="CM72" s="50"/>
      <c r="CN72" s="19"/>
      <c r="CO72" s="50"/>
      <c r="CP72" s="19"/>
      <c r="CQ72" s="50"/>
      <c r="CR72" s="19"/>
      <c r="CS72" s="50"/>
      <c r="CT72" s="19"/>
      <c r="CU72" s="50"/>
      <c r="CV72" s="52"/>
      <c r="CW72" s="19"/>
      <c r="CX72" s="50"/>
      <c r="CY72" s="19"/>
      <c r="CZ72" s="50"/>
      <c r="DA72" s="19"/>
      <c r="DB72" s="50"/>
      <c r="DC72" s="19"/>
      <c r="DD72" s="50"/>
      <c r="DE72" s="19"/>
      <c r="DF72" s="50"/>
      <c r="DG72" s="52"/>
      <c r="DH72" s="56"/>
      <c r="DI72" s="50"/>
      <c r="DJ72" s="23"/>
      <c r="DK72" s="50"/>
      <c r="DL72" s="19"/>
      <c r="DM72" s="50"/>
      <c r="DN72" s="19"/>
      <c r="DO72" s="50"/>
      <c r="DP72" s="19"/>
      <c r="DQ72" s="50"/>
      <c r="DR72" s="52"/>
      <c r="DS72" s="19"/>
      <c r="DT72" s="50"/>
      <c r="DU72" s="19"/>
      <c r="DV72" s="50"/>
      <c r="DW72" s="19"/>
      <c r="DX72" s="50"/>
      <c r="DY72" s="19"/>
      <c r="DZ72" s="50"/>
    </row>
    <row r="73" spans="1:130" x14ac:dyDescent="0.2">
      <c r="A73" s="52" t="s">
        <v>48</v>
      </c>
      <c r="B73" s="19">
        <v>7202119</v>
      </c>
      <c r="C73" s="50">
        <v>4069</v>
      </c>
      <c r="D73" s="19">
        <v>5924723</v>
      </c>
      <c r="E73" s="50">
        <v>30369</v>
      </c>
      <c r="F73" s="19">
        <v>958326</v>
      </c>
      <c r="G73" s="50">
        <v>27224</v>
      </c>
      <c r="H73" s="19">
        <v>257728</v>
      </c>
      <c r="I73" s="50">
        <v>13383</v>
      </c>
      <c r="J73" s="19">
        <v>1465</v>
      </c>
      <c r="K73" s="50">
        <v>791</v>
      </c>
      <c r="L73" s="52" t="s">
        <v>48</v>
      </c>
      <c r="M73" s="19">
        <v>5374</v>
      </c>
      <c r="N73" s="50">
        <v>1929</v>
      </c>
      <c r="O73" s="19">
        <v>12801</v>
      </c>
      <c r="P73" s="50">
        <v>2996</v>
      </c>
      <c r="Q73" s="19">
        <v>823</v>
      </c>
      <c r="R73" s="50">
        <v>886</v>
      </c>
      <c r="S73" s="19">
        <v>51485</v>
      </c>
      <c r="T73" s="50">
        <v>5064</v>
      </c>
      <c r="U73" s="19">
        <v>13012</v>
      </c>
      <c r="V73" s="50">
        <v>4416</v>
      </c>
      <c r="W73" s="52" t="s">
        <v>48</v>
      </c>
      <c r="X73" s="19">
        <v>1309</v>
      </c>
      <c r="Y73" s="50">
        <v>547</v>
      </c>
      <c r="Z73" s="19">
        <v>277</v>
      </c>
      <c r="AA73" s="50">
        <v>225</v>
      </c>
      <c r="AB73" s="19">
        <v>748</v>
      </c>
      <c r="AC73" s="50">
        <v>637</v>
      </c>
      <c r="AD73" s="19">
        <v>9093</v>
      </c>
      <c r="AE73" s="50">
        <v>2333</v>
      </c>
      <c r="AF73" s="19">
        <v>2804</v>
      </c>
      <c r="AG73" s="50">
        <v>968</v>
      </c>
      <c r="AH73" s="52" t="s">
        <v>48</v>
      </c>
      <c r="AI73" s="19">
        <v>4497</v>
      </c>
      <c r="AJ73" s="50">
        <v>1154</v>
      </c>
      <c r="AK73" s="19">
        <v>11619</v>
      </c>
      <c r="AL73" s="50">
        <v>2489</v>
      </c>
      <c r="AM73" s="19">
        <v>7422</v>
      </c>
      <c r="AN73" s="50">
        <v>1929</v>
      </c>
      <c r="AO73" s="19">
        <v>1296</v>
      </c>
      <c r="AP73" s="50">
        <v>950</v>
      </c>
      <c r="AQ73" s="19">
        <v>784</v>
      </c>
      <c r="AR73" s="50">
        <v>483</v>
      </c>
      <c r="AS73" s="52" t="s">
        <v>48</v>
      </c>
      <c r="AT73" s="19">
        <v>2568</v>
      </c>
      <c r="AU73" s="50">
        <v>1293</v>
      </c>
      <c r="AV73" s="19">
        <v>2042</v>
      </c>
      <c r="AW73" s="50">
        <v>1655</v>
      </c>
      <c r="AX73" s="19">
        <v>1109</v>
      </c>
      <c r="AY73" s="50">
        <v>1000</v>
      </c>
      <c r="AZ73" s="19">
        <v>266</v>
      </c>
      <c r="BA73" s="50">
        <v>288</v>
      </c>
      <c r="BB73" s="19">
        <v>2733</v>
      </c>
      <c r="BC73" s="50">
        <v>1845</v>
      </c>
      <c r="BD73" s="52" t="s">
        <v>48</v>
      </c>
      <c r="BE73" s="19">
        <v>4715</v>
      </c>
      <c r="BF73" s="50">
        <v>1636</v>
      </c>
      <c r="BG73" s="19">
        <v>4472</v>
      </c>
      <c r="BH73" s="50">
        <v>1531</v>
      </c>
      <c r="BI73" s="19">
        <v>4153</v>
      </c>
      <c r="BJ73" s="50">
        <v>1498</v>
      </c>
      <c r="BK73" s="19">
        <v>689</v>
      </c>
      <c r="BL73" s="50">
        <v>509</v>
      </c>
      <c r="BM73" s="19">
        <v>3327</v>
      </c>
      <c r="BN73" s="50">
        <v>1851</v>
      </c>
      <c r="BO73" s="52" t="s">
        <v>48</v>
      </c>
      <c r="BP73" s="19">
        <v>4707</v>
      </c>
      <c r="BQ73" s="50">
        <v>1603</v>
      </c>
      <c r="BR73" s="19">
        <v>1428</v>
      </c>
      <c r="BS73" s="50">
        <v>1105</v>
      </c>
      <c r="BT73" s="19">
        <v>3551</v>
      </c>
      <c r="BU73" s="50">
        <v>1318</v>
      </c>
      <c r="BV73" s="19">
        <v>785</v>
      </c>
      <c r="BW73" s="50">
        <v>513</v>
      </c>
      <c r="BX73" s="19">
        <v>3287</v>
      </c>
      <c r="BY73" s="50">
        <v>1572</v>
      </c>
      <c r="BZ73" s="52" t="s">
        <v>48</v>
      </c>
      <c r="CA73" s="19">
        <v>2232</v>
      </c>
      <c r="CB73" s="50">
        <v>1150</v>
      </c>
      <c r="CC73" s="19">
        <v>7083</v>
      </c>
      <c r="CD73" s="50">
        <v>1386</v>
      </c>
      <c r="CE73" s="19">
        <v>7250</v>
      </c>
      <c r="CF73" s="50">
        <v>2296</v>
      </c>
      <c r="CG73" s="19">
        <v>2021</v>
      </c>
      <c r="CH73" s="50">
        <v>897</v>
      </c>
      <c r="CI73" s="19">
        <v>2834</v>
      </c>
      <c r="CJ73" s="50">
        <v>1636</v>
      </c>
      <c r="CK73" s="52" t="s">
        <v>48</v>
      </c>
      <c r="CL73" s="19">
        <v>2041</v>
      </c>
      <c r="CM73" s="50">
        <v>932</v>
      </c>
      <c r="CN73" s="19">
        <v>32384</v>
      </c>
      <c r="CO73" s="50">
        <v>3908</v>
      </c>
      <c r="CP73" s="19">
        <v>1556</v>
      </c>
      <c r="CQ73" s="50">
        <v>669</v>
      </c>
      <c r="CR73" s="19">
        <v>373</v>
      </c>
      <c r="CS73" s="50">
        <v>312</v>
      </c>
      <c r="CT73" s="19">
        <v>1374</v>
      </c>
      <c r="CU73" s="50">
        <v>786</v>
      </c>
      <c r="CV73" s="52" t="s">
        <v>48</v>
      </c>
      <c r="CW73" s="19">
        <v>1156</v>
      </c>
      <c r="CX73" s="50">
        <v>1021</v>
      </c>
      <c r="CY73" s="19">
        <v>3672</v>
      </c>
      <c r="CZ73" s="50">
        <v>2014</v>
      </c>
      <c r="DA73" s="19">
        <v>16005</v>
      </c>
      <c r="DB73" s="50">
        <v>3753</v>
      </c>
      <c r="DC73" s="19">
        <v>5404</v>
      </c>
      <c r="DD73" s="50">
        <v>2076</v>
      </c>
      <c r="DE73" s="19">
        <v>743</v>
      </c>
      <c r="DF73" s="50">
        <v>611</v>
      </c>
      <c r="DG73" s="52" t="s">
        <v>48</v>
      </c>
      <c r="DH73" s="56">
        <v>3834</v>
      </c>
      <c r="DI73" s="50">
        <v>1271</v>
      </c>
      <c r="DJ73" s="23" t="s">
        <v>61</v>
      </c>
      <c r="DK73" s="55" t="s">
        <v>61</v>
      </c>
      <c r="DL73" s="19">
        <v>319</v>
      </c>
      <c r="DM73" s="50">
        <v>441</v>
      </c>
      <c r="DN73" s="19">
        <v>1940</v>
      </c>
      <c r="DO73" s="50">
        <v>888</v>
      </c>
      <c r="DP73" s="19">
        <v>866</v>
      </c>
      <c r="DQ73" s="50">
        <v>517</v>
      </c>
      <c r="DR73" s="52" t="s">
        <v>48</v>
      </c>
      <c r="DS73" s="19">
        <v>61342</v>
      </c>
      <c r="DT73" s="50">
        <v>6594</v>
      </c>
      <c r="DU73" s="19">
        <v>480</v>
      </c>
      <c r="DV73" s="50">
        <v>782</v>
      </c>
      <c r="DW73" s="19">
        <v>893</v>
      </c>
      <c r="DX73" s="50">
        <v>514</v>
      </c>
      <c r="DY73" s="19">
        <v>59969</v>
      </c>
      <c r="DZ73" s="50">
        <v>6397</v>
      </c>
    </row>
    <row r="74" spans="1:130" x14ac:dyDescent="0.2">
      <c r="A74" s="52" t="s">
        <v>49</v>
      </c>
      <c r="B74" s="19">
        <v>1810709</v>
      </c>
      <c r="C74" s="50">
        <v>2337</v>
      </c>
      <c r="D74" s="19">
        <v>1582818</v>
      </c>
      <c r="E74" s="50">
        <v>10978</v>
      </c>
      <c r="F74" s="19">
        <v>176953</v>
      </c>
      <c r="G74" s="50">
        <v>9202</v>
      </c>
      <c r="H74" s="19">
        <v>47196</v>
      </c>
      <c r="I74" s="50">
        <v>5756</v>
      </c>
      <c r="J74" s="19">
        <v>284</v>
      </c>
      <c r="K74" s="50">
        <v>187</v>
      </c>
      <c r="L74" s="52" t="s">
        <v>49</v>
      </c>
      <c r="M74" s="19">
        <v>11</v>
      </c>
      <c r="N74" s="50">
        <v>20</v>
      </c>
      <c r="O74" s="19">
        <v>57</v>
      </c>
      <c r="P74" s="50">
        <v>100</v>
      </c>
      <c r="Q74" s="19">
        <v>195</v>
      </c>
      <c r="R74" s="50">
        <v>269</v>
      </c>
      <c r="S74" s="19">
        <v>1095</v>
      </c>
      <c r="T74" s="50">
        <v>649</v>
      </c>
      <c r="U74" s="19">
        <v>464</v>
      </c>
      <c r="V74" s="50">
        <v>354</v>
      </c>
      <c r="W74" s="52" t="s">
        <v>49</v>
      </c>
      <c r="X74" s="19">
        <v>631</v>
      </c>
      <c r="Y74" s="50">
        <v>321</v>
      </c>
      <c r="Z74" s="19">
        <v>0</v>
      </c>
      <c r="AA74" s="50">
        <v>193</v>
      </c>
      <c r="AB74" s="19">
        <v>490</v>
      </c>
      <c r="AC74" s="50">
        <v>423</v>
      </c>
      <c r="AD74" s="19">
        <v>1992</v>
      </c>
      <c r="AE74" s="50">
        <v>783</v>
      </c>
      <c r="AF74" s="19">
        <v>1650</v>
      </c>
      <c r="AG74" s="50">
        <v>1323</v>
      </c>
      <c r="AH74" s="52" t="s">
        <v>49</v>
      </c>
      <c r="AI74" s="19">
        <v>0</v>
      </c>
      <c r="AJ74" s="50">
        <v>193</v>
      </c>
      <c r="AK74" s="19">
        <v>48</v>
      </c>
      <c r="AL74" s="50">
        <v>63</v>
      </c>
      <c r="AM74" s="19">
        <v>354</v>
      </c>
      <c r="AN74" s="50">
        <v>254</v>
      </c>
      <c r="AO74" s="19">
        <v>343</v>
      </c>
      <c r="AP74" s="50">
        <v>304</v>
      </c>
      <c r="AQ74" s="19">
        <v>64</v>
      </c>
      <c r="AR74" s="50">
        <v>90</v>
      </c>
      <c r="AS74" s="52" t="s">
        <v>49</v>
      </c>
      <c r="AT74" s="19">
        <v>205</v>
      </c>
      <c r="AU74" s="50">
        <v>233</v>
      </c>
      <c r="AV74" s="19">
        <v>1654</v>
      </c>
      <c r="AW74" s="50">
        <v>679</v>
      </c>
      <c r="AX74" s="19">
        <v>357</v>
      </c>
      <c r="AY74" s="50">
        <v>496</v>
      </c>
      <c r="AZ74" s="19">
        <v>597</v>
      </c>
      <c r="BA74" s="50">
        <v>624</v>
      </c>
      <c r="BB74" s="19">
        <v>7100</v>
      </c>
      <c r="BC74" s="50">
        <v>2417</v>
      </c>
      <c r="BD74" s="52" t="s">
        <v>49</v>
      </c>
      <c r="BE74" s="19">
        <v>21</v>
      </c>
      <c r="BF74" s="50">
        <v>47</v>
      </c>
      <c r="BG74" s="19">
        <v>572</v>
      </c>
      <c r="BH74" s="50">
        <v>436</v>
      </c>
      <c r="BI74" s="19">
        <v>0</v>
      </c>
      <c r="BJ74" s="50">
        <v>193</v>
      </c>
      <c r="BK74" s="19">
        <v>152</v>
      </c>
      <c r="BL74" s="50">
        <v>186</v>
      </c>
      <c r="BM74" s="19">
        <v>123</v>
      </c>
      <c r="BN74" s="50">
        <v>175</v>
      </c>
      <c r="BO74" s="52" t="s">
        <v>49</v>
      </c>
      <c r="BP74" s="19">
        <v>39</v>
      </c>
      <c r="BQ74" s="50">
        <v>67</v>
      </c>
      <c r="BR74" s="19">
        <v>0</v>
      </c>
      <c r="BS74" s="50">
        <v>193</v>
      </c>
      <c r="BT74" s="19">
        <v>293</v>
      </c>
      <c r="BU74" s="50">
        <v>371</v>
      </c>
      <c r="BV74" s="19">
        <v>135</v>
      </c>
      <c r="BW74" s="50">
        <v>133</v>
      </c>
      <c r="BX74" s="19">
        <v>481</v>
      </c>
      <c r="BY74" s="50">
        <v>314</v>
      </c>
      <c r="BZ74" s="52" t="s">
        <v>49</v>
      </c>
      <c r="CA74" s="19">
        <v>81</v>
      </c>
      <c r="CB74" s="50">
        <v>140</v>
      </c>
      <c r="CC74" s="19">
        <v>1320</v>
      </c>
      <c r="CD74" s="50">
        <v>911</v>
      </c>
      <c r="CE74" s="19">
        <v>2419</v>
      </c>
      <c r="CF74" s="50">
        <v>1022</v>
      </c>
      <c r="CG74" s="19">
        <v>134</v>
      </c>
      <c r="CH74" s="50">
        <v>214</v>
      </c>
      <c r="CI74" s="19">
        <v>7281</v>
      </c>
      <c r="CJ74" s="50">
        <v>1597</v>
      </c>
      <c r="CK74" s="52" t="s">
        <v>49</v>
      </c>
      <c r="CL74" s="19">
        <v>12</v>
      </c>
      <c r="CM74" s="50">
        <v>26</v>
      </c>
      <c r="CN74" s="19">
        <v>0</v>
      </c>
      <c r="CO74" s="50">
        <v>193</v>
      </c>
      <c r="CP74" s="19">
        <v>6226</v>
      </c>
      <c r="CQ74" s="50">
        <v>2228</v>
      </c>
      <c r="CR74" s="19">
        <v>0</v>
      </c>
      <c r="CS74" s="50">
        <v>193</v>
      </c>
      <c r="CT74" s="19">
        <v>435</v>
      </c>
      <c r="CU74" s="50">
        <v>344</v>
      </c>
      <c r="CV74" s="52" t="s">
        <v>49</v>
      </c>
      <c r="CW74" s="19">
        <v>124</v>
      </c>
      <c r="CX74" s="50">
        <v>153</v>
      </c>
      <c r="CY74" s="19">
        <v>1903</v>
      </c>
      <c r="CZ74" s="50">
        <v>1213</v>
      </c>
      <c r="DA74" s="19">
        <v>1345</v>
      </c>
      <c r="DB74" s="50">
        <v>1044</v>
      </c>
      <c r="DC74" s="19">
        <v>179</v>
      </c>
      <c r="DD74" s="50">
        <v>313</v>
      </c>
      <c r="DE74" s="19">
        <v>0</v>
      </c>
      <c r="DF74" s="50">
        <v>193</v>
      </c>
      <c r="DG74" s="52" t="s">
        <v>49</v>
      </c>
      <c r="DH74" s="19">
        <v>6114</v>
      </c>
      <c r="DI74" s="50">
        <v>1596</v>
      </c>
      <c r="DJ74" s="19">
        <v>216</v>
      </c>
      <c r="DK74" s="50">
        <v>153</v>
      </c>
      <c r="DL74" s="23" t="s">
        <v>61</v>
      </c>
      <c r="DM74" s="55" t="s">
        <v>61</v>
      </c>
      <c r="DN74" s="23">
        <v>0</v>
      </c>
      <c r="DO74" s="50">
        <v>193</v>
      </c>
      <c r="DP74" s="19">
        <v>0</v>
      </c>
      <c r="DQ74" s="50">
        <v>193</v>
      </c>
      <c r="DR74" s="52" t="s">
        <v>49</v>
      </c>
      <c r="DS74" s="19">
        <v>3742</v>
      </c>
      <c r="DT74" s="50">
        <v>1099</v>
      </c>
      <c r="DU74" s="19">
        <v>112</v>
      </c>
      <c r="DV74" s="50">
        <v>120</v>
      </c>
      <c r="DW74" s="19">
        <v>0</v>
      </c>
      <c r="DX74" s="50">
        <v>193</v>
      </c>
      <c r="DY74" s="19">
        <v>3630</v>
      </c>
      <c r="DZ74" s="50">
        <v>1109</v>
      </c>
    </row>
    <row r="75" spans="1:130" x14ac:dyDescent="0.2">
      <c r="A75" s="52" t="s">
        <v>50</v>
      </c>
      <c r="B75" s="19">
        <v>5712104</v>
      </c>
      <c r="C75" s="50">
        <v>3128</v>
      </c>
      <c r="D75" s="19">
        <v>4876817</v>
      </c>
      <c r="E75" s="50">
        <v>20516</v>
      </c>
      <c r="F75" s="19">
        <v>696530</v>
      </c>
      <c r="G75" s="50">
        <v>19673</v>
      </c>
      <c r="H75" s="19">
        <v>118814</v>
      </c>
      <c r="I75" s="50">
        <v>6959</v>
      </c>
      <c r="J75" s="19">
        <v>966</v>
      </c>
      <c r="K75" s="50">
        <v>691</v>
      </c>
      <c r="L75" s="52" t="s">
        <v>50</v>
      </c>
      <c r="M75" s="19">
        <v>738</v>
      </c>
      <c r="N75" s="50">
        <v>528</v>
      </c>
      <c r="O75" s="19">
        <v>3364</v>
      </c>
      <c r="P75" s="50">
        <v>1091</v>
      </c>
      <c r="Q75" s="19">
        <v>1397</v>
      </c>
      <c r="R75" s="50">
        <v>744</v>
      </c>
      <c r="S75" s="19">
        <v>6830</v>
      </c>
      <c r="T75" s="50">
        <v>2101</v>
      </c>
      <c r="U75" s="19">
        <v>4129</v>
      </c>
      <c r="V75" s="50">
        <v>1379</v>
      </c>
      <c r="W75" s="52" t="s">
        <v>50</v>
      </c>
      <c r="X75" s="19">
        <v>344</v>
      </c>
      <c r="Y75" s="50">
        <v>330</v>
      </c>
      <c r="Z75" s="19">
        <v>0</v>
      </c>
      <c r="AA75" s="50">
        <v>147</v>
      </c>
      <c r="AB75" s="19">
        <v>215</v>
      </c>
      <c r="AC75" s="50">
        <v>185</v>
      </c>
      <c r="AD75" s="19">
        <v>5242</v>
      </c>
      <c r="AE75" s="50">
        <v>1459</v>
      </c>
      <c r="AF75" s="19">
        <v>708</v>
      </c>
      <c r="AG75" s="50">
        <v>333</v>
      </c>
      <c r="AH75" s="52" t="s">
        <v>50</v>
      </c>
      <c r="AI75" s="19">
        <v>323</v>
      </c>
      <c r="AJ75" s="50">
        <v>363</v>
      </c>
      <c r="AK75" s="19">
        <v>1400</v>
      </c>
      <c r="AL75" s="50">
        <v>1299</v>
      </c>
      <c r="AM75" s="19">
        <v>31323</v>
      </c>
      <c r="AN75" s="50">
        <v>3928</v>
      </c>
      <c r="AO75" s="19">
        <v>3481</v>
      </c>
      <c r="AP75" s="50">
        <v>1122</v>
      </c>
      <c r="AQ75" s="19">
        <v>3383</v>
      </c>
      <c r="AR75" s="50">
        <v>954</v>
      </c>
      <c r="AS75" s="52" t="s">
        <v>50</v>
      </c>
      <c r="AT75" s="19">
        <v>401</v>
      </c>
      <c r="AU75" s="50">
        <v>353</v>
      </c>
      <c r="AV75" s="19">
        <v>992</v>
      </c>
      <c r="AW75" s="50">
        <v>669</v>
      </c>
      <c r="AX75" s="19">
        <v>745</v>
      </c>
      <c r="AY75" s="50">
        <v>606</v>
      </c>
      <c r="AZ75" s="19">
        <v>63</v>
      </c>
      <c r="BA75" s="50">
        <v>113</v>
      </c>
      <c r="BB75" s="19">
        <v>574</v>
      </c>
      <c r="BC75" s="50">
        <v>374</v>
      </c>
      <c r="BD75" s="52" t="s">
        <v>50</v>
      </c>
      <c r="BE75" s="19">
        <v>1058</v>
      </c>
      <c r="BF75" s="50">
        <v>556</v>
      </c>
      <c r="BG75" s="19">
        <v>5433</v>
      </c>
      <c r="BH75" s="50">
        <v>1374</v>
      </c>
      <c r="BI75" s="19">
        <v>18036</v>
      </c>
      <c r="BJ75" s="50">
        <v>2340</v>
      </c>
      <c r="BK75" s="19">
        <v>90</v>
      </c>
      <c r="BL75" s="50">
        <v>79</v>
      </c>
      <c r="BM75" s="19">
        <v>1619</v>
      </c>
      <c r="BN75" s="50">
        <v>851</v>
      </c>
      <c r="BO75" s="52" t="s">
        <v>50</v>
      </c>
      <c r="BP75" s="19">
        <v>159</v>
      </c>
      <c r="BQ75" s="50">
        <v>142</v>
      </c>
      <c r="BR75" s="19">
        <v>469</v>
      </c>
      <c r="BS75" s="50">
        <v>325</v>
      </c>
      <c r="BT75" s="19">
        <v>1126</v>
      </c>
      <c r="BU75" s="50">
        <v>706</v>
      </c>
      <c r="BV75" s="19">
        <v>417</v>
      </c>
      <c r="BW75" s="50">
        <v>338</v>
      </c>
      <c r="BX75" s="19">
        <v>521</v>
      </c>
      <c r="BY75" s="50">
        <v>426</v>
      </c>
      <c r="BZ75" s="52" t="s">
        <v>50</v>
      </c>
      <c r="CA75" s="19">
        <v>710</v>
      </c>
      <c r="CB75" s="50">
        <v>696</v>
      </c>
      <c r="CC75" s="19">
        <v>1484</v>
      </c>
      <c r="CD75" s="50">
        <v>654</v>
      </c>
      <c r="CE75" s="19">
        <v>1152</v>
      </c>
      <c r="CF75" s="50">
        <v>507</v>
      </c>
      <c r="CG75" s="19">
        <v>614</v>
      </c>
      <c r="CH75" s="50">
        <v>521</v>
      </c>
      <c r="CI75" s="19">
        <v>2129</v>
      </c>
      <c r="CJ75" s="50">
        <v>648</v>
      </c>
      <c r="CK75" s="52" t="s">
        <v>50</v>
      </c>
      <c r="CL75" s="19">
        <v>1404</v>
      </c>
      <c r="CM75" s="50">
        <v>794</v>
      </c>
      <c r="CN75" s="19">
        <v>1383</v>
      </c>
      <c r="CO75" s="50">
        <v>780</v>
      </c>
      <c r="CP75" s="19">
        <v>1525</v>
      </c>
      <c r="CQ75" s="50">
        <v>600</v>
      </c>
      <c r="CR75" s="19">
        <v>81</v>
      </c>
      <c r="CS75" s="50">
        <v>135</v>
      </c>
      <c r="CT75" s="19">
        <v>518</v>
      </c>
      <c r="CU75" s="50">
        <v>277</v>
      </c>
      <c r="CV75" s="52" t="s">
        <v>50</v>
      </c>
      <c r="CW75" s="19">
        <v>872</v>
      </c>
      <c r="CX75" s="50">
        <v>746</v>
      </c>
      <c r="CY75" s="19">
        <v>1096</v>
      </c>
      <c r="CZ75" s="50">
        <v>726</v>
      </c>
      <c r="DA75" s="19">
        <v>4526</v>
      </c>
      <c r="DB75" s="50">
        <v>1485</v>
      </c>
      <c r="DC75" s="19">
        <v>1237</v>
      </c>
      <c r="DD75" s="50">
        <v>650</v>
      </c>
      <c r="DE75" s="19">
        <v>138</v>
      </c>
      <c r="DF75" s="50">
        <v>228</v>
      </c>
      <c r="DG75" s="52" t="s">
        <v>50</v>
      </c>
      <c r="DH75" s="19">
        <v>2235</v>
      </c>
      <c r="DI75" s="50">
        <v>1819</v>
      </c>
      <c r="DJ75" s="19">
        <v>1634</v>
      </c>
      <c r="DK75" s="50">
        <v>754</v>
      </c>
      <c r="DL75" s="19">
        <v>110</v>
      </c>
      <c r="DM75" s="50">
        <v>119</v>
      </c>
      <c r="DN75" s="23" t="s">
        <v>61</v>
      </c>
      <c r="DO75" s="55" t="s">
        <v>61</v>
      </c>
      <c r="DP75" s="23">
        <v>420</v>
      </c>
      <c r="DQ75" s="50">
        <v>259</v>
      </c>
      <c r="DR75" s="52" t="s">
        <v>50</v>
      </c>
      <c r="DS75" s="19">
        <v>19943</v>
      </c>
      <c r="DT75" s="50">
        <v>2704</v>
      </c>
      <c r="DU75" s="19">
        <v>1619</v>
      </c>
      <c r="DV75" s="50">
        <v>1003</v>
      </c>
      <c r="DW75" s="19">
        <v>160</v>
      </c>
      <c r="DX75" s="50">
        <v>203</v>
      </c>
      <c r="DY75" s="19">
        <v>18164</v>
      </c>
      <c r="DZ75" s="50">
        <v>2517</v>
      </c>
    </row>
    <row r="76" spans="1:130" x14ac:dyDescent="0.2">
      <c r="A76" s="52" t="s">
        <v>51</v>
      </c>
      <c r="B76" s="19">
        <v>577567</v>
      </c>
      <c r="C76" s="50">
        <v>1366</v>
      </c>
      <c r="D76" s="19">
        <v>472996</v>
      </c>
      <c r="E76" s="50">
        <v>8803</v>
      </c>
      <c r="F76" s="19">
        <v>75995</v>
      </c>
      <c r="G76" s="50">
        <v>6553</v>
      </c>
      <c r="H76" s="19">
        <v>26471</v>
      </c>
      <c r="I76" s="50">
        <v>4106</v>
      </c>
      <c r="J76" s="19">
        <v>265</v>
      </c>
      <c r="K76" s="50">
        <v>283</v>
      </c>
      <c r="L76" s="52" t="s">
        <v>51</v>
      </c>
      <c r="M76" s="19">
        <v>524</v>
      </c>
      <c r="N76" s="50">
        <v>547</v>
      </c>
      <c r="O76" s="19">
        <v>352</v>
      </c>
      <c r="P76" s="50">
        <v>293</v>
      </c>
      <c r="Q76" s="19">
        <v>77</v>
      </c>
      <c r="R76" s="50">
        <v>144</v>
      </c>
      <c r="S76" s="19">
        <v>1586</v>
      </c>
      <c r="T76" s="50">
        <v>747</v>
      </c>
      <c r="U76" s="19">
        <v>4227</v>
      </c>
      <c r="V76" s="50">
        <v>1162</v>
      </c>
      <c r="W76" s="52" t="s">
        <v>51</v>
      </c>
      <c r="X76" s="19">
        <v>0</v>
      </c>
      <c r="Y76" s="50">
        <v>197</v>
      </c>
      <c r="Z76" s="19">
        <v>0</v>
      </c>
      <c r="AA76" s="50">
        <v>197</v>
      </c>
      <c r="AB76" s="19">
        <v>0</v>
      </c>
      <c r="AC76" s="50">
        <v>197</v>
      </c>
      <c r="AD76" s="19">
        <v>187</v>
      </c>
      <c r="AE76" s="50">
        <v>207</v>
      </c>
      <c r="AF76" s="19">
        <v>1</v>
      </c>
      <c r="AG76" s="50">
        <v>2</v>
      </c>
      <c r="AH76" s="52" t="s">
        <v>51</v>
      </c>
      <c r="AI76" s="19">
        <v>0</v>
      </c>
      <c r="AJ76" s="50">
        <v>197</v>
      </c>
      <c r="AK76" s="19">
        <v>1074</v>
      </c>
      <c r="AL76" s="50">
        <v>890</v>
      </c>
      <c r="AM76" s="19">
        <v>150</v>
      </c>
      <c r="AN76" s="50">
        <v>196</v>
      </c>
      <c r="AO76" s="19">
        <v>119</v>
      </c>
      <c r="AP76" s="50">
        <v>205</v>
      </c>
      <c r="AQ76" s="19">
        <v>568</v>
      </c>
      <c r="AR76" s="50">
        <v>558</v>
      </c>
      <c r="AS76" s="52" t="s">
        <v>51</v>
      </c>
      <c r="AT76" s="19">
        <v>291</v>
      </c>
      <c r="AU76" s="50">
        <v>461</v>
      </c>
      <c r="AV76" s="19">
        <v>437</v>
      </c>
      <c r="AW76" s="50">
        <v>695</v>
      </c>
      <c r="AX76" s="19">
        <v>150</v>
      </c>
      <c r="AY76" s="50">
        <v>224</v>
      </c>
      <c r="AZ76" s="19">
        <v>66</v>
      </c>
      <c r="BA76" s="50">
        <v>106</v>
      </c>
      <c r="BB76" s="19">
        <v>7</v>
      </c>
      <c r="BC76" s="50">
        <v>15</v>
      </c>
      <c r="BD76" s="52" t="s">
        <v>51</v>
      </c>
      <c r="BE76" s="19">
        <v>0</v>
      </c>
      <c r="BF76" s="50">
        <v>197</v>
      </c>
      <c r="BG76" s="19">
        <v>325</v>
      </c>
      <c r="BH76" s="50">
        <v>235</v>
      </c>
      <c r="BI76" s="19">
        <v>473</v>
      </c>
      <c r="BJ76" s="50">
        <v>560</v>
      </c>
      <c r="BK76" s="19">
        <v>0</v>
      </c>
      <c r="BL76" s="50">
        <v>197</v>
      </c>
      <c r="BM76" s="19">
        <v>16</v>
      </c>
      <c r="BN76" s="50">
        <v>28</v>
      </c>
      <c r="BO76" s="52" t="s">
        <v>51</v>
      </c>
      <c r="BP76" s="19">
        <v>1307</v>
      </c>
      <c r="BQ76" s="50">
        <v>741</v>
      </c>
      <c r="BR76" s="19">
        <v>852</v>
      </c>
      <c r="BS76" s="50">
        <v>592</v>
      </c>
      <c r="BT76" s="19">
        <v>111</v>
      </c>
      <c r="BU76" s="50">
        <v>113</v>
      </c>
      <c r="BV76" s="19">
        <v>0</v>
      </c>
      <c r="BW76" s="50">
        <v>197</v>
      </c>
      <c r="BX76" s="19">
        <v>503</v>
      </c>
      <c r="BY76" s="50">
        <v>604</v>
      </c>
      <c r="BZ76" s="52" t="s">
        <v>51</v>
      </c>
      <c r="CA76" s="19">
        <v>799</v>
      </c>
      <c r="CB76" s="50">
        <v>648</v>
      </c>
      <c r="CC76" s="19">
        <v>57</v>
      </c>
      <c r="CD76" s="50">
        <v>91</v>
      </c>
      <c r="CE76" s="19">
        <v>46</v>
      </c>
      <c r="CF76" s="50">
        <v>75</v>
      </c>
      <c r="CG76" s="19">
        <v>843</v>
      </c>
      <c r="CH76" s="50">
        <v>484</v>
      </c>
      <c r="CI76" s="19">
        <v>318</v>
      </c>
      <c r="CJ76" s="50">
        <v>428</v>
      </c>
      <c r="CK76" s="52" t="s">
        <v>51</v>
      </c>
      <c r="CL76" s="19">
        <v>672</v>
      </c>
      <c r="CM76" s="50">
        <v>892</v>
      </c>
      <c r="CN76" s="19">
        <v>609</v>
      </c>
      <c r="CO76" s="50">
        <v>481</v>
      </c>
      <c r="CP76" s="19">
        <v>2660</v>
      </c>
      <c r="CQ76" s="50">
        <v>2108</v>
      </c>
      <c r="CR76" s="19">
        <v>1</v>
      </c>
      <c r="CS76" s="50">
        <v>2</v>
      </c>
      <c r="CT76" s="19">
        <v>337</v>
      </c>
      <c r="CU76" s="50">
        <v>589</v>
      </c>
      <c r="CV76" s="52" t="s">
        <v>51</v>
      </c>
      <c r="CW76" s="19">
        <v>853</v>
      </c>
      <c r="CX76" s="50">
        <v>510</v>
      </c>
      <c r="CY76" s="19">
        <v>10</v>
      </c>
      <c r="CZ76" s="50">
        <v>15</v>
      </c>
      <c r="DA76" s="19">
        <v>1914</v>
      </c>
      <c r="DB76" s="50">
        <v>1123</v>
      </c>
      <c r="DC76" s="19">
        <v>1312</v>
      </c>
      <c r="DD76" s="50">
        <v>849</v>
      </c>
      <c r="DE76" s="19">
        <v>0</v>
      </c>
      <c r="DF76" s="50">
        <v>197</v>
      </c>
      <c r="DG76" s="52" t="s">
        <v>51</v>
      </c>
      <c r="DH76" s="19">
        <v>90</v>
      </c>
      <c r="DI76" s="50">
        <v>109</v>
      </c>
      <c r="DJ76" s="19">
        <v>1426</v>
      </c>
      <c r="DK76" s="50">
        <v>887</v>
      </c>
      <c r="DL76" s="19">
        <v>169</v>
      </c>
      <c r="DM76" s="50">
        <v>32</v>
      </c>
      <c r="DN76" s="19">
        <v>687</v>
      </c>
      <c r="DO76" s="50">
        <v>1044</v>
      </c>
      <c r="DP76" s="23" t="s">
        <v>61</v>
      </c>
      <c r="DQ76" s="145" t="s">
        <v>61</v>
      </c>
      <c r="DR76" s="52" t="s">
        <v>51</v>
      </c>
      <c r="DS76" s="23">
        <v>2105</v>
      </c>
      <c r="DT76" s="50">
        <v>1017</v>
      </c>
      <c r="DU76" s="19">
        <v>0</v>
      </c>
      <c r="DV76" s="50">
        <v>197</v>
      </c>
      <c r="DW76" s="19">
        <v>173</v>
      </c>
      <c r="DX76" s="50">
        <v>181</v>
      </c>
      <c r="DY76" s="19">
        <v>1932</v>
      </c>
      <c r="DZ76" s="50">
        <v>997</v>
      </c>
    </row>
    <row r="77" spans="1:130" x14ac:dyDescent="0.2">
      <c r="A77" s="52"/>
      <c r="B77" s="19"/>
      <c r="C77" s="50"/>
      <c r="D77" s="19"/>
      <c r="E77" s="50"/>
      <c r="F77" s="19"/>
      <c r="G77" s="50"/>
      <c r="H77" s="19"/>
      <c r="I77" s="50"/>
      <c r="J77" s="19"/>
      <c r="K77" s="50"/>
      <c r="L77" s="52"/>
      <c r="M77" s="19"/>
      <c r="N77" s="50"/>
      <c r="O77" s="19"/>
      <c r="P77" s="50"/>
      <c r="Q77" s="19"/>
      <c r="R77" s="50"/>
      <c r="S77" s="19"/>
      <c r="T77" s="50"/>
      <c r="U77" s="19"/>
      <c r="V77" s="50"/>
      <c r="W77" s="52"/>
      <c r="X77" s="19"/>
      <c r="Y77" s="50"/>
      <c r="Z77" s="19"/>
      <c r="AA77" s="50"/>
      <c r="AB77" s="19"/>
      <c r="AC77" s="50"/>
      <c r="AD77" s="19"/>
      <c r="AE77" s="50"/>
      <c r="AF77" s="19"/>
      <c r="AG77" s="50"/>
      <c r="AH77" s="52"/>
      <c r="AI77" s="19"/>
      <c r="AJ77" s="50"/>
      <c r="AK77" s="19"/>
      <c r="AL77" s="50"/>
      <c r="AM77" s="19"/>
      <c r="AN77" s="50"/>
      <c r="AO77" s="19"/>
      <c r="AP77" s="50"/>
      <c r="AQ77" s="19"/>
      <c r="AR77" s="50"/>
      <c r="AS77" s="52"/>
      <c r="AT77" s="19"/>
      <c r="AU77" s="50"/>
      <c r="AV77" s="19"/>
      <c r="AW77" s="50"/>
      <c r="AX77" s="19"/>
      <c r="AY77" s="50"/>
      <c r="AZ77" s="19"/>
      <c r="BA77" s="50"/>
      <c r="BB77" s="19"/>
      <c r="BC77" s="50"/>
      <c r="BD77" s="52"/>
      <c r="BE77" s="19"/>
      <c r="BF77" s="50"/>
      <c r="BG77" s="19"/>
      <c r="BH77" s="50"/>
      <c r="BI77" s="19"/>
      <c r="BJ77" s="50"/>
      <c r="BK77" s="19"/>
      <c r="BL77" s="50"/>
      <c r="BM77" s="19"/>
      <c r="BN77" s="50"/>
      <c r="BO77" s="52"/>
      <c r="BP77" s="19"/>
      <c r="BQ77" s="50"/>
      <c r="BR77" s="19"/>
      <c r="BS77" s="50"/>
      <c r="BT77" s="19"/>
      <c r="BU77" s="50"/>
      <c r="BV77" s="19"/>
      <c r="BW77" s="50"/>
      <c r="BX77" s="19"/>
      <c r="BY77" s="50"/>
      <c r="BZ77" s="52"/>
      <c r="CA77" s="19"/>
      <c r="CB77" s="50"/>
      <c r="CC77" s="19"/>
      <c r="CD77" s="50"/>
      <c r="CE77" s="19"/>
      <c r="CF77" s="50"/>
      <c r="CG77" s="19"/>
      <c r="CH77" s="50"/>
      <c r="CI77" s="19"/>
      <c r="CJ77" s="50"/>
      <c r="CK77" s="52"/>
      <c r="CL77" s="19"/>
      <c r="CM77" s="50"/>
      <c r="CN77" s="19"/>
      <c r="CO77" s="50"/>
      <c r="CP77" s="19"/>
      <c r="CQ77" s="50"/>
      <c r="CR77" s="19"/>
      <c r="CS77" s="50"/>
      <c r="CT77" s="19"/>
      <c r="CU77" s="50"/>
      <c r="CV77" s="52"/>
      <c r="CW77" s="19"/>
      <c r="CX77" s="50"/>
      <c r="CY77" s="19"/>
      <c r="CZ77" s="50"/>
      <c r="DA77" s="19"/>
      <c r="DB77" s="50"/>
      <c r="DC77" s="19"/>
      <c r="DD77" s="50"/>
      <c r="DE77" s="19"/>
      <c r="DF77" s="50"/>
      <c r="DG77" s="52"/>
      <c r="DH77" s="19"/>
      <c r="DI77" s="50"/>
      <c r="DJ77" s="19"/>
      <c r="DK77" s="50"/>
      <c r="DL77" s="19"/>
      <c r="DM77" s="50"/>
      <c r="DN77" s="19"/>
      <c r="DO77" s="50"/>
      <c r="DP77" s="19"/>
      <c r="DQ77" s="50"/>
      <c r="DR77" s="52"/>
      <c r="DS77" s="19"/>
      <c r="DT77" s="50"/>
      <c r="DU77" s="19"/>
      <c r="DV77" s="50"/>
      <c r="DW77" s="19"/>
      <c r="DX77" s="50"/>
      <c r="DY77" s="19"/>
      <c r="DZ77" s="50"/>
    </row>
    <row r="78" spans="1:130" ht="13.5" thickBot="1" x14ac:dyDescent="0.25">
      <c r="A78" s="59" t="s">
        <v>39</v>
      </c>
      <c r="B78" s="20">
        <v>3384760</v>
      </c>
      <c r="C78" s="57">
        <v>2761</v>
      </c>
      <c r="D78" s="20">
        <v>3143116</v>
      </c>
      <c r="E78" s="57">
        <v>12230</v>
      </c>
      <c r="F78" s="20">
        <v>216969</v>
      </c>
      <c r="G78" s="57">
        <v>11523</v>
      </c>
      <c r="H78" s="20">
        <v>21196</v>
      </c>
      <c r="I78" s="57">
        <v>3444</v>
      </c>
      <c r="J78" s="20">
        <v>49</v>
      </c>
      <c r="K78" s="57">
        <v>84</v>
      </c>
      <c r="L78" s="59" t="s">
        <v>39</v>
      </c>
      <c r="M78" s="20">
        <v>0</v>
      </c>
      <c r="N78" s="57">
        <v>222</v>
      </c>
      <c r="O78" s="20">
        <v>188</v>
      </c>
      <c r="P78" s="57">
        <v>162</v>
      </c>
      <c r="Q78" s="20">
        <v>109</v>
      </c>
      <c r="R78" s="57">
        <v>178</v>
      </c>
      <c r="S78" s="20">
        <v>200</v>
      </c>
      <c r="T78" s="57">
        <v>236</v>
      </c>
      <c r="U78" s="20">
        <v>40</v>
      </c>
      <c r="V78" s="57">
        <v>68</v>
      </c>
      <c r="W78" s="59" t="s">
        <v>39</v>
      </c>
      <c r="X78" s="20">
        <v>580</v>
      </c>
      <c r="Y78" s="57">
        <v>448</v>
      </c>
      <c r="Z78" s="20">
        <v>259</v>
      </c>
      <c r="AA78" s="57">
        <v>421</v>
      </c>
      <c r="AB78" s="20">
        <v>0</v>
      </c>
      <c r="AC78" s="57">
        <v>222</v>
      </c>
      <c r="AD78" s="20">
        <v>4548</v>
      </c>
      <c r="AE78" s="57">
        <v>1626</v>
      </c>
      <c r="AF78" s="20">
        <v>206</v>
      </c>
      <c r="AG78" s="57">
        <v>280</v>
      </c>
      <c r="AH78" s="59" t="s">
        <v>39</v>
      </c>
      <c r="AI78" s="20">
        <v>63</v>
      </c>
      <c r="AJ78" s="57">
        <v>100</v>
      </c>
      <c r="AK78" s="20">
        <v>0</v>
      </c>
      <c r="AL78" s="57">
        <v>222</v>
      </c>
      <c r="AM78" s="20">
        <v>802</v>
      </c>
      <c r="AN78" s="57">
        <v>875</v>
      </c>
      <c r="AO78" s="20">
        <v>0</v>
      </c>
      <c r="AP78" s="57">
        <v>222</v>
      </c>
      <c r="AQ78" s="20">
        <v>0</v>
      </c>
      <c r="AR78" s="57">
        <v>222</v>
      </c>
      <c r="AS78" s="59" t="s">
        <v>39</v>
      </c>
      <c r="AT78" s="20">
        <v>0</v>
      </c>
      <c r="AU78" s="57">
        <v>222</v>
      </c>
      <c r="AV78" s="20">
        <v>433</v>
      </c>
      <c r="AW78" s="57">
        <v>594</v>
      </c>
      <c r="AX78" s="20">
        <v>96</v>
      </c>
      <c r="AY78" s="57">
        <v>159</v>
      </c>
      <c r="AZ78" s="20">
        <v>0</v>
      </c>
      <c r="BA78" s="57">
        <v>222</v>
      </c>
      <c r="BB78" s="20">
        <v>164</v>
      </c>
      <c r="BC78" s="57">
        <v>252</v>
      </c>
      <c r="BD78" s="59" t="s">
        <v>39</v>
      </c>
      <c r="BE78" s="20">
        <v>3060</v>
      </c>
      <c r="BF78" s="57">
        <v>1408</v>
      </c>
      <c r="BG78" s="20">
        <v>206</v>
      </c>
      <c r="BH78" s="57">
        <v>239</v>
      </c>
      <c r="BI78" s="20">
        <v>0</v>
      </c>
      <c r="BJ78" s="57">
        <v>222</v>
      </c>
      <c r="BK78" s="20">
        <v>0</v>
      </c>
      <c r="BL78" s="57">
        <v>222</v>
      </c>
      <c r="BM78" s="20">
        <v>0</v>
      </c>
      <c r="BN78" s="57">
        <v>222</v>
      </c>
      <c r="BO78" s="59" t="s">
        <v>39</v>
      </c>
      <c r="BP78" s="20">
        <v>0</v>
      </c>
      <c r="BQ78" s="57">
        <v>222</v>
      </c>
      <c r="BR78" s="20">
        <v>0</v>
      </c>
      <c r="BS78" s="57">
        <v>222</v>
      </c>
      <c r="BT78" s="20">
        <v>0</v>
      </c>
      <c r="BU78" s="57">
        <v>222</v>
      </c>
      <c r="BV78" s="20">
        <v>46</v>
      </c>
      <c r="BW78" s="57">
        <v>72</v>
      </c>
      <c r="BX78" s="20">
        <v>1451</v>
      </c>
      <c r="BY78" s="57">
        <v>781</v>
      </c>
      <c r="BZ78" s="59" t="s">
        <v>39</v>
      </c>
      <c r="CA78" s="20">
        <v>0</v>
      </c>
      <c r="CB78" s="57">
        <v>222</v>
      </c>
      <c r="CC78" s="20">
        <v>3416</v>
      </c>
      <c r="CD78" s="57">
        <v>1538</v>
      </c>
      <c r="CE78" s="20">
        <v>42</v>
      </c>
      <c r="CF78" s="57">
        <v>74</v>
      </c>
      <c r="CG78" s="20">
        <v>0</v>
      </c>
      <c r="CH78" s="57">
        <v>222</v>
      </c>
      <c r="CI78" s="20">
        <v>0</v>
      </c>
      <c r="CJ78" s="57">
        <v>222</v>
      </c>
      <c r="CK78" s="59" t="s">
        <v>39</v>
      </c>
      <c r="CL78" s="20">
        <v>20</v>
      </c>
      <c r="CM78" s="57">
        <v>35</v>
      </c>
      <c r="CN78" s="20">
        <v>0</v>
      </c>
      <c r="CO78" s="57">
        <v>222</v>
      </c>
      <c r="CP78" s="20">
        <v>3296</v>
      </c>
      <c r="CQ78" s="57">
        <v>1785</v>
      </c>
      <c r="CR78" s="20">
        <v>0</v>
      </c>
      <c r="CS78" s="57">
        <v>222</v>
      </c>
      <c r="CT78" s="20">
        <v>163</v>
      </c>
      <c r="CU78" s="57">
        <v>184</v>
      </c>
      <c r="CV78" s="59" t="s">
        <v>39</v>
      </c>
      <c r="CW78" s="20">
        <v>0</v>
      </c>
      <c r="CX78" s="57">
        <v>222</v>
      </c>
      <c r="CY78" s="20">
        <v>143</v>
      </c>
      <c r="CZ78" s="57">
        <v>197</v>
      </c>
      <c r="DA78" s="20">
        <v>1008</v>
      </c>
      <c r="DB78" s="57">
        <v>894</v>
      </c>
      <c r="DC78" s="20">
        <v>0</v>
      </c>
      <c r="DD78" s="57">
        <v>222</v>
      </c>
      <c r="DE78" s="20">
        <v>0</v>
      </c>
      <c r="DF78" s="57">
        <v>222</v>
      </c>
      <c r="DG78" s="59" t="s">
        <v>39</v>
      </c>
      <c r="DH78" s="20">
        <v>67</v>
      </c>
      <c r="DI78" s="57">
        <v>82</v>
      </c>
      <c r="DJ78" s="20">
        <v>368</v>
      </c>
      <c r="DK78" s="57">
        <v>533</v>
      </c>
      <c r="DL78" s="20">
        <v>0</v>
      </c>
      <c r="DM78" s="57">
        <v>222</v>
      </c>
      <c r="DN78" s="20">
        <v>173</v>
      </c>
      <c r="DO78" s="57">
        <v>193</v>
      </c>
      <c r="DP78" s="20">
        <v>0</v>
      </c>
      <c r="DQ78" s="57">
        <v>222</v>
      </c>
      <c r="DR78" s="59" t="s">
        <v>39</v>
      </c>
      <c r="DS78" s="60">
        <v>3479</v>
      </c>
      <c r="DT78" s="57">
        <v>1053</v>
      </c>
      <c r="DU78" s="146" t="s">
        <v>61</v>
      </c>
      <c r="DV78" s="147" t="s">
        <v>61</v>
      </c>
      <c r="DW78" s="20">
        <v>0</v>
      </c>
      <c r="DX78" s="57">
        <v>222</v>
      </c>
      <c r="DY78" s="20">
        <v>3479</v>
      </c>
      <c r="DZ78" s="57">
        <v>1053</v>
      </c>
    </row>
    <row r="79" spans="1:130" x14ac:dyDescent="0.2">
      <c r="A79" s="6" t="s">
        <v>54</v>
      </c>
      <c r="B79" s="6"/>
      <c r="C79" s="6"/>
      <c r="D79" s="6"/>
      <c r="E79" s="6"/>
      <c r="F79" s="6"/>
      <c r="G79" s="6"/>
      <c r="H79" s="6"/>
      <c r="I79" s="6"/>
      <c r="J79" s="26"/>
      <c r="K79" s="8"/>
      <c r="L79" s="6" t="s">
        <v>54</v>
      </c>
      <c r="M79" s="26"/>
      <c r="N79" s="8"/>
      <c r="O79" s="26"/>
      <c r="P79" s="8"/>
      <c r="Q79" s="26"/>
      <c r="R79" s="8"/>
      <c r="S79" s="26"/>
      <c r="T79" s="8"/>
      <c r="U79" s="26"/>
      <c r="V79" s="7"/>
      <c r="W79" s="6" t="s">
        <v>54</v>
      </c>
      <c r="X79" s="26"/>
      <c r="Y79" s="7"/>
      <c r="Z79" s="26"/>
      <c r="AA79" s="7"/>
      <c r="AB79" s="26"/>
      <c r="AC79" s="7"/>
      <c r="AD79" s="26"/>
      <c r="AE79" s="7"/>
      <c r="AF79" s="26"/>
      <c r="AG79" s="7"/>
      <c r="AH79" s="6" t="s">
        <v>54</v>
      </c>
      <c r="AI79" s="26"/>
      <c r="AJ79" s="7"/>
      <c r="AK79" s="26"/>
      <c r="AL79" s="7"/>
      <c r="AM79" s="26"/>
      <c r="AN79" s="7"/>
      <c r="AO79" s="26"/>
      <c r="AP79" s="7"/>
      <c r="AQ79" s="26"/>
      <c r="AR79" s="7"/>
      <c r="AS79" s="6" t="s">
        <v>54</v>
      </c>
      <c r="AT79" s="26"/>
      <c r="AU79" s="7"/>
      <c r="AV79" s="26"/>
      <c r="AW79" s="7"/>
      <c r="AX79" s="26"/>
      <c r="AY79" s="7"/>
      <c r="AZ79" s="26"/>
      <c r="BA79" s="7"/>
      <c r="BB79" s="26"/>
      <c r="BC79" s="7"/>
      <c r="BD79" s="6" t="s">
        <v>54</v>
      </c>
      <c r="BE79" s="26"/>
      <c r="BF79" s="7"/>
      <c r="BG79" s="26"/>
      <c r="BH79" s="7"/>
      <c r="BI79" s="26"/>
      <c r="BJ79" s="7"/>
      <c r="BK79" s="26"/>
      <c r="BL79" s="7"/>
      <c r="BM79" s="26"/>
      <c r="BN79" s="7"/>
      <c r="BO79" s="6" t="s">
        <v>54</v>
      </c>
      <c r="BP79" s="26"/>
      <c r="BQ79" s="7"/>
      <c r="BR79" s="26"/>
      <c r="BS79" s="7"/>
      <c r="BT79" s="26"/>
      <c r="BU79" s="7"/>
      <c r="BV79" s="26"/>
      <c r="BW79" s="7"/>
      <c r="BX79" s="26"/>
      <c r="BY79" s="7"/>
      <c r="BZ79" s="6" t="s">
        <v>54</v>
      </c>
      <c r="CA79" s="26"/>
      <c r="CB79" s="7"/>
      <c r="CC79" s="26"/>
      <c r="CD79" s="7"/>
      <c r="CE79" s="26"/>
      <c r="CF79" s="7"/>
      <c r="CG79" s="26"/>
      <c r="CH79" s="7"/>
      <c r="CI79" s="26"/>
      <c r="CJ79" s="7"/>
      <c r="CK79" s="6" t="s">
        <v>54</v>
      </c>
      <c r="CL79" s="26"/>
      <c r="CM79" s="7"/>
      <c r="CN79" s="26"/>
      <c r="CO79" s="7"/>
      <c r="CP79" s="26"/>
      <c r="CQ79" s="7"/>
      <c r="CR79" s="26"/>
      <c r="CS79" s="7"/>
      <c r="CT79" s="26"/>
      <c r="CU79" s="7"/>
      <c r="CV79" s="6" t="s">
        <v>54</v>
      </c>
      <c r="CW79" s="26"/>
      <c r="CX79" s="7"/>
      <c r="CY79" s="26"/>
      <c r="CZ79" s="7"/>
      <c r="DA79" s="26"/>
      <c r="DB79" s="7"/>
      <c r="DC79" s="26"/>
      <c r="DD79" s="7"/>
      <c r="DE79" s="26"/>
      <c r="DF79" s="7"/>
      <c r="DG79" s="6" t="s">
        <v>54</v>
      </c>
      <c r="DH79" s="26"/>
      <c r="DI79" s="7"/>
      <c r="DJ79" s="26"/>
      <c r="DK79" s="7"/>
      <c r="DL79" s="26"/>
      <c r="DM79" s="7"/>
      <c r="DN79" s="26"/>
      <c r="DO79" s="7"/>
      <c r="DP79" s="26"/>
      <c r="DQ79" s="7"/>
      <c r="DR79" s="6" t="s">
        <v>54</v>
      </c>
      <c r="DS79" s="26"/>
      <c r="DT79" s="7"/>
    </row>
    <row r="80" spans="1:130" ht="14.25" x14ac:dyDescent="0.2">
      <c r="A80" s="61" t="s">
        <v>69</v>
      </c>
      <c r="B80" s="61"/>
      <c r="C80" s="61"/>
      <c r="D80" s="61"/>
      <c r="E80" s="61"/>
      <c r="F80" s="61"/>
      <c r="G80" s="61"/>
      <c r="H80" s="61"/>
      <c r="I80" s="61"/>
      <c r="J80" s="26"/>
      <c r="K80" s="8"/>
      <c r="L80" s="61" t="s">
        <v>69</v>
      </c>
      <c r="M80" s="26"/>
      <c r="N80" s="8"/>
      <c r="O80" s="26"/>
      <c r="P80" s="8"/>
      <c r="Q80" s="26"/>
      <c r="R80" s="8"/>
      <c r="S80" s="26"/>
      <c r="T80" s="8"/>
      <c r="U80" s="26"/>
      <c r="V80" s="7"/>
      <c r="W80" s="61" t="s">
        <v>69</v>
      </c>
      <c r="X80" s="26"/>
      <c r="Y80" s="7"/>
      <c r="Z80" s="26"/>
      <c r="AA80" s="7"/>
      <c r="AB80" s="26"/>
      <c r="AC80" s="7"/>
      <c r="AD80" s="26"/>
      <c r="AE80" s="7"/>
      <c r="AF80" s="26"/>
      <c r="AG80" s="7"/>
      <c r="AH80" s="61" t="s">
        <v>69</v>
      </c>
      <c r="AI80" s="26"/>
      <c r="AJ80" s="7"/>
      <c r="AK80" s="26"/>
      <c r="AL80" s="7"/>
      <c r="AM80" s="26"/>
      <c r="AN80" s="7"/>
      <c r="AO80" s="26"/>
      <c r="AP80" s="7"/>
      <c r="AQ80" s="26"/>
      <c r="AR80" s="7"/>
      <c r="AS80" s="61" t="s">
        <v>69</v>
      </c>
      <c r="AT80" s="26"/>
      <c r="AU80" s="7"/>
      <c r="AV80" s="26"/>
      <c r="AW80" s="7"/>
      <c r="AX80" s="26"/>
      <c r="AY80" s="7"/>
      <c r="AZ80" s="26"/>
      <c r="BA80" s="7"/>
      <c r="BB80" s="26"/>
      <c r="BC80" s="7"/>
      <c r="BD80" s="61" t="s">
        <v>69</v>
      </c>
      <c r="BE80" s="26"/>
      <c r="BF80" s="7"/>
      <c r="BG80" s="26"/>
      <c r="BH80" s="7"/>
      <c r="BI80" s="26"/>
      <c r="BJ80" s="7"/>
      <c r="BK80" s="26"/>
      <c r="BL80" s="7"/>
      <c r="BM80" s="26"/>
      <c r="BN80" s="7"/>
      <c r="BO80" s="61" t="s">
        <v>69</v>
      </c>
      <c r="BP80" s="26"/>
      <c r="BQ80" s="7"/>
      <c r="BR80" s="26"/>
      <c r="BS80" s="7"/>
      <c r="BT80" s="26"/>
      <c r="BU80" s="7"/>
      <c r="BV80" s="26"/>
      <c r="BW80" s="7"/>
      <c r="BX80" s="26"/>
      <c r="BY80" s="7"/>
      <c r="BZ80" s="61" t="s">
        <v>69</v>
      </c>
      <c r="CA80" s="26"/>
      <c r="CB80" s="7"/>
      <c r="CC80" s="26"/>
      <c r="CD80" s="7"/>
      <c r="CE80" s="26"/>
      <c r="CF80" s="7"/>
      <c r="CG80" s="26"/>
      <c r="CH80" s="7"/>
      <c r="CI80" s="26"/>
      <c r="CJ80" s="7"/>
      <c r="CK80" s="61" t="s">
        <v>69</v>
      </c>
      <c r="CL80" s="26"/>
      <c r="CM80" s="7"/>
      <c r="CN80" s="26"/>
      <c r="CO80" s="7"/>
      <c r="CP80" s="26"/>
      <c r="CQ80" s="7"/>
      <c r="CR80" s="26"/>
      <c r="CS80" s="7"/>
      <c r="CT80" s="26"/>
      <c r="CU80" s="7"/>
      <c r="CV80" s="61" t="s">
        <v>69</v>
      </c>
      <c r="CW80" s="26"/>
      <c r="CX80" s="7"/>
      <c r="CY80" s="26"/>
      <c r="CZ80" s="7"/>
      <c r="DA80" s="26"/>
      <c r="DB80" s="7"/>
      <c r="DC80" s="26"/>
      <c r="DD80" s="7"/>
      <c r="DE80" s="26"/>
      <c r="DF80" s="7"/>
      <c r="DG80" s="61" t="s">
        <v>69</v>
      </c>
      <c r="DH80" s="26"/>
      <c r="DI80" s="7"/>
      <c r="DJ80" s="26"/>
      <c r="DK80" s="7"/>
      <c r="DL80" s="26"/>
      <c r="DM80" s="7"/>
      <c r="DN80" s="26"/>
      <c r="DO80" s="7"/>
      <c r="DP80" s="26"/>
      <c r="DQ80" s="7"/>
      <c r="DR80" s="61" t="s">
        <v>69</v>
      </c>
      <c r="DS80" s="26"/>
      <c r="DT80" s="7"/>
    </row>
    <row r="81" spans="1:122" ht="14.25" x14ac:dyDescent="0.2">
      <c r="A81" s="61" t="s">
        <v>70</v>
      </c>
      <c r="B81" s="61"/>
      <c r="C81" s="61"/>
      <c r="D81" s="61"/>
      <c r="E81" s="61"/>
      <c r="F81" s="61"/>
      <c r="G81" s="61"/>
      <c r="H81" s="61"/>
      <c r="I81" s="61"/>
      <c r="J81" s="26"/>
      <c r="K81" s="8"/>
      <c r="L81" s="61" t="s">
        <v>70</v>
      </c>
      <c r="M81" s="26"/>
      <c r="N81" s="8"/>
      <c r="O81" s="26"/>
      <c r="P81" s="8"/>
      <c r="Q81" s="26"/>
      <c r="R81" s="8"/>
      <c r="S81" s="26"/>
      <c r="T81" s="8"/>
      <c r="U81" s="26"/>
      <c r="V81" s="7"/>
      <c r="W81" s="61" t="s">
        <v>70</v>
      </c>
      <c r="X81" s="26"/>
      <c r="Y81" s="7"/>
      <c r="Z81" s="26"/>
      <c r="AA81" s="7"/>
      <c r="AB81" s="26"/>
      <c r="AC81" s="7"/>
      <c r="AD81" s="26"/>
      <c r="AE81" s="7"/>
      <c r="AF81" s="26"/>
      <c r="AG81" s="7"/>
      <c r="AH81" s="61" t="s">
        <v>70</v>
      </c>
      <c r="AI81" s="26"/>
      <c r="AJ81" s="7"/>
      <c r="AK81" s="26"/>
      <c r="AL81" s="7"/>
      <c r="AM81" s="26"/>
      <c r="AN81" s="7"/>
      <c r="AO81" s="26"/>
      <c r="AP81" s="7"/>
      <c r="AQ81" s="26"/>
      <c r="AR81" s="7"/>
      <c r="AS81" s="61" t="s">
        <v>70</v>
      </c>
      <c r="AT81" s="26"/>
      <c r="AU81" s="7"/>
      <c r="AV81" s="26"/>
      <c r="AW81" s="7"/>
      <c r="AX81" s="26"/>
      <c r="AY81" s="7"/>
      <c r="AZ81" s="26"/>
      <c r="BA81" s="7"/>
      <c r="BB81" s="26"/>
      <c r="BC81" s="7"/>
      <c r="BD81" s="61" t="s">
        <v>70</v>
      </c>
      <c r="BE81" s="26"/>
      <c r="BF81" s="7"/>
      <c r="BG81" s="26"/>
      <c r="BH81" s="7"/>
      <c r="BI81" s="26"/>
      <c r="BJ81" s="7"/>
      <c r="BK81" s="26"/>
      <c r="BL81" s="7"/>
      <c r="BM81" s="26"/>
      <c r="BN81" s="7"/>
      <c r="BO81" s="61" t="s">
        <v>70</v>
      </c>
      <c r="BP81" s="26"/>
      <c r="BQ81" s="7"/>
      <c r="BR81" s="26"/>
      <c r="BS81" s="7"/>
      <c r="BT81" s="26"/>
      <c r="BU81" s="7"/>
      <c r="BV81" s="26"/>
      <c r="BW81" s="7"/>
      <c r="BX81" s="26"/>
      <c r="BY81" s="7"/>
      <c r="BZ81" s="61" t="s">
        <v>70</v>
      </c>
      <c r="CA81" s="26"/>
      <c r="CB81" s="7"/>
      <c r="CC81" s="26"/>
      <c r="CD81" s="7"/>
      <c r="CE81" s="26"/>
      <c r="CF81" s="7"/>
      <c r="CG81" s="26"/>
      <c r="CH81" s="7"/>
      <c r="CI81" s="26"/>
      <c r="CJ81" s="7"/>
      <c r="CK81" s="61" t="s">
        <v>70</v>
      </c>
      <c r="CL81" s="26"/>
      <c r="CM81" s="7"/>
      <c r="CN81" s="26"/>
      <c r="CO81" s="7"/>
      <c r="CP81" s="26"/>
      <c r="CQ81" s="7"/>
      <c r="CR81" s="26"/>
      <c r="CS81" s="7"/>
      <c r="CT81" s="26"/>
      <c r="CU81" s="7"/>
      <c r="CV81" s="61" t="s">
        <v>70</v>
      </c>
      <c r="CW81" s="26"/>
      <c r="CX81" s="7"/>
      <c r="CY81" s="26"/>
      <c r="CZ81" s="7"/>
      <c r="DA81" s="26"/>
      <c r="DB81" s="7"/>
      <c r="DC81" s="26"/>
      <c r="DD81" s="7"/>
      <c r="DE81" s="26"/>
      <c r="DF81" s="7"/>
      <c r="DG81" s="61" t="s">
        <v>70</v>
      </c>
      <c r="DH81" s="26"/>
      <c r="DI81" s="7"/>
      <c r="DJ81" s="26"/>
      <c r="DK81" s="7"/>
      <c r="DL81" s="26"/>
      <c r="DM81" s="7"/>
      <c r="DN81" s="26"/>
      <c r="DO81" s="7"/>
      <c r="DP81" s="26"/>
      <c r="DQ81" s="7"/>
      <c r="DR81" s="61" t="s">
        <v>70</v>
      </c>
    </row>
    <row r="82" spans="1:122" ht="14.25" x14ac:dyDescent="0.2">
      <c r="A82" s="61" t="s">
        <v>166</v>
      </c>
      <c r="B82" s="61"/>
      <c r="C82" s="61"/>
      <c r="D82" s="61"/>
      <c r="E82" s="61"/>
      <c r="F82" s="61"/>
      <c r="G82" s="61"/>
      <c r="H82" s="61"/>
      <c r="I82" s="61"/>
      <c r="L82" s="61" t="s">
        <v>166</v>
      </c>
      <c r="W82" s="61" t="s">
        <v>166</v>
      </c>
      <c r="AH82" s="61" t="s">
        <v>166</v>
      </c>
      <c r="AS82" s="61" t="s">
        <v>166</v>
      </c>
      <c r="BD82" s="61" t="s">
        <v>166</v>
      </c>
      <c r="BO82" s="61" t="s">
        <v>166</v>
      </c>
      <c r="BZ82" s="61" t="s">
        <v>166</v>
      </c>
      <c r="CK82" s="61" t="s">
        <v>166</v>
      </c>
      <c r="CV82" s="61" t="s">
        <v>166</v>
      </c>
      <c r="DG82" s="61" t="s">
        <v>166</v>
      </c>
      <c r="DR82" s="61" t="s">
        <v>166</v>
      </c>
    </row>
    <row r="83" spans="1:122" x14ac:dyDescent="0.2">
      <c r="A83" s="61" t="s">
        <v>55</v>
      </c>
      <c r="L83" s="61" t="s">
        <v>55</v>
      </c>
      <c r="W83" s="61" t="s">
        <v>55</v>
      </c>
      <c r="AH83" s="61" t="s">
        <v>55</v>
      </c>
      <c r="AS83" s="61" t="s">
        <v>55</v>
      </c>
      <c r="BD83" s="61" t="s">
        <v>55</v>
      </c>
      <c r="BO83" s="61" t="s">
        <v>55</v>
      </c>
      <c r="BZ83" s="61" t="s">
        <v>55</v>
      </c>
      <c r="CK83" s="61" t="s">
        <v>55</v>
      </c>
      <c r="CV83" s="61" t="s">
        <v>55</v>
      </c>
      <c r="DG83" s="61" t="s">
        <v>55</v>
      </c>
      <c r="DR83" s="61" t="s">
        <v>55</v>
      </c>
    </row>
    <row r="84" spans="1:122" x14ac:dyDescent="0.2">
      <c r="A84" s="61" t="s">
        <v>62</v>
      </c>
      <c r="L84" s="61" t="s">
        <v>62</v>
      </c>
      <c r="W84" s="61" t="s">
        <v>62</v>
      </c>
      <c r="AH84" s="61" t="s">
        <v>62</v>
      </c>
      <c r="AS84" s="61" t="s">
        <v>62</v>
      </c>
      <c r="BD84" s="61" t="s">
        <v>62</v>
      </c>
      <c r="BO84" s="61" t="s">
        <v>62</v>
      </c>
      <c r="BZ84" s="61" t="s">
        <v>62</v>
      </c>
      <c r="CK84" s="61" t="s">
        <v>62</v>
      </c>
      <c r="CV84" s="61" t="s">
        <v>62</v>
      </c>
      <c r="DG84" s="61" t="s">
        <v>62</v>
      </c>
      <c r="DR84" s="61" t="s">
        <v>62</v>
      </c>
    </row>
    <row r="85" spans="1:122" x14ac:dyDescent="0.2">
      <c r="A85" s="62" t="s">
        <v>172</v>
      </c>
      <c r="L85" s="62" t="s">
        <v>172</v>
      </c>
      <c r="W85" s="62" t="s">
        <v>172</v>
      </c>
      <c r="AH85" s="62" t="s">
        <v>172</v>
      </c>
      <c r="AS85" s="62" t="s">
        <v>172</v>
      </c>
      <c r="BD85" s="62" t="s">
        <v>172</v>
      </c>
      <c r="BO85" s="62" t="s">
        <v>172</v>
      </c>
      <c r="BZ85" s="62" t="s">
        <v>172</v>
      </c>
      <c r="CK85" s="62" t="s">
        <v>172</v>
      </c>
      <c r="CV85" s="62" t="s">
        <v>172</v>
      </c>
      <c r="DG85" s="62" t="s">
        <v>172</v>
      </c>
      <c r="DR85" s="62" t="s">
        <v>172</v>
      </c>
    </row>
    <row r="86" spans="1:122" x14ac:dyDescent="0.2">
      <c r="A86" s="46" t="s">
        <v>177</v>
      </c>
      <c r="L86" s="46" t="s">
        <v>177</v>
      </c>
      <c r="W86" s="46" t="s">
        <v>177</v>
      </c>
      <c r="AH86" s="46" t="s">
        <v>177</v>
      </c>
      <c r="AS86" s="46" t="s">
        <v>177</v>
      </c>
      <c r="BD86" s="46" t="s">
        <v>177</v>
      </c>
      <c r="BO86" s="46" t="s">
        <v>177</v>
      </c>
      <c r="BZ86" s="46" t="s">
        <v>177</v>
      </c>
      <c r="CK86" s="46" t="s">
        <v>177</v>
      </c>
      <c r="CV86" s="46" t="s">
        <v>177</v>
      </c>
      <c r="DG86" s="46" t="s">
        <v>177</v>
      </c>
      <c r="DR86" s="46" t="s">
        <v>177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Z86"/>
  <sheetViews>
    <sheetView workbookViewId="0">
      <selection sqref="A1:XFD1048576"/>
    </sheetView>
  </sheetViews>
  <sheetFormatPr defaultColWidth="9.140625" defaultRowHeight="12.75" x14ac:dyDescent="0.2"/>
  <cols>
    <col min="1" max="1" width="19.85546875" style="46" customWidth="1"/>
    <col min="2" max="2" width="11.42578125" style="46" customWidth="1"/>
    <col min="3" max="3" width="10" style="46" customWidth="1"/>
    <col min="4" max="4" width="11.42578125" style="46" customWidth="1"/>
    <col min="5" max="5" width="10.28515625" style="46" customWidth="1"/>
    <col min="6" max="6" width="10" style="46" customWidth="1"/>
    <col min="7" max="7" width="10.7109375" style="46" customWidth="1"/>
    <col min="8" max="10" width="10" style="46" customWidth="1"/>
    <col min="11" max="11" width="10" style="47" customWidth="1"/>
    <col min="12" max="12" width="19.85546875" style="46" customWidth="1"/>
    <col min="13" max="13" width="10" style="46" customWidth="1"/>
    <col min="14" max="14" width="10" style="47" customWidth="1"/>
    <col min="15" max="15" width="10" style="46" customWidth="1"/>
    <col min="16" max="16" width="10" style="47" customWidth="1"/>
    <col min="17" max="17" width="10" style="46" customWidth="1"/>
    <col min="18" max="18" width="10" style="47" customWidth="1"/>
    <col min="19" max="19" width="10" style="46" customWidth="1"/>
    <col min="20" max="20" width="10" style="47" customWidth="1"/>
    <col min="21" max="22" width="10" style="46" customWidth="1"/>
    <col min="23" max="23" width="19.85546875" style="46" customWidth="1"/>
    <col min="24" max="33" width="10" style="46" customWidth="1"/>
    <col min="34" max="34" width="19.85546875" style="46" customWidth="1"/>
    <col min="35" max="44" width="10" style="46" customWidth="1"/>
    <col min="45" max="45" width="19.85546875" style="46" customWidth="1"/>
    <col min="46" max="55" width="10" style="46" customWidth="1"/>
    <col min="56" max="56" width="19.85546875" style="46" customWidth="1"/>
    <col min="57" max="66" width="10" style="46" customWidth="1"/>
    <col min="67" max="67" width="19.85546875" style="46" customWidth="1"/>
    <col min="68" max="77" width="10" style="46" customWidth="1"/>
    <col min="78" max="78" width="19.85546875" style="46" customWidth="1"/>
    <col min="79" max="88" width="10" style="46" customWidth="1"/>
    <col min="89" max="89" width="19.85546875" style="46" customWidth="1"/>
    <col min="90" max="99" width="10" style="46" customWidth="1"/>
    <col min="100" max="100" width="19.85546875" style="46" customWidth="1"/>
    <col min="101" max="110" width="10" style="46" customWidth="1"/>
    <col min="111" max="111" width="19.85546875" style="46" customWidth="1"/>
    <col min="112" max="121" width="10" style="46" customWidth="1"/>
    <col min="122" max="122" width="19.85546875" style="46" customWidth="1"/>
    <col min="123" max="126" width="10" style="46" customWidth="1"/>
    <col min="127" max="128" width="9.140625" style="46"/>
    <col min="129" max="129" width="9.7109375" style="46" bestFit="1" customWidth="1"/>
    <col min="130" max="130" width="9.42578125" style="46" bestFit="1" customWidth="1"/>
    <col min="131" max="16384" width="9.140625" style="46"/>
  </cols>
  <sheetData>
    <row r="1" spans="1:130" ht="0.75" customHeight="1" x14ac:dyDescent="0.2">
      <c r="A1" s="46" t="s">
        <v>66</v>
      </c>
      <c r="L1" s="6"/>
      <c r="W1" s="6"/>
      <c r="AH1" s="6"/>
      <c r="AS1" s="6"/>
      <c r="BD1" s="6"/>
      <c r="BO1" s="6"/>
      <c r="BZ1" s="6"/>
      <c r="CK1" s="6"/>
      <c r="CV1" s="6"/>
      <c r="DG1" s="6"/>
      <c r="DR1" s="6"/>
    </row>
    <row r="2" spans="1:130" ht="14.25" x14ac:dyDescent="0.2">
      <c r="A2" s="1" t="s">
        <v>168</v>
      </c>
      <c r="B2" s="1"/>
      <c r="C2" s="1"/>
      <c r="D2" s="1"/>
      <c r="E2" s="1"/>
      <c r="F2" s="1"/>
      <c r="G2" s="1"/>
      <c r="H2" s="1"/>
      <c r="I2" s="1"/>
      <c r="L2" s="1" t="s">
        <v>168</v>
      </c>
      <c r="W2" s="1" t="s">
        <v>168</v>
      </c>
      <c r="AH2" s="1" t="s">
        <v>168</v>
      </c>
      <c r="AK2" s="89"/>
      <c r="AL2" s="89"/>
      <c r="AS2" s="1" t="s">
        <v>168</v>
      </c>
      <c r="BD2" s="1" t="s">
        <v>168</v>
      </c>
      <c r="BO2" s="1" t="s">
        <v>168</v>
      </c>
      <c r="BZ2" s="1" t="s">
        <v>168</v>
      </c>
      <c r="CK2" s="1" t="s">
        <v>168</v>
      </c>
      <c r="CV2" s="1" t="s">
        <v>168</v>
      </c>
      <c r="DG2" s="1" t="s">
        <v>168</v>
      </c>
      <c r="DR2" s="1" t="s">
        <v>168</v>
      </c>
    </row>
    <row r="3" spans="1:130" x14ac:dyDescent="0.2">
      <c r="A3" s="46" t="s">
        <v>169</v>
      </c>
      <c r="L3" s="46" t="s">
        <v>169</v>
      </c>
      <c r="W3" s="46" t="s">
        <v>169</v>
      </c>
      <c r="AH3" s="46" t="s">
        <v>169</v>
      </c>
      <c r="AK3" s="89"/>
      <c r="AL3" s="89"/>
      <c r="AS3" s="46" t="s">
        <v>169</v>
      </c>
      <c r="BD3" s="46" t="s">
        <v>169</v>
      </c>
      <c r="BO3" s="46" t="s">
        <v>169</v>
      </c>
      <c r="BZ3" s="46" t="s">
        <v>169</v>
      </c>
      <c r="CK3" s="46" t="s">
        <v>169</v>
      </c>
      <c r="CV3" s="46" t="s">
        <v>169</v>
      </c>
      <c r="DG3" s="46" t="s">
        <v>169</v>
      </c>
      <c r="DR3" s="46" t="s">
        <v>169</v>
      </c>
    </row>
    <row r="4" spans="1:130" x14ac:dyDescent="0.2">
      <c r="A4" s="46" t="s">
        <v>65</v>
      </c>
      <c r="L4" s="46" t="s">
        <v>65</v>
      </c>
      <c r="W4" s="46" t="s">
        <v>65</v>
      </c>
      <c r="AH4" s="46" t="s">
        <v>65</v>
      </c>
      <c r="AK4" s="89"/>
      <c r="AL4" s="89"/>
      <c r="AS4" s="46" t="s">
        <v>65</v>
      </c>
      <c r="BD4" s="46" t="s">
        <v>65</v>
      </c>
      <c r="BO4" s="46" t="s">
        <v>65</v>
      </c>
      <c r="BZ4" s="46" t="s">
        <v>65</v>
      </c>
      <c r="CK4" s="46" t="s">
        <v>65</v>
      </c>
      <c r="CV4" s="46" t="s">
        <v>65</v>
      </c>
      <c r="DG4" s="46" t="s">
        <v>65</v>
      </c>
      <c r="DR4" s="46" t="s">
        <v>65</v>
      </c>
    </row>
    <row r="5" spans="1:130" s="47" customFormat="1" ht="13.5" thickBot="1" x14ac:dyDescent="0.25">
      <c r="A5" s="10"/>
      <c r="B5" s="10"/>
      <c r="C5" s="10"/>
      <c r="D5" s="10"/>
      <c r="E5" s="10"/>
      <c r="F5" s="10"/>
      <c r="G5" s="10"/>
      <c r="H5" s="10"/>
      <c r="I5" s="10"/>
      <c r="J5" s="46"/>
      <c r="L5" s="10"/>
      <c r="M5" s="46"/>
      <c r="O5" s="46"/>
      <c r="Q5" s="46"/>
      <c r="S5" s="46"/>
      <c r="U5" s="46"/>
      <c r="W5" s="10"/>
      <c r="X5" s="46"/>
      <c r="Z5" s="46"/>
      <c r="AB5" s="46"/>
      <c r="AD5" s="46"/>
      <c r="AF5" s="46"/>
      <c r="AH5" s="10"/>
      <c r="AI5" s="46"/>
      <c r="AK5" s="89"/>
      <c r="AL5" s="128"/>
      <c r="AM5" s="46"/>
      <c r="AO5" s="46"/>
      <c r="AQ5" s="46"/>
      <c r="AS5" s="10"/>
      <c r="AT5" s="46"/>
      <c r="AV5" s="46"/>
      <c r="AX5" s="46"/>
      <c r="AZ5" s="46"/>
      <c r="BB5" s="46"/>
      <c r="BD5" s="10"/>
      <c r="BE5" s="46"/>
      <c r="BG5" s="46"/>
      <c r="BI5" s="46"/>
      <c r="BK5" s="46"/>
      <c r="BM5" s="46"/>
      <c r="BO5" s="10"/>
      <c r="BP5" s="46"/>
      <c r="BR5" s="46"/>
      <c r="BT5" s="46"/>
      <c r="BV5" s="46"/>
      <c r="BX5" s="46"/>
      <c r="BZ5" s="10"/>
      <c r="CA5" s="46"/>
      <c r="CC5" s="46"/>
      <c r="CE5" s="46"/>
      <c r="CG5" s="46"/>
      <c r="CI5" s="46"/>
      <c r="CK5" s="10"/>
      <c r="CL5" s="46"/>
      <c r="CN5" s="46"/>
      <c r="CP5" s="46"/>
      <c r="CR5" s="46"/>
      <c r="CT5" s="46"/>
      <c r="CV5" s="10"/>
      <c r="CW5" s="46"/>
      <c r="CY5" s="46"/>
      <c r="DA5" s="46"/>
      <c r="DC5" s="46"/>
      <c r="DE5" s="46"/>
      <c r="DG5" s="10"/>
      <c r="DH5" s="46"/>
      <c r="DJ5" s="46"/>
      <c r="DL5" s="46"/>
      <c r="DN5" s="46"/>
      <c r="DP5" s="46"/>
      <c r="DR5" s="10"/>
      <c r="DS5" s="46"/>
      <c r="DU5" s="46"/>
      <c r="DW5" s="46"/>
      <c r="DY5" s="46"/>
    </row>
    <row r="6" spans="1:130" s="113" customFormat="1" ht="13.5" customHeight="1" thickBot="1" x14ac:dyDescent="0.25">
      <c r="A6" s="94" t="s">
        <v>130</v>
      </c>
      <c r="B6" s="95" t="s">
        <v>56</v>
      </c>
      <c r="C6" s="95"/>
      <c r="D6" s="95" t="s">
        <v>57</v>
      </c>
      <c r="E6" s="95"/>
      <c r="F6" s="95" t="s">
        <v>60</v>
      </c>
      <c r="G6" s="95"/>
      <c r="H6" s="96" t="s">
        <v>59</v>
      </c>
      <c r="I6" s="97"/>
      <c r="J6" s="97"/>
      <c r="K6" s="98"/>
      <c r="L6" s="94" t="s">
        <v>130</v>
      </c>
      <c r="M6" s="96" t="s">
        <v>67</v>
      </c>
      <c r="N6" s="97"/>
      <c r="O6" s="97"/>
      <c r="P6" s="97"/>
      <c r="Q6" s="97"/>
      <c r="R6" s="97"/>
      <c r="S6" s="97"/>
      <c r="T6" s="97"/>
      <c r="U6" s="97"/>
      <c r="V6" s="98"/>
      <c r="W6" s="94" t="s">
        <v>130</v>
      </c>
      <c r="X6" s="96" t="s">
        <v>67</v>
      </c>
      <c r="Y6" s="97"/>
      <c r="Z6" s="97"/>
      <c r="AA6" s="97"/>
      <c r="AB6" s="97"/>
      <c r="AC6" s="97"/>
      <c r="AD6" s="97"/>
      <c r="AE6" s="97"/>
      <c r="AF6" s="97"/>
      <c r="AG6" s="98"/>
      <c r="AH6" s="94" t="s">
        <v>130</v>
      </c>
      <c r="AI6" s="96" t="s">
        <v>67</v>
      </c>
      <c r="AJ6" s="97"/>
      <c r="AK6" s="97"/>
      <c r="AL6" s="97"/>
      <c r="AM6" s="97"/>
      <c r="AN6" s="97"/>
      <c r="AO6" s="97"/>
      <c r="AP6" s="97"/>
      <c r="AQ6" s="97"/>
      <c r="AR6" s="98"/>
      <c r="AS6" s="94" t="s">
        <v>130</v>
      </c>
      <c r="AT6" s="96" t="s">
        <v>67</v>
      </c>
      <c r="AU6" s="97"/>
      <c r="AV6" s="97"/>
      <c r="AW6" s="97"/>
      <c r="AX6" s="97"/>
      <c r="AY6" s="97"/>
      <c r="AZ6" s="97"/>
      <c r="BA6" s="97"/>
      <c r="BB6" s="97"/>
      <c r="BC6" s="98"/>
      <c r="BD6" s="94" t="s">
        <v>130</v>
      </c>
      <c r="BE6" s="96" t="s">
        <v>67</v>
      </c>
      <c r="BF6" s="97"/>
      <c r="BG6" s="97"/>
      <c r="BH6" s="97"/>
      <c r="BI6" s="97"/>
      <c r="BJ6" s="97"/>
      <c r="BK6" s="97"/>
      <c r="BL6" s="97"/>
      <c r="BM6" s="97"/>
      <c r="BN6" s="98"/>
      <c r="BO6" s="94" t="s">
        <v>130</v>
      </c>
      <c r="BP6" s="96" t="s">
        <v>67</v>
      </c>
      <c r="BQ6" s="97"/>
      <c r="BR6" s="97"/>
      <c r="BS6" s="97"/>
      <c r="BT6" s="97"/>
      <c r="BU6" s="97"/>
      <c r="BV6" s="97"/>
      <c r="BW6" s="97"/>
      <c r="BX6" s="97"/>
      <c r="BY6" s="98"/>
      <c r="BZ6" s="94" t="s">
        <v>130</v>
      </c>
      <c r="CA6" s="96" t="s">
        <v>67</v>
      </c>
      <c r="CB6" s="97"/>
      <c r="CC6" s="97"/>
      <c r="CD6" s="97"/>
      <c r="CE6" s="97"/>
      <c r="CF6" s="97"/>
      <c r="CG6" s="97"/>
      <c r="CH6" s="97"/>
      <c r="CI6" s="97"/>
      <c r="CJ6" s="98"/>
      <c r="CK6" s="94" t="s">
        <v>130</v>
      </c>
      <c r="CL6" s="96" t="s">
        <v>67</v>
      </c>
      <c r="CM6" s="97"/>
      <c r="CN6" s="97"/>
      <c r="CO6" s="97"/>
      <c r="CP6" s="97"/>
      <c r="CQ6" s="97"/>
      <c r="CR6" s="97"/>
      <c r="CS6" s="97"/>
      <c r="CT6" s="97"/>
      <c r="CU6" s="98"/>
      <c r="CV6" s="94" t="s">
        <v>130</v>
      </c>
      <c r="CW6" s="96" t="s">
        <v>67</v>
      </c>
      <c r="CX6" s="97"/>
      <c r="CY6" s="97"/>
      <c r="CZ6" s="97"/>
      <c r="DA6" s="97"/>
      <c r="DB6" s="97"/>
      <c r="DC6" s="97"/>
      <c r="DD6" s="97"/>
      <c r="DE6" s="97"/>
      <c r="DF6" s="98"/>
      <c r="DG6" s="94" t="s">
        <v>130</v>
      </c>
      <c r="DH6" s="96" t="s">
        <v>67</v>
      </c>
      <c r="DI6" s="97"/>
      <c r="DJ6" s="97"/>
      <c r="DK6" s="97"/>
      <c r="DL6" s="97"/>
      <c r="DM6" s="97"/>
      <c r="DN6" s="97"/>
      <c r="DO6" s="97"/>
      <c r="DP6" s="97"/>
      <c r="DQ6" s="98"/>
      <c r="DR6" s="94" t="s">
        <v>130</v>
      </c>
      <c r="DS6" s="99" t="s">
        <v>132</v>
      </c>
      <c r="DT6" s="99"/>
      <c r="DU6" s="99"/>
      <c r="DV6" s="99"/>
      <c r="DW6" s="99"/>
      <c r="DX6" s="99"/>
      <c r="DY6" s="99"/>
      <c r="DZ6" s="99"/>
    </row>
    <row r="7" spans="1:130" s="85" customFormat="1" ht="12.75" customHeight="1" x14ac:dyDescent="0.2">
      <c r="A7" s="100"/>
      <c r="B7" s="101"/>
      <c r="C7" s="101"/>
      <c r="D7" s="101"/>
      <c r="E7" s="101"/>
      <c r="F7" s="101"/>
      <c r="G7" s="101"/>
      <c r="H7" s="102" t="s">
        <v>58</v>
      </c>
      <c r="I7" s="103"/>
      <c r="J7" s="104" t="s">
        <v>0</v>
      </c>
      <c r="K7" s="105"/>
      <c r="L7" s="100"/>
      <c r="M7" s="106" t="s">
        <v>1</v>
      </c>
      <c r="N7" s="105"/>
      <c r="O7" s="106" t="s">
        <v>2</v>
      </c>
      <c r="P7" s="105"/>
      <c r="Q7" s="106" t="s">
        <v>3</v>
      </c>
      <c r="R7" s="105"/>
      <c r="S7" s="106" t="s">
        <v>4</v>
      </c>
      <c r="T7" s="105"/>
      <c r="U7" s="106" t="s">
        <v>5</v>
      </c>
      <c r="V7" s="105"/>
      <c r="W7" s="100"/>
      <c r="X7" s="106" t="s">
        <v>6</v>
      </c>
      <c r="Y7" s="105"/>
      <c r="Z7" s="106" t="s">
        <v>7</v>
      </c>
      <c r="AA7" s="105"/>
      <c r="AB7" s="106" t="s">
        <v>8</v>
      </c>
      <c r="AC7" s="105"/>
      <c r="AD7" s="106" t="s">
        <v>9</v>
      </c>
      <c r="AE7" s="105"/>
      <c r="AF7" s="106" t="s">
        <v>10</v>
      </c>
      <c r="AG7" s="105"/>
      <c r="AH7" s="100"/>
      <c r="AI7" s="107" t="s">
        <v>11</v>
      </c>
      <c r="AJ7" s="108"/>
      <c r="AK7" s="193" t="s">
        <v>12</v>
      </c>
      <c r="AL7" s="194"/>
      <c r="AM7" s="107" t="s">
        <v>13</v>
      </c>
      <c r="AN7" s="108"/>
      <c r="AO7" s="106" t="s">
        <v>14</v>
      </c>
      <c r="AP7" s="105"/>
      <c r="AQ7" s="106" t="s">
        <v>15</v>
      </c>
      <c r="AR7" s="105"/>
      <c r="AS7" s="100"/>
      <c r="AT7" s="106" t="s">
        <v>16</v>
      </c>
      <c r="AU7" s="105"/>
      <c r="AV7" s="106" t="s">
        <v>17</v>
      </c>
      <c r="AW7" s="105"/>
      <c r="AX7" s="107" t="s">
        <v>18</v>
      </c>
      <c r="AY7" s="108"/>
      <c r="AZ7" s="106" t="s">
        <v>19</v>
      </c>
      <c r="BA7" s="105"/>
      <c r="BB7" s="106" t="s">
        <v>20</v>
      </c>
      <c r="BC7" s="105"/>
      <c r="BD7" s="100"/>
      <c r="BE7" s="106" t="s">
        <v>21</v>
      </c>
      <c r="BF7" s="105"/>
      <c r="BG7" s="106" t="s">
        <v>22</v>
      </c>
      <c r="BH7" s="105"/>
      <c r="BI7" s="106" t="s">
        <v>23</v>
      </c>
      <c r="BJ7" s="105"/>
      <c r="BK7" s="106" t="s">
        <v>24</v>
      </c>
      <c r="BL7" s="105"/>
      <c r="BM7" s="106" t="s">
        <v>25</v>
      </c>
      <c r="BN7" s="105"/>
      <c r="BO7" s="100"/>
      <c r="BP7" s="106" t="s">
        <v>26</v>
      </c>
      <c r="BQ7" s="105"/>
      <c r="BR7" s="106" t="s">
        <v>27</v>
      </c>
      <c r="BS7" s="105"/>
      <c r="BT7" s="106" t="s">
        <v>28</v>
      </c>
      <c r="BU7" s="105"/>
      <c r="BV7" s="106" t="s">
        <v>29</v>
      </c>
      <c r="BW7" s="105"/>
      <c r="BX7" s="106" t="s">
        <v>30</v>
      </c>
      <c r="BY7" s="105"/>
      <c r="BZ7" s="100"/>
      <c r="CA7" s="106" t="s">
        <v>31</v>
      </c>
      <c r="CB7" s="105"/>
      <c r="CC7" s="106" t="s">
        <v>32</v>
      </c>
      <c r="CD7" s="105"/>
      <c r="CE7" s="106" t="s">
        <v>33</v>
      </c>
      <c r="CF7" s="105"/>
      <c r="CG7" s="106" t="s">
        <v>34</v>
      </c>
      <c r="CH7" s="105"/>
      <c r="CI7" s="106" t="s">
        <v>35</v>
      </c>
      <c r="CJ7" s="105"/>
      <c r="CK7" s="100"/>
      <c r="CL7" s="106" t="s">
        <v>36</v>
      </c>
      <c r="CM7" s="105"/>
      <c r="CN7" s="106" t="s">
        <v>37</v>
      </c>
      <c r="CO7" s="105"/>
      <c r="CP7" s="106" t="s">
        <v>38</v>
      </c>
      <c r="CQ7" s="105"/>
      <c r="CR7" s="106" t="s">
        <v>40</v>
      </c>
      <c r="CS7" s="105"/>
      <c r="CT7" s="107" t="s">
        <v>41</v>
      </c>
      <c r="CU7" s="108"/>
      <c r="CV7" s="100"/>
      <c r="CW7" s="107" t="s">
        <v>42</v>
      </c>
      <c r="CX7" s="108"/>
      <c r="CY7" s="107" t="s">
        <v>43</v>
      </c>
      <c r="CZ7" s="108"/>
      <c r="DA7" s="106" t="s">
        <v>44</v>
      </c>
      <c r="DB7" s="105"/>
      <c r="DC7" s="106" t="s">
        <v>45</v>
      </c>
      <c r="DD7" s="105"/>
      <c r="DE7" s="106" t="s">
        <v>46</v>
      </c>
      <c r="DF7" s="105"/>
      <c r="DG7" s="100"/>
      <c r="DH7" s="106" t="s">
        <v>47</v>
      </c>
      <c r="DI7" s="105"/>
      <c r="DJ7" s="106" t="s">
        <v>48</v>
      </c>
      <c r="DK7" s="105"/>
      <c r="DL7" s="106" t="s">
        <v>49</v>
      </c>
      <c r="DM7" s="105"/>
      <c r="DN7" s="106" t="s">
        <v>50</v>
      </c>
      <c r="DO7" s="105"/>
      <c r="DP7" s="106" t="s">
        <v>51</v>
      </c>
      <c r="DQ7" s="109"/>
      <c r="DR7" s="100"/>
      <c r="DS7" s="110" t="s">
        <v>58</v>
      </c>
      <c r="DT7" s="110"/>
      <c r="DU7" s="110" t="s">
        <v>39</v>
      </c>
      <c r="DV7" s="110"/>
      <c r="DW7" s="110" t="s">
        <v>63</v>
      </c>
      <c r="DX7" s="110"/>
      <c r="DY7" s="110" t="s">
        <v>64</v>
      </c>
      <c r="DZ7" s="110"/>
    </row>
    <row r="8" spans="1:130" s="85" customFormat="1" ht="13.5" thickBot="1" x14ac:dyDescent="0.25">
      <c r="A8" s="111"/>
      <c r="B8" s="12" t="s">
        <v>52</v>
      </c>
      <c r="C8" s="13" t="s">
        <v>53</v>
      </c>
      <c r="D8" s="14" t="s">
        <v>52</v>
      </c>
      <c r="E8" s="13" t="s">
        <v>53</v>
      </c>
      <c r="F8" s="14" t="s">
        <v>52</v>
      </c>
      <c r="G8" s="13" t="s">
        <v>53</v>
      </c>
      <c r="H8" s="14" t="s">
        <v>52</v>
      </c>
      <c r="I8" s="13" t="s">
        <v>53</v>
      </c>
      <c r="J8" s="24" t="s">
        <v>52</v>
      </c>
      <c r="K8" s="4" t="s">
        <v>53</v>
      </c>
      <c r="L8" s="111"/>
      <c r="M8" s="27" t="s">
        <v>52</v>
      </c>
      <c r="N8" s="4" t="s">
        <v>53</v>
      </c>
      <c r="O8" s="27" t="s">
        <v>52</v>
      </c>
      <c r="P8" s="4" t="s">
        <v>53</v>
      </c>
      <c r="Q8" s="27" t="s">
        <v>52</v>
      </c>
      <c r="R8" s="4" t="s">
        <v>53</v>
      </c>
      <c r="S8" s="27" t="s">
        <v>52</v>
      </c>
      <c r="T8" s="4" t="s">
        <v>53</v>
      </c>
      <c r="U8" s="27" t="s">
        <v>52</v>
      </c>
      <c r="V8" s="4" t="s">
        <v>53</v>
      </c>
      <c r="W8" s="111"/>
      <c r="X8" s="27" t="s">
        <v>52</v>
      </c>
      <c r="Y8" s="4" t="s">
        <v>53</v>
      </c>
      <c r="Z8" s="27" t="s">
        <v>52</v>
      </c>
      <c r="AA8" s="4" t="s">
        <v>53</v>
      </c>
      <c r="AB8" s="27" t="s">
        <v>52</v>
      </c>
      <c r="AC8" s="4" t="s">
        <v>53</v>
      </c>
      <c r="AD8" s="27" t="s">
        <v>52</v>
      </c>
      <c r="AE8" s="4" t="s">
        <v>53</v>
      </c>
      <c r="AF8" s="27" t="s">
        <v>52</v>
      </c>
      <c r="AG8" s="4" t="s">
        <v>53</v>
      </c>
      <c r="AH8" s="111"/>
      <c r="AI8" s="27" t="s">
        <v>52</v>
      </c>
      <c r="AJ8" s="4" t="s">
        <v>53</v>
      </c>
      <c r="AK8" s="90" t="s">
        <v>52</v>
      </c>
      <c r="AL8" s="129" t="s">
        <v>53</v>
      </c>
      <c r="AM8" s="27" t="s">
        <v>52</v>
      </c>
      <c r="AN8" s="4" t="s">
        <v>53</v>
      </c>
      <c r="AO8" s="27" t="s">
        <v>52</v>
      </c>
      <c r="AP8" s="4" t="s">
        <v>53</v>
      </c>
      <c r="AQ8" s="27" t="s">
        <v>52</v>
      </c>
      <c r="AR8" s="4" t="s">
        <v>53</v>
      </c>
      <c r="AS8" s="111"/>
      <c r="AT8" s="27" t="s">
        <v>52</v>
      </c>
      <c r="AU8" s="4" t="s">
        <v>53</v>
      </c>
      <c r="AV8" s="27" t="s">
        <v>52</v>
      </c>
      <c r="AW8" s="4" t="s">
        <v>53</v>
      </c>
      <c r="AX8" s="27" t="s">
        <v>52</v>
      </c>
      <c r="AY8" s="4" t="s">
        <v>53</v>
      </c>
      <c r="AZ8" s="27" t="s">
        <v>52</v>
      </c>
      <c r="BA8" s="4" t="s">
        <v>53</v>
      </c>
      <c r="BB8" s="27" t="s">
        <v>52</v>
      </c>
      <c r="BC8" s="4" t="s">
        <v>53</v>
      </c>
      <c r="BD8" s="111"/>
      <c r="BE8" s="27" t="s">
        <v>52</v>
      </c>
      <c r="BF8" s="4" t="s">
        <v>53</v>
      </c>
      <c r="BG8" s="27" t="s">
        <v>52</v>
      </c>
      <c r="BH8" s="4" t="s">
        <v>53</v>
      </c>
      <c r="BI8" s="27" t="s">
        <v>52</v>
      </c>
      <c r="BJ8" s="4" t="s">
        <v>53</v>
      </c>
      <c r="BK8" s="27" t="s">
        <v>52</v>
      </c>
      <c r="BL8" s="4" t="s">
        <v>53</v>
      </c>
      <c r="BM8" s="27" t="s">
        <v>52</v>
      </c>
      <c r="BN8" s="4" t="s">
        <v>53</v>
      </c>
      <c r="BO8" s="111"/>
      <c r="BP8" s="27" t="s">
        <v>52</v>
      </c>
      <c r="BQ8" s="4" t="s">
        <v>53</v>
      </c>
      <c r="BR8" s="27" t="s">
        <v>52</v>
      </c>
      <c r="BS8" s="4" t="s">
        <v>53</v>
      </c>
      <c r="BT8" s="27" t="s">
        <v>52</v>
      </c>
      <c r="BU8" s="4" t="s">
        <v>53</v>
      </c>
      <c r="BV8" s="27" t="s">
        <v>52</v>
      </c>
      <c r="BW8" s="4" t="s">
        <v>53</v>
      </c>
      <c r="BX8" s="27" t="s">
        <v>52</v>
      </c>
      <c r="BY8" s="4" t="s">
        <v>53</v>
      </c>
      <c r="BZ8" s="111"/>
      <c r="CA8" s="27" t="s">
        <v>52</v>
      </c>
      <c r="CB8" s="4" t="s">
        <v>53</v>
      </c>
      <c r="CC8" s="27" t="s">
        <v>52</v>
      </c>
      <c r="CD8" s="4" t="s">
        <v>53</v>
      </c>
      <c r="CE8" s="27" t="s">
        <v>52</v>
      </c>
      <c r="CF8" s="4" t="s">
        <v>53</v>
      </c>
      <c r="CG8" s="27" t="s">
        <v>52</v>
      </c>
      <c r="CH8" s="4" t="s">
        <v>53</v>
      </c>
      <c r="CI8" s="27" t="s">
        <v>52</v>
      </c>
      <c r="CJ8" s="4" t="s">
        <v>53</v>
      </c>
      <c r="CK8" s="111"/>
      <c r="CL8" s="27" t="s">
        <v>52</v>
      </c>
      <c r="CM8" s="4" t="s">
        <v>53</v>
      </c>
      <c r="CN8" s="27" t="s">
        <v>52</v>
      </c>
      <c r="CO8" s="4" t="s">
        <v>53</v>
      </c>
      <c r="CP8" s="27" t="s">
        <v>52</v>
      </c>
      <c r="CQ8" s="4" t="s">
        <v>53</v>
      </c>
      <c r="CR8" s="27" t="s">
        <v>52</v>
      </c>
      <c r="CS8" s="4" t="s">
        <v>53</v>
      </c>
      <c r="CT8" s="27" t="s">
        <v>52</v>
      </c>
      <c r="CU8" s="4" t="s">
        <v>53</v>
      </c>
      <c r="CV8" s="111"/>
      <c r="CW8" s="27" t="s">
        <v>52</v>
      </c>
      <c r="CX8" s="4" t="s">
        <v>53</v>
      </c>
      <c r="CY8" s="27" t="s">
        <v>52</v>
      </c>
      <c r="CZ8" s="4" t="s">
        <v>53</v>
      </c>
      <c r="DA8" s="27" t="s">
        <v>52</v>
      </c>
      <c r="DB8" s="4" t="s">
        <v>53</v>
      </c>
      <c r="DC8" s="27" t="s">
        <v>52</v>
      </c>
      <c r="DD8" s="4" t="s">
        <v>53</v>
      </c>
      <c r="DE8" s="27" t="s">
        <v>52</v>
      </c>
      <c r="DF8" s="4" t="s">
        <v>53</v>
      </c>
      <c r="DG8" s="111"/>
      <c r="DH8" s="27" t="s">
        <v>52</v>
      </c>
      <c r="DI8" s="4" t="s">
        <v>53</v>
      </c>
      <c r="DJ8" s="27" t="s">
        <v>52</v>
      </c>
      <c r="DK8" s="4" t="s">
        <v>53</v>
      </c>
      <c r="DL8" s="27" t="s">
        <v>52</v>
      </c>
      <c r="DM8" s="4" t="s">
        <v>53</v>
      </c>
      <c r="DN8" s="27" t="s">
        <v>52</v>
      </c>
      <c r="DO8" s="4" t="s">
        <v>53</v>
      </c>
      <c r="DP8" s="27" t="s">
        <v>52</v>
      </c>
      <c r="DQ8" s="4" t="s">
        <v>53</v>
      </c>
      <c r="DR8" s="111"/>
      <c r="DS8" s="27" t="s">
        <v>52</v>
      </c>
      <c r="DT8" s="4" t="s">
        <v>53</v>
      </c>
      <c r="DU8" s="27" t="s">
        <v>52</v>
      </c>
      <c r="DV8" s="4" t="s">
        <v>53</v>
      </c>
      <c r="DW8" s="27" t="s">
        <v>52</v>
      </c>
      <c r="DX8" s="4" t="s">
        <v>53</v>
      </c>
      <c r="DY8" s="27" t="s">
        <v>52</v>
      </c>
      <c r="DZ8" s="4" t="s">
        <v>53</v>
      </c>
    </row>
    <row r="9" spans="1:130" s="85" customFormat="1" x14ac:dyDescent="0.2">
      <c r="A9" s="84"/>
      <c r="B9" s="15"/>
      <c r="C9" s="16"/>
      <c r="D9" s="15"/>
      <c r="E9" s="16"/>
      <c r="F9" s="15"/>
      <c r="G9" s="16"/>
      <c r="H9" s="15"/>
      <c r="I9" s="16"/>
      <c r="J9" s="25"/>
      <c r="K9" s="5"/>
      <c r="L9" s="48"/>
      <c r="M9" s="25"/>
      <c r="N9" s="5"/>
      <c r="O9" s="25"/>
      <c r="P9" s="5"/>
      <c r="Q9" s="25"/>
      <c r="R9" s="5"/>
      <c r="S9" s="25"/>
      <c r="T9" s="5"/>
      <c r="U9" s="25"/>
      <c r="V9" s="5"/>
      <c r="W9" s="48"/>
      <c r="X9" s="25"/>
      <c r="Y9" s="5"/>
      <c r="Z9" s="25"/>
      <c r="AA9" s="5"/>
      <c r="AB9" s="25"/>
      <c r="AC9" s="5"/>
      <c r="AD9" s="25"/>
      <c r="AE9" s="5"/>
      <c r="AF9" s="25"/>
      <c r="AG9" s="5"/>
      <c r="AH9" s="48"/>
      <c r="AI9" s="25"/>
      <c r="AJ9" s="5"/>
      <c r="AK9" s="91"/>
      <c r="AL9" s="130"/>
      <c r="AM9" s="25"/>
      <c r="AN9" s="5"/>
      <c r="AO9" s="25"/>
      <c r="AP9" s="5"/>
      <c r="AQ9" s="25"/>
      <c r="AR9" s="5"/>
      <c r="AS9" s="48"/>
      <c r="AT9" s="25"/>
      <c r="AU9" s="5"/>
      <c r="AV9" s="25"/>
      <c r="AW9" s="5"/>
      <c r="AX9" s="25"/>
      <c r="AY9" s="5"/>
      <c r="AZ9" s="25"/>
      <c r="BA9" s="5"/>
      <c r="BB9" s="25"/>
      <c r="BC9" s="5"/>
      <c r="BD9" s="48"/>
      <c r="BE9" s="25"/>
      <c r="BF9" s="5"/>
      <c r="BG9" s="25"/>
      <c r="BH9" s="5"/>
      <c r="BI9" s="25"/>
      <c r="BJ9" s="5"/>
      <c r="BK9" s="25"/>
      <c r="BL9" s="5"/>
      <c r="BM9" s="25"/>
      <c r="BN9" s="5"/>
      <c r="BO9" s="48"/>
      <c r="BP9" s="25"/>
      <c r="BQ9" s="5"/>
      <c r="BR9" s="25"/>
      <c r="BS9" s="5"/>
      <c r="BT9" s="25"/>
      <c r="BU9" s="5"/>
      <c r="BV9" s="25"/>
      <c r="BW9" s="5"/>
      <c r="BX9" s="25"/>
      <c r="BY9" s="5"/>
      <c r="BZ9" s="48"/>
      <c r="CA9" s="25"/>
      <c r="CB9" s="5"/>
      <c r="CC9" s="25"/>
      <c r="CD9" s="5"/>
      <c r="CE9" s="25"/>
      <c r="CF9" s="5"/>
      <c r="CG9" s="25"/>
      <c r="CH9" s="5"/>
      <c r="CI9" s="25"/>
      <c r="CJ9" s="5"/>
      <c r="CK9" s="48"/>
      <c r="CL9" s="25"/>
      <c r="CM9" s="5"/>
      <c r="CN9" s="25"/>
      <c r="CO9" s="5"/>
      <c r="CP9" s="25"/>
      <c r="CQ9" s="5"/>
      <c r="CR9" s="25"/>
      <c r="CS9" s="5"/>
      <c r="CT9" s="25"/>
      <c r="CU9" s="5"/>
      <c r="CV9" s="48"/>
      <c r="CW9" s="25"/>
      <c r="CX9" s="5"/>
      <c r="CY9" s="25"/>
      <c r="CZ9" s="5"/>
      <c r="DA9" s="25"/>
      <c r="DB9" s="5"/>
      <c r="DC9" s="25"/>
      <c r="DD9" s="5"/>
      <c r="DE9" s="25"/>
      <c r="DF9" s="5"/>
      <c r="DG9" s="48"/>
      <c r="DH9" s="25"/>
      <c r="DI9" s="5"/>
      <c r="DJ9" s="25"/>
      <c r="DK9" s="5"/>
      <c r="DL9" s="25"/>
      <c r="DM9" s="5"/>
      <c r="DN9" s="25"/>
      <c r="DO9" s="5"/>
      <c r="DP9" s="25"/>
      <c r="DQ9" s="5"/>
      <c r="DR9" s="48"/>
      <c r="DS9" s="25"/>
      <c r="DT9" s="5"/>
      <c r="DU9" s="25"/>
      <c r="DV9" s="5"/>
      <c r="DW9" s="25"/>
      <c r="DX9" s="5"/>
      <c r="DY9" s="25"/>
      <c r="DZ9" s="5"/>
    </row>
    <row r="10" spans="1:130" s="85" customFormat="1" ht="14.25" x14ac:dyDescent="0.2">
      <c r="A10" s="49" t="s">
        <v>68</v>
      </c>
      <c r="B10" s="21">
        <v>317635720</v>
      </c>
      <c r="C10" s="22">
        <v>28922</v>
      </c>
      <c r="D10" s="21">
        <v>270873397</v>
      </c>
      <c r="E10" s="22">
        <v>189370</v>
      </c>
      <c r="F10" s="21">
        <v>37146496</v>
      </c>
      <c r="G10" s="22">
        <v>176254</v>
      </c>
      <c r="H10" s="21">
        <v>7530129</v>
      </c>
      <c r="I10" s="22">
        <v>67868</v>
      </c>
      <c r="J10" s="21">
        <v>100809</v>
      </c>
      <c r="K10" s="22">
        <v>7872</v>
      </c>
      <c r="L10" s="49" t="s">
        <v>68</v>
      </c>
      <c r="M10" s="23">
        <v>40552</v>
      </c>
      <c r="N10" s="50">
        <v>5584</v>
      </c>
      <c r="O10" s="19">
        <v>184476</v>
      </c>
      <c r="P10" s="50">
        <v>10448</v>
      </c>
      <c r="Q10" s="19">
        <v>76673</v>
      </c>
      <c r="R10" s="50">
        <v>5961</v>
      </c>
      <c r="S10" s="19">
        <v>643710</v>
      </c>
      <c r="T10" s="50">
        <v>19315</v>
      </c>
      <c r="U10" s="19">
        <v>182945</v>
      </c>
      <c r="V10" s="50">
        <v>10538</v>
      </c>
      <c r="W10" s="49" t="s">
        <v>68</v>
      </c>
      <c r="X10" s="19">
        <v>103343</v>
      </c>
      <c r="Y10" s="50">
        <v>7858</v>
      </c>
      <c r="Z10" s="19">
        <v>30881</v>
      </c>
      <c r="AA10" s="50">
        <v>3868</v>
      </c>
      <c r="AB10" s="19">
        <v>64736</v>
      </c>
      <c r="AC10" s="50">
        <v>6061</v>
      </c>
      <c r="AD10" s="19">
        <v>445320</v>
      </c>
      <c r="AE10" s="50">
        <v>18347</v>
      </c>
      <c r="AF10" s="19">
        <v>249302</v>
      </c>
      <c r="AG10" s="50">
        <v>12286</v>
      </c>
      <c r="AH10" s="49" t="s">
        <v>68</v>
      </c>
      <c r="AI10" s="19">
        <v>60459</v>
      </c>
      <c r="AJ10" s="50">
        <v>6680</v>
      </c>
      <c r="AK10" s="43">
        <v>55885</v>
      </c>
      <c r="AL10" s="66">
        <v>7103</v>
      </c>
      <c r="AM10" s="19">
        <v>337592</v>
      </c>
      <c r="AN10" s="50">
        <v>15676</v>
      </c>
      <c r="AO10" s="19">
        <v>141616</v>
      </c>
      <c r="AP10" s="50">
        <v>9838</v>
      </c>
      <c r="AQ10" s="19">
        <v>81054</v>
      </c>
      <c r="AR10" s="50">
        <v>6586</v>
      </c>
      <c r="AS10" s="49" t="s">
        <v>68</v>
      </c>
      <c r="AT10" s="19">
        <v>99652</v>
      </c>
      <c r="AU10" s="50">
        <v>8681</v>
      </c>
      <c r="AV10" s="19">
        <v>109026</v>
      </c>
      <c r="AW10" s="50">
        <v>9770</v>
      </c>
      <c r="AX10" s="19">
        <v>100167</v>
      </c>
      <c r="AY10" s="50">
        <v>9039</v>
      </c>
      <c r="AZ10" s="19">
        <v>37053</v>
      </c>
      <c r="BA10" s="50">
        <v>4804</v>
      </c>
      <c r="BB10" s="19">
        <v>181803</v>
      </c>
      <c r="BC10" s="50">
        <v>9295</v>
      </c>
      <c r="BD10" s="49" t="s">
        <v>68</v>
      </c>
      <c r="BE10" s="19">
        <v>174793</v>
      </c>
      <c r="BF10" s="50">
        <v>9660</v>
      </c>
      <c r="BG10" s="19">
        <v>180337</v>
      </c>
      <c r="BH10" s="50">
        <v>10025</v>
      </c>
      <c r="BI10" s="19">
        <v>127471</v>
      </c>
      <c r="BJ10" s="50">
        <v>7137</v>
      </c>
      <c r="BK10" s="19">
        <v>81358</v>
      </c>
      <c r="BL10" s="50">
        <v>7950</v>
      </c>
      <c r="BM10" s="19">
        <v>155529</v>
      </c>
      <c r="BN10" s="50">
        <v>10047</v>
      </c>
      <c r="BO10" s="49" t="s">
        <v>68</v>
      </c>
      <c r="BP10" s="19">
        <v>32620</v>
      </c>
      <c r="BQ10" s="50">
        <v>4402</v>
      </c>
      <c r="BR10" s="19">
        <v>53210</v>
      </c>
      <c r="BS10" s="50">
        <v>4926</v>
      </c>
      <c r="BT10" s="19">
        <v>99409</v>
      </c>
      <c r="BU10" s="50">
        <v>8583</v>
      </c>
      <c r="BV10" s="19">
        <v>41885</v>
      </c>
      <c r="BW10" s="50">
        <v>4363</v>
      </c>
      <c r="BX10" s="19">
        <v>227380</v>
      </c>
      <c r="BY10" s="50">
        <v>11097</v>
      </c>
      <c r="BZ10" s="49" t="s">
        <v>68</v>
      </c>
      <c r="CA10" s="19">
        <v>68415</v>
      </c>
      <c r="CB10" s="50">
        <v>7552</v>
      </c>
      <c r="CC10" s="19">
        <v>448855</v>
      </c>
      <c r="CD10" s="50">
        <v>15975</v>
      </c>
      <c r="CE10" s="19">
        <v>237206</v>
      </c>
      <c r="CF10" s="50">
        <v>12969</v>
      </c>
      <c r="CG10" s="19">
        <v>31867</v>
      </c>
      <c r="CH10" s="50">
        <v>3992</v>
      </c>
      <c r="CI10" s="19">
        <v>213236</v>
      </c>
      <c r="CJ10" s="50">
        <v>11251</v>
      </c>
      <c r="CK10" s="49" t="s">
        <v>68</v>
      </c>
      <c r="CL10" s="19">
        <v>98771</v>
      </c>
      <c r="CM10" s="50">
        <v>8195</v>
      </c>
      <c r="CN10" s="19">
        <v>109240</v>
      </c>
      <c r="CO10" s="50">
        <v>6876</v>
      </c>
      <c r="CP10" s="19">
        <v>262887</v>
      </c>
      <c r="CQ10" s="50">
        <v>11409</v>
      </c>
      <c r="CR10" s="19">
        <v>29918</v>
      </c>
      <c r="CS10" s="50">
        <v>3393</v>
      </c>
      <c r="CT10" s="19">
        <v>134555</v>
      </c>
      <c r="CU10" s="50">
        <v>10304</v>
      </c>
      <c r="CV10" s="49" t="s">
        <v>68</v>
      </c>
      <c r="CW10" s="19">
        <v>25769</v>
      </c>
      <c r="CX10" s="50">
        <v>3405</v>
      </c>
      <c r="CY10" s="19">
        <v>176961</v>
      </c>
      <c r="CZ10" s="50">
        <v>11726</v>
      </c>
      <c r="DA10" s="19">
        <v>445343</v>
      </c>
      <c r="DB10" s="50">
        <v>13136</v>
      </c>
      <c r="DC10" s="19">
        <v>84071</v>
      </c>
      <c r="DD10" s="50">
        <v>7704</v>
      </c>
      <c r="DE10" s="19">
        <v>22135</v>
      </c>
      <c r="DF10" s="50">
        <v>3420</v>
      </c>
      <c r="DG10" s="49" t="s">
        <v>68</v>
      </c>
      <c r="DH10" s="19">
        <v>268593</v>
      </c>
      <c r="DI10" s="50">
        <v>14659</v>
      </c>
      <c r="DJ10" s="19">
        <v>178528</v>
      </c>
      <c r="DK10" s="50">
        <v>10174</v>
      </c>
      <c r="DL10" s="19">
        <v>51953</v>
      </c>
      <c r="DM10" s="50">
        <v>4620</v>
      </c>
      <c r="DN10" s="19">
        <v>109243</v>
      </c>
      <c r="DO10" s="50">
        <v>6234</v>
      </c>
      <c r="DP10" s="19">
        <v>31537</v>
      </c>
      <c r="DQ10" s="50">
        <v>4780</v>
      </c>
      <c r="DR10" s="49" t="s">
        <v>68</v>
      </c>
      <c r="DS10" s="19">
        <v>2085698</v>
      </c>
      <c r="DT10" s="50">
        <v>39419</v>
      </c>
      <c r="DU10" s="19">
        <v>89000</v>
      </c>
      <c r="DV10" s="50">
        <v>8853</v>
      </c>
      <c r="DW10" s="19">
        <v>20482</v>
      </c>
      <c r="DX10" s="50">
        <v>5276</v>
      </c>
      <c r="DY10" s="19">
        <v>1976216</v>
      </c>
      <c r="DZ10" s="50">
        <v>37433</v>
      </c>
    </row>
    <row r="11" spans="1:130" s="85" customFormat="1" x14ac:dyDescent="0.2">
      <c r="A11" s="51"/>
      <c r="B11" s="18"/>
      <c r="C11" s="17"/>
      <c r="D11" s="18"/>
      <c r="E11" s="17"/>
      <c r="F11" s="18"/>
      <c r="G11" s="17"/>
      <c r="H11" s="18"/>
      <c r="I11" s="17"/>
      <c r="J11" s="18"/>
      <c r="K11" s="17"/>
      <c r="L11" s="84"/>
      <c r="M11" s="21"/>
      <c r="N11" s="22"/>
      <c r="O11" s="18"/>
      <c r="P11" s="17"/>
      <c r="Q11" s="18"/>
      <c r="R11" s="17"/>
      <c r="S11" s="18"/>
      <c r="T11" s="17"/>
      <c r="U11" s="18"/>
      <c r="V11" s="17"/>
      <c r="W11" s="84"/>
      <c r="X11" s="18"/>
      <c r="Y11" s="17"/>
      <c r="Z11" s="18"/>
      <c r="AA11" s="17"/>
      <c r="AB11" s="18"/>
      <c r="AC11" s="17"/>
      <c r="AD11" s="18"/>
      <c r="AE11" s="17"/>
      <c r="AF11" s="18"/>
      <c r="AG11" s="17"/>
      <c r="AH11" s="84"/>
      <c r="AI11" s="18"/>
      <c r="AJ11" s="17"/>
      <c r="AK11" s="131"/>
      <c r="AL11" s="132"/>
      <c r="AM11" s="18"/>
      <c r="AN11" s="17"/>
      <c r="AO11" s="18"/>
      <c r="AP11" s="17"/>
      <c r="AQ11" s="18"/>
      <c r="AR11" s="17"/>
      <c r="AS11" s="84"/>
      <c r="AT11" s="18"/>
      <c r="AU11" s="17"/>
      <c r="AV11" s="18"/>
      <c r="AW11" s="17"/>
      <c r="AX11" s="18"/>
      <c r="AY11" s="17"/>
      <c r="AZ11" s="18"/>
      <c r="BA11" s="17"/>
      <c r="BB11" s="18"/>
      <c r="BC11" s="17"/>
      <c r="BD11" s="84"/>
      <c r="BE11" s="18"/>
      <c r="BF11" s="17"/>
      <c r="BG11" s="18"/>
      <c r="BH11" s="17"/>
      <c r="BI11" s="18"/>
      <c r="BJ11" s="17"/>
      <c r="BK11" s="18"/>
      <c r="BL11" s="17"/>
      <c r="BM11" s="18"/>
      <c r="BN11" s="17"/>
      <c r="BO11" s="84"/>
      <c r="BP11" s="18"/>
      <c r="BQ11" s="17"/>
      <c r="BR11" s="18"/>
      <c r="BS11" s="17"/>
      <c r="BT11" s="18"/>
      <c r="BU11" s="17"/>
      <c r="BV11" s="18"/>
      <c r="BW11" s="17"/>
      <c r="BX11" s="18"/>
      <c r="BY11" s="17"/>
      <c r="BZ11" s="84"/>
      <c r="CA11" s="18"/>
      <c r="CB11" s="17"/>
      <c r="CC11" s="18"/>
      <c r="CD11" s="17"/>
      <c r="CE11" s="18"/>
      <c r="CF11" s="17"/>
      <c r="CG11" s="18"/>
      <c r="CH11" s="17"/>
      <c r="CI11" s="18"/>
      <c r="CJ11" s="17"/>
      <c r="CK11" s="84"/>
      <c r="CL11" s="18"/>
      <c r="CM11" s="17"/>
      <c r="CN11" s="18"/>
      <c r="CO11" s="17"/>
      <c r="CP11" s="18"/>
      <c r="CQ11" s="17"/>
      <c r="CR11" s="18"/>
      <c r="CS11" s="17"/>
      <c r="CT11" s="18"/>
      <c r="CU11" s="17"/>
      <c r="CV11" s="84"/>
      <c r="CW11" s="18"/>
      <c r="CX11" s="17"/>
      <c r="CY11" s="18"/>
      <c r="CZ11" s="17"/>
      <c r="DA11" s="18"/>
      <c r="DB11" s="17"/>
      <c r="DC11" s="18"/>
      <c r="DD11" s="17"/>
      <c r="DE11" s="18"/>
      <c r="DF11" s="17"/>
      <c r="DG11" s="84"/>
      <c r="DH11" s="18"/>
      <c r="DI11" s="17"/>
      <c r="DJ11" s="18"/>
      <c r="DK11" s="17"/>
      <c r="DL11" s="18"/>
      <c r="DM11" s="17"/>
      <c r="DN11" s="18"/>
      <c r="DO11" s="17"/>
      <c r="DP11" s="18"/>
      <c r="DQ11" s="17"/>
      <c r="DR11" s="84"/>
      <c r="DS11" s="21"/>
      <c r="DT11" s="22"/>
      <c r="DU11" s="21"/>
      <c r="DV11" s="22"/>
      <c r="DW11" s="21"/>
      <c r="DX11" s="22"/>
      <c r="DY11" s="21"/>
      <c r="DZ11" s="22"/>
    </row>
    <row r="12" spans="1:130" x14ac:dyDescent="0.2">
      <c r="A12" s="52" t="s">
        <v>0</v>
      </c>
      <c r="B12" s="53">
        <v>4801599</v>
      </c>
      <c r="C12" s="54">
        <v>3420</v>
      </c>
      <c r="D12" s="53">
        <v>4113945</v>
      </c>
      <c r="E12" s="54">
        <v>22379</v>
      </c>
      <c r="F12" s="53">
        <v>561019</v>
      </c>
      <c r="G12" s="54">
        <v>21500</v>
      </c>
      <c r="H12" s="53">
        <v>114876</v>
      </c>
      <c r="I12" s="54">
        <v>8513</v>
      </c>
      <c r="J12" s="23" t="s">
        <v>61</v>
      </c>
      <c r="K12" s="50" t="s">
        <v>61</v>
      </c>
      <c r="L12" s="52" t="s">
        <v>0</v>
      </c>
      <c r="M12" s="23">
        <v>767</v>
      </c>
      <c r="N12" s="50">
        <v>643</v>
      </c>
      <c r="O12" s="19">
        <v>1865</v>
      </c>
      <c r="P12" s="50">
        <v>1053</v>
      </c>
      <c r="Q12" s="19">
        <v>2329</v>
      </c>
      <c r="R12" s="50">
        <v>1394</v>
      </c>
      <c r="S12" s="19">
        <v>3397</v>
      </c>
      <c r="T12" s="50">
        <v>1121</v>
      </c>
      <c r="U12" s="19">
        <v>1927</v>
      </c>
      <c r="V12" s="50">
        <v>1218</v>
      </c>
      <c r="W12" s="52" t="s">
        <v>0</v>
      </c>
      <c r="X12" s="19">
        <v>894</v>
      </c>
      <c r="Y12" s="50">
        <v>1013</v>
      </c>
      <c r="Z12" s="19">
        <v>77</v>
      </c>
      <c r="AA12" s="50">
        <v>132</v>
      </c>
      <c r="AB12" s="19">
        <v>521</v>
      </c>
      <c r="AC12" s="50">
        <v>479</v>
      </c>
      <c r="AD12" s="19">
        <v>15755</v>
      </c>
      <c r="AE12" s="50">
        <v>2657</v>
      </c>
      <c r="AF12" s="19">
        <v>27433</v>
      </c>
      <c r="AG12" s="50">
        <v>4763</v>
      </c>
      <c r="AH12" s="52" t="s">
        <v>0</v>
      </c>
      <c r="AI12" s="19">
        <v>399</v>
      </c>
      <c r="AJ12" s="50">
        <v>364</v>
      </c>
      <c r="AK12" s="43">
        <v>0</v>
      </c>
      <c r="AL12" s="66">
        <v>192</v>
      </c>
      <c r="AM12" s="19">
        <v>2400</v>
      </c>
      <c r="AN12" s="50">
        <v>1253</v>
      </c>
      <c r="AO12" s="19">
        <v>1184</v>
      </c>
      <c r="AP12" s="50">
        <v>546</v>
      </c>
      <c r="AQ12" s="19">
        <v>478</v>
      </c>
      <c r="AR12" s="50">
        <v>421</v>
      </c>
      <c r="AS12" s="52" t="s">
        <v>0</v>
      </c>
      <c r="AT12" s="19">
        <v>1277</v>
      </c>
      <c r="AU12" s="50">
        <v>759</v>
      </c>
      <c r="AV12" s="19">
        <v>1365</v>
      </c>
      <c r="AW12" s="50">
        <v>534</v>
      </c>
      <c r="AX12" s="19">
        <v>1566</v>
      </c>
      <c r="AY12" s="50">
        <v>823</v>
      </c>
      <c r="AZ12" s="19">
        <v>97</v>
      </c>
      <c r="BA12" s="50">
        <v>166</v>
      </c>
      <c r="BB12" s="19">
        <v>1435</v>
      </c>
      <c r="BC12" s="50">
        <v>819</v>
      </c>
      <c r="BD12" s="52" t="s">
        <v>0</v>
      </c>
      <c r="BE12" s="19">
        <v>446</v>
      </c>
      <c r="BF12" s="50">
        <v>296</v>
      </c>
      <c r="BG12" s="19">
        <v>2540</v>
      </c>
      <c r="BH12" s="50">
        <v>879</v>
      </c>
      <c r="BI12" s="19">
        <v>193</v>
      </c>
      <c r="BJ12" s="50">
        <v>234</v>
      </c>
      <c r="BK12" s="19">
        <v>7442</v>
      </c>
      <c r="BL12" s="50">
        <v>2015</v>
      </c>
      <c r="BM12" s="19">
        <v>1174</v>
      </c>
      <c r="BN12" s="50">
        <v>794</v>
      </c>
      <c r="BO12" s="52" t="s">
        <v>0</v>
      </c>
      <c r="BP12" s="19">
        <v>120</v>
      </c>
      <c r="BQ12" s="50">
        <v>153</v>
      </c>
      <c r="BR12" s="19">
        <v>339</v>
      </c>
      <c r="BS12" s="50">
        <v>391</v>
      </c>
      <c r="BT12" s="19">
        <v>539</v>
      </c>
      <c r="BU12" s="50">
        <v>464</v>
      </c>
      <c r="BV12" s="19">
        <v>166</v>
      </c>
      <c r="BW12" s="50">
        <v>272</v>
      </c>
      <c r="BX12" s="19">
        <v>193</v>
      </c>
      <c r="BY12" s="50">
        <v>222</v>
      </c>
      <c r="BZ12" s="52" t="s">
        <v>0</v>
      </c>
      <c r="CA12" s="19">
        <v>773</v>
      </c>
      <c r="CB12" s="50">
        <v>514</v>
      </c>
      <c r="CC12" s="19">
        <v>2061</v>
      </c>
      <c r="CD12" s="50">
        <v>745</v>
      </c>
      <c r="CE12" s="19">
        <v>3974</v>
      </c>
      <c r="CF12" s="50">
        <v>1400</v>
      </c>
      <c r="CG12" s="19">
        <v>1162</v>
      </c>
      <c r="CH12" s="50">
        <v>1248</v>
      </c>
      <c r="CI12" s="19">
        <v>1513</v>
      </c>
      <c r="CJ12" s="50">
        <v>788</v>
      </c>
      <c r="CK12" s="52" t="s">
        <v>0</v>
      </c>
      <c r="CL12" s="19">
        <v>725</v>
      </c>
      <c r="CM12" s="50">
        <v>515</v>
      </c>
      <c r="CN12" s="19">
        <v>593</v>
      </c>
      <c r="CO12" s="50">
        <v>453</v>
      </c>
      <c r="CP12" s="19">
        <v>2690</v>
      </c>
      <c r="CQ12" s="50">
        <v>2057</v>
      </c>
      <c r="CR12" s="19">
        <v>43</v>
      </c>
      <c r="CS12" s="50">
        <v>78</v>
      </c>
      <c r="CT12" s="19">
        <v>1968</v>
      </c>
      <c r="CU12" s="50">
        <v>1134</v>
      </c>
      <c r="CV12" s="52" t="s">
        <v>0</v>
      </c>
      <c r="CW12" s="19">
        <v>103</v>
      </c>
      <c r="CX12" s="50">
        <v>140</v>
      </c>
      <c r="CY12" s="19">
        <v>7206</v>
      </c>
      <c r="CZ12" s="50">
        <v>1863</v>
      </c>
      <c r="DA12" s="19">
        <v>6469</v>
      </c>
      <c r="DB12" s="50">
        <v>2189</v>
      </c>
      <c r="DC12" s="19">
        <v>362</v>
      </c>
      <c r="DD12" s="50">
        <v>399</v>
      </c>
      <c r="DE12" s="19">
        <v>173</v>
      </c>
      <c r="DF12" s="50">
        <v>149</v>
      </c>
      <c r="DG12" s="52" t="s">
        <v>0</v>
      </c>
      <c r="DH12" s="19">
        <v>4772</v>
      </c>
      <c r="DI12" s="50">
        <v>2094</v>
      </c>
      <c r="DJ12" s="19">
        <v>871</v>
      </c>
      <c r="DK12" s="50">
        <v>494</v>
      </c>
      <c r="DL12" s="19">
        <v>445</v>
      </c>
      <c r="DM12" s="50">
        <v>374</v>
      </c>
      <c r="DN12" s="19">
        <v>491</v>
      </c>
      <c r="DO12" s="50">
        <v>334</v>
      </c>
      <c r="DP12" s="19">
        <v>164</v>
      </c>
      <c r="DQ12" s="50">
        <v>266</v>
      </c>
      <c r="DR12" s="52" t="s">
        <v>0</v>
      </c>
      <c r="DS12" s="19">
        <v>11759</v>
      </c>
      <c r="DT12" s="50">
        <v>2403</v>
      </c>
      <c r="DU12" s="19">
        <v>51</v>
      </c>
      <c r="DV12" s="50">
        <v>102</v>
      </c>
      <c r="DW12" s="19">
        <v>0</v>
      </c>
      <c r="DX12" s="50">
        <v>192</v>
      </c>
      <c r="DY12" s="19">
        <v>11708</v>
      </c>
      <c r="DZ12" s="50">
        <v>2403</v>
      </c>
    </row>
    <row r="13" spans="1:130" x14ac:dyDescent="0.2">
      <c r="A13" s="52" t="s">
        <v>1</v>
      </c>
      <c r="B13" s="53">
        <v>727862</v>
      </c>
      <c r="C13" s="54">
        <v>1356</v>
      </c>
      <c r="D13" s="53">
        <v>582909</v>
      </c>
      <c r="E13" s="54">
        <v>9527</v>
      </c>
      <c r="F13" s="53">
        <v>105769</v>
      </c>
      <c r="G13" s="54">
        <v>8533</v>
      </c>
      <c r="H13" s="53">
        <v>34696</v>
      </c>
      <c r="I13" s="54">
        <v>4503</v>
      </c>
      <c r="J13" s="19">
        <v>279</v>
      </c>
      <c r="K13" s="50">
        <v>329</v>
      </c>
      <c r="L13" s="52" t="s">
        <v>1</v>
      </c>
      <c r="M13" s="23" t="s">
        <v>61</v>
      </c>
      <c r="N13" s="50" t="s">
        <v>61</v>
      </c>
      <c r="O13" s="23">
        <v>658</v>
      </c>
      <c r="P13" s="50">
        <v>322</v>
      </c>
      <c r="Q13" s="19">
        <v>73</v>
      </c>
      <c r="R13" s="50">
        <v>144</v>
      </c>
      <c r="S13" s="19">
        <v>3062</v>
      </c>
      <c r="T13" s="50">
        <v>1226</v>
      </c>
      <c r="U13" s="19">
        <v>1815</v>
      </c>
      <c r="V13" s="50">
        <v>906</v>
      </c>
      <c r="W13" s="52" t="s">
        <v>1</v>
      </c>
      <c r="X13" s="19">
        <v>109</v>
      </c>
      <c r="Y13" s="50">
        <v>104</v>
      </c>
      <c r="Z13" s="19">
        <v>0</v>
      </c>
      <c r="AA13" s="50">
        <v>149</v>
      </c>
      <c r="AB13" s="19">
        <v>0</v>
      </c>
      <c r="AC13" s="50">
        <v>149</v>
      </c>
      <c r="AD13" s="19">
        <v>1473</v>
      </c>
      <c r="AE13" s="50">
        <v>1007</v>
      </c>
      <c r="AF13" s="19">
        <v>1044</v>
      </c>
      <c r="AG13" s="50">
        <v>645</v>
      </c>
      <c r="AH13" s="52" t="s">
        <v>1</v>
      </c>
      <c r="AI13" s="19">
        <v>732</v>
      </c>
      <c r="AJ13" s="50">
        <v>626</v>
      </c>
      <c r="AK13" s="43">
        <v>544</v>
      </c>
      <c r="AL13" s="66">
        <v>340</v>
      </c>
      <c r="AM13" s="19">
        <v>819</v>
      </c>
      <c r="AN13" s="50">
        <v>656</v>
      </c>
      <c r="AO13" s="19">
        <v>138</v>
      </c>
      <c r="AP13" s="50">
        <v>142</v>
      </c>
      <c r="AQ13" s="19">
        <v>193</v>
      </c>
      <c r="AR13" s="50">
        <v>199</v>
      </c>
      <c r="AS13" s="52" t="s">
        <v>1</v>
      </c>
      <c r="AT13" s="19">
        <v>434</v>
      </c>
      <c r="AU13" s="50">
        <v>595</v>
      </c>
      <c r="AV13" s="19">
        <v>238</v>
      </c>
      <c r="AW13" s="50">
        <v>306</v>
      </c>
      <c r="AX13" s="19">
        <v>210</v>
      </c>
      <c r="AY13" s="50">
        <v>206</v>
      </c>
      <c r="AZ13" s="19">
        <v>17</v>
      </c>
      <c r="BA13" s="50">
        <v>32</v>
      </c>
      <c r="BB13" s="19">
        <v>444</v>
      </c>
      <c r="BC13" s="50">
        <v>606</v>
      </c>
      <c r="BD13" s="52" t="s">
        <v>1</v>
      </c>
      <c r="BE13" s="19">
        <v>449</v>
      </c>
      <c r="BF13" s="50">
        <v>346</v>
      </c>
      <c r="BG13" s="19">
        <v>955</v>
      </c>
      <c r="BH13" s="50">
        <v>959</v>
      </c>
      <c r="BI13" s="19">
        <v>1173</v>
      </c>
      <c r="BJ13" s="50">
        <v>1134</v>
      </c>
      <c r="BK13" s="19">
        <v>0</v>
      </c>
      <c r="BL13" s="50">
        <v>149</v>
      </c>
      <c r="BM13" s="19">
        <v>905</v>
      </c>
      <c r="BN13" s="50">
        <v>453</v>
      </c>
      <c r="BO13" s="52" t="s">
        <v>1</v>
      </c>
      <c r="BP13" s="19">
        <v>461</v>
      </c>
      <c r="BQ13" s="50">
        <v>405</v>
      </c>
      <c r="BR13" s="19">
        <v>233</v>
      </c>
      <c r="BS13" s="50">
        <v>343</v>
      </c>
      <c r="BT13" s="19">
        <v>2129</v>
      </c>
      <c r="BU13" s="50">
        <v>1225</v>
      </c>
      <c r="BV13" s="19">
        <v>338</v>
      </c>
      <c r="BW13" s="50">
        <v>393</v>
      </c>
      <c r="BX13" s="19">
        <v>0</v>
      </c>
      <c r="BY13" s="50">
        <v>149</v>
      </c>
      <c r="BZ13" s="52" t="s">
        <v>1</v>
      </c>
      <c r="CA13" s="19">
        <v>766</v>
      </c>
      <c r="CB13" s="50">
        <v>744</v>
      </c>
      <c r="CC13" s="19">
        <v>1028</v>
      </c>
      <c r="CD13" s="50">
        <v>974</v>
      </c>
      <c r="CE13" s="19">
        <v>2078</v>
      </c>
      <c r="CF13" s="50">
        <v>989</v>
      </c>
      <c r="CG13" s="19">
        <v>71</v>
      </c>
      <c r="CH13" s="50">
        <v>82</v>
      </c>
      <c r="CI13" s="19">
        <v>408</v>
      </c>
      <c r="CJ13" s="50">
        <v>322</v>
      </c>
      <c r="CK13" s="52" t="s">
        <v>1</v>
      </c>
      <c r="CL13" s="19">
        <v>780</v>
      </c>
      <c r="CM13" s="50">
        <v>563</v>
      </c>
      <c r="CN13" s="19">
        <v>1389</v>
      </c>
      <c r="CO13" s="50">
        <v>713</v>
      </c>
      <c r="CP13" s="19">
        <v>263</v>
      </c>
      <c r="CQ13" s="50">
        <v>232</v>
      </c>
      <c r="CR13" s="19">
        <v>0</v>
      </c>
      <c r="CS13" s="50">
        <v>149</v>
      </c>
      <c r="CT13" s="19">
        <v>873</v>
      </c>
      <c r="CU13" s="50">
        <v>854</v>
      </c>
      <c r="CV13" s="52" t="s">
        <v>1</v>
      </c>
      <c r="CW13" s="19">
        <v>312</v>
      </c>
      <c r="CX13" s="50">
        <v>270</v>
      </c>
      <c r="CY13" s="19">
        <v>133</v>
      </c>
      <c r="CZ13" s="50">
        <v>114</v>
      </c>
      <c r="DA13" s="19">
        <v>2196</v>
      </c>
      <c r="DB13" s="50">
        <v>915</v>
      </c>
      <c r="DC13" s="19">
        <v>337</v>
      </c>
      <c r="DD13" s="50">
        <v>317</v>
      </c>
      <c r="DE13" s="19">
        <v>53</v>
      </c>
      <c r="DF13" s="50">
        <v>86</v>
      </c>
      <c r="DG13" s="52" t="s">
        <v>1</v>
      </c>
      <c r="DH13" s="19">
        <v>521</v>
      </c>
      <c r="DI13" s="50">
        <v>387</v>
      </c>
      <c r="DJ13" s="19">
        <v>3988</v>
      </c>
      <c r="DK13" s="50">
        <v>1286</v>
      </c>
      <c r="DL13" s="19">
        <v>0</v>
      </c>
      <c r="DM13" s="50">
        <v>149</v>
      </c>
      <c r="DN13" s="19">
        <v>161</v>
      </c>
      <c r="DO13" s="50">
        <v>105</v>
      </c>
      <c r="DP13" s="19">
        <v>414</v>
      </c>
      <c r="DQ13" s="50">
        <v>422</v>
      </c>
      <c r="DR13" s="52" t="s">
        <v>1</v>
      </c>
      <c r="DS13" s="19">
        <v>4488</v>
      </c>
      <c r="DT13" s="50">
        <v>1282</v>
      </c>
      <c r="DU13" s="19">
        <v>34</v>
      </c>
      <c r="DV13" s="50">
        <v>62</v>
      </c>
      <c r="DW13" s="19">
        <v>16</v>
      </c>
      <c r="DX13" s="50">
        <v>28</v>
      </c>
      <c r="DY13" s="19">
        <v>4438</v>
      </c>
      <c r="DZ13" s="50">
        <v>1285</v>
      </c>
    </row>
    <row r="14" spans="1:130" x14ac:dyDescent="0.2">
      <c r="A14" s="52" t="s">
        <v>2</v>
      </c>
      <c r="B14" s="53">
        <v>6747595</v>
      </c>
      <c r="C14" s="54">
        <v>4243</v>
      </c>
      <c r="D14" s="53">
        <v>5536087</v>
      </c>
      <c r="E14" s="54">
        <v>26178</v>
      </c>
      <c r="F14" s="53">
        <v>910911</v>
      </c>
      <c r="G14" s="54">
        <v>24238</v>
      </c>
      <c r="H14" s="53">
        <v>253281</v>
      </c>
      <c r="I14" s="54">
        <v>12395</v>
      </c>
      <c r="J14" s="19">
        <v>607</v>
      </c>
      <c r="K14" s="50">
        <v>504</v>
      </c>
      <c r="L14" s="52" t="s">
        <v>2</v>
      </c>
      <c r="M14" s="23">
        <v>2519</v>
      </c>
      <c r="N14" s="50">
        <v>1281</v>
      </c>
      <c r="O14" s="23" t="s">
        <v>61</v>
      </c>
      <c r="P14" s="50" t="s">
        <v>61</v>
      </c>
      <c r="Q14" s="23">
        <v>553</v>
      </c>
      <c r="R14" s="50">
        <v>323</v>
      </c>
      <c r="S14" s="19">
        <v>54646</v>
      </c>
      <c r="T14" s="50">
        <v>6120</v>
      </c>
      <c r="U14" s="19">
        <v>11039</v>
      </c>
      <c r="V14" s="50">
        <v>2566</v>
      </c>
      <c r="W14" s="52" t="s">
        <v>2</v>
      </c>
      <c r="X14" s="19">
        <v>2417</v>
      </c>
      <c r="Y14" s="50">
        <v>1098</v>
      </c>
      <c r="Z14" s="19">
        <v>927</v>
      </c>
      <c r="AA14" s="50">
        <v>833</v>
      </c>
      <c r="AB14" s="19">
        <v>330</v>
      </c>
      <c r="AC14" s="50">
        <v>306</v>
      </c>
      <c r="AD14" s="19">
        <v>7833</v>
      </c>
      <c r="AE14" s="50">
        <v>2560</v>
      </c>
      <c r="AF14" s="19">
        <v>3671</v>
      </c>
      <c r="AG14" s="50">
        <v>1286</v>
      </c>
      <c r="AH14" s="52" t="s">
        <v>2</v>
      </c>
      <c r="AI14" s="19">
        <v>2069</v>
      </c>
      <c r="AJ14" s="50">
        <v>842</v>
      </c>
      <c r="AK14" s="43">
        <v>2835</v>
      </c>
      <c r="AL14" s="66">
        <v>1280</v>
      </c>
      <c r="AM14" s="19">
        <v>11017</v>
      </c>
      <c r="AN14" s="50">
        <v>2344</v>
      </c>
      <c r="AO14" s="19">
        <v>4087</v>
      </c>
      <c r="AP14" s="50">
        <v>1875</v>
      </c>
      <c r="AQ14" s="19">
        <v>3963</v>
      </c>
      <c r="AR14" s="50">
        <v>1243</v>
      </c>
      <c r="AS14" s="52" t="s">
        <v>2</v>
      </c>
      <c r="AT14" s="19">
        <v>2625</v>
      </c>
      <c r="AU14" s="50">
        <v>2099</v>
      </c>
      <c r="AV14" s="19">
        <v>3599</v>
      </c>
      <c r="AW14" s="50">
        <v>1415</v>
      </c>
      <c r="AX14" s="19">
        <v>1801</v>
      </c>
      <c r="AY14" s="50">
        <v>1008</v>
      </c>
      <c r="AZ14" s="19">
        <v>780</v>
      </c>
      <c r="BA14" s="50">
        <v>584</v>
      </c>
      <c r="BB14" s="19">
        <v>2105</v>
      </c>
      <c r="BC14" s="50">
        <v>963</v>
      </c>
      <c r="BD14" s="52" t="s">
        <v>2</v>
      </c>
      <c r="BE14" s="19">
        <v>3030</v>
      </c>
      <c r="BF14" s="50">
        <v>1602</v>
      </c>
      <c r="BG14" s="19">
        <v>9069</v>
      </c>
      <c r="BH14" s="50">
        <v>2478</v>
      </c>
      <c r="BI14" s="19">
        <v>8499</v>
      </c>
      <c r="BJ14" s="50">
        <v>2397</v>
      </c>
      <c r="BK14" s="19">
        <v>544</v>
      </c>
      <c r="BL14" s="50">
        <v>485</v>
      </c>
      <c r="BM14" s="19">
        <v>4069</v>
      </c>
      <c r="BN14" s="50">
        <v>1439</v>
      </c>
      <c r="BO14" s="52" t="s">
        <v>2</v>
      </c>
      <c r="BP14" s="19">
        <v>1798</v>
      </c>
      <c r="BQ14" s="50">
        <v>918</v>
      </c>
      <c r="BR14" s="19">
        <v>986</v>
      </c>
      <c r="BS14" s="50">
        <v>512</v>
      </c>
      <c r="BT14" s="19">
        <v>7153</v>
      </c>
      <c r="BU14" s="50">
        <v>2481</v>
      </c>
      <c r="BV14" s="19">
        <v>445</v>
      </c>
      <c r="BW14" s="50">
        <v>729</v>
      </c>
      <c r="BX14" s="19">
        <v>2782</v>
      </c>
      <c r="BY14" s="50">
        <v>1200</v>
      </c>
      <c r="BZ14" s="52" t="s">
        <v>2</v>
      </c>
      <c r="CA14" s="19">
        <v>8030</v>
      </c>
      <c r="CB14" s="50">
        <v>1919</v>
      </c>
      <c r="CC14" s="19">
        <v>5564</v>
      </c>
      <c r="CD14" s="50">
        <v>1315</v>
      </c>
      <c r="CE14" s="19">
        <v>5323</v>
      </c>
      <c r="CF14" s="50">
        <v>2232</v>
      </c>
      <c r="CG14" s="19">
        <v>1150</v>
      </c>
      <c r="CH14" s="50">
        <v>968</v>
      </c>
      <c r="CI14" s="19">
        <v>5147</v>
      </c>
      <c r="CJ14" s="50">
        <v>2245</v>
      </c>
      <c r="CK14" s="52" t="s">
        <v>2</v>
      </c>
      <c r="CL14" s="19">
        <v>3906</v>
      </c>
      <c r="CM14" s="50">
        <v>1898</v>
      </c>
      <c r="CN14" s="19">
        <v>7163</v>
      </c>
      <c r="CO14" s="50">
        <v>1826</v>
      </c>
      <c r="CP14" s="19">
        <v>3910</v>
      </c>
      <c r="CQ14" s="50">
        <v>1339</v>
      </c>
      <c r="CR14" s="19">
        <v>298</v>
      </c>
      <c r="CS14" s="50">
        <v>334</v>
      </c>
      <c r="CT14" s="19">
        <v>842</v>
      </c>
      <c r="CU14" s="50">
        <v>539</v>
      </c>
      <c r="CV14" s="52" t="s">
        <v>2</v>
      </c>
      <c r="CW14" s="19">
        <v>1582</v>
      </c>
      <c r="CX14" s="50">
        <v>709</v>
      </c>
      <c r="CY14" s="19">
        <v>3253</v>
      </c>
      <c r="CZ14" s="50">
        <v>1468</v>
      </c>
      <c r="DA14" s="19">
        <v>13025</v>
      </c>
      <c r="DB14" s="50">
        <v>2104</v>
      </c>
      <c r="DC14" s="19">
        <v>10165</v>
      </c>
      <c r="DD14" s="50">
        <v>3321</v>
      </c>
      <c r="DE14" s="19">
        <v>406</v>
      </c>
      <c r="DF14" s="50">
        <v>425</v>
      </c>
      <c r="DG14" s="52" t="s">
        <v>2</v>
      </c>
      <c r="DH14" s="19">
        <v>3801</v>
      </c>
      <c r="DI14" s="50">
        <v>1466</v>
      </c>
      <c r="DJ14" s="19">
        <v>14183</v>
      </c>
      <c r="DK14" s="50">
        <v>3309</v>
      </c>
      <c r="DL14" s="19">
        <v>0</v>
      </c>
      <c r="DM14" s="50">
        <v>201</v>
      </c>
      <c r="DN14" s="19">
        <v>5262</v>
      </c>
      <c r="DO14" s="50">
        <v>1630</v>
      </c>
      <c r="DP14" s="19">
        <v>2473</v>
      </c>
      <c r="DQ14" s="50">
        <v>1694</v>
      </c>
      <c r="DR14" s="52" t="s">
        <v>2</v>
      </c>
      <c r="DS14" s="19">
        <v>47316</v>
      </c>
      <c r="DT14" s="50">
        <v>5688</v>
      </c>
      <c r="DU14" s="19">
        <v>1556</v>
      </c>
      <c r="DV14" s="50">
        <v>1296</v>
      </c>
      <c r="DW14" s="19">
        <v>105</v>
      </c>
      <c r="DX14" s="50">
        <v>121</v>
      </c>
      <c r="DY14" s="19">
        <v>45655</v>
      </c>
      <c r="DZ14" s="50">
        <v>5434</v>
      </c>
    </row>
    <row r="15" spans="1:130" x14ac:dyDescent="0.2">
      <c r="A15" s="52" t="s">
        <v>3</v>
      </c>
      <c r="B15" s="53">
        <v>2938341</v>
      </c>
      <c r="C15" s="54">
        <v>3200</v>
      </c>
      <c r="D15" s="53">
        <v>2440359</v>
      </c>
      <c r="E15" s="54">
        <v>17443</v>
      </c>
      <c r="F15" s="53">
        <v>407352</v>
      </c>
      <c r="G15" s="54">
        <v>17073</v>
      </c>
      <c r="H15" s="53">
        <v>81594</v>
      </c>
      <c r="I15" s="54">
        <v>7126</v>
      </c>
      <c r="J15" s="19">
        <v>956</v>
      </c>
      <c r="K15" s="50">
        <v>818</v>
      </c>
      <c r="L15" s="52" t="s">
        <v>3</v>
      </c>
      <c r="M15" s="23">
        <v>205</v>
      </c>
      <c r="N15" s="50">
        <v>298</v>
      </c>
      <c r="O15" s="19">
        <v>1683</v>
      </c>
      <c r="P15" s="50">
        <v>990</v>
      </c>
      <c r="Q15" s="23" t="s">
        <v>61</v>
      </c>
      <c r="R15" s="50" t="s">
        <v>61</v>
      </c>
      <c r="S15" s="23">
        <v>5075</v>
      </c>
      <c r="T15" s="50">
        <v>1603</v>
      </c>
      <c r="U15" s="19">
        <v>2429</v>
      </c>
      <c r="V15" s="50">
        <v>1953</v>
      </c>
      <c r="W15" s="52" t="s">
        <v>3</v>
      </c>
      <c r="X15" s="19">
        <v>0</v>
      </c>
      <c r="Y15" s="50">
        <v>190</v>
      </c>
      <c r="Z15" s="19">
        <v>79</v>
      </c>
      <c r="AA15" s="50">
        <v>143</v>
      </c>
      <c r="AB15" s="19">
        <v>196</v>
      </c>
      <c r="AC15" s="50">
        <v>186</v>
      </c>
      <c r="AD15" s="19">
        <v>2641</v>
      </c>
      <c r="AE15" s="50">
        <v>1029</v>
      </c>
      <c r="AF15" s="19">
        <v>2407</v>
      </c>
      <c r="AG15" s="50">
        <v>1551</v>
      </c>
      <c r="AH15" s="52" t="s">
        <v>3</v>
      </c>
      <c r="AI15" s="19">
        <v>45</v>
      </c>
      <c r="AJ15" s="50">
        <v>73</v>
      </c>
      <c r="AK15" s="43">
        <v>214</v>
      </c>
      <c r="AL15" s="66">
        <v>213</v>
      </c>
      <c r="AM15" s="19">
        <v>2999</v>
      </c>
      <c r="AN15" s="50">
        <v>1378</v>
      </c>
      <c r="AO15" s="19">
        <v>784</v>
      </c>
      <c r="AP15" s="50">
        <v>521</v>
      </c>
      <c r="AQ15" s="19">
        <v>589</v>
      </c>
      <c r="AR15" s="50">
        <v>357</v>
      </c>
      <c r="AS15" s="52" t="s">
        <v>3</v>
      </c>
      <c r="AT15" s="19">
        <v>2036</v>
      </c>
      <c r="AU15" s="50">
        <v>1334</v>
      </c>
      <c r="AV15" s="19">
        <v>497</v>
      </c>
      <c r="AW15" s="50">
        <v>457</v>
      </c>
      <c r="AX15" s="19">
        <v>3601</v>
      </c>
      <c r="AY15" s="50">
        <v>1494</v>
      </c>
      <c r="AZ15" s="19">
        <v>0</v>
      </c>
      <c r="BA15" s="50">
        <v>190</v>
      </c>
      <c r="BB15" s="19">
        <v>70</v>
      </c>
      <c r="BC15" s="50">
        <v>80</v>
      </c>
      <c r="BD15" s="52" t="s">
        <v>3</v>
      </c>
      <c r="BE15" s="19">
        <v>521</v>
      </c>
      <c r="BF15" s="50">
        <v>513</v>
      </c>
      <c r="BG15" s="19">
        <v>1922</v>
      </c>
      <c r="BH15" s="50">
        <v>1542</v>
      </c>
      <c r="BI15" s="19">
        <v>114</v>
      </c>
      <c r="BJ15" s="50">
        <v>141</v>
      </c>
      <c r="BK15" s="19">
        <v>3415</v>
      </c>
      <c r="BL15" s="50">
        <v>1178</v>
      </c>
      <c r="BM15" s="19">
        <v>6367</v>
      </c>
      <c r="BN15" s="50">
        <v>1828</v>
      </c>
      <c r="BO15" s="52" t="s">
        <v>3</v>
      </c>
      <c r="BP15" s="19">
        <v>1058</v>
      </c>
      <c r="BQ15" s="50">
        <v>918</v>
      </c>
      <c r="BR15" s="19">
        <v>337</v>
      </c>
      <c r="BS15" s="50">
        <v>407</v>
      </c>
      <c r="BT15" s="19">
        <v>292</v>
      </c>
      <c r="BU15" s="50">
        <v>275</v>
      </c>
      <c r="BV15" s="19">
        <v>0</v>
      </c>
      <c r="BW15" s="50">
        <v>190</v>
      </c>
      <c r="BX15" s="19">
        <v>122</v>
      </c>
      <c r="BY15" s="50">
        <v>157</v>
      </c>
      <c r="BZ15" s="52" t="s">
        <v>3</v>
      </c>
      <c r="CA15" s="19">
        <v>645</v>
      </c>
      <c r="CB15" s="50">
        <v>459</v>
      </c>
      <c r="CC15" s="19">
        <v>395</v>
      </c>
      <c r="CD15" s="50">
        <v>413</v>
      </c>
      <c r="CE15" s="19">
        <v>2006</v>
      </c>
      <c r="CF15" s="50">
        <v>1071</v>
      </c>
      <c r="CG15" s="19">
        <v>143</v>
      </c>
      <c r="CH15" s="50">
        <v>160</v>
      </c>
      <c r="CI15" s="19">
        <v>777</v>
      </c>
      <c r="CJ15" s="50">
        <v>760</v>
      </c>
      <c r="CK15" s="52" t="s">
        <v>3</v>
      </c>
      <c r="CL15" s="19">
        <v>7505</v>
      </c>
      <c r="CM15" s="50">
        <v>2672</v>
      </c>
      <c r="CN15" s="19">
        <v>34</v>
      </c>
      <c r="CO15" s="50">
        <v>43</v>
      </c>
      <c r="CP15" s="19">
        <v>358</v>
      </c>
      <c r="CQ15" s="50">
        <v>300</v>
      </c>
      <c r="CR15" s="19">
        <v>0</v>
      </c>
      <c r="CS15" s="50">
        <v>190</v>
      </c>
      <c r="CT15" s="19">
        <v>311</v>
      </c>
      <c r="CU15" s="50">
        <v>352</v>
      </c>
      <c r="CV15" s="52" t="s">
        <v>3</v>
      </c>
      <c r="CW15" s="19">
        <v>146</v>
      </c>
      <c r="CX15" s="50">
        <v>177</v>
      </c>
      <c r="CY15" s="19">
        <v>6033</v>
      </c>
      <c r="CZ15" s="50">
        <v>2819</v>
      </c>
      <c r="DA15" s="19">
        <v>17708</v>
      </c>
      <c r="DB15" s="50">
        <v>2713</v>
      </c>
      <c r="DC15" s="19">
        <v>445</v>
      </c>
      <c r="DD15" s="50">
        <v>461</v>
      </c>
      <c r="DE15" s="19">
        <v>36</v>
      </c>
      <c r="DF15" s="50">
        <v>75</v>
      </c>
      <c r="DG15" s="52" t="s">
        <v>3</v>
      </c>
      <c r="DH15" s="19">
        <v>2355</v>
      </c>
      <c r="DI15" s="50">
        <v>1818</v>
      </c>
      <c r="DJ15" s="19">
        <v>313</v>
      </c>
      <c r="DK15" s="50">
        <v>294</v>
      </c>
      <c r="DL15" s="19">
        <v>143</v>
      </c>
      <c r="DM15" s="50">
        <v>155</v>
      </c>
      <c r="DN15" s="19">
        <v>1312</v>
      </c>
      <c r="DO15" s="50">
        <v>1055</v>
      </c>
      <c r="DP15" s="19">
        <v>275</v>
      </c>
      <c r="DQ15" s="50">
        <v>251</v>
      </c>
      <c r="DR15" s="52" t="s">
        <v>3</v>
      </c>
      <c r="DS15" s="19">
        <v>9036</v>
      </c>
      <c r="DT15" s="50">
        <v>2094</v>
      </c>
      <c r="DU15" s="19">
        <v>0</v>
      </c>
      <c r="DV15" s="50">
        <v>190</v>
      </c>
      <c r="DW15" s="19">
        <v>0</v>
      </c>
      <c r="DX15" s="50">
        <v>190</v>
      </c>
      <c r="DY15" s="19">
        <v>9036</v>
      </c>
      <c r="DZ15" s="50">
        <v>2094</v>
      </c>
    </row>
    <row r="16" spans="1:130" x14ac:dyDescent="0.2">
      <c r="A16" s="52" t="s">
        <v>4</v>
      </c>
      <c r="B16" s="53">
        <v>38675135</v>
      </c>
      <c r="C16" s="54">
        <v>11051</v>
      </c>
      <c r="D16" s="53">
        <v>33446324</v>
      </c>
      <c r="E16" s="54">
        <v>47467</v>
      </c>
      <c r="F16" s="53">
        <v>4377667</v>
      </c>
      <c r="G16" s="54">
        <v>41961</v>
      </c>
      <c r="H16" s="53">
        <v>514477</v>
      </c>
      <c r="I16" s="54">
        <v>19053</v>
      </c>
      <c r="J16" s="19">
        <v>5273</v>
      </c>
      <c r="K16" s="50">
        <v>1963</v>
      </c>
      <c r="L16" s="52" t="s">
        <v>4</v>
      </c>
      <c r="M16" s="23">
        <v>6022</v>
      </c>
      <c r="N16" s="50">
        <v>2203</v>
      </c>
      <c r="O16" s="19">
        <v>34204</v>
      </c>
      <c r="P16" s="50">
        <v>4975</v>
      </c>
      <c r="Q16" s="19">
        <v>2867</v>
      </c>
      <c r="R16" s="50">
        <v>1212</v>
      </c>
      <c r="S16" s="23" t="s">
        <v>61</v>
      </c>
      <c r="T16" s="50" t="s">
        <v>61</v>
      </c>
      <c r="U16" s="23">
        <v>21157</v>
      </c>
      <c r="V16" s="50">
        <v>3124</v>
      </c>
      <c r="W16" s="52" t="s">
        <v>4</v>
      </c>
      <c r="X16" s="19">
        <v>6205</v>
      </c>
      <c r="Y16" s="50">
        <v>1807</v>
      </c>
      <c r="Z16" s="19">
        <v>1118</v>
      </c>
      <c r="AA16" s="50">
        <v>602</v>
      </c>
      <c r="AB16" s="19">
        <v>3908</v>
      </c>
      <c r="AC16" s="50">
        <v>1018</v>
      </c>
      <c r="AD16" s="19">
        <v>25638</v>
      </c>
      <c r="AE16" s="50">
        <v>3787</v>
      </c>
      <c r="AF16" s="19">
        <v>11630</v>
      </c>
      <c r="AG16" s="50">
        <v>2207</v>
      </c>
      <c r="AH16" s="52" t="s">
        <v>4</v>
      </c>
      <c r="AI16" s="19">
        <v>10475</v>
      </c>
      <c r="AJ16" s="50">
        <v>1968</v>
      </c>
      <c r="AK16" s="43">
        <v>5840</v>
      </c>
      <c r="AL16" s="66">
        <v>1777</v>
      </c>
      <c r="AM16" s="19">
        <v>26189</v>
      </c>
      <c r="AN16" s="50">
        <v>3892</v>
      </c>
      <c r="AO16" s="19">
        <v>8650</v>
      </c>
      <c r="AP16" s="50">
        <v>3545</v>
      </c>
      <c r="AQ16" s="19">
        <v>1394</v>
      </c>
      <c r="AR16" s="50">
        <v>603</v>
      </c>
      <c r="AS16" s="52" t="s">
        <v>4</v>
      </c>
      <c r="AT16" s="19">
        <v>3943</v>
      </c>
      <c r="AU16" s="50">
        <v>1290</v>
      </c>
      <c r="AV16" s="19">
        <v>3781</v>
      </c>
      <c r="AW16" s="50">
        <v>1513</v>
      </c>
      <c r="AX16" s="19">
        <v>6324</v>
      </c>
      <c r="AY16" s="50">
        <v>1425</v>
      </c>
      <c r="AZ16" s="19">
        <v>1745</v>
      </c>
      <c r="BA16" s="50">
        <v>1248</v>
      </c>
      <c r="BB16" s="19">
        <v>9981</v>
      </c>
      <c r="BC16" s="50">
        <v>2206</v>
      </c>
      <c r="BD16" s="52" t="s">
        <v>4</v>
      </c>
      <c r="BE16" s="19">
        <v>12628</v>
      </c>
      <c r="BF16" s="50">
        <v>2708</v>
      </c>
      <c r="BG16" s="19">
        <v>8852</v>
      </c>
      <c r="BH16" s="50">
        <v>2150</v>
      </c>
      <c r="BI16" s="19">
        <v>4887</v>
      </c>
      <c r="BJ16" s="50">
        <v>1144</v>
      </c>
      <c r="BK16" s="19">
        <v>2539</v>
      </c>
      <c r="BL16" s="50">
        <v>1501</v>
      </c>
      <c r="BM16" s="19">
        <v>6465</v>
      </c>
      <c r="BN16" s="50">
        <v>1991</v>
      </c>
      <c r="BO16" s="52" t="s">
        <v>4</v>
      </c>
      <c r="BP16" s="19">
        <v>2017</v>
      </c>
      <c r="BQ16" s="50">
        <v>938</v>
      </c>
      <c r="BR16" s="19">
        <v>3282</v>
      </c>
      <c r="BS16" s="50">
        <v>1586</v>
      </c>
      <c r="BT16" s="19">
        <v>25332</v>
      </c>
      <c r="BU16" s="50">
        <v>4234</v>
      </c>
      <c r="BV16" s="19">
        <v>1859</v>
      </c>
      <c r="BW16" s="50">
        <v>1159</v>
      </c>
      <c r="BX16" s="19">
        <v>12890</v>
      </c>
      <c r="BY16" s="50">
        <v>3279</v>
      </c>
      <c r="BZ16" s="52" t="s">
        <v>4</v>
      </c>
      <c r="CA16" s="19">
        <v>5239</v>
      </c>
      <c r="CB16" s="50">
        <v>2602</v>
      </c>
      <c r="CC16" s="19">
        <v>36896</v>
      </c>
      <c r="CD16" s="50">
        <v>4558</v>
      </c>
      <c r="CE16" s="19">
        <v>12463</v>
      </c>
      <c r="CF16" s="50">
        <v>3023</v>
      </c>
      <c r="CG16" s="19">
        <v>1035</v>
      </c>
      <c r="CH16" s="50">
        <v>555</v>
      </c>
      <c r="CI16" s="19">
        <v>12836</v>
      </c>
      <c r="CJ16" s="50">
        <v>2831</v>
      </c>
      <c r="CK16" s="52" t="s">
        <v>4</v>
      </c>
      <c r="CL16" s="19">
        <v>8350</v>
      </c>
      <c r="CM16" s="50">
        <v>2743</v>
      </c>
      <c r="CN16" s="19">
        <v>20838</v>
      </c>
      <c r="CO16" s="50">
        <v>3311</v>
      </c>
      <c r="CP16" s="19">
        <v>13595</v>
      </c>
      <c r="CQ16" s="50">
        <v>2972</v>
      </c>
      <c r="CR16" s="19">
        <v>2179</v>
      </c>
      <c r="CS16" s="50">
        <v>1037</v>
      </c>
      <c r="CT16" s="19">
        <v>6301</v>
      </c>
      <c r="CU16" s="50">
        <v>1621</v>
      </c>
      <c r="CV16" s="52" t="s">
        <v>4</v>
      </c>
      <c r="CW16" s="19">
        <v>610</v>
      </c>
      <c r="CX16" s="50">
        <v>389</v>
      </c>
      <c r="CY16" s="19">
        <v>8781</v>
      </c>
      <c r="CZ16" s="50">
        <v>2577</v>
      </c>
      <c r="DA16" s="19">
        <v>41713</v>
      </c>
      <c r="DB16" s="50">
        <v>4725</v>
      </c>
      <c r="DC16" s="19">
        <v>8814</v>
      </c>
      <c r="DD16" s="50">
        <v>1962</v>
      </c>
      <c r="DE16" s="19">
        <v>766</v>
      </c>
      <c r="DF16" s="50">
        <v>574</v>
      </c>
      <c r="DG16" s="52" t="s">
        <v>4</v>
      </c>
      <c r="DH16" s="19">
        <v>15009</v>
      </c>
      <c r="DI16" s="50">
        <v>2445</v>
      </c>
      <c r="DJ16" s="19">
        <v>33131</v>
      </c>
      <c r="DK16" s="50">
        <v>4712</v>
      </c>
      <c r="DL16" s="19">
        <v>413</v>
      </c>
      <c r="DM16" s="50">
        <v>293</v>
      </c>
      <c r="DN16" s="19">
        <v>6741</v>
      </c>
      <c r="DO16" s="50">
        <v>1729</v>
      </c>
      <c r="DP16" s="19">
        <v>1672</v>
      </c>
      <c r="DQ16" s="50">
        <v>666</v>
      </c>
      <c r="DR16" s="52" t="s">
        <v>4</v>
      </c>
      <c r="DS16" s="19">
        <v>336667</v>
      </c>
      <c r="DT16" s="50">
        <v>16275</v>
      </c>
      <c r="DU16" s="19">
        <v>1110</v>
      </c>
      <c r="DV16" s="50">
        <v>698</v>
      </c>
      <c r="DW16" s="19">
        <v>1518</v>
      </c>
      <c r="DX16" s="50">
        <v>915</v>
      </c>
      <c r="DY16" s="19">
        <v>334039</v>
      </c>
      <c r="DZ16" s="50">
        <v>16226</v>
      </c>
    </row>
    <row r="17" spans="1:130" x14ac:dyDescent="0.2">
      <c r="A17" s="52"/>
      <c r="B17" s="53"/>
      <c r="C17" s="54"/>
      <c r="D17" s="53"/>
      <c r="E17" s="54"/>
      <c r="F17" s="53"/>
      <c r="G17" s="54"/>
      <c r="H17" s="53"/>
      <c r="I17" s="54"/>
      <c r="J17" s="19"/>
      <c r="K17" s="50"/>
      <c r="L17" s="52"/>
      <c r="M17" s="23"/>
      <c r="N17" s="50"/>
      <c r="O17" s="19"/>
      <c r="P17" s="50"/>
      <c r="Q17" s="19"/>
      <c r="R17" s="50"/>
      <c r="S17" s="19"/>
      <c r="T17" s="50"/>
      <c r="U17" s="19"/>
      <c r="V17" s="50"/>
      <c r="W17" s="52"/>
      <c r="X17" s="19"/>
      <c r="Y17" s="50"/>
      <c r="Z17" s="19"/>
      <c r="AA17" s="50"/>
      <c r="AB17" s="19"/>
      <c r="AC17" s="50"/>
      <c r="AD17" s="19"/>
      <c r="AE17" s="50"/>
      <c r="AF17" s="19"/>
      <c r="AG17" s="50"/>
      <c r="AH17" s="52"/>
      <c r="AI17" s="19"/>
      <c r="AJ17" s="50"/>
      <c r="AK17" s="43"/>
      <c r="AL17" s="66"/>
      <c r="AM17" s="19"/>
      <c r="AN17" s="50"/>
      <c r="AO17" s="19"/>
      <c r="AP17" s="50"/>
      <c r="AQ17" s="19"/>
      <c r="AR17" s="50"/>
      <c r="AS17" s="52"/>
      <c r="AT17" s="19"/>
      <c r="AU17" s="50"/>
      <c r="AV17" s="19"/>
      <c r="AW17" s="50"/>
      <c r="AX17" s="19"/>
      <c r="AY17" s="50"/>
      <c r="AZ17" s="19"/>
      <c r="BA17" s="50"/>
      <c r="BB17" s="19"/>
      <c r="BC17" s="50"/>
      <c r="BD17" s="52"/>
      <c r="BE17" s="19"/>
      <c r="BF17" s="50"/>
      <c r="BG17" s="19"/>
      <c r="BH17" s="50"/>
      <c r="BI17" s="19"/>
      <c r="BJ17" s="50"/>
      <c r="BK17" s="19"/>
      <c r="BL17" s="50"/>
      <c r="BM17" s="19"/>
      <c r="BN17" s="50"/>
      <c r="BO17" s="52"/>
      <c r="BP17" s="19"/>
      <c r="BQ17" s="50"/>
      <c r="BR17" s="19"/>
      <c r="BS17" s="50"/>
      <c r="BT17" s="19"/>
      <c r="BU17" s="50"/>
      <c r="BV17" s="19"/>
      <c r="BW17" s="50"/>
      <c r="BX17" s="19"/>
      <c r="BY17" s="50"/>
      <c r="BZ17" s="52"/>
      <c r="CA17" s="19"/>
      <c r="CB17" s="50"/>
      <c r="CC17" s="19"/>
      <c r="CD17" s="50"/>
      <c r="CE17" s="19"/>
      <c r="CF17" s="50"/>
      <c r="CG17" s="19"/>
      <c r="CH17" s="50"/>
      <c r="CI17" s="19"/>
      <c r="CJ17" s="50"/>
      <c r="CK17" s="52"/>
      <c r="CL17" s="19"/>
      <c r="CM17" s="50"/>
      <c r="CN17" s="19"/>
      <c r="CO17" s="50"/>
      <c r="CP17" s="19"/>
      <c r="CQ17" s="50"/>
      <c r="CR17" s="19"/>
      <c r="CS17" s="50"/>
      <c r="CT17" s="19"/>
      <c r="CU17" s="50"/>
      <c r="CV17" s="52"/>
      <c r="CW17" s="19"/>
      <c r="CX17" s="50"/>
      <c r="CY17" s="19"/>
      <c r="CZ17" s="50"/>
      <c r="DA17" s="19"/>
      <c r="DB17" s="50"/>
      <c r="DC17" s="19"/>
      <c r="DD17" s="50"/>
      <c r="DE17" s="19"/>
      <c r="DF17" s="50"/>
      <c r="DG17" s="52"/>
      <c r="DH17" s="19"/>
      <c r="DI17" s="50"/>
      <c r="DJ17" s="19"/>
      <c r="DK17" s="50"/>
      <c r="DL17" s="19"/>
      <c r="DM17" s="50"/>
      <c r="DN17" s="19"/>
      <c r="DO17" s="50"/>
      <c r="DP17" s="19"/>
      <c r="DQ17" s="50"/>
      <c r="DR17" s="52"/>
      <c r="DS17" s="19"/>
      <c r="DT17" s="50"/>
      <c r="DU17" s="19"/>
      <c r="DV17" s="50"/>
      <c r="DW17" s="19"/>
      <c r="DX17" s="50"/>
      <c r="DY17" s="19"/>
      <c r="DZ17" s="50"/>
    </row>
    <row r="18" spans="1:130" x14ac:dyDescent="0.2">
      <c r="A18" s="52" t="s">
        <v>5</v>
      </c>
      <c r="B18" s="53">
        <v>5393067</v>
      </c>
      <c r="C18" s="54">
        <v>3719</v>
      </c>
      <c r="D18" s="53">
        <v>4404058</v>
      </c>
      <c r="E18" s="54">
        <v>21899</v>
      </c>
      <c r="F18" s="53">
        <v>728077</v>
      </c>
      <c r="G18" s="54">
        <v>17761</v>
      </c>
      <c r="H18" s="53">
        <v>227445</v>
      </c>
      <c r="I18" s="54">
        <v>12112</v>
      </c>
      <c r="J18" s="19">
        <v>2392</v>
      </c>
      <c r="K18" s="50">
        <v>1368</v>
      </c>
      <c r="L18" s="52" t="s">
        <v>5</v>
      </c>
      <c r="M18" s="23">
        <v>1653</v>
      </c>
      <c r="N18" s="50">
        <v>1107</v>
      </c>
      <c r="O18" s="19">
        <v>10254</v>
      </c>
      <c r="P18" s="50">
        <v>2666</v>
      </c>
      <c r="Q18" s="19">
        <v>1527</v>
      </c>
      <c r="R18" s="50">
        <v>974</v>
      </c>
      <c r="S18" s="19">
        <v>29029</v>
      </c>
      <c r="T18" s="50">
        <v>4371</v>
      </c>
      <c r="U18" s="23" t="s">
        <v>61</v>
      </c>
      <c r="V18" s="50" t="s">
        <v>61</v>
      </c>
      <c r="W18" s="52" t="s">
        <v>5</v>
      </c>
      <c r="X18" s="23">
        <v>2253</v>
      </c>
      <c r="Y18" s="50">
        <v>1236</v>
      </c>
      <c r="Z18" s="19">
        <v>77</v>
      </c>
      <c r="AA18" s="50">
        <v>123</v>
      </c>
      <c r="AB18" s="19">
        <v>1132</v>
      </c>
      <c r="AC18" s="50">
        <v>697</v>
      </c>
      <c r="AD18" s="19">
        <v>12623</v>
      </c>
      <c r="AE18" s="50">
        <v>2350</v>
      </c>
      <c r="AF18" s="19">
        <v>4644</v>
      </c>
      <c r="AG18" s="50">
        <v>1398</v>
      </c>
      <c r="AH18" s="52" t="s">
        <v>5</v>
      </c>
      <c r="AI18" s="19">
        <v>4277</v>
      </c>
      <c r="AJ18" s="50">
        <v>2037</v>
      </c>
      <c r="AK18" s="43">
        <v>1692</v>
      </c>
      <c r="AL18" s="66">
        <v>984</v>
      </c>
      <c r="AM18" s="19">
        <v>11398</v>
      </c>
      <c r="AN18" s="50">
        <v>3052</v>
      </c>
      <c r="AO18" s="19">
        <v>1982</v>
      </c>
      <c r="AP18" s="50">
        <v>927</v>
      </c>
      <c r="AQ18" s="19">
        <v>2718</v>
      </c>
      <c r="AR18" s="50">
        <v>1171</v>
      </c>
      <c r="AS18" s="52" t="s">
        <v>5</v>
      </c>
      <c r="AT18" s="19">
        <v>6294</v>
      </c>
      <c r="AU18" s="50">
        <v>1725</v>
      </c>
      <c r="AV18" s="19">
        <v>1678</v>
      </c>
      <c r="AW18" s="50">
        <v>884</v>
      </c>
      <c r="AX18" s="19">
        <v>3007</v>
      </c>
      <c r="AY18" s="50">
        <v>1366</v>
      </c>
      <c r="AZ18" s="19">
        <v>185</v>
      </c>
      <c r="BA18" s="50">
        <v>220</v>
      </c>
      <c r="BB18" s="19">
        <v>2286</v>
      </c>
      <c r="BC18" s="50">
        <v>1007</v>
      </c>
      <c r="BD18" s="52" t="s">
        <v>5</v>
      </c>
      <c r="BE18" s="19">
        <v>2378</v>
      </c>
      <c r="BF18" s="50">
        <v>923</v>
      </c>
      <c r="BG18" s="19">
        <v>3739</v>
      </c>
      <c r="BH18" s="50">
        <v>1208</v>
      </c>
      <c r="BI18" s="19">
        <v>5443</v>
      </c>
      <c r="BJ18" s="50">
        <v>2697</v>
      </c>
      <c r="BK18" s="19">
        <v>881</v>
      </c>
      <c r="BL18" s="50">
        <v>862</v>
      </c>
      <c r="BM18" s="19">
        <v>6798</v>
      </c>
      <c r="BN18" s="50">
        <v>2208</v>
      </c>
      <c r="BO18" s="52" t="s">
        <v>5</v>
      </c>
      <c r="BP18" s="19">
        <v>910</v>
      </c>
      <c r="BQ18" s="50">
        <v>485</v>
      </c>
      <c r="BR18" s="19">
        <v>4201</v>
      </c>
      <c r="BS18" s="50">
        <v>1397</v>
      </c>
      <c r="BT18" s="19">
        <v>3723</v>
      </c>
      <c r="BU18" s="50">
        <v>1305</v>
      </c>
      <c r="BV18" s="19">
        <v>583</v>
      </c>
      <c r="BW18" s="50">
        <v>426</v>
      </c>
      <c r="BX18" s="19">
        <v>3227</v>
      </c>
      <c r="BY18" s="50">
        <v>1225</v>
      </c>
      <c r="BZ18" s="52" t="s">
        <v>5</v>
      </c>
      <c r="CA18" s="19">
        <v>6393</v>
      </c>
      <c r="CB18" s="50">
        <v>1878</v>
      </c>
      <c r="CC18" s="19">
        <v>5748</v>
      </c>
      <c r="CD18" s="50">
        <v>1547</v>
      </c>
      <c r="CE18" s="19">
        <v>3489</v>
      </c>
      <c r="CF18" s="50">
        <v>1085</v>
      </c>
      <c r="CG18" s="19">
        <v>1388</v>
      </c>
      <c r="CH18" s="50">
        <v>1191</v>
      </c>
      <c r="CI18" s="19">
        <v>3263</v>
      </c>
      <c r="CJ18" s="50">
        <v>988</v>
      </c>
      <c r="CK18" s="52" t="s">
        <v>5</v>
      </c>
      <c r="CL18" s="19">
        <v>3072</v>
      </c>
      <c r="CM18" s="50">
        <v>1103</v>
      </c>
      <c r="CN18" s="19">
        <v>4836</v>
      </c>
      <c r="CO18" s="50">
        <v>1551</v>
      </c>
      <c r="CP18" s="19">
        <v>4870</v>
      </c>
      <c r="CQ18" s="50">
        <v>1788</v>
      </c>
      <c r="CR18" s="19">
        <v>43</v>
      </c>
      <c r="CS18" s="50">
        <v>68</v>
      </c>
      <c r="CT18" s="19">
        <v>2410</v>
      </c>
      <c r="CU18" s="50">
        <v>1155</v>
      </c>
      <c r="CV18" s="52" t="s">
        <v>5</v>
      </c>
      <c r="CW18" s="19">
        <v>732</v>
      </c>
      <c r="CX18" s="50">
        <v>339</v>
      </c>
      <c r="CY18" s="19">
        <v>2314</v>
      </c>
      <c r="CZ18" s="50">
        <v>1086</v>
      </c>
      <c r="DA18" s="19">
        <v>25268</v>
      </c>
      <c r="DB18" s="50">
        <v>3451</v>
      </c>
      <c r="DC18" s="19">
        <v>4064</v>
      </c>
      <c r="DD18" s="50">
        <v>1354</v>
      </c>
      <c r="DE18" s="19">
        <v>1094</v>
      </c>
      <c r="DF18" s="50">
        <v>801</v>
      </c>
      <c r="DG18" s="52" t="s">
        <v>5</v>
      </c>
      <c r="DH18" s="19">
        <v>7686</v>
      </c>
      <c r="DI18" s="50">
        <v>3039</v>
      </c>
      <c r="DJ18" s="19">
        <v>7368</v>
      </c>
      <c r="DK18" s="50">
        <v>2333</v>
      </c>
      <c r="DL18" s="19">
        <v>1232</v>
      </c>
      <c r="DM18" s="50">
        <v>1512</v>
      </c>
      <c r="DN18" s="19">
        <v>5916</v>
      </c>
      <c r="DO18" s="50">
        <v>2214</v>
      </c>
      <c r="DP18" s="19">
        <v>3275</v>
      </c>
      <c r="DQ18" s="50">
        <v>1427</v>
      </c>
      <c r="DR18" s="52" t="s">
        <v>5</v>
      </c>
      <c r="DS18" s="19">
        <v>33487</v>
      </c>
      <c r="DT18" s="50">
        <v>3701</v>
      </c>
      <c r="DU18" s="19">
        <v>126</v>
      </c>
      <c r="DV18" s="50">
        <v>209</v>
      </c>
      <c r="DW18" s="19">
        <v>325</v>
      </c>
      <c r="DX18" s="50">
        <v>326</v>
      </c>
      <c r="DY18" s="19">
        <v>33036</v>
      </c>
      <c r="DZ18" s="50">
        <v>3694</v>
      </c>
    </row>
    <row r="19" spans="1:130" x14ac:dyDescent="0.2">
      <c r="A19" s="52" t="s">
        <v>6</v>
      </c>
      <c r="B19" s="53">
        <v>3554844</v>
      </c>
      <c r="C19" s="54">
        <v>3252</v>
      </c>
      <c r="D19" s="53">
        <v>3109580</v>
      </c>
      <c r="E19" s="54">
        <v>17815</v>
      </c>
      <c r="F19" s="53">
        <v>340126</v>
      </c>
      <c r="G19" s="54">
        <v>14637</v>
      </c>
      <c r="H19" s="53">
        <v>76997</v>
      </c>
      <c r="I19" s="54">
        <v>6705</v>
      </c>
      <c r="J19" s="19">
        <v>163</v>
      </c>
      <c r="K19" s="50">
        <v>129</v>
      </c>
      <c r="L19" s="52" t="s">
        <v>6</v>
      </c>
      <c r="M19" s="23">
        <v>68</v>
      </c>
      <c r="N19" s="50">
        <v>112</v>
      </c>
      <c r="O19" s="19">
        <v>187</v>
      </c>
      <c r="P19" s="50">
        <v>191</v>
      </c>
      <c r="Q19" s="19">
        <v>0</v>
      </c>
      <c r="R19" s="50">
        <v>198</v>
      </c>
      <c r="S19" s="19">
        <v>4240</v>
      </c>
      <c r="T19" s="50">
        <v>1220</v>
      </c>
      <c r="U19" s="19">
        <v>467</v>
      </c>
      <c r="V19" s="50">
        <v>357</v>
      </c>
      <c r="W19" s="52" t="s">
        <v>6</v>
      </c>
      <c r="X19" s="23" t="s">
        <v>61</v>
      </c>
      <c r="Y19" s="50" t="s">
        <v>61</v>
      </c>
      <c r="Z19" s="23">
        <v>344</v>
      </c>
      <c r="AA19" s="50">
        <v>390</v>
      </c>
      <c r="AB19" s="19">
        <v>379</v>
      </c>
      <c r="AC19" s="50">
        <v>245</v>
      </c>
      <c r="AD19" s="19">
        <v>6122</v>
      </c>
      <c r="AE19" s="50">
        <v>1648</v>
      </c>
      <c r="AF19" s="19">
        <v>1268</v>
      </c>
      <c r="AG19" s="50">
        <v>790</v>
      </c>
      <c r="AH19" s="52" t="s">
        <v>6</v>
      </c>
      <c r="AI19" s="19">
        <v>429</v>
      </c>
      <c r="AJ19" s="50">
        <v>291</v>
      </c>
      <c r="AK19" s="43">
        <v>51</v>
      </c>
      <c r="AL19" s="66">
        <v>86</v>
      </c>
      <c r="AM19" s="19">
        <v>1696</v>
      </c>
      <c r="AN19" s="50">
        <v>711</v>
      </c>
      <c r="AO19" s="19">
        <v>777</v>
      </c>
      <c r="AP19" s="50">
        <v>570</v>
      </c>
      <c r="AQ19" s="19">
        <v>362</v>
      </c>
      <c r="AR19" s="50">
        <v>411</v>
      </c>
      <c r="AS19" s="52" t="s">
        <v>6</v>
      </c>
      <c r="AT19" s="19">
        <v>135</v>
      </c>
      <c r="AU19" s="50">
        <v>176</v>
      </c>
      <c r="AV19" s="19">
        <v>30</v>
      </c>
      <c r="AW19" s="50">
        <v>51</v>
      </c>
      <c r="AX19" s="19">
        <v>139</v>
      </c>
      <c r="AY19" s="50">
        <v>135</v>
      </c>
      <c r="AZ19" s="19">
        <v>939</v>
      </c>
      <c r="BA19" s="50">
        <v>614</v>
      </c>
      <c r="BB19" s="19">
        <v>917</v>
      </c>
      <c r="BC19" s="50">
        <v>578</v>
      </c>
      <c r="BD19" s="52" t="s">
        <v>6</v>
      </c>
      <c r="BE19" s="19">
        <v>9498</v>
      </c>
      <c r="BF19" s="50">
        <v>1742</v>
      </c>
      <c r="BG19" s="19">
        <v>467</v>
      </c>
      <c r="BH19" s="50">
        <v>373</v>
      </c>
      <c r="BI19" s="19">
        <v>548</v>
      </c>
      <c r="BJ19" s="50">
        <v>412</v>
      </c>
      <c r="BK19" s="19">
        <v>84</v>
      </c>
      <c r="BL19" s="50">
        <v>104</v>
      </c>
      <c r="BM19" s="19">
        <v>638</v>
      </c>
      <c r="BN19" s="50">
        <v>512</v>
      </c>
      <c r="BO19" s="52" t="s">
        <v>6</v>
      </c>
      <c r="BP19" s="19">
        <v>0</v>
      </c>
      <c r="BQ19" s="50">
        <v>198</v>
      </c>
      <c r="BR19" s="19">
        <v>0</v>
      </c>
      <c r="BS19" s="50">
        <v>198</v>
      </c>
      <c r="BT19" s="19">
        <v>127</v>
      </c>
      <c r="BU19" s="50">
        <v>201</v>
      </c>
      <c r="BV19" s="19">
        <v>1202</v>
      </c>
      <c r="BW19" s="50">
        <v>519</v>
      </c>
      <c r="BX19" s="19">
        <v>3688</v>
      </c>
      <c r="BY19" s="50">
        <v>1318</v>
      </c>
      <c r="BZ19" s="52" t="s">
        <v>6</v>
      </c>
      <c r="CA19" s="19">
        <v>725</v>
      </c>
      <c r="CB19" s="50">
        <v>715</v>
      </c>
      <c r="CC19" s="19">
        <v>23820</v>
      </c>
      <c r="CD19" s="50">
        <v>3787</v>
      </c>
      <c r="CE19" s="19">
        <v>1394</v>
      </c>
      <c r="CF19" s="50">
        <v>726</v>
      </c>
      <c r="CG19" s="19">
        <v>95</v>
      </c>
      <c r="CH19" s="50">
        <v>157</v>
      </c>
      <c r="CI19" s="19">
        <v>1836</v>
      </c>
      <c r="CJ19" s="50">
        <v>1063</v>
      </c>
      <c r="CK19" s="52" t="s">
        <v>6</v>
      </c>
      <c r="CL19" s="19">
        <v>265</v>
      </c>
      <c r="CM19" s="50">
        <v>207</v>
      </c>
      <c r="CN19" s="19">
        <v>290</v>
      </c>
      <c r="CO19" s="50">
        <v>233</v>
      </c>
      <c r="CP19" s="19">
        <v>2348</v>
      </c>
      <c r="CQ19" s="50">
        <v>913</v>
      </c>
      <c r="CR19" s="19">
        <v>3035</v>
      </c>
      <c r="CS19" s="50">
        <v>1415</v>
      </c>
      <c r="CT19" s="19">
        <v>926</v>
      </c>
      <c r="CU19" s="50">
        <v>597</v>
      </c>
      <c r="CV19" s="52" t="s">
        <v>6</v>
      </c>
      <c r="CW19" s="19">
        <v>362</v>
      </c>
      <c r="CX19" s="50">
        <v>440</v>
      </c>
      <c r="CY19" s="19">
        <v>237</v>
      </c>
      <c r="CZ19" s="50">
        <v>172</v>
      </c>
      <c r="DA19" s="19">
        <v>2519</v>
      </c>
      <c r="DB19" s="50">
        <v>1283</v>
      </c>
      <c r="DC19" s="19">
        <v>95</v>
      </c>
      <c r="DD19" s="50">
        <v>144</v>
      </c>
      <c r="DE19" s="19">
        <v>262</v>
      </c>
      <c r="DF19" s="50">
        <v>215</v>
      </c>
      <c r="DG19" s="52" t="s">
        <v>6</v>
      </c>
      <c r="DH19" s="19">
        <v>2301</v>
      </c>
      <c r="DI19" s="50">
        <v>1491</v>
      </c>
      <c r="DJ19" s="19">
        <v>1236</v>
      </c>
      <c r="DK19" s="50">
        <v>677</v>
      </c>
      <c r="DL19" s="19">
        <v>63</v>
      </c>
      <c r="DM19" s="50">
        <v>137</v>
      </c>
      <c r="DN19" s="19">
        <v>223</v>
      </c>
      <c r="DO19" s="50">
        <v>230</v>
      </c>
      <c r="DP19" s="19">
        <v>0</v>
      </c>
      <c r="DQ19" s="50">
        <v>198</v>
      </c>
      <c r="DR19" s="52" t="s">
        <v>6</v>
      </c>
      <c r="DS19" s="19">
        <v>28141</v>
      </c>
      <c r="DT19" s="50">
        <v>3996</v>
      </c>
      <c r="DU19" s="19">
        <v>3564</v>
      </c>
      <c r="DV19" s="50">
        <v>2602</v>
      </c>
      <c r="DW19" s="19">
        <v>15</v>
      </c>
      <c r="DX19" s="50">
        <v>31</v>
      </c>
      <c r="DY19" s="19">
        <v>24562</v>
      </c>
      <c r="DZ19" s="50">
        <v>3181</v>
      </c>
    </row>
    <row r="20" spans="1:130" x14ac:dyDescent="0.2">
      <c r="A20" s="52" t="s">
        <v>7</v>
      </c>
      <c r="B20" s="53">
        <v>935813</v>
      </c>
      <c r="C20" s="54">
        <v>1401</v>
      </c>
      <c r="D20" s="53">
        <v>800701</v>
      </c>
      <c r="E20" s="54">
        <v>9561</v>
      </c>
      <c r="F20" s="53">
        <v>86009</v>
      </c>
      <c r="G20" s="54">
        <v>7715</v>
      </c>
      <c r="H20" s="53">
        <v>44495</v>
      </c>
      <c r="I20" s="54">
        <v>5586</v>
      </c>
      <c r="J20" s="19">
        <v>76</v>
      </c>
      <c r="K20" s="50">
        <v>136</v>
      </c>
      <c r="L20" s="52" t="s">
        <v>7</v>
      </c>
      <c r="M20" s="23">
        <v>344</v>
      </c>
      <c r="N20" s="50">
        <v>370</v>
      </c>
      <c r="O20" s="19">
        <v>282</v>
      </c>
      <c r="P20" s="50">
        <v>318</v>
      </c>
      <c r="Q20" s="19">
        <v>0</v>
      </c>
      <c r="R20" s="50">
        <v>190</v>
      </c>
      <c r="S20" s="19">
        <v>725</v>
      </c>
      <c r="T20" s="50">
        <v>586</v>
      </c>
      <c r="U20" s="19">
        <v>192</v>
      </c>
      <c r="V20" s="50">
        <v>316</v>
      </c>
      <c r="W20" s="52" t="s">
        <v>7</v>
      </c>
      <c r="X20" s="19">
        <v>508</v>
      </c>
      <c r="Y20" s="50">
        <v>308</v>
      </c>
      <c r="Z20" s="23" t="s">
        <v>61</v>
      </c>
      <c r="AA20" s="50" t="s">
        <v>61</v>
      </c>
      <c r="AB20" s="23">
        <v>279</v>
      </c>
      <c r="AC20" s="50">
        <v>221</v>
      </c>
      <c r="AD20" s="19">
        <v>883</v>
      </c>
      <c r="AE20" s="50">
        <v>456</v>
      </c>
      <c r="AF20" s="19">
        <v>327</v>
      </c>
      <c r="AG20" s="50">
        <v>409</v>
      </c>
      <c r="AH20" s="52" t="s">
        <v>7</v>
      </c>
      <c r="AI20" s="19">
        <v>0</v>
      </c>
      <c r="AJ20" s="50">
        <v>190</v>
      </c>
      <c r="AK20" s="43">
        <v>0</v>
      </c>
      <c r="AL20" s="66">
        <v>190</v>
      </c>
      <c r="AM20" s="19">
        <v>632</v>
      </c>
      <c r="AN20" s="50">
        <v>754</v>
      </c>
      <c r="AO20" s="19">
        <v>207</v>
      </c>
      <c r="AP20" s="50">
        <v>235</v>
      </c>
      <c r="AQ20" s="19">
        <v>124</v>
      </c>
      <c r="AR20" s="50">
        <v>202</v>
      </c>
      <c r="AS20" s="52" t="s">
        <v>7</v>
      </c>
      <c r="AT20" s="19">
        <v>154</v>
      </c>
      <c r="AU20" s="50">
        <v>254</v>
      </c>
      <c r="AV20" s="19">
        <v>75</v>
      </c>
      <c r="AW20" s="50">
        <v>119</v>
      </c>
      <c r="AX20" s="19">
        <v>0</v>
      </c>
      <c r="AY20" s="50">
        <v>190</v>
      </c>
      <c r="AZ20" s="19">
        <v>376</v>
      </c>
      <c r="BA20" s="50">
        <v>488</v>
      </c>
      <c r="BB20" s="19">
        <v>6749</v>
      </c>
      <c r="BC20" s="50">
        <v>1688</v>
      </c>
      <c r="BD20" s="52" t="s">
        <v>7</v>
      </c>
      <c r="BE20" s="19">
        <v>1161</v>
      </c>
      <c r="BF20" s="50">
        <v>938</v>
      </c>
      <c r="BG20" s="19">
        <v>162</v>
      </c>
      <c r="BH20" s="50">
        <v>192</v>
      </c>
      <c r="BI20" s="19">
        <v>81</v>
      </c>
      <c r="BJ20" s="50">
        <v>137</v>
      </c>
      <c r="BK20" s="19">
        <v>26</v>
      </c>
      <c r="BL20" s="50">
        <v>58</v>
      </c>
      <c r="BM20" s="19">
        <v>82</v>
      </c>
      <c r="BN20" s="50">
        <v>159</v>
      </c>
      <c r="BO20" s="52" t="s">
        <v>7</v>
      </c>
      <c r="BP20" s="19">
        <v>0</v>
      </c>
      <c r="BQ20" s="50">
        <v>190</v>
      </c>
      <c r="BR20" s="19">
        <v>0</v>
      </c>
      <c r="BS20" s="50">
        <v>190</v>
      </c>
      <c r="BT20" s="19">
        <v>0</v>
      </c>
      <c r="BU20" s="50">
        <v>190</v>
      </c>
      <c r="BV20" s="19">
        <v>47</v>
      </c>
      <c r="BW20" s="50">
        <v>73</v>
      </c>
      <c r="BX20" s="19">
        <v>4345</v>
      </c>
      <c r="BY20" s="50">
        <v>1246</v>
      </c>
      <c r="BZ20" s="52" t="s">
        <v>7</v>
      </c>
      <c r="CA20" s="19">
        <v>846</v>
      </c>
      <c r="CB20" s="50">
        <v>1186</v>
      </c>
      <c r="CC20" s="19">
        <v>4759</v>
      </c>
      <c r="CD20" s="50">
        <v>1436</v>
      </c>
      <c r="CE20" s="19">
        <v>1504</v>
      </c>
      <c r="CF20" s="50">
        <v>1168</v>
      </c>
      <c r="CG20" s="19">
        <v>423</v>
      </c>
      <c r="CH20" s="50">
        <v>694</v>
      </c>
      <c r="CI20" s="19">
        <v>92</v>
      </c>
      <c r="CJ20" s="50">
        <v>166</v>
      </c>
      <c r="CK20" s="52" t="s">
        <v>7</v>
      </c>
      <c r="CL20" s="19">
        <v>54</v>
      </c>
      <c r="CM20" s="50">
        <v>91</v>
      </c>
      <c r="CN20" s="19">
        <v>90</v>
      </c>
      <c r="CO20" s="50">
        <v>116</v>
      </c>
      <c r="CP20" s="19">
        <v>13965</v>
      </c>
      <c r="CQ20" s="50">
        <v>3191</v>
      </c>
      <c r="CR20" s="19">
        <v>0</v>
      </c>
      <c r="CS20" s="50">
        <v>190</v>
      </c>
      <c r="CT20" s="19">
        <v>659</v>
      </c>
      <c r="CU20" s="50">
        <v>647</v>
      </c>
      <c r="CV20" s="52" t="s">
        <v>7</v>
      </c>
      <c r="CW20" s="19">
        <v>0</v>
      </c>
      <c r="CX20" s="50">
        <v>190</v>
      </c>
      <c r="CY20" s="19">
        <v>82</v>
      </c>
      <c r="CZ20" s="50">
        <v>119</v>
      </c>
      <c r="DA20" s="19">
        <v>1423</v>
      </c>
      <c r="DB20" s="50">
        <v>939</v>
      </c>
      <c r="DC20" s="19">
        <v>32</v>
      </c>
      <c r="DD20" s="50">
        <v>53</v>
      </c>
      <c r="DE20" s="19">
        <v>78</v>
      </c>
      <c r="DF20" s="50">
        <v>112</v>
      </c>
      <c r="DG20" s="52" t="s">
        <v>7</v>
      </c>
      <c r="DH20" s="19">
        <v>2112</v>
      </c>
      <c r="DI20" s="50">
        <v>1826</v>
      </c>
      <c r="DJ20" s="19">
        <v>420</v>
      </c>
      <c r="DK20" s="50">
        <v>596</v>
      </c>
      <c r="DL20" s="19">
        <v>119</v>
      </c>
      <c r="DM20" s="50">
        <v>204</v>
      </c>
      <c r="DN20" s="19">
        <v>0</v>
      </c>
      <c r="DO20" s="50">
        <v>190</v>
      </c>
      <c r="DP20" s="19">
        <v>0</v>
      </c>
      <c r="DQ20" s="50">
        <v>190</v>
      </c>
      <c r="DR20" s="52" t="s">
        <v>7</v>
      </c>
      <c r="DS20" s="19">
        <v>4608</v>
      </c>
      <c r="DT20" s="50">
        <v>1492</v>
      </c>
      <c r="DU20" s="19">
        <v>236</v>
      </c>
      <c r="DV20" s="50">
        <v>271</v>
      </c>
      <c r="DW20" s="19">
        <v>0</v>
      </c>
      <c r="DX20" s="50">
        <v>190</v>
      </c>
      <c r="DY20" s="19">
        <v>4372</v>
      </c>
      <c r="DZ20" s="50">
        <v>1467</v>
      </c>
    </row>
    <row r="21" spans="1:130" x14ac:dyDescent="0.2">
      <c r="A21" s="52" t="s">
        <v>8</v>
      </c>
      <c r="B21" s="53">
        <v>663006</v>
      </c>
      <c r="C21" s="54">
        <v>1528</v>
      </c>
      <c r="D21" s="53">
        <v>525024</v>
      </c>
      <c r="E21" s="54">
        <v>7553</v>
      </c>
      <c r="F21" s="53">
        <v>67188</v>
      </c>
      <c r="G21" s="54">
        <v>5688</v>
      </c>
      <c r="H21" s="53">
        <v>59905</v>
      </c>
      <c r="I21" s="54">
        <v>4750</v>
      </c>
      <c r="J21" s="19">
        <v>359</v>
      </c>
      <c r="K21" s="50">
        <v>302</v>
      </c>
      <c r="L21" s="52" t="s">
        <v>8</v>
      </c>
      <c r="M21" s="23">
        <v>235</v>
      </c>
      <c r="N21" s="50">
        <v>257</v>
      </c>
      <c r="O21" s="19">
        <v>367</v>
      </c>
      <c r="P21" s="50">
        <v>293</v>
      </c>
      <c r="Q21" s="19">
        <v>203</v>
      </c>
      <c r="R21" s="50">
        <v>200</v>
      </c>
      <c r="S21" s="19">
        <v>4119</v>
      </c>
      <c r="T21" s="50">
        <v>1258</v>
      </c>
      <c r="U21" s="19">
        <v>433</v>
      </c>
      <c r="V21" s="50">
        <v>360</v>
      </c>
      <c r="W21" s="52" t="s">
        <v>8</v>
      </c>
      <c r="X21" s="19">
        <v>1292</v>
      </c>
      <c r="Y21" s="50">
        <v>648</v>
      </c>
      <c r="Z21" s="19">
        <v>252</v>
      </c>
      <c r="AA21" s="50">
        <v>251</v>
      </c>
      <c r="AB21" s="23" t="s">
        <v>61</v>
      </c>
      <c r="AC21" s="50" t="s">
        <v>61</v>
      </c>
      <c r="AD21" s="23">
        <v>2731</v>
      </c>
      <c r="AE21" s="50">
        <v>936</v>
      </c>
      <c r="AF21" s="19">
        <v>1013</v>
      </c>
      <c r="AG21" s="50">
        <v>533</v>
      </c>
      <c r="AH21" s="52" t="s">
        <v>8</v>
      </c>
      <c r="AI21" s="19">
        <v>52</v>
      </c>
      <c r="AJ21" s="50">
        <v>122</v>
      </c>
      <c r="AK21" s="43">
        <v>5</v>
      </c>
      <c r="AL21" s="66">
        <v>11</v>
      </c>
      <c r="AM21" s="19">
        <v>785</v>
      </c>
      <c r="AN21" s="50">
        <v>357</v>
      </c>
      <c r="AO21" s="19">
        <v>748</v>
      </c>
      <c r="AP21" s="50">
        <v>460</v>
      </c>
      <c r="AQ21" s="19">
        <v>135</v>
      </c>
      <c r="AR21" s="50">
        <v>169</v>
      </c>
      <c r="AS21" s="52" t="s">
        <v>8</v>
      </c>
      <c r="AT21" s="19">
        <v>33</v>
      </c>
      <c r="AU21" s="50">
        <v>77</v>
      </c>
      <c r="AV21" s="19">
        <v>275</v>
      </c>
      <c r="AW21" s="50">
        <v>252</v>
      </c>
      <c r="AX21" s="19">
        <v>392</v>
      </c>
      <c r="AY21" s="50">
        <v>388</v>
      </c>
      <c r="AZ21" s="19">
        <v>258</v>
      </c>
      <c r="BA21" s="50">
        <v>208</v>
      </c>
      <c r="BB21" s="19">
        <v>14726</v>
      </c>
      <c r="BC21" s="50">
        <v>2234</v>
      </c>
      <c r="BD21" s="52" t="s">
        <v>8</v>
      </c>
      <c r="BE21" s="19">
        <v>2876</v>
      </c>
      <c r="BF21" s="50">
        <v>1070</v>
      </c>
      <c r="BG21" s="19">
        <v>1308</v>
      </c>
      <c r="BH21" s="50">
        <v>539</v>
      </c>
      <c r="BI21" s="19">
        <v>545</v>
      </c>
      <c r="BJ21" s="50">
        <v>495</v>
      </c>
      <c r="BK21" s="19">
        <v>338</v>
      </c>
      <c r="BL21" s="50">
        <v>211</v>
      </c>
      <c r="BM21" s="19">
        <v>141</v>
      </c>
      <c r="BN21" s="50">
        <v>139</v>
      </c>
      <c r="BO21" s="52" t="s">
        <v>8</v>
      </c>
      <c r="BP21" s="19">
        <v>0</v>
      </c>
      <c r="BQ21" s="50">
        <v>200</v>
      </c>
      <c r="BR21" s="19">
        <v>674</v>
      </c>
      <c r="BS21" s="50">
        <v>423</v>
      </c>
      <c r="BT21" s="19">
        <v>68</v>
      </c>
      <c r="BU21" s="50">
        <v>92</v>
      </c>
      <c r="BV21" s="19">
        <v>47</v>
      </c>
      <c r="BW21" s="50">
        <v>59</v>
      </c>
      <c r="BX21" s="19">
        <v>1804</v>
      </c>
      <c r="BY21" s="50">
        <v>800</v>
      </c>
      <c r="BZ21" s="52" t="s">
        <v>8</v>
      </c>
      <c r="CA21" s="19">
        <v>40</v>
      </c>
      <c r="CB21" s="50">
        <v>68</v>
      </c>
      <c r="CC21" s="19">
        <v>5133</v>
      </c>
      <c r="CD21" s="50">
        <v>1205</v>
      </c>
      <c r="CE21" s="19">
        <v>1501</v>
      </c>
      <c r="CF21" s="50">
        <v>695</v>
      </c>
      <c r="CG21" s="19">
        <v>0</v>
      </c>
      <c r="CH21" s="50">
        <v>200</v>
      </c>
      <c r="CI21" s="19">
        <v>1027</v>
      </c>
      <c r="CJ21" s="50">
        <v>713</v>
      </c>
      <c r="CK21" s="52" t="s">
        <v>8</v>
      </c>
      <c r="CL21" s="19">
        <v>150</v>
      </c>
      <c r="CM21" s="50">
        <v>204</v>
      </c>
      <c r="CN21" s="19">
        <v>157</v>
      </c>
      <c r="CO21" s="50">
        <v>211</v>
      </c>
      <c r="CP21" s="19">
        <v>1999</v>
      </c>
      <c r="CQ21" s="50">
        <v>637</v>
      </c>
      <c r="CR21" s="19">
        <v>234</v>
      </c>
      <c r="CS21" s="50">
        <v>208</v>
      </c>
      <c r="CT21" s="19">
        <v>1806</v>
      </c>
      <c r="CU21" s="50">
        <v>1518</v>
      </c>
      <c r="CV21" s="52" t="s">
        <v>8</v>
      </c>
      <c r="CW21" s="19">
        <v>9</v>
      </c>
      <c r="CX21" s="50">
        <v>21</v>
      </c>
      <c r="CY21" s="19">
        <v>873</v>
      </c>
      <c r="CZ21" s="50">
        <v>430</v>
      </c>
      <c r="DA21" s="19">
        <v>1314</v>
      </c>
      <c r="DB21" s="50">
        <v>584</v>
      </c>
      <c r="DC21" s="19">
        <v>177</v>
      </c>
      <c r="DD21" s="50">
        <v>187</v>
      </c>
      <c r="DE21" s="19">
        <v>117</v>
      </c>
      <c r="DF21" s="50">
        <v>143</v>
      </c>
      <c r="DG21" s="52" t="s">
        <v>8</v>
      </c>
      <c r="DH21" s="19">
        <v>8028</v>
      </c>
      <c r="DI21" s="50">
        <v>1715</v>
      </c>
      <c r="DJ21" s="19">
        <v>134</v>
      </c>
      <c r="DK21" s="50">
        <v>164</v>
      </c>
      <c r="DL21" s="19">
        <v>478</v>
      </c>
      <c r="DM21" s="50">
        <v>432</v>
      </c>
      <c r="DN21" s="19">
        <v>514</v>
      </c>
      <c r="DO21" s="50">
        <v>421</v>
      </c>
      <c r="DP21" s="19">
        <v>0</v>
      </c>
      <c r="DQ21" s="50">
        <v>200</v>
      </c>
      <c r="DR21" s="52" t="s">
        <v>8</v>
      </c>
      <c r="DS21" s="19">
        <v>10889</v>
      </c>
      <c r="DT21" s="50">
        <v>3045</v>
      </c>
      <c r="DU21" s="19">
        <v>18</v>
      </c>
      <c r="DV21" s="50">
        <v>41</v>
      </c>
      <c r="DW21" s="19">
        <v>0</v>
      </c>
      <c r="DX21" s="50">
        <v>200</v>
      </c>
      <c r="DY21" s="19">
        <v>10871</v>
      </c>
      <c r="DZ21" s="50">
        <v>3037</v>
      </c>
    </row>
    <row r="22" spans="1:130" x14ac:dyDescent="0.2">
      <c r="A22" s="52" t="s">
        <v>9</v>
      </c>
      <c r="B22" s="53">
        <v>20068392</v>
      </c>
      <c r="C22" s="54">
        <v>6492</v>
      </c>
      <c r="D22" s="53">
        <v>16832374</v>
      </c>
      <c r="E22" s="54">
        <v>48927</v>
      </c>
      <c r="F22" s="53">
        <v>2438828</v>
      </c>
      <c r="G22" s="54">
        <v>43407</v>
      </c>
      <c r="H22" s="53">
        <v>584938</v>
      </c>
      <c r="I22" s="54">
        <v>21044</v>
      </c>
      <c r="J22" s="19">
        <v>15449</v>
      </c>
      <c r="K22" s="50">
        <v>3737</v>
      </c>
      <c r="L22" s="52" t="s">
        <v>9</v>
      </c>
      <c r="M22" s="23">
        <v>1553</v>
      </c>
      <c r="N22" s="50">
        <v>1395</v>
      </c>
      <c r="O22" s="19">
        <v>7168</v>
      </c>
      <c r="P22" s="50">
        <v>1949</v>
      </c>
      <c r="Q22" s="19">
        <v>6850</v>
      </c>
      <c r="R22" s="50">
        <v>3104</v>
      </c>
      <c r="S22" s="19">
        <v>21217</v>
      </c>
      <c r="T22" s="50">
        <v>3130</v>
      </c>
      <c r="U22" s="19">
        <v>9206</v>
      </c>
      <c r="V22" s="50">
        <v>2120</v>
      </c>
      <c r="W22" s="52" t="s">
        <v>9</v>
      </c>
      <c r="X22" s="19">
        <v>14887</v>
      </c>
      <c r="Y22" s="50">
        <v>2402</v>
      </c>
      <c r="Z22" s="19">
        <v>1685</v>
      </c>
      <c r="AA22" s="50">
        <v>946</v>
      </c>
      <c r="AB22" s="19">
        <v>1512</v>
      </c>
      <c r="AC22" s="50">
        <v>892</v>
      </c>
      <c r="AD22" s="23" t="s">
        <v>61</v>
      </c>
      <c r="AE22" s="50" t="s">
        <v>61</v>
      </c>
      <c r="AF22" s="23">
        <v>38654</v>
      </c>
      <c r="AG22" s="50">
        <v>4969</v>
      </c>
      <c r="AH22" s="52" t="s">
        <v>9</v>
      </c>
      <c r="AI22" s="19">
        <v>2978</v>
      </c>
      <c r="AJ22" s="50">
        <v>1527</v>
      </c>
      <c r="AK22" s="43">
        <v>846</v>
      </c>
      <c r="AL22" s="66">
        <v>576</v>
      </c>
      <c r="AM22" s="19">
        <v>26406</v>
      </c>
      <c r="AN22" s="50">
        <v>5024</v>
      </c>
      <c r="AO22" s="19">
        <v>13396</v>
      </c>
      <c r="AP22" s="50">
        <v>2729</v>
      </c>
      <c r="AQ22" s="19">
        <v>3142</v>
      </c>
      <c r="AR22" s="50">
        <v>1031</v>
      </c>
      <c r="AS22" s="52" t="s">
        <v>9</v>
      </c>
      <c r="AT22" s="19">
        <v>3648</v>
      </c>
      <c r="AU22" s="50">
        <v>1682</v>
      </c>
      <c r="AV22" s="19">
        <v>10036</v>
      </c>
      <c r="AW22" s="50">
        <v>2738</v>
      </c>
      <c r="AX22" s="19">
        <v>6560</v>
      </c>
      <c r="AY22" s="50">
        <v>3205</v>
      </c>
      <c r="AZ22" s="19">
        <v>5178</v>
      </c>
      <c r="BA22" s="50">
        <v>1920</v>
      </c>
      <c r="BB22" s="19">
        <v>16449</v>
      </c>
      <c r="BC22" s="50">
        <v>3351</v>
      </c>
      <c r="BD22" s="52" t="s">
        <v>9</v>
      </c>
      <c r="BE22" s="19">
        <v>16651</v>
      </c>
      <c r="BF22" s="50">
        <v>2624</v>
      </c>
      <c r="BG22" s="19">
        <v>26138</v>
      </c>
      <c r="BH22" s="50">
        <v>4616</v>
      </c>
      <c r="BI22" s="19">
        <v>5433</v>
      </c>
      <c r="BJ22" s="50">
        <v>1621</v>
      </c>
      <c r="BK22" s="19">
        <v>5415</v>
      </c>
      <c r="BL22" s="50">
        <v>2262</v>
      </c>
      <c r="BM22" s="19">
        <v>10480</v>
      </c>
      <c r="BN22" s="50">
        <v>2549</v>
      </c>
      <c r="BO22" s="52" t="s">
        <v>9</v>
      </c>
      <c r="BP22" s="19">
        <v>1150</v>
      </c>
      <c r="BQ22" s="50">
        <v>1100</v>
      </c>
      <c r="BR22" s="19">
        <v>1706</v>
      </c>
      <c r="BS22" s="50">
        <v>1131</v>
      </c>
      <c r="BT22" s="19">
        <v>6008</v>
      </c>
      <c r="BU22" s="50">
        <v>2573</v>
      </c>
      <c r="BV22" s="19">
        <v>5175</v>
      </c>
      <c r="BW22" s="50">
        <v>1551</v>
      </c>
      <c r="BX22" s="19">
        <v>29390</v>
      </c>
      <c r="BY22" s="50">
        <v>4546</v>
      </c>
      <c r="BZ22" s="52" t="s">
        <v>9</v>
      </c>
      <c r="CA22" s="19">
        <v>3762</v>
      </c>
      <c r="CB22" s="50">
        <v>1525</v>
      </c>
      <c r="CC22" s="19">
        <v>69289</v>
      </c>
      <c r="CD22" s="50">
        <v>8181</v>
      </c>
      <c r="CE22" s="19">
        <v>24003</v>
      </c>
      <c r="CF22" s="50">
        <v>3844</v>
      </c>
      <c r="CG22" s="19">
        <v>1363</v>
      </c>
      <c r="CH22" s="50">
        <v>770</v>
      </c>
      <c r="CI22" s="19">
        <v>27403</v>
      </c>
      <c r="CJ22" s="50">
        <v>3742</v>
      </c>
      <c r="CK22" s="52" t="s">
        <v>9</v>
      </c>
      <c r="CL22" s="19">
        <v>2710</v>
      </c>
      <c r="CM22" s="50">
        <v>1292</v>
      </c>
      <c r="CN22" s="19">
        <v>1568</v>
      </c>
      <c r="CO22" s="50">
        <v>1346</v>
      </c>
      <c r="CP22" s="19">
        <v>28826</v>
      </c>
      <c r="CQ22" s="50">
        <v>4924</v>
      </c>
      <c r="CR22" s="19">
        <v>2523</v>
      </c>
      <c r="CS22" s="50">
        <v>1026</v>
      </c>
      <c r="CT22" s="19">
        <v>13949</v>
      </c>
      <c r="CU22" s="50">
        <v>3220</v>
      </c>
      <c r="CV22" s="52" t="s">
        <v>9</v>
      </c>
      <c r="CW22" s="19">
        <v>1400</v>
      </c>
      <c r="CX22" s="50">
        <v>1054</v>
      </c>
      <c r="CY22" s="19">
        <v>19864</v>
      </c>
      <c r="CZ22" s="50">
        <v>5112</v>
      </c>
      <c r="DA22" s="19">
        <v>29706</v>
      </c>
      <c r="DB22" s="50">
        <v>4860</v>
      </c>
      <c r="DC22" s="19">
        <v>1932</v>
      </c>
      <c r="DD22" s="50">
        <v>984</v>
      </c>
      <c r="DE22" s="19">
        <v>1480</v>
      </c>
      <c r="DF22" s="50">
        <v>663</v>
      </c>
      <c r="DG22" s="52" t="s">
        <v>9</v>
      </c>
      <c r="DH22" s="19">
        <v>23377</v>
      </c>
      <c r="DI22" s="50">
        <v>4315</v>
      </c>
      <c r="DJ22" s="19">
        <v>3819</v>
      </c>
      <c r="DK22" s="50">
        <v>1819</v>
      </c>
      <c r="DL22" s="19">
        <v>3479</v>
      </c>
      <c r="DM22" s="50">
        <v>1574</v>
      </c>
      <c r="DN22" s="19">
        <v>9195</v>
      </c>
      <c r="DO22" s="50">
        <v>3179</v>
      </c>
      <c r="DP22" s="19">
        <v>924</v>
      </c>
      <c r="DQ22" s="50">
        <v>867</v>
      </c>
      <c r="DR22" s="52" t="s">
        <v>9</v>
      </c>
      <c r="DS22" s="19">
        <v>212252</v>
      </c>
      <c r="DT22" s="50">
        <v>13881</v>
      </c>
      <c r="DU22" s="19">
        <v>28036</v>
      </c>
      <c r="DV22" s="50">
        <v>5779</v>
      </c>
      <c r="DW22" s="19">
        <v>910</v>
      </c>
      <c r="DX22" s="50">
        <v>577</v>
      </c>
      <c r="DY22" s="19">
        <v>183306</v>
      </c>
      <c r="DZ22" s="50">
        <v>13613</v>
      </c>
    </row>
    <row r="23" spans="1:130" x14ac:dyDescent="0.2">
      <c r="A23" s="52"/>
      <c r="B23" s="53"/>
      <c r="C23" s="54"/>
      <c r="D23" s="53"/>
      <c r="E23" s="54"/>
      <c r="F23" s="53"/>
      <c r="G23" s="54"/>
      <c r="H23" s="53"/>
      <c r="I23" s="54"/>
      <c r="J23" s="19"/>
      <c r="K23" s="50"/>
      <c r="L23" s="52"/>
      <c r="M23" s="23"/>
      <c r="N23" s="50"/>
      <c r="O23" s="19"/>
      <c r="P23" s="50"/>
      <c r="Q23" s="19"/>
      <c r="R23" s="50"/>
      <c r="S23" s="19"/>
      <c r="T23" s="50"/>
      <c r="U23" s="19"/>
      <c r="V23" s="50"/>
      <c r="W23" s="52"/>
      <c r="X23" s="19"/>
      <c r="Y23" s="50"/>
      <c r="Z23" s="19"/>
      <c r="AA23" s="50"/>
      <c r="AB23" s="19"/>
      <c r="AC23" s="50"/>
      <c r="AD23" s="19"/>
      <c r="AE23" s="50"/>
      <c r="AF23" s="19"/>
      <c r="AG23" s="50"/>
      <c r="AH23" s="52"/>
      <c r="AI23" s="19"/>
      <c r="AJ23" s="50"/>
      <c r="AK23" s="43"/>
      <c r="AL23" s="66"/>
      <c r="AM23" s="19"/>
      <c r="AN23" s="50"/>
      <c r="AO23" s="19"/>
      <c r="AP23" s="50"/>
      <c r="AQ23" s="19"/>
      <c r="AR23" s="50"/>
      <c r="AS23" s="52"/>
      <c r="AT23" s="19"/>
      <c r="AU23" s="50"/>
      <c r="AV23" s="19"/>
      <c r="AW23" s="50"/>
      <c r="AX23" s="19"/>
      <c r="AY23" s="50"/>
      <c r="AZ23" s="19"/>
      <c r="BA23" s="50"/>
      <c r="BB23" s="19"/>
      <c r="BC23" s="50"/>
      <c r="BD23" s="52"/>
      <c r="BE23" s="19"/>
      <c r="BF23" s="50"/>
      <c r="BG23" s="19"/>
      <c r="BH23" s="50"/>
      <c r="BI23" s="19"/>
      <c r="BJ23" s="50"/>
      <c r="BK23" s="19"/>
      <c r="BL23" s="50"/>
      <c r="BM23" s="19"/>
      <c r="BN23" s="50"/>
      <c r="BO23" s="52"/>
      <c r="BP23" s="19"/>
      <c r="BQ23" s="50"/>
      <c r="BR23" s="19"/>
      <c r="BS23" s="50"/>
      <c r="BT23" s="19"/>
      <c r="BU23" s="50"/>
      <c r="BV23" s="19"/>
      <c r="BW23" s="50"/>
      <c r="BX23" s="19"/>
      <c r="BY23" s="50"/>
      <c r="BZ23" s="52"/>
      <c r="CA23" s="19"/>
      <c r="CB23" s="50"/>
      <c r="CC23" s="19"/>
      <c r="CD23" s="50"/>
      <c r="CE23" s="19"/>
      <c r="CF23" s="50"/>
      <c r="CG23" s="19"/>
      <c r="CH23" s="50"/>
      <c r="CI23" s="19"/>
      <c r="CJ23" s="50"/>
      <c r="CK23" s="52"/>
      <c r="CL23" s="19"/>
      <c r="CM23" s="50"/>
      <c r="CN23" s="19"/>
      <c r="CO23" s="50"/>
      <c r="CP23" s="19"/>
      <c r="CQ23" s="50"/>
      <c r="CR23" s="19"/>
      <c r="CS23" s="50"/>
      <c r="CT23" s="19"/>
      <c r="CU23" s="50"/>
      <c r="CV23" s="52"/>
      <c r="CW23" s="19"/>
      <c r="CX23" s="50"/>
      <c r="CY23" s="19"/>
      <c r="CZ23" s="50"/>
      <c r="DA23" s="19"/>
      <c r="DB23" s="50"/>
      <c r="DC23" s="19"/>
      <c r="DD23" s="50"/>
      <c r="DE23" s="19"/>
      <c r="DF23" s="50"/>
      <c r="DG23" s="52"/>
      <c r="DH23" s="19"/>
      <c r="DI23" s="50"/>
      <c r="DJ23" s="19"/>
      <c r="DK23" s="50"/>
      <c r="DL23" s="19"/>
      <c r="DM23" s="50"/>
      <c r="DN23" s="19"/>
      <c r="DO23" s="50"/>
      <c r="DP23" s="19"/>
      <c r="DQ23" s="50"/>
      <c r="DR23" s="52"/>
      <c r="DS23" s="19"/>
      <c r="DT23" s="50"/>
      <c r="DU23" s="19"/>
      <c r="DV23" s="50"/>
      <c r="DW23" s="19"/>
      <c r="DX23" s="50"/>
      <c r="DY23" s="19"/>
      <c r="DZ23" s="50"/>
    </row>
    <row r="24" spans="1:130" x14ac:dyDescent="0.2">
      <c r="A24" s="52" t="s">
        <v>10</v>
      </c>
      <c r="B24" s="53">
        <v>10088525</v>
      </c>
      <c r="C24" s="54">
        <v>6934</v>
      </c>
      <c r="D24" s="53">
        <v>8489689</v>
      </c>
      <c r="E24" s="54">
        <v>34028</v>
      </c>
      <c r="F24" s="53">
        <v>1259007</v>
      </c>
      <c r="G24" s="54">
        <v>33617</v>
      </c>
      <c r="H24" s="53">
        <v>283325</v>
      </c>
      <c r="I24" s="54">
        <v>17018</v>
      </c>
      <c r="J24" s="19">
        <v>16372</v>
      </c>
      <c r="K24" s="50">
        <v>3924</v>
      </c>
      <c r="L24" s="52" t="s">
        <v>10</v>
      </c>
      <c r="M24" s="23">
        <v>669</v>
      </c>
      <c r="N24" s="50">
        <v>572</v>
      </c>
      <c r="O24" s="19">
        <v>1713</v>
      </c>
      <c r="P24" s="50">
        <v>803</v>
      </c>
      <c r="Q24" s="19">
        <v>1668</v>
      </c>
      <c r="R24" s="50">
        <v>760</v>
      </c>
      <c r="S24" s="19">
        <v>15675</v>
      </c>
      <c r="T24" s="50">
        <v>5111</v>
      </c>
      <c r="U24" s="19">
        <v>4456</v>
      </c>
      <c r="V24" s="50">
        <v>1590</v>
      </c>
      <c r="W24" s="52" t="s">
        <v>10</v>
      </c>
      <c r="X24" s="19">
        <v>1995</v>
      </c>
      <c r="Y24" s="50">
        <v>1109</v>
      </c>
      <c r="Z24" s="19">
        <v>205</v>
      </c>
      <c r="AA24" s="50">
        <v>142</v>
      </c>
      <c r="AB24" s="19">
        <v>652</v>
      </c>
      <c r="AC24" s="50">
        <v>540</v>
      </c>
      <c r="AD24" s="19">
        <v>47286</v>
      </c>
      <c r="AE24" s="50">
        <v>6915</v>
      </c>
      <c r="AF24" s="23" t="s">
        <v>61</v>
      </c>
      <c r="AG24" s="50" t="s">
        <v>61</v>
      </c>
      <c r="AH24" s="52" t="s">
        <v>10</v>
      </c>
      <c r="AI24" s="23">
        <v>995</v>
      </c>
      <c r="AJ24" s="50">
        <v>604</v>
      </c>
      <c r="AK24" s="43">
        <v>230</v>
      </c>
      <c r="AL24" s="66">
        <v>269</v>
      </c>
      <c r="AM24" s="19">
        <v>9960</v>
      </c>
      <c r="AN24" s="50">
        <v>3269</v>
      </c>
      <c r="AO24" s="19">
        <v>5212</v>
      </c>
      <c r="AP24" s="50">
        <v>2456</v>
      </c>
      <c r="AQ24" s="19">
        <v>908</v>
      </c>
      <c r="AR24" s="50">
        <v>628</v>
      </c>
      <c r="AS24" s="52" t="s">
        <v>10</v>
      </c>
      <c r="AT24" s="19">
        <v>2614</v>
      </c>
      <c r="AU24" s="50">
        <v>1386</v>
      </c>
      <c r="AV24" s="19">
        <v>5313</v>
      </c>
      <c r="AW24" s="50">
        <v>1849</v>
      </c>
      <c r="AX24" s="19">
        <v>3277</v>
      </c>
      <c r="AY24" s="50">
        <v>1425</v>
      </c>
      <c r="AZ24" s="19">
        <v>735</v>
      </c>
      <c r="BA24" s="50">
        <v>557</v>
      </c>
      <c r="BB24" s="19">
        <v>4328</v>
      </c>
      <c r="BC24" s="50">
        <v>1352</v>
      </c>
      <c r="BD24" s="52" t="s">
        <v>10</v>
      </c>
      <c r="BE24" s="19">
        <v>2496</v>
      </c>
      <c r="BF24" s="50">
        <v>1782</v>
      </c>
      <c r="BG24" s="19">
        <v>5744</v>
      </c>
      <c r="BH24" s="50">
        <v>1604</v>
      </c>
      <c r="BI24" s="19">
        <v>3078</v>
      </c>
      <c r="BJ24" s="50">
        <v>2374</v>
      </c>
      <c r="BK24" s="19">
        <v>4395</v>
      </c>
      <c r="BL24" s="50">
        <v>2358</v>
      </c>
      <c r="BM24" s="19">
        <v>4897</v>
      </c>
      <c r="BN24" s="50">
        <v>2184</v>
      </c>
      <c r="BO24" s="52" t="s">
        <v>10</v>
      </c>
      <c r="BP24" s="19">
        <v>185</v>
      </c>
      <c r="BQ24" s="50">
        <v>186</v>
      </c>
      <c r="BR24" s="19">
        <v>1010</v>
      </c>
      <c r="BS24" s="50">
        <v>852</v>
      </c>
      <c r="BT24" s="19">
        <v>2526</v>
      </c>
      <c r="BU24" s="50">
        <v>1884</v>
      </c>
      <c r="BV24" s="19">
        <v>649</v>
      </c>
      <c r="BW24" s="50">
        <v>288</v>
      </c>
      <c r="BX24" s="19">
        <v>7403</v>
      </c>
      <c r="BY24" s="50">
        <v>2372</v>
      </c>
      <c r="BZ24" s="52" t="s">
        <v>10</v>
      </c>
      <c r="CA24" s="19">
        <v>1122</v>
      </c>
      <c r="CB24" s="50">
        <v>674</v>
      </c>
      <c r="CC24" s="19">
        <v>14853</v>
      </c>
      <c r="CD24" s="50">
        <v>3543</v>
      </c>
      <c r="CE24" s="19">
        <v>16095</v>
      </c>
      <c r="CF24" s="50">
        <v>4190</v>
      </c>
      <c r="CG24" s="19">
        <v>0</v>
      </c>
      <c r="CH24" s="50">
        <v>214</v>
      </c>
      <c r="CI24" s="19">
        <v>7840</v>
      </c>
      <c r="CJ24" s="50">
        <v>2242</v>
      </c>
      <c r="CK24" s="52" t="s">
        <v>10</v>
      </c>
      <c r="CL24" s="19">
        <v>1543</v>
      </c>
      <c r="CM24" s="50">
        <v>844</v>
      </c>
      <c r="CN24" s="19">
        <v>1528</v>
      </c>
      <c r="CO24" s="50">
        <v>1366</v>
      </c>
      <c r="CP24" s="19">
        <v>6493</v>
      </c>
      <c r="CQ24" s="50">
        <v>2666</v>
      </c>
      <c r="CR24" s="19">
        <v>205</v>
      </c>
      <c r="CS24" s="50">
        <v>281</v>
      </c>
      <c r="CT24" s="19">
        <v>17395</v>
      </c>
      <c r="CU24" s="50">
        <v>4078</v>
      </c>
      <c r="CV24" s="52" t="s">
        <v>10</v>
      </c>
      <c r="CW24" s="19">
        <v>0</v>
      </c>
      <c r="CX24" s="50">
        <v>214</v>
      </c>
      <c r="CY24" s="19">
        <v>18087</v>
      </c>
      <c r="CZ24" s="50">
        <v>4532</v>
      </c>
      <c r="DA24" s="19">
        <v>16078</v>
      </c>
      <c r="DB24" s="50">
        <v>3510</v>
      </c>
      <c r="DC24" s="19">
        <v>1523</v>
      </c>
      <c r="DD24" s="50">
        <v>1233</v>
      </c>
      <c r="DE24" s="19">
        <v>157</v>
      </c>
      <c r="DF24" s="50">
        <v>251</v>
      </c>
      <c r="DG24" s="52" t="s">
        <v>10</v>
      </c>
      <c r="DH24" s="19">
        <v>15852</v>
      </c>
      <c r="DI24" s="50">
        <v>5993</v>
      </c>
      <c r="DJ24" s="19">
        <v>2377</v>
      </c>
      <c r="DK24" s="50">
        <v>1200</v>
      </c>
      <c r="DL24" s="19">
        <v>1300</v>
      </c>
      <c r="DM24" s="50">
        <v>818</v>
      </c>
      <c r="DN24" s="19">
        <v>3352</v>
      </c>
      <c r="DO24" s="50">
        <v>1903</v>
      </c>
      <c r="DP24" s="19">
        <v>879</v>
      </c>
      <c r="DQ24" s="50">
        <v>1332</v>
      </c>
      <c r="DR24" s="52" t="s">
        <v>10</v>
      </c>
      <c r="DS24" s="19">
        <v>56504</v>
      </c>
      <c r="DT24" s="50">
        <v>6654</v>
      </c>
      <c r="DU24" s="19">
        <v>2502</v>
      </c>
      <c r="DV24" s="50">
        <v>1267</v>
      </c>
      <c r="DW24" s="19">
        <v>1452</v>
      </c>
      <c r="DX24" s="50">
        <v>1262</v>
      </c>
      <c r="DY24" s="19">
        <v>52550</v>
      </c>
      <c r="DZ24" s="50">
        <v>6538</v>
      </c>
    </row>
    <row r="25" spans="1:130" x14ac:dyDescent="0.2">
      <c r="A25" s="52" t="s">
        <v>11</v>
      </c>
      <c r="B25" s="53">
        <v>1414355</v>
      </c>
      <c r="C25" s="54">
        <v>1729</v>
      </c>
      <c r="D25" s="53">
        <v>1206066</v>
      </c>
      <c r="E25" s="54">
        <v>10201</v>
      </c>
      <c r="F25" s="53">
        <v>136796</v>
      </c>
      <c r="G25" s="54">
        <v>9374</v>
      </c>
      <c r="H25" s="53">
        <v>53742</v>
      </c>
      <c r="I25" s="54">
        <v>4403</v>
      </c>
      <c r="J25" s="19">
        <v>240</v>
      </c>
      <c r="K25" s="50">
        <v>269</v>
      </c>
      <c r="L25" s="52" t="s">
        <v>11</v>
      </c>
      <c r="M25" s="23">
        <v>164</v>
      </c>
      <c r="N25" s="50">
        <v>247</v>
      </c>
      <c r="O25" s="19">
        <v>2701</v>
      </c>
      <c r="P25" s="50">
        <v>1480</v>
      </c>
      <c r="Q25" s="19">
        <v>194</v>
      </c>
      <c r="R25" s="50">
        <v>234</v>
      </c>
      <c r="S25" s="19">
        <v>10952</v>
      </c>
      <c r="T25" s="50">
        <v>2608</v>
      </c>
      <c r="U25" s="19">
        <v>1618</v>
      </c>
      <c r="V25" s="50">
        <v>760</v>
      </c>
      <c r="W25" s="52" t="s">
        <v>11</v>
      </c>
      <c r="X25" s="19">
        <v>781</v>
      </c>
      <c r="Y25" s="50">
        <v>640</v>
      </c>
      <c r="Z25" s="19">
        <v>0</v>
      </c>
      <c r="AA25" s="50">
        <v>182</v>
      </c>
      <c r="AB25" s="19">
        <v>159</v>
      </c>
      <c r="AC25" s="50">
        <v>267</v>
      </c>
      <c r="AD25" s="19">
        <v>2013</v>
      </c>
      <c r="AE25" s="50">
        <v>841</v>
      </c>
      <c r="AF25" s="19">
        <v>1231</v>
      </c>
      <c r="AG25" s="50">
        <v>708</v>
      </c>
      <c r="AH25" s="52" t="s">
        <v>11</v>
      </c>
      <c r="AI25" s="23" t="s">
        <v>61</v>
      </c>
      <c r="AJ25" s="50" t="s">
        <v>61</v>
      </c>
      <c r="AK25" s="44">
        <v>359</v>
      </c>
      <c r="AL25" s="66">
        <v>364</v>
      </c>
      <c r="AM25" s="19">
        <v>1936</v>
      </c>
      <c r="AN25" s="50">
        <v>792</v>
      </c>
      <c r="AO25" s="19">
        <v>471</v>
      </c>
      <c r="AP25" s="50">
        <v>483</v>
      </c>
      <c r="AQ25" s="19">
        <v>308</v>
      </c>
      <c r="AR25" s="50">
        <v>282</v>
      </c>
      <c r="AS25" s="52" t="s">
        <v>11</v>
      </c>
      <c r="AT25" s="19">
        <v>917</v>
      </c>
      <c r="AU25" s="50">
        <v>721</v>
      </c>
      <c r="AV25" s="19">
        <v>1108</v>
      </c>
      <c r="AW25" s="50">
        <v>662</v>
      </c>
      <c r="AX25" s="19">
        <v>455</v>
      </c>
      <c r="AY25" s="50">
        <v>495</v>
      </c>
      <c r="AZ25" s="19">
        <v>255</v>
      </c>
      <c r="BA25" s="50">
        <v>391</v>
      </c>
      <c r="BB25" s="19">
        <v>654</v>
      </c>
      <c r="BC25" s="50">
        <v>450</v>
      </c>
      <c r="BD25" s="52" t="s">
        <v>11</v>
      </c>
      <c r="BE25" s="19">
        <v>601</v>
      </c>
      <c r="BF25" s="50">
        <v>469</v>
      </c>
      <c r="BG25" s="19">
        <v>834</v>
      </c>
      <c r="BH25" s="50">
        <v>547</v>
      </c>
      <c r="BI25" s="19">
        <v>733</v>
      </c>
      <c r="BJ25" s="50">
        <v>540</v>
      </c>
      <c r="BK25" s="19">
        <v>164</v>
      </c>
      <c r="BL25" s="50">
        <v>248</v>
      </c>
      <c r="BM25" s="19">
        <v>633</v>
      </c>
      <c r="BN25" s="50">
        <v>507</v>
      </c>
      <c r="BO25" s="52" t="s">
        <v>11</v>
      </c>
      <c r="BP25" s="19">
        <v>98</v>
      </c>
      <c r="BQ25" s="50">
        <v>129</v>
      </c>
      <c r="BR25" s="19">
        <v>191</v>
      </c>
      <c r="BS25" s="50">
        <v>213</v>
      </c>
      <c r="BT25" s="19">
        <v>1193</v>
      </c>
      <c r="BU25" s="50">
        <v>624</v>
      </c>
      <c r="BV25" s="19">
        <v>80</v>
      </c>
      <c r="BW25" s="50">
        <v>141</v>
      </c>
      <c r="BX25" s="19">
        <v>524</v>
      </c>
      <c r="BY25" s="50">
        <v>427</v>
      </c>
      <c r="BZ25" s="52" t="s">
        <v>11</v>
      </c>
      <c r="CA25" s="19">
        <v>115</v>
      </c>
      <c r="CB25" s="50">
        <v>127</v>
      </c>
      <c r="CC25" s="19">
        <v>2191</v>
      </c>
      <c r="CD25" s="50">
        <v>1044</v>
      </c>
      <c r="CE25" s="19">
        <v>2486</v>
      </c>
      <c r="CF25" s="50">
        <v>1345</v>
      </c>
      <c r="CG25" s="19">
        <v>0</v>
      </c>
      <c r="CH25" s="50">
        <v>182</v>
      </c>
      <c r="CI25" s="19">
        <v>539</v>
      </c>
      <c r="CJ25" s="50">
        <v>440</v>
      </c>
      <c r="CK25" s="52" t="s">
        <v>11</v>
      </c>
      <c r="CL25" s="19">
        <v>1041</v>
      </c>
      <c r="CM25" s="50">
        <v>693</v>
      </c>
      <c r="CN25" s="19">
        <v>2244</v>
      </c>
      <c r="CO25" s="50">
        <v>859</v>
      </c>
      <c r="CP25" s="19">
        <v>981</v>
      </c>
      <c r="CQ25" s="50">
        <v>594</v>
      </c>
      <c r="CR25" s="19">
        <v>429</v>
      </c>
      <c r="CS25" s="50">
        <v>357</v>
      </c>
      <c r="CT25" s="19">
        <v>1214</v>
      </c>
      <c r="CU25" s="50">
        <v>815</v>
      </c>
      <c r="CV25" s="52" t="s">
        <v>11</v>
      </c>
      <c r="CW25" s="19">
        <v>0</v>
      </c>
      <c r="CX25" s="50">
        <v>182</v>
      </c>
      <c r="CY25" s="19">
        <v>331</v>
      </c>
      <c r="CZ25" s="50">
        <v>285</v>
      </c>
      <c r="DA25" s="19">
        <v>2031</v>
      </c>
      <c r="DB25" s="50">
        <v>908</v>
      </c>
      <c r="DC25" s="19">
        <v>1707</v>
      </c>
      <c r="DD25" s="50">
        <v>1591</v>
      </c>
      <c r="DE25" s="19">
        <v>0</v>
      </c>
      <c r="DF25" s="50">
        <v>182</v>
      </c>
      <c r="DG25" s="52" t="s">
        <v>11</v>
      </c>
      <c r="DH25" s="19">
        <v>3402</v>
      </c>
      <c r="DI25" s="50">
        <v>1574</v>
      </c>
      <c r="DJ25" s="19">
        <v>3176</v>
      </c>
      <c r="DK25" s="50">
        <v>1025</v>
      </c>
      <c r="DL25" s="19">
        <v>130</v>
      </c>
      <c r="DM25" s="50">
        <v>211</v>
      </c>
      <c r="DN25" s="19">
        <v>158</v>
      </c>
      <c r="DO25" s="50">
        <v>186</v>
      </c>
      <c r="DP25" s="19">
        <v>0</v>
      </c>
      <c r="DQ25" s="50">
        <v>182</v>
      </c>
      <c r="DR25" s="52" t="s">
        <v>11</v>
      </c>
      <c r="DS25" s="19">
        <v>17751</v>
      </c>
      <c r="DT25" s="50">
        <v>3472</v>
      </c>
      <c r="DU25" s="19">
        <v>115</v>
      </c>
      <c r="DV25" s="50">
        <v>112</v>
      </c>
      <c r="DW25" s="19">
        <v>1475</v>
      </c>
      <c r="DX25" s="50">
        <v>875</v>
      </c>
      <c r="DY25" s="19">
        <v>16161</v>
      </c>
      <c r="DZ25" s="50">
        <v>3288</v>
      </c>
    </row>
    <row r="26" spans="1:130" x14ac:dyDescent="0.2">
      <c r="A26" s="63" t="s">
        <v>12</v>
      </c>
      <c r="B26" s="64">
        <v>1635366</v>
      </c>
      <c r="C26" s="65">
        <v>2042</v>
      </c>
      <c r="D26" s="64">
        <v>1333758</v>
      </c>
      <c r="E26" s="65">
        <v>15568</v>
      </c>
      <c r="F26" s="64">
        <v>218791</v>
      </c>
      <c r="G26" s="65">
        <v>12436</v>
      </c>
      <c r="H26" s="64">
        <v>73809</v>
      </c>
      <c r="I26" s="65">
        <v>7373</v>
      </c>
      <c r="J26" s="43">
        <v>564</v>
      </c>
      <c r="K26" s="66">
        <v>472</v>
      </c>
      <c r="L26" s="63" t="s">
        <v>12</v>
      </c>
      <c r="M26" s="44">
        <v>1061</v>
      </c>
      <c r="N26" s="66">
        <v>459</v>
      </c>
      <c r="O26" s="43">
        <v>3152</v>
      </c>
      <c r="P26" s="66">
        <v>1450</v>
      </c>
      <c r="Q26" s="43">
        <v>1441</v>
      </c>
      <c r="R26" s="66">
        <v>2052</v>
      </c>
      <c r="S26" s="43">
        <v>18928</v>
      </c>
      <c r="T26" s="66">
        <v>3670</v>
      </c>
      <c r="U26" s="43">
        <v>3659</v>
      </c>
      <c r="V26" s="66">
        <v>2412</v>
      </c>
      <c r="W26" s="63" t="s">
        <v>12</v>
      </c>
      <c r="X26" s="43">
        <v>127</v>
      </c>
      <c r="Y26" s="66">
        <v>148</v>
      </c>
      <c r="Z26" s="43">
        <v>0</v>
      </c>
      <c r="AA26" s="66">
        <v>193</v>
      </c>
      <c r="AB26" s="43">
        <v>0</v>
      </c>
      <c r="AC26" s="66">
        <v>193</v>
      </c>
      <c r="AD26" s="43">
        <v>1864</v>
      </c>
      <c r="AE26" s="66">
        <v>978</v>
      </c>
      <c r="AF26" s="43">
        <v>1079</v>
      </c>
      <c r="AG26" s="66">
        <v>1136</v>
      </c>
      <c r="AH26" s="63" t="s">
        <v>12</v>
      </c>
      <c r="AI26" s="43">
        <v>0</v>
      </c>
      <c r="AJ26" s="66">
        <v>193</v>
      </c>
      <c r="AK26" s="44" t="s">
        <v>61</v>
      </c>
      <c r="AL26" s="66" t="s">
        <v>61</v>
      </c>
      <c r="AM26" s="44">
        <v>857</v>
      </c>
      <c r="AN26" s="66">
        <v>485</v>
      </c>
      <c r="AO26" s="43">
        <v>147</v>
      </c>
      <c r="AP26" s="66">
        <v>137</v>
      </c>
      <c r="AQ26" s="43">
        <v>120</v>
      </c>
      <c r="AR26" s="66">
        <v>116</v>
      </c>
      <c r="AS26" s="63" t="s">
        <v>12</v>
      </c>
      <c r="AT26" s="43">
        <v>1201</v>
      </c>
      <c r="AU26" s="66">
        <v>889</v>
      </c>
      <c r="AV26" s="43">
        <v>792</v>
      </c>
      <c r="AW26" s="66">
        <v>864</v>
      </c>
      <c r="AX26" s="43">
        <v>240</v>
      </c>
      <c r="AY26" s="66">
        <v>252</v>
      </c>
      <c r="AZ26" s="43">
        <v>128</v>
      </c>
      <c r="BA26" s="66">
        <v>213</v>
      </c>
      <c r="BB26" s="43">
        <v>170</v>
      </c>
      <c r="BC26" s="66">
        <v>81</v>
      </c>
      <c r="BD26" s="63" t="s">
        <v>12</v>
      </c>
      <c r="BE26" s="43">
        <v>457</v>
      </c>
      <c r="BF26" s="66">
        <v>324</v>
      </c>
      <c r="BG26" s="43">
        <v>100</v>
      </c>
      <c r="BH26" s="66">
        <v>133</v>
      </c>
      <c r="BI26" s="43">
        <v>533</v>
      </c>
      <c r="BJ26" s="66">
        <v>419</v>
      </c>
      <c r="BK26" s="43">
        <v>0</v>
      </c>
      <c r="BL26" s="66">
        <v>193</v>
      </c>
      <c r="BM26" s="43">
        <v>1864</v>
      </c>
      <c r="BN26" s="66">
        <v>1710</v>
      </c>
      <c r="BO26" s="63" t="s">
        <v>12</v>
      </c>
      <c r="BP26" s="43">
        <v>1466</v>
      </c>
      <c r="BQ26" s="66">
        <v>650</v>
      </c>
      <c r="BR26" s="43">
        <v>0</v>
      </c>
      <c r="BS26" s="66">
        <v>193</v>
      </c>
      <c r="BT26" s="43">
        <v>1891</v>
      </c>
      <c r="BU26" s="66">
        <v>788</v>
      </c>
      <c r="BV26" s="43">
        <v>119</v>
      </c>
      <c r="BW26" s="66">
        <v>190</v>
      </c>
      <c r="BX26" s="43">
        <v>27</v>
      </c>
      <c r="BY26" s="66">
        <v>27</v>
      </c>
      <c r="BZ26" s="63" t="s">
        <v>12</v>
      </c>
      <c r="CA26" s="43">
        <v>391</v>
      </c>
      <c r="CB26" s="66">
        <v>346</v>
      </c>
      <c r="CC26" s="43">
        <v>1003</v>
      </c>
      <c r="CD26" s="66">
        <v>846</v>
      </c>
      <c r="CE26" s="43">
        <v>226</v>
      </c>
      <c r="CF26" s="66">
        <v>179</v>
      </c>
      <c r="CG26" s="43">
        <v>833</v>
      </c>
      <c r="CH26" s="66">
        <v>696</v>
      </c>
      <c r="CI26" s="43">
        <v>563</v>
      </c>
      <c r="CJ26" s="66">
        <v>405</v>
      </c>
      <c r="CK26" s="63" t="s">
        <v>12</v>
      </c>
      <c r="CL26" s="43">
        <v>567</v>
      </c>
      <c r="CM26" s="66">
        <v>864</v>
      </c>
      <c r="CN26" s="43">
        <v>7295</v>
      </c>
      <c r="CO26" s="66">
        <v>2489</v>
      </c>
      <c r="CP26" s="43">
        <v>217</v>
      </c>
      <c r="CQ26" s="66">
        <v>180</v>
      </c>
      <c r="CR26" s="43">
        <v>0</v>
      </c>
      <c r="CS26" s="66">
        <v>193</v>
      </c>
      <c r="CT26" s="43">
        <v>196</v>
      </c>
      <c r="CU26" s="66">
        <v>158</v>
      </c>
      <c r="CV26" s="63" t="s">
        <v>12</v>
      </c>
      <c r="CW26" s="43">
        <v>152</v>
      </c>
      <c r="CX26" s="66">
        <v>200</v>
      </c>
      <c r="CY26" s="43">
        <v>419</v>
      </c>
      <c r="CZ26" s="66">
        <v>308</v>
      </c>
      <c r="DA26" s="43">
        <v>2959</v>
      </c>
      <c r="DB26" s="66">
        <v>1058</v>
      </c>
      <c r="DC26" s="43">
        <v>6625</v>
      </c>
      <c r="DD26" s="66">
        <v>1633</v>
      </c>
      <c r="DE26" s="43">
        <v>343</v>
      </c>
      <c r="DF26" s="66">
        <v>342</v>
      </c>
      <c r="DG26" s="63" t="s">
        <v>12</v>
      </c>
      <c r="DH26" s="43">
        <v>689</v>
      </c>
      <c r="DI26" s="66">
        <v>494</v>
      </c>
      <c r="DJ26" s="43">
        <v>6499</v>
      </c>
      <c r="DK26" s="66">
        <v>2070</v>
      </c>
      <c r="DL26" s="43">
        <v>441</v>
      </c>
      <c r="DM26" s="66">
        <v>481</v>
      </c>
      <c r="DN26" s="43">
        <v>122</v>
      </c>
      <c r="DO26" s="66">
        <v>162</v>
      </c>
      <c r="DP26" s="43">
        <v>2282</v>
      </c>
      <c r="DQ26" s="66">
        <v>1169</v>
      </c>
      <c r="DR26" s="63" t="s">
        <v>12</v>
      </c>
      <c r="DS26" s="43">
        <v>9008</v>
      </c>
      <c r="DT26" s="66">
        <v>2615</v>
      </c>
      <c r="DU26" s="43">
        <v>62</v>
      </c>
      <c r="DV26" s="66">
        <v>71</v>
      </c>
      <c r="DW26" s="43">
        <v>105</v>
      </c>
      <c r="DX26" s="66">
        <v>190</v>
      </c>
      <c r="DY26" s="43">
        <v>8841</v>
      </c>
      <c r="DZ26" s="66">
        <v>2653</v>
      </c>
    </row>
    <row r="27" spans="1:130" x14ac:dyDescent="0.2">
      <c r="A27" s="52" t="s">
        <v>13</v>
      </c>
      <c r="B27" s="53">
        <v>12706393</v>
      </c>
      <c r="C27" s="54">
        <v>5951</v>
      </c>
      <c r="D27" s="53">
        <v>11029917</v>
      </c>
      <c r="E27" s="54">
        <v>29927</v>
      </c>
      <c r="F27" s="53">
        <v>1399829</v>
      </c>
      <c r="G27" s="54">
        <v>28665</v>
      </c>
      <c r="H27" s="53">
        <v>209828</v>
      </c>
      <c r="I27" s="54">
        <v>10119</v>
      </c>
      <c r="J27" s="19">
        <v>1853</v>
      </c>
      <c r="K27" s="50">
        <v>763</v>
      </c>
      <c r="L27" s="52" t="s">
        <v>13</v>
      </c>
      <c r="M27" s="23">
        <v>350</v>
      </c>
      <c r="N27" s="50">
        <v>380</v>
      </c>
      <c r="O27" s="19">
        <v>6776</v>
      </c>
      <c r="P27" s="50">
        <v>1700</v>
      </c>
      <c r="Q27" s="19">
        <v>1452</v>
      </c>
      <c r="R27" s="50">
        <v>928</v>
      </c>
      <c r="S27" s="19">
        <v>18953</v>
      </c>
      <c r="T27" s="50">
        <v>2204</v>
      </c>
      <c r="U27" s="19">
        <v>3998</v>
      </c>
      <c r="V27" s="50">
        <v>1098</v>
      </c>
      <c r="W27" s="52" t="s">
        <v>13</v>
      </c>
      <c r="X27" s="19">
        <v>1473</v>
      </c>
      <c r="Y27" s="50">
        <v>691</v>
      </c>
      <c r="Z27" s="19">
        <v>171</v>
      </c>
      <c r="AA27" s="50">
        <v>171</v>
      </c>
      <c r="AB27" s="19">
        <v>1050</v>
      </c>
      <c r="AC27" s="50">
        <v>708</v>
      </c>
      <c r="AD27" s="19">
        <v>11428</v>
      </c>
      <c r="AE27" s="50">
        <v>2136</v>
      </c>
      <c r="AF27" s="19">
        <v>5581</v>
      </c>
      <c r="AG27" s="50">
        <v>1420</v>
      </c>
      <c r="AH27" s="52" t="s">
        <v>13</v>
      </c>
      <c r="AI27" s="19">
        <v>1697</v>
      </c>
      <c r="AJ27" s="50">
        <v>1245</v>
      </c>
      <c r="AK27" s="43">
        <v>474</v>
      </c>
      <c r="AL27" s="66">
        <v>434</v>
      </c>
      <c r="AM27" s="23" t="s">
        <v>61</v>
      </c>
      <c r="AN27" s="50" t="s">
        <v>61</v>
      </c>
      <c r="AO27" s="23">
        <v>14473</v>
      </c>
      <c r="AP27" s="50">
        <v>2641</v>
      </c>
      <c r="AQ27" s="19">
        <v>9969</v>
      </c>
      <c r="AR27" s="50">
        <v>1965</v>
      </c>
      <c r="AS27" s="52" t="s">
        <v>13</v>
      </c>
      <c r="AT27" s="19">
        <v>1267</v>
      </c>
      <c r="AU27" s="50">
        <v>913</v>
      </c>
      <c r="AV27" s="19">
        <v>2654</v>
      </c>
      <c r="AW27" s="50">
        <v>995</v>
      </c>
      <c r="AX27" s="19">
        <v>2022</v>
      </c>
      <c r="AY27" s="50">
        <v>1320</v>
      </c>
      <c r="AZ27" s="19">
        <v>563</v>
      </c>
      <c r="BA27" s="50">
        <v>457</v>
      </c>
      <c r="BB27" s="19">
        <v>2549</v>
      </c>
      <c r="BC27" s="50">
        <v>813</v>
      </c>
      <c r="BD27" s="52" t="s">
        <v>13</v>
      </c>
      <c r="BE27" s="19">
        <v>3460</v>
      </c>
      <c r="BF27" s="50">
        <v>1060</v>
      </c>
      <c r="BG27" s="19">
        <v>11936</v>
      </c>
      <c r="BH27" s="50">
        <v>2521</v>
      </c>
      <c r="BI27" s="19">
        <v>4832</v>
      </c>
      <c r="BJ27" s="50">
        <v>1498</v>
      </c>
      <c r="BK27" s="19">
        <v>2503</v>
      </c>
      <c r="BL27" s="50">
        <v>1090</v>
      </c>
      <c r="BM27" s="19">
        <v>15395</v>
      </c>
      <c r="BN27" s="50">
        <v>2923</v>
      </c>
      <c r="BO27" s="52" t="s">
        <v>13</v>
      </c>
      <c r="BP27" s="19">
        <v>636</v>
      </c>
      <c r="BQ27" s="50">
        <v>406</v>
      </c>
      <c r="BR27" s="19">
        <v>1791</v>
      </c>
      <c r="BS27" s="50">
        <v>990</v>
      </c>
      <c r="BT27" s="19">
        <v>2266</v>
      </c>
      <c r="BU27" s="50">
        <v>1051</v>
      </c>
      <c r="BV27" s="19">
        <v>170</v>
      </c>
      <c r="BW27" s="50">
        <v>197</v>
      </c>
      <c r="BX27" s="19">
        <v>3259</v>
      </c>
      <c r="BY27" s="50">
        <v>1382</v>
      </c>
      <c r="BZ27" s="52" t="s">
        <v>13</v>
      </c>
      <c r="CA27" s="19">
        <v>757</v>
      </c>
      <c r="CB27" s="50">
        <v>522</v>
      </c>
      <c r="CC27" s="19">
        <v>6923</v>
      </c>
      <c r="CD27" s="50">
        <v>1929</v>
      </c>
      <c r="CE27" s="19">
        <v>4458</v>
      </c>
      <c r="CF27" s="50">
        <v>1263</v>
      </c>
      <c r="CG27" s="19">
        <v>418</v>
      </c>
      <c r="CH27" s="50">
        <v>296</v>
      </c>
      <c r="CI27" s="19">
        <v>10281</v>
      </c>
      <c r="CJ27" s="50">
        <v>2608</v>
      </c>
      <c r="CK27" s="52" t="s">
        <v>13</v>
      </c>
      <c r="CL27" s="19">
        <v>2549</v>
      </c>
      <c r="CM27" s="50">
        <v>1138</v>
      </c>
      <c r="CN27" s="19">
        <v>1838</v>
      </c>
      <c r="CO27" s="50">
        <v>877</v>
      </c>
      <c r="CP27" s="19">
        <v>4810</v>
      </c>
      <c r="CQ27" s="50">
        <v>1579</v>
      </c>
      <c r="CR27" s="19">
        <v>438</v>
      </c>
      <c r="CS27" s="50">
        <v>488</v>
      </c>
      <c r="CT27" s="19">
        <v>1805</v>
      </c>
      <c r="CU27" s="50">
        <v>1398</v>
      </c>
      <c r="CV27" s="52" t="s">
        <v>13</v>
      </c>
      <c r="CW27" s="19">
        <v>295</v>
      </c>
      <c r="CX27" s="50">
        <v>286</v>
      </c>
      <c r="CY27" s="19">
        <v>5566</v>
      </c>
      <c r="CZ27" s="50">
        <v>2146</v>
      </c>
      <c r="DA27" s="19">
        <v>11719</v>
      </c>
      <c r="DB27" s="50">
        <v>2841</v>
      </c>
      <c r="DC27" s="19">
        <v>607</v>
      </c>
      <c r="DD27" s="50">
        <v>492</v>
      </c>
      <c r="DE27" s="19">
        <v>302</v>
      </c>
      <c r="DF27" s="50">
        <v>243</v>
      </c>
      <c r="DG27" s="52" t="s">
        <v>13</v>
      </c>
      <c r="DH27" s="19">
        <v>5804</v>
      </c>
      <c r="DI27" s="50">
        <v>1499</v>
      </c>
      <c r="DJ27" s="19">
        <v>3377</v>
      </c>
      <c r="DK27" s="50">
        <v>1242</v>
      </c>
      <c r="DL27" s="19">
        <v>808</v>
      </c>
      <c r="DM27" s="50">
        <v>572</v>
      </c>
      <c r="DN27" s="19">
        <v>11785</v>
      </c>
      <c r="DO27" s="50">
        <v>2499</v>
      </c>
      <c r="DP27" s="19">
        <v>287</v>
      </c>
      <c r="DQ27" s="50">
        <v>322</v>
      </c>
      <c r="DR27" s="52" t="s">
        <v>13</v>
      </c>
      <c r="DS27" s="19">
        <v>66819</v>
      </c>
      <c r="DT27" s="50">
        <v>5622</v>
      </c>
      <c r="DU27" s="19">
        <v>1655</v>
      </c>
      <c r="DV27" s="50">
        <v>715</v>
      </c>
      <c r="DW27" s="19">
        <v>268</v>
      </c>
      <c r="DX27" s="50">
        <v>305</v>
      </c>
      <c r="DY27" s="19">
        <v>64896</v>
      </c>
      <c r="DZ27" s="50">
        <v>5755</v>
      </c>
    </row>
    <row r="28" spans="1:130" x14ac:dyDescent="0.2">
      <c r="A28" s="52" t="s">
        <v>14</v>
      </c>
      <c r="B28" s="53">
        <v>6540691</v>
      </c>
      <c r="C28" s="54">
        <v>4312</v>
      </c>
      <c r="D28" s="53">
        <v>5527512</v>
      </c>
      <c r="E28" s="54">
        <v>24338</v>
      </c>
      <c r="F28" s="53">
        <v>843210</v>
      </c>
      <c r="G28" s="54">
        <v>22453</v>
      </c>
      <c r="H28" s="53">
        <v>147529</v>
      </c>
      <c r="I28" s="54">
        <v>10054</v>
      </c>
      <c r="J28" s="19">
        <v>2130</v>
      </c>
      <c r="K28" s="50">
        <v>946</v>
      </c>
      <c r="L28" s="52" t="s">
        <v>14</v>
      </c>
      <c r="M28" s="23">
        <v>0</v>
      </c>
      <c r="N28" s="50">
        <v>189</v>
      </c>
      <c r="O28" s="19">
        <v>2871</v>
      </c>
      <c r="P28" s="50">
        <v>1205</v>
      </c>
      <c r="Q28" s="19">
        <v>640</v>
      </c>
      <c r="R28" s="50">
        <v>492</v>
      </c>
      <c r="S28" s="19">
        <v>6407</v>
      </c>
      <c r="T28" s="50">
        <v>1699</v>
      </c>
      <c r="U28" s="19">
        <v>2271</v>
      </c>
      <c r="V28" s="50">
        <v>1046</v>
      </c>
      <c r="W28" s="52" t="s">
        <v>14</v>
      </c>
      <c r="X28" s="19">
        <v>681</v>
      </c>
      <c r="Y28" s="50">
        <v>461</v>
      </c>
      <c r="Z28" s="19">
        <v>105</v>
      </c>
      <c r="AA28" s="50">
        <v>123</v>
      </c>
      <c r="AB28" s="19">
        <v>71</v>
      </c>
      <c r="AC28" s="50">
        <v>106</v>
      </c>
      <c r="AD28" s="19">
        <v>7523</v>
      </c>
      <c r="AE28" s="50">
        <v>1864</v>
      </c>
      <c r="AF28" s="19">
        <v>3710</v>
      </c>
      <c r="AG28" s="50">
        <v>1319</v>
      </c>
      <c r="AH28" s="52" t="s">
        <v>14</v>
      </c>
      <c r="AI28" s="19">
        <v>405</v>
      </c>
      <c r="AJ28" s="50">
        <v>492</v>
      </c>
      <c r="AK28" s="43">
        <v>1176</v>
      </c>
      <c r="AL28" s="66">
        <v>874</v>
      </c>
      <c r="AM28" s="19">
        <v>34221</v>
      </c>
      <c r="AN28" s="50">
        <v>4574</v>
      </c>
      <c r="AO28" s="23" t="s">
        <v>61</v>
      </c>
      <c r="AP28" s="50" t="s">
        <v>61</v>
      </c>
      <c r="AQ28" s="23">
        <v>514</v>
      </c>
      <c r="AR28" s="50">
        <v>409</v>
      </c>
      <c r="AS28" s="52" t="s">
        <v>14</v>
      </c>
      <c r="AT28" s="19">
        <v>1037</v>
      </c>
      <c r="AU28" s="50">
        <v>599</v>
      </c>
      <c r="AV28" s="19">
        <v>13386</v>
      </c>
      <c r="AW28" s="50">
        <v>3039</v>
      </c>
      <c r="AX28" s="19">
        <v>968</v>
      </c>
      <c r="AY28" s="50">
        <v>713</v>
      </c>
      <c r="AZ28" s="19">
        <v>698</v>
      </c>
      <c r="BA28" s="50">
        <v>728</v>
      </c>
      <c r="BB28" s="19">
        <v>811</v>
      </c>
      <c r="BC28" s="50">
        <v>496</v>
      </c>
      <c r="BD28" s="52" t="s">
        <v>14</v>
      </c>
      <c r="BE28" s="19">
        <v>1172</v>
      </c>
      <c r="BF28" s="50">
        <v>932</v>
      </c>
      <c r="BG28" s="19">
        <v>11465</v>
      </c>
      <c r="BH28" s="50">
        <v>2827</v>
      </c>
      <c r="BI28" s="19">
        <v>1620</v>
      </c>
      <c r="BJ28" s="50">
        <v>963</v>
      </c>
      <c r="BK28" s="19">
        <v>646</v>
      </c>
      <c r="BL28" s="50">
        <v>434</v>
      </c>
      <c r="BM28" s="19">
        <v>3176</v>
      </c>
      <c r="BN28" s="50">
        <v>1240</v>
      </c>
      <c r="BO28" s="52" t="s">
        <v>14</v>
      </c>
      <c r="BP28" s="19">
        <v>970</v>
      </c>
      <c r="BQ28" s="50">
        <v>1155</v>
      </c>
      <c r="BR28" s="19">
        <v>874</v>
      </c>
      <c r="BS28" s="50">
        <v>955</v>
      </c>
      <c r="BT28" s="19">
        <v>2359</v>
      </c>
      <c r="BU28" s="50">
        <v>2401</v>
      </c>
      <c r="BV28" s="19">
        <v>116</v>
      </c>
      <c r="BW28" s="50">
        <v>184</v>
      </c>
      <c r="BX28" s="19">
        <v>2120</v>
      </c>
      <c r="BY28" s="50">
        <v>1348</v>
      </c>
      <c r="BZ28" s="52" t="s">
        <v>14</v>
      </c>
      <c r="CA28" s="19">
        <v>802</v>
      </c>
      <c r="CB28" s="50">
        <v>656</v>
      </c>
      <c r="CC28" s="19">
        <v>3175</v>
      </c>
      <c r="CD28" s="50">
        <v>1204</v>
      </c>
      <c r="CE28" s="19">
        <v>2802</v>
      </c>
      <c r="CF28" s="50">
        <v>1320</v>
      </c>
      <c r="CG28" s="19">
        <v>887</v>
      </c>
      <c r="CH28" s="50">
        <v>1030</v>
      </c>
      <c r="CI28" s="19">
        <v>12940</v>
      </c>
      <c r="CJ28" s="50">
        <v>2800</v>
      </c>
      <c r="CK28" s="52" t="s">
        <v>14</v>
      </c>
      <c r="CL28" s="19">
        <v>1244</v>
      </c>
      <c r="CM28" s="50">
        <v>808</v>
      </c>
      <c r="CN28" s="19">
        <v>100</v>
      </c>
      <c r="CO28" s="50">
        <v>166</v>
      </c>
      <c r="CP28" s="19">
        <v>2827</v>
      </c>
      <c r="CQ28" s="50">
        <v>1488</v>
      </c>
      <c r="CR28" s="19">
        <v>166</v>
      </c>
      <c r="CS28" s="50">
        <v>286</v>
      </c>
      <c r="CT28" s="19">
        <v>577</v>
      </c>
      <c r="CU28" s="50">
        <v>388</v>
      </c>
      <c r="CV28" s="52" t="s">
        <v>14</v>
      </c>
      <c r="CW28" s="19">
        <v>130</v>
      </c>
      <c r="CX28" s="50">
        <v>162</v>
      </c>
      <c r="CY28" s="19">
        <v>3491</v>
      </c>
      <c r="CZ28" s="50">
        <v>1293</v>
      </c>
      <c r="DA28" s="19">
        <v>5878</v>
      </c>
      <c r="DB28" s="50">
        <v>1935</v>
      </c>
      <c r="DC28" s="19">
        <v>709</v>
      </c>
      <c r="DD28" s="50">
        <v>558</v>
      </c>
      <c r="DE28" s="19">
        <v>168</v>
      </c>
      <c r="DF28" s="50">
        <v>181</v>
      </c>
      <c r="DG28" s="52" t="s">
        <v>14</v>
      </c>
      <c r="DH28" s="19">
        <v>2886</v>
      </c>
      <c r="DI28" s="50">
        <v>1219</v>
      </c>
      <c r="DJ28" s="19">
        <v>1210</v>
      </c>
      <c r="DK28" s="50">
        <v>727</v>
      </c>
      <c r="DL28" s="19">
        <v>29</v>
      </c>
      <c r="DM28" s="50">
        <v>57</v>
      </c>
      <c r="DN28" s="19">
        <v>3193</v>
      </c>
      <c r="DO28" s="50">
        <v>1498</v>
      </c>
      <c r="DP28" s="19">
        <v>172</v>
      </c>
      <c r="DQ28" s="50">
        <v>247</v>
      </c>
      <c r="DR28" s="52" t="s">
        <v>14</v>
      </c>
      <c r="DS28" s="19">
        <v>22440</v>
      </c>
      <c r="DT28" s="50">
        <v>3730</v>
      </c>
      <c r="DU28" s="19">
        <v>377</v>
      </c>
      <c r="DV28" s="50">
        <v>514</v>
      </c>
      <c r="DW28" s="19">
        <v>136</v>
      </c>
      <c r="DX28" s="50">
        <v>185</v>
      </c>
      <c r="DY28" s="19">
        <v>21927</v>
      </c>
      <c r="DZ28" s="50">
        <v>3591</v>
      </c>
    </row>
    <row r="29" spans="1:130" x14ac:dyDescent="0.2">
      <c r="A29" s="52"/>
      <c r="B29" s="53"/>
      <c r="C29" s="54"/>
      <c r="D29" s="53"/>
      <c r="E29" s="54"/>
      <c r="F29" s="53"/>
      <c r="G29" s="54"/>
      <c r="H29" s="53"/>
      <c r="I29" s="54"/>
      <c r="J29" s="19"/>
      <c r="K29" s="50"/>
      <c r="L29" s="52"/>
      <c r="M29" s="23"/>
      <c r="N29" s="50"/>
      <c r="O29" s="19"/>
      <c r="P29" s="50"/>
      <c r="Q29" s="19"/>
      <c r="R29" s="50"/>
      <c r="S29" s="19"/>
      <c r="T29" s="50"/>
      <c r="U29" s="19"/>
      <c r="V29" s="50"/>
      <c r="W29" s="52"/>
      <c r="X29" s="19"/>
      <c r="Y29" s="50"/>
      <c r="Z29" s="19"/>
      <c r="AA29" s="50"/>
      <c r="AB29" s="19"/>
      <c r="AC29" s="50"/>
      <c r="AD29" s="19"/>
      <c r="AE29" s="50"/>
      <c r="AF29" s="19"/>
      <c r="AG29" s="50"/>
      <c r="AH29" s="52"/>
      <c r="AI29" s="19"/>
      <c r="AJ29" s="50"/>
      <c r="AK29" s="43"/>
      <c r="AL29" s="66"/>
      <c r="AM29" s="19"/>
      <c r="AN29" s="50"/>
      <c r="AO29" s="19"/>
      <c r="AP29" s="50"/>
      <c r="AQ29" s="56"/>
      <c r="AR29" s="50"/>
      <c r="AS29" s="52"/>
      <c r="AT29" s="19"/>
      <c r="AU29" s="50"/>
      <c r="AV29" s="19"/>
      <c r="AW29" s="50"/>
      <c r="AX29" s="19"/>
      <c r="AY29" s="50"/>
      <c r="AZ29" s="19"/>
      <c r="BA29" s="50"/>
      <c r="BB29" s="19"/>
      <c r="BC29" s="50"/>
      <c r="BD29" s="52"/>
      <c r="BE29" s="19"/>
      <c r="BF29" s="50"/>
      <c r="BG29" s="19"/>
      <c r="BH29" s="50"/>
      <c r="BI29" s="19"/>
      <c r="BJ29" s="50"/>
      <c r="BK29" s="19"/>
      <c r="BL29" s="50"/>
      <c r="BM29" s="19"/>
      <c r="BN29" s="50"/>
      <c r="BO29" s="52"/>
      <c r="BP29" s="19"/>
      <c r="BQ29" s="50"/>
      <c r="BR29" s="19"/>
      <c r="BS29" s="50"/>
      <c r="BT29" s="19"/>
      <c r="BU29" s="50"/>
      <c r="BV29" s="19"/>
      <c r="BW29" s="50"/>
      <c r="BX29" s="19"/>
      <c r="BY29" s="50"/>
      <c r="BZ29" s="52"/>
      <c r="CA29" s="19"/>
      <c r="CB29" s="50"/>
      <c r="CC29" s="19"/>
      <c r="CD29" s="50"/>
      <c r="CE29" s="19"/>
      <c r="CF29" s="50"/>
      <c r="CG29" s="19"/>
      <c r="CH29" s="50"/>
      <c r="CI29" s="19"/>
      <c r="CJ29" s="50"/>
      <c r="CK29" s="52"/>
      <c r="CL29" s="19"/>
      <c r="CM29" s="50"/>
      <c r="CN29" s="19"/>
      <c r="CO29" s="50"/>
      <c r="CP29" s="19"/>
      <c r="CQ29" s="50"/>
      <c r="CR29" s="19"/>
      <c r="CS29" s="50"/>
      <c r="CT29" s="19"/>
      <c r="CU29" s="50"/>
      <c r="CV29" s="52"/>
      <c r="CW29" s="19"/>
      <c r="CX29" s="50"/>
      <c r="CY29" s="19"/>
      <c r="CZ29" s="50"/>
      <c r="DA29" s="19"/>
      <c r="DB29" s="50"/>
      <c r="DC29" s="19"/>
      <c r="DD29" s="50"/>
      <c r="DE29" s="19"/>
      <c r="DF29" s="50"/>
      <c r="DG29" s="52"/>
      <c r="DH29" s="19"/>
      <c r="DI29" s="50"/>
      <c r="DJ29" s="19"/>
      <c r="DK29" s="50"/>
      <c r="DL29" s="19"/>
      <c r="DM29" s="50"/>
      <c r="DN29" s="19"/>
      <c r="DO29" s="50"/>
      <c r="DP29" s="19"/>
      <c r="DQ29" s="50"/>
      <c r="DR29" s="52"/>
      <c r="DS29" s="19"/>
      <c r="DT29" s="50"/>
      <c r="DU29" s="19"/>
      <c r="DV29" s="50"/>
      <c r="DW29" s="19"/>
      <c r="DX29" s="50"/>
      <c r="DY29" s="19"/>
      <c r="DZ29" s="50"/>
    </row>
    <row r="30" spans="1:130" x14ac:dyDescent="0.2">
      <c r="A30" s="52" t="s">
        <v>15</v>
      </c>
      <c r="B30" s="53">
        <v>3081446</v>
      </c>
      <c r="C30" s="54">
        <v>2995</v>
      </c>
      <c r="D30" s="53">
        <v>2598298</v>
      </c>
      <c r="E30" s="54">
        <v>16346</v>
      </c>
      <c r="F30" s="53">
        <v>386465</v>
      </c>
      <c r="G30" s="54">
        <v>12421</v>
      </c>
      <c r="H30" s="53">
        <v>85937</v>
      </c>
      <c r="I30" s="54">
        <v>7418</v>
      </c>
      <c r="J30" s="19">
        <v>285</v>
      </c>
      <c r="K30" s="50">
        <v>188</v>
      </c>
      <c r="L30" s="52" t="s">
        <v>15</v>
      </c>
      <c r="M30" s="23">
        <v>734</v>
      </c>
      <c r="N30" s="50">
        <v>623</v>
      </c>
      <c r="O30" s="19">
        <v>3069</v>
      </c>
      <c r="P30" s="50">
        <v>1735</v>
      </c>
      <c r="Q30" s="19">
        <v>1926</v>
      </c>
      <c r="R30" s="50">
        <v>1343</v>
      </c>
      <c r="S30" s="19">
        <v>2899</v>
      </c>
      <c r="T30" s="50">
        <v>895</v>
      </c>
      <c r="U30" s="19">
        <v>2158</v>
      </c>
      <c r="V30" s="50">
        <v>758</v>
      </c>
      <c r="W30" s="52" t="s">
        <v>15</v>
      </c>
      <c r="X30" s="19">
        <v>173</v>
      </c>
      <c r="Y30" s="50">
        <v>152</v>
      </c>
      <c r="Z30" s="19">
        <v>0</v>
      </c>
      <c r="AA30" s="50">
        <v>155</v>
      </c>
      <c r="AB30" s="19">
        <v>112</v>
      </c>
      <c r="AC30" s="50">
        <v>199</v>
      </c>
      <c r="AD30" s="19">
        <v>3498</v>
      </c>
      <c r="AE30" s="50">
        <v>3104</v>
      </c>
      <c r="AF30" s="19">
        <v>1449</v>
      </c>
      <c r="AG30" s="50">
        <v>733</v>
      </c>
      <c r="AH30" s="52" t="s">
        <v>15</v>
      </c>
      <c r="AI30" s="19">
        <v>360</v>
      </c>
      <c r="AJ30" s="50">
        <v>348</v>
      </c>
      <c r="AK30" s="43">
        <v>665</v>
      </c>
      <c r="AL30" s="66">
        <v>470</v>
      </c>
      <c r="AM30" s="19">
        <v>19702</v>
      </c>
      <c r="AN30" s="50">
        <v>2603</v>
      </c>
      <c r="AO30" s="19">
        <v>1564</v>
      </c>
      <c r="AP30" s="50">
        <v>818</v>
      </c>
      <c r="AQ30" s="23" t="s">
        <v>61</v>
      </c>
      <c r="AR30" s="50" t="s">
        <v>61</v>
      </c>
      <c r="AS30" s="52" t="s">
        <v>15</v>
      </c>
      <c r="AT30" s="23">
        <v>1090</v>
      </c>
      <c r="AU30" s="50">
        <v>591</v>
      </c>
      <c r="AV30" s="19">
        <v>194</v>
      </c>
      <c r="AW30" s="50">
        <v>184</v>
      </c>
      <c r="AX30" s="19">
        <v>604</v>
      </c>
      <c r="AY30" s="50">
        <v>293</v>
      </c>
      <c r="AZ30" s="19">
        <v>137</v>
      </c>
      <c r="BA30" s="50">
        <v>167</v>
      </c>
      <c r="BB30" s="19">
        <v>287</v>
      </c>
      <c r="BC30" s="50">
        <v>224</v>
      </c>
      <c r="BD30" s="52" t="s">
        <v>15</v>
      </c>
      <c r="BE30" s="19">
        <v>487</v>
      </c>
      <c r="BF30" s="50">
        <v>647</v>
      </c>
      <c r="BG30" s="19">
        <v>730</v>
      </c>
      <c r="BH30" s="50">
        <v>434</v>
      </c>
      <c r="BI30" s="19">
        <v>8401</v>
      </c>
      <c r="BJ30" s="50">
        <v>1581</v>
      </c>
      <c r="BK30" s="19">
        <v>433</v>
      </c>
      <c r="BL30" s="50">
        <v>262</v>
      </c>
      <c r="BM30" s="19">
        <v>4932</v>
      </c>
      <c r="BN30" s="50">
        <v>1401</v>
      </c>
      <c r="BO30" s="52" t="s">
        <v>15</v>
      </c>
      <c r="BP30" s="19">
        <v>123</v>
      </c>
      <c r="BQ30" s="50">
        <v>111</v>
      </c>
      <c r="BR30" s="19">
        <v>7216</v>
      </c>
      <c r="BS30" s="50">
        <v>1852</v>
      </c>
      <c r="BT30" s="19">
        <v>659</v>
      </c>
      <c r="BU30" s="50">
        <v>604</v>
      </c>
      <c r="BV30" s="19">
        <v>269</v>
      </c>
      <c r="BW30" s="50">
        <v>284</v>
      </c>
      <c r="BX30" s="19">
        <v>698</v>
      </c>
      <c r="BY30" s="50">
        <v>480</v>
      </c>
      <c r="BZ30" s="52" t="s">
        <v>15</v>
      </c>
      <c r="CA30" s="19">
        <v>403</v>
      </c>
      <c r="CB30" s="50">
        <v>364</v>
      </c>
      <c r="CC30" s="19">
        <v>295</v>
      </c>
      <c r="CD30" s="50">
        <v>196</v>
      </c>
      <c r="CE30" s="19">
        <v>852</v>
      </c>
      <c r="CF30" s="50">
        <v>613</v>
      </c>
      <c r="CG30" s="19">
        <v>287</v>
      </c>
      <c r="CH30" s="50">
        <v>289</v>
      </c>
      <c r="CI30" s="19">
        <v>2013</v>
      </c>
      <c r="CJ30" s="50">
        <v>986</v>
      </c>
      <c r="CK30" s="52" t="s">
        <v>15</v>
      </c>
      <c r="CL30" s="19">
        <v>1391</v>
      </c>
      <c r="CM30" s="50">
        <v>1126</v>
      </c>
      <c r="CN30" s="19">
        <v>605</v>
      </c>
      <c r="CO30" s="50">
        <v>391</v>
      </c>
      <c r="CP30" s="19">
        <v>154</v>
      </c>
      <c r="CQ30" s="50">
        <v>165</v>
      </c>
      <c r="CR30" s="19">
        <v>95</v>
      </c>
      <c r="CS30" s="50">
        <v>118</v>
      </c>
      <c r="CT30" s="19">
        <v>875</v>
      </c>
      <c r="CU30" s="50">
        <v>829</v>
      </c>
      <c r="CV30" s="52" t="s">
        <v>15</v>
      </c>
      <c r="CW30" s="19">
        <v>1535</v>
      </c>
      <c r="CX30" s="50">
        <v>579</v>
      </c>
      <c r="CY30" s="19">
        <v>1747</v>
      </c>
      <c r="CZ30" s="50">
        <v>1091</v>
      </c>
      <c r="DA30" s="19">
        <v>4325</v>
      </c>
      <c r="DB30" s="50">
        <v>1485</v>
      </c>
      <c r="DC30" s="19">
        <v>77</v>
      </c>
      <c r="DD30" s="50">
        <v>72</v>
      </c>
      <c r="DE30" s="19">
        <v>95</v>
      </c>
      <c r="DF30" s="50">
        <v>133</v>
      </c>
      <c r="DG30" s="52" t="s">
        <v>15</v>
      </c>
      <c r="DH30" s="19">
        <v>834</v>
      </c>
      <c r="DI30" s="50">
        <v>454</v>
      </c>
      <c r="DJ30" s="19">
        <v>2086</v>
      </c>
      <c r="DK30" s="50">
        <v>1350</v>
      </c>
      <c r="DL30" s="19">
        <v>45</v>
      </c>
      <c r="DM30" s="50">
        <v>56</v>
      </c>
      <c r="DN30" s="19">
        <v>3140</v>
      </c>
      <c r="DO30" s="50">
        <v>1064</v>
      </c>
      <c r="DP30" s="19">
        <v>229</v>
      </c>
      <c r="DQ30" s="50">
        <v>180</v>
      </c>
      <c r="DR30" s="52" t="s">
        <v>15</v>
      </c>
      <c r="DS30" s="19">
        <v>10746</v>
      </c>
      <c r="DT30" s="50">
        <v>2176</v>
      </c>
      <c r="DU30" s="19">
        <v>32</v>
      </c>
      <c r="DV30" s="50">
        <v>40</v>
      </c>
      <c r="DW30" s="19">
        <v>0</v>
      </c>
      <c r="DX30" s="50">
        <v>155</v>
      </c>
      <c r="DY30" s="19">
        <v>10714</v>
      </c>
      <c r="DZ30" s="50">
        <v>2175</v>
      </c>
    </row>
    <row r="31" spans="1:130" x14ac:dyDescent="0.2">
      <c r="A31" s="52" t="s">
        <v>16</v>
      </c>
      <c r="B31" s="53">
        <v>2875640</v>
      </c>
      <c r="C31" s="54">
        <v>2522</v>
      </c>
      <c r="D31" s="53">
        <v>2405677</v>
      </c>
      <c r="E31" s="54">
        <v>14673</v>
      </c>
      <c r="F31" s="53">
        <v>360715</v>
      </c>
      <c r="G31" s="54">
        <v>11629</v>
      </c>
      <c r="H31" s="53">
        <v>91340</v>
      </c>
      <c r="I31" s="54">
        <v>7226</v>
      </c>
      <c r="J31" s="19">
        <v>717</v>
      </c>
      <c r="K31" s="50">
        <v>468</v>
      </c>
      <c r="L31" s="52" t="s">
        <v>16</v>
      </c>
      <c r="M31" s="23">
        <v>201</v>
      </c>
      <c r="N31" s="50">
        <v>214</v>
      </c>
      <c r="O31" s="19">
        <v>2079</v>
      </c>
      <c r="P31" s="50">
        <v>1028</v>
      </c>
      <c r="Q31" s="19">
        <v>1504</v>
      </c>
      <c r="R31" s="50">
        <v>722</v>
      </c>
      <c r="S31" s="19">
        <v>6137</v>
      </c>
      <c r="T31" s="50">
        <v>2040</v>
      </c>
      <c r="U31" s="19">
        <v>5327</v>
      </c>
      <c r="V31" s="50">
        <v>1480</v>
      </c>
      <c r="W31" s="52" t="s">
        <v>16</v>
      </c>
      <c r="X31" s="19">
        <v>436</v>
      </c>
      <c r="Y31" s="50">
        <v>406</v>
      </c>
      <c r="Z31" s="19">
        <v>340</v>
      </c>
      <c r="AA31" s="50">
        <v>481</v>
      </c>
      <c r="AB31" s="19">
        <v>125</v>
      </c>
      <c r="AC31" s="50">
        <v>203</v>
      </c>
      <c r="AD31" s="19">
        <v>3364</v>
      </c>
      <c r="AE31" s="50">
        <v>1317</v>
      </c>
      <c r="AF31" s="19">
        <v>2002</v>
      </c>
      <c r="AG31" s="50">
        <v>974</v>
      </c>
      <c r="AH31" s="52" t="s">
        <v>16</v>
      </c>
      <c r="AI31" s="19">
        <v>457</v>
      </c>
      <c r="AJ31" s="50">
        <v>392</v>
      </c>
      <c r="AK31" s="43">
        <v>76</v>
      </c>
      <c r="AL31" s="66">
        <v>98</v>
      </c>
      <c r="AM31" s="19">
        <v>2870</v>
      </c>
      <c r="AN31" s="50">
        <v>946</v>
      </c>
      <c r="AO31" s="19">
        <v>1470</v>
      </c>
      <c r="AP31" s="50">
        <v>1083</v>
      </c>
      <c r="AQ31" s="19">
        <v>2970</v>
      </c>
      <c r="AR31" s="50">
        <v>1601</v>
      </c>
      <c r="AS31" s="52" t="s">
        <v>16</v>
      </c>
      <c r="AT31" s="23" t="s">
        <v>61</v>
      </c>
      <c r="AU31" s="50" t="s">
        <v>61</v>
      </c>
      <c r="AV31" s="23">
        <v>1612</v>
      </c>
      <c r="AW31" s="50">
        <v>862</v>
      </c>
      <c r="AX31" s="19">
        <v>458</v>
      </c>
      <c r="AY31" s="50">
        <v>335</v>
      </c>
      <c r="AZ31" s="19">
        <v>145</v>
      </c>
      <c r="BA31" s="50">
        <v>183</v>
      </c>
      <c r="BB31" s="19">
        <v>815</v>
      </c>
      <c r="BC31" s="50">
        <v>665</v>
      </c>
      <c r="BD31" s="52" t="s">
        <v>16</v>
      </c>
      <c r="BE31" s="19">
        <v>621</v>
      </c>
      <c r="BF31" s="50">
        <v>713</v>
      </c>
      <c r="BG31" s="19">
        <v>2205</v>
      </c>
      <c r="BH31" s="50">
        <v>2241</v>
      </c>
      <c r="BI31" s="19">
        <v>729</v>
      </c>
      <c r="BJ31" s="50">
        <v>606</v>
      </c>
      <c r="BK31" s="19">
        <v>20</v>
      </c>
      <c r="BL31" s="50">
        <v>36</v>
      </c>
      <c r="BM31" s="19">
        <v>21840</v>
      </c>
      <c r="BN31" s="50">
        <v>3292</v>
      </c>
      <c r="BO31" s="52" t="s">
        <v>16</v>
      </c>
      <c r="BP31" s="19">
        <v>6</v>
      </c>
      <c r="BQ31" s="50">
        <v>11</v>
      </c>
      <c r="BR31" s="19">
        <v>3138</v>
      </c>
      <c r="BS31" s="50">
        <v>1491</v>
      </c>
      <c r="BT31" s="19">
        <v>460</v>
      </c>
      <c r="BU31" s="50">
        <v>627</v>
      </c>
      <c r="BV31" s="19">
        <v>189</v>
      </c>
      <c r="BW31" s="50">
        <v>266</v>
      </c>
      <c r="BX31" s="19">
        <v>759</v>
      </c>
      <c r="BY31" s="50">
        <v>656</v>
      </c>
      <c r="BZ31" s="52" t="s">
        <v>16</v>
      </c>
      <c r="CA31" s="19">
        <v>1425</v>
      </c>
      <c r="CB31" s="50">
        <v>859</v>
      </c>
      <c r="CC31" s="19">
        <v>1665</v>
      </c>
      <c r="CD31" s="50">
        <v>1078</v>
      </c>
      <c r="CE31" s="19">
        <v>1982</v>
      </c>
      <c r="CF31" s="50">
        <v>970</v>
      </c>
      <c r="CG31" s="19">
        <v>7</v>
      </c>
      <c r="CH31" s="50">
        <v>14</v>
      </c>
      <c r="CI31" s="19">
        <v>1085</v>
      </c>
      <c r="CJ31" s="50">
        <v>672</v>
      </c>
      <c r="CK31" s="52" t="s">
        <v>16</v>
      </c>
      <c r="CL31" s="19">
        <v>4626</v>
      </c>
      <c r="CM31" s="50">
        <v>1299</v>
      </c>
      <c r="CN31" s="19">
        <v>673</v>
      </c>
      <c r="CO31" s="50">
        <v>406</v>
      </c>
      <c r="CP31" s="19">
        <v>1412</v>
      </c>
      <c r="CQ31" s="50">
        <v>753</v>
      </c>
      <c r="CR31" s="19">
        <v>0</v>
      </c>
      <c r="CS31" s="50">
        <v>168</v>
      </c>
      <c r="CT31" s="19">
        <v>683</v>
      </c>
      <c r="CU31" s="50">
        <v>548</v>
      </c>
      <c r="CV31" s="52" t="s">
        <v>16</v>
      </c>
      <c r="CW31" s="19">
        <v>95</v>
      </c>
      <c r="CX31" s="50">
        <v>153</v>
      </c>
      <c r="CY31" s="19">
        <v>1928</v>
      </c>
      <c r="CZ31" s="50">
        <v>858</v>
      </c>
      <c r="DA31" s="19">
        <v>7577</v>
      </c>
      <c r="DB31" s="50">
        <v>2424</v>
      </c>
      <c r="DC31" s="19">
        <v>1767</v>
      </c>
      <c r="DD31" s="50">
        <v>1260</v>
      </c>
      <c r="DE31" s="19">
        <v>0</v>
      </c>
      <c r="DF31" s="50">
        <v>168</v>
      </c>
      <c r="DG31" s="52" t="s">
        <v>16</v>
      </c>
      <c r="DH31" s="19">
        <v>1053</v>
      </c>
      <c r="DI31" s="50">
        <v>558</v>
      </c>
      <c r="DJ31" s="19">
        <v>1548</v>
      </c>
      <c r="DK31" s="50">
        <v>939</v>
      </c>
      <c r="DL31" s="19">
        <v>160</v>
      </c>
      <c r="DM31" s="50">
        <v>262</v>
      </c>
      <c r="DN31" s="19">
        <v>189</v>
      </c>
      <c r="DO31" s="50">
        <v>156</v>
      </c>
      <c r="DP31" s="19">
        <v>393</v>
      </c>
      <c r="DQ31" s="50">
        <v>365</v>
      </c>
      <c r="DR31" s="52" t="s">
        <v>16</v>
      </c>
      <c r="DS31" s="19">
        <v>17908</v>
      </c>
      <c r="DT31" s="50">
        <v>3502</v>
      </c>
      <c r="DU31" s="19">
        <v>17</v>
      </c>
      <c r="DV31" s="50">
        <v>31</v>
      </c>
      <c r="DW31" s="19">
        <v>0</v>
      </c>
      <c r="DX31" s="50">
        <v>168</v>
      </c>
      <c r="DY31" s="19">
        <v>17891</v>
      </c>
      <c r="DZ31" s="50">
        <v>3509</v>
      </c>
    </row>
    <row r="32" spans="1:130" x14ac:dyDescent="0.2">
      <c r="A32" s="52" t="s">
        <v>17</v>
      </c>
      <c r="B32" s="53">
        <v>4373403</v>
      </c>
      <c r="C32" s="54">
        <v>3381</v>
      </c>
      <c r="D32" s="53">
        <v>3706705</v>
      </c>
      <c r="E32" s="54">
        <v>22052</v>
      </c>
      <c r="F32" s="53">
        <v>543811</v>
      </c>
      <c r="G32" s="54">
        <v>20127</v>
      </c>
      <c r="H32" s="53">
        <v>106918</v>
      </c>
      <c r="I32" s="54">
        <v>8171</v>
      </c>
      <c r="J32" s="19">
        <v>1463</v>
      </c>
      <c r="K32" s="50">
        <v>712</v>
      </c>
      <c r="L32" s="52" t="s">
        <v>17</v>
      </c>
      <c r="M32" s="23">
        <v>237</v>
      </c>
      <c r="N32" s="50">
        <v>191</v>
      </c>
      <c r="O32" s="19">
        <v>772</v>
      </c>
      <c r="P32" s="50">
        <v>571</v>
      </c>
      <c r="Q32" s="19">
        <v>516</v>
      </c>
      <c r="R32" s="50">
        <v>404</v>
      </c>
      <c r="S32" s="19">
        <v>4828</v>
      </c>
      <c r="T32" s="50">
        <v>1810</v>
      </c>
      <c r="U32" s="19">
        <v>1510</v>
      </c>
      <c r="V32" s="50">
        <v>566</v>
      </c>
      <c r="W32" s="52" t="s">
        <v>17</v>
      </c>
      <c r="X32" s="19">
        <v>371</v>
      </c>
      <c r="Y32" s="50">
        <v>286</v>
      </c>
      <c r="Z32" s="19">
        <v>391</v>
      </c>
      <c r="AA32" s="50">
        <v>571</v>
      </c>
      <c r="AB32" s="19">
        <v>211</v>
      </c>
      <c r="AC32" s="50">
        <v>207</v>
      </c>
      <c r="AD32" s="19">
        <v>7031</v>
      </c>
      <c r="AE32" s="50">
        <v>2050</v>
      </c>
      <c r="AF32" s="19">
        <v>4830</v>
      </c>
      <c r="AG32" s="50">
        <v>1949</v>
      </c>
      <c r="AH32" s="52" t="s">
        <v>17</v>
      </c>
      <c r="AI32" s="19">
        <v>373</v>
      </c>
      <c r="AJ32" s="50">
        <v>448</v>
      </c>
      <c r="AK32" s="43">
        <v>0</v>
      </c>
      <c r="AL32" s="66">
        <v>187</v>
      </c>
      <c r="AM32" s="19">
        <v>4776</v>
      </c>
      <c r="AN32" s="50">
        <v>1267</v>
      </c>
      <c r="AO32" s="19">
        <v>9982</v>
      </c>
      <c r="AP32" s="50">
        <v>1892</v>
      </c>
      <c r="AQ32" s="19">
        <v>750</v>
      </c>
      <c r="AR32" s="50">
        <v>333</v>
      </c>
      <c r="AS32" s="52" t="s">
        <v>17</v>
      </c>
      <c r="AT32" s="19">
        <v>1976</v>
      </c>
      <c r="AU32" s="50">
        <v>1178</v>
      </c>
      <c r="AV32" s="23" t="s">
        <v>61</v>
      </c>
      <c r="AW32" s="50" t="s">
        <v>61</v>
      </c>
      <c r="AX32" s="23">
        <v>280</v>
      </c>
      <c r="AY32" s="50">
        <v>337</v>
      </c>
      <c r="AZ32" s="19">
        <v>477</v>
      </c>
      <c r="BA32" s="50">
        <v>431</v>
      </c>
      <c r="BB32" s="19">
        <v>2040</v>
      </c>
      <c r="BC32" s="50">
        <v>1283</v>
      </c>
      <c r="BD32" s="52" t="s">
        <v>17</v>
      </c>
      <c r="BE32" s="19">
        <v>1197</v>
      </c>
      <c r="BF32" s="50">
        <v>844</v>
      </c>
      <c r="BG32" s="19">
        <v>2617</v>
      </c>
      <c r="BH32" s="50">
        <v>966</v>
      </c>
      <c r="BI32" s="19">
        <v>509</v>
      </c>
      <c r="BJ32" s="50">
        <v>382</v>
      </c>
      <c r="BK32" s="19">
        <v>528</v>
      </c>
      <c r="BL32" s="50">
        <v>319</v>
      </c>
      <c r="BM32" s="19">
        <v>1731</v>
      </c>
      <c r="BN32" s="50">
        <v>836</v>
      </c>
      <c r="BO32" s="52" t="s">
        <v>17</v>
      </c>
      <c r="BP32" s="19">
        <v>0</v>
      </c>
      <c r="BQ32" s="50">
        <v>187</v>
      </c>
      <c r="BR32" s="19">
        <v>894</v>
      </c>
      <c r="BS32" s="50">
        <v>771</v>
      </c>
      <c r="BT32" s="19">
        <v>404</v>
      </c>
      <c r="BU32" s="50">
        <v>399</v>
      </c>
      <c r="BV32" s="19">
        <v>22</v>
      </c>
      <c r="BW32" s="50">
        <v>87</v>
      </c>
      <c r="BX32" s="19">
        <v>273</v>
      </c>
      <c r="BY32" s="50">
        <v>254</v>
      </c>
      <c r="BZ32" s="52" t="s">
        <v>17</v>
      </c>
      <c r="CA32" s="19">
        <v>463</v>
      </c>
      <c r="CB32" s="50">
        <v>456</v>
      </c>
      <c r="CC32" s="19">
        <v>3383</v>
      </c>
      <c r="CD32" s="50">
        <v>1482</v>
      </c>
      <c r="CE32" s="19">
        <v>3622</v>
      </c>
      <c r="CF32" s="50">
        <v>1199</v>
      </c>
      <c r="CG32" s="19">
        <v>49</v>
      </c>
      <c r="CH32" s="50">
        <v>67</v>
      </c>
      <c r="CI32" s="19">
        <v>14779</v>
      </c>
      <c r="CJ32" s="50">
        <v>2717</v>
      </c>
      <c r="CK32" s="52" t="s">
        <v>17</v>
      </c>
      <c r="CL32" s="19">
        <v>786</v>
      </c>
      <c r="CM32" s="50">
        <v>1080</v>
      </c>
      <c r="CN32" s="19">
        <v>1143</v>
      </c>
      <c r="CO32" s="50">
        <v>812</v>
      </c>
      <c r="CP32" s="19">
        <v>3135</v>
      </c>
      <c r="CQ32" s="50">
        <v>1294</v>
      </c>
      <c r="CR32" s="19">
        <v>0</v>
      </c>
      <c r="CS32" s="50">
        <v>187</v>
      </c>
      <c r="CT32" s="19">
        <v>1967</v>
      </c>
      <c r="CU32" s="50">
        <v>978</v>
      </c>
      <c r="CV32" s="52" t="s">
        <v>17</v>
      </c>
      <c r="CW32" s="19">
        <v>0</v>
      </c>
      <c r="CX32" s="50">
        <v>187</v>
      </c>
      <c r="CY32" s="19">
        <v>12533</v>
      </c>
      <c r="CZ32" s="50">
        <v>2778</v>
      </c>
      <c r="DA32" s="19">
        <v>5595</v>
      </c>
      <c r="DB32" s="50">
        <v>1696</v>
      </c>
      <c r="DC32" s="19">
        <v>327</v>
      </c>
      <c r="DD32" s="50">
        <v>373</v>
      </c>
      <c r="DE32" s="19">
        <v>0</v>
      </c>
      <c r="DF32" s="50">
        <v>187</v>
      </c>
      <c r="DG32" s="52" t="s">
        <v>17</v>
      </c>
      <c r="DH32" s="19">
        <v>2015</v>
      </c>
      <c r="DI32" s="50">
        <v>927</v>
      </c>
      <c r="DJ32" s="19">
        <v>1668</v>
      </c>
      <c r="DK32" s="50">
        <v>931</v>
      </c>
      <c r="DL32" s="19">
        <v>3349</v>
      </c>
      <c r="DM32" s="50">
        <v>1423</v>
      </c>
      <c r="DN32" s="19">
        <v>590</v>
      </c>
      <c r="DO32" s="50">
        <v>389</v>
      </c>
      <c r="DP32" s="19">
        <v>525</v>
      </c>
      <c r="DQ32" s="50">
        <v>827</v>
      </c>
      <c r="DR32" s="52" t="s">
        <v>17</v>
      </c>
      <c r="DS32" s="19">
        <v>15969</v>
      </c>
      <c r="DT32" s="50">
        <v>3239</v>
      </c>
      <c r="DU32" s="19">
        <v>111</v>
      </c>
      <c r="DV32" s="50">
        <v>143</v>
      </c>
      <c r="DW32" s="19">
        <v>0</v>
      </c>
      <c r="DX32" s="50">
        <v>187</v>
      </c>
      <c r="DY32" s="19">
        <v>15858</v>
      </c>
      <c r="DZ32" s="50">
        <v>3247</v>
      </c>
    </row>
    <row r="33" spans="1:130" x14ac:dyDescent="0.2">
      <c r="A33" s="52" t="s">
        <v>18</v>
      </c>
      <c r="B33" s="53">
        <v>4612024</v>
      </c>
      <c r="C33" s="54">
        <v>4460</v>
      </c>
      <c r="D33" s="53">
        <v>4007364</v>
      </c>
      <c r="E33" s="54">
        <v>20659</v>
      </c>
      <c r="F33" s="53">
        <v>496223</v>
      </c>
      <c r="G33" s="54">
        <v>18619</v>
      </c>
      <c r="H33" s="53">
        <v>93321</v>
      </c>
      <c r="I33" s="54">
        <v>7854</v>
      </c>
      <c r="J33" s="19">
        <v>3318</v>
      </c>
      <c r="K33" s="50">
        <v>1942</v>
      </c>
      <c r="L33" s="52" t="s">
        <v>18</v>
      </c>
      <c r="M33" s="23">
        <v>101</v>
      </c>
      <c r="N33" s="50">
        <v>113</v>
      </c>
      <c r="O33" s="19">
        <v>279</v>
      </c>
      <c r="P33" s="50">
        <v>427</v>
      </c>
      <c r="Q33" s="19">
        <v>2993</v>
      </c>
      <c r="R33" s="50">
        <v>1302</v>
      </c>
      <c r="S33" s="19">
        <v>7318</v>
      </c>
      <c r="T33" s="50">
        <v>2092</v>
      </c>
      <c r="U33" s="19">
        <v>1178</v>
      </c>
      <c r="V33" s="50">
        <v>658</v>
      </c>
      <c r="W33" s="52" t="s">
        <v>18</v>
      </c>
      <c r="X33" s="19">
        <v>164</v>
      </c>
      <c r="Y33" s="50">
        <v>173</v>
      </c>
      <c r="Z33" s="19">
        <v>15</v>
      </c>
      <c r="AA33" s="50">
        <v>36</v>
      </c>
      <c r="AB33" s="19">
        <v>92</v>
      </c>
      <c r="AC33" s="50">
        <v>145</v>
      </c>
      <c r="AD33" s="19">
        <v>5404</v>
      </c>
      <c r="AE33" s="50">
        <v>1421</v>
      </c>
      <c r="AF33" s="19">
        <v>4077</v>
      </c>
      <c r="AG33" s="50">
        <v>1493</v>
      </c>
      <c r="AH33" s="52" t="s">
        <v>18</v>
      </c>
      <c r="AI33" s="19">
        <v>302</v>
      </c>
      <c r="AJ33" s="50">
        <v>395</v>
      </c>
      <c r="AK33" s="43">
        <v>60</v>
      </c>
      <c r="AL33" s="66">
        <v>100</v>
      </c>
      <c r="AM33" s="19">
        <v>2942</v>
      </c>
      <c r="AN33" s="50">
        <v>1212</v>
      </c>
      <c r="AO33" s="19">
        <v>1120</v>
      </c>
      <c r="AP33" s="50">
        <v>629</v>
      </c>
      <c r="AQ33" s="19">
        <v>457</v>
      </c>
      <c r="AR33" s="50">
        <v>305</v>
      </c>
      <c r="AS33" s="52" t="s">
        <v>18</v>
      </c>
      <c r="AT33" s="19">
        <v>1115</v>
      </c>
      <c r="AU33" s="50">
        <v>1475</v>
      </c>
      <c r="AV33" s="19">
        <v>2009</v>
      </c>
      <c r="AW33" s="50">
        <v>1884</v>
      </c>
      <c r="AX33" s="23" t="s">
        <v>61</v>
      </c>
      <c r="AY33" s="50" t="s">
        <v>61</v>
      </c>
      <c r="AZ33" s="23">
        <v>47</v>
      </c>
      <c r="BA33" s="50">
        <v>65</v>
      </c>
      <c r="BB33" s="19">
        <v>1149</v>
      </c>
      <c r="BC33" s="50">
        <v>675</v>
      </c>
      <c r="BD33" s="52" t="s">
        <v>18</v>
      </c>
      <c r="BE33" s="19">
        <v>837</v>
      </c>
      <c r="BF33" s="50">
        <v>611</v>
      </c>
      <c r="BG33" s="19">
        <v>1776</v>
      </c>
      <c r="BH33" s="50">
        <v>939</v>
      </c>
      <c r="BI33" s="19">
        <v>592</v>
      </c>
      <c r="BJ33" s="50">
        <v>453</v>
      </c>
      <c r="BK33" s="19">
        <v>11095</v>
      </c>
      <c r="BL33" s="50">
        <v>2967</v>
      </c>
      <c r="BM33" s="19">
        <v>738</v>
      </c>
      <c r="BN33" s="50">
        <v>519</v>
      </c>
      <c r="BO33" s="52" t="s">
        <v>18</v>
      </c>
      <c r="BP33" s="19">
        <v>57</v>
      </c>
      <c r="BQ33" s="50">
        <v>95</v>
      </c>
      <c r="BR33" s="19">
        <v>112</v>
      </c>
      <c r="BS33" s="50">
        <v>133</v>
      </c>
      <c r="BT33" s="19">
        <v>731</v>
      </c>
      <c r="BU33" s="50">
        <v>459</v>
      </c>
      <c r="BV33" s="19">
        <v>51</v>
      </c>
      <c r="BW33" s="50">
        <v>85</v>
      </c>
      <c r="BX33" s="19">
        <v>1715</v>
      </c>
      <c r="BY33" s="50">
        <v>1088</v>
      </c>
      <c r="BZ33" s="52" t="s">
        <v>18</v>
      </c>
      <c r="CA33" s="19">
        <v>524</v>
      </c>
      <c r="CB33" s="50">
        <v>358</v>
      </c>
      <c r="CC33" s="19">
        <v>4417</v>
      </c>
      <c r="CD33" s="50">
        <v>1806</v>
      </c>
      <c r="CE33" s="19">
        <v>2292</v>
      </c>
      <c r="CF33" s="50">
        <v>1158</v>
      </c>
      <c r="CG33" s="19">
        <v>205</v>
      </c>
      <c r="CH33" s="50">
        <v>346</v>
      </c>
      <c r="CI33" s="19">
        <v>1492</v>
      </c>
      <c r="CJ33" s="50">
        <v>791</v>
      </c>
      <c r="CK33" s="52" t="s">
        <v>18</v>
      </c>
      <c r="CL33" s="19">
        <v>2282</v>
      </c>
      <c r="CM33" s="50">
        <v>1613</v>
      </c>
      <c r="CN33" s="19">
        <v>112</v>
      </c>
      <c r="CO33" s="50">
        <v>140</v>
      </c>
      <c r="CP33" s="19">
        <v>1831</v>
      </c>
      <c r="CQ33" s="50">
        <v>1315</v>
      </c>
      <c r="CR33" s="19">
        <v>161</v>
      </c>
      <c r="CS33" s="50">
        <v>195</v>
      </c>
      <c r="CT33" s="19">
        <v>1505</v>
      </c>
      <c r="CU33" s="50">
        <v>1034</v>
      </c>
      <c r="CV33" s="52" t="s">
        <v>18</v>
      </c>
      <c r="CW33" s="19">
        <v>0</v>
      </c>
      <c r="CX33" s="50">
        <v>204</v>
      </c>
      <c r="CY33" s="19">
        <v>2957</v>
      </c>
      <c r="CZ33" s="50">
        <v>1218</v>
      </c>
      <c r="DA33" s="19">
        <v>19863</v>
      </c>
      <c r="DB33" s="50">
        <v>3205</v>
      </c>
      <c r="DC33" s="19">
        <v>180</v>
      </c>
      <c r="DD33" s="50">
        <v>234</v>
      </c>
      <c r="DE33" s="19">
        <v>0</v>
      </c>
      <c r="DF33" s="50">
        <v>204</v>
      </c>
      <c r="DG33" s="52" t="s">
        <v>18</v>
      </c>
      <c r="DH33" s="19">
        <v>1732</v>
      </c>
      <c r="DI33" s="50">
        <v>1048</v>
      </c>
      <c r="DJ33" s="19">
        <v>1486</v>
      </c>
      <c r="DK33" s="50">
        <v>706</v>
      </c>
      <c r="DL33" s="19">
        <v>90</v>
      </c>
      <c r="DM33" s="50">
        <v>143</v>
      </c>
      <c r="DN33" s="19">
        <v>322</v>
      </c>
      <c r="DO33" s="50">
        <v>313</v>
      </c>
      <c r="DP33" s="19">
        <v>26</v>
      </c>
      <c r="DQ33" s="50">
        <v>60</v>
      </c>
      <c r="DR33" s="52" t="s">
        <v>18</v>
      </c>
      <c r="DS33" s="19">
        <v>15116</v>
      </c>
      <c r="DT33" s="50">
        <v>2842</v>
      </c>
      <c r="DU33" s="19">
        <v>1048</v>
      </c>
      <c r="DV33" s="50">
        <v>753</v>
      </c>
      <c r="DW33" s="19">
        <v>196</v>
      </c>
      <c r="DX33" s="50">
        <v>352</v>
      </c>
      <c r="DY33" s="19">
        <v>13872</v>
      </c>
      <c r="DZ33" s="50">
        <v>2707</v>
      </c>
    </row>
    <row r="34" spans="1:130" x14ac:dyDescent="0.2">
      <c r="A34" s="52" t="s">
        <v>19</v>
      </c>
      <c r="B34" s="53">
        <v>1317444</v>
      </c>
      <c r="C34" s="54">
        <v>1397</v>
      </c>
      <c r="D34" s="53">
        <v>1127394</v>
      </c>
      <c r="E34" s="54">
        <v>9359</v>
      </c>
      <c r="F34" s="53">
        <v>156271</v>
      </c>
      <c r="G34" s="54">
        <v>8941</v>
      </c>
      <c r="H34" s="53">
        <v>30123</v>
      </c>
      <c r="I34" s="54">
        <v>2991</v>
      </c>
      <c r="J34" s="19">
        <v>0</v>
      </c>
      <c r="K34" s="50">
        <v>163</v>
      </c>
      <c r="L34" s="52" t="s">
        <v>19</v>
      </c>
      <c r="M34" s="23">
        <v>32</v>
      </c>
      <c r="N34" s="50">
        <v>42</v>
      </c>
      <c r="O34" s="19">
        <v>256</v>
      </c>
      <c r="P34" s="50">
        <v>229</v>
      </c>
      <c r="Q34" s="19">
        <v>0</v>
      </c>
      <c r="R34" s="50">
        <v>163</v>
      </c>
      <c r="S34" s="19">
        <v>1286</v>
      </c>
      <c r="T34" s="50">
        <v>817</v>
      </c>
      <c r="U34" s="19">
        <v>585</v>
      </c>
      <c r="V34" s="50">
        <v>568</v>
      </c>
      <c r="W34" s="52" t="s">
        <v>19</v>
      </c>
      <c r="X34" s="19">
        <v>1616</v>
      </c>
      <c r="Y34" s="50">
        <v>595</v>
      </c>
      <c r="Z34" s="19">
        <v>0</v>
      </c>
      <c r="AA34" s="50">
        <v>163</v>
      </c>
      <c r="AB34" s="19">
        <v>120</v>
      </c>
      <c r="AC34" s="50">
        <v>146</v>
      </c>
      <c r="AD34" s="19">
        <v>2602</v>
      </c>
      <c r="AE34" s="50">
        <v>1230</v>
      </c>
      <c r="AF34" s="19">
        <v>108</v>
      </c>
      <c r="AG34" s="50">
        <v>130</v>
      </c>
      <c r="AH34" s="52" t="s">
        <v>19</v>
      </c>
      <c r="AI34" s="19">
        <v>346</v>
      </c>
      <c r="AJ34" s="50">
        <v>328</v>
      </c>
      <c r="AK34" s="43">
        <v>89</v>
      </c>
      <c r="AL34" s="66">
        <v>143</v>
      </c>
      <c r="AM34" s="19">
        <v>297</v>
      </c>
      <c r="AN34" s="50">
        <v>205</v>
      </c>
      <c r="AO34" s="19">
        <v>172</v>
      </c>
      <c r="AP34" s="50">
        <v>217</v>
      </c>
      <c r="AQ34" s="19">
        <v>212</v>
      </c>
      <c r="AR34" s="50">
        <v>282</v>
      </c>
      <c r="AS34" s="52" t="s">
        <v>19</v>
      </c>
      <c r="AT34" s="19">
        <v>356</v>
      </c>
      <c r="AU34" s="50">
        <v>383</v>
      </c>
      <c r="AV34" s="19">
        <v>292</v>
      </c>
      <c r="AW34" s="50">
        <v>259</v>
      </c>
      <c r="AX34" s="19">
        <v>617</v>
      </c>
      <c r="AY34" s="50">
        <v>129</v>
      </c>
      <c r="AZ34" s="23" t="s">
        <v>61</v>
      </c>
      <c r="BA34" s="50" t="s">
        <v>61</v>
      </c>
      <c r="BB34" s="23">
        <v>216</v>
      </c>
      <c r="BC34" s="50">
        <v>162</v>
      </c>
      <c r="BD34" s="52" t="s">
        <v>19</v>
      </c>
      <c r="BE34" s="19">
        <v>4433</v>
      </c>
      <c r="BF34" s="50">
        <v>1364</v>
      </c>
      <c r="BG34" s="19">
        <v>168</v>
      </c>
      <c r="BH34" s="50">
        <v>225</v>
      </c>
      <c r="BI34" s="19">
        <v>25</v>
      </c>
      <c r="BJ34" s="50">
        <v>44</v>
      </c>
      <c r="BK34" s="19">
        <v>0</v>
      </c>
      <c r="BL34" s="50">
        <v>163</v>
      </c>
      <c r="BM34" s="19">
        <v>0</v>
      </c>
      <c r="BN34" s="50">
        <v>163</v>
      </c>
      <c r="BO34" s="52" t="s">
        <v>19</v>
      </c>
      <c r="BP34" s="19">
        <v>16</v>
      </c>
      <c r="BQ34" s="50">
        <v>29</v>
      </c>
      <c r="BR34" s="19">
        <v>225</v>
      </c>
      <c r="BS34" s="50">
        <v>280</v>
      </c>
      <c r="BT34" s="19">
        <v>29</v>
      </c>
      <c r="BU34" s="50">
        <v>52</v>
      </c>
      <c r="BV34" s="19">
        <v>4443</v>
      </c>
      <c r="BW34" s="50">
        <v>1550</v>
      </c>
      <c r="BX34" s="19">
        <v>1255</v>
      </c>
      <c r="BY34" s="50">
        <v>577</v>
      </c>
      <c r="BZ34" s="52" t="s">
        <v>19</v>
      </c>
      <c r="CA34" s="19">
        <v>0</v>
      </c>
      <c r="CB34" s="50">
        <v>163</v>
      </c>
      <c r="CC34" s="19">
        <v>1947</v>
      </c>
      <c r="CD34" s="50">
        <v>809</v>
      </c>
      <c r="CE34" s="19">
        <v>766</v>
      </c>
      <c r="CF34" s="50">
        <v>376</v>
      </c>
      <c r="CG34" s="19">
        <v>0</v>
      </c>
      <c r="CH34" s="50">
        <v>163</v>
      </c>
      <c r="CI34" s="19">
        <v>478</v>
      </c>
      <c r="CJ34" s="50">
        <v>299</v>
      </c>
      <c r="CK34" s="52" t="s">
        <v>19</v>
      </c>
      <c r="CL34" s="19">
        <v>42</v>
      </c>
      <c r="CM34" s="50">
        <v>44</v>
      </c>
      <c r="CN34" s="19">
        <v>471</v>
      </c>
      <c r="CO34" s="50">
        <v>408</v>
      </c>
      <c r="CP34" s="19">
        <v>987</v>
      </c>
      <c r="CQ34" s="50">
        <v>695</v>
      </c>
      <c r="CR34" s="19">
        <v>890</v>
      </c>
      <c r="CS34" s="50">
        <v>475</v>
      </c>
      <c r="CT34" s="19">
        <v>418</v>
      </c>
      <c r="CU34" s="50">
        <v>454</v>
      </c>
      <c r="CV34" s="52" t="s">
        <v>19</v>
      </c>
      <c r="CW34" s="19">
        <v>22</v>
      </c>
      <c r="CX34" s="50">
        <v>36</v>
      </c>
      <c r="CY34" s="19">
        <v>220</v>
      </c>
      <c r="CZ34" s="50">
        <v>180</v>
      </c>
      <c r="DA34" s="19">
        <v>1817</v>
      </c>
      <c r="DB34" s="50">
        <v>971</v>
      </c>
      <c r="DC34" s="19">
        <v>159</v>
      </c>
      <c r="DD34" s="50">
        <v>149</v>
      </c>
      <c r="DE34" s="19">
        <v>769</v>
      </c>
      <c r="DF34" s="50">
        <v>465</v>
      </c>
      <c r="DG34" s="52" t="s">
        <v>19</v>
      </c>
      <c r="DH34" s="19">
        <v>480</v>
      </c>
      <c r="DI34" s="50">
        <v>253</v>
      </c>
      <c r="DJ34" s="19">
        <v>429</v>
      </c>
      <c r="DK34" s="50">
        <v>473</v>
      </c>
      <c r="DL34" s="19">
        <v>35</v>
      </c>
      <c r="DM34" s="50">
        <v>53</v>
      </c>
      <c r="DN34" s="19">
        <v>189</v>
      </c>
      <c r="DO34" s="50">
        <v>254</v>
      </c>
      <c r="DP34" s="19">
        <v>208</v>
      </c>
      <c r="DQ34" s="50">
        <v>355</v>
      </c>
      <c r="DR34" s="52" t="s">
        <v>19</v>
      </c>
      <c r="DS34" s="19">
        <v>3656</v>
      </c>
      <c r="DT34" s="50">
        <v>990</v>
      </c>
      <c r="DU34" s="19">
        <v>0</v>
      </c>
      <c r="DV34" s="50">
        <v>163</v>
      </c>
      <c r="DW34" s="19">
        <v>0</v>
      </c>
      <c r="DX34" s="50">
        <v>163</v>
      </c>
      <c r="DY34" s="19">
        <v>3656</v>
      </c>
      <c r="DZ34" s="50">
        <v>990</v>
      </c>
    </row>
    <row r="35" spans="1:130" x14ac:dyDescent="0.2">
      <c r="A35" s="52"/>
      <c r="B35" s="53"/>
      <c r="C35" s="54"/>
      <c r="D35" s="53"/>
      <c r="E35" s="54"/>
      <c r="F35" s="53"/>
      <c r="G35" s="54"/>
      <c r="H35" s="53"/>
      <c r="I35" s="54"/>
      <c r="J35" s="19"/>
      <c r="K35" s="50"/>
      <c r="L35" s="52"/>
      <c r="M35" s="23"/>
      <c r="N35" s="50"/>
      <c r="O35" s="19"/>
      <c r="P35" s="50"/>
      <c r="Q35" s="19"/>
      <c r="R35" s="50"/>
      <c r="S35" s="19"/>
      <c r="T35" s="50"/>
      <c r="U35" s="19"/>
      <c r="V35" s="50"/>
      <c r="W35" s="52"/>
      <c r="X35" s="19"/>
      <c r="Y35" s="50"/>
      <c r="Z35" s="19"/>
      <c r="AA35" s="50"/>
      <c r="AB35" s="19"/>
      <c r="AC35" s="50"/>
      <c r="AD35" s="19"/>
      <c r="AE35" s="50"/>
      <c r="AF35" s="19"/>
      <c r="AG35" s="50"/>
      <c r="AH35" s="52"/>
      <c r="AI35" s="19"/>
      <c r="AJ35" s="50"/>
      <c r="AK35" s="43"/>
      <c r="AL35" s="66"/>
      <c r="AM35" s="19"/>
      <c r="AN35" s="50"/>
      <c r="AO35" s="19"/>
      <c r="AP35" s="50"/>
      <c r="AQ35" s="19"/>
      <c r="AR35" s="50"/>
      <c r="AS35" s="52"/>
      <c r="AT35" s="19"/>
      <c r="AU35" s="50"/>
      <c r="AV35" s="19"/>
      <c r="AW35" s="50"/>
      <c r="AX35" s="19"/>
      <c r="AY35" s="50"/>
      <c r="AZ35" s="19"/>
      <c r="BA35" s="50"/>
      <c r="BB35" s="19"/>
      <c r="BC35" s="50"/>
      <c r="BD35" s="52"/>
      <c r="BE35" s="19"/>
      <c r="BF35" s="50"/>
      <c r="BG35" s="19"/>
      <c r="BH35" s="50"/>
      <c r="BI35" s="19"/>
      <c r="BJ35" s="50"/>
      <c r="BK35" s="19"/>
      <c r="BL35" s="50"/>
      <c r="BM35" s="19"/>
      <c r="BN35" s="50"/>
      <c r="BO35" s="52"/>
      <c r="BP35" s="19"/>
      <c r="BQ35" s="50"/>
      <c r="BR35" s="19"/>
      <c r="BS35" s="50"/>
      <c r="BT35" s="19"/>
      <c r="BU35" s="50"/>
      <c r="BV35" s="19"/>
      <c r="BW35" s="50"/>
      <c r="BX35" s="19"/>
      <c r="BY35" s="50"/>
      <c r="BZ35" s="52"/>
      <c r="CA35" s="19"/>
      <c r="CB35" s="50"/>
      <c r="CC35" s="19"/>
      <c r="CD35" s="50"/>
      <c r="CE35" s="19"/>
      <c r="CF35" s="50"/>
      <c r="CG35" s="19"/>
      <c r="CH35" s="50"/>
      <c r="CI35" s="19"/>
      <c r="CJ35" s="50"/>
      <c r="CK35" s="52"/>
      <c r="CL35" s="19"/>
      <c r="CM35" s="50"/>
      <c r="CN35" s="19"/>
      <c r="CO35" s="50"/>
      <c r="CP35" s="19"/>
      <c r="CQ35" s="50"/>
      <c r="CR35" s="19"/>
      <c r="CS35" s="50"/>
      <c r="CT35" s="19"/>
      <c r="CU35" s="50"/>
      <c r="CV35" s="52"/>
      <c r="CW35" s="19"/>
      <c r="CX35" s="50"/>
      <c r="CY35" s="19"/>
      <c r="CZ35" s="50"/>
      <c r="DA35" s="19"/>
      <c r="DB35" s="50"/>
      <c r="DC35" s="19"/>
      <c r="DD35" s="50"/>
      <c r="DE35" s="19"/>
      <c r="DF35" s="50"/>
      <c r="DG35" s="52"/>
      <c r="DH35" s="19"/>
      <c r="DI35" s="50"/>
      <c r="DJ35" s="19"/>
      <c r="DK35" s="50"/>
      <c r="DL35" s="19"/>
      <c r="DM35" s="50"/>
      <c r="DN35" s="19"/>
      <c r="DO35" s="50"/>
      <c r="DP35" s="19"/>
      <c r="DQ35" s="50"/>
      <c r="DR35" s="52"/>
      <c r="DS35" s="19"/>
      <c r="DT35" s="50"/>
      <c r="DU35" s="19"/>
      <c r="DV35" s="50"/>
      <c r="DW35" s="19"/>
      <c r="DX35" s="50"/>
      <c r="DY35" s="19"/>
      <c r="DZ35" s="50"/>
    </row>
    <row r="36" spans="1:130" x14ac:dyDescent="0.2">
      <c r="A36" s="52" t="s">
        <v>20</v>
      </c>
      <c r="B36" s="53">
        <v>5934005</v>
      </c>
      <c r="C36" s="54">
        <v>4398</v>
      </c>
      <c r="D36" s="53">
        <v>5076791</v>
      </c>
      <c r="E36" s="54">
        <v>24604</v>
      </c>
      <c r="F36" s="53">
        <v>638788</v>
      </c>
      <c r="G36" s="54">
        <v>20920</v>
      </c>
      <c r="H36" s="53">
        <v>168894</v>
      </c>
      <c r="I36" s="54">
        <v>10301</v>
      </c>
      <c r="J36" s="19">
        <v>1526</v>
      </c>
      <c r="K36" s="50">
        <v>680</v>
      </c>
      <c r="L36" s="52" t="s">
        <v>20</v>
      </c>
      <c r="M36" s="23">
        <v>361</v>
      </c>
      <c r="N36" s="50">
        <v>345</v>
      </c>
      <c r="O36" s="19">
        <v>2649</v>
      </c>
      <c r="P36" s="50">
        <v>1263</v>
      </c>
      <c r="Q36" s="19">
        <v>54</v>
      </c>
      <c r="R36" s="50">
        <v>88</v>
      </c>
      <c r="S36" s="19">
        <v>10859</v>
      </c>
      <c r="T36" s="50">
        <v>2434</v>
      </c>
      <c r="U36" s="19">
        <v>3002</v>
      </c>
      <c r="V36" s="50">
        <v>1116</v>
      </c>
      <c r="W36" s="52" t="s">
        <v>20</v>
      </c>
      <c r="X36" s="19">
        <v>2006</v>
      </c>
      <c r="Y36" s="50">
        <v>826</v>
      </c>
      <c r="Z36" s="19">
        <v>6454</v>
      </c>
      <c r="AA36" s="50">
        <v>2626</v>
      </c>
      <c r="AB36" s="19">
        <v>22051</v>
      </c>
      <c r="AC36" s="50">
        <v>3744</v>
      </c>
      <c r="AD36" s="19">
        <v>10321</v>
      </c>
      <c r="AE36" s="50">
        <v>2048</v>
      </c>
      <c r="AF36" s="19">
        <v>5056</v>
      </c>
      <c r="AG36" s="50">
        <v>1881</v>
      </c>
      <c r="AH36" s="52" t="s">
        <v>20</v>
      </c>
      <c r="AI36" s="19">
        <v>3228</v>
      </c>
      <c r="AJ36" s="50">
        <v>1831</v>
      </c>
      <c r="AK36" s="43">
        <v>0</v>
      </c>
      <c r="AL36" s="66">
        <v>195</v>
      </c>
      <c r="AM36" s="19">
        <v>2248</v>
      </c>
      <c r="AN36" s="50">
        <v>924</v>
      </c>
      <c r="AO36" s="19">
        <v>2016</v>
      </c>
      <c r="AP36" s="50">
        <v>964</v>
      </c>
      <c r="AQ36" s="19">
        <v>679</v>
      </c>
      <c r="AR36" s="50">
        <v>501</v>
      </c>
      <c r="AS36" s="52" t="s">
        <v>20</v>
      </c>
      <c r="AT36" s="19">
        <v>881</v>
      </c>
      <c r="AU36" s="50">
        <v>491</v>
      </c>
      <c r="AV36" s="19">
        <v>391</v>
      </c>
      <c r="AW36" s="50">
        <v>246</v>
      </c>
      <c r="AX36" s="19">
        <v>323</v>
      </c>
      <c r="AY36" s="50">
        <v>243</v>
      </c>
      <c r="AZ36" s="19">
        <v>109</v>
      </c>
      <c r="BA36" s="50">
        <v>137</v>
      </c>
      <c r="BB36" s="23" t="s">
        <v>61</v>
      </c>
      <c r="BC36" s="50" t="s">
        <v>61</v>
      </c>
      <c r="BD36" s="52" t="s">
        <v>20</v>
      </c>
      <c r="BE36" s="23">
        <v>3259</v>
      </c>
      <c r="BF36" s="50">
        <v>1214</v>
      </c>
      <c r="BG36" s="19">
        <v>1915</v>
      </c>
      <c r="BH36" s="50">
        <v>875</v>
      </c>
      <c r="BI36" s="19">
        <v>638</v>
      </c>
      <c r="BJ36" s="50">
        <v>571</v>
      </c>
      <c r="BK36" s="19">
        <v>767</v>
      </c>
      <c r="BL36" s="50">
        <v>720</v>
      </c>
      <c r="BM36" s="19">
        <v>1905</v>
      </c>
      <c r="BN36" s="50">
        <v>1226</v>
      </c>
      <c r="BO36" s="52" t="s">
        <v>20</v>
      </c>
      <c r="BP36" s="19">
        <v>148</v>
      </c>
      <c r="BQ36" s="50">
        <v>146</v>
      </c>
      <c r="BR36" s="19">
        <v>850</v>
      </c>
      <c r="BS36" s="50">
        <v>810</v>
      </c>
      <c r="BT36" s="19">
        <v>988</v>
      </c>
      <c r="BU36" s="50">
        <v>854</v>
      </c>
      <c r="BV36" s="19">
        <v>440</v>
      </c>
      <c r="BW36" s="50">
        <v>269</v>
      </c>
      <c r="BX36" s="19">
        <v>7283</v>
      </c>
      <c r="BY36" s="50">
        <v>2329</v>
      </c>
      <c r="BZ36" s="52" t="s">
        <v>20</v>
      </c>
      <c r="CA36" s="19">
        <v>344</v>
      </c>
      <c r="CB36" s="50">
        <v>356</v>
      </c>
      <c r="CC36" s="19">
        <v>10850</v>
      </c>
      <c r="CD36" s="50">
        <v>2172</v>
      </c>
      <c r="CE36" s="19">
        <v>5562</v>
      </c>
      <c r="CF36" s="50">
        <v>1584</v>
      </c>
      <c r="CG36" s="19">
        <v>184</v>
      </c>
      <c r="CH36" s="50">
        <v>322</v>
      </c>
      <c r="CI36" s="19">
        <v>3477</v>
      </c>
      <c r="CJ36" s="50">
        <v>1637</v>
      </c>
      <c r="CK36" s="52" t="s">
        <v>20</v>
      </c>
      <c r="CL36" s="19">
        <v>533</v>
      </c>
      <c r="CM36" s="50">
        <v>547</v>
      </c>
      <c r="CN36" s="19">
        <v>299</v>
      </c>
      <c r="CO36" s="50">
        <v>319</v>
      </c>
      <c r="CP36" s="19">
        <v>14928</v>
      </c>
      <c r="CQ36" s="50">
        <v>2508</v>
      </c>
      <c r="CR36" s="19">
        <v>799</v>
      </c>
      <c r="CS36" s="50">
        <v>503</v>
      </c>
      <c r="CT36" s="19">
        <v>1764</v>
      </c>
      <c r="CU36" s="50">
        <v>907</v>
      </c>
      <c r="CV36" s="52" t="s">
        <v>20</v>
      </c>
      <c r="CW36" s="19">
        <v>96</v>
      </c>
      <c r="CX36" s="50">
        <v>155</v>
      </c>
      <c r="CY36" s="19">
        <v>1634</v>
      </c>
      <c r="CZ36" s="50">
        <v>914</v>
      </c>
      <c r="DA36" s="19">
        <v>5611</v>
      </c>
      <c r="DB36" s="50">
        <v>2179</v>
      </c>
      <c r="DC36" s="19">
        <v>318</v>
      </c>
      <c r="DD36" s="50">
        <v>301</v>
      </c>
      <c r="DE36" s="19">
        <v>174</v>
      </c>
      <c r="DF36" s="50">
        <v>190</v>
      </c>
      <c r="DG36" s="52" t="s">
        <v>20</v>
      </c>
      <c r="DH36" s="19">
        <v>24293</v>
      </c>
      <c r="DI36" s="50">
        <v>4176</v>
      </c>
      <c r="DJ36" s="19">
        <v>1561</v>
      </c>
      <c r="DK36" s="50">
        <v>780</v>
      </c>
      <c r="DL36" s="19">
        <v>2605</v>
      </c>
      <c r="DM36" s="50">
        <v>951</v>
      </c>
      <c r="DN36" s="19">
        <v>1183</v>
      </c>
      <c r="DO36" s="50">
        <v>876</v>
      </c>
      <c r="DP36" s="19">
        <v>272</v>
      </c>
      <c r="DQ36" s="50">
        <v>362</v>
      </c>
      <c r="DR36" s="52" t="s">
        <v>20</v>
      </c>
      <c r="DS36" s="19">
        <v>49532</v>
      </c>
      <c r="DT36" s="50">
        <v>4940</v>
      </c>
      <c r="DU36" s="19">
        <v>1627</v>
      </c>
      <c r="DV36" s="50">
        <v>1718</v>
      </c>
      <c r="DW36" s="19">
        <v>249</v>
      </c>
      <c r="DX36" s="50">
        <v>244</v>
      </c>
      <c r="DY36" s="19">
        <v>47656</v>
      </c>
      <c r="DZ36" s="50">
        <v>4796</v>
      </c>
    </row>
    <row r="37" spans="1:130" x14ac:dyDescent="0.2">
      <c r="A37" s="52" t="s">
        <v>21</v>
      </c>
      <c r="B37" s="53">
        <v>6725678</v>
      </c>
      <c r="C37" s="54">
        <v>3740</v>
      </c>
      <c r="D37" s="53">
        <v>5893936</v>
      </c>
      <c r="E37" s="54">
        <v>18618</v>
      </c>
      <c r="F37" s="53">
        <v>634359</v>
      </c>
      <c r="G37" s="54">
        <v>17901</v>
      </c>
      <c r="H37" s="53">
        <v>132642</v>
      </c>
      <c r="I37" s="54">
        <v>7404</v>
      </c>
      <c r="J37" s="19">
        <v>269</v>
      </c>
      <c r="K37" s="50">
        <v>321</v>
      </c>
      <c r="L37" s="52" t="s">
        <v>21</v>
      </c>
      <c r="M37" s="23">
        <v>459</v>
      </c>
      <c r="N37" s="50">
        <v>354</v>
      </c>
      <c r="O37" s="19">
        <v>2110</v>
      </c>
      <c r="P37" s="50">
        <v>1052</v>
      </c>
      <c r="Q37" s="19">
        <v>576</v>
      </c>
      <c r="R37" s="50">
        <v>485</v>
      </c>
      <c r="S37" s="19">
        <v>9519</v>
      </c>
      <c r="T37" s="50">
        <v>1989</v>
      </c>
      <c r="U37" s="19">
        <v>2046</v>
      </c>
      <c r="V37" s="50">
        <v>808</v>
      </c>
      <c r="W37" s="52" t="s">
        <v>21</v>
      </c>
      <c r="X37" s="19">
        <v>8283</v>
      </c>
      <c r="Y37" s="50">
        <v>1681</v>
      </c>
      <c r="Z37" s="19">
        <v>709</v>
      </c>
      <c r="AA37" s="50">
        <v>526</v>
      </c>
      <c r="AB37" s="19">
        <v>1213</v>
      </c>
      <c r="AC37" s="50">
        <v>496</v>
      </c>
      <c r="AD37" s="19">
        <v>11835</v>
      </c>
      <c r="AE37" s="50">
        <v>3149</v>
      </c>
      <c r="AF37" s="19">
        <v>2383</v>
      </c>
      <c r="AG37" s="50">
        <v>968</v>
      </c>
      <c r="AH37" s="52" t="s">
        <v>21</v>
      </c>
      <c r="AI37" s="19">
        <v>228</v>
      </c>
      <c r="AJ37" s="50">
        <v>201</v>
      </c>
      <c r="AK37" s="43">
        <v>422</v>
      </c>
      <c r="AL37" s="66">
        <v>291</v>
      </c>
      <c r="AM37" s="19">
        <v>3192</v>
      </c>
      <c r="AN37" s="50">
        <v>1062</v>
      </c>
      <c r="AO37" s="19">
        <v>1267</v>
      </c>
      <c r="AP37" s="50">
        <v>831</v>
      </c>
      <c r="AQ37" s="19">
        <v>0</v>
      </c>
      <c r="AR37" s="50">
        <v>200</v>
      </c>
      <c r="AS37" s="52" t="s">
        <v>21</v>
      </c>
      <c r="AT37" s="19">
        <v>236</v>
      </c>
      <c r="AU37" s="50">
        <v>238</v>
      </c>
      <c r="AV37" s="19">
        <v>122</v>
      </c>
      <c r="AW37" s="50">
        <v>148</v>
      </c>
      <c r="AX37" s="19">
        <v>561</v>
      </c>
      <c r="AY37" s="50">
        <v>455</v>
      </c>
      <c r="AZ37" s="19">
        <v>3417</v>
      </c>
      <c r="BA37" s="50">
        <v>953</v>
      </c>
      <c r="BB37" s="19">
        <v>3696</v>
      </c>
      <c r="BC37" s="50">
        <v>1455</v>
      </c>
      <c r="BD37" s="52" t="s">
        <v>21</v>
      </c>
      <c r="BE37" s="23" t="s">
        <v>61</v>
      </c>
      <c r="BF37" s="50" t="s">
        <v>61</v>
      </c>
      <c r="BG37" s="23">
        <v>1086</v>
      </c>
      <c r="BH37" s="50">
        <v>594</v>
      </c>
      <c r="BI37" s="19">
        <v>1433</v>
      </c>
      <c r="BJ37" s="50">
        <v>639</v>
      </c>
      <c r="BK37" s="19">
        <v>499</v>
      </c>
      <c r="BL37" s="50">
        <v>274</v>
      </c>
      <c r="BM37" s="19">
        <v>1568</v>
      </c>
      <c r="BN37" s="50">
        <v>1056</v>
      </c>
      <c r="BO37" s="52" t="s">
        <v>21</v>
      </c>
      <c r="BP37" s="19">
        <v>30</v>
      </c>
      <c r="BQ37" s="50">
        <v>53</v>
      </c>
      <c r="BR37" s="19">
        <v>300</v>
      </c>
      <c r="BS37" s="50">
        <v>221</v>
      </c>
      <c r="BT37" s="19">
        <v>758</v>
      </c>
      <c r="BU37" s="50">
        <v>647</v>
      </c>
      <c r="BV37" s="19">
        <v>8220</v>
      </c>
      <c r="BW37" s="50">
        <v>2093</v>
      </c>
      <c r="BX37" s="19">
        <v>7201</v>
      </c>
      <c r="BY37" s="50">
        <v>1587</v>
      </c>
      <c r="BZ37" s="52" t="s">
        <v>21</v>
      </c>
      <c r="CA37" s="19">
        <v>326</v>
      </c>
      <c r="CB37" s="50">
        <v>359</v>
      </c>
      <c r="CC37" s="19">
        <v>23014</v>
      </c>
      <c r="CD37" s="50">
        <v>3794</v>
      </c>
      <c r="CE37" s="19">
        <v>2114</v>
      </c>
      <c r="CF37" s="50">
        <v>817</v>
      </c>
      <c r="CG37" s="19">
        <v>96</v>
      </c>
      <c r="CH37" s="50">
        <v>162</v>
      </c>
      <c r="CI37" s="19">
        <v>1377</v>
      </c>
      <c r="CJ37" s="50">
        <v>496</v>
      </c>
      <c r="CK37" s="52" t="s">
        <v>21</v>
      </c>
      <c r="CL37" s="19">
        <v>500</v>
      </c>
      <c r="CM37" s="50">
        <v>323</v>
      </c>
      <c r="CN37" s="19">
        <v>967</v>
      </c>
      <c r="CO37" s="50">
        <v>496</v>
      </c>
      <c r="CP37" s="19">
        <v>7538</v>
      </c>
      <c r="CQ37" s="50">
        <v>2056</v>
      </c>
      <c r="CR37" s="19">
        <v>7407</v>
      </c>
      <c r="CS37" s="50">
        <v>1678</v>
      </c>
      <c r="CT37" s="19">
        <v>1115</v>
      </c>
      <c r="CU37" s="50">
        <v>602</v>
      </c>
      <c r="CV37" s="52" t="s">
        <v>21</v>
      </c>
      <c r="CW37" s="19">
        <v>0</v>
      </c>
      <c r="CX37" s="50">
        <v>200</v>
      </c>
      <c r="CY37" s="19">
        <v>316</v>
      </c>
      <c r="CZ37" s="50">
        <v>330</v>
      </c>
      <c r="DA37" s="19">
        <v>4398</v>
      </c>
      <c r="DB37" s="50">
        <v>1324</v>
      </c>
      <c r="DC37" s="19">
        <v>405</v>
      </c>
      <c r="DD37" s="50">
        <v>247</v>
      </c>
      <c r="DE37" s="19">
        <v>3046</v>
      </c>
      <c r="DF37" s="50">
        <v>1168</v>
      </c>
      <c r="DG37" s="52" t="s">
        <v>21</v>
      </c>
      <c r="DH37" s="19">
        <v>3444</v>
      </c>
      <c r="DI37" s="50">
        <v>1156</v>
      </c>
      <c r="DJ37" s="19">
        <v>1828</v>
      </c>
      <c r="DK37" s="50">
        <v>955</v>
      </c>
      <c r="DL37" s="19">
        <v>286</v>
      </c>
      <c r="DM37" s="50">
        <v>242</v>
      </c>
      <c r="DN37" s="19">
        <v>827</v>
      </c>
      <c r="DO37" s="50">
        <v>675</v>
      </c>
      <c r="DP37" s="19">
        <v>0</v>
      </c>
      <c r="DQ37" s="50">
        <v>200</v>
      </c>
      <c r="DR37" s="52" t="s">
        <v>21</v>
      </c>
      <c r="DS37" s="19">
        <v>64741</v>
      </c>
      <c r="DT37" s="50">
        <v>6266</v>
      </c>
      <c r="DU37" s="19">
        <v>4520</v>
      </c>
      <c r="DV37" s="50">
        <v>1813</v>
      </c>
      <c r="DW37" s="19">
        <v>1104</v>
      </c>
      <c r="DX37" s="50">
        <v>1033</v>
      </c>
      <c r="DY37" s="19">
        <v>59117</v>
      </c>
      <c r="DZ37" s="50">
        <v>5679</v>
      </c>
    </row>
    <row r="38" spans="1:130" x14ac:dyDescent="0.2">
      <c r="A38" s="52" t="s">
        <v>22</v>
      </c>
      <c r="B38" s="53">
        <v>9811416</v>
      </c>
      <c r="C38" s="54">
        <v>4125</v>
      </c>
      <c r="D38" s="53">
        <v>8394658</v>
      </c>
      <c r="E38" s="54">
        <v>25486</v>
      </c>
      <c r="F38" s="53">
        <v>1229302</v>
      </c>
      <c r="G38" s="54">
        <v>23453</v>
      </c>
      <c r="H38" s="53">
        <v>142639</v>
      </c>
      <c r="I38" s="54">
        <v>8234</v>
      </c>
      <c r="J38" s="19">
        <v>1387</v>
      </c>
      <c r="K38" s="50">
        <v>768</v>
      </c>
      <c r="L38" s="52" t="s">
        <v>22</v>
      </c>
      <c r="M38" s="23">
        <v>1701</v>
      </c>
      <c r="N38" s="50">
        <v>1310</v>
      </c>
      <c r="O38" s="19">
        <v>4007</v>
      </c>
      <c r="P38" s="50">
        <v>1283</v>
      </c>
      <c r="Q38" s="19">
        <v>992</v>
      </c>
      <c r="R38" s="50">
        <v>748</v>
      </c>
      <c r="S38" s="19">
        <v>10202</v>
      </c>
      <c r="T38" s="50">
        <v>2159</v>
      </c>
      <c r="U38" s="19">
        <v>1993</v>
      </c>
      <c r="V38" s="50">
        <v>691</v>
      </c>
      <c r="W38" s="52" t="s">
        <v>22</v>
      </c>
      <c r="X38" s="19">
        <v>764</v>
      </c>
      <c r="Y38" s="50">
        <v>335</v>
      </c>
      <c r="Z38" s="19">
        <v>114</v>
      </c>
      <c r="AA38" s="50">
        <v>161</v>
      </c>
      <c r="AB38" s="19">
        <v>445</v>
      </c>
      <c r="AC38" s="50">
        <v>279</v>
      </c>
      <c r="AD38" s="19">
        <v>11547</v>
      </c>
      <c r="AE38" s="50">
        <v>1987</v>
      </c>
      <c r="AF38" s="19">
        <v>3687</v>
      </c>
      <c r="AG38" s="50">
        <v>1379</v>
      </c>
      <c r="AH38" s="52" t="s">
        <v>22</v>
      </c>
      <c r="AI38" s="19">
        <v>847</v>
      </c>
      <c r="AJ38" s="50">
        <v>408</v>
      </c>
      <c r="AK38" s="43">
        <v>725</v>
      </c>
      <c r="AL38" s="66">
        <v>748</v>
      </c>
      <c r="AM38" s="19">
        <v>13252</v>
      </c>
      <c r="AN38" s="50">
        <v>2542</v>
      </c>
      <c r="AO38" s="19">
        <v>9300</v>
      </c>
      <c r="AP38" s="50">
        <v>2577</v>
      </c>
      <c r="AQ38" s="19">
        <v>594</v>
      </c>
      <c r="AR38" s="50">
        <v>323</v>
      </c>
      <c r="AS38" s="52" t="s">
        <v>22</v>
      </c>
      <c r="AT38" s="19">
        <v>2267</v>
      </c>
      <c r="AU38" s="50">
        <v>1286</v>
      </c>
      <c r="AV38" s="19">
        <v>2111</v>
      </c>
      <c r="AW38" s="50">
        <v>847</v>
      </c>
      <c r="AX38" s="19">
        <v>1291</v>
      </c>
      <c r="AY38" s="50">
        <v>943</v>
      </c>
      <c r="AZ38" s="19">
        <v>590</v>
      </c>
      <c r="BA38" s="50">
        <v>421</v>
      </c>
      <c r="BB38" s="19">
        <v>1214</v>
      </c>
      <c r="BC38" s="50">
        <v>607</v>
      </c>
      <c r="BD38" s="52" t="s">
        <v>22</v>
      </c>
      <c r="BE38" s="19">
        <v>3158</v>
      </c>
      <c r="BF38" s="50">
        <v>1098</v>
      </c>
      <c r="BG38" s="23" t="s">
        <v>61</v>
      </c>
      <c r="BH38" s="50" t="s">
        <v>61</v>
      </c>
      <c r="BI38" s="23">
        <v>3209</v>
      </c>
      <c r="BJ38" s="50">
        <v>1038</v>
      </c>
      <c r="BK38" s="19">
        <v>633</v>
      </c>
      <c r="BL38" s="50">
        <v>300</v>
      </c>
      <c r="BM38" s="19">
        <v>3104</v>
      </c>
      <c r="BN38" s="50">
        <v>1053</v>
      </c>
      <c r="BO38" s="52" t="s">
        <v>22</v>
      </c>
      <c r="BP38" s="19">
        <v>683</v>
      </c>
      <c r="BQ38" s="50">
        <v>650</v>
      </c>
      <c r="BR38" s="19">
        <v>395</v>
      </c>
      <c r="BS38" s="50">
        <v>370</v>
      </c>
      <c r="BT38" s="19">
        <v>2044</v>
      </c>
      <c r="BU38" s="50">
        <v>1052</v>
      </c>
      <c r="BV38" s="19">
        <v>397</v>
      </c>
      <c r="BW38" s="50">
        <v>294</v>
      </c>
      <c r="BX38" s="19">
        <v>1359</v>
      </c>
      <c r="BY38" s="50">
        <v>480</v>
      </c>
      <c r="BZ38" s="52" t="s">
        <v>22</v>
      </c>
      <c r="CA38" s="19">
        <v>868</v>
      </c>
      <c r="CB38" s="50">
        <v>495</v>
      </c>
      <c r="CC38" s="19">
        <v>4343</v>
      </c>
      <c r="CD38" s="50">
        <v>1255</v>
      </c>
      <c r="CE38" s="19">
        <v>3285</v>
      </c>
      <c r="CF38" s="50">
        <v>1309</v>
      </c>
      <c r="CG38" s="19">
        <v>879</v>
      </c>
      <c r="CH38" s="50">
        <v>454</v>
      </c>
      <c r="CI38" s="19">
        <v>14593</v>
      </c>
      <c r="CJ38" s="50">
        <v>2588</v>
      </c>
      <c r="CK38" s="52" t="s">
        <v>22</v>
      </c>
      <c r="CL38" s="19">
        <v>753</v>
      </c>
      <c r="CM38" s="50">
        <v>442</v>
      </c>
      <c r="CN38" s="19">
        <v>892</v>
      </c>
      <c r="CO38" s="50">
        <v>542</v>
      </c>
      <c r="CP38" s="19">
        <v>5737</v>
      </c>
      <c r="CQ38" s="50">
        <v>1996</v>
      </c>
      <c r="CR38" s="19">
        <v>271</v>
      </c>
      <c r="CS38" s="50">
        <v>282</v>
      </c>
      <c r="CT38" s="19">
        <v>1427</v>
      </c>
      <c r="CU38" s="50">
        <v>579</v>
      </c>
      <c r="CV38" s="52" t="s">
        <v>22</v>
      </c>
      <c r="CW38" s="19">
        <v>558</v>
      </c>
      <c r="CX38" s="50">
        <v>374</v>
      </c>
      <c r="CY38" s="19">
        <v>4846</v>
      </c>
      <c r="CZ38" s="50">
        <v>2054</v>
      </c>
      <c r="DA38" s="19">
        <v>8466</v>
      </c>
      <c r="DB38" s="50">
        <v>1687</v>
      </c>
      <c r="DC38" s="19">
        <v>555</v>
      </c>
      <c r="DD38" s="50">
        <v>667</v>
      </c>
      <c r="DE38" s="19">
        <v>189</v>
      </c>
      <c r="DF38" s="50">
        <v>190</v>
      </c>
      <c r="DG38" s="52" t="s">
        <v>22</v>
      </c>
      <c r="DH38" s="19">
        <v>2836</v>
      </c>
      <c r="DI38" s="50">
        <v>1122</v>
      </c>
      <c r="DJ38" s="19">
        <v>1951</v>
      </c>
      <c r="DK38" s="50">
        <v>790</v>
      </c>
      <c r="DL38" s="19">
        <v>885</v>
      </c>
      <c r="DM38" s="50">
        <v>678</v>
      </c>
      <c r="DN38" s="19">
        <v>5136</v>
      </c>
      <c r="DO38" s="50">
        <v>1378</v>
      </c>
      <c r="DP38" s="19">
        <v>157</v>
      </c>
      <c r="DQ38" s="50">
        <v>161</v>
      </c>
      <c r="DR38" s="52" t="s">
        <v>22</v>
      </c>
      <c r="DS38" s="19">
        <v>44817</v>
      </c>
      <c r="DT38" s="50">
        <v>5346</v>
      </c>
      <c r="DU38" s="19">
        <v>643</v>
      </c>
      <c r="DV38" s="50">
        <v>601</v>
      </c>
      <c r="DW38" s="19">
        <v>0</v>
      </c>
      <c r="DX38" s="50">
        <v>167</v>
      </c>
      <c r="DY38" s="19">
        <v>44174</v>
      </c>
      <c r="DZ38" s="50">
        <v>5210</v>
      </c>
    </row>
    <row r="39" spans="1:130" s="85" customFormat="1" x14ac:dyDescent="0.2">
      <c r="A39" s="52" t="s">
        <v>23</v>
      </c>
      <c r="B39" s="53">
        <v>5419822</v>
      </c>
      <c r="C39" s="54">
        <v>3620</v>
      </c>
      <c r="D39" s="53">
        <v>4618325</v>
      </c>
      <c r="E39" s="54">
        <v>19800</v>
      </c>
      <c r="F39" s="53">
        <v>661383</v>
      </c>
      <c r="G39" s="54">
        <v>18661</v>
      </c>
      <c r="H39" s="53">
        <v>108476</v>
      </c>
      <c r="I39" s="54">
        <v>7030</v>
      </c>
      <c r="J39" s="19">
        <v>105</v>
      </c>
      <c r="K39" s="50">
        <v>100</v>
      </c>
      <c r="L39" s="52" t="s">
        <v>23</v>
      </c>
      <c r="M39" s="23">
        <v>363</v>
      </c>
      <c r="N39" s="50">
        <v>273</v>
      </c>
      <c r="O39" s="19">
        <v>3978</v>
      </c>
      <c r="P39" s="50">
        <v>1364</v>
      </c>
      <c r="Q39" s="19">
        <v>405</v>
      </c>
      <c r="R39" s="50">
        <v>267</v>
      </c>
      <c r="S39" s="19">
        <v>6739</v>
      </c>
      <c r="T39" s="50">
        <v>1879</v>
      </c>
      <c r="U39" s="19">
        <v>2709</v>
      </c>
      <c r="V39" s="50">
        <v>965</v>
      </c>
      <c r="W39" s="52" t="s">
        <v>23</v>
      </c>
      <c r="X39" s="19">
        <v>578</v>
      </c>
      <c r="Y39" s="50">
        <v>582</v>
      </c>
      <c r="Z39" s="19">
        <v>34</v>
      </c>
      <c r="AA39" s="50">
        <v>57</v>
      </c>
      <c r="AB39" s="19">
        <v>282</v>
      </c>
      <c r="AC39" s="50">
        <v>223</v>
      </c>
      <c r="AD39" s="19">
        <v>3502</v>
      </c>
      <c r="AE39" s="50">
        <v>1143</v>
      </c>
      <c r="AF39" s="19">
        <v>1344</v>
      </c>
      <c r="AG39" s="50">
        <v>632</v>
      </c>
      <c r="AH39" s="52" t="s">
        <v>23</v>
      </c>
      <c r="AI39" s="19">
        <v>270</v>
      </c>
      <c r="AJ39" s="50">
        <v>280</v>
      </c>
      <c r="AK39" s="43">
        <v>486</v>
      </c>
      <c r="AL39" s="66">
        <v>352</v>
      </c>
      <c r="AM39" s="19">
        <v>6974</v>
      </c>
      <c r="AN39" s="50">
        <v>1608</v>
      </c>
      <c r="AO39" s="19">
        <v>965</v>
      </c>
      <c r="AP39" s="50">
        <v>572</v>
      </c>
      <c r="AQ39" s="19">
        <v>6996</v>
      </c>
      <c r="AR39" s="50">
        <v>2447</v>
      </c>
      <c r="AS39" s="52" t="s">
        <v>23</v>
      </c>
      <c r="AT39" s="19">
        <v>1272</v>
      </c>
      <c r="AU39" s="50">
        <v>566</v>
      </c>
      <c r="AV39" s="19">
        <v>608</v>
      </c>
      <c r="AW39" s="50">
        <v>404</v>
      </c>
      <c r="AX39" s="19">
        <v>382</v>
      </c>
      <c r="AY39" s="50">
        <v>365</v>
      </c>
      <c r="AZ39" s="19">
        <v>77</v>
      </c>
      <c r="BA39" s="50">
        <v>95</v>
      </c>
      <c r="BB39" s="19">
        <v>1270</v>
      </c>
      <c r="BC39" s="50">
        <v>1211</v>
      </c>
      <c r="BD39" s="52" t="s">
        <v>23</v>
      </c>
      <c r="BE39" s="19">
        <v>1369</v>
      </c>
      <c r="BF39" s="50">
        <v>755</v>
      </c>
      <c r="BG39" s="19">
        <v>2742</v>
      </c>
      <c r="BH39" s="50">
        <v>848</v>
      </c>
      <c r="BI39" s="23" t="s">
        <v>61</v>
      </c>
      <c r="BJ39" s="50" t="s">
        <v>61</v>
      </c>
      <c r="BK39" s="23">
        <v>220</v>
      </c>
      <c r="BL39" s="50">
        <v>253</v>
      </c>
      <c r="BM39" s="19">
        <v>1812</v>
      </c>
      <c r="BN39" s="50">
        <v>825</v>
      </c>
      <c r="BO39" s="52" t="s">
        <v>23</v>
      </c>
      <c r="BP39" s="19">
        <v>760</v>
      </c>
      <c r="BQ39" s="50">
        <v>345</v>
      </c>
      <c r="BR39" s="19">
        <v>2073</v>
      </c>
      <c r="BS39" s="50">
        <v>696</v>
      </c>
      <c r="BT39" s="19">
        <v>427</v>
      </c>
      <c r="BU39" s="50">
        <v>298</v>
      </c>
      <c r="BV39" s="19">
        <v>455</v>
      </c>
      <c r="BW39" s="50">
        <v>434</v>
      </c>
      <c r="BX39" s="19">
        <v>419</v>
      </c>
      <c r="BY39" s="50">
        <v>284</v>
      </c>
      <c r="BZ39" s="52" t="s">
        <v>23</v>
      </c>
      <c r="CA39" s="19">
        <v>712</v>
      </c>
      <c r="CB39" s="50">
        <v>566</v>
      </c>
      <c r="CC39" s="19">
        <v>3529</v>
      </c>
      <c r="CD39" s="50">
        <v>1368</v>
      </c>
      <c r="CE39" s="19">
        <v>2622</v>
      </c>
      <c r="CF39" s="50">
        <v>1438</v>
      </c>
      <c r="CG39" s="19">
        <v>7636</v>
      </c>
      <c r="CH39" s="50">
        <v>1500</v>
      </c>
      <c r="CI39" s="19">
        <v>2525</v>
      </c>
      <c r="CJ39" s="50">
        <v>2156</v>
      </c>
      <c r="CK39" s="52" t="s">
        <v>23</v>
      </c>
      <c r="CL39" s="19">
        <v>661</v>
      </c>
      <c r="CM39" s="50">
        <v>336</v>
      </c>
      <c r="CN39" s="19">
        <v>864</v>
      </c>
      <c r="CO39" s="50">
        <v>724</v>
      </c>
      <c r="CP39" s="19">
        <v>662</v>
      </c>
      <c r="CQ39" s="50">
        <v>318</v>
      </c>
      <c r="CR39" s="19">
        <v>144</v>
      </c>
      <c r="CS39" s="50">
        <v>140</v>
      </c>
      <c r="CT39" s="19">
        <v>330</v>
      </c>
      <c r="CU39" s="50">
        <v>303</v>
      </c>
      <c r="CV39" s="52" t="s">
        <v>23</v>
      </c>
      <c r="CW39" s="19">
        <v>5362</v>
      </c>
      <c r="CX39" s="50">
        <v>1346</v>
      </c>
      <c r="CY39" s="19">
        <v>1773</v>
      </c>
      <c r="CZ39" s="50">
        <v>1220</v>
      </c>
      <c r="DA39" s="19">
        <v>4814</v>
      </c>
      <c r="DB39" s="50">
        <v>1405</v>
      </c>
      <c r="DC39" s="19">
        <v>1100</v>
      </c>
      <c r="DD39" s="50">
        <v>649</v>
      </c>
      <c r="DE39" s="19">
        <v>12</v>
      </c>
      <c r="DF39" s="50">
        <v>21</v>
      </c>
      <c r="DG39" s="52" t="s">
        <v>23</v>
      </c>
      <c r="DH39" s="19">
        <v>4014</v>
      </c>
      <c r="DI39" s="50">
        <v>1795</v>
      </c>
      <c r="DJ39" s="19">
        <v>2404</v>
      </c>
      <c r="DK39" s="50">
        <v>979</v>
      </c>
      <c r="DL39" s="19">
        <v>34</v>
      </c>
      <c r="DM39" s="50">
        <v>46</v>
      </c>
      <c r="DN39" s="19">
        <v>18934</v>
      </c>
      <c r="DO39" s="50">
        <v>2886</v>
      </c>
      <c r="DP39" s="19">
        <v>728</v>
      </c>
      <c r="DQ39" s="50">
        <v>738</v>
      </c>
      <c r="DR39" s="52" t="s">
        <v>23</v>
      </c>
      <c r="DS39" s="19">
        <v>31638</v>
      </c>
      <c r="DT39" s="50">
        <v>4705</v>
      </c>
      <c r="DU39" s="19">
        <v>706</v>
      </c>
      <c r="DV39" s="50">
        <v>1023</v>
      </c>
      <c r="DW39" s="19">
        <v>186</v>
      </c>
      <c r="DX39" s="50">
        <v>154</v>
      </c>
      <c r="DY39" s="19">
        <v>30746</v>
      </c>
      <c r="DZ39" s="50">
        <v>4553</v>
      </c>
    </row>
    <row r="40" spans="1:130" s="85" customFormat="1" x14ac:dyDescent="0.2">
      <c r="A40" s="52" t="s">
        <v>24</v>
      </c>
      <c r="B40" s="53">
        <v>2959289</v>
      </c>
      <c r="C40" s="54">
        <v>2681</v>
      </c>
      <c r="D40" s="53">
        <v>2554660</v>
      </c>
      <c r="E40" s="54">
        <v>15529</v>
      </c>
      <c r="F40" s="53">
        <v>327854</v>
      </c>
      <c r="G40" s="54">
        <v>16330</v>
      </c>
      <c r="H40" s="53">
        <v>69351</v>
      </c>
      <c r="I40" s="54">
        <v>6816</v>
      </c>
      <c r="J40" s="19">
        <v>6827</v>
      </c>
      <c r="K40" s="50">
        <v>1858</v>
      </c>
      <c r="L40" s="52" t="s">
        <v>24</v>
      </c>
      <c r="M40" s="23">
        <v>474</v>
      </c>
      <c r="N40" s="50">
        <v>529</v>
      </c>
      <c r="O40" s="19">
        <v>337</v>
      </c>
      <c r="P40" s="50">
        <v>351</v>
      </c>
      <c r="Q40" s="19">
        <v>1497</v>
      </c>
      <c r="R40" s="50">
        <v>903</v>
      </c>
      <c r="S40" s="19">
        <v>3566</v>
      </c>
      <c r="T40" s="50">
        <v>1193</v>
      </c>
      <c r="U40" s="19">
        <v>522</v>
      </c>
      <c r="V40" s="50">
        <v>361</v>
      </c>
      <c r="W40" s="52" t="s">
        <v>24</v>
      </c>
      <c r="X40" s="19">
        <v>0</v>
      </c>
      <c r="Y40" s="50">
        <v>207</v>
      </c>
      <c r="Z40" s="19">
        <v>0</v>
      </c>
      <c r="AA40" s="50">
        <v>207</v>
      </c>
      <c r="AB40" s="19">
        <v>0</v>
      </c>
      <c r="AC40" s="50">
        <v>207</v>
      </c>
      <c r="AD40" s="19">
        <v>6113</v>
      </c>
      <c r="AE40" s="50">
        <v>1628</v>
      </c>
      <c r="AF40" s="19">
        <v>3111</v>
      </c>
      <c r="AG40" s="50">
        <v>1197</v>
      </c>
      <c r="AH40" s="52" t="s">
        <v>24</v>
      </c>
      <c r="AI40" s="19">
        <v>235</v>
      </c>
      <c r="AJ40" s="50">
        <v>214</v>
      </c>
      <c r="AK40" s="43">
        <v>262</v>
      </c>
      <c r="AL40" s="66">
        <v>261</v>
      </c>
      <c r="AM40" s="19">
        <v>1371</v>
      </c>
      <c r="AN40" s="50">
        <v>856</v>
      </c>
      <c r="AO40" s="19">
        <v>757</v>
      </c>
      <c r="AP40" s="50">
        <v>883</v>
      </c>
      <c r="AQ40" s="19">
        <v>328</v>
      </c>
      <c r="AR40" s="50">
        <v>298</v>
      </c>
      <c r="AS40" s="52" t="s">
        <v>24</v>
      </c>
      <c r="AT40" s="19">
        <v>162</v>
      </c>
      <c r="AU40" s="50">
        <v>152</v>
      </c>
      <c r="AV40" s="19">
        <v>1002</v>
      </c>
      <c r="AW40" s="50">
        <v>970</v>
      </c>
      <c r="AX40" s="19">
        <v>8678</v>
      </c>
      <c r="AY40" s="50">
        <v>2671</v>
      </c>
      <c r="AZ40" s="19">
        <v>0</v>
      </c>
      <c r="BA40" s="50">
        <v>207</v>
      </c>
      <c r="BB40" s="19">
        <v>681</v>
      </c>
      <c r="BC40" s="50">
        <v>586</v>
      </c>
      <c r="BD40" s="52" t="s">
        <v>24</v>
      </c>
      <c r="BE40" s="19">
        <v>906</v>
      </c>
      <c r="BF40" s="50">
        <v>770</v>
      </c>
      <c r="BG40" s="19">
        <v>957</v>
      </c>
      <c r="BH40" s="50">
        <v>428</v>
      </c>
      <c r="BI40" s="19">
        <v>10</v>
      </c>
      <c r="BJ40" s="50">
        <v>21</v>
      </c>
      <c r="BK40" s="23" t="s">
        <v>61</v>
      </c>
      <c r="BL40" s="50" t="s">
        <v>61</v>
      </c>
      <c r="BM40" s="23">
        <v>702</v>
      </c>
      <c r="BN40" s="50">
        <v>537</v>
      </c>
      <c r="BO40" s="52" t="s">
        <v>24</v>
      </c>
      <c r="BP40" s="19">
        <v>248</v>
      </c>
      <c r="BQ40" s="50">
        <v>258</v>
      </c>
      <c r="BR40" s="19">
        <v>18</v>
      </c>
      <c r="BS40" s="50">
        <v>43</v>
      </c>
      <c r="BT40" s="19">
        <v>732</v>
      </c>
      <c r="BU40" s="50">
        <v>592</v>
      </c>
      <c r="BV40" s="19">
        <v>0</v>
      </c>
      <c r="BW40" s="50">
        <v>207</v>
      </c>
      <c r="BX40" s="19">
        <v>1604</v>
      </c>
      <c r="BY40" s="50">
        <v>1419</v>
      </c>
      <c r="BZ40" s="52" t="s">
        <v>24</v>
      </c>
      <c r="CA40" s="19">
        <v>106</v>
      </c>
      <c r="CB40" s="50">
        <v>185</v>
      </c>
      <c r="CC40" s="19">
        <v>271</v>
      </c>
      <c r="CD40" s="50">
        <v>222</v>
      </c>
      <c r="CE40" s="19">
        <v>1088</v>
      </c>
      <c r="CF40" s="50">
        <v>651</v>
      </c>
      <c r="CG40" s="19">
        <v>0</v>
      </c>
      <c r="CH40" s="50">
        <v>207</v>
      </c>
      <c r="CI40" s="19">
        <v>1109</v>
      </c>
      <c r="CJ40" s="50">
        <v>874</v>
      </c>
      <c r="CK40" s="52" t="s">
        <v>24</v>
      </c>
      <c r="CL40" s="19">
        <v>1190</v>
      </c>
      <c r="CM40" s="50">
        <v>730</v>
      </c>
      <c r="CN40" s="19">
        <v>97</v>
      </c>
      <c r="CO40" s="50">
        <v>108</v>
      </c>
      <c r="CP40" s="19">
        <v>360</v>
      </c>
      <c r="CQ40" s="50">
        <v>390</v>
      </c>
      <c r="CR40" s="19">
        <v>0</v>
      </c>
      <c r="CS40" s="50">
        <v>207</v>
      </c>
      <c r="CT40" s="19">
        <v>731</v>
      </c>
      <c r="CU40" s="50">
        <v>485</v>
      </c>
      <c r="CV40" s="52" t="s">
        <v>24</v>
      </c>
      <c r="CW40" s="19">
        <v>0</v>
      </c>
      <c r="CX40" s="50">
        <v>207</v>
      </c>
      <c r="CY40" s="19">
        <v>9494</v>
      </c>
      <c r="CZ40" s="50">
        <v>2074</v>
      </c>
      <c r="DA40" s="19">
        <v>8842</v>
      </c>
      <c r="DB40" s="50">
        <v>2243</v>
      </c>
      <c r="DC40" s="19">
        <v>70</v>
      </c>
      <c r="DD40" s="50">
        <v>120</v>
      </c>
      <c r="DE40" s="19">
        <v>0</v>
      </c>
      <c r="DF40" s="50">
        <v>207</v>
      </c>
      <c r="DG40" s="52" t="s">
        <v>24</v>
      </c>
      <c r="DH40" s="19">
        <v>1794</v>
      </c>
      <c r="DI40" s="50">
        <v>822</v>
      </c>
      <c r="DJ40" s="19">
        <v>1589</v>
      </c>
      <c r="DK40" s="50">
        <v>1444</v>
      </c>
      <c r="DL40" s="19">
        <v>725</v>
      </c>
      <c r="DM40" s="50">
        <v>618</v>
      </c>
      <c r="DN40" s="19">
        <v>754</v>
      </c>
      <c r="DO40" s="50">
        <v>518</v>
      </c>
      <c r="DP40" s="19">
        <v>31</v>
      </c>
      <c r="DQ40" s="50">
        <v>40</v>
      </c>
      <c r="DR40" s="52" t="s">
        <v>24</v>
      </c>
      <c r="DS40" s="19">
        <v>7424</v>
      </c>
      <c r="DT40" s="50">
        <v>1551</v>
      </c>
      <c r="DU40" s="19">
        <v>104</v>
      </c>
      <c r="DV40" s="50">
        <v>109</v>
      </c>
      <c r="DW40" s="19">
        <v>0</v>
      </c>
      <c r="DX40" s="50">
        <v>207</v>
      </c>
      <c r="DY40" s="19">
        <v>7320</v>
      </c>
      <c r="DZ40" s="50">
        <v>1552</v>
      </c>
    </row>
    <row r="41" spans="1:130" s="85" customFormat="1" x14ac:dyDescent="0.2">
      <c r="A41" s="52"/>
      <c r="B41" s="53"/>
      <c r="C41" s="54"/>
      <c r="D41" s="53"/>
      <c r="E41" s="54"/>
      <c r="F41" s="53"/>
      <c r="G41" s="54"/>
      <c r="H41" s="53"/>
      <c r="I41" s="54"/>
      <c r="J41" s="19"/>
      <c r="K41" s="50"/>
      <c r="L41" s="52"/>
      <c r="M41" s="23"/>
      <c r="N41" s="50"/>
      <c r="O41" s="19"/>
      <c r="P41" s="50"/>
      <c r="Q41" s="19"/>
      <c r="R41" s="50"/>
      <c r="S41" s="19"/>
      <c r="T41" s="50"/>
      <c r="U41" s="19"/>
      <c r="V41" s="50"/>
      <c r="W41" s="52"/>
      <c r="X41" s="19"/>
      <c r="Y41" s="50"/>
      <c r="Z41" s="19"/>
      <c r="AA41" s="50"/>
      <c r="AB41" s="19"/>
      <c r="AC41" s="50"/>
      <c r="AD41" s="19"/>
      <c r="AE41" s="50"/>
      <c r="AF41" s="19"/>
      <c r="AG41" s="50"/>
      <c r="AH41" s="52"/>
      <c r="AI41" s="19"/>
      <c r="AJ41" s="50"/>
      <c r="AK41" s="43"/>
      <c r="AL41" s="66"/>
      <c r="AM41" s="19"/>
      <c r="AN41" s="50"/>
      <c r="AO41" s="19"/>
      <c r="AP41" s="50"/>
      <c r="AQ41" s="19"/>
      <c r="AR41" s="50"/>
      <c r="AS41" s="52"/>
      <c r="AT41" s="19"/>
      <c r="AU41" s="50"/>
      <c r="AV41" s="19"/>
      <c r="AW41" s="50"/>
      <c r="AX41" s="19"/>
      <c r="AY41" s="50"/>
      <c r="AZ41" s="19"/>
      <c r="BA41" s="50"/>
      <c r="BB41" s="19"/>
      <c r="BC41" s="50"/>
      <c r="BD41" s="52"/>
      <c r="BE41" s="19"/>
      <c r="BF41" s="50"/>
      <c r="BG41" s="19"/>
      <c r="BH41" s="50"/>
      <c r="BI41" s="19"/>
      <c r="BJ41" s="50"/>
      <c r="BK41" s="19"/>
      <c r="BL41" s="50"/>
      <c r="BM41" s="19"/>
      <c r="BN41" s="50"/>
      <c r="BO41" s="52"/>
      <c r="BP41" s="19"/>
      <c r="BQ41" s="50"/>
      <c r="BR41" s="19"/>
      <c r="BS41" s="50"/>
      <c r="BT41" s="19"/>
      <c r="BU41" s="50"/>
      <c r="BV41" s="19"/>
      <c r="BW41" s="50"/>
      <c r="BX41" s="19"/>
      <c r="BY41" s="50"/>
      <c r="BZ41" s="52"/>
      <c r="CA41" s="19"/>
      <c r="CB41" s="50"/>
      <c r="CC41" s="19"/>
      <c r="CD41" s="50"/>
      <c r="CE41" s="19"/>
      <c r="CF41" s="50"/>
      <c r="CG41" s="19"/>
      <c r="CH41" s="50"/>
      <c r="CI41" s="19"/>
      <c r="CJ41" s="50"/>
      <c r="CK41" s="52"/>
      <c r="CL41" s="19"/>
      <c r="CM41" s="50"/>
      <c r="CN41" s="19"/>
      <c r="CO41" s="50"/>
      <c r="CP41" s="19"/>
      <c r="CQ41" s="50"/>
      <c r="CR41" s="19"/>
      <c r="CS41" s="50"/>
      <c r="CT41" s="19"/>
      <c r="CU41" s="50"/>
      <c r="CV41" s="52"/>
      <c r="CW41" s="19"/>
      <c r="CX41" s="50"/>
      <c r="CY41" s="19"/>
      <c r="CZ41" s="50"/>
      <c r="DA41" s="19"/>
      <c r="DB41" s="50"/>
      <c r="DC41" s="19"/>
      <c r="DD41" s="50"/>
      <c r="DE41" s="19"/>
      <c r="DF41" s="50"/>
      <c r="DG41" s="52"/>
      <c r="DH41" s="19"/>
      <c r="DI41" s="50"/>
      <c r="DJ41" s="19"/>
      <c r="DK41" s="50"/>
      <c r="DL41" s="19"/>
      <c r="DM41" s="50"/>
      <c r="DN41" s="19"/>
      <c r="DO41" s="50"/>
      <c r="DP41" s="19"/>
      <c r="DQ41" s="50"/>
      <c r="DR41" s="52"/>
      <c r="DS41" s="19"/>
      <c r="DT41" s="50"/>
      <c r="DU41" s="19"/>
      <c r="DV41" s="50"/>
      <c r="DW41" s="19"/>
      <c r="DX41" s="50"/>
      <c r="DY41" s="19"/>
      <c r="DZ41" s="50"/>
    </row>
    <row r="42" spans="1:130" s="85" customFormat="1" x14ac:dyDescent="0.2">
      <c r="A42" s="52" t="s">
        <v>25</v>
      </c>
      <c r="B42" s="53">
        <v>6015580</v>
      </c>
      <c r="C42" s="54">
        <v>3399</v>
      </c>
      <c r="D42" s="53">
        <v>5056661</v>
      </c>
      <c r="E42" s="54">
        <v>24391</v>
      </c>
      <c r="F42" s="53">
        <v>777061</v>
      </c>
      <c r="G42" s="54">
        <v>22731</v>
      </c>
      <c r="H42" s="53">
        <v>159152</v>
      </c>
      <c r="I42" s="54">
        <v>8254</v>
      </c>
      <c r="J42" s="19">
        <v>1449</v>
      </c>
      <c r="K42" s="50">
        <v>889</v>
      </c>
      <c r="L42" s="52" t="s">
        <v>25</v>
      </c>
      <c r="M42" s="23">
        <v>920</v>
      </c>
      <c r="N42" s="50">
        <v>747</v>
      </c>
      <c r="O42" s="19">
        <v>3305</v>
      </c>
      <c r="P42" s="50">
        <v>1362</v>
      </c>
      <c r="Q42" s="19">
        <v>7887</v>
      </c>
      <c r="R42" s="50">
        <v>1884</v>
      </c>
      <c r="S42" s="19">
        <v>9646</v>
      </c>
      <c r="T42" s="50">
        <v>2219</v>
      </c>
      <c r="U42" s="19">
        <v>4791</v>
      </c>
      <c r="V42" s="50">
        <v>1640</v>
      </c>
      <c r="W42" s="52" t="s">
        <v>25</v>
      </c>
      <c r="X42" s="19">
        <v>268</v>
      </c>
      <c r="Y42" s="50">
        <v>205</v>
      </c>
      <c r="Z42" s="19">
        <v>254</v>
      </c>
      <c r="AA42" s="50">
        <v>323</v>
      </c>
      <c r="AB42" s="19">
        <v>405</v>
      </c>
      <c r="AC42" s="50">
        <v>257</v>
      </c>
      <c r="AD42" s="19">
        <v>7190</v>
      </c>
      <c r="AE42" s="50">
        <v>2021</v>
      </c>
      <c r="AF42" s="19">
        <v>2055</v>
      </c>
      <c r="AG42" s="50">
        <v>883</v>
      </c>
      <c r="AH42" s="52" t="s">
        <v>25</v>
      </c>
      <c r="AI42" s="19">
        <v>1357</v>
      </c>
      <c r="AJ42" s="50">
        <v>779</v>
      </c>
      <c r="AK42" s="43">
        <v>915</v>
      </c>
      <c r="AL42" s="66">
        <v>1159</v>
      </c>
      <c r="AM42" s="19">
        <v>23915</v>
      </c>
      <c r="AN42" s="50">
        <v>4061</v>
      </c>
      <c r="AO42" s="19">
        <v>3563</v>
      </c>
      <c r="AP42" s="50">
        <v>1239</v>
      </c>
      <c r="AQ42" s="19">
        <v>6004</v>
      </c>
      <c r="AR42" s="50">
        <v>2032</v>
      </c>
      <c r="AS42" s="52" t="s">
        <v>25</v>
      </c>
      <c r="AT42" s="19">
        <v>20834</v>
      </c>
      <c r="AU42" s="50">
        <v>3254</v>
      </c>
      <c r="AV42" s="19">
        <v>1724</v>
      </c>
      <c r="AW42" s="50">
        <v>1169</v>
      </c>
      <c r="AX42" s="19">
        <v>690</v>
      </c>
      <c r="AY42" s="50">
        <v>483</v>
      </c>
      <c r="AZ42" s="19">
        <v>275</v>
      </c>
      <c r="BA42" s="50">
        <v>322</v>
      </c>
      <c r="BB42" s="19">
        <v>918</v>
      </c>
      <c r="BC42" s="50">
        <v>486</v>
      </c>
      <c r="BD42" s="52" t="s">
        <v>25</v>
      </c>
      <c r="BE42" s="19">
        <v>1719</v>
      </c>
      <c r="BF42" s="50">
        <v>814</v>
      </c>
      <c r="BG42" s="19">
        <v>1647</v>
      </c>
      <c r="BH42" s="50">
        <v>800</v>
      </c>
      <c r="BI42" s="19">
        <v>2813</v>
      </c>
      <c r="BJ42" s="50">
        <v>1067</v>
      </c>
      <c r="BK42" s="19">
        <v>1930</v>
      </c>
      <c r="BL42" s="50">
        <v>1022</v>
      </c>
      <c r="BM42" s="23" t="s">
        <v>61</v>
      </c>
      <c r="BN42" s="50" t="s">
        <v>61</v>
      </c>
      <c r="BO42" s="52" t="s">
        <v>25</v>
      </c>
      <c r="BP42" s="23">
        <v>99</v>
      </c>
      <c r="BQ42" s="50">
        <v>121</v>
      </c>
      <c r="BR42" s="19">
        <v>3820</v>
      </c>
      <c r="BS42" s="50">
        <v>1671</v>
      </c>
      <c r="BT42" s="19">
        <v>1600</v>
      </c>
      <c r="BU42" s="50">
        <v>1054</v>
      </c>
      <c r="BV42" s="19">
        <v>137</v>
      </c>
      <c r="BW42" s="50">
        <v>159</v>
      </c>
      <c r="BX42" s="19">
        <v>1291</v>
      </c>
      <c r="BY42" s="50">
        <v>722</v>
      </c>
      <c r="BZ42" s="52" t="s">
        <v>25</v>
      </c>
      <c r="CA42" s="19">
        <v>685</v>
      </c>
      <c r="CB42" s="50">
        <v>432</v>
      </c>
      <c r="CC42" s="19">
        <v>3176</v>
      </c>
      <c r="CD42" s="50">
        <v>1271</v>
      </c>
      <c r="CE42" s="19">
        <v>4526</v>
      </c>
      <c r="CF42" s="50">
        <v>1760</v>
      </c>
      <c r="CG42" s="19">
        <v>392</v>
      </c>
      <c r="CH42" s="50">
        <v>450</v>
      </c>
      <c r="CI42" s="19">
        <v>4660</v>
      </c>
      <c r="CJ42" s="50">
        <v>2203</v>
      </c>
      <c r="CK42" s="52" t="s">
        <v>25</v>
      </c>
      <c r="CL42" s="19">
        <v>4893</v>
      </c>
      <c r="CM42" s="50">
        <v>1805</v>
      </c>
      <c r="CN42" s="19">
        <v>2044</v>
      </c>
      <c r="CO42" s="50">
        <v>1511</v>
      </c>
      <c r="CP42" s="19">
        <v>1901</v>
      </c>
      <c r="CQ42" s="50">
        <v>866</v>
      </c>
      <c r="CR42" s="19">
        <v>200</v>
      </c>
      <c r="CS42" s="50">
        <v>166</v>
      </c>
      <c r="CT42" s="19">
        <v>1360</v>
      </c>
      <c r="CU42" s="50">
        <v>1085</v>
      </c>
      <c r="CV42" s="52" t="s">
        <v>25</v>
      </c>
      <c r="CW42" s="19">
        <v>858</v>
      </c>
      <c r="CX42" s="50">
        <v>523</v>
      </c>
      <c r="CY42" s="19">
        <v>2940</v>
      </c>
      <c r="CZ42" s="50">
        <v>1135</v>
      </c>
      <c r="DA42" s="19">
        <v>9634</v>
      </c>
      <c r="DB42" s="50">
        <v>2103</v>
      </c>
      <c r="DC42" s="19">
        <v>955</v>
      </c>
      <c r="DD42" s="50">
        <v>624</v>
      </c>
      <c r="DE42" s="19">
        <v>0</v>
      </c>
      <c r="DF42" s="50">
        <v>182</v>
      </c>
      <c r="DG42" s="52" t="s">
        <v>25</v>
      </c>
      <c r="DH42" s="19">
        <v>1867</v>
      </c>
      <c r="DI42" s="50">
        <v>1173</v>
      </c>
      <c r="DJ42" s="19">
        <v>2611</v>
      </c>
      <c r="DK42" s="50">
        <v>1242</v>
      </c>
      <c r="DL42" s="19">
        <v>498</v>
      </c>
      <c r="DM42" s="50">
        <v>363</v>
      </c>
      <c r="DN42" s="19">
        <v>1932</v>
      </c>
      <c r="DO42" s="50">
        <v>1076</v>
      </c>
      <c r="DP42" s="19">
        <v>599</v>
      </c>
      <c r="DQ42" s="50">
        <v>752</v>
      </c>
      <c r="DR42" s="52" t="s">
        <v>25</v>
      </c>
      <c r="DS42" s="19">
        <v>22706</v>
      </c>
      <c r="DT42" s="50">
        <v>2811</v>
      </c>
      <c r="DU42" s="19">
        <v>1323</v>
      </c>
      <c r="DV42" s="50">
        <v>1210</v>
      </c>
      <c r="DW42" s="19">
        <v>307</v>
      </c>
      <c r="DX42" s="50">
        <v>404</v>
      </c>
      <c r="DY42" s="19">
        <v>21076</v>
      </c>
      <c r="DZ42" s="50">
        <v>2576</v>
      </c>
    </row>
    <row r="43" spans="1:130" s="85" customFormat="1" x14ac:dyDescent="0.2">
      <c r="A43" s="52" t="s">
        <v>26</v>
      </c>
      <c r="B43" s="53">
        <v>1019646</v>
      </c>
      <c r="C43" s="54">
        <v>1426</v>
      </c>
      <c r="D43" s="53">
        <v>855861</v>
      </c>
      <c r="E43" s="54">
        <v>9601</v>
      </c>
      <c r="F43" s="53">
        <v>118200</v>
      </c>
      <c r="G43" s="54">
        <v>7821</v>
      </c>
      <c r="H43" s="53">
        <v>42760</v>
      </c>
      <c r="I43" s="54">
        <v>6511</v>
      </c>
      <c r="J43" s="19">
        <v>0</v>
      </c>
      <c r="K43" s="50">
        <v>165</v>
      </c>
      <c r="L43" s="52" t="s">
        <v>26</v>
      </c>
      <c r="M43" s="23">
        <v>657</v>
      </c>
      <c r="N43" s="50">
        <v>411</v>
      </c>
      <c r="O43" s="19">
        <v>1187</v>
      </c>
      <c r="P43" s="50">
        <v>624</v>
      </c>
      <c r="Q43" s="19">
        <v>320</v>
      </c>
      <c r="R43" s="50">
        <v>378</v>
      </c>
      <c r="S43" s="19">
        <v>4339</v>
      </c>
      <c r="T43" s="50">
        <v>1223</v>
      </c>
      <c r="U43" s="19">
        <v>3268</v>
      </c>
      <c r="V43" s="50">
        <v>1204</v>
      </c>
      <c r="W43" s="52" t="s">
        <v>26</v>
      </c>
      <c r="X43" s="19">
        <v>0</v>
      </c>
      <c r="Y43" s="50">
        <v>165</v>
      </c>
      <c r="Z43" s="19">
        <v>0</v>
      </c>
      <c r="AA43" s="50">
        <v>165</v>
      </c>
      <c r="AB43" s="19">
        <v>0</v>
      </c>
      <c r="AC43" s="50">
        <v>165</v>
      </c>
      <c r="AD43" s="19">
        <v>955</v>
      </c>
      <c r="AE43" s="50">
        <v>893</v>
      </c>
      <c r="AF43" s="19">
        <v>568</v>
      </c>
      <c r="AG43" s="50">
        <v>447</v>
      </c>
      <c r="AH43" s="52" t="s">
        <v>26</v>
      </c>
      <c r="AI43" s="19">
        <v>99</v>
      </c>
      <c r="AJ43" s="50">
        <v>130</v>
      </c>
      <c r="AK43" s="43">
        <v>5182</v>
      </c>
      <c r="AL43" s="66">
        <v>3955</v>
      </c>
      <c r="AM43" s="19">
        <v>1012</v>
      </c>
      <c r="AN43" s="50">
        <v>851</v>
      </c>
      <c r="AO43" s="19">
        <v>1564</v>
      </c>
      <c r="AP43" s="50">
        <v>1274</v>
      </c>
      <c r="AQ43" s="19">
        <v>606</v>
      </c>
      <c r="AR43" s="50">
        <v>652</v>
      </c>
      <c r="AS43" s="52" t="s">
        <v>26</v>
      </c>
      <c r="AT43" s="19">
        <v>301</v>
      </c>
      <c r="AU43" s="50">
        <v>278</v>
      </c>
      <c r="AV43" s="19">
        <v>102</v>
      </c>
      <c r="AW43" s="50">
        <v>142</v>
      </c>
      <c r="AX43" s="19">
        <v>0</v>
      </c>
      <c r="AY43" s="50">
        <v>165</v>
      </c>
      <c r="AZ43" s="19">
        <v>201</v>
      </c>
      <c r="BA43" s="50">
        <v>247</v>
      </c>
      <c r="BB43" s="19">
        <v>153</v>
      </c>
      <c r="BC43" s="50">
        <v>147</v>
      </c>
      <c r="BD43" s="52" t="s">
        <v>26</v>
      </c>
      <c r="BE43" s="19">
        <v>39</v>
      </c>
      <c r="BF43" s="50">
        <v>75</v>
      </c>
      <c r="BG43" s="19">
        <v>791</v>
      </c>
      <c r="BH43" s="50">
        <v>773</v>
      </c>
      <c r="BI43" s="19">
        <v>633</v>
      </c>
      <c r="BJ43" s="50">
        <v>409</v>
      </c>
      <c r="BK43" s="19">
        <v>61</v>
      </c>
      <c r="BL43" s="50">
        <v>102</v>
      </c>
      <c r="BM43" s="19">
        <v>1452</v>
      </c>
      <c r="BN43" s="50">
        <v>1420</v>
      </c>
      <c r="BO43" s="52" t="s">
        <v>26</v>
      </c>
      <c r="BP43" s="23" t="s">
        <v>61</v>
      </c>
      <c r="BQ43" s="50" t="s">
        <v>61</v>
      </c>
      <c r="BR43" s="23">
        <v>168</v>
      </c>
      <c r="BS43" s="50">
        <v>221</v>
      </c>
      <c r="BT43" s="19">
        <v>1151</v>
      </c>
      <c r="BU43" s="50">
        <v>1076</v>
      </c>
      <c r="BV43" s="19">
        <v>283</v>
      </c>
      <c r="BW43" s="50">
        <v>456</v>
      </c>
      <c r="BX43" s="19">
        <v>133</v>
      </c>
      <c r="BY43" s="50">
        <v>154</v>
      </c>
      <c r="BZ43" s="52" t="s">
        <v>26</v>
      </c>
      <c r="CA43" s="19">
        <v>21</v>
      </c>
      <c r="CB43" s="50">
        <v>38</v>
      </c>
      <c r="CC43" s="19">
        <v>139</v>
      </c>
      <c r="CD43" s="50">
        <v>237</v>
      </c>
      <c r="CE43" s="19">
        <v>1358</v>
      </c>
      <c r="CF43" s="50">
        <v>973</v>
      </c>
      <c r="CG43" s="19">
        <v>1801</v>
      </c>
      <c r="CH43" s="50">
        <v>753</v>
      </c>
      <c r="CI43" s="19">
        <v>294</v>
      </c>
      <c r="CJ43" s="50">
        <v>259</v>
      </c>
      <c r="CK43" s="52" t="s">
        <v>26</v>
      </c>
      <c r="CL43" s="19">
        <v>105</v>
      </c>
      <c r="CM43" s="50">
        <v>189</v>
      </c>
      <c r="CN43" s="19">
        <v>408</v>
      </c>
      <c r="CO43" s="50">
        <v>293</v>
      </c>
      <c r="CP43" s="19">
        <v>143</v>
      </c>
      <c r="CQ43" s="50">
        <v>134</v>
      </c>
      <c r="CR43" s="19">
        <v>51</v>
      </c>
      <c r="CS43" s="50">
        <v>76</v>
      </c>
      <c r="CT43" s="19">
        <v>71</v>
      </c>
      <c r="CU43" s="50">
        <v>79</v>
      </c>
      <c r="CV43" s="52" t="s">
        <v>26</v>
      </c>
      <c r="CW43" s="19">
        <v>308</v>
      </c>
      <c r="CX43" s="50">
        <v>277</v>
      </c>
      <c r="CY43" s="19">
        <v>179</v>
      </c>
      <c r="CZ43" s="50">
        <v>209</v>
      </c>
      <c r="DA43" s="19">
        <v>3235</v>
      </c>
      <c r="DB43" s="50">
        <v>1000</v>
      </c>
      <c r="DC43" s="19">
        <v>1807</v>
      </c>
      <c r="DD43" s="50">
        <v>1029</v>
      </c>
      <c r="DE43" s="19">
        <v>15</v>
      </c>
      <c r="DF43" s="50">
        <v>30</v>
      </c>
      <c r="DG43" s="52" t="s">
        <v>26</v>
      </c>
      <c r="DH43" s="19">
        <v>331</v>
      </c>
      <c r="DI43" s="50">
        <v>293</v>
      </c>
      <c r="DJ43" s="19">
        <v>4959</v>
      </c>
      <c r="DK43" s="50">
        <v>1665</v>
      </c>
      <c r="DL43" s="19">
        <v>50</v>
      </c>
      <c r="DM43" s="50">
        <v>83</v>
      </c>
      <c r="DN43" s="19">
        <v>251</v>
      </c>
      <c r="DO43" s="50">
        <v>195</v>
      </c>
      <c r="DP43" s="19">
        <v>2009</v>
      </c>
      <c r="DQ43" s="50">
        <v>998</v>
      </c>
      <c r="DR43" s="52" t="s">
        <v>26</v>
      </c>
      <c r="DS43" s="19">
        <v>2825</v>
      </c>
      <c r="DT43" s="50">
        <v>986</v>
      </c>
      <c r="DU43" s="19">
        <v>0</v>
      </c>
      <c r="DV43" s="50">
        <v>165</v>
      </c>
      <c r="DW43" s="19">
        <v>41</v>
      </c>
      <c r="DX43" s="50">
        <v>67</v>
      </c>
      <c r="DY43" s="19">
        <v>2784</v>
      </c>
      <c r="DZ43" s="50">
        <v>984</v>
      </c>
    </row>
    <row r="44" spans="1:130" ht="13.5" thickBot="1" x14ac:dyDescent="0.25">
      <c r="A44" s="52"/>
      <c r="B44" s="53"/>
      <c r="C44" s="54"/>
      <c r="D44" s="53"/>
      <c r="E44" s="54"/>
      <c r="F44" s="53"/>
      <c r="G44" s="54"/>
      <c r="H44" s="53"/>
      <c r="I44" s="54"/>
      <c r="J44" s="19">
        <f>SUM(J12:J43)</f>
        <v>64059</v>
      </c>
      <c r="K44" s="19">
        <f t="shared" ref="K44:BV44" si="0">SUM(K12:K43)</f>
        <v>23914</v>
      </c>
      <c r="L44" s="19">
        <f t="shared" si="0"/>
        <v>0</v>
      </c>
      <c r="M44" s="19">
        <f t="shared" si="0"/>
        <v>21850</v>
      </c>
      <c r="N44" s="19">
        <f t="shared" si="0"/>
        <v>14665</v>
      </c>
      <c r="O44" s="19">
        <f t="shared" si="0"/>
        <v>97909</v>
      </c>
      <c r="P44" s="19">
        <f t="shared" si="0"/>
        <v>30684</v>
      </c>
      <c r="Q44" s="19">
        <f t="shared" si="0"/>
        <v>38467</v>
      </c>
      <c r="R44" s="19">
        <f t="shared" si="0"/>
        <v>20892</v>
      </c>
      <c r="S44" s="19">
        <f t="shared" si="0"/>
        <v>273763</v>
      </c>
      <c r="T44" s="19">
        <f t="shared" si="0"/>
        <v>56677</v>
      </c>
      <c r="U44" s="19">
        <f t="shared" si="0"/>
        <v>93756</v>
      </c>
      <c r="V44" s="19">
        <f t="shared" si="0"/>
        <v>30641</v>
      </c>
      <c r="W44" s="19">
        <f t="shared" si="0"/>
        <v>0</v>
      </c>
      <c r="X44" s="19">
        <f t="shared" si="0"/>
        <v>48281</v>
      </c>
      <c r="Y44" s="19">
        <f t="shared" si="0"/>
        <v>17468</v>
      </c>
      <c r="Z44" s="19">
        <f t="shared" si="0"/>
        <v>13351</v>
      </c>
      <c r="AA44" s="19">
        <f t="shared" si="0"/>
        <v>9851</v>
      </c>
      <c r="AB44" s="19">
        <f t="shared" si="0"/>
        <v>35245</v>
      </c>
      <c r="AC44" s="19">
        <f t="shared" si="0"/>
        <v>12278</v>
      </c>
      <c r="AD44" s="19">
        <f t="shared" si="0"/>
        <v>219175</v>
      </c>
      <c r="AE44" s="19">
        <f t="shared" si="0"/>
        <v>51155</v>
      </c>
      <c r="AF44" s="19">
        <f t="shared" si="0"/>
        <v>134362</v>
      </c>
      <c r="AG44" s="19">
        <f t="shared" si="0"/>
        <v>35800</v>
      </c>
      <c r="AH44" s="19">
        <f t="shared" si="0"/>
        <v>0</v>
      </c>
      <c r="AI44" s="19">
        <f t="shared" si="0"/>
        <v>32655</v>
      </c>
      <c r="AJ44" s="19">
        <f t="shared" si="0"/>
        <v>16328</v>
      </c>
      <c r="AK44" s="19">
        <f t="shared" si="0"/>
        <v>23148</v>
      </c>
      <c r="AL44" s="19">
        <f t="shared" si="0"/>
        <v>15549</v>
      </c>
      <c r="AM44" s="19">
        <f t="shared" si="0"/>
        <v>213866</v>
      </c>
      <c r="AN44" s="19">
        <f t="shared" si="0"/>
        <v>46678</v>
      </c>
      <c r="AO44" s="19">
        <f t="shared" si="0"/>
        <v>85996</v>
      </c>
      <c r="AP44" s="19">
        <f t="shared" si="0"/>
        <v>30246</v>
      </c>
      <c r="AQ44" s="19">
        <f t="shared" si="0"/>
        <v>44513</v>
      </c>
      <c r="AR44" s="19">
        <f t="shared" si="0"/>
        <v>18181</v>
      </c>
      <c r="AS44" s="19">
        <f t="shared" si="0"/>
        <v>0</v>
      </c>
      <c r="AT44" s="19">
        <f t="shared" si="0"/>
        <v>58105</v>
      </c>
      <c r="AU44" s="19">
        <f t="shared" si="0"/>
        <v>24391</v>
      </c>
      <c r="AV44" s="19">
        <f t="shared" si="0"/>
        <v>54994</v>
      </c>
      <c r="AW44" s="19">
        <f t="shared" si="0"/>
        <v>22793</v>
      </c>
      <c r="AX44" s="19">
        <f t="shared" si="0"/>
        <v>44446</v>
      </c>
      <c r="AY44" s="19">
        <f t="shared" si="0"/>
        <v>20864</v>
      </c>
      <c r="AZ44" s="19">
        <f t="shared" si="0"/>
        <v>17429</v>
      </c>
      <c r="BA44" s="19">
        <f t="shared" si="0"/>
        <v>11244</v>
      </c>
      <c r="BB44" s="19">
        <f t="shared" si="0"/>
        <v>76113</v>
      </c>
      <c r="BC44" s="19">
        <f t="shared" si="0"/>
        <v>24225</v>
      </c>
      <c r="BD44" s="19">
        <f t="shared" si="0"/>
        <v>0</v>
      </c>
      <c r="BE44" s="19">
        <f t="shared" si="0"/>
        <v>75849</v>
      </c>
      <c r="BF44" s="19">
        <f t="shared" si="0"/>
        <v>26234</v>
      </c>
      <c r="BG44" s="19">
        <f t="shared" si="0"/>
        <v>101865</v>
      </c>
      <c r="BH44" s="19">
        <f t="shared" si="0"/>
        <v>31691</v>
      </c>
      <c r="BI44" s="19">
        <f t="shared" si="0"/>
        <v>56704</v>
      </c>
      <c r="BJ44" s="19">
        <f t="shared" si="0"/>
        <v>23017</v>
      </c>
      <c r="BK44" s="19">
        <f t="shared" si="0"/>
        <v>44578</v>
      </c>
      <c r="BL44" s="19">
        <f t="shared" si="0"/>
        <v>19566</v>
      </c>
      <c r="BM44" s="19">
        <f t="shared" si="0"/>
        <v>102868</v>
      </c>
      <c r="BN44" s="19">
        <f t="shared" si="0"/>
        <v>32964</v>
      </c>
      <c r="BO44" s="19">
        <f t="shared" si="0"/>
        <v>0</v>
      </c>
      <c r="BP44" s="19">
        <f t="shared" si="0"/>
        <v>13039</v>
      </c>
      <c r="BQ44" s="19">
        <f t="shared" si="0"/>
        <v>10037</v>
      </c>
      <c r="BR44" s="19">
        <f t="shared" si="0"/>
        <v>34833</v>
      </c>
      <c r="BS44" s="19">
        <f t="shared" si="0"/>
        <v>18340</v>
      </c>
      <c r="BT44" s="19">
        <f t="shared" si="0"/>
        <v>65589</v>
      </c>
      <c r="BU44" s="19">
        <f t="shared" si="0"/>
        <v>27502</v>
      </c>
      <c r="BV44" s="19">
        <f t="shared" si="0"/>
        <v>25902</v>
      </c>
      <c r="BW44" s="19">
        <f t="shared" ref="BW44:DZ44" si="1">SUM(BW12:BW43)</f>
        <v>12555</v>
      </c>
      <c r="BX44" s="19">
        <f t="shared" si="1"/>
        <v>95764</v>
      </c>
      <c r="BY44" s="19">
        <f t="shared" si="1"/>
        <v>29728</v>
      </c>
      <c r="BZ44" s="19">
        <f t="shared" si="1"/>
        <v>0</v>
      </c>
      <c r="CA44" s="19">
        <f t="shared" si="1"/>
        <v>36283</v>
      </c>
      <c r="CB44" s="19">
        <f t="shared" si="1"/>
        <v>18566</v>
      </c>
      <c r="CC44" s="19">
        <f t="shared" si="1"/>
        <v>239867</v>
      </c>
      <c r="CD44" s="19">
        <f t="shared" si="1"/>
        <v>48417</v>
      </c>
      <c r="CE44" s="19">
        <f t="shared" si="1"/>
        <v>113871</v>
      </c>
      <c r="CF44" s="19">
        <f t="shared" si="1"/>
        <v>37378</v>
      </c>
      <c r="CG44" s="19">
        <f t="shared" si="1"/>
        <v>20504</v>
      </c>
      <c r="CH44" s="19">
        <f t="shared" si="1"/>
        <v>13170</v>
      </c>
      <c r="CI44" s="19">
        <f t="shared" si="1"/>
        <v>134347</v>
      </c>
      <c r="CJ44" s="19">
        <f t="shared" si="1"/>
        <v>37791</v>
      </c>
      <c r="CK44" s="19">
        <f t="shared" si="1"/>
        <v>0</v>
      </c>
      <c r="CL44" s="19">
        <f t="shared" si="1"/>
        <v>52223</v>
      </c>
      <c r="CM44" s="19">
        <f t="shared" si="1"/>
        <v>25169</v>
      </c>
      <c r="CN44" s="19">
        <f t="shared" si="1"/>
        <v>58538</v>
      </c>
      <c r="CO44" s="19">
        <f t="shared" si="1"/>
        <v>21710</v>
      </c>
      <c r="CP44" s="19">
        <f t="shared" si="1"/>
        <v>126940</v>
      </c>
      <c r="CQ44" s="19">
        <f t="shared" si="1"/>
        <v>37350</v>
      </c>
      <c r="CR44" s="19">
        <f t="shared" si="1"/>
        <v>19611</v>
      </c>
      <c r="CS44" s="19">
        <f t="shared" si="1"/>
        <v>10495</v>
      </c>
      <c r="CT44" s="19">
        <f t="shared" si="1"/>
        <v>63478</v>
      </c>
      <c r="CU44" s="19">
        <f t="shared" si="1"/>
        <v>26357</v>
      </c>
      <c r="CV44" s="19">
        <f t="shared" si="1"/>
        <v>0</v>
      </c>
      <c r="CW44" s="19">
        <f t="shared" si="1"/>
        <v>14667</v>
      </c>
      <c r="CX44" s="19">
        <f t="shared" si="1"/>
        <v>9014</v>
      </c>
      <c r="CY44" s="19">
        <f t="shared" si="1"/>
        <v>117237</v>
      </c>
      <c r="CZ44" s="19">
        <f t="shared" si="1"/>
        <v>38385</v>
      </c>
      <c r="DA44" s="19">
        <f t="shared" si="1"/>
        <v>264183</v>
      </c>
      <c r="DB44" s="19">
        <f t="shared" si="1"/>
        <v>55737</v>
      </c>
      <c r="DC44" s="19">
        <f t="shared" si="1"/>
        <v>45314</v>
      </c>
      <c r="DD44" s="19">
        <f t="shared" si="1"/>
        <v>20414</v>
      </c>
      <c r="DE44" s="19">
        <f t="shared" si="1"/>
        <v>9735</v>
      </c>
      <c r="DF44" s="19">
        <f t="shared" si="1"/>
        <v>7587</v>
      </c>
      <c r="DG44" s="19">
        <f t="shared" si="1"/>
        <v>0</v>
      </c>
      <c r="DH44" s="19">
        <f t="shared" si="1"/>
        <v>143288</v>
      </c>
      <c r="DI44" s="19">
        <f t="shared" si="1"/>
        <v>45152</v>
      </c>
      <c r="DJ44" s="19">
        <f t="shared" si="1"/>
        <v>106222</v>
      </c>
      <c r="DK44" s="19">
        <f t="shared" si="1"/>
        <v>34202</v>
      </c>
      <c r="DL44" s="19">
        <f t="shared" si="1"/>
        <v>17842</v>
      </c>
      <c r="DM44" s="19">
        <f t="shared" si="1"/>
        <v>12088</v>
      </c>
      <c r="DN44" s="19">
        <f t="shared" si="1"/>
        <v>81872</v>
      </c>
      <c r="DO44" s="19">
        <f t="shared" si="1"/>
        <v>27115</v>
      </c>
      <c r="DP44" s="19">
        <f t="shared" si="1"/>
        <v>17994</v>
      </c>
      <c r="DQ44" s="19">
        <f t="shared" si="1"/>
        <v>14471</v>
      </c>
      <c r="DR44" s="19">
        <f t="shared" si="1"/>
        <v>0</v>
      </c>
      <c r="DS44" s="19">
        <f t="shared" si="1"/>
        <v>1158243</v>
      </c>
      <c r="DT44" s="19">
        <f t="shared" si="1"/>
        <v>115304</v>
      </c>
      <c r="DU44" s="19">
        <f t="shared" si="1"/>
        <v>49573</v>
      </c>
      <c r="DV44" s="19">
        <f t="shared" si="1"/>
        <v>21698</v>
      </c>
      <c r="DW44" s="19">
        <f t="shared" si="1"/>
        <v>8408</v>
      </c>
      <c r="DX44" s="19">
        <f t="shared" si="1"/>
        <v>8888</v>
      </c>
      <c r="DY44" s="19">
        <f t="shared" si="1"/>
        <v>1100262</v>
      </c>
      <c r="DZ44" s="19">
        <f t="shared" si="1"/>
        <v>112237</v>
      </c>
    </row>
    <row r="45" spans="1:130" s="118" customFormat="1" ht="12.75" customHeight="1" thickBot="1" x14ac:dyDescent="0.25">
      <c r="A45" s="94" t="s">
        <v>130</v>
      </c>
      <c r="B45" s="95" t="s">
        <v>56</v>
      </c>
      <c r="C45" s="95"/>
      <c r="D45" s="95" t="s">
        <v>57</v>
      </c>
      <c r="E45" s="95"/>
      <c r="F45" s="95" t="s">
        <v>60</v>
      </c>
      <c r="G45" s="95"/>
      <c r="H45" s="96" t="s">
        <v>59</v>
      </c>
      <c r="I45" s="97"/>
      <c r="J45" s="97"/>
      <c r="K45" s="98"/>
      <c r="L45" s="94" t="s">
        <v>130</v>
      </c>
      <c r="M45" s="96" t="s">
        <v>67</v>
      </c>
      <c r="N45" s="97"/>
      <c r="O45" s="97"/>
      <c r="P45" s="97"/>
      <c r="Q45" s="97"/>
      <c r="R45" s="97"/>
      <c r="S45" s="97"/>
      <c r="T45" s="97"/>
      <c r="U45" s="97"/>
      <c r="V45" s="98"/>
      <c r="W45" s="94" t="s">
        <v>130</v>
      </c>
      <c r="X45" s="96" t="s">
        <v>67</v>
      </c>
      <c r="Y45" s="97"/>
      <c r="Z45" s="97"/>
      <c r="AA45" s="97"/>
      <c r="AB45" s="97"/>
      <c r="AC45" s="97"/>
      <c r="AD45" s="97"/>
      <c r="AE45" s="97"/>
      <c r="AF45" s="97"/>
      <c r="AG45" s="98"/>
      <c r="AH45" s="94" t="s">
        <v>130</v>
      </c>
      <c r="AI45" s="96" t="s">
        <v>67</v>
      </c>
      <c r="AJ45" s="97"/>
      <c r="AK45" s="97"/>
      <c r="AL45" s="97"/>
      <c r="AM45" s="97"/>
      <c r="AN45" s="97"/>
      <c r="AO45" s="97"/>
      <c r="AP45" s="97"/>
      <c r="AQ45" s="97"/>
      <c r="AR45" s="98"/>
      <c r="AS45" s="94" t="s">
        <v>130</v>
      </c>
      <c r="AT45" s="96" t="s">
        <v>67</v>
      </c>
      <c r="AU45" s="97"/>
      <c r="AV45" s="97"/>
      <c r="AW45" s="97"/>
      <c r="AX45" s="97"/>
      <c r="AY45" s="97"/>
      <c r="AZ45" s="97"/>
      <c r="BA45" s="97"/>
      <c r="BB45" s="97"/>
      <c r="BC45" s="98"/>
      <c r="BD45" s="94" t="s">
        <v>130</v>
      </c>
      <c r="BE45" s="96" t="s">
        <v>67</v>
      </c>
      <c r="BF45" s="97"/>
      <c r="BG45" s="97"/>
      <c r="BH45" s="97"/>
      <c r="BI45" s="97"/>
      <c r="BJ45" s="97"/>
      <c r="BK45" s="97"/>
      <c r="BL45" s="97"/>
      <c r="BM45" s="97"/>
      <c r="BN45" s="98"/>
      <c r="BO45" s="94" t="s">
        <v>130</v>
      </c>
      <c r="BP45" s="96" t="s">
        <v>67</v>
      </c>
      <c r="BQ45" s="97"/>
      <c r="BR45" s="97"/>
      <c r="BS45" s="97"/>
      <c r="BT45" s="97"/>
      <c r="BU45" s="97"/>
      <c r="BV45" s="97"/>
      <c r="BW45" s="97"/>
      <c r="BX45" s="97"/>
      <c r="BY45" s="98"/>
      <c r="BZ45" s="94" t="s">
        <v>130</v>
      </c>
      <c r="CA45" s="96" t="s">
        <v>67</v>
      </c>
      <c r="CB45" s="97"/>
      <c r="CC45" s="97"/>
      <c r="CD45" s="97"/>
      <c r="CE45" s="97"/>
      <c r="CF45" s="97"/>
      <c r="CG45" s="97"/>
      <c r="CH45" s="97"/>
      <c r="CI45" s="97"/>
      <c r="CJ45" s="98"/>
      <c r="CK45" s="94" t="s">
        <v>130</v>
      </c>
      <c r="CL45" s="96" t="s">
        <v>67</v>
      </c>
      <c r="CM45" s="97"/>
      <c r="CN45" s="97"/>
      <c r="CO45" s="97"/>
      <c r="CP45" s="97"/>
      <c r="CQ45" s="97"/>
      <c r="CR45" s="97"/>
      <c r="CS45" s="97"/>
      <c r="CT45" s="97"/>
      <c r="CU45" s="98"/>
      <c r="CV45" s="94" t="s">
        <v>130</v>
      </c>
      <c r="CW45" s="96" t="s">
        <v>67</v>
      </c>
      <c r="CX45" s="97"/>
      <c r="CY45" s="97"/>
      <c r="CZ45" s="97"/>
      <c r="DA45" s="97"/>
      <c r="DB45" s="97"/>
      <c r="DC45" s="97"/>
      <c r="DD45" s="97"/>
      <c r="DE45" s="97"/>
      <c r="DF45" s="98"/>
      <c r="DG45" s="94" t="s">
        <v>130</v>
      </c>
      <c r="DH45" s="96" t="s">
        <v>67</v>
      </c>
      <c r="DI45" s="97"/>
      <c r="DJ45" s="97"/>
      <c r="DK45" s="97"/>
      <c r="DL45" s="97"/>
      <c r="DM45" s="97"/>
      <c r="DN45" s="97"/>
      <c r="DO45" s="97"/>
      <c r="DP45" s="97"/>
      <c r="DQ45" s="98"/>
      <c r="DR45" s="94" t="s">
        <v>130</v>
      </c>
      <c r="DS45" s="99" t="s">
        <v>132</v>
      </c>
      <c r="DT45" s="99"/>
      <c r="DU45" s="99"/>
      <c r="DV45" s="99"/>
      <c r="DW45" s="99"/>
      <c r="DX45" s="99"/>
      <c r="DY45" s="99"/>
      <c r="DZ45" s="99"/>
    </row>
    <row r="46" spans="1:130" s="85" customFormat="1" ht="12.75" customHeight="1" x14ac:dyDescent="0.2">
      <c r="A46" s="100"/>
      <c r="B46" s="101"/>
      <c r="C46" s="101"/>
      <c r="D46" s="101"/>
      <c r="E46" s="101"/>
      <c r="F46" s="101"/>
      <c r="G46" s="101"/>
      <c r="H46" s="102" t="s">
        <v>58</v>
      </c>
      <c r="I46" s="103"/>
      <c r="J46" s="104" t="s">
        <v>0</v>
      </c>
      <c r="K46" s="105"/>
      <c r="L46" s="100"/>
      <c r="M46" s="106" t="s">
        <v>1</v>
      </c>
      <c r="N46" s="105"/>
      <c r="O46" s="106" t="s">
        <v>2</v>
      </c>
      <c r="P46" s="105"/>
      <c r="Q46" s="106" t="s">
        <v>3</v>
      </c>
      <c r="R46" s="105"/>
      <c r="S46" s="106" t="s">
        <v>4</v>
      </c>
      <c r="T46" s="105"/>
      <c r="U46" s="106" t="s">
        <v>5</v>
      </c>
      <c r="V46" s="105"/>
      <c r="W46" s="100"/>
      <c r="X46" s="106" t="s">
        <v>6</v>
      </c>
      <c r="Y46" s="105"/>
      <c r="Z46" s="106" t="s">
        <v>7</v>
      </c>
      <c r="AA46" s="105"/>
      <c r="AB46" s="106" t="s">
        <v>8</v>
      </c>
      <c r="AC46" s="105"/>
      <c r="AD46" s="106" t="s">
        <v>9</v>
      </c>
      <c r="AE46" s="105"/>
      <c r="AF46" s="106" t="s">
        <v>10</v>
      </c>
      <c r="AG46" s="105"/>
      <c r="AH46" s="100"/>
      <c r="AI46" s="107" t="s">
        <v>11</v>
      </c>
      <c r="AJ46" s="108"/>
      <c r="AK46" s="193" t="s">
        <v>12</v>
      </c>
      <c r="AL46" s="194"/>
      <c r="AM46" s="107" t="s">
        <v>13</v>
      </c>
      <c r="AN46" s="108"/>
      <c r="AO46" s="106" t="s">
        <v>14</v>
      </c>
      <c r="AP46" s="105"/>
      <c r="AQ46" s="106" t="s">
        <v>15</v>
      </c>
      <c r="AR46" s="105"/>
      <c r="AS46" s="100"/>
      <c r="AT46" s="106" t="s">
        <v>16</v>
      </c>
      <c r="AU46" s="105"/>
      <c r="AV46" s="106" t="s">
        <v>17</v>
      </c>
      <c r="AW46" s="105"/>
      <c r="AX46" s="107" t="s">
        <v>18</v>
      </c>
      <c r="AY46" s="108"/>
      <c r="AZ46" s="106" t="s">
        <v>19</v>
      </c>
      <c r="BA46" s="105"/>
      <c r="BB46" s="106" t="s">
        <v>20</v>
      </c>
      <c r="BC46" s="105"/>
      <c r="BD46" s="100"/>
      <c r="BE46" s="106" t="s">
        <v>21</v>
      </c>
      <c r="BF46" s="105"/>
      <c r="BG46" s="106" t="s">
        <v>22</v>
      </c>
      <c r="BH46" s="105"/>
      <c r="BI46" s="106" t="s">
        <v>23</v>
      </c>
      <c r="BJ46" s="105"/>
      <c r="BK46" s="106" t="s">
        <v>24</v>
      </c>
      <c r="BL46" s="105"/>
      <c r="BM46" s="106" t="s">
        <v>25</v>
      </c>
      <c r="BN46" s="105"/>
      <c r="BO46" s="100"/>
      <c r="BP46" s="106" t="s">
        <v>26</v>
      </c>
      <c r="BQ46" s="105"/>
      <c r="BR46" s="106" t="s">
        <v>27</v>
      </c>
      <c r="BS46" s="105"/>
      <c r="BT46" s="106" t="s">
        <v>28</v>
      </c>
      <c r="BU46" s="105"/>
      <c r="BV46" s="106" t="s">
        <v>29</v>
      </c>
      <c r="BW46" s="105"/>
      <c r="BX46" s="106" t="s">
        <v>30</v>
      </c>
      <c r="BY46" s="105"/>
      <c r="BZ46" s="100"/>
      <c r="CA46" s="106" t="s">
        <v>31</v>
      </c>
      <c r="CB46" s="105"/>
      <c r="CC46" s="106" t="s">
        <v>32</v>
      </c>
      <c r="CD46" s="105"/>
      <c r="CE46" s="106" t="s">
        <v>33</v>
      </c>
      <c r="CF46" s="105"/>
      <c r="CG46" s="106" t="s">
        <v>34</v>
      </c>
      <c r="CH46" s="105"/>
      <c r="CI46" s="106" t="s">
        <v>35</v>
      </c>
      <c r="CJ46" s="105"/>
      <c r="CK46" s="100"/>
      <c r="CL46" s="106" t="s">
        <v>36</v>
      </c>
      <c r="CM46" s="105"/>
      <c r="CN46" s="106" t="s">
        <v>37</v>
      </c>
      <c r="CO46" s="105"/>
      <c r="CP46" s="106" t="s">
        <v>38</v>
      </c>
      <c r="CQ46" s="105"/>
      <c r="CR46" s="106" t="s">
        <v>40</v>
      </c>
      <c r="CS46" s="105"/>
      <c r="CT46" s="107" t="s">
        <v>41</v>
      </c>
      <c r="CU46" s="108"/>
      <c r="CV46" s="100"/>
      <c r="CW46" s="107" t="s">
        <v>42</v>
      </c>
      <c r="CX46" s="108"/>
      <c r="CY46" s="107" t="s">
        <v>43</v>
      </c>
      <c r="CZ46" s="108"/>
      <c r="DA46" s="106" t="s">
        <v>44</v>
      </c>
      <c r="DB46" s="105"/>
      <c r="DC46" s="106" t="s">
        <v>45</v>
      </c>
      <c r="DD46" s="105"/>
      <c r="DE46" s="106" t="s">
        <v>46</v>
      </c>
      <c r="DF46" s="105"/>
      <c r="DG46" s="100"/>
      <c r="DH46" s="106" t="s">
        <v>47</v>
      </c>
      <c r="DI46" s="105"/>
      <c r="DJ46" s="106" t="s">
        <v>48</v>
      </c>
      <c r="DK46" s="105"/>
      <c r="DL46" s="106" t="s">
        <v>49</v>
      </c>
      <c r="DM46" s="105"/>
      <c r="DN46" s="106" t="s">
        <v>50</v>
      </c>
      <c r="DO46" s="105"/>
      <c r="DP46" s="106" t="s">
        <v>51</v>
      </c>
      <c r="DQ46" s="109"/>
      <c r="DR46" s="100"/>
      <c r="DS46" s="110" t="s">
        <v>58</v>
      </c>
      <c r="DT46" s="110"/>
      <c r="DU46" s="110" t="s">
        <v>39</v>
      </c>
      <c r="DV46" s="110"/>
      <c r="DW46" s="110" t="s">
        <v>63</v>
      </c>
      <c r="DX46" s="110"/>
      <c r="DY46" s="110" t="s">
        <v>64</v>
      </c>
      <c r="DZ46" s="110"/>
    </row>
    <row r="47" spans="1:130" s="85" customFormat="1" ht="13.5" thickBot="1" x14ac:dyDescent="0.25">
      <c r="A47" s="111"/>
      <c r="B47" s="12" t="s">
        <v>52</v>
      </c>
      <c r="C47" s="13" t="s">
        <v>53</v>
      </c>
      <c r="D47" s="14" t="s">
        <v>52</v>
      </c>
      <c r="E47" s="13" t="s">
        <v>53</v>
      </c>
      <c r="F47" s="14" t="s">
        <v>52</v>
      </c>
      <c r="G47" s="13" t="s">
        <v>53</v>
      </c>
      <c r="H47" s="14" t="s">
        <v>52</v>
      </c>
      <c r="I47" s="13" t="s">
        <v>53</v>
      </c>
      <c r="J47" s="24" t="s">
        <v>52</v>
      </c>
      <c r="K47" s="4" t="s">
        <v>53</v>
      </c>
      <c r="L47" s="111"/>
      <c r="M47" s="27" t="s">
        <v>52</v>
      </c>
      <c r="N47" s="4" t="s">
        <v>53</v>
      </c>
      <c r="O47" s="27" t="s">
        <v>52</v>
      </c>
      <c r="P47" s="4" t="s">
        <v>53</v>
      </c>
      <c r="Q47" s="27" t="s">
        <v>52</v>
      </c>
      <c r="R47" s="4" t="s">
        <v>53</v>
      </c>
      <c r="S47" s="27" t="s">
        <v>52</v>
      </c>
      <c r="T47" s="4" t="s">
        <v>53</v>
      </c>
      <c r="U47" s="27" t="s">
        <v>52</v>
      </c>
      <c r="V47" s="4" t="s">
        <v>53</v>
      </c>
      <c r="W47" s="111"/>
      <c r="X47" s="27" t="s">
        <v>52</v>
      </c>
      <c r="Y47" s="4" t="s">
        <v>53</v>
      </c>
      <c r="Z47" s="27" t="s">
        <v>52</v>
      </c>
      <c r="AA47" s="4" t="s">
        <v>53</v>
      </c>
      <c r="AB47" s="27" t="s">
        <v>52</v>
      </c>
      <c r="AC47" s="4" t="s">
        <v>53</v>
      </c>
      <c r="AD47" s="27" t="s">
        <v>52</v>
      </c>
      <c r="AE47" s="4" t="s">
        <v>53</v>
      </c>
      <c r="AF47" s="27" t="s">
        <v>52</v>
      </c>
      <c r="AG47" s="4" t="s">
        <v>53</v>
      </c>
      <c r="AH47" s="111"/>
      <c r="AI47" s="27" t="s">
        <v>52</v>
      </c>
      <c r="AJ47" s="4" t="s">
        <v>53</v>
      </c>
      <c r="AK47" s="90" t="s">
        <v>52</v>
      </c>
      <c r="AL47" s="129" t="s">
        <v>53</v>
      </c>
      <c r="AM47" s="27" t="s">
        <v>52</v>
      </c>
      <c r="AN47" s="4" t="s">
        <v>53</v>
      </c>
      <c r="AO47" s="27" t="s">
        <v>52</v>
      </c>
      <c r="AP47" s="4" t="s">
        <v>53</v>
      </c>
      <c r="AQ47" s="27" t="s">
        <v>52</v>
      </c>
      <c r="AR47" s="4" t="s">
        <v>53</v>
      </c>
      <c r="AS47" s="111"/>
      <c r="AT47" s="27" t="s">
        <v>52</v>
      </c>
      <c r="AU47" s="4" t="s">
        <v>53</v>
      </c>
      <c r="AV47" s="27" t="s">
        <v>52</v>
      </c>
      <c r="AW47" s="4" t="s">
        <v>53</v>
      </c>
      <c r="AX47" s="27" t="s">
        <v>52</v>
      </c>
      <c r="AY47" s="4" t="s">
        <v>53</v>
      </c>
      <c r="AZ47" s="27" t="s">
        <v>52</v>
      </c>
      <c r="BA47" s="4" t="s">
        <v>53</v>
      </c>
      <c r="BB47" s="27" t="s">
        <v>52</v>
      </c>
      <c r="BC47" s="4" t="s">
        <v>53</v>
      </c>
      <c r="BD47" s="111"/>
      <c r="BE47" s="27" t="s">
        <v>52</v>
      </c>
      <c r="BF47" s="4" t="s">
        <v>53</v>
      </c>
      <c r="BG47" s="27" t="s">
        <v>52</v>
      </c>
      <c r="BH47" s="4" t="s">
        <v>53</v>
      </c>
      <c r="BI47" s="27" t="s">
        <v>52</v>
      </c>
      <c r="BJ47" s="4" t="s">
        <v>53</v>
      </c>
      <c r="BK47" s="27" t="s">
        <v>52</v>
      </c>
      <c r="BL47" s="4" t="s">
        <v>53</v>
      </c>
      <c r="BM47" s="27" t="s">
        <v>52</v>
      </c>
      <c r="BN47" s="4" t="s">
        <v>53</v>
      </c>
      <c r="BO47" s="111"/>
      <c r="BP47" s="27" t="s">
        <v>52</v>
      </c>
      <c r="BQ47" s="4" t="s">
        <v>53</v>
      </c>
      <c r="BR47" s="27" t="s">
        <v>52</v>
      </c>
      <c r="BS47" s="4" t="s">
        <v>53</v>
      </c>
      <c r="BT47" s="27" t="s">
        <v>52</v>
      </c>
      <c r="BU47" s="4" t="s">
        <v>53</v>
      </c>
      <c r="BV47" s="27" t="s">
        <v>52</v>
      </c>
      <c r="BW47" s="4" t="s">
        <v>53</v>
      </c>
      <c r="BX47" s="27" t="s">
        <v>52</v>
      </c>
      <c r="BY47" s="4" t="s">
        <v>53</v>
      </c>
      <c r="BZ47" s="111"/>
      <c r="CA47" s="27" t="s">
        <v>52</v>
      </c>
      <c r="CB47" s="4" t="s">
        <v>53</v>
      </c>
      <c r="CC47" s="27" t="s">
        <v>52</v>
      </c>
      <c r="CD47" s="4" t="s">
        <v>53</v>
      </c>
      <c r="CE47" s="27" t="s">
        <v>52</v>
      </c>
      <c r="CF47" s="4" t="s">
        <v>53</v>
      </c>
      <c r="CG47" s="27" t="s">
        <v>52</v>
      </c>
      <c r="CH47" s="4" t="s">
        <v>53</v>
      </c>
      <c r="CI47" s="27" t="s">
        <v>52</v>
      </c>
      <c r="CJ47" s="4" t="s">
        <v>53</v>
      </c>
      <c r="CK47" s="111"/>
      <c r="CL47" s="27" t="s">
        <v>52</v>
      </c>
      <c r="CM47" s="4" t="s">
        <v>53</v>
      </c>
      <c r="CN47" s="27" t="s">
        <v>52</v>
      </c>
      <c r="CO47" s="4" t="s">
        <v>53</v>
      </c>
      <c r="CP47" s="27" t="s">
        <v>52</v>
      </c>
      <c r="CQ47" s="4" t="s">
        <v>53</v>
      </c>
      <c r="CR47" s="27" t="s">
        <v>52</v>
      </c>
      <c r="CS47" s="4" t="s">
        <v>53</v>
      </c>
      <c r="CT47" s="27" t="s">
        <v>52</v>
      </c>
      <c r="CU47" s="4" t="s">
        <v>53</v>
      </c>
      <c r="CV47" s="111"/>
      <c r="CW47" s="27" t="s">
        <v>52</v>
      </c>
      <c r="CX47" s="4" t="s">
        <v>53</v>
      </c>
      <c r="CY47" s="27" t="s">
        <v>52</v>
      </c>
      <c r="CZ47" s="4" t="s">
        <v>53</v>
      </c>
      <c r="DA47" s="27" t="s">
        <v>52</v>
      </c>
      <c r="DB47" s="4" t="s">
        <v>53</v>
      </c>
      <c r="DC47" s="27" t="s">
        <v>52</v>
      </c>
      <c r="DD47" s="4" t="s">
        <v>53</v>
      </c>
      <c r="DE47" s="27" t="s">
        <v>52</v>
      </c>
      <c r="DF47" s="4" t="s">
        <v>53</v>
      </c>
      <c r="DG47" s="111"/>
      <c r="DH47" s="27" t="s">
        <v>52</v>
      </c>
      <c r="DI47" s="4" t="s">
        <v>53</v>
      </c>
      <c r="DJ47" s="27" t="s">
        <v>52</v>
      </c>
      <c r="DK47" s="4" t="s">
        <v>53</v>
      </c>
      <c r="DL47" s="27" t="s">
        <v>52</v>
      </c>
      <c r="DM47" s="4" t="s">
        <v>53</v>
      </c>
      <c r="DN47" s="27" t="s">
        <v>52</v>
      </c>
      <c r="DO47" s="4" t="s">
        <v>53</v>
      </c>
      <c r="DP47" s="27" t="s">
        <v>52</v>
      </c>
      <c r="DQ47" s="4" t="s">
        <v>53</v>
      </c>
      <c r="DR47" s="111"/>
      <c r="DS47" s="27" t="s">
        <v>52</v>
      </c>
      <c r="DT47" s="4" t="s">
        <v>53</v>
      </c>
      <c r="DU47" s="27" t="s">
        <v>52</v>
      </c>
      <c r="DV47" s="4" t="s">
        <v>53</v>
      </c>
      <c r="DW47" s="27" t="s">
        <v>52</v>
      </c>
      <c r="DX47" s="4" t="s">
        <v>53</v>
      </c>
      <c r="DY47" s="27" t="s">
        <v>52</v>
      </c>
      <c r="DZ47" s="4" t="s">
        <v>53</v>
      </c>
    </row>
    <row r="48" spans="1:130" s="85" customFormat="1" x14ac:dyDescent="0.2">
      <c r="A48" s="58"/>
      <c r="B48" s="18"/>
      <c r="C48" s="17"/>
      <c r="D48" s="18"/>
      <c r="E48" s="17"/>
      <c r="F48" s="18"/>
      <c r="G48" s="17"/>
      <c r="H48" s="18"/>
      <c r="I48" s="17"/>
      <c r="J48" s="18"/>
      <c r="K48" s="17"/>
      <c r="L48" s="49"/>
      <c r="M48" s="18"/>
      <c r="N48" s="11"/>
      <c r="O48" s="18"/>
      <c r="P48" s="11"/>
      <c r="Q48" s="18"/>
      <c r="R48" s="11"/>
      <c r="S48" s="18"/>
      <c r="T48" s="11"/>
      <c r="U48" s="18"/>
      <c r="V48" s="11"/>
      <c r="W48" s="49"/>
      <c r="X48" s="18"/>
      <c r="Y48" s="11"/>
      <c r="Z48" s="18"/>
      <c r="AA48" s="11"/>
      <c r="AB48" s="18"/>
      <c r="AC48" s="11"/>
      <c r="AD48" s="18"/>
      <c r="AE48" s="11"/>
      <c r="AF48" s="18"/>
      <c r="AG48" s="11"/>
      <c r="AH48" s="49"/>
      <c r="AI48" s="18"/>
      <c r="AJ48" s="11"/>
      <c r="AK48" s="82"/>
      <c r="AL48" s="133"/>
      <c r="AM48" s="18"/>
      <c r="AN48" s="11"/>
      <c r="AO48" s="18"/>
      <c r="AP48" s="11"/>
      <c r="AQ48" s="18"/>
      <c r="AR48" s="11"/>
      <c r="AS48" s="49"/>
      <c r="AT48" s="18"/>
      <c r="AU48" s="11"/>
      <c r="AV48" s="18"/>
      <c r="AW48" s="11"/>
      <c r="AX48" s="18"/>
      <c r="AY48" s="11"/>
      <c r="AZ48" s="18"/>
      <c r="BA48" s="11"/>
      <c r="BB48" s="18"/>
      <c r="BC48" s="11"/>
      <c r="BD48" s="49"/>
      <c r="BE48" s="18"/>
      <c r="BF48" s="11"/>
      <c r="BG48" s="18"/>
      <c r="BH48" s="11"/>
      <c r="BI48" s="18"/>
      <c r="BJ48" s="11"/>
      <c r="BK48" s="18"/>
      <c r="BL48" s="11"/>
      <c r="BM48" s="18"/>
      <c r="BN48" s="11"/>
      <c r="BO48" s="49"/>
      <c r="BP48" s="18"/>
      <c r="BQ48" s="11"/>
      <c r="BR48" s="18"/>
      <c r="BS48" s="11"/>
      <c r="BT48" s="18"/>
      <c r="BU48" s="11"/>
      <c r="BV48" s="18"/>
      <c r="BW48" s="11"/>
      <c r="BX48" s="18"/>
      <c r="BY48" s="11"/>
      <c r="BZ48" s="49"/>
      <c r="CA48" s="18"/>
      <c r="CB48" s="11"/>
      <c r="CC48" s="18"/>
      <c r="CD48" s="11"/>
      <c r="CE48" s="18"/>
      <c r="CF48" s="11"/>
      <c r="CG48" s="18"/>
      <c r="CH48" s="11"/>
      <c r="CI48" s="18"/>
      <c r="CJ48" s="11"/>
      <c r="CK48" s="49"/>
      <c r="CL48" s="18"/>
      <c r="CM48" s="11"/>
      <c r="CN48" s="18"/>
      <c r="CO48" s="11"/>
      <c r="CP48" s="18"/>
      <c r="CQ48" s="11"/>
      <c r="CR48" s="18"/>
      <c r="CS48" s="11"/>
      <c r="CT48" s="18"/>
      <c r="CU48" s="11"/>
      <c r="CV48" s="49"/>
      <c r="CW48" s="18"/>
      <c r="CX48" s="11"/>
      <c r="CY48" s="18"/>
      <c r="CZ48" s="11"/>
      <c r="DA48" s="18"/>
      <c r="DB48" s="11"/>
      <c r="DC48" s="18"/>
      <c r="DD48" s="11"/>
      <c r="DE48" s="18"/>
      <c r="DF48" s="11"/>
      <c r="DG48" s="49"/>
      <c r="DH48" s="18"/>
      <c r="DI48" s="11"/>
      <c r="DJ48" s="18"/>
      <c r="DK48" s="11"/>
      <c r="DL48" s="18"/>
      <c r="DM48" s="11"/>
      <c r="DN48" s="18"/>
      <c r="DO48" s="11"/>
      <c r="DP48" s="18"/>
      <c r="DQ48" s="11"/>
      <c r="DR48" s="49"/>
      <c r="DS48" s="18"/>
      <c r="DT48" s="11"/>
      <c r="DU48" s="18"/>
      <c r="DV48" s="11"/>
      <c r="DW48" s="18"/>
      <c r="DX48" s="11"/>
      <c r="DY48" s="18"/>
      <c r="DZ48" s="11"/>
    </row>
    <row r="49" spans="1:130" x14ac:dyDescent="0.2">
      <c r="A49" s="52" t="s">
        <v>27</v>
      </c>
      <c r="B49" s="53">
        <v>1869217</v>
      </c>
      <c r="C49" s="54">
        <v>1976</v>
      </c>
      <c r="D49" s="53">
        <v>1570592</v>
      </c>
      <c r="E49" s="54">
        <v>11472</v>
      </c>
      <c r="F49" s="53">
        <v>236217</v>
      </c>
      <c r="G49" s="54">
        <v>10096</v>
      </c>
      <c r="H49" s="53">
        <v>52950</v>
      </c>
      <c r="I49" s="54">
        <v>4461</v>
      </c>
      <c r="J49" s="19">
        <v>32</v>
      </c>
      <c r="K49" s="50">
        <v>40</v>
      </c>
      <c r="L49" s="52" t="s">
        <v>27</v>
      </c>
      <c r="M49" s="19">
        <v>122</v>
      </c>
      <c r="N49" s="50">
        <v>136</v>
      </c>
      <c r="O49" s="19">
        <v>1489</v>
      </c>
      <c r="P49" s="50">
        <v>662</v>
      </c>
      <c r="Q49" s="19">
        <v>741</v>
      </c>
      <c r="R49" s="50">
        <v>597</v>
      </c>
      <c r="S49" s="19">
        <v>3317</v>
      </c>
      <c r="T49" s="50">
        <v>927</v>
      </c>
      <c r="U49" s="19">
        <v>3571</v>
      </c>
      <c r="V49" s="50">
        <v>1015</v>
      </c>
      <c r="W49" s="52" t="s">
        <v>27</v>
      </c>
      <c r="X49" s="19">
        <v>300</v>
      </c>
      <c r="Y49" s="50">
        <v>273</v>
      </c>
      <c r="Z49" s="19">
        <v>34</v>
      </c>
      <c r="AA49" s="50">
        <v>55</v>
      </c>
      <c r="AB49" s="19">
        <v>13</v>
      </c>
      <c r="AC49" s="50">
        <v>26</v>
      </c>
      <c r="AD49" s="19">
        <v>1805</v>
      </c>
      <c r="AE49" s="50">
        <v>854</v>
      </c>
      <c r="AF49" s="19">
        <v>556</v>
      </c>
      <c r="AG49" s="50">
        <v>418</v>
      </c>
      <c r="AH49" s="52" t="s">
        <v>27</v>
      </c>
      <c r="AI49" s="19">
        <v>110</v>
      </c>
      <c r="AJ49" s="50">
        <v>143</v>
      </c>
      <c r="AK49" s="43">
        <v>299</v>
      </c>
      <c r="AL49" s="66">
        <v>420</v>
      </c>
      <c r="AM49" s="19">
        <v>4450</v>
      </c>
      <c r="AN49" s="50">
        <v>1957</v>
      </c>
      <c r="AO49" s="19">
        <v>539</v>
      </c>
      <c r="AP49" s="50">
        <v>372</v>
      </c>
      <c r="AQ49" s="19">
        <v>6081</v>
      </c>
      <c r="AR49" s="50">
        <v>1400</v>
      </c>
      <c r="AS49" s="52" t="s">
        <v>27</v>
      </c>
      <c r="AT49" s="19">
        <v>3294</v>
      </c>
      <c r="AU49" s="50">
        <v>1294</v>
      </c>
      <c r="AV49" s="19">
        <v>508</v>
      </c>
      <c r="AW49" s="50">
        <v>376</v>
      </c>
      <c r="AX49" s="19">
        <v>516</v>
      </c>
      <c r="AY49" s="50">
        <v>645</v>
      </c>
      <c r="AZ49" s="19">
        <v>586</v>
      </c>
      <c r="BA49" s="50">
        <v>735</v>
      </c>
      <c r="BB49" s="19">
        <v>259</v>
      </c>
      <c r="BC49" s="50">
        <v>301</v>
      </c>
      <c r="BD49" s="52" t="s">
        <v>27</v>
      </c>
      <c r="BE49" s="19">
        <v>40</v>
      </c>
      <c r="BF49" s="50">
        <v>65</v>
      </c>
      <c r="BG49" s="19">
        <v>753</v>
      </c>
      <c r="BH49" s="50">
        <v>603</v>
      </c>
      <c r="BI49" s="19">
        <v>2156</v>
      </c>
      <c r="BJ49" s="50">
        <v>1168</v>
      </c>
      <c r="BK49" s="19">
        <v>218</v>
      </c>
      <c r="BL49" s="50">
        <v>269</v>
      </c>
      <c r="BM49" s="19">
        <v>2276</v>
      </c>
      <c r="BN49" s="50">
        <v>838</v>
      </c>
      <c r="BO49" s="52" t="s">
        <v>27</v>
      </c>
      <c r="BP49" s="19">
        <v>307</v>
      </c>
      <c r="BQ49" s="50">
        <v>304</v>
      </c>
      <c r="BR49" s="23" t="s">
        <v>61</v>
      </c>
      <c r="BS49" s="50" t="s">
        <v>61</v>
      </c>
      <c r="BT49" s="23">
        <v>393</v>
      </c>
      <c r="BU49" s="50">
        <v>340</v>
      </c>
      <c r="BV49" s="19">
        <v>0</v>
      </c>
      <c r="BW49" s="50">
        <v>155</v>
      </c>
      <c r="BX49" s="19">
        <v>45</v>
      </c>
      <c r="BY49" s="50">
        <v>76</v>
      </c>
      <c r="BZ49" s="52" t="s">
        <v>27</v>
      </c>
      <c r="CA49" s="19">
        <v>1542</v>
      </c>
      <c r="CB49" s="50">
        <v>951</v>
      </c>
      <c r="CC49" s="19">
        <v>834</v>
      </c>
      <c r="CD49" s="50">
        <v>548</v>
      </c>
      <c r="CE49" s="19">
        <v>818</v>
      </c>
      <c r="CF49" s="50">
        <v>573</v>
      </c>
      <c r="CG49" s="19">
        <v>575</v>
      </c>
      <c r="CH49" s="50">
        <v>489</v>
      </c>
      <c r="CI49" s="19">
        <v>343</v>
      </c>
      <c r="CJ49" s="50">
        <v>319</v>
      </c>
      <c r="CK49" s="52" t="s">
        <v>27</v>
      </c>
      <c r="CL49" s="19">
        <v>1139</v>
      </c>
      <c r="CM49" s="50">
        <v>565</v>
      </c>
      <c r="CN49" s="19">
        <v>299</v>
      </c>
      <c r="CO49" s="50">
        <v>246</v>
      </c>
      <c r="CP49" s="19">
        <v>692</v>
      </c>
      <c r="CQ49" s="50">
        <v>409</v>
      </c>
      <c r="CR49" s="19">
        <v>0</v>
      </c>
      <c r="CS49" s="50">
        <v>155</v>
      </c>
      <c r="CT49" s="19">
        <v>159</v>
      </c>
      <c r="CU49" s="50">
        <v>191</v>
      </c>
      <c r="CV49" s="52" t="s">
        <v>27</v>
      </c>
      <c r="CW49" s="19">
        <v>2117</v>
      </c>
      <c r="CX49" s="50">
        <v>1013</v>
      </c>
      <c r="CY49" s="19">
        <v>478</v>
      </c>
      <c r="CZ49" s="50">
        <v>346</v>
      </c>
      <c r="DA49" s="19">
        <v>4460</v>
      </c>
      <c r="DB49" s="50">
        <v>1574</v>
      </c>
      <c r="DC49" s="19">
        <v>801</v>
      </c>
      <c r="DD49" s="50">
        <v>892</v>
      </c>
      <c r="DE49" s="19">
        <v>8</v>
      </c>
      <c r="DF49" s="50">
        <v>15</v>
      </c>
      <c r="DG49" s="52" t="s">
        <v>27</v>
      </c>
      <c r="DH49" s="19">
        <v>1003</v>
      </c>
      <c r="DI49" s="50">
        <v>500</v>
      </c>
      <c r="DJ49" s="19">
        <v>785</v>
      </c>
      <c r="DK49" s="50">
        <v>455</v>
      </c>
      <c r="DL49" s="19">
        <v>0</v>
      </c>
      <c r="DM49" s="50">
        <v>155</v>
      </c>
      <c r="DN49" s="19">
        <v>1341</v>
      </c>
      <c r="DO49" s="50">
        <v>1147</v>
      </c>
      <c r="DP49" s="19">
        <v>746</v>
      </c>
      <c r="DQ49" s="50">
        <v>388</v>
      </c>
      <c r="DR49" s="52" t="s">
        <v>27</v>
      </c>
      <c r="DS49" s="19">
        <v>9458</v>
      </c>
      <c r="DT49" s="50">
        <v>1447</v>
      </c>
      <c r="DU49" s="19">
        <v>389</v>
      </c>
      <c r="DV49" s="50">
        <v>388</v>
      </c>
      <c r="DW49" s="19">
        <v>0</v>
      </c>
      <c r="DX49" s="50">
        <v>155</v>
      </c>
      <c r="DY49" s="19">
        <v>9069</v>
      </c>
      <c r="DZ49" s="50">
        <v>1434</v>
      </c>
    </row>
    <row r="50" spans="1:130" x14ac:dyDescent="0.2">
      <c r="A50" s="52" t="s">
        <v>28</v>
      </c>
      <c r="B50" s="53">
        <v>2859489</v>
      </c>
      <c r="C50" s="54">
        <v>2806</v>
      </c>
      <c r="D50" s="53">
        <v>2291842</v>
      </c>
      <c r="E50" s="54">
        <v>18502</v>
      </c>
      <c r="F50" s="53">
        <v>413831</v>
      </c>
      <c r="G50" s="54">
        <v>17261</v>
      </c>
      <c r="H50" s="53">
        <v>135999</v>
      </c>
      <c r="I50" s="54">
        <v>9981</v>
      </c>
      <c r="J50" s="19">
        <v>1830</v>
      </c>
      <c r="K50" s="50">
        <v>2152</v>
      </c>
      <c r="L50" s="52" t="s">
        <v>28</v>
      </c>
      <c r="M50" s="19">
        <v>1017</v>
      </c>
      <c r="N50" s="50">
        <v>605</v>
      </c>
      <c r="O50" s="19">
        <v>5598</v>
      </c>
      <c r="P50" s="50">
        <v>1870</v>
      </c>
      <c r="Q50" s="19">
        <v>50</v>
      </c>
      <c r="R50" s="50">
        <v>84</v>
      </c>
      <c r="S50" s="19">
        <v>54765</v>
      </c>
      <c r="T50" s="50">
        <v>7082</v>
      </c>
      <c r="U50" s="19">
        <v>2058</v>
      </c>
      <c r="V50" s="50">
        <v>999</v>
      </c>
      <c r="W50" s="52" t="s">
        <v>28</v>
      </c>
      <c r="X50" s="19">
        <v>1681</v>
      </c>
      <c r="Y50" s="50">
        <v>1285</v>
      </c>
      <c r="Z50" s="19">
        <v>0</v>
      </c>
      <c r="AA50" s="50">
        <v>204</v>
      </c>
      <c r="AB50" s="19">
        <v>94</v>
      </c>
      <c r="AC50" s="50">
        <v>155</v>
      </c>
      <c r="AD50" s="19">
        <v>6001</v>
      </c>
      <c r="AE50" s="50">
        <v>2151</v>
      </c>
      <c r="AF50" s="19">
        <v>868</v>
      </c>
      <c r="AG50" s="50">
        <v>626</v>
      </c>
      <c r="AH50" s="52" t="s">
        <v>28</v>
      </c>
      <c r="AI50" s="19">
        <v>3747</v>
      </c>
      <c r="AJ50" s="50">
        <v>1663</v>
      </c>
      <c r="AK50" s="43">
        <v>2514</v>
      </c>
      <c r="AL50" s="66">
        <v>1831</v>
      </c>
      <c r="AM50" s="19">
        <v>3552</v>
      </c>
      <c r="AN50" s="50">
        <v>2074</v>
      </c>
      <c r="AO50" s="19">
        <v>2149</v>
      </c>
      <c r="AP50" s="50">
        <v>1171</v>
      </c>
      <c r="AQ50" s="19">
        <v>651</v>
      </c>
      <c r="AR50" s="50">
        <v>432</v>
      </c>
      <c r="AS50" s="52" t="s">
        <v>28</v>
      </c>
      <c r="AT50" s="19">
        <v>855</v>
      </c>
      <c r="AU50" s="50">
        <v>458</v>
      </c>
      <c r="AV50" s="19">
        <v>707</v>
      </c>
      <c r="AW50" s="50">
        <v>481</v>
      </c>
      <c r="AX50" s="19">
        <v>318</v>
      </c>
      <c r="AY50" s="50">
        <v>266</v>
      </c>
      <c r="AZ50" s="19">
        <v>66</v>
      </c>
      <c r="BA50" s="50">
        <v>108</v>
      </c>
      <c r="BB50" s="19">
        <v>816</v>
      </c>
      <c r="BC50" s="50">
        <v>489</v>
      </c>
      <c r="BD50" s="52" t="s">
        <v>28</v>
      </c>
      <c r="BE50" s="19">
        <v>792</v>
      </c>
      <c r="BF50" s="50">
        <v>753</v>
      </c>
      <c r="BG50" s="19">
        <v>2597</v>
      </c>
      <c r="BH50" s="50">
        <v>1062</v>
      </c>
      <c r="BI50" s="19">
        <v>2966</v>
      </c>
      <c r="BJ50" s="50">
        <v>1823</v>
      </c>
      <c r="BK50" s="19">
        <v>152</v>
      </c>
      <c r="BL50" s="50">
        <v>191</v>
      </c>
      <c r="BM50" s="19">
        <v>778</v>
      </c>
      <c r="BN50" s="50">
        <v>460</v>
      </c>
      <c r="BO50" s="52" t="s">
        <v>28</v>
      </c>
      <c r="BP50" s="19">
        <v>1481</v>
      </c>
      <c r="BQ50" s="50">
        <v>1068</v>
      </c>
      <c r="BR50" s="19">
        <v>801</v>
      </c>
      <c r="BS50" s="50">
        <v>934</v>
      </c>
      <c r="BT50" s="23" t="s">
        <v>61</v>
      </c>
      <c r="BU50" s="50" t="s">
        <v>61</v>
      </c>
      <c r="BV50" s="23">
        <v>64</v>
      </c>
      <c r="BW50" s="50">
        <v>111</v>
      </c>
      <c r="BX50" s="19">
        <v>522</v>
      </c>
      <c r="BY50" s="50">
        <v>332</v>
      </c>
      <c r="BZ50" s="52" t="s">
        <v>28</v>
      </c>
      <c r="CA50" s="19">
        <v>1388</v>
      </c>
      <c r="CB50" s="50">
        <v>534</v>
      </c>
      <c r="CC50" s="19">
        <v>3317</v>
      </c>
      <c r="CD50" s="50">
        <v>1767</v>
      </c>
      <c r="CE50" s="19">
        <v>1873</v>
      </c>
      <c r="CF50" s="50">
        <v>1136</v>
      </c>
      <c r="CG50" s="19">
        <v>309</v>
      </c>
      <c r="CH50" s="50">
        <v>329</v>
      </c>
      <c r="CI50" s="19">
        <v>1205</v>
      </c>
      <c r="CJ50" s="50">
        <v>758</v>
      </c>
      <c r="CK50" s="52" t="s">
        <v>28</v>
      </c>
      <c r="CL50" s="19">
        <v>264</v>
      </c>
      <c r="CM50" s="50">
        <v>222</v>
      </c>
      <c r="CN50" s="19">
        <v>2575</v>
      </c>
      <c r="CO50" s="50">
        <v>990</v>
      </c>
      <c r="CP50" s="19">
        <v>2102</v>
      </c>
      <c r="CQ50" s="50">
        <v>861</v>
      </c>
      <c r="CR50" s="19">
        <v>325</v>
      </c>
      <c r="CS50" s="50">
        <v>315</v>
      </c>
      <c r="CT50" s="19">
        <v>1374</v>
      </c>
      <c r="CU50" s="50">
        <v>1311</v>
      </c>
      <c r="CV50" s="52" t="s">
        <v>28</v>
      </c>
      <c r="CW50" s="19">
        <v>126</v>
      </c>
      <c r="CX50" s="50">
        <v>213</v>
      </c>
      <c r="CY50" s="19">
        <v>123</v>
      </c>
      <c r="CZ50" s="50">
        <v>144</v>
      </c>
      <c r="DA50" s="19">
        <v>5271</v>
      </c>
      <c r="DB50" s="50">
        <v>2153</v>
      </c>
      <c r="DC50" s="19">
        <v>5845</v>
      </c>
      <c r="DD50" s="50">
        <v>2050</v>
      </c>
      <c r="DE50" s="19">
        <v>0</v>
      </c>
      <c r="DF50" s="50">
        <v>204</v>
      </c>
      <c r="DG50" s="52" t="s">
        <v>28</v>
      </c>
      <c r="DH50" s="19">
        <v>1932</v>
      </c>
      <c r="DI50" s="50">
        <v>1124</v>
      </c>
      <c r="DJ50" s="19">
        <v>6513</v>
      </c>
      <c r="DK50" s="50">
        <v>2309</v>
      </c>
      <c r="DL50" s="19">
        <v>280</v>
      </c>
      <c r="DM50" s="50">
        <v>458</v>
      </c>
      <c r="DN50" s="19">
        <v>1144</v>
      </c>
      <c r="DO50" s="50">
        <v>709</v>
      </c>
      <c r="DP50" s="19">
        <v>543</v>
      </c>
      <c r="DQ50" s="50">
        <v>362</v>
      </c>
      <c r="DR50" s="52" t="s">
        <v>28</v>
      </c>
      <c r="DS50" s="19">
        <v>17817</v>
      </c>
      <c r="DT50" s="50">
        <v>2686</v>
      </c>
      <c r="DU50" s="19">
        <v>339</v>
      </c>
      <c r="DV50" s="50">
        <v>322</v>
      </c>
      <c r="DW50" s="19">
        <v>219</v>
      </c>
      <c r="DX50" s="50">
        <v>260</v>
      </c>
      <c r="DY50" s="19">
        <v>17259</v>
      </c>
      <c r="DZ50" s="50">
        <v>2679</v>
      </c>
    </row>
    <row r="51" spans="1:130" x14ac:dyDescent="0.2">
      <c r="A51" s="52" t="s">
        <v>29</v>
      </c>
      <c r="B51" s="53">
        <v>1318121</v>
      </c>
      <c r="C51" s="54">
        <v>1867</v>
      </c>
      <c r="D51" s="53">
        <v>1134482</v>
      </c>
      <c r="E51" s="54">
        <v>9193</v>
      </c>
      <c r="F51" s="53">
        <v>122442</v>
      </c>
      <c r="G51" s="54">
        <v>7927</v>
      </c>
      <c r="H51" s="53">
        <v>53446</v>
      </c>
      <c r="I51" s="54">
        <v>5177</v>
      </c>
      <c r="J51" s="19">
        <v>125</v>
      </c>
      <c r="K51" s="50">
        <v>210</v>
      </c>
      <c r="L51" s="52" t="s">
        <v>29</v>
      </c>
      <c r="M51" s="19">
        <v>0</v>
      </c>
      <c r="N51" s="50">
        <v>184</v>
      </c>
      <c r="O51" s="19">
        <v>669</v>
      </c>
      <c r="P51" s="50">
        <v>669</v>
      </c>
      <c r="Q51" s="19">
        <v>0</v>
      </c>
      <c r="R51" s="50">
        <v>184</v>
      </c>
      <c r="S51" s="19">
        <v>2609</v>
      </c>
      <c r="T51" s="50">
        <v>1038</v>
      </c>
      <c r="U51" s="19">
        <v>941</v>
      </c>
      <c r="V51" s="50">
        <v>749</v>
      </c>
      <c r="W51" s="52" t="s">
        <v>29</v>
      </c>
      <c r="X51" s="19">
        <v>2744</v>
      </c>
      <c r="Y51" s="50">
        <v>922</v>
      </c>
      <c r="Z51" s="19">
        <v>173</v>
      </c>
      <c r="AA51" s="50">
        <v>234</v>
      </c>
      <c r="AB51" s="19">
        <v>291</v>
      </c>
      <c r="AC51" s="50">
        <v>325</v>
      </c>
      <c r="AD51" s="19">
        <v>3039</v>
      </c>
      <c r="AE51" s="50">
        <v>986</v>
      </c>
      <c r="AF51" s="19">
        <v>227</v>
      </c>
      <c r="AG51" s="50">
        <v>227</v>
      </c>
      <c r="AH51" s="52" t="s">
        <v>29</v>
      </c>
      <c r="AI51" s="19">
        <v>54</v>
      </c>
      <c r="AJ51" s="50">
        <v>94</v>
      </c>
      <c r="AK51" s="43">
        <v>0</v>
      </c>
      <c r="AL51" s="66">
        <v>184</v>
      </c>
      <c r="AM51" s="19">
        <v>563</v>
      </c>
      <c r="AN51" s="50">
        <v>431</v>
      </c>
      <c r="AO51" s="19">
        <v>1052</v>
      </c>
      <c r="AP51" s="50">
        <v>1018</v>
      </c>
      <c r="AQ51" s="19">
        <v>109</v>
      </c>
      <c r="AR51" s="50">
        <v>177</v>
      </c>
      <c r="AS51" s="52" t="s">
        <v>29</v>
      </c>
      <c r="AT51" s="19">
        <v>0</v>
      </c>
      <c r="AU51" s="50">
        <v>184</v>
      </c>
      <c r="AV51" s="19">
        <v>361</v>
      </c>
      <c r="AW51" s="50">
        <v>516</v>
      </c>
      <c r="AX51" s="19">
        <v>394</v>
      </c>
      <c r="AY51" s="50">
        <v>556</v>
      </c>
      <c r="AZ51" s="19">
        <v>4956</v>
      </c>
      <c r="BA51" s="50">
        <v>1971</v>
      </c>
      <c r="BB51" s="19">
        <v>307</v>
      </c>
      <c r="BC51" s="50">
        <v>246</v>
      </c>
      <c r="BD51" s="52" t="s">
        <v>29</v>
      </c>
      <c r="BE51" s="19">
        <v>19187</v>
      </c>
      <c r="BF51" s="50">
        <v>3203</v>
      </c>
      <c r="BG51" s="19">
        <v>636</v>
      </c>
      <c r="BH51" s="50">
        <v>370</v>
      </c>
      <c r="BI51" s="19">
        <v>431</v>
      </c>
      <c r="BJ51" s="50">
        <v>725</v>
      </c>
      <c r="BK51" s="19">
        <v>241</v>
      </c>
      <c r="BL51" s="50">
        <v>381</v>
      </c>
      <c r="BM51" s="19">
        <v>248</v>
      </c>
      <c r="BN51" s="50">
        <v>413</v>
      </c>
      <c r="BO51" s="52" t="s">
        <v>29</v>
      </c>
      <c r="BP51" s="19">
        <v>0</v>
      </c>
      <c r="BQ51" s="50">
        <v>184</v>
      </c>
      <c r="BR51" s="19">
        <v>84</v>
      </c>
      <c r="BS51" s="50">
        <v>140</v>
      </c>
      <c r="BT51" s="19">
        <v>128</v>
      </c>
      <c r="BU51" s="50">
        <v>150</v>
      </c>
      <c r="BV51" s="23" t="s">
        <v>61</v>
      </c>
      <c r="BW51" s="50" t="s">
        <v>61</v>
      </c>
      <c r="BX51" s="23">
        <v>581</v>
      </c>
      <c r="BY51" s="50">
        <v>359</v>
      </c>
      <c r="BZ51" s="52" t="s">
        <v>29</v>
      </c>
      <c r="CA51" s="19">
        <v>245</v>
      </c>
      <c r="CB51" s="50">
        <v>259</v>
      </c>
      <c r="CC51" s="19">
        <v>3364</v>
      </c>
      <c r="CD51" s="50">
        <v>1163</v>
      </c>
      <c r="CE51" s="19">
        <v>670</v>
      </c>
      <c r="CF51" s="50">
        <v>711</v>
      </c>
      <c r="CG51" s="19">
        <v>0</v>
      </c>
      <c r="CH51" s="50">
        <v>184</v>
      </c>
      <c r="CI51" s="19">
        <v>565</v>
      </c>
      <c r="CJ51" s="50">
        <v>576</v>
      </c>
      <c r="CK51" s="52" t="s">
        <v>29</v>
      </c>
      <c r="CL51" s="19">
        <v>0</v>
      </c>
      <c r="CM51" s="50">
        <v>184</v>
      </c>
      <c r="CN51" s="19">
        <v>351</v>
      </c>
      <c r="CO51" s="50">
        <v>333</v>
      </c>
      <c r="CP51" s="19">
        <v>1259</v>
      </c>
      <c r="CQ51" s="50">
        <v>859</v>
      </c>
      <c r="CR51" s="19">
        <v>931</v>
      </c>
      <c r="CS51" s="50">
        <v>550</v>
      </c>
      <c r="CT51" s="19">
        <v>0</v>
      </c>
      <c r="CU51" s="50">
        <v>184</v>
      </c>
      <c r="CV51" s="52" t="s">
        <v>29</v>
      </c>
      <c r="CW51" s="19">
        <v>0</v>
      </c>
      <c r="CX51" s="50">
        <v>184</v>
      </c>
      <c r="CY51" s="19">
        <v>0</v>
      </c>
      <c r="CZ51" s="50">
        <v>184</v>
      </c>
      <c r="DA51" s="19">
        <v>1407</v>
      </c>
      <c r="DB51" s="50">
        <v>758</v>
      </c>
      <c r="DC51" s="19">
        <v>0</v>
      </c>
      <c r="DD51" s="50">
        <v>184</v>
      </c>
      <c r="DE51" s="19">
        <v>3233</v>
      </c>
      <c r="DF51" s="50">
        <v>1100</v>
      </c>
      <c r="DG51" s="52" t="s">
        <v>29</v>
      </c>
      <c r="DH51" s="19">
        <v>1039</v>
      </c>
      <c r="DI51" s="50">
        <v>686</v>
      </c>
      <c r="DJ51" s="19">
        <v>0</v>
      </c>
      <c r="DK51" s="50">
        <v>184</v>
      </c>
      <c r="DL51" s="19">
        <v>28</v>
      </c>
      <c r="DM51" s="50">
        <v>50</v>
      </c>
      <c r="DN51" s="19">
        <v>204</v>
      </c>
      <c r="DO51" s="50">
        <v>305</v>
      </c>
      <c r="DP51" s="19">
        <v>0</v>
      </c>
      <c r="DQ51" s="50">
        <v>184</v>
      </c>
      <c r="DR51" s="52" t="s">
        <v>29</v>
      </c>
      <c r="DS51" s="19">
        <v>7751</v>
      </c>
      <c r="DT51" s="50">
        <v>1908</v>
      </c>
      <c r="DU51" s="19">
        <v>613</v>
      </c>
      <c r="DV51" s="50">
        <v>630</v>
      </c>
      <c r="DW51" s="19">
        <v>46</v>
      </c>
      <c r="DX51" s="50">
        <v>77</v>
      </c>
      <c r="DY51" s="19">
        <v>7092</v>
      </c>
      <c r="DZ51" s="50">
        <v>1796</v>
      </c>
    </row>
    <row r="52" spans="1:130" x14ac:dyDescent="0.2">
      <c r="A52" s="52" t="s">
        <v>30</v>
      </c>
      <c r="B52" s="19">
        <v>8854363</v>
      </c>
      <c r="C52" s="50">
        <v>4962</v>
      </c>
      <c r="D52" s="19">
        <v>7987859</v>
      </c>
      <c r="E52" s="50">
        <v>26012</v>
      </c>
      <c r="F52" s="19">
        <v>656570</v>
      </c>
      <c r="G52" s="50">
        <v>22372</v>
      </c>
      <c r="H52" s="19">
        <v>144074</v>
      </c>
      <c r="I52" s="50">
        <v>8425</v>
      </c>
      <c r="J52" s="19">
        <v>250</v>
      </c>
      <c r="K52" s="50">
        <v>211</v>
      </c>
      <c r="L52" s="52" t="s">
        <v>30</v>
      </c>
      <c r="M52" s="19">
        <v>839</v>
      </c>
      <c r="N52" s="50">
        <v>1221</v>
      </c>
      <c r="O52" s="19">
        <v>1521</v>
      </c>
      <c r="P52" s="50">
        <v>782</v>
      </c>
      <c r="Q52" s="19">
        <v>243</v>
      </c>
      <c r="R52" s="50">
        <v>290</v>
      </c>
      <c r="S52" s="19">
        <v>5447</v>
      </c>
      <c r="T52" s="50">
        <v>1256</v>
      </c>
      <c r="U52" s="19">
        <v>768</v>
      </c>
      <c r="V52" s="50">
        <v>552</v>
      </c>
      <c r="W52" s="52" t="s">
        <v>30</v>
      </c>
      <c r="X52" s="19">
        <v>2781</v>
      </c>
      <c r="Y52" s="50">
        <v>1344</v>
      </c>
      <c r="Z52" s="19">
        <v>1142</v>
      </c>
      <c r="AA52" s="50">
        <v>471</v>
      </c>
      <c r="AB52" s="19">
        <v>845</v>
      </c>
      <c r="AC52" s="50">
        <v>493</v>
      </c>
      <c r="AD52" s="19">
        <v>9284</v>
      </c>
      <c r="AE52" s="50">
        <v>2022</v>
      </c>
      <c r="AF52" s="19">
        <v>3630</v>
      </c>
      <c r="AG52" s="50">
        <v>2081</v>
      </c>
      <c r="AH52" s="52" t="s">
        <v>30</v>
      </c>
      <c r="AI52" s="19">
        <v>597</v>
      </c>
      <c r="AJ52" s="50">
        <v>623</v>
      </c>
      <c r="AK52" s="43">
        <v>0</v>
      </c>
      <c r="AL52" s="66">
        <v>197</v>
      </c>
      <c r="AM52" s="19">
        <v>2438</v>
      </c>
      <c r="AN52" s="50">
        <v>1188</v>
      </c>
      <c r="AO52" s="19">
        <v>1693</v>
      </c>
      <c r="AP52" s="50">
        <v>831</v>
      </c>
      <c r="AQ52" s="19">
        <v>77</v>
      </c>
      <c r="AR52" s="50">
        <v>102</v>
      </c>
      <c r="AS52" s="52" t="s">
        <v>30</v>
      </c>
      <c r="AT52" s="19">
        <v>275</v>
      </c>
      <c r="AU52" s="50">
        <v>272</v>
      </c>
      <c r="AV52" s="19">
        <v>205</v>
      </c>
      <c r="AW52" s="50">
        <v>203</v>
      </c>
      <c r="AX52" s="19">
        <v>1933</v>
      </c>
      <c r="AY52" s="50">
        <v>1448</v>
      </c>
      <c r="AZ52" s="19">
        <v>306</v>
      </c>
      <c r="BA52" s="50">
        <v>265</v>
      </c>
      <c r="BB52" s="19">
        <v>3215</v>
      </c>
      <c r="BC52" s="50">
        <v>1127</v>
      </c>
      <c r="BD52" s="52" t="s">
        <v>30</v>
      </c>
      <c r="BE52" s="19">
        <v>4901</v>
      </c>
      <c r="BF52" s="50">
        <v>1644</v>
      </c>
      <c r="BG52" s="19">
        <v>1616</v>
      </c>
      <c r="BH52" s="50">
        <v>1296</v>
      </c>
      <c r="BI52" s="19">
        <v>715</v>
      </c>
      <c r="BJ52" s="50">
        <v>486</v>
      </c>
      <c r="BK52" s="19">
        <v>273</v>
      </c>
      <c r="BL52" s="50">
        <v>346</v>
      </c>
      <c r="BM52" s="19">
        <v>607</v>
      </c>
      <c r="BN52" s="50">
        <v>442</v>
      </c>
      <c r="BO52" s="52" t="s">
        <v>30</v>
      </c>
      <c r="BP52" s="19">
        <v>0</v>
      </c>
      <c r="BQ52" s="50">
        <v>197</v>
      </c>
      <c r="BR52" s="19">
        <v>214</v>
      </c>
      <c r="BS52" s="50">
        <v>298</v>
      </c>
      <c r="BT52" s="19">
        <v>716</v>
      </c>
      <c r="BU52" s="50">
        <v>521</v>
      </c>
      <c r="BV52" s="19">
        <v>517</v>
      </c>
      <c r="BW52" s="50">
        <v>340</v>
      </c>
      <c r="BX52" s="23" t="s">
        <v>61</v>
      </c>
      <c r="BY52" s="50" t="s">
        <v>61</v>
      </c>
      <c r="BZ52" s="52" t="s">
        <v>30</v>
      </c>
      <c r="CA52" s="23">
        <v>935</v>
      </c>
      <c r="CB52" s="50">
        <v>651</v>
      </c>
      <c r="CC52" s="19">
        <v>50792</v>
      </c>
      <c r="CD52" s="50">
        <v>4749</v>
      </c>
      <c r="CE52" s="19">
        <v>4947</v>
      </c>
      <c r="CF52" s="50">
        <v>1853</v>
      </c>
      <c r="CG52" s="19">
        <v>48</v>
      </c>
      <c r="CH52" s="50">
        <v>89</v>
      </c>
      <c r="CI52" s="19">
        <v>1660</v>
      </c>
      <c r="CJ52" s="50">
        <v>810</v>
      </c>
      <c r="CK52" s="52" t="s">
        <v>30</v>
      </c>
      <c r="CL52" s="19">
        <v>235</v>
      </c>
      <c r="CM52" s="50">
        <v>199</v>
      </c>
      <c r="CN52" s="19">
        <v>423</v>
      </c>
      <c r="CO52" s="50">
        <v>456</v>
      </c>
      <c r="CP52" s="19">
        <v>23371</v>
      </c>
      <c r="CQ52" s="50">
        <v>3657</v>
      </c>
      <c r="CR52" s="19">
        <v>672</v>
      </c>
      <c r="CS52" s="50">
        <v>696</v>
      </c>
      <c r="CT52" s="19">
        <v>2805</v>
      </c>
      <c r="CU52" s="50">
        <v>1533</v>
      </c>
      <c r="CV52" s="52" t="s">
        <v>30</v>
      </c>
      <c r="CW52" s="19">
        <v>72</v>
      </c>
      <c r="CX52" s="50">
        <v>118</v>
      </c>
      <c r="CY52" s="19">
        <v>869</v>
      </c>
      <c r="CZ52" s="50">
        <v>536</v>
      </c>
      <c r="DA52" s="19">
        <v>4778</v>
      </c>
      <c r="DB52" s="50">
        <v>2133</v>
      </c>
      <c r="DC52" s="19">
        <v>36</v>
      </c>
      <c r="DD52" s="50">
        <v>60</v>
      </c>
      <c r="DE52" s="19">
        <v>204</v>
      </c>
      <c r="DF52" s="50">
        <v>206</v>
      </c>
      <c r="DG52" s="52" t="s">
        <v>30</v>
      </c>
      <c r="DH52" s="19">
        <v>3124</v>
      </c>
      <c r="DI52" s="50">
        <v>1180</v>
      </c>
      <c r="DJ52" s="19">
        <v>1152</v>
      </c>
      <c r="DK52" s="50">
        <v>711</v>
      </c>
      <c r="DL52" s="19">
        <v>457</v>
      </c>
      <c r="DM52" s="50">
        <v>371</v>
      </c>
      <c r="DN52" s="19">
        <v>240</v>
      </c>
      <c r="DO52" s="50">
        <v>257</v>
      </c>
      <c r="DP52" s="19">
        <v>206</v>
      </c>
      <c r="DQ52" s="50">
        <v>313</v>
      </c>
      <c r="DR52" s="52" t="s">
        <v>30</v>
      </c>
      <c r="DS52" s="19">
        <v>65860</v>
      </c>
      <c r="DT52" s="50">
        <v>6182</v>
      </c>
      <c r="DU52" s="19">
        <v>2780</v>
      </c>
      <c r="DV52" s="50">
        <v>1517</v>
      </c>
      <c r="DW52" s="19">
        <v>623</v>
      </c>
      <c r="DX52" s="50">
        <v>582</v>
      </c>
      <c r="DY52" s="19">
        <v>62457</v>
      </c>
      <c r="DZ52" s="50">
        <v>5900</v>
      </c>
    </row>
    <row r="53" spans="1:130" x14ac:dyDescent="0.2">
      <c r="A53" s="52" t="s">
        <v>31</v>
      </c>
      <c r="B53" s="19">
        <v>2060441</v>
      </c>
      <c r="C53" s="50">
        <v>2662</v>
      </c>
      <c r="D53" s="19">
        <v>1767704</v>
      </c>
      <c r="E53" s="50">
        <v>12817</v>
      </c>
      <c r="F53" s="19">
        <v>228103</v>
      </c>
      <c r="G53" s="50">
        <v>11980</v>
      </c>
      <c r="H53" s="19">
        <v>55753</v>
      </c>
      <c r="I53" s="50">
        <v>5781</v>
      </c>
      <c r="J53" s="19">
        <v>356</v>
      </c>
      <c r="K53" s="50">
        <v>355</v>
      </c>
      <c r="L53" s="52" t="s">
        <v>31</v>
      </c>
      <c r="M53" s="19">
        <v>278</v>
      </c>
      <c r="N53" s="50">
        <v>269</v>
      </c>
      <c r="O53" s="19">
        <v>3441</v>
      </c>
      <c r="P53" s="50">
        <v>1655</v>
      </c>
      <c r="Q53" s="19">
        <v>42</v>
      </c>
      <c r="R53" s="50">
        <v>72</v>
      </c>
      <c r="S53" s="19">
        <v>6721</v>
      </c>
      <c r="T53" s="50">
        <v>2214</v>
      </c>
      <c r="U53" s="19">
        <v>5395</v>
      </c>
      <c r="V53" s="50">
        <v>1656</v>
      </c>
      <c r="W53" s="52" t="s">
        <v>31</v>
      </c>
      <c r="X53" s="19">
        <v>161</v>
      </c>
      <c r="Y53" s="50">
        <v>268</v>
      </c>
      <c r="Z53" s="19">
        <v>0</v>
      </c>
      <c r="AA53" s="50">
        <v>193</v>
      </c>
      <c r="AB53" s="19">
        <v>0</v>
      </c>
      <c r="AC53" s="50">
        <v>193</v>
      </c>
      <c r="AD53" s="19">
        <v>2150</v>
      </c>
      <c r="AE53" s="50">
        <v>897</v>
      </c>
      <c r="AF53" s="19">
        <v>1120</v>
      </c>
      <c r="AG53" s="50">
        <v>744</v>
      </c>
      <c r="AH53" s="52" t="s">
        <v>31</v>
      </c>
      <c r="AI53" s="19">
        <v>638</v>
      </c>
      <c r="AJ53" s="50">
        <v>433</v>
      </c>
      <c r="AK53" s="43">
        <v>611</v>
      </c>
      <c r="AL53" s="66">
        <v>811</v>
      </c>
      <c r="AM53" s="19">
        <v>1267</v>
      </c>
      <c r="AN53" s="50">
        <v>489</v>
      </c>
      <c r="AO53" s="19">
        <v>428</v>
      </c>
      <c r="AP53" s="50">
        <v>397</v>
      </c>
      <c r="AQ53" s="19">
        <v>181</v>
      </c>
      <c r="AR53" s="50">
        <v>231</v>
      </c>
      <c r="AS53" s="52" t="s">
        <v>31</v>
      </c>
      <c r="AT53" s="19">
        <v>303</v>
      </c>
      <c r="AU53" s="50">
        <v>251</v>
      </c>
      <c r="AV53" s="19">
        <v>329</v>
      </c>
      <c r="AW53" s="50">
        <v>259</v>
      </c>
      <c r="AX53" s="19">
        <v>218</v>
      </c>
      <c r="AY53" s="50">
        <v>198</v>
      </c>
      <c r="AZ53" s="19">
        <v>663</v>
      </c>
      <c r="BA53" s="50">
        <v>925</v>
      </c>
      <c r="BB53" s="19">
        <v>539</v>
      </c>
      <c r="BC53" s="50">
        <v>296</v>
      </c>
      <c r="BD53" s="52" t="s">
        <v>31</v>
      </c>
      <c r="BE53" s="19">
        <v>483</v>
      </c>
      <c r="BF53" s="50">
        <v>389</v>
      </c>
      <c r="BG53" s="19">
        <v>1159</v>
      </c>
      <c r="BH53" s="50">
        <v>896</v>
      </c>
      <c r="BI53" s="19">
        <v>318</v>
      </c>
      <c r="BJ53" s="50">
        <v>214</v>
      </c>
      <c r="BK53" s="19">
        <v>1327</v>
      </c>
      <c r="BL53" s="50">
        <v>1433</v>
      </c>
      <c r="BM53" s="19">
        <v>343</v>
      </c>
      <c r="BN53" s="50">
        <v>353</v>
      </c>
      <c r="BO53" s="52" t="s">
        <v>31</v>
      </c>
      <c r="BP53" s="19">
        <v>278</v>
      </c>
      <c r="BQ53" s="50">
        <v>298</v>
      </c>
      <c r="BR53" s="19">
        <v>0</v>
      </c>
      <c r="BS53" s="50">
        <v>193</v>
      </c>
      <c r="BT53" s="19">
        <v>688</v>
      </c>
      <c r="BU53" s="50">
        <v>378</v>
      </c>
      <c r="BV53" s="19">
        <v>112</v>
      </c>
      <c r="BW53" s="50">
        <v>177</v>
      </c>
      <c r="BX53" s="19">
        <v>747</v>
      </c>
      <c r="BY53" s="50">
        <v>595</v>
      </c>
      <c r="BZ53" s="52" t="s">
        <v>31</v>
      </c>
      <c r="CA53" s="23" t="s">
        <v>61</v>
      </c>
      <c r="CB53" s="50" t="s">
        <v>61</v>
      </c>
      <c r="CC53" s="23">
        <v>1632</v>
      </c>
      <c r="CD53" s="50">
        <v>887</v>
      </c>
      <c r="CE53" s="19">
        <v>540</v>
      </c>
      <c r="CF53" s="50">
        <v>494</v>
      </c>
      <c r="CG53" s="19">
        <v>0</v>
      </c>
      <c r="CH53" s="50">
        <v>193</v>
      </c>
      <c r="CI53" s="19">
        <v>1322</v>
      </c>
      <c r="CJ53" s="50">
        <v>630</v>
      </c>
      <c r="CK53" s="52" t="s">
        <v>31</v>
      </c>
      <c r="CL53" s="19">
        <v>1311</v>
      </c>
      <c r="CM53" s="50">
        <v>829</v>
      </c>
      <c r="CN53" s="19">
        <v>175</v>
      </c>
      <c r="CO53" s="50">
        <v>199</v>
      </c>
      <c r="CP53" s="19">
        <v>473</v>
      </c>
      <c r="CQ53" s="50">
        <v>306</v>
      </c>
      <c r="CR53" s="19">
        <v>87</v>
      </c>
      <c r="CS53" s="50">
        <v>144</v>
      </c>
      <c r="CT53" s="19">
        <v>1098</v>
      </c>
      <c r="CU53" s="50">
        <v>1162</v>
      </c>
      <c r="CV53" s="52" t="s">
        <v>31</v>
      </c>
      <c r="CW53" s="19">
        <v>0</v>
      </c>
      <c r="CX53" s="50">
        <v>193</v>
      </c>
      <c r="CY53" s="19">
        <v>660</v>
      </c>
      <c r="CZ53" s="50">
        <v>802</v>
      </c>
      <c r="DA53" s="19">
        <v>12101</v>
      </c>
      <c r="DB53" s="50">
        <v>2841</v>
      </c>
      <c r="DC53" s="19">
        <v>1452</v>
      </c>
      <c r="DD53" s="50">
        <v>936</v>
      </c>
      <c r="DE53" s="19">
        <v>128</v>
      </c>
      <c r="DF53" s="50">
        <v>149</v>
      </c>
      <c r="DG53" s="52" t="s">
        <v>31</v>
      </c>
      <c r="DH53" s="19">
        <v>2350</v>
      </c>
      <c r="DI53" s="50">
        <v>1097</v>
      </c>
      <c r="DJ53" s="19">
        <v>1435</v>
      </c>
      <c r="DK53" s="50">
        <v>749</v>
      </c>
      <c r="DL53" s="19">
        <v>129</v>
      </c>
      <c r="DM53" s="50">
        <v>237</v>
      </c>
      <c r="DN53" s="19">
        <v>120</v>
      </c>
      <c r="DO53" s="50">
        <v>194</v>
      </c>
      <c r="DP53" s="19">
        <v>444</v>
      </c>
      <c r="DQ53" s="50">
        <v>539</v>
      </c>
      <c r="DR53" s="52" t="s">
        <v>31</v>
      </c>
      <c r="DS53" s="19">
        <v>8881</v>
      </c>
      <c r="DT53" s="50">
        <v>1917</v>
      </c>
      <c r="DU53" s="19">
        <v>107</v>
      </c>
      <c r="DV53" s="50">
        <v>178</v>
      </c>
      <c r="DW53" s="19">
        <v>0</v>
      </c>
      <c r="DX53" s="50">
        <v>193</v>
      </c>
      <c r="DY53" s="19">
        <v>8774</v>
      </c>
      <c r="DZ53" s="50">
        <v>1906</v>
      </c>
    </row>
    <row r="54" spans="1:130" x14ac:dyDescent="0.2">
      <c r="A54" s="52"/>
      <c r="B54" s="19"/>
      <c r="C54" s="50"/>
      <c r="D54" s="19"/>
      <c r="E54" s="50"/>
      <c r="F54" s="19"/>
      <c r="G54" s="50"/>
      <c r="H54" s="19"/>
      <c r="I54" s="50"/>
      <c r="J54" s="19"/>
      <c r="K54" s="50"/>
      <c r="L54" s="52"/>
      <c r="M54" s="19"/>
      <c r="N54" s="50"/>
      <c r="O54" s="19"/>
      <c r="P54" s="50"/>
      <c r="Q54" s="19"/>
      <c r="R54" s="50"/>
      <c r="S54" s="19"/>
      <c r="T54" s="50"/>
      <c r="U54" s="19"/>
      <c r="V54" s="50"/>
      <c r="W54" s="52"/>
      <c r="X54" s="19"/>
      <c r="Y54" s="50"/>
      <c r="Z54" s="19"/>
      <c r="AA54" s="50"/>
      <c r="AB54" s="19"/>
      <c r="AC54" s="50"/>
      <c r="AD54" s="19"/>
      <c r="AE54" s="50"/>
      <c r="AF54" s="19"/>
      <c r="AG54" s="50"/>
      <c r="AH54" s="52"/>
      <c r="AI54" s="19"/>
      <c r="AJ54" s="50"/>
      <c r="AK54" s="43"/>
      <c r="AL54" s="66"/>
      <c r="AM54" s="19"/>
      <c r="AN54" s="50"/>
      <c r="AO54" s="19"/>
      <c r="AP54" s="50"/>
      <c r="AQ54" s="19"/>
      <c r="AR54" s="50"/>
      <c r="AS54" s="52"/>
      <c r="AT54" s="19"/>
      <c r="AU54" s="50"/>
      <c r="AV54" s="19"/>
      <c r="AW54" s="50"/>
      <c r="AX54" s="19"/>
      <c r="AY54" s="50"/>
      <c r="AZ54" s="19"/>
      <c r="BA54" s="50"/>
      <c r="BB54" s="19"/>
      <c r="BC54" s="50"/>
      <c r="BD54" s="52"/>
      <c r="BE54" s="19"/>
      <c r="BF54" s="50"/>
      <c r="BG54" s="19"/>
      <c r="BH54" s="50"/>
      <c r="BI54" s="19"/>
      <c r="BJ54" s="50"/>
      <c r="BK54" s="19"/>
      <c r="BL54" s="50"/>
      <c r="BM54" s="19"/>
      <c r="BN54" s="50"/>
      <c r="BO54" s="52"/>
      <c r="BP54" s="19"/>
      <c r="BQ54" s="50"/>
      <c r="BR54" s="19"/>
      <c r="BS54" s="50"/>
      <c r="BT54" s="19"/>
      <c r="BU54" s="50"/>
      <c r="BV54" s="19"/>
      <c r="BW54" s="50"/>
      <c r="BX54" s="19"/>
      <c r="BY54" s="50"/>
      <c r="BZ54" s="52"/>
      <c r="CA54" s="56"/>
      <c r="CB54" s="50"/>
      <c r="CC54" s="19"/>
      <c r="CD54" s="50"/>
      <c r="CE54" s="19"/>
      <c r="CF54" s="50"/>
      <c r="CG54" s="19"/>
      <c r="CH54" s="50"/>
      <c r="CI54" s="19"/>
      <c r="CJ54" s="50"/>
      <c r="CK54" s="52"/>
      <c r="CL54" s="19"/>
      <c r="CM54" s="50"/>
      <c r="CN54" s="19"/>
      <c r="CO54" s="50"/>
      <c r="CP54" s="19"/>
      <c r="CQ54" s="50"/>
      <c r="CR54" s="19"/>
      <c r="CS54" s="50"/>
      <c r="CT54" s="19"/>
      <c r="CU54" s="50"/>
      <c r="CV54" s="52"/>
      <c r="CW54" s="19"/>
      <c r="CX54" s="50"/>
      <c r="CY54" s="19"/>
      <c r="CZ54" s="50"/>
      <c r="DA54" s="19"/>
      <c r="DB54" s="50"/>
      <c r="DC54" s="19"/>
      <c r="DD54" s="50"/>
      <c r="DE54" s="19"/>
      <c r="DF54" s="50"/>
      <c r="DG54" s="52"/>
      <c r="DH54" s="19"/>
      <c r="DI54" s="50"/>
      <c r="DJ54" s="19"/>
      <c r="DK54" s="50"/>
      <c r="DL54" s="19"/>
      <c r="DM54" s="50"/>
      <c r="DN54" s="19"/>
      <c r="DO54" s="50"/>
      <c r="DP54" s="19"/>
      <c r="DQ54" s="50"/>
      <c r="DR54" s="52"/>
      <c r="DS54" s="19"/>
      <c r="DT54" s="50"/>
      <c r="DU54" s="19"/>
      <c r="DV54" s="50"/>
      <c r="DW54" s="19"/>
      <c r="DX54" s="50"/>
      <c r="DY54" s="19"/>
      <c r="DZ54" s="50"/>
    </row>
    <row r="55" spans="1:130" x14ac:dyDescent="0.2">
      <c r="A55" s="52" t="s">
        <v>32</v>
      </c>
      <c r="B55" s="19">
        <v>19570171</v>
      </c>
      <c r="C55" s="50">
        <v>7771</v>
      </c>
      <c r="D55" s="19">
        <v>17506652</v>
      </c>
      <c r="E55" s="50">
        <v>32943</v>
      </c>
      <c r="F55" s="19">
        <v>1653268</v>
      </c>
      <c r="G55" s="50">
        <v>29796</v>
      </c>
      <c r="H55" s="19">
        <v>257611</v>
      </c>
      <c r="I55" s="50">
        <v>10637</v>
      </c>
      <c r="J55" s="19">
        <v>850</v>
      </c>
      <c r="K55" s="50">
        <v>510</v>
      </c>
      <c r="L55" s="52" t="s">
        <v>32</v>
      </c>
      <c r="M55" s="19">
        <v>1020</v>
      </c>
      <c r="N55" s="50">
        <v>808</v>
      </c>
      <c r="O55" s="19">
        <v>5993</v>
      </c>
      <c r="P55" s="50">
        <v>1620</v>
      </c>
      <c r="Q55" s="19">
        <v>1054</v>
      </c>
      <c r="R55" s="50">
        <v>943</v>
      </c>
      <c r="S55" s="19">
        <v>25510</v>
      </c>
      <c r="T55" s="50">
        <v>3545</v>
      </c>
      <c r="U55" s="19">
        <v>3101</v>
      </c>
      <c r="V55" s="50">
        <v>1256</v>
      </c>
      <c r="W55" s="52" t="s">
        <v>32</v>
      </c>
      <c r="X55" s="19">
        <v>11684</v>
      </c>
      <c r="Y55" s="50">
        <v>2170</v>
      </c>
      <c r="Z55" s="19">
        <v>1231</v>
      </c>
      <c r="AA55" s="50">
        <v>713</v>
      </c>
      <c r="AB55" s="19">
        <v>5619</v>
      </c>
      <c r="AC55" s="50">
        <v>1791</v>
      </c>
      <c r="AD55" s="19">
        <v>26192</v>
      </c>
      <c r="AE55" s="50">
        <v>3101</v>
      </c>
      <c r="AF55" s="19">
        <v>6462</v>
      </c>
      <c r="AG55" s="50">
        <v>1725</v>
      </c>
      <c r="AH55" s="52" t="s">
        <v>32</v>
      </c>
      <c r="AI55" s="19">
        <v>482</v>
      </c>
      <c r="AJ55" s="50">
        <v>392</v>
      </c>
      <c r="AK55" s="43">
        <v>0</v>
      </c>
      <c r="AL55" s="66">
        <v>190</v>
      </c>
      <c r="AM55" s="19">
        <v>6499</v>
      </c>
      <c r="AN55" s="50">
        <v>1488</v>
      </c>
      <c r="AO55" s="19">
        <v>2426</v>
      </c>
      <c r="AP55" s="50">
        <v>958</v>
      </c>
      <c r="AQ55" s="19">
        <v>589</v>
      </c>
      <c r="AR55" s="50">
        <v>371</v>
      </c>
      <c r="AS55" s="52" t="s">
        <v>32</v>
      </c>
      <c r="AT55" s="19">
        <v>1061</v>
      </c>
      <c r="AU55" s="50">
        <v>903</v>
      </c>
      <c r="AV55" s="19">
        <v>1115</v>
      </c>
      <c r="AW55" s="50">
        <v>506</v>
      </c>
      <c r="AX55" s="19">
        <v>1790</v>
      </c>
      <c r="AY55" s="50">
        <v>1340</v>
      </c>
      <c r="AZ55" s="19">
        <v>1138</v>
      </c>
      <c r="BA55" s="50">
        <v>502</v>
      </c>
      <c r="BB55" s="19">
        <v>7167</v>
      </c>
      <c r="BC55" s="50">
        <v>1763</v>
      </c>
      <c r="BD55" s="52" t="s">
        <v>32</v>
      </c>
      <c r="BE55" s="19">
        <v>16726</v>
      </c>
      <c r="BF55" s="50">
        <v>2569</v>
      </c>
      <c r="BG55" s="19">
        <v>4390</v>
      </c>
      <c r="BH55" s="50">
        <v>1349</v>
      </c>
      <c r="BI55" s="19">
        <v>1876</v>
      </c>
      <c r="BJ55" s="50">
        <v>1267</v>
      </c>
      <c r="BK55" s="19">
        <v>1083</v>
      </c>
      <c r="BL55" s="50">
        <v>816</v>
      </c>
      <c r="BM55" s="19">
        <v>2441</v>
      </c>
      <c r="BN55" s="50">
        <v>904</v>
      </c>
      <c r="BO55" s="52" t="s">
        <v>32</v>
      </c>
      <c r="BP55" s="19">
        <v>292</v>
      </c>
      <c r="BQ55" s="50">
        <v>239</v>
      </c>
      <c r="BR55" s="19">
        <v>144</v>
      </c>
      <c r="BS55" s="50">
        <v>219</v>
      </c>
      <c r="BT55" s="19">
        <v>1116</v>
      </c>
      <c r="BU55" s="50">
        <v>649</v>
      </c>
      <c r="BV55" s="19">
        <v>1668</v>
      </c>
      <c r="BW55" s="50">
        <v>608</v>
      </c>
      <c r="BX55" s="19">
        <v>34588</v>
      </c>
      <c r="BY55" s="50">
        <v>3135</v>
      </c>
      <c r="BZ55" s="52" t="s">
        <v>32</v>
      </c>
      <c r="CA55" s="19">
        <v>969</v>
      </c>
      <c r="CB55" s="50">
        <v>700</v>
      </c>
      <c r="CC55" s="23" t="s">
        <v>61</v>
      </c>
      <c r="CD55" s="50" t="s">
        <v>61</v>
      </c>
      <c r="CE55" s="23">
        <v>8543</v>
      </c>
      <c r="CF55" s="50">
        <v>1939</v>
      </c>
      <c r="CG55" s="19">
        <v>260</v>
      </c>
      <c r="CH55" s="50">
        <v>317</v>
      </c>
      <c r="CI55" s="19">
        <v>3256</v>
      </c>
      <c r="CJ55" s="50">
        <v>895</v>
      </c>
      <c r="CK55" s="52" t="s">
        <v>32</v>
      </c>
      <c r="CL55" s="19">
        <v>1472</v>
      </c>
      <c r="CM55" s="50">
        <v>893</v>
      </c>
      <c r="CN55" s="19">
        <v>1624</v>
      </c>
      <c r="CO55" s="50">
        <v>769</v>
      </c>
      <c r="CP55" s="19">
        <v>25385</v>
      </c>
      <c r="CQ55" s="50">
        <v>3814</v>
      </c>
      <c r="CR55" s="19">
        <v>944</v>
      </c>
      <c r="CS55" s="50">
        <v>495</v>
      </c>
      <c r="CT55" s="19">
        <v>4912</v>
      </c>
      <c r="CU55" s="50">
        <v>1231</v>
      </c>
      <c r="CV55" s="52" t="s">
        <v>32</v>
      </c>
      <c r="CW55" s="19">
        <v>267</v>
      </c>
      <c r="CX55" s="50">
        <v>253</v>
      </c>
      <c r="CY55" s="19">
        <v>2562</v>
      </c>
      <c r="CZ55" s="50">
        <v>921</v>
      </c>
      <c r="DA55" s="19">
        <v>12082</v>
      </c>
      <c r="DB55" s="50">
        <v>2135</v>
      </c>
      <c r="DC55" s="19">
        <v>1451</v>
      </c>
      <c r="DD55" s="50">
        <v>559</v>
      </c>
      <c r="DE55" s="19">
        <v>3118</v>
      </c>
      <c r="DF55" s="50">
        <v>1704</v>
      </c>
      <c r="DG55" s="52" t="s">
        <v>32</v>
      </c>
      <c r="DH55" s="19">
        <v>8333</v>
      </c>
      <c r="DI55" s="50">
        <v>1952</v>
      </c>
      <c r="DJ55" s="19">
        <v>3942</v>
      </c>
      <c r="DK55" s="50">
        <v>1524</v>
      </c>
      <c r="DL55" s="19">
        <v>1083</v>
      </c>
      <c r="DM55" s="50">
        <v>580</v>
      </c>
      <c r="DN55" s="19">
        <v>1781</v>
      </c>
      <c r="DO55" s="50">
        <v>598</v>
      </c>
      <c r="DP55" s="19">
        <v>320</v>
      </c>
      <c r="DQ55" s="50">
        <v>262</v>
      </c>
      <c r="DR55" s="52" t="s">
        <v>32</v>
      </c>
      <c r="DS55" s="19">
        <v>152640</v>
      </c>
      <c r="DT55" s="50">
        <v>10397</v>
      </c>
      <c r="DU55" s="19">
        <v>5522</v>
      </c>
      <c r="DV55" s="50">
        <v>1598</v>
      </c>
      <c r="DW55" s="19">
        <v>301</v>
      </c>
      <c r="DX55" s="50">
        <v>405</v>
      </c>
      <c r="DY55" s="19">
        <v>146817</v>
      </c>
      <c r="DZ55" s="50">
        <v>10064</v>
      </c>
    </row>
    <row r="56" spans="1:130" x14ac:dyDescent="0.2">
      <c r="A56" s="52" t="s">
        <v>33</v>
      </c>
      <c r="B56" s="19">
        <v>9927547</v>
      </c>
      <c r="C56" s="50">
        <v>5134</v>
      </c>
      <c r="D56" s="19">
        <v>8376304</v>
      </c>
      <c r="E56" s="50">
        <v>32816</v>
      </c>
      <c r="F56" s="19">
        <v>1194157</v>
      </c>
      <c r="G56" s="50">
        <v>27794</v>
      </c>
      <c r="H56" s="19">
        <v>310612</v>
      </c>
      <c r="I56" s="50">
        <v>15103</v>
      </c>
      <c r="J56" s="19">
        <v>3733</v>
      </c>
      <c r="K56" s="50">
        <v>1230</v>
      </c>
      <c r="L56" s="52" t="s">
        <v>33</v>
      </c>
      <c r="M56" s="19">
        <v>578</v>
      </c>
      <c r="N56" s="50">
        <v>475</v>
      </c>
      <c r="O56" s="19">
        <v>5963</v>
      </c>
      <c r="P56" s="50">
        <v>2535</v>
      </c>
      <c r="Q56" s="19">
        <v>707</v>
      </c>
      <c r="R56" s="50">
        <v>598</v>
      </c>
      <c r="S56" s="19">
        <v>16985</v>
      </c>
      <c r="T56" s="50">
        <v>3902</v>
      </c>
      <c r="U56" s="19">
        <v>3634</v>
      </c>
      <c r="V56" s="50">
        <v>1319</v>
      </c>
      <c r="W56" s="52" t="s">
        <v>33</v>
      </c>
      <c r="X56" s="19">
        <v>6709</v>
      </c>
      <c r="Y56" s="50">
        <v>2898</v>
      </c>
      <c r="Z56" s="19">
        <v>1676</v>
      </c>
      <c r="AA56" s="50">
        <v>948</v>
      </c>
      <c r="AB56" s="19">
        <v>3401</v>
      </c>
      <c r="AC56" s="50">
        <v>1465</v>
      </c>
      <c r="AD56" s="19">
        <v>27771</v>
      </c>
      <c r="AE56" s="50">
        <v>3998</v>
      </c>
      <c r="AF56" s="19">
        <v>17676</v>
      </c>
      <c r="AG56" s="50">
        <v>2824</v>
      </c>
      <c r="AH56" s="52" t="s">
        <v>33</v>
      </c>
      <c r="AI56" s="19">
        <v>2910</v>
      </c>
      <c r="AJ56" s="50">
        <v>1238</v>
      </c>
      <c r="AK56" s="43">
        <v>729</v>
      </c>
      <c r="AL56" s="66">
        <v>787</v>
      </c>
      <c r="AM56" s="19">
        <v>8100</v>
      </c>
      <c r="AN56" s="50">
        <v>2216</v>
      </c>
      <c r="AO56" s="19">
        <v>4903</v>
      </c>
      <c r="AP56" s="50">
        <v>3085</v>
      </c>
      <c r="AQ56" s="19">
        <v>3180</v>
      </c>
      <c r="AR56" s="50">
        <v>1574</v>
      </c>
      <c r="AS56" s="52" t="s">
        <v>33</v>
      </c>
      <c r="AT56" s="19">
        <v>2260</v>
      </c>
      <c r="AU56" s="50">
        <v>1117</v>
      </c>
      <c r="AV56" s="19">
        <v>4702</v>
      </c>
      <c r="AW56" s="50">
        <v>1472</v>
      </c>
      <c r="AX56" s="19">
        <v>2632</v>
      </c>
      <c r="AY56" s="50">
        <v>1150</v>
      </c>
      <c r="AZ56" s="19">
        <v>1904</v>
      </c>
      <c r="BA56" s="50">
        <v>1085</v>
      </c>
      <c r="BB56" s="19">
        <v>11383</v>
      </c>
      <c r="BC56" s="50">
        <v>2566</v>
      </c>
      <c r="BD56" s="52" t="s">
        <v>33</v>
      </c>
      <c r="BE56" s="19">
        <v>5387</v>
      </c>
      <c r="BF56" s="50">
        <v>1498</v>
      </c>
      <c r="BG56" s="19">
        <v>6588</v>
      </c>
      <c r="BH56" s="50">
        <v>2158</v>
      </c>
      <c r="BI56" s="19">
        <v>2635</v>
      </c>
      <c r="BJ56" s="50">
        <v>1164</v>
      </c>
      <c r="BK56" s="19">
        <v>721</v>
      </c>
      <c r="BL56" s="50">
        <v>408</v>
      </c>
      <c r="BM56" s="19">
        <v>3207</v>
      </c>
      <c r="BN56" s="50">
        <v>1349</v>
      </c>
      <c r="BO56" s="52" t="s">
        <v>33</v>
      </c>
      <c r="BP56" s="19">
        <v>576</v>
      </c>
      <c r="BQ56" s="50">
        <v>666</v>
      </c>
      <c r="BR56" s="19">
        <v>1631</v>
      </c>
      <c r="BS56" s="50">
        <v>1571</v>
      </c>
      <c r="BT56" s="19">
        <v>1854</v>
      </c>
      <c r="BU56" s="50">
        <v>1712</v>
      </c>
      <c r="BV56" s="19">
        <v>1195</v>
      </c>
      <c r="BW56" s="50">
        <v>933</v>
      </c>
      <c r="BX56" s="19">
        <v>13233</v>
      </c>
      <c r="BY56" s="50">
        <v>3260</v>
      </c>
      <c r="BZ56" s="52" t="s">
        <v>33</v>
      </c>
      <c r="CA56" s="19">
        <v>1958</v>
      </c>
      <c r="CB56" s="50">
        <v>1186</v>
      </c>
      <c r="CC56" s="19">
        <v>23594</v>
      </c>
      <c r="CD56" s="50">
        <v>3163</v>
      </c>
      <c r="CE56" s="23" t="s">
        <v>61</v>
      </c>
      <c r="CF56" s="50" t="s">
        <v>61</v>
      </c>
      <c r="CG56" s="23">
        <v>1176</v>
      </c>
      <c r="CH56" s="50">
        <v>1211</v>
      </c>
      <c r="CI56" s="19">
        <v>7405</v>
      </c>
      <c r="CJ56" s="50">
        <v>1913</v>
      </c>
      <c r="CK56" s="52" t="s">
        <v>33</v>
      </c>
      <c r="CL56" s="19">
        <v>1067</v>
      </c>
      <c r="CM56" s="50">
        <v>637</v>
      </c>
      <c r="CN56" s="19">
        <v>733</v>
      </c>
      <c r="CO56" s="50">
        <v>582</v>
      </c>
      <c r="CP56" s="19">
        <v>12979</v>
      </c>
      <c r="CQ56" s="50">
        <v>2740</v>
      </c>
      <c r="CR56" s="19">
        <v>838</v>
      </c>
      <c r="CS56" s="50">
        <v>626</v>
      </c>
      <c r="CT56" s="19">
        <v>27321</v>
      </c>
      <c r="CU56" s="50">
        <v>4245</v>
      </c>
      <c r="CV56" s="52" t="s">
        <v>33</v>
      </c>
      <c r="CW56" s="19">
        <v>1730</v>
      </c>
      <c r="CX56" s="50">
        <v>1235</v>
      </c>
      <c r="CY56" s="19">
        <v>7575</v>
      </c>
      <c r="CZ56" s="50">
        <v>1867</v>
      </c>
      <c r="DA56" s="19">
        <v>15245</v>
      </c>
      <c r="DB56" s="50">
        <v>3038</v>
      </c>
      <c r="DC56" s="19">
        <v>1278</v>
      </c>
      <c r="DD56" s="50">
        <v>857</v>
      </c>
      <c r="DE56" s="19">
        <v>691</v>
      </c>
      <c r="DF56" s="50">
        <v>577</v>
      </c>
      <c r="DG56" s="52" t="s">
        <v>33</v>
      </c>
      <c r="DH56" s="19">
        <v>31390</v>
      </c>
      <c r="DI56" s="50">
        <v>3901</v>
      </c>
      <c r="DJ56" s="19">
        <v>1883</v>
      </c>
      <c r="DK56" s="50">
        <v>859</v>
      </c>
      <c r="DL56" s="19">
        <v>3387</v>
      </c>
      <c r="DM56" s="50">
        <v>1134</v>
      </c>
      <c r="DN56" s="19">
        <v>1217</v>
      </c>
      <c r="DO56" s="50">
        <v>608</v>
      </c>
      <c r="DP56" s="19">
        <v>582</v>
      </c>
      <c r="DQ56" s="50">
        <v>435</v>
      </c>
      <c r="DR56" s="52" t="s">
        <v>33</v>
      </c>
      <c r="DS56" s="19">
        <v>46474</v>
      </c>
      <c r="DT56" s="50">
        <v>4415</v>
      </c>
      <c r="DU56" s="19">
        <v>1125</v>
      </c>
      <c r="DV56" s="50">
        <v>756</v>
      </c>
      <c r="DW56" s="19">
        <v>472</v>
      </c>
      <c r="DX56" s="50">
        <v>455</v>
      </c>
      <c r="DY56" s="19">
        <v>44877</v>
      </c>
      <c r="DZ56" s="50">
        <v>4316</v>
      </c>
    </row>
    <row r="57" spans="1:130" x14ac:dyDescent="0.2">
      <c r="A57" s="52" t="s">
        <v>34</v>
      </c>
      <c r="B57" s="19">
        <v>745291</v>
      </c>
      <c r="C57" s="50">
        <v>1249</v>
      </c>
      <c r="D57" s="19">
        <v>608377</v>
      </c>
      <c r="E57" s="50">
        <v>7924</v>
      </c>
      <c r="F57" s="19">
        <v>90498</v>
      </c>
      <c r="G57" s="50">
        <v>6644</v>
      </c>
      <c r="H57" s="19">
        <v>42618</v>
      </c>
      <c r="I57" s="50">
        <v>5171</v>
      </c>
      <c r="J57" s="19">
        <v>0</v>
      </c>
      <c r="K57" s="50">
        <v>151</v>
      </c>
      <c r="L57" s="52" t="s">
        <v>34</v>
      </c>
      <c r="M57" s="19">
        <v>196</v>
      </c>
      <c r="N57" s="50">
        <v>329</v>
      </c>
      <c r="O57" s="19">
        <v>1008</v>
      </c>
      <c r="P57" s="50">
        <v>590</v>
      </c>
      <c r="Q57" s="19">
        <v>255</v>
      </c>
      <c r="R57" s="50">
        <v>299</v>
      </c>
      <c r="S57" s="19">
        <v>2601</v>
      </c>
      <c r="T57" s="50">
        <v>1187</v>
      </c>
      <c r="U57" s="19">
        <v>984</v>
      </c>
      <c r="V57" s="50">
        <v>854</v>
      </c>
      <c r="W57" s="52" t="s">
        <v>34</v>
      </c>
      <c r="X57" s="19">
        <v>261</v>
      </c>
      <c r="Y57" s="50">
        <v>480</v>
      </c>
      <c r="Z57" s="19">
        <v>0</v>
      </c>
      <c r="AA57" s="50">
        <v>151</v>
      </c>
      <c r="AB57" s="19">
        <v>0</v>
      </c>
      <c r="AC57" s="50">
        <v>151</v>
      </c>
      <c r="AD57" s="19">
        <v>367</v>
      </c>
      <c r="AE57" s="50">
        <v>305</v>
      </c>
      <c r="AF57" s="19">
        <v>367</v>
      </c>
      <c r="AG57" s="50">
        <v>291</v>
      </c>
      <c r="AH57" s="52" t="s">
        <v>34</v>
      </c>
      <c r="AI57" s="19">
        <v>39</v>
      </c>
      <c r="AJ57" s="50">
        <v>54</v>
      </c>
      <c r="AK57" s="43">
        <v>205</v>
      </c>
      <c r="AL57" s="66">
        <v>230</v>
      </c>
      <c r="AM57" s="19">
        <v>730</v>
      </c>
      <c r="AN57" s="50">
        <v>540</v>
      </c>
      <c r="AO57" s="19">
        <v>150</v>
      </c>
      <c r="AP57" s="50">
        <v>150</v>
      </c>
      <c r="AQ57" s="19">
        <v>2500</v>
      </c>
      <c r="AR57" s="50">
        <v>2159</v>
      </c>
      <c r="AS57" s="52" t="s">
        <v>34</v>
      </c>
      <c r="AT57" s="19">
        <v>84</v>
      </c>
      <c r="AU57" s="50">
        <v>98</v>
      </c>
      <c r="AV57" s="19">
        <v>30</v>
      </c>
      <c r="AW57" s="50">
        <v>103</v>
      </c>
      <c r="AX57" s="19">
        <v>244</v>
      </c>
      <c r="AY57" s="50">
        <v>253</v>
      </c>
      <c r="AZ57" s="19">
        <v>0</v>
      </c>
      <c r="BA57" s="50">
        <v>151</v>
      </c>
      <c r="BB57" s="19">
        <v>307</v>
      </c>
      <c r="BC57" s="50">
        <v>275</v>
      </c>
      <c r="BD57" s="52" t="s">
        <v>34</v>
      </c>
      <c r="BE57" s="19">
        <v>103</v>
      </c>
      <c r="BF57" s="50">
        <v>182</v>
      </c>
      <c r="BG57" s="19">
        <v>1722</v>
      </c>
      <c r="BH57" s="50">
        <v>1017</v>
      </c>
      <c r="BI57" s="19">
        <v>13712</v>
      </c>
      <c r="BJ57" s="50">
        <v>2658</v>
      </c>
      <c r="BK57" s="19">
        <v>238</v>
      </c>
      <c r="BL57" s="50">
        <v>284</v>
      </c>
      <c r="BM57" s="19">
        <v>1187</v>
      </c>
      <c r="BN57" s="50">
        <v>1109</v>
      </c>
      <c r="BO57" s="52" t="s">
        <v>34</v>
      </c>
      <c r="BP57" s="19">
        <v>1214</v>
      </c>
      <c r="BQ57" s="50">
        <v>726</v>
      </c>
      <c r="BR57" s="19">
        <v>425</v>
      </c>
      <c r="BS57" s="50">
        <v>321</v>
      </c>
      <c r="BT57" s="19">
        <v>262</v>
      </c>
      <c r="BU57" s="50">
        <v>408</v>
      </c>
      <c r="BV57" s="19">
        <v>240</v>
      </c>
      <c r="BW57" s="50">
        <v>340</v>
      </c>
      <c r="BX57" s="19">
        <v>0</v>
      </c>
      <c r="BY57" s="50">
        <v>151</v>
      </c>
      <c r="BZ57" s="52" t="s">
        <v>34</v>
      </c>
      <c r="CA57" s="19">
        <v>223</v>
      </c>
      <c r="CB57" s="50">
        <v>288</v>
      </c>
      <c r="CC57" s="19">
        <v>1055</v>
      </c>
      <c r="CD57" s="50">
        <v>768</v>
      </c>
      <c r="CE57" s="19">
        <v>376</v>
      </c>
      <c r="CF57" s="50">
        <v>411</v>
      </c>
      <c r="CG57" s="23" t="s">
        <v>61</v>
      </c>
      <c r="CH57" s="50" t="s">
        <v>61</v>
      </c>
      <c r="CI57" s="23">
        <v>928</v>
      </c>
      <c r="CJ57" s="50">
        <v>644</v>
      </c>
      <c r="CK57" s="52" t="s">
        <v>34</v>
      </c>
      <c r="CL57" s="19">
        <v>459</v>
      </c>
      <c r="CM57" s="50">
        <v>352</v>
      </c>
      <c r="CN57" s="19">
        <v>22</v>
      </c>
      <c r="CO57" s="50">
        <v>46</v>
      </c>
      <c r="CP57" s="19">
        <v>24</v>
      </c>
      <c r="CQ57" s="50">
        <v>42</v>
      </c>
      <c r="CR57" s="19">
        <v>18</v>
      </c>
      <c r="CS57" s="50">
        <v>30</v>
      </c>
      <c r="CT57" s="19">
        <v>337</v>
      </c>
      <c r="CU57" s="50">
        <v>281</v>
      </c>
      <c r="CV57" s="52" t="s">
        <v>34</v>
      </c>
      <c r="CW57" s="19">
        <v>2300</v>
      </c>
      <c r="CX57" s="50">
        <v>859</v>
      </c>
      <c r="CY57" s="19">
        <v>420</v>
      </c>
      <c r="CZ57" s="50">
        <v>605</v>
      </c>
      <c r="DA57" s="19">
        <v>3968</v>
      </c>
      <c r="DB57" s="50">
        <v>1837</v>
      </c>
      <c r="DC57" s="19">
        <v>168</v>
      </c>
      <c r="DD57" s="50">
        <v>165</v>
      </c>
      <c r="DE57" s="19">
        <v>0</v>
      </c>
      <c r="DF57" s="50">
        <v>151</v>
      </c>
      <c r="DG57" s="52" t="s">
        <v>34</v>
      </c>
      <c r="DH57" s="19">
        <v>121</v>
      </c>
      <c r="DI57" s="50">
        <v>115</v>
      </c>
      <c r="DJ57" s="19">
        <v>1675</v>
      </c>
      <c r="DK57" s="50">
        <v>1241</v>
      </c>
      <c r="DL57" s="19">
        <v>199</v>
      </c>
      <c r="DM57" s="50">
        <v>302</v>
      </c>
      <c r="DN57" s="19">
        <v>660</v>
      </c>
      <c r="DO57" s="50">
        <v>302</v>
      </c>
      <c r="DP57" s="19">
        <v>234</v>
      </c>
      <c r="DQ57" s="50">
        <v>250</v>
      </c>
      <c r="DR57" s="52" t="s">
        <v>34</v>
      </c>
      <c r="DS57" s="19">
        <v>3798</v>
      </c>
      <c r="DT57" s="50">
        <v>1097</v>
      </c>
      <c r="DU57" s="19">
        <v>0</v>
      </c>
      <c r="DV57" s="50">
        <v>151</v>
      </c>
      <c r="DW57" s="19">
        <v>0</v>
      </c>
      <c r="DX57" s="50">
        <v>151</v>
      </c>
      <c r="DY57" s="19">
        <v>3798</v>
      </c>
      <c r="DZ57" s="50">
        <v>1097</v>
      </c>
    </row>
    <row r="58" spans="1:130" x14ac:dyDescent="0.2">
      <c r="A58" s="52" t="s">
        <v>35</v>
      </c>
      <c r="B58" s="19">
        <v>11482142</v>
      </c>
      <c r="C58" s="50">
        <v>4883</v>
      </c>
      <c r="D58" s="19">
        <v>9719944</v>
      </c>
      <c r="E58" s="50">
        <v>31583</v>
      </c>
      <c r="F58" s="19">
        <v>1508889</v>
      </c>
      <c r="G58" s="50">
        <v>29950</v>
      </c>
      <c r="H58" s="19">
        <v>203475</v>
      </c>
      <c r="I58" s="50">
        <v>10154</v>
      </c>
      <c r="J58" s="19">
        <v>2038</v>
      </c>
      <c r="K58" s="50">
        <v>854</v>
      </c>
      <c r="L58" s="52" t="s">
        <v>35</v>
      </c>
      <c r="M58" s="19">
        <v>1330</v>
      </c>
      <c r="N58" s="50">
        <v>1033</v>
      </c>
      <c r="O58" s="19">
        <v>4257</v>
      </c>
      <c r="P58" s="50">
        <v>1610</v>
      </c>
      <c r="Q58" s="19">
        <v>1404</v>
      </c>
      <c r="R58" s="50">
        <v>841</v>
      </c>
      <c r="S58" s="19">
        <v>11145</v>
      </c>
      <c r="T58" s="50">
        <v>2127</v>
      </c>
      <c r="U58" s="19">
        <v>3137</v>
      </c>
      <c r="V58" s="50">
        <v>930</v>
      </c>
      <c r="W58" s="52" t="s">
        <v>35</v>
      </c>
      <c r="X58" s="19">
        <v>2126</v>
      </c>
      <c r="Y58" s="50">
        <v>810</v>
      </c>
      <c r="Z58" s="19">
        <v>221</v>
      </c>
      <c r="AA58" s="50">
        <v>244</v>
      </c>
      <c r="AB58" s="19">
        <v>1493</v>
      </c>
      <c r="AC58" s="50">
        <v>1357</v>
      </c>
      <c r="AD58" s="19">
        <v>12911</v>
      </c>
      <c r="AE58" s="50">
        <v>2229</v>
      </c>
      <c r="AF58" s="19">
        <v>5971</v>
      </c>
      <c r="AG58" s="50">
        <v>1709</v>
      </c>
      <c r="AH58" s="52" t="s">
        <v>35</v>
      </c>
      <c r="AI58" s="19">
        <v>461</v>
      </c>
      <c r="AJ58" s="50">
        <v>722</v>
      </c>
      <c r="AK58" s="43">
        <v>0</v>
      </c>
      <c r="AL58" s="66">
        <v>187</v>
      </c>
      <c r="AM58" s="19">
        <v>11733</v>
      </c>
      <c r="AN58" s="50">
        <v>2522</v>
      </c>
      <c r="AO58" s="19">
        <v>11837</v>
      </c>
      <c r="AP58" s="50">
        <v>2610</v>
      </c>
      <c r="AQ58" s="19">
        <v>1418</v>
      </c>
      <c r="AR58" s="50">
        <v>1124</v>
      </c>
      <c r="AS58" s="52" t="s">
        <v>35</v>
      </c>
      <c r="AT58" s="19">
        <v>1182</v>
      </c>
      <c r="AU58" s="50">
        <v>743</v>
      </c>
      <c r="AV58" s="19">
        <v>13849</v>
      </c>
      <c r="AW58" s="50">
        <v>2942</v>
      </c>
      <c r="AX58" s="19">
        <v>1273</v>
      </c>
      <c r="AY58" s="50">
        <v>719</v>
      </c>
      <c r="AZ58" s="19">
        <v>643</v>
      </c>
      <c r="BA58" s="50">
        <v>588</v>
      </c>
      <c r="BB58" s="19">
        <v>3591</v>
      </c>
      <c r="BC58" s="50">
        <v>909</v>
      </c>
      <c r="BD58" s="52" t="s">
        <v>35</v>
      </c>
      <c r="BE58" s="19">
        <v>3603</v>
      </c>
      <c r="BF58" s="50">
        <v>1581</v>
      </c>
      <c r="BG58" s="19">
        <v>13867</v>
      </c>
      <c r="BH58" s="50">
        <v>2636</v>
      </c>
      <c r="BI58" s="19">
        <v>1772</v>
      </c>
      <c r="BJ58" s="50">
        <v>883</v>
      </c>
      <c r="BK58" s="19">
        <v>890</v>
      </c>
      <c r="BL58" s="50">
        <v>657</v>
      </c>
      <c r="BM58" s="19">
        <v>3246</v>
      </c>
      <c r="BN58" s="50">
        <v>1386</v>
      </c>
      <c r="BO58" s="52" t="s">
        <v>35</v>
      </c>
      <c r="BP58" s="19">
        <v>285</v>
      </c>
      <c r="BQ58" s="50">
        <v>308</v>
      </c>
      <c r="BR58" s="19">
        <v>647</v>
      </c>
      <c r="BS58" s="50">
        <v>659</v>
      </c>
      <c r="BT58" s="19">
        <v>1959</v>
      </c>
      <c r="BU58" s="50">
        <v>875</v>
      </c>
      <c r="BV58" s="19">
        <v>1510</v>
      </c>
      <c r="BW58" s="50">
        <v>1067</v>
      </c>
      <c r="BX58" s="19">
        <v>3475</v>
      </c>
      <c r="BY58" s="50">
        <v>1752</v>
      </c>
      <c r="BZ58" s="52" t="s">
        <v>35</v>
      </c>
      <c r="CA58" s="19">
        <v>443</v>
      </c>
      <c r="CB58" s="50">
        <v>376</v>
      </c>
      <c r="CC58" s="19">
        <v>11176</v>
      </c>
      <c r="CD58" s="50">
        <v>2687</v>
      </c>
      <c r="CE58" s="19">
        <v>6777</v>
      </c>
      <c r="CF58" s="50">
        <v>1726</v>
      </c>
      <c r="CG58" s="19">
        <v>329</v>
      </c>
      <c r="CH58" s="50">
        <v>318</v>
      </c>
      <c r="CI58" s="23" t="s">
        <v>61</v>
      </c>
      <c r="CJ58" s="50" t="s">
        <v>61</v>
      </c>
      <c r="CK58" s="52" t="s">
        <v>35</v>
      </c>
      <c r="CL58" s="23">
        <v>1058</v>
      </c>
      <c r="CM58" s="50">
        <v>754</v>
      </c>
      <c r="CN58" s="19">
        <v>1539</v>
      </c>
      <c r="CO58" s="50">
        <v>690</v>
      </c>
      <c r="CP58" s="19">
        <v>15932</v>
      </c>
      <c r="CQ58" s="50">
        <v>3562</v>
      </c>
      <c r="CR58" s="19">
        <v>307</v>
      </c>
      <c r="CS58" s="50">
        <v>239</v>
      </c>
      <c r="CT58" s="19">
        <v>2804</v>
      </c>
      <c r="CU58" s="50">
        <v>1565</v>
      </c>
      <c r="CV58" s="52" t="s">
        <v>35</v>
      </c>
      <c r="CW58" s="19">
        <v>80</v>
      </c>
      <c r="CX58" s="50">
        <v>83</v>
      </c>
      <c r="CY58" s="19">
        <v>5162</v>
      </c>
      <c r="CZ58" s="50">
        <v>1798</v>
      </c>
      <c r="DA58" s="19">
        <v>11553</v>
      </c>
      <c r="DB58" s="50">
        <v>2554</v>
      </c>
      <c r="DC58" s="19">
        <v>602</v>
      </c>
      <c r="DD58" s="50">
        <v>411</v>
      </c>
      <c r="DE58" s="19">
        <v>110</v>
      </c>
      <c r="DF58" s="50">
        <v>191</v>
      </c>
      <c r="DG58" s="52" t="s">
        <v>35</v>
      </c>
      <c r="DH58" s="19">
        <v>8655</v>
      </c>
      <c r="DI58" s="50">
        <v>1938</v>
      </c>
      <c r="DJ58" s="19">
        <v>2601</v>
      </c>
      <c r="DK58" s="50">
        <v>1141</v>
      </c>
      <c r="DL58" s="19">
        <v>9059</v>
      </c>
      <c r="DM58" s="50">
        <v>2188</v>
      </c>
      <c r="DN58" s="19">
        <v>1977</v>
      </c>
      <c r="DO58" s="50">
        <v>783</v>
      </c>
      <c r="DP58" s="19">
        <v>37</v>
      </c>
      <c r="DQ58" s="50">
        <v>60</v>
      </c>
      <c r="DR58" s="52" t="s">
        <v>35</v>
      </c>
      <c r="DS58" s="19">
        <v>49834</v>
      </c>
      <c r="DT58" s="50">
        <v>5647</v>
      </c>
      <c r="DU58" s="19">
        <v>4311</v>
      </c>
      <c r="DV58" s="50">
        <v>1687</v>
      </c>
      <c r="DW58" s="19">
        <v>692</v>
      </c>
      <c r="DX58" s="50">
        <v>484</v>
      </c>
      <c r="DY58" s="19">
        <v>44831</v>
      </c>
      <c r="DZ58" s="50">
        <v>5327</v>
      </c>
    </row>
    <row r="59" spans="1:130" x14ac:dyDescent="0.2">
      <c r="A59" s="52" t="s">
        <v>36</v>
      </c>
      <c r="B59" s="19">
        <v>3864908</v>
      </c>
      <c r="C59" s="50">
        <v>2978</v>
      </c>
      <c r="D59" s="19">
        <v>3202689</v>
      </c>
      <c r="E59" s="50">
        <v>16599</v>
      </c>
      <c r="F59" s="19">
        <v>532976</v>
      </c>
      <c r="G59" s="50">
        <v>15499</v>
      </c>
      <c r="H59" s="19">
        <v>110878</v>
      </c>
      <c r="I59" s="50">
        <v>6734</v>
      </c>
      <c r="J59" s="19">
        <v>957</v>
      </c>
      <c r="K59" s="50">
        <v>486</v>
      </c>
      <c r="L59" s="52" t="s">
        <v>36</v>
      </c>
      <c r="M59" s="19">
        <v>278</v>
      </c>
      <c r="N59" s="50">
        <v>222</v>
      </c>
      <c r="O59" s="19">
        <v>2495</v>
      </c>
      <c r="P59" s="50">
        <v>923</v>
      </c>
      <c r="Q59" s="19">
        <v>6881</v>
      </c>
      <c r="R59" s="50">
        <v>1832</v>
      </c>
      <c r="S59" s="19">
        <v>7753</v>
      </c>
      <c r="T59" s="50">
        <v>1951</v>
      </c>
      <c r="U59" s="19">
        <v>4362</v>
      </c>
      <c r="V59" s="50">
        <v>1436</v>
      </c>
      <c r="W59" s="52" t="s">
        <v>36</v>
      </c>
      <c r="X59" s="19">
        <v>66</v>
      </c>
      <c r="Y59" s="50">
        <v>117</v>
      </c>
      <c r="Z59" s="19">
        <v>666</v>
      </c>
      <c r="AA59" s="50">
        <v>748</v>
      </c>
      <c r="AB59" s="19">
        <v>365</v>
      </c>
      <c r="AC59" s="50">
        <v>359</v>
      </c>
      <c r="AD59" s="19">
        <v>3779</v>
      </c>
      <c r="AE59" s="50">
        <v>1152</v>
      </c>
      <c r="AF59" s="19">
        <v>2757</v>
      </c>
      <c r="AG59" s="50">
        <v>1865</v>
      </c>
      <c r="AH59" s="52" t="s">
        <v>36</v>
      </c>
      <c r="AI59" s="19">
        <v>679</v>
      </c>
      <c r="AJ59" s="50">
        <v>428</v>
      </c>
      <c r="AK59" s="43">
        <v>317</v>
      </c>
      <c r="AL59" s="66">
        <v>223</v>
      </c>
      <c r="AM59" s="19">
        <v>3493</v>
      </c>
      <c r="AN59" s="50">
        <v>1249</v>
      </c>
      <c r="AO59" s="19">
        <v>905</v>
      </c>
      <c r="AP59" s="50">
        <v>648</v>
      </c>
      <c r="AQ59" s="19">
        <v>658</v>
      </c>
      <c r="AR59" s="50">
        <v>388</v>
      </c>
      <c r="AS59" s="52" t="s">
        <v>36</v>
      </c>
      <c r="AT59" s="19">
        <v>10058</v>
      </c>
      <c r="AU59" s="50">
        <v>2129</v>
      </c>
      <c r="AV59" s="19">
        <v>660</v>
      </c>
      <c r="AW59" s="50">
        <v>536</v>
      </c>
      <c r="AX59" s="19">
        <v>2604</v>
      </c>
      <c r="AY59" s="50">
        <v>934</v>
      </c>
      <c r="AZ59" s="19">
        <v>304</v>
      </c>
      <c r="BA59" s="50">
        <v>261</v>
      </c>
      <c r="BB59" s="19">
        <v>1186</v>
      </c>
      <c r="BC59" s="50">
        <v>652</v>
      </c>
      <c r="BD59" s="52" t="s">
        <v>36</v>
      </c>
      <c r="BE59" s="19">
        <v>1052</v>
      </c>
      <c r="BF59" s="50">
        <v>836</v>
      </c>
      <c r="BG59" s="19">
        <v>3298</v>
      </c>
      <c r="BH59" s="50">
        <v>1607</v>
      </c>
      <c r="BI59" s="19">
        <v>1015</v>
      </c>
      <c r="BJ59" s="50">
        <v>465</v>
      </c>
      <c r="BK59" s="19">
        <v>712</v>
      </c>
      <c r="BL59" s="50">
        <v>586</v>
      </c>
      <c r="BM59" s="19">
        <v>3709</v>
      </c>
      <c r="BN59" s="50">
        <v>1336</v>
      </c>
      <c r="BO59" s="52" t="s">
        <v>36</v>
      </c>
      <c r="BP59" s="19">
        <v>219</v>
      </c>
      <c r="BQ59" s="50">
        <v>233</v>
      </c>
      <c r="BR59" s="19">
        <v>977</v>
      </c>
      <c r="BS59" s="50">
        <v>640</v>
      </c>
      <c r="BT59" s="19">
        <v>701</v>
      </c>
      <c r="BU59" s="50">
        <v>455</v>
      </c>
      <c r="BV59" s="19">
        <v>119</v>
      </c>
      <c r="BW59" s="50">
        <v>143</v>
      </c>
      <c r="BX59" s="19">
        <v>917</v>
      </c>
      <c r="BY59" s="50">
        <v>508</v>
      </c>
      <c r="BZ59" s="52" t="s">
        <v>36</v>
      </c>
      <c r="CA59" s="19">
        <v>2070</v>
      </c>
      <c r="CB59" s="50">
        <v>873</v>
      </c>
      <c r="CC59" s="19">
        <v>1922</v>
      </c>
      <c r="CD59" s="50">
        <v>1222</v>
      </c>
      <c r="CE59" s="19">
        <v>2083</v>
      </c>
      <c r="CF59" s="50">
        <v>1314</v>
      </c>
      <c r="CG59" s="19">
        <v>648</v>
      </c>
      <c r="CH59" s="50">
        <v>455</v>
      </c>
      <c r="CI59" s="19">
        <v>1872</v>
      </c>
      <c r="CJ59" s="50">
        <v>614</v>
      </c>
      <c r="CK59" s="52" t="s">
        <v>36</v>
      </c>
      <c r="CL59" s="23" t="s">
        <v>61</v>
      </c>
      <c r="CM59" s="50" t="s">
        <v>61</v>
      </c>
      <c r="CN59" s="23">
        <v>275</v>
      </c>
      <c r="CO59" s="50">
        <v>297</v>
      </c>
      <c r="CP59" s="19">
        <v>770</v>
      </c>
      <c r="CQ59" s="50">
        <v>369</v>
      </c>
      <c r="CR59" s="19">
        <v>270</v>
      </c>
      <c r="CS59" s="50">
        <v>334</v>
      </c>
      <c r="CT59" s="19">
        <v>945</v>
      </c>
      <c r="CU59" s="50">
        <v>561</v>
      </c>
      <c r="CV59" s="52" t="s">
        <v>36</v>
      </c>
      <c r="CW59" s="19">
        <v>65</v>
      </c>
      <c r="CX59" s="50">
        <v>109</v>
      </c>
      <c r="CY59" s="19">
        <v>1293</v>
      </c>
      <c r="CZ59" s="50">
        <v>504</v>
      </c>
      <c r="DA59" s="19">
        <v>28642</v>
      </c>
      <c r="DB59" s="50">
        <v>3415</v>
      </c>
      <c r="DC59" s="19">
        <v>1020</v>
      </c>
      <c r="DD59" s="50">
        <v>515</v>
      </c>
      <c r="DE59" s="19">
        <v>203</v>
      </c>
      <c r="DF59" s="50">
        <v>200</v>
      </c>
      <c r="DG59" s="52" t="s">
        <v>36</v>
      </c>
      <c r="DH59" s="19">
        <v>1686</v>
      </c>
      <c r="DI59" s="50">
        <v>838</v>
      </c>
      <c r="DJ59" s="19">
        <v>1457</v>
      </c>
      <c r="DK59" s="50">
        <v>917</v>
      </c>
      <c r="DL59" s="19">
        <v>641</v>
      </c>
      <c r="DM59" s="50">
        <v>561</v>
      </c>
      <c r="DN59" s="19">
        <v>924</v>
      </c>
      <c r="DO59" s="50">
        <v>658</v>
      </c>
      <c r="DP59" s="19">
        <v>150</v>
      </c>
      <c r="DQ59" s="50">
        <v>214</v>
      </c>
      <c r="DR59" s="52" t="s">
        <v>36</v>
      </c>
      <c r="DS59" s="19">
        <v>18365</v>
      </c>
      <c r="DT59" s="50">
        <v>3244</v>
      </c>
      <c r="DU59" s="19">
        <v>303</v>
      </c>
      <c r="DV59" s="50">
        <v>245</v>
      </c>
      <c r="DW59" s="19">
        <v>164</v>
      </c>
      <c r="DX59" s="50">
        <v>268</v>
      </c>
      <c r="DY59" s="19">
        <v>17898</v>
      </c>
      <c r="DZ59" s="50">
        <v>3232</v>
      </c>
    </row>
    <row r="60" spans="1:130" x14ac:dyDescent="0.2">
      <c r="A60" s="52"/>
      <c r="B60" s="19"/>
      <c r="C60" s="50"/>
      <c r="D60" s="19"/>
      <c r="E60" s="50"/>
      <c r="F60" s="19"/>
      <c r="G60" s="50"/>
      <c r="H60" s="19"/>
      <c r="I60" s="50"/>
      <c r="J60" s="19"/>
      <c r="K60" s="50"/>
      <c r="L60" s="52"/>
      <c r="M60" s="19"/>
      <c r="N60" s="50"/>
      <c r="O60" s="19"/>
      <c r="P60" s="50"/>
      <c r="Q60" s="19"/>
      <c r="R60" s="50"/>
      <c r="S60" s="19"/>
      <c r="T60" s="50"/>
      <c r="U60" s="19"/>
      <c r="V60" s="50"/>
      <c r="W60" s="52"/>
      <c r="X60" s="19"/>
      <c r="Y60" s="50"/>
      <c r="Z60" s="19"/>
      <c r="AA60" s="50"/>
      <c r="AB60" s="19"/>
      <c r="AC60" s="50"/>
      <c r="AD60" s="19"/>
      <c r="AE60" s="50"/>
      <c r="AF60" s="19"/>
      <c r="AG60" s="50"/>
      <c r="AH60" s="52"/>
      <c r="AI60" s="19"/>
      <c r="AJ60" s="50"/>
      <c r="AK60" s="43"/>
      <c r="AL60" s="66"/>
      <c r="AM60" s="19"/>
      <c r="AN60" s="50"/>
      <c r="AO60" s="19"/>
      <c r="AP60" s="50"/>
      <c r="AQ60" s="19"/>
      <c r="AR60" s="50"/>
      <c r="AS60" s="52"/>
      <c r="AT60" s="19"/>
      <c r="AU60" s="50"/>
      <c r="AV60" s="19"/>
      <c r="AW60" s="50"/>
      <c r="AX60" s="19"/>
      <c r="AY60" s="50"/>
      <c r="AZ60" s="19"/>
      <c r="BA60" s="50"/>
      <c r="BB60" s="19"/>
      <c r="BC60" s="50"/>
      <c r="BD60" s="52"/>
      <c r="BE60" s="19"/>
      <c r="BF60" s="50"/>
      <c r="BG60" s="19"/>
      <c r="BH60" s="50"/>
      <c r="BI60" s="19"/>
      <c r="BJ60" s="50"/>
      <c r="BK60" s="19"/>
      <c r="BL60" s="50"/>
      <c r="BM60" s="19"/>
      <c r="BN60" s="50"/>
      <c r="BO60" s="52"/>
      <c r="BP60" s="19"/>
      <c r="BQ60" s="50"/>
      <c r="BR60" s="19"/>
      <c r="BS60" s="50"/>
      <c r="BT60" s="19"/>
      <c r="BU60" s="50"/>
      <c r="BV60" s="19"/>
      <c r="BW60" s="50"/>
      <c r="BX60" s="19"/>
      <c r="BY60" s="50"/>
      <c r="BZ60" s="52"/>
      <c r="CA60" s="19"/>
      <c r="CB60" s="50"/>
      <c r="CC60" s="19"/>
      <c r="CD60" s="50"/>
      <c r="CE60" s="19"/>
      <c r="CF60" s="50"/>
      <c r="CG60" s="19"/>
      <c r="CH60" s="50"/>
      <c r="CI60" s="19"/>
      <c r="CJ60" s="50"/>
      <c r="CK60" s="52"/>
      <c r="CL60" s="56"/>
      <c r="CM60" s="50"/>
      <c r="CN60" s="19"/>
      <c r="CO60" s="50"/>
      <c r="CP60" s="19"/>
      <c r="CQ60" s="50"/>
      <c r="CR60" s="19"/>
      <c r="CS60" s="50"/>
      <c r="CT60" s="19"/>
      <c r="CU60" s="50"/>
      <c r="CV60" s="52"/>
      <c r="CW60" s="19"/>
      <c r="CX60" s="50"/>
      <c r="CY60" s="19"/>
      <c r="CZ60" s="50"/>
      <c r="DA60" s="19"/>
      <c r="DB60" s="50"/>
      <c r="DC60" s="19"/>
      <c r="DD60" s="50"/>
      <c r="DE60" s="19"/>
      <c r="DF60" s="50"/>
      <c r="DG60" s="52"/>
      <c r="DH60" s="19"/>
      <c r="DI60" s="50"/>
      <c r="DJ60" s="19"/>
      <c r="DK60" s="50"/>
      <c r="DL60" s="19"/>
      <c r="DM60" s="50"/>
      <c r="DN60" s="19"/>
      <c r="DO60" s="50"/>
      <c r="DP60" s="19"/>
      <c r="DQ60" s="50"/>
      <c r="DR60" s="52"/>
      <c r="DS60" s="19"/>
      <c r="DT60" s="50"/>
      <c r="DU60" s="19"/>
      <c r="DV60" s="50"/>
      <c r="DW60" s="19"/>
      <c r="DX60" s="50"/>
      <c r="DY60" s="19"/>
      <c r="DZ60" s="50"/>
    </row>
    <row r="61" spans="1:130" x14ac:dyDescent="0.2">
      <c r="A61" s="52" t="s">
        <v>37</v>
      </c>
      <c r="B61" s="19">
        <v>3985712</v>
      </c>
      <c r="C61" s="50">
        <v>3006</v>
      </c>
      <c r="D61" s="19">
        <v>3277453</v>
      </c>
      <c r="E61" s="50">
        <v>19786</v>
      </c>
      <c r="F61" s="19">
        <v>544776</v>
      </c>
      <c r="G61" s="50">
        <v>18097</v>
      </c>
      <c r="H61" s="19">
        <v>141162</v>
      </c>
      <c r="I61" s="50">
        <v>7834</v>
      </c>
      <c r="J61" s="19">
        <v>654</v>
      </c>
      <c r="K61" s="50">
        <v>843</v>
      </c>
      <c r="L61" s="52" t="s">
        <v>37</v>
      </c>
      <c r="M61" s="19">
        <v>1617</v>
      </c>
      <c r="N61" s="50">
        <v>874</v>
      </c>
      <c r="O61" s="19">
        <v>6349</v>
      </c>
      <c r="P61" s="50">
        <v>1908</v>
      </c>
      <c r="Q61" s="19">
        <v>631</v>
      </c>
      <c r="R61" s="50">
        <v>677</v>
      </c>
      <c r="S61" s="19">
        <v>40447</v>
      </c>
      <c r="T61" s="50">
        <v>4252</v>
      </c>
      <c r="U61" s="19">
        <v>3011</v>
      </c>
      <c r="V61" s="50">
        <v>1092</v>
      </c>
      <c r="W61" s="52" t="s">
        <v>37</v>
      </c>
      <c r="X61" s="19">
        <v>567</v>
      </c>
      <c r="Y61" s="50">
        <v>474</v>
      </c>
      <c r="Z61" s="19">
        <v>502</v>
      </c>
      <c r="AA61" s="50">
        <v>695</v>
      </c>
      <c r="AB61" s="19">
        <v>789</v>
      </c>
      <c r="AC61" s="50">
        <v>611</v>
      </c>
      <c r="AD61" s="19">
        <v>2795</v>
      </c>
      <c r="AE61" s="50">
        <v>1181</v>
      </c>
      <c r="AF61" s="19">
        <v>1288</v>
      </c>
      <c r="AG61" s="50">
        <v>569</v>
      </c>
      <c r="AH61" s="52" t="s">
        <v>37</v>
      </c>
      <c r="AI61" s="19">
        <v>3476</v>
      </c>
      <c r="AJ61" s="50">
        <v>1459</v>
      </c>
      <c r="AK61" s="43">
        <v>6377</v>
      </c>
      <c r="AL61" s="66">
        <v>2140</v>
      </c>
      <c r="AM61" s="19">
        <v>1653</v>
      </c>
      <c r="AN61" s="50">
        <v>689</v>
      </c>
      <c r="AO61" s="19">
        <v>826</v>
      </c>
      <c r="AP61" s="50">
        <v>380</v>
      </c>
      <c r="AQ61" s="19">
        <v>1553</v>
      </c>
      <c r="AR61" s="50">
        <v>1056</v>
      </c>
      <c r="AS61" s="52" t="s">
        <v>37</v>
      </c>
      <c r="AT61" s="19">
        <v>582</v>
      </c>
      <c r="AU61" s="50">
        <v>371</v>
      </c>
      <c r="AV61" s="19">
        <v>0</v>
      </c>
      <c r="AW61" s="50">
        <v>197</v>
      </c>
      <c r="AX61" s="19">
        <v>1601</v>
      </c>
      <c r="AY61" s="50">
        <v>1223</v>
      </c>
      <c r="AZ61" s="19">
        <v>234</v>
      </c>
      <c r="BA61" s="50">
        <v>281</v>
      </c>
      <c r="BB61" s="19">
        <v>878</v>
      </c>
      <c r="BC61" s="50">
        <v>516</v>
      </c>
      <c r="BD61" s="52" t="s">
        <v>37</v>
      </c>
      <c r="BE61" s="19">
        <v>2295</v>
      </c>
      <c r="BF61" s="50">
        <v>981</v>
      </c>
      <c r="BG61" s="19">
        <v>1644</v>
      </c>
      <c r="BH61" s="50">
        <v>976</v>
      </c>
      <c r="BI61" s="19">
        <v>2035</v>
      </c>
      <c r="BJ61" s="50">
        <v>1149</v>
      </c>
      <c r="BK61" s="19">
        <v>146</v>
      </c>
      <c r="BL61" s="50">
        <v>166</v>
      </c>
      <c r="BM61" s="19">
        <v>1668</v>
      </c>
      <c r="BN61" s="50">
        <v>1020</v>
      </c>
      <c r="BO61" s="52" t="s">
        <v>37</v>
      </c>
      <c r="BP61" s="19">
        <v>3424</v>
      </c>
      <c r="BQ61" s="50">
        <v>1973</v>
      </c>
      <c r="BR61" s="19">
        <v>370</v>
      </c>
      <c r="BS61" s="50">
        <v>395</v>
      </c>
      <c r="BT61" s="19">
        <v>2855</v>
      </c>
      <c r="BU61" s="50">
        <v>1253</v>
      </c>
      <c r="BV61" s="19">
        <v>1292</v>
      </c>
      <c r="BW61" s="50">
        <v>1177</v>
      </c>
      <c r="BX61" s="19">
        <v>164</v>
      </c>
      <c r="BY61" s="50">
        <v>142</v>
      </c>
      <c r="BZ61" s="52" t="s">
        <v>37</v>
      </c>
      <c r="CA61" s="19">
        <v>685</v>
      </c>
      <c r="CB61" s="50">
        <v>432</v>
      </c>
      <c r="CC61" s="19">
        <v>2028</v>
      </c>
      <c r="CD61" s="50">
        <v>746</v>
      </c>
      <c r="CE61" s="19">
        <v>2106</v>
      </c>
      <c r="CF61" s="50">
        <v>1093</v>
      </c>
      <c r="CG61" s="19">
        <v>299</v>
      </c>
      <c r="CH61" s="50">
        <v>248</v>
      </c>
      <c r="CI61" s="19">
        <v>1720</v>
      </c>
      <c r="CJ61" s="50">
        <v>934</v>
      </c>
      <c r="CK61" s="52" t="s">
        <v>37</v>
      </c>
      <c r="CL61" s="19">
        <v>800</v>
      </c>
      <c r="CM61" s="50">
        <v>546</v>
      </c>
      <c r="CN61" s="23" t="s">
        <v>61</v>
      </c>
      <c r="CO61" s="50" t="s">
        <v>61</v>
      </c>
      <c r="CP61" s="23">
        <v>2018</v>
      </c>
      <c r="CQ61" s="50">
        <v>910</v>
      </c>
      <c r="CR61" s="19">
        <v>189</v>
      </c>
      <c r="CS61" s="50">
        <v>206</v>
      </c>
      <c r="CT61" s="19">
        <v>1378</v>
      </c>
      <c r="CU61" s="50">
        <v>1005</v>
      </c>
      <c r="CV61" s="52" t="s">
        <v>37</v>
      </c>
      <c r="CW61" s="19">
        <v>72</v>
      </c>
      <c r="CX61" s="50">
        <v>90</v>
      </c>
      <c r="CY61" s="19">
        <v>1190</v>
      </c>
      <c r="CZ61" s="50">
        <v>776</v>
      </c>
      <c r="DA61" s="19">
        <v>4761</v>
      </c>
      <c r="DB61" s="50">
        <v>1360</v>
      </c>
      <c r="DC61" s="19">
        <v>1649</v>
      </c>
      <c r="DD61" s="50">
        <v>739</v>
      </c>
      <c r="DE61" s="19">
        <v>442</v>
      </c>
      <c r="DF61" s="50">
        <v>297</v>
      </c>
      <c r="DG61" s="52" t="s">
        <v>37</v>
      </c>
      <c r="DH61" s="19">
        <v>2329</v>
      </c>
      <c r="DI61" s="50">
        <v>1266</v>
      </c>
      <c r="DJ61" s="19">
        <v>25055</v>
      </c>
      <c r="DK61" s="50">
        <v>3530</v>
      </c>
      <c r="DL61" s="19">
        <v>106</v>
      </c>
      <c r="DM61" s="50">
        <v>130</v>
      </c>
      <c r="DN61" s="19">
        <v>1591</v>
      </c>
      <c r="DO61" s="50">
        <v>800</v>
      </c>
      <c r="DP61" s="19">
        <v>1021</v>
      </c>
      <c r="DQ61" s="50">
        <v>704</v>
      </c>
      <c r="DR61" s="52" t="s">
        <v>37</v>
      </c>
      <c r="DS61" s="19">
        <v>22321</v>
      </c>
      <c r="DT61" s="50">
        <v>3833</v>
      </c>
      <c r="DU61" s="19">
        <v>58</v>
      </c>
      <c r="DV61" s="50">
        <v>104</v>
      </c>
      <c r="DW61" s="19">
        <v>1931</v>
      </c>
      <c r="DX61" s="50">
        <v>1621</v>
      </c>
      <c r="DY61" s="19">
        <v>20332</v>
      </c>
      <c r="DZ61" s="50">
        <v>3467</v>
      </c>
    </row>
    <row r="62" spans="1:130" x14ac:dyDescent="0.2">
      <c r="A62" s="52" t="s">
        <v>38</v>
      </c>
      <c r="B62" s="19">
        <v>12662192</v>
      </c>
      <c r="C62" s="50">
        <v>5055</v>
      </c>
      <c r="D62" s="19">
        <v>11109753</v>
      </c>
      <c r="E62" s="50">
        <v>32343</v>
      </c>
      <c r="F62" s="19">
        <v>1258572</v>
      </c>
      <c r="G62" s="50">
        <v>26356</v>
      </c>
      <c r="H62" s="19">
        <v>232683</v>
      </c>
      <c r="I62" s="50">
        <v>11644</v>
      </c>
      <c r="J62" s="19">
        <v>1663</v>
      </c>
      <c r="K62" s="50">
        <v>1097</v>
      </c>
      <c r="L62" s="52" t="s">
        <v>38</v>
      </c>
      <c r="M62" s="19">
        <v>368</v>
      </c>
      <c r="N62" s="50">
        <v>295</v>
      </c>
      <c r="O62" s="19">
        <v>2921</v>
      </c>
      <c r="P62" s="50">
        <v>1059</v>
      </c>
      <c r="Q62" s="19">
        <v>765</v>
      </c>
      <c r="R62" s="50">
        <v>526</v>
      </c>
      <c r="S62" s="19">
        <v>10249</v>
      </c>
      <c r="T62" s="50">
        <v>2149</v>
      </c>
      <c r="U62" s="19">
        <v>3115</v>
      </c>
      <c r="V62" s="50">
        <v>1746</v>
      </c>
      <c r="W62" s="52" t="s">
        <v>38</v>
      </c>
      <c r="X62" s="19">
        <v>5967</v>
      </c>
      <c r="Y62" s="50">
        <v>1610</v>
      </c>
      <c r="Z62" s="19">
        <v>7615</v>
      </c>
      <c r="AA62" s="50">
        <v>1735</v>
      </c>
      <c r="AB62" s="19">
        <v>1487</v>
      </c>
      <c r="AC62" s="50">
        <v>718</v>
      </c>
      <c r="AD62" s="19">
        <v>14676</v>
      </c>
      <c r="AE62" s="50">
        <v>3273</v>
      </c>
      <c r="AF62" s="19">
        <v>3600</v>
      </c>
      <c r="AG62" s="50">
        <v>1136</v>
      </c>
      <c r="AH62" s="52" t="s">
        <v>38</v>
      </c>
      <c r="AI62" s="19">
        <v>524</v>
      </c>
      <c r="AJ62" s="50">
        <v>511</v>
      </c>
      <c r="AK62" s="43">
        <v>879</v>
      </c>
      <c r="AL62" s="66">
        <v>813</v>
      </c>
      <c r="AM62" s="19">
        <v>4054</v>
      </c>
      <c r="AN62" s="50">
        <v>1382</v>
      </c>
      <c r="AO62" s="19">
        <v>2227</v>
      </c>
      <c r="AP62" s="50">
        <v>1031</v>
      </c>
      <c r="AQ62" s="19">
        <v>506</v>
      </c>
      <c r="AR62" s="50">
        <v>283</v>
      </c>
      <c r="AS62" s="52" t="s">
        <v>38</v>
      </c>
      <c r="AT62" s="19">
        <v>998</v>
      </c>
      <c r="AU62" s="50">
        <v>573</v>
      </c>
      <c r="AV62" s="19">
        <v>1855</v>
      </c>
      <c r="AW62" s="50">
        <v>1076</v>
      </c>
      <c r="AX62" s="19">
        <v>199</v>
      </c>
      <c r="AY62" s="50">
        <v>189</v>
      </c>
      <c r="AZ62" s="19">
        <v>963</v>
      </c>
      <c r="BA62" s="50">
        <v>549</v>
      </c>
      <c r="BB62" s="19">
        <v>17424</v>
      </c>
      <c r="BC62" s="50">
        <v>3207</v>
      </c>
      <c r="BD62" s="52" t="s">
        <v>38</v>
      </c>
      <c r="BE62" s="19">
        <v>5285</v>
      </c>
      <c r="BF62" s="50">
        <v>1341</v>
      </c>
      <c r="BG62" s="19">
        <v>3274</v>
      </c>
      <c r="BH62" s="50">
        <v>1303</v>
      </c>
      <c r="BI62" s="19">
        <v>1799</v>
      </c>
      <c r="BJ62" s="50">
        <v>869</v>
      </c>
      <c r="BK62" s="19">
        <v>1560</v>
      </c>
      <c r="BL62" s="50">
        <v>1654</v>
      </c>
      <c r="BM62" s="19">
        <v>972</v>
      </c>
      <c r="BN62" s="50">
        <v>427</v>
      </c>
      <c r="BO62" s="52" t="s">
        <v>38</v>
      </c>
      <c r="BP62" s="19">
        <v>259</v>
      </c>
      <c r="BQ62" s="50">
        <v>251</v>
      </c>
      <c r="BR62" s="19">
        <v>82</v>
      </c>
      <c r="BS62" s="50">
        <v>133</v>
      </c>
      <c r="BT62" s="19">
        <v>1057</v>
      </c>
      <c r="BU62" s="50">
        <v>605</v>
      </c>
      <c r="BV62" s="19">
        <v>1685</v>
      </c>
      <c r="BW62" s="50">
        <v>649</v>
      </c>
      <c r="BX62" s="19">
        <v>41578</v>
      </c>
      <c r="BY62" s="50">
        <v>4446</v>
      </c>
      <c r="BZ62" s="52" t="s">
        <v>38</v>
      </c>
      <c r="CA62" s="19">
        <v>658</v>
      </c>
      <c r="CB62" s="50">
        <v>342</v>
      </c>
      <c r="CC62" s="19">
        <v>32857</v>
      </c>
      <c r="CD62" s="50">
        <v>3546</v>
      </c>
      <c r="CE62" s="19">
        <v>7228</v>
      </c>
      <c r="CF62" s="50">
        <v>1867</v>
      </c>
      <c r="CG62" s="19">
        <v>345</v>
      </c>
      <c r="CH62" s="50">
        <v>288</v>
      </c>
      <c r="CI62" s="19">
        <v>13453</v>
      </c>
      <c r="CJ62" s="50">
        <v>2762</v>
      </c>
      <c r="CK62" s="52" t="s">
        <v>38</v>
      </c>
      <c r="CL62" s="19">
        <v>776</v>
      </c>
      <c r="CM62" s="50">
        <v>535</v>
      </c>
      <c r="CN62" s="19">
        <v>1168</v>
      </c>
      <c r="CO62" s="50">
        <v>613</v>
      </c>
      <c r="CP62" s="23" t="s">
        <v>61</v>
      </c>
      <c r="CQ62" s="50" t="s">
        <v>61</v>
      </c>
      <c r="CR62" s="23">
        <v>896</v>
      </c>
      <c r="CS62" s="50">
        <v>641</v>
      </c>
      <c r="CT62" s="19">
        <v>3263</v>
      </c>
      <c r="CU62" s="50">
        <v>1603</v>
      </c>
      <c r="CV62" s="52" t="s">
        <v>38</v>
      </c>
      <c r="CW62" s="19">
        <v>223</v>
      </c>
      <c r="CX62" s="50">
        <v>271</v>
      </c>
      <c r="CY62" s="19">
        <v>1979</v>
      </c>
      <c r="CZ62" s="50">
        <v>753</v>
      </c>
      <c r="DA62" s="19">
        <v>7490</v>
      </c>
      <c r="DB62" s="50">
        <v>1848</v>
      </c>
      <c r="DC62" s="19">
        <v>2073</v>
      </c>
      <c r="DD62" s="50">
        <v>1594</v>
      </c>
      <c r="DE62" s="19">
        <v>785</v>
      </c>
      <c r="DF62" s="50">
        <v>460</v>
      </c>
      <c r="DG62" s="52" t="s">
        <v>38</v>
      </c>
      <c r="DH62" s="19">
        <v>11249</v>
      </c>
      <c r="DI62" s="50">
        <v>2562</v>
      </c>
      <c r="DJ62" s="19">
        <v>1056</v>
      </c>
      <c r="DK62" s="50">
        <v>571</v>
      </c>
      <c r="DL62" s="19">
        <v>5173</v>
      </c>
      <c r="DM62" s="50">
        <v>1435</v>
      </c>
      <c r="DN62" s="19">
        <v>1731</v>
      </c>
      <c r="DO62" s="50">
        <v>1289</v>
      </c>
      <c r="DP62" s="19">
        <v>674</v>
      </c>
      <c r="DQ62" s="50">
        <v>949</v>
      </c>
      <c r="DR62" s="52" t="s">
        <v>38</v>
      </c>
      <c r="DS62" s="19">
        <v>61184</v>
      </c>
      <c r="DT62" s="50">
        <v>5651</v>
      </c>
      <c r="DU62" s="19">
        <v>7933</v>
      </c>
      <c r="DV62" s="50">
        <v>2098</v>
      </c>
      <c r="DW62" s="19">
        <v>438</v>
      </c>
      <c r="DX62" s="50">
        <v>264</v>
      </c>
      <c r="DY62" s="19">
        <v>52813</v>
      </c>
      <c r="DZ62" s="50">
        <v>5106</v>
      </c>
    </row>
    <row r="63" spans="1:130" x14ac:dyDescent="0.2">
      <c r="A63" s="52" t="s">
        <v>40</v>
      </c>
      <c r="B63" s="19">
        <v>1045062</v>
      </c>
      <c r="C63" s="50">
        <v>1593</v>
      </c>
      <c r="D63" s="19">
        <v>901338</v>
      </c>
      <c r="E63" s="50">
        <v>9189</v>
      </c>
      <c r="F63" s="19">
        <v>97722</v>
      </c>
      <c r="G63" s="50">
        <v>7798</v>
      </c>
      <c r="H63" s="19">
        <v>38344</v>
      </c>
      <c r="I63" s="50">
        <v>4294</v>
      </c>
      <c r="J63" s="19">
        <v>39</v>
      </c>
      <c r="K63" s="50">
        <v>69</v>
      </c>
      <c r="L63" s="52" t="s">
        <v>40</v>
      </c>
      <c r="M63" s="19">
        <v>93</v>
      </c>
      <c r="N63" s="50">
        <v>154</v>
      </c>
      <c r="O63" s="19">
        <v>647</v>
      </c>
      <c r="P63" s="50">
        <v>613</v>
      </c>
      <c r="Q63" s="19">
        <v>0</v>
      </c>
      <c r="R63" s="50">
        <v>206</v>
      </c>
      <c r="S63" s="19">
        <v>1879</v>
      </c>
      <c r="T63" s="50">
        <v>1261</v>
      </c>
      <c r="U63" s="19">
        <v>285</v>
      </c>
      <c r="V63" s="50">
        <v>272</v>
      </c>
      <c r="W63" s="52" t="s">
        <v>40</v>
      </c>
      <c r="X63" s="19">
        <v>3861</v>
      </c>
      <c r="Y63" s="50">
        <v>1318</v>
      </c>
      <c r="Z63" s="19">
        <v>0</v>
      </c>
      <c r="AA63" s="50">
        <v>206</v>
      </c>
      <c r="AB63" s="19">
        <v>6</v>
      </c>
      <c r="AC63" s="50">
        <v>10</v>
      </c>
      <c r="AD63" s="19">
        <v>4363</v>
      </c>
      <c r="AE63" s="50">
        <v>1747</v>
      </c>
      <c r="AF63" s="19">
        <v>191</v>
      </c>
      <c r="AG63" s="50">
        <v>254</v>
      </c>
      <c r="AH63" s="52" t="s">
        <v>40</v>
      </c>
      <c r="AI63" s="19">
        <v>18</v>
      </c>
      <c r="AJ63" s="50">
        <v>32</v>
      </c>
      <c r="AK63" s="43">
        <v>244</v>
      </c>
      <c r="AL63" s="66">
        <v>281</v>
      </c>
      <c r="AM63" s="19">
        <v>265</v>
      </c>
      <c r="AN63" s="50">
        <v>235</v>
      </c>
      <c r="AO63" s="19">
        <v>53</v>
      </c>
      <c r="AP63" s="50">
        <v>68</v>
      </c>
      <c r="AQ63" s="19">
        <v>0</v>
      </c>
      <c r="AR63" s="50">
        <v>206</v>
      </c>
      <c r="AS63" s="52" t="s">
        <v>40</v>
      </c>
      <c r="AT63" s="19">
        <v>169</v>
      </c>
      <c r="AU63" s="50">
        <v>232</v>
      </c>
      <c r="AV63" s="19">
        <v>118</v>
      </c>
      <c r="AW63" s="50">
        <v>117</v>
      </c>
      <c r="AX63" s="19">
        <v>60</v>
      </c>
      <c r="AY63" s="50">
        <v>81</v>
      </c>
      <c r="AZ63" s="19">
        <v>422</v>
      </c>
      <c r="BA63" s="50">
        <v>303</v>
      </c>
      <c r="BB63" s="19">
        <v>500</v>
      </c>
      <c r="BC63" s="50">
        <v>443</v>
      </c>
      <c r="BD63" s="52" t="s">
        <v>40</v>
      </c>
      <c r="BE63" s="19">
        <v>12652</v>
      </c>
      <c r="BF63" s="50">
        <v>2969</v>
      </c>
      <c r="BG63" s="19">
        <v>61</v>
      </c>
      <c r="BH63" s="50">
        <v>99</v>
      </c>
      <c r="BI63" s="19">
        <v>58</v>
      </c>
      <c r="BJ63" s="50">
        <v>118</v>
      </c>
      <c r="BK63" s="19">
        <v>37</v>
      </c>
      <c r="BL63" s="50">
        <v>70</v>
      </c>
      <c r="BM63" s="19">
        <v>355</v>
      </c>
      <c r="BN63" s="50">
        <v>574</v>
      </c>
      <c r="BO63" s="52" t="s">
        <v>40</v>
      </c>
      <c r="BP63" s="19">
        <v>0</v>
      </c>
      <c r="BQ63" s="50">
        <v>206</v>
      </c>
      <c r="BR63" s="19">
        <v>0</v>
      </c>
      <c r="BS63" s="50">
        <v>206</v>
      </c>
      <c r="BT63" s="19">
        <v>58</v>
      </c>
      <c r="BU63" s="50">
        <v>92</v>
      </c>
      <c r="BV63" s="19">
        <v>690</v>
      </c>
      <c r="BW63" s="50">
        <v>413</v>
      </c>
      <c r="BX63" s="19">
        <v>1380</v>
      </c>
      <c r="BY63" s="50">
        <v>463</v>
      </c>
      <c r="BZ63" s="52" t="s">
        <v>40</v>
      </c>
      <c r="CA63" s="19">
        <v>0</v>
      </c>
      <c r="CB63" s="50">
        <v>206</v>
      </c>
      <c r="CC63" s="19">
        <v>2951</v>
      </c>
      <c r="CD63" s="50">
        <v>986</v>
      </c>
      <c r="CE63" s="19">
        <v>1140</v>
      </c>
      <c r="CF63" s="50">
        <v>615</v>
      </c>
      <c r="CG63" s="19">
        <v>0</v>
      </c>
      <c r="CH63" s="50">
        <v>206</v>
      </c>
      <c r="CI63" s="19">
        <v>274</v>
      </c>
      <c r="CJ63" s="50">
        <v>304</v>
      </c>
      <c r="CK63" s="52" t="s">
        <v>40</v>
      </c>
      <c r="CL63" s="19">
        <v>0</v>
      </c>
      <c r="CM63" s="50">
        <v>206</v>
      </c>
      <c r="CN63" s="19">
        <v>394</v>
      </c>
      <c r="CO63" s="50">
        <v>374</v>
      </c>
      <c r="CP63" s="19">
        <v>1040</v>
      </c>
      <c r="CQ63" s="50">
        <v>646</v>
      </c>
      <c r="CR63" s="23" t="s">
        <v>61</v>
      </c>
      <c r="CS63" s="50" t="s">
        <v>61</v>
      </c>
      <c r="CT63" s="23">
        <v>445</v>
      </c>
      <c r="CU63" s="50">
        <v>510</v>
      </c>
      <c r="CV63" s="52" t="s">
        <v>40</v>
      </c>
      <c r="CW63" s="19">
        <v>0</v>
      </c>
      <c r="CX63" s="50">
        <v>206</v>
      </c>
      <c r="CY63" s="19">
        <v>908</v>
      </c>
      <c r="CZ63" s="50">
        <v>776</v>
      </c>
      <c r="DA63" s="19">
        <v>1164</v>
      </c>
      <c r="DB63" s="50">
        <v>700</v>
      </c>
      <c r="DC63" s="19">
        <v>427</v>
      </c>
      <c r="DD63" s="50">
        <v>461</v>
      </c>
      <c r="DE63" s="19">
        <v>78</v>
      </c>
      <c r="DF63" s="50">
        <v>108</v>
      </c>
      <c r="DG63" s="52" t="s">
        <v>40</v>
      </c>
      <c r="DH63" s="19">
        <v>356</v>
      </c>
      <c r="DI63" s="50">
        <v>338</v>
      </c>
      <c r="DJ63" s="19">
        <v>636</v>
      </c>
      <c r="DK63" s="50">
        <v>521</v>
      </c>
      <c r="DL63" s="19">
        <v>27</v>
      </c>
      <c r="DM63" s="50">
        <v>39</v>
      </c>
      <c r="DN63" s="19">
        <v>0</v>
      </c>
      <c r="DO63" s="50">
        <v>206</v>
      </c>
      <c r="DP63" s="19">
        <v>0</v>
      </c>
      <c r="DQ63" s="50">
        <v>206</v>
      </c>
      <c r="DR63" s="52" t="s">
        <v>40</v>
      </c>
      <c r="DS63" s="19">
        <v>7658</v>
      </c>
      <c r="DT63" s="50">
        <v>2447</v>
      </c>
      <c r="DU63" s="19">
        <v>1029</v>
      </c>
      <c r="DV63" s="50">
        <v>920</v>
      </c>
      <c r="DW63" s="19">
        <v>292</v>
      </c>
      <c r="DX63" s="50">
        <v>341</v>
      </c>
      <c r="DY63" s="19">
        <v>6337</v>
      </c>
      <c r="DZ63" s="50">
        <v>2178</v>
      </c>
    </row>
    <row r="64" spans="1:130" x14ac:dyDescent="0.2">
      <c r="A64" s="52" t="s">
        <v>41</v>
      </c>
      <c r="B64" s="19">
        <v>4839984</v>
      </c>
      <c r="C64" s="50">
        <v>3503</v>
      </c>
      <c r="D64" s="19">
        <v>4106166</v>
      </c>
      <c r="E64" s="50">
        <v>20224</v>
      </c>
      <c r="F64" s="19">
        <v>543488</v>
      </c>
      <c r="G64" s="50">
        <v>17723</v>
      </c>
      <c r="H64" s="19">
        <v>170366</v>
      </c>
      <c r="I64" s="50">
        <v>10880</v>
      </c>
      <c r="J64" s="19">
        <v>1854</v>
      </c>
      <c r="K64" s="50">
        <v>666</v>
      </c>
      <c r="L64" s="52" t="s">
        <v>41</v>
      </c>
      <c r="M64" s="19">
        <v>250</v>
      </c>
      <c r="N64" s="50">
        <v>308</v>
      </c>
      <c r="O64" s="19">
        <v>900</v>
      </c>
      <c r="P64" s="50">
        <v>597</v>
      </c>
      <c r="Q64" s="19">
        <v>1612</v>
      </c>
      <c r="R64" s="50">
        <v>869</v>
      </c>
      <c r="S64" s="19">
        <v>5915</v>
      </c>
      <c r="T64" s="50">
        <v>1629</v>
      </c>
      <c r="U64" s="19">
        <v>2725</v>
      </c>
      <c r="V64" s="50">
        <v>1527</v>
      </c>
      <c r="W64" s="52" t="s">
        <v>41</v>
      </c>
      <c r="X64" s="19">
        <v>3355</v>
      </c>
      <c r="Y64" s="50">
        <v>1245</v>
      </c>
      <c r="Z64" s="19">
        <v>214</v>
      </c>
      <c r="AA64" s="50">
        <v>301</v>
      </c>
      <c r="AB64" s="19">
        <v>262</v>
      </c>
      <c r="AC64" s="50">
        <v>240</v>
      </c>
      <c r="AD64" s="19">
        <v>16323</v>
      </c>
      <c r="AE64" s="50">
        <v>3454</v>
      </c>
      <c r="AF64" s="19">
        <v>15548</v>
      </c>
      <c r="AG64" s="50">
        <v>2423</v>
      </c>
      <c r="AH64" s="52" t="s">
        <v>41</v>
      </c>
      <c r="AI64" s="19">
        <v>602</v>
      </c>
      <c r="AJ64" s="50">
        <v>423</v>
      </c>
      <c r="AK64" s="43">
        <v>285</v>
      </c>
      <c r="AL64" s="66">
        <v>237</v>
      </c>
      <c r="AM64" s="19">
        <v>4051</v>
      </c>
      <c r="AN64" s="50">
        <v>1453</v>
      </c>
      <c r="AO64" s="19">
        <v>2033</v>
      </c>
      <c r="AP64" s="50">
        <v>900</v>
      </c>
      <c r="AQ64" s="19">
        <v>1036</v>
      </c>
      <c r="AR64" s="50">
        <v>855</v>
      </c>
      <c r="AS64" s="52" t="s">
        <v>41</v>
      </c>
      <c r="AT64" s="19">
        <v>676</v>
      </c>
      <c r="AU64" s="50">
        <v>476</v>
      </c>
      <c r="AV64" s="19">
        <v>3007</v>
      </c>
      <c r="AW64" s="50">
        <v>1531</v>
      </c>
      <c r="AX64" s="19">
        <v>1751</v>
      </c>
      <c r="AY64" s="50">
        <v>1007</v>
      </c>
      <c r="AZ64" s="19">
        <v>1006</v>
      </c>
      <c r="BA64" s="50">
        <v>595</v>
      </c>
      <c r="BB64" s="19">
        <v>4963</v>
      </c>
      <c r="BC64" s="50">
        <v>2074</v>
      </c>
      <c r="BD64" s="52" t="s">
        <v>41</v>
      </c>
      <c r="BE64" s="19">
        <v>3002</v>
      </c>
      <c r="BF64" s="50">
        <v>1136</v>
      </c>
      <c r="BG64" s="19">
        <v>3496</v>
      </c>
      <c r="BH64" s="50">
        <v>1976</v>
      </c>
      <c r="BI64" s="19">
        <v>987</v>
      </c>
      <c r="BJ64" s="50">
        <v>492</v>
      </c>
      <c r="BK64" s="19">
        <v>1309</v>
      </c>
      <c r="BL64" s="50">
        <v>801</v>
      </c>
      <c r="BM64" s="19">
        <v>2086</v>
      </c>
      <c r="BN64" s="50">
        <v>1155</v>
      </c>
      <c r="BO64" s="52" t="s">
        <v>41</v>
      </c>
      <c r="BP64" s="19">
        <v>198</v>
      </c>
      <c r="BQ64" s="50">
        <v>179</v>
      </c>
      <c r="BR64" s="19">
        <v>195</v>
      </c>
      <c r="BS64" s="50">
        <v>243</v>
      </c>
      <c r="BT64" s="19">
        <v>659</v>
      </c>
      <c r="BU64" s="50">
        <v>425</v>
      </c>
      <c r="BV64" s="19">
        <v>566</v>
      </c>
      <c r="BW64" s="50">
        <v>402</v>
      </c>
      <c r="BX64" s="19">
        <v>4951</v>
      </c>
      <c r="BY64" s="50">
        <v>1603</v>
      </c>
      <c r="BZ64" s="52" t="s">
        <v>41</v>
      </c>
      <c r="CA64" s="19">
        <v>177</v>
      </c>
      <c r="CB64" s="50">
        <v>163</v>
      </c>
      <c r="CC64" s="19">
        <v>9301</v>
      </c>
      <c r="CD64" s="50">
        <v>2342</v>
      </c>
      <c r="CE64" s="19">
        <v>31369</v>
      </c>
      <c r="CF64" s="50">
        <v>4968</v>
      </c>
      <c r="CG64" s="19">
        <v>189</v>
      </c>
      <c r="CH64" s="50">
        <v>245</v>
      </c>
      <c r="CI64" s="19">
        <v>6694</v>
      </c>
      <c r="CJ64" s="50">
        <v>2523</v>
      </c>
      <c r="CK64" s="52" t="s">
        <v>41</v>
      </c>
      <c r="CL64" s="19">
        <v>705</v>
      </c>
      <c r="CM64" s="50">
        <v>552</v>
      </c>
      <c r="CN64" s="19">
        <v>560</v>
      </c>
      <c r="CO64" s="50">
        <v>345</v>
      </c>
      <c r="CP64" s="19">
        <v>9489</v>
      </c>
      <c r="CQ64" s="50">
        <v>2374</v>
      </c>
      <c r="CR64" s="19">
        <v>628</v>
      </c>
      <c r="CS64" s="50">
        <v>411</v>
      </c>
      <c r="CT64" s="23" t="s">
        <v>61</v>
      </c>
      <c r="CU64" s="50" t="s">
        <v>61</v>
      </c>
      <c r="CV64" s="52" t="s">
        <v>41</v>
      </c>
      <c r="CW64" s="23">
        <v>70</v>
      </c>
      <c r="CX64" s="50">
        <v>125</v>
      </c>
      <c r="CY64" s="19">
        <v>5542</v>
      </c>
      <c r="CZ64" s="50">
        <v>1514</v>
      </c>
      <c r="DA64" s="19">
        <v>5987</v>
      </c>
      <c r="DB64" s="50">
        <v>1561</v>
      </c>
      <c r="DC64" s="19">
        <v>1243</v>
      </c>
      <c r="DD64" s="50">
        <v>650</v>
      </c>
      <c r="DE64" s="19">
        <v>388</v>
      </c>
      <c r="DF64" s="50">
        <v>327</v>
      </c>
      <c r="DG64" s="52" t="s">
        <v>41</v>
      </c>
      <c r="DH64" s="19">
        <v>8736</v>
      </c>
      <c r="DI64" s="50">
        <v>2250</v>
      </c>
      <c r="DJ64" s="19">
        <v>751</v>
      </c>
      <c r="DK64" s="50">
        <v>583</v>
      </c>
      <c r="DL64" s="19">
        <v>1498</v>
      </c>
      <c r="DM64" s="50">
        <v>861</v>
      </c>
      <c r="DN64" s="19">
        <v>1222</v>
      </c>
      <c r="DO64" s="50">
        <v>806</v>
      </c>
      <c r="DP64" s="19">
        <v>0</v>
      </c>
      <c r="DQ64" s="50">
        <v>203</v>
      </c>
      <c r="DR64" s="52" t="s">
        <v>41</v>
      </c>
      <c r="DS64" s="19">
        <v>19964</v>
      </c>
      <c r="DT64" s="50">
        <v>3530</v>
      </c>
      <c r="DU64" s="19">
        <v>1030</v>
      </c>
      <c r="DV64" s="50">
        <v>719</v>
      </c>
      <c r="DW64" s="19">
        <v>288</v>
      </c>
      <c r="DX64" s="50">
        <v>254</v>
      </c>
      <c r="DY64" s="19">
        <v>18646</v>
      </c>
      <c r="DZ64" s="50">
        <v>3389</v>
      </c>
    </row>
    <row r="65" spans="1:130" x14ac:dyDescent="0.2">
      <c r="A65" s="52" t="s">
        <v>42</v>
      </c>
      <c r="B65" s="19">
        <v>848285</v>
      </c>
      <c r="C65" s="50">
        <v>1092</v>
      </c>
      <c r="D65" s="19">
        <v>702122</v>
      </c>
      <c r="E65" s="50">
        <v>7738</v>
      </c>
      <c r="F65" s="19">
        <v>116343</v>
      </c>
      <c r="G65" s="50">
        <v>6782</v>
      </c>
      <c r="H65" s="19">
        <v>26962</v>
      </c>
      <c r="I65" s="50">
        <v>3687</v>
      </c>
      <c r="J65" s="19">
        <v>14</v>
      </c>
      <c r="K65" s="50">
        <v>29</v>
      </c>
      <c r="L65" s="52" t="s">
        <v>42</v>
      </c>
      <c r="M65" s="19">
        <v>289</v>
      </c>
      <c r="N65" s="50">
        <v>224</v>
      </c>
      <c r="O65" s="19">
        <v>1240</v>
      </c>
      <c r="P65" s="50">
        <v>757</v>
      </c>
      <c r="Q65" s="19">
        <v>486</v>
      </c>
      <c r="R65" s="50">
        <v>774</v>
      </c>
      <c r="S65" s="19">
        <v>1340</v>
      </c>
      <c r="T65" s="50">
        <v>647</v>
      </c>
      <c r="U65" s="19">
        <v>1200</v>
      </c>
      <c r="V65" s="50">
        <v>731</v>
      </c>
      <c r="W65" s="52" t="s">
        <v>42</v>
      </c>
      <c r="X65" s="19">
        <v>32</v>
      </c>
      <c r="Y65" s="50">
        <v>48</v>
      </c>
      <c r="Z65" s="19">
        <v>0</v>
      </c>
      <c r="AA65" s="50">
        <v>151</v>
      </c>
      <c r="AB65" s="19">
        <v>0</v>
      </c>
      <c r="AC65" s="50">
        <v>151</v>
      </c>
      <c r="AD65" s="19">
        <v>263</v>
      </c>
      <c r="AE65" s="50">
        <v>244</v>
      </c>
      <c r="AF65" s="19">
        <v>268</v>
      </c>
      <c r="AG65" s="50">
        <v>339</v>
      </c>
      <c r="AH65" s="52" t="s">
        <v>42</v>
      </c>
      <c r="AI65" s="19">
        <v>0</v>
      </c>
      <c r="AJ65" s="50">
        <v>151</v>
      </c>
      <c r="AK65" s="43">
        <v>92</v>
      </c>
      <c r="AL65" s="66">
        <v>119</v>
      </c>
      <c r="AM65" s="19">
        <v>1075</v>
      </c>
      <c r="AN65" s="50">
        <v>1139</v>
      </c>
      <c r="AO65" s="19">
        <v>157</v>
      </c>
      <c r="AP65" s="50">
        <v>250</v>
      </c>
      <c r="AQ65" s="19">
        <v>2290</v>
      </c>
      <c r="AR65" s="50">
        <v>1067</v>
      </c>
      <c r="AS65" s="52" t="s">
        <v>42</v>
      </c>
      <c r="AT65" s="19">
        <v>308</v>
      </c>
      <c r="AU65" s="50">
        <v>297</v>
      </c>
      <c r="AV65" s="19">
        <v>31</v>
      </c>
      <c r="AW65" s="50">
        <v>72</v>
      </c>
      <c r="AX65" s="19">
        <v>0</v>
      </c>
      <c r="AY65" s="50">
        <v>151</v>
      </c>
      <c r="AZ65" s="19">
        <v>0</v>
      </c>
      <c r="BA65" s="50">
        <v>151</v>
      </c>
      <c r="BB65" s="19">
        <v>207</v>
      </c>
      <c r="BC65" s="50">
        <v>212</v>
      </c>
      <c r="BD65" s="52" t="s">
        <v>42</v>
      </c>
      <c r="BE65" s="19">
        <v>0</v>
      </c>
      <c r="BF65" s="50">
        <v>151</v>
      </c>
      <c r="BG65" s="19">
        <v>190</v>
      </c>
      <c r="BH65" s="50">
        <v>184</v>
      </c>
      <c r="BI65" s="19">
        <v>3878</v>
      </c>
      <c r="BJ65" s="50">
        <v>1239</v>
      </c>
      <c r="BK65" s="19">
        <v>10</v>
      </c>
      <c r="BL65" s="50">
        <v>16</v>
      </c>
      <c r="BM65" s="19">
        <v>440</v>
      </c>
      <c r="BN65" s="50">
        <v>254</v>
      </c>
      <c r="BO65" s="52" t="s">
        <v>42</v>
      </c>
      <c r="BP65" s="19">
        <v>391</v>
      </c>
      <c r="BQ65" s="50">
        <v>352</v>
      </c>
      <c r="BR65" s="19">
        <v>2606</v>
      </c>
      <c r="BS65" s="50">
        <v>1072</v>
      </c>
      <c r="BT65" s="19">
        <v>353</v>
      </c>
      <c r="BU65" s="50">
        <v>384</v>
      </c>
      <c r="BV65" s="19">
        <v>0</v>
      </c>
      <c r="BW65" s="50">
        <v>151</v>
      </c>
      <c r="BX65" s="19">
        <v>36</v>
      </c>
      <c r="BY65" s="50">
        <v>63</v>
      </c>
      <c r="BZ65" s="52" t="s">
        <v>42</v>
      </c>
      <c r="CA65" s="19">
        <v>28</v>
      </c>
      <c r="CB65" s="50">
        <v>38</v>
      </c>
      <c r="CC65" s="19">
        <v>0</v>
      </c>
      <c r="CD65" s="50">
        <v>151</v>
      </c>
      <c r="CE65" s="19">
        <v>366</v>
      </c>
      <c r="CF65" s="50">
        <v>311</v>
      </c>
      <c r="CG65" s="19">
        <v>2669</v>
      </c>
      <c r="CH65" s="50">
        <v>1311</v>
      </c>
      <c r="CI65" s="19">
        <v>29</v>
      </c>
      <c r="CJ65" s="50">
        <v>53</v>
      </c>
      <c r="CK65" s="52" t="s">
        <v>42</v>
      </c>
      <c r="CL65" s="19">
        <v>219</v>
      </c>
      <c r="CM65" s="50">
        <v>317</v>
      </c>
      <c r="CN65" s="19">
        <v>54</v>
      </c>
      <c r="CO65" s="50">
        <v>95</v>
      </c>
      <c r="CP65" s="19">
        <v>84</v>
      </c>
      <c r="CQ65" s="50">
        <v>154</v>
      </c>
      <c r="CR65" s="19">
        <v>0</v>
      </c>
      <c r="CS65" s="50">
        <v>151</v>
      </c>
      <c r="CT65" s="19">
        <v>1138</v>
      </c>
      <c r="CU65" s="50">
        <v>666</v>
      </c>
      <c r="CV65" s="52" t="s">
        <v>42</v>
      </c>
      <c r="CW65" s="23" t="s">
        <v>61</v>
      </c>
      <c r="CX65" s="50" t="s">
        <v>61</v>
      </c>
      <c r="CY65" s="23">
        <v>404</v>
      </c>
      <c r="CZ65" s="50">
        <v>387</v>
      </c>
      <c r="DA65" s="19">
        <v>1742</v>
      </c>
      <c r="DB65" s="50">
        <v>1035</v>
      </c>
      <c r="DC65" s="19">
        <v>591</v>
      </c>
      <c r="DD65" s="50">
        <v>703</v>
      </c>
      <c r="DE65" s="19">
        <v>0</v>
      </c>
      <c r="DF65" s="50">
        <v>151</v>
      </c>
      <c r="DG65" s="52" t="s">
        <v>42</v>
      </c>
      <c r="DH65" s="19">
        <v>358</v>
      </c>
      <c r="DI65" s="50">
        <v>582</v>
      </c>
      <c r="DJ65" s="19">
        <v>126</v>
      </c>
      <c r="DK65" s="50">
        <v>115</v>
      </c>
      <c r="DL65" s="19">
        <v>0</v>
      </c>
      <c r="DM65" s="50">
        <v>151</v>
      </c>
      <c r="DN65" s="19">
        <v>532</v>
      </c>
      <c r="DO65" s="50">
        <v>316</v>
      </c>
      <c r="DP65" s="19">
        <v>1426</v>
      </c>
      <c r="DQ65" s="50">
        <v>827</v>
      </c>
      <c r="DR65" s="52" t="s">
        <v>42</v>
      </c>
      <c r="DS65" s="19">
        <v>2858</v>
      </c>
      <c r="DT65" s="50">
        <v>1416</v>
      </c>
      <c r="DU65" s="19">
        <v>9</v>
      </c>
      <c r="DV65" s="50">
        <v>15</v>
      </c>
      <c r="DW65" s="19">
        <v>0</v>
      </c>
      <c r="DX65" s="50">
        <v>151</v>
      </c>
      <c r="DY65" s="19">
        <v>2849</v>
      </c>
      <c r="DZ65" s="50">
        <v>1416</v>
      </c>
    </row>
    <row r="66" spans="1:130" x14ac:dyDescent="0.2">
      <c r="A66" s="52"/>
      <c r="B66" s="19"/>
      <c r="C66" s="50"/>
      <c r="D66" s="19"/>
      <c r="E66" s="50"/>
      <c r="F66" s="19"/>
      <c r="G66" s="50"/>
      <c r="H66" s="19"/>
      <c r="I66" s="50"/>
      <c r="J66" s="19"/>
      <c r="K66" s="50"/>
      <c r="L66" s="52"/>
      <c r="M66" s="19"/>
      <c r="N66" s="50"/>
      <c r="O66" s="19"/>
      <c r="P66" s="50"/>
      <c r="Q66" s="19"/>
      <c r="R66" s="50"/>
      <c r="S66" s="19"/>
      <c r="T66" s="50"/>
      <c r="U66" s="19"/>
      <c r="V66" s="50"/>
      <c r="W66" s="52"/>
      <c r="X66" s="19"/>
      <c r="Y66" s="50"/>
      <c r="Z66" s="19"/>
      <c r="AA66" s="50"/>
      <c r="AB66" s="19"/>
      <c r="AC66" s="50"/>
      <c r="AD66" s="19"/>
      <c r="AE66" s="50"/>
      <c r="AF66" s="19"/>
      <c r="AG66" s="50"/>
      <c r="AH66" s="52"/>
      <c r="AI66" s="19"/>
      <c r="AJ66" s="50"/>
      <c r="AK66" s="43"/>
      <c r="AL66" s="66"/>
      <c r="AM66" s="19"/>
      <c r="AN66" s="50"/>
      <c r="AO66" s="19"/>
      <c r="AP66" s="50"/>
      <c r="AQ66" s="19"/>
      <c r="AR66" s="50"/>
      <c r="AS66" s="52"/>
      <c r="AT66" s="19"/>
      <c r="AU66" s="50"/>
      <c r="AV66" s="19"/>
      <c r="AW66" s="50"/>
      <c r="AX66" s="19"/>
      <c r="AY66" s="50"/>
      <c r="AZ66" s="19"/>
      <c r="BA66" s="50"/>
      <c r="BB66" s="19"/>
      <c r="BC66" s="50"/>
      <c r="BD66" s="52"/>
      <c r="BE66" s="19"/>
      <c r="BF66" s="50"/>
      <c r="BG66" s="19"/>
      <c r="BH66" s="50"/>
      <c r="BI66" s="19"/>
      <c r="BJ66" s="50"/>
      <c r="BK66" s="19"/>
      <c r="BL66" s="50"/>
      <c r="BM66" s="19"/>
      <c r="BN66" s="50"/>
      <c r="BO66" s="52"/>
      <c r="BP66" s="19"/>
      <c r="BQ66" s="50"/>
      <c r="BR66" s="19"/>
      <c r="BS66" s="50"/>
      <c r="BT66" s="19"/>
      <c r="BU66" s="50"/>
      <c r="BV66" s="19"/>
      <c r="BW66" s="50"/>
      <c r="BX66" s="19"/>
      <c r="BY66" s="50"/>
      <c r="BZ66" s="52"/>
      <c r="CA66" s="19"/>
      <c r="CB66" s="50"/>
      <c r="CC66" s="19"/>
      <c r="CD66" s="50"/>
      <c r="CE66" s="19"/>
      <c r="CF66" s="50"/>
      <c r="CG66" s="19"/>
      <c r="CH66" s="50"/>
      <c r="CI66" s="19"/>
      <c r="CJ66" s="50"/>
      <c r="CK66" s="52"/>
      <c r="CL66" s="19"/>
      <c r="CM66" s="50"/>
      <c r="CN66" s="19"/>
      <c r="CO66" s="50"/>
      <c r="CP66" s="19"/>
      <c r="CQ66" s="50"/>
      <c r="CR66" s="19"/>
      <c r="CS66" s="50"/>
      <c r="CT66" s="19"/>
      <c r="CU66" s="50"/>
      <c r="CV66" s="52"/>
      <c r="CW66" s="56"/>
      <c r="CX66" s="50"/>
      <c r="CY66" s="19"/>
      <c r="CZ66" s="50"/>
      <c r="DA66" s="19"/>
      <c r="DB66" s="50"/>
      <c r="DC66" s="19"/>
      <c r="DD66" s="50"/>
      <c r="DE66" s="19"/>
      <c r="DF66" s="50"/>
      <c r="DG66" s="52"/>
      <c r="DH66" s="19"/>
      <c r="DI66" s="50"/>
      <c r="DJ66" s="19"/>
      <c r="DK66" s="50"/>
      <c r="DL66" s="19"/>
      <c r="DM66" s="50"/>
      <c r="DN66" s="19"/>
      <c r="DO66" s="50"/>
      <c r="DP66" s="19"/>
      <c r="DQ66" s="50"/>
      <c r="DR66" s="52"/>
      <c r="DS66" s="19"/>
      <c r="DT66" s="50"/>
      <c r="DU66" s="19"/>
      <c r="DV66" s="50"/>
      <c r="DW66" s="19"/>
      <c r="DX66" s="50"/>
      <c r="DY66" s="19"/>
      <c r="DZ66" s="50"/>
    </row>
    <row r="67" spans="1:130" x14ac:dyDescent="0.2">
      <c r="A67" s="52" t="s">
        <v>43</v>
      </c>
      <c r="B67" s="19">
        <v>6522259</v>
      </c>
      <c r="C67" s="50">
        <v>4265</v>
      </c>
      <c r="D67" s="19">
        <v>5535963</v>
      </c>
      <c r="E67" s="50">
        <v>28320</v>
      </c>
      <c r="F67" s="19">
        <v>766524</v>
      </c>
      <c r="G67" s="50">
        <v>23974</v>
      </c>
      <c r="H67" s="19">
        <v>195923</v>
      </c>
      <c r="I67" s="50">
        <v>11637</v>
      </c>
      <c r="J67" s="19">
        <v>10291</v>
      </c>
      <c r="K67" s="50">
        <v>2438</v>
      </c>
      <c r="L67" s="52" t="s">
        <v>43</v>
      </c>
      <c r="M67" s="19">
        <v>624</v>
      </c>
      <c r="N67" s="50">
        <v>478</v>
      </c>
      <c r="O67" s="19">
        <v>2513</v>
      </c>
      <c r="P67" s="50">
        <v>1343</v>
      </c>
      <c r="Q67" s="19">
        <v>6071</v>
      </c>
      <c r="R67" s="50">
        <v>2418</v>
      </c>
      <c r="S67" s="19">
        <v>10032</v>
      </c>
      <c r="T67" s="50">
        <v>2208</v>
      </c>
      <c r="U67" s="19">
        <v>1722</v>
      </c>
      <c r="V67" s="50">
        <v>1026</v>
      </c>
      <c r="W67" s="52" t="s">
        <v>43</v>
      </c>
      <c r="X67" s="19">
        <v>995</v>
      </c>
      <c r="Y67" s="50">
        <v>584</v>
      </c>
      <c r="Z67" s="19">
        <v>317</v>
      </c>
      <c r="AA67" s="50">
        <v>320</v>
      </c>
      <c r="AB67" s="19">
        <v>417</v>
      </c>
      <c r="AC67" s="50">
        <v>515</v>
      </c>
      <c r="AD67" s="19">
        <v>17853</v>
      </c>
      <c r="AE67" s="50">
        <v>3833</v>
      </c>
      <c r="AF67" s="19">
        <v>13585</v>
      </c>
      <c r="AG67" s="50">
        <v>2523</v>
      </c>
      <c r="AH67" s="52" t="s">
        <v>43</v>
      </c>
      <c r="AI67" s="19">
        <v>1124</v>
      </c>
      <c r="AJ67" s="50">
        <v>920</v>
      </c>
      <c r="AK67" s="43">
        <v>354</v>
      </c>
      <c r="AL67" s="66">
        <v>415</v>
      </c>
      <c r="AM67" s="19">
        <v>6764</v>
      </c>
      <c r="AN67" s="50">
        <v>1848</v>
      </c>
      <c r="AO67" s="19">
        <v>7128</v>
      </c>
      <c r="AP67" s="50">
        <v>3311</v>
      </c>
      <c r="AQ67" s="19">
        <v>1153</v>
      </c>
      <c r="AR67" s="50">
        <v>806</v>
      </c>
      <c r="AS67" s="52" t="s">
        <v>43</v>
      </c>
      <c r="AT67" s="19">
        <v>3227</v>
      </c>
      <c r="AU67" s="50">
        <v>3001</v>
      </c>
      <c r="AV67" s="19">
        <v>14772</v>
      </c>
      <c r="AW67" s="50">
        <v>3515</v>
      </c>
      <c r="AX67" s="19">
        <v>2784</v>
      </c>
      <c r="AY67" s="50">
        <v>1322</v>
      </c>
      <c r="AZ67" s="19">
        <v>943</v>
      </c>
      <c r="BA67" s="50">
        <v>797</v>
      </c>
      <c r="BB67" s="19">
        <v>2664</v>
      </c>
      <c r="BC67" s="50">
        <v>1233</v>
      </c>
      <c r="BD67" s="52" t="s">
        <v>43</v>
      </c>
      <c r="BE67" s="19">
        <v>4061</v>
      </c>
      <c r="BF67" s="50">
        <v>1832</v>
      </c>
      <c r="BG67" s="19">
        <v>6454</v>
      </c>
      <c r="BH67" s="50">
        <v>2109</v>
      </c>
      <c r="BI67" s="19">
        <v>1667</v>
      </c>
      <c r="BJ67" s="50">
        <v>1065</v>
      </c>
      <c r="BK67" s="19">
        <v>9473</v>
      </c>
      <c r="BL67" s="50">
        <v>2098</v>
      </c>
      <c r="BM67" s="19">
        <v>2620</v>
      </c>
      <c r="BN67" s="50">
        <v>1269</v>
      </c>
      <c r="BO67" s="52" t="s">
        <v>43</v>
      </c>
      <c r="BP67" s="19">
        <v>135</v>
      </c>
      <c r="BQ67" s="50">
        <v>164</v>
      </c>
      <c r="BR67" s="19">
        <v>1850</v>
      </c>
      <c r="BS67" s="50">
        <v>1442</v>
      </c>
      <c r="BT67" s="19">
        <v>954</v>
      </c>
      <c r="BU67" s="50">
        <v>843</v>
      </c>
      <c r="BV67" s="19">
        <v>454</v>
      </c>
      <c r="BW67" s="50">
        <v>623</v>
      </c>
      <c r="BX67" s="19">
        <v>1549</v>
      </c>
      <c r="BY67" s="50">
        <v>787</v>
      </c>
      <c r="BZ67" s="52" t="s">
        <v>43</v>
      </c>
      <c r="CA67" s="19">
        <v>340</v>
      </c>
      <c r="CB67" s="50">
        <v>407</v>
      </c>
      <c r="CC67" s="19">
        <v>6972</v>
      </c>
      <c r="CD67" s="50">
        <v>2430</v>
      </c>
      <c r="CE67" s="19">
        <v>11838</v>
      </c>
      <c r="CF67" s="50">
        <v>4061</v>
      </c>
      <c r="CG67" s="19">
        <v>727</v>
      </c>
      <c r="CH67" s="50">
        <v>956</v>
      </c>
      <c r="CI67" s="19">
        <v>6802</v>
      </c>
      <c r="CJ67" s="50">
        <v>2325</v>
      </c>
      <c r="CK67" s="52" t="s">
        <v>43</v>
      </c>
      <c r="CL67" s="19">
        <v>2580</v>
      </c>
      <c r="CM67" s="50">
        <v>1542</v>
      </c>
      <c r="CN67" s="19">
        <v>522</v>
      </c>
      <c r="CO67" s="50">
        <v>364</v>
      </c>
      <c r="CP67" s="19">
        <v>2472</v>
      </c>
      <c r="CQ67" s="50">
        <v>1048</v>
      </c>
      <c r="CR67" s="19">
        <v>455</v>
      </c>
      <c r="CS67" s="50">
        <v>645</v>
      </c>
      <c r="CT67" s="19">
        <v>4148</v>
      </c>
      <c r="CU67" s="50">
        <v>1476</v>
      </c>
      <c r="CV67" s="52" t="s">
        <v>43</v>
      </c>
      <c r="CW67" s="19">
        <v>519</v>
      </c>
      <c r="CX67" s="50">
        <v>689</v>
      </c>
      <c r="CY67" s="23" t="s">
        <v>61</v>
      </c>
      <c r="CZ67" s="50" t="s">
        <v>61</v>
      </c>
      <c r="DA67" s="23">
        <v>11934</v>
      </c>
      <c r="DB67" s="50">
        <v>2875</v>
      </c>
      <c r="DC67" s="19">
        <v>1097</v>
      </c>
      <c r="DD67" s="50">
        <v>796</v>
      </c>
      <c r="DE67" s="19">
        <v>1397</v>
      </c>
      <c r="DF67" s="50">
        <v>1402</v>
      </c>
      <c r="DG67" s="52" t="s">
        <v>43</v>
      </c>
      <c r="DH67" s="19">
        <v>6382</v>
      </c>
      <c r="DI67" s="50">
        <v>1571</v>
      </c>
      <c r="DJ67" s="19">
        <v>485</v>
      </c>
      <c r="DK67" s="50">
        <v>362</v>
      </c>
      <c r="DL67" s="19">
        <v>1044</v>
      </c>
      <c r="DM67" s="50">
        <v>674</v>
      </c>
      <c r="DN67" s="19">
        <v>1480</v>
      </c>
      <c r="DO67" s="50">
        <v>811</v>
      </c>
      <c r="DP67" s="19">
        <v>179</v>
      </c>
      <c r="DQ67" s="50">
        <v>302</v>
      </c>
      <c r="DR67" s="52" t="s">
        <v>43</v>
      </c>
      <c r="DS67" s="19">
        <v>23849</v>
      </c>
      <c r="DT67" s="50">
        <v>3901</v>
      </c>
      <c r="DU67" s="19">
        <v>424</v>
      </c>
      <c r="DV67" s="50">
        <v>500</v>
      </c>
      <c r="DW67" s="19">
        <v>0</v>
      </c>
      <c r="DX67" s="50">
        <v>200</v>
      </c>
      <c r="DY67" s="19">
        <v>23425</v>
      </c>
      <c r="DZ67" s="50">
        <v>3946</v>
      </c>
    </row>
    <row r="68" spans="1:130" x14ac:dyDescent="0.2">
      <c r="A68" s="52" t="s">
        <v>44</v>
      </c>
      <c r="B68" s="19">
        <v>27092848</v>
      </c>
      <c r="C68" s="50">
        <v>11293</v>
      </c>
      <c r="D68" s="19">
        <v>22723345</v>
      </c>
      <c r="E68" s="50">
        <v>58176</v>
      </c>
      <c r="F68" s="19">
        <v>3594282</v>
      </c>
      <c r="G68" s="50">
        <v>54950</v>
      </c>
      <c r="H68" s="19">
        <v>553032</v>
      </c>
      <c r="I68" s="50">
        <v>19120</v>
      </c>
      <c r="J68" s="19">
        <v>7167</v>
      </c>
      <c r="K68" s="50">
        <v>2349</v>
      </c>
      <c r="L68" s="52" t="s">
        <v>44</v>
      </c>
      <c r="M68" s="19">
        <v>2573</v>
      </c>
      <c r="N68" s="50">
        <v>1149</v>
      </c>
      <c r="O68" s="19">
        <v>16067</v>
      </c>
      <c r="P68" s="50">
        <v>3094</v>
      </c>
      <c r="Q68" s="19">
        <v>14539</v>
      </c>
      <c r="R68" s="50">
        <v>2462</v>
      </c>
      <c r="S68" s="19">
        <v>65546</v>
      </c>
      <c r="T68" s="50">
        <v>6771</v>
      </c>
      <c r="U68" s="19">
        <v>22587</v>
      </c>
      <c r="V68" s="50">
        <v>3583</v>
      </c>
      <c r="W68" s="52" t="s">
        <v>44</v>
      </c>
      <c r="X68" s="19">
        <v>3973</v>
      </c>
      <c r="Y68" s="50">
        <v>1618</v>
      </c>
      <c r="Z68" s="19">
        <v>2051</v>
      </c>
      <c r="AA68" s="50">
        <v>1399</v>
      </c>
      <c r="AB68" s="19">
        <v>1423</v>
      </c>
      <c r="AC68" s="50">
        <v>901</v>
      </c>
      <c r="AD68" s="19">
        <v>33670</v>
      </c>
      <c r="AE68" s="50">
        <v>4751</v>
      </c>
      <c r="AF68" s="19">
        <v>20924</v>
      </c>
      <c r="AG68" s="50">
        <v>4040</v>
      </c>
      <c r="AH68" s="52" t="s">
        <v>44</v>
      </c>
      <c r="AI68" s="19">
        <v>3342</v>
      </c>
      <c r="AJ68" s="50">
        <v>1349</v>
      </c>
      <c r="AK68" s="43">
        <v>995</v>
      </c>
      <c r="AL68" s="66">
        <v>742</v>
      </c>
      <c r="AM68" s="19">
        <v>21927</v>
      </c>
      <c r="AN68" s="50">
        <v>3507</v>
      </c>
      <c r="AO68" s="19">
        <v>9413</v>
      </c>
      <c r="AP68" s="50">
        <v>3478</v>
      </c>
      <c r="AQ68" s="19">
        <v>5874</v>
      </c>
      <c r="AR68" s="50">
        <v>1632</v>
      </c>
      <c r="AS68" s="52" t="s">
        <v>44</v>
      </c>
      <c r="AT68" s="19">
        <v>9952</v>
      </c>
      <c r="AU68" s="50">
        <v>2830</v>
      </c>
      <c r="AV68" s="19">
        <v>4884</v>
      </c>
      <c r="AW68" s="50">
        <v>1568</v>
      </c>
      <c r="AX68" s="19">
        <v>31044</v>
      </c>
      <c r="AY68" s="50">
        <v>5005</v>
      </c>
      <c r="AZ68" s="19">
        <v>1144</v>
      </c>
      <c r="BA68" s="50">
        <v>933</v>
      </c>
      <c r="BB68" s="19">
        <v>10839</v>
      </c>
      <c r="BC68" s="50">
        <v>2613</v>
      </c>
      <c r="BD68" s="52" t="s">
        <v>44</v>
      </c>
      <c r="BE68" s="19">
        <v>8279</v>
      </c>
      <c r="BF68" s="50">
        <v>2241</v>
      </c>
      <c r="BG68" s="19">
        <v>13919</v>
      </c>
      <c r="BH68" s="50">
        <v>3704</v>
      </c>
      <c r="BI68" s="19">
        <v>4956</v>
      </c>
      <c r="BJ68" s="50">
        <v>1562</v>
      </c>
      <c r="BK68" s="19">
        <v>13476</v>
      </c>
      <c r="BL68" s="50">
        <v>5791</v>
      </c>
      <c r="BM68" s="19">
        <v>17273</v>
      </c>
      <c r="BN68" s="50">
        <v>5840</v>
      </c>
      <c r="BO68" s="52" t="s">
        <v>44</v>
      </c>
      <c r="BP68" s="19">
        <v>2210</v>
      </c>
      <c r="BQ68" s="50">
        <v>1101</v>
      </c>
      <c r="BR68" s="19">
        <v>4486</v>
      </c>
      <c r="BS68" s="50">
        <v>1678</v>
      </c>
      <c r="BT68" s="19">
        <v>7822</v>
      </c>
      <c r="BU68" s="50">
        <v>2575</v>
      </c>
      <c r="BV68" s="19">
        <v>1407</v>
      </c>
      <c r="BW68" s="50">
        <v>1111</v>
      </c>
      <c r="BX68" s="19">
        <v>11141</v>
      </c>
      <c r="BY68" s="50">
        <v>2923</v>
      </c>
      <c r="BZ68" s="52" t="s">
        <v>44</v>
      </c>
      <c r="CA68" s="19">
        <v>16056</v>
      </c>
      <c r="CB68" s="50">
        <v>3746</v>
      </c>
      <c r="CC68" s="19">
        <v>26287</v>
      </c>
      <c r="CD68" s="50">
        <v>4939</v>
      </c>
      <c r="CE68" s="19">
        <v>15869</v>
      </c>
      <c r="CF68" s="50">
        <v>3608</v>
      </c>
      <c r="CG68" s="19">
        <v>976</v>
      </c>
      <c r="CH68" s="50">
        <v>667</v>
      </c>
      <c r="CI68" s="19">
        <v>12077</v>
      </c>
      <c r="CJ68" s="50">
        <v>2825</v>
      </c>
      <c r="CK68" s="52" t="s">
        <v>44</v>
      </c>
      <c r="CL68" s="19">
        <v>25555</v>
      </c>
      <c r="CM68" s="50">
        <v>4026</v>
      </c>
      <c r="CN68" s="19">
        <v>3906</v>
      </c>
      <c r="CO68" s="50">
        <v>1371</v>
      </c>
      <c r="CP68" s="19">
        <v>12984</v>
      </c>
      <c r="CQ68" s="50">
        <v>3169</v>
      </c>
      <c r="CR68" s="19">
        <v>1060</v>
      </c>
      <c r="CS68" s="50">
        <v>660</v>
      </c>
      <c r="CT68" s="19">
        <v>5617</v>
      </c>
      <c r="CU68" s="50">
        <v>2444</v>
      </c>
      <c r="CV68" s="52" t="s">
        <v>44</v>
      </c>
      <c r="CW68" s="19">
        <v>762</v>
      </c>
      <c r="CX68" s="50">
        <v>574</v>
      </c>
      <c r="CY68" s="19">
        <v>13199</v>
      </c>
      <c r="CZ68" s="50">
        <v>3708</v>
      </c>
      <c r="DA68" s="23" t="s">
        <v>61</v>
      </c>
      <c r="DB68" s="50" t="s">
        <v>61</v>
      </c>
      <c r="DC68" s="23">
        <v>6583</v>
      </c>
      <c r="DD68" s="50">
        <v>1981</v>
      </c>
      <c r="DE68" s="19">
        <v>395</v>
      </c>
      <c r="DF68" s="50">
        <v>415</v>
      </c>
      <c r="DG68" s="52" t="s">
        <v>44</v>
      </c>
      <c r="DH68" s="19">
        <v>18429</v>
      </c>
      <c r="DI68" s="50">
        <v>4358</v>
      </c>
      <c r="DJ68" s="19">
        <v>9155</v>
      </c>
      <c r="DK68" s="50">
        <v>3347</v>
      </c>
      <c r="DL68" s="19">
        <v>2083</v>
      </c>
      <c r="DM68" s="50">
        <v>1108</v>
      </c>
      <c r="DN68" s="19">
        <v>4393</v>
      </c>
      <c r="DO68" s="50">
        <v>1618</v>
      </c>
      <c r="DP68" s="19">
        <v>2743</v>
      </c>
      <c r="DQ68" s="50">
        <v>1875</v>
      </c>
      <c r="DR68" s="52" t="s">
        <v>44</v>
      </c>
      <c r="DS68" s="19">
        <v>222189</v>
      </c>
      <c r="DT68" s="50">
        <v>13283</v>
      </c>
      <c r="DU68" s="19">
        <v>9707</v>
      </c>
      <c r="DV68" s="50">
        <v>3395</v>
      </c>
      <c r="DW68" s="19">
        <v>4696</v>
      </c>
      <c r="DX68" s="50">
        <v>3750</v>
      </c>
      <c r="DY68" s="19">
        <v>207786</v>
      </c>
      <c r="DZ68" s="50">
        <v>12375</v>
      </c>
    </row>
    <row r="69" spans="1:130" x14ac:dyDescent="0.2">
      <c r="A69" s="52" t="s">
        <v>45</v>
      </c>
      <c r="B69" s="19">
        <v>2947423</v>
      </c>
      <c r="C69" s="50">
        <v>3093</v>
      </c>
      <c r="D69" s="19">
        <v>2435722</v>
      </c>
      <c r="E69" s="50">
        <v>19625</v>
      </c>
      <c r="F69" s="19">
        <v>390649</v>
      </c>
      <c r="G69" s="50">
        <v>17548</v>
      </c>
      <c r="H69" s="19">
        <v>97361</v>
      </c>
      <c r="I69" s="50">
        <v>7413</v>
      </c>
      <c r="J69" s="19">
        <v>369</v>
      </c>
      <c r="K69" s="50">
        <v>349</v>
      </c>
      <c r="L69" s="52" t="s">
        <v>45</v>
      </c>
      <c r="M69" s="19">
        <v>1630</v>
      </c>
      <c r="N69" s="50">
        <v>906</v>
      </c>
      <c r="O69" s="19">
        <v>7650</v>
      </c>
      <c r="P69" s="50">
        <v>2231</v>
      </c>
      <c r="Q69" s="19">
        <v>230</v>
      </c>
      <c r="R69" s="50">
        <v>243</v>
      </c>
      <c r="S69" s="19">
        <v>18154</v>
      </c>
      <c r="T69" s="50">
        <v>3634</v>
      </c>
      <c r="U69" s="19">
        <v>3964</v>
      </c>
      <c r="V69" s="50">
        <v>1432</v>
      </c>
      <c r="W69" s="52" t="s">
        <v>45</v>
      </c>
      <c r="X69" s="19">
        <v>295</v>
      </c>
      <c r="Y69" s="50">
        <v>309</v>
      </c>
      <c r="Z69" s="19">
        <v>61</v>
      </c>
      <c r="AA69" s="50">
        <v>103</v>
      </c>
      <c r="AB69" s="19">
        <v>186</v>
      </c>
      <c r="AC69" s="50">
        <v>217</v>
      </c>
      <c r="AD69" s="19">
        <v>2383</v>
      </c>
      <c r="AE69" s="50">
        <v>1484</v>
      </c>
      <c r="AF69" s="19">
        <v>1032</v>
      </c>
      <c r="AG69" s="50">
        <v>848</v>
      </c>
      <c r="AH69" s="52" t="s">
        <v>45</v>
      </c>
      <c r="AI69" s="19">
        <v>2239</v>
      </c>
      <c r="AJ69" s="50">
        <v>1517</v>
      </c>
      <c r="AK69" s="43">
        <v>6413</v>
      </c>
      <c r="AL69" s="66">
        <v>1784</v>
      </c>
      <c r="AM69" s="19">
        <v>1374</v>
      </c>
      <c r="AN69" s="50">
        <v>672</v>
      </c>
      <c r="AO69" s="19">
        <v>501</v>
      </c>
      <c r="AP69" s="50">
        <v>341</v>
      </c>
      <c r="AQ69" s="19">
        <v>301</v>
      </c>
      <c r="AR69" s="50">
        <v>266</v>
      </c>
      <c r="AS69" s="52" t="s">
        <v>45</v>
      </c>
      <c r="AT69" s="19">
        <v>692</v>
      </c>
      <c r="AU69" s="50">
        <v>470</v>
      </c>
      <c r="AV69" s="19">
        <v>220</v>
      </c>
      <c r="AW69" s="50">
        <v>223</v>
      </c>
      <c r="AX69" s="19">
        <v>268</v>
      </c>
      <c r="AY69" s="50">
        <v>317</v>
      </c>
      <c r="AZ69" s="19">
        <v>152</v>
      </c>
      <c r="BA69" s="50">
        <v>158</v>
      </c>
      <c r="BB69" s="19">
        <v>672</v>
      </c>
      <c r="BC69" s="50">
        <v>386</v>
      </c>
      <c r="BD69" s="52" t="s">
        <v>45</v>
      </c>
      <c r="BE69" s="19">
        <v>1029</v>
      </c>
      <c r="BF69" s="50">
        <v>751</v>
      </c>
      <c r="BG69" s="19">
        <v>575</v>
      </c>
      <c r="BH69" s="50">
        <v>313</v>
      </c>
      <c r="BI69" s="19">
        <v>519</v>
      </c>
      <c r="BJ69" s="50">
        <v>474</v>
      </c>
      <c r="BK69" s="19">
        <v>1145</v>
      </c>
      <c r="BL69" s="50">
        <v>983</v>
      </c>
      <c r="BM69" s="19">
        <v>1221</v>
      </c>
      <c r="BN69" s="50">
        <v>580</v>
      </c>
      <c r="BO69" s="52" t="s">
        <v>45</v>
      </c>
      <c r="BP69" s="19">
        <v>2115</v>
      </c>
      <c r="BQ69" s="50">
        <v>1028</v>
      </c>
      <c r="BR69" s="19">
        <v>264</v>
      </c>
      <c r="BS69" s="50">
        <v>308</v>
      </c>
      <c r="BT69" s="19">
        <v>5073</v>
      </c>
      <c r="BU69" s="50">
        <v>2042</v>
      </c>
      <c r="BV69" s="19">
        <v>340</v>
      </c>
      <c r="BW69" s="50">
        <v>308</v>
      </c>
      <c r="BX69" s="19">
        <v>1078</v>
      </c>
      <c r="BY69" s="50">
        <v>960</v>
      </c>
      <c r="BZ69" s="52" t="s">
        <v>45</v>
      </c>
      <c r="CA69" s="19">
        <v>1645</v>
      </c>
      <c r="CB69" s="50">
        <v>1647</v>
      </c>
      <c r="CC69" s="19">
        <v>1853</v>
      </c>
      <c r="CD69" s="50">
        <v>838</v>
      </c>
      <c r="CE69" s="19">
        <v>1648</v>
      </c>
      <c r="CF69" s="50">
        <v>1075</v>
      </c>
      <c r="CG69" s="19">
        <v>254</v>
      </c>
      <c r="CH69" s="50">
        <v>234</v>
      </c>
      <c r="CI69" s="19">
        <v>1623</v>
      </c>
      <c r="CJ69" s="50">
        <v>1130</v>
      </c>
      <c r="CK69" s="52" t="s">
        <v>45</v>
      </c>
      <c r="CL69" s="19">
        <v>1214</v>
      </c>
      <c r="CM69" s="50">
        <v>920</v>
      </c>
      <c r="CN69" s="19">
        <v>1838</v>
      </c>
      <c r="CO69" s="50">
        <v>821</v>
      </c>
      <c r="CP69" s="19">
        <v>2710</v>
      </c>
      <c r="CQ69" s="50">
        <v>1714</v>
      </c>
      <c r="CR69" s="19">
        <v>0</v>
      </c>
      <c r="CS69" s="50">
        <v>187</v>
      </c>
      <c r="CT69" s="19">
        <v>323</v>
      </c>
      <c r="CU69" s="50">
        <v>299</v>
      </c>
      <c r="CV69" s="52" t="s">
        <v>45</v>
      </c>
      <c r="CW69" s="19">
        <v>496</v>
      </c>
      <c r="CX69" s="50">
        <v>618</v>
      </c>
      <c r="CY69" s="19">
        <v>1122</v>
      </c>
      <c r="CZ69" s="50">
        <v>606</v>
      </c>
      <c r="DA69" s="19">
        <v>8698</v>
      </c>
      <c r="DB69" s="50">
        <v>2552</v>
      </c>
      <c r="DC69" s="23" t="s">
        <v>61</v>
      </c>
      <c r="DD69" s="50" t="s">
        <v>61</v>
      </c>
      <c r="DE69" s="23">
        <v>193</v>
      </c>
      <c r="DF69" s="50">
        <v>211</v>
      </c>
      <c r="DG69" s="52" t="s">
        <v>45</v>
      </c>
      <c r="DH69" s="19">
        <v>1628</v>
      </c>
      <c r="DI69" s="50">
        <v>737</v>
      </c>
      <c r="DJ69" s="19">
        <v>5426</v>
      </c>
      <c r="DK69" s="50">
        <v>1491</v>
      </c>
      <c r="DL69" s="19">
        <v>138</v>
      </c>
      <c r="DM69" s="50">
        <v>260</v>
      </c>
      <c r="DN69" s="19">
        <v>1798</v>
      </c>
      <c r="DO69" s="50">
        <v>1128</v>
      </c>
      <c r="DP69" s="19">
        <v>2609</v>
      </c>
      <c r="DQ69" s="50">
        <v>1485</v>
      </c>
      <c r="DR69" s="52" t="s">
        <v>45</v>
      </c>
      <c r="DS69" s="19">
        <v>23691</v>
      </c>
      <c r="DT69" s="50">
        <v>2638</v>
      </c>
      <c r="DU69" s="19">
        <v>109</v>
      </c>
      <c r="DV69" s="50">
        <v>157</v>
      </c>
      <c r="DW69" s="19">
        <v>0</v>
      </c>
      <c r="DX69" s="50">
        <v>187</v>
      </c>
      <c r="DY69" s="19">
        <v>23582</v>
      </c>
      <c r="DZ69" s="50">
        <v>2644</v>
      </c>
    </row>
    <row r="70" spans="1:130" x14ac:dyDescent="0.2">
      <c r="A70" s="52" t="s">
        <v>46</v>
      </c>
      <c r="B70" s="19">
        <v>619952</v>
      </c>
      <c r="C70" s="50">
        <v>781</v>
      </c>
      <c r="D70" s="19">
        <v>532319</v>
      </c>
      <c r="E70" s="50">
        <v>5199</v>
      </c>
      <c r="F70" s="19">
        <v>62067</v>
      </c>
      <c r="G70" s="50">
        <v>4869</v>
      </c>
      <c r="H70" s="19">
        <v>21232</v>
      </c>
      <c r="I70" s="50">
        <v>2519</v>
      </c>
      <c r="J70" s="19">
        <v>245</v>
      </c>
      <c r="K70" s="50">
        <v>319</v>
      </c>
      <c r="L70" s="52" t="s">
        <v>46</v>
      </c>
      <c r="M70" s="19">
        <v>17</v>
      </c>
      <c r="N70" s="50">
        <v>30</v>
      </c>
      <c r="O70" s="19">
        <v>69</v>
      </c>
      <c r="P70" s="50">
        <v>85</v>
      </c>
      <c r="Q70" s="19">
        <v>0</v>
      </c>
      <c r="R70" s="50">
        <v>149</v>
      </c>
      <c r="S70" s="19">
        <v>968</v>
      </c>
      <c r="T70" s="50">
        <v>493</v>
      </c>
      <c r="U70" s="19">
        <v>376</v>
      </c>
      <c r="V70" s="50">
        <v>357</v>
      </c>
      <c r="W70" s="52" t="s">
        <v>46</v>
      </c>
      <c r="X70" s="19">
        <v>1379</v>
      </c>
      <c r="Y70" s="50">
        <v>565</v>
      </c>
      <c r="Z70" s="19">
        <v>70</v>
      </c>
      <c r="AA70" s="50">
        <v>95</v>
      </c>
      <c r="AB70" s="19">
        <v>286</v>
      </c>
      <c r="AC70" s="50">
        <v>262</v>
      </c>
      <c r="AD70" s="19">
        <v>442</v>
      </c>
      <c r="AE70" s="50">
        <v>261</v>
      </c>
      <c r="AF70" s="19">
        <v>410</v>
      </c>
      <c r="AG70" s="50">
        <v>434</v>
      </c>
      <c r="AH70" s="52" t="s">
        <v>46</v>
      </c>
      <c r="AI70" s="19">
        <v>0</v>
      </c>
      <c r="AJ70" s="50">
        <v>149</v>
      </c>
      <c r="AK70" s="43">
        <v>79</v>
      </c>
      <c r="AL70" s="66">
        <v>96</v>
      </c>
      <c r="AM70" s="19">
        <v>265</v>
      </c>
      <c r="AN70" s="50">
        <v>231</v>
      </c>
      <c r="AO70" s="19">
        <v>0</v>
      </c>
      <c r="AP70" s="50">
        <v>149</v>
      </c>
      <c r="AQ70" s="19">
        <v>97</v>
      </c>
      <c r="AR70" s="50">
        <v>164</v>
      </c>
      <c r="AS70" s="52" t="s">
        <v>46</v>
      </c>
      <c r="AT70" s="19">
        <v>18</v>
      </c>
      <c r="AU70" s="50">
        <v>30</v>
      </c>
      <c r="AV70" s="19">
        <v>199</v>
      </c>
      <c r="AW70" s="50">
        <v>194</v>
      </c>
      <c r="AX70" s="19">
        <v>138</v>
      </c>
      <c r="AY70" s="50">
        <v>238</v>
      </c>
      <c r="AZ70" s="19">
        <v>999</v>
      </c>
      <c r="BA70" s="50">
        <v>737</v>
      </c>
      <c r="BB70" s="19">
        <v>561</v>
      </c>
      <c r="BC70" s="50">
        <v>372</v>
      </c>
      <c r="BD70" s="52" t="s">
        <v>46</v>
      </c>
      <c r="BE70" s="19">
        <v>2840</v>
      </c>
      <c r="BF70" s="50">
        <v>758</v>
      </c>
      <c r="BG70" s="19">
        <v>765</v>
      </c>
      <c r="BH70" s="50">
        <v>909</v>
      </c>
      <c r="BI70" s="19">
        <v>10</v>
      </c>
      <c r="BJ70" s="50">
        <v>23</v>
      </c>
      <c r="BK70" s="19">
        <v>0</v>
      </c>
      <c r="BL70" s="50">
        <v>149</v>
      </c>
      <c r="BM70" s="19">
        <v>0</v>
      </c>
      <c r="BN70" s="50">
        <v>149</v>
      </c>
      <c r="BO70" s="52" t="s">
        <v>46</v>
      </c>
      <c r="BP70" s="19">
        <v>67</v>
      </c>
      <c r="BQ70" s="50">
        <v>89</v>
      </c>
      <c r="BR70" s="19">
        <v>0</v>
      </c>
      <c r="BS70" s="50">
        <v>149</v>
      </c>
      <c r="BT70" s="19">
        <v>0</v>
      </c>
      <c r="BU70" s="50">
        <v>149</v>
      </c>
      <c r="BV70" s="19">
        <v>2496</v>
      </c>
      <c r="BW70" s="50">
        <v>791</v>
      </c>
      <c r="BX70" s="19">
        <v>1607</v>
      </c>
      <c r="BY70" s="50">
        <v>641</v>
      </c>
      <c r="BZ70" s="52" t="s">
        <v>46</v>
      </c>
      <c r="CA70" s="19">
        <v>83</v>
      </c>
      <c r="CB70" s="50">
        <v>120</v>
      </c>
      <c r="CC70" s="19">
        <v>3034</v>
      </c>
      <c r="CD70" s="50">
        <v>722</v>
      </c>
      <c r="CE70" s="19">
        <v>326</v>
      </c>
      <c r="CF70" s="50">
        <v>324</v>
      </c>
      <c r="CG70" s="19">
        <v>0</v>
      </c>
      <c r="CH70" s="50">
        <v>149</v>
      </c>
      <c r="CI70" s="19">
        <v>377</v>
      </c>
      <c r="CJ70" s="50">
        <v>224</v>
      </c>
      <c r="CK70" s="52" t="s">
        <v>46</v>
      </c>
      <c r="CL70" s="19">
        <v>0</v>
      </c>
      <c r="CM70" s="50">
        <v>149</v>
      </c>
      <c r="CN70" s="19">
        <v>81</v>
      </c>
      <c r="CO70" s="50">
        <v>85</v>
      </c>
      <c r="CP70" s="19">
        <v>327</v>
      </c>
      <c r="CQ70" s="50">
        <v>305</v>
      </c>
      <c r="CR70" s="19">
        <v>750</v>
      </c>
      <c r="CS70" s="50">
        <v>623</v>
      </c>
      <c r="CT70" s="19">
        <v>118</v>
      </c>
      <c r="CU70" s="50">
        <v>97</v>
      </c>
      <c r="CV70" s="52" t="s">
        <v>46</v>
      </c>
      <c r="CW70" s="19">
        <v>54</v>
      </c>
      <c r="CX70" s="50">
        <v>90</v>
      </c>
      <c r="CY70" s="19">
        <v>435</v>
      </c>
      <c r="CZ70" s="50">
        <v>457</v>
      </c>
      <c r="DA70" s="19">
        <v>144</v>
      </c>
      <c r="DB70" s="50">
        <v>141</v>
      </c>
      <c r="DC70" s="19">
        <v>175</v>
      </c>
      <c r="DD70" s="50">
        <v>257</v>
      </c>
      <c r="DE70" s="23" t="s">
        <v>61</v>
      </c>
      <c r="DF70" s="50" t="s">
        <v>61</v>
      </c>
      <c r="DG70" s="52" t="s">
        <v>46</v>
      </c>
      <c r="DH70" s="23">
        <v>274</v>
      </c>
      <c r="DI70" s="50">
        <v>200</v>
      </c>
      <c r="DJ70" s="19">
        <v>636</v>
      </c>
      <c r="DK70" s="50">
        <v>489</v>
      </c>
      <c r="DL70" s="19">
        <v>0</v>
      </c>
      <c r="DM70" s="50">
        <v>149</v>
      </c>
      <c r="DN70" s="19">
        <v>0</v>
      </c>
      <c r="DO70" s="50">
        <v>149</v>
      </c>
      <c r="DP70" s="19">
        <v>15</v>
      </c>
      <c r="DQ70" s="50">
        <v>33</v>
      </c>
      <c r="DR70" s="52" t="s">
        <v>46</v>
      </c>
      <c r="DS70" s="19">
        <v>4334</v>
      </c>
      <c r="DT70" s="50">
        <v>1885</v>
      </c>
      <c r="DU70" s="19">
        <v>100</v>
      </c>
      <c r="DV70" s="50">
        <v>109</v>
      </c>
      <c r="DW70" s="19">
        <v>0</v>
      </c>
      <c r="DX70" s="50">
        <v>149</v>
      </c>
      <c r="DY70" s="19">
        <v>4234</v>
      </c>
      <c r="DZ70" s="50">
        <v>1883</v>
      </c>
    </row>
    <row r="71" spans="1:130" x14ac:dyDescent="0.2">
      <c r="A71" s="52" t="s">
        <v>47</v>
      </c>
      <c r="B71" s="19">
        <v>8283737</v>
      </c>
      <c r="C71" s="50">
        <v>4532</v>
      </c>
      <c r="D71" s="19">
        <v>6952362</v>
      </c>
      <c r="E71" s="50">
        <v>28986</v>
      </c>
      <c r="F71" s="19">
        <v>983569</v>
      </c>
      <c r="G71" s="50">
        <v>26232</v>
      </c>
      <c r="H71" s="19">
        <v>277715</v>
      </c>
      <c r="I71" s="50">
        <v>12444</v>
      </c>
      <c r="J71" s="19">
        <v>2888</v>
      </c>
      <c r="K71" s="50">
        <v>1005</v>
      </c>
      <c r="L71" s="52" t="s">
        <v>47</v>
      </c>
      <c r="M71" s="19">
        <v>1221</v>
      </c>
      <c r="N71" s="50">
        <v>661</v>
      </c>
      <c r="O71" s="19">
        <v>2181</v>
      </c>
      <c r="P71" s="50">
        <v>1029</v>
      </c>
      <c r="Q71" s="19">
        <v>856</v>
      </c>
      <c r="R71" s="50">
        <v>596</v>
      </c>
      <c r="S71" s="19">
        <v>24500</v>
      </c>
      <c r="T71" s="50">
        <v>4019</v>
      </c>
      <c r="U71" s="19">
        <v>3804</v>
      </c>
      <c r="V71" s="50">
        <v>1224</v>
      </c>
      <c r="W71" s="52" t="s">
        <v>47</v>
      </c>
      <c r="X71" s="19">
        <v>3594</v>
      </c>
      <c r="Y71" s="50">
        <v>1307</v>
      </c>
      <c r="Z71" s="19">
        <v>1199</v>
      </c>
      <c r="AA71" s="50">
        <v>642</v>
      </c>
      <c r="AB71" s="19">
        <v>10969</v>
      </c>
      <c r="AC71" s="50">
        <v>1905</v>
      </c>
      <c r="AD71" s="19">
        <v>23691</v>
      </c>
      <c r="AE71" s="50">
        <v>4824</v>
      </c>
      <c r="AF71" s="19">
        <v>9628</v>
      </c>
      <c r="AG71" s="50">
        <v>1915</v>
      </c>
      <c r="AH71" s="52" t="s">
        <v>47</v>
      </c>
      <c r="AI71" s="19">
        <v>1912</v>
      </c>
      <c r="AJ71" s="50">
        <v>996</v>
      </c>
      <c r="AK71" s="43">
        <v>272</v>
      </c>
      <c r="AL71" s="66">
        <v>252</v>
      </c>
      <c r="AM71" s="19">
        <v>9699</v>
      </c>
      <c r="AN71" s="50">
        <v>2551</v>
      </c>
      <c r="AO71" s="19">
        <v>2442</v>
      </c>
      <c r="AP71" s="50">
        <v>1111</v>
      </c>
      <c r="AQ71" s="19">
        <v>1204</v>
      </c>
      <c r="AR71" s="50">
        <v>627</v>
      </c>
      <c r="AS71" s="52" t="s">
        <v>47</v>
      </c>
      <c r="AT71" s="19">
        <v>1724</v>
      </c>
      <c r="AU71" s="50">
        <v>872</v>
      </c>
      <c r="AV71" s="19">
        <v>2802</v>
      </c>
      <c r="AW71" s="50">
        <v>1303</v>
      </c>
      <c r="AX71" s="19">
        <v>3993</v>
      </c>
      <c r="AY71" s="50">
        <v>1464</v>
      </c>
      <c r="AZ71" s="19">
        <v>1548</v>
      </c>
      <c r="BA71" s="50">
        <v>904</v>
      </c>
      <c r="BB71" s="19">
        <v>28155</v>
      </c>
      <c r="BC71" s="50">
        <v>4261</v>
      </c>
      <c r="BD71" s="52" t="s">
        <v>47</v>
      </c>
      <c r="BE71" s="19">
        <v>3632</v>
      </c>
      <c r="BF71" s="50">
        <v>1016</v>
      </c>
      <c r="BG71" s="19">
        <v>3421</v>
      </c>
      <c r="BH71" s="50">
        <v>1209</v>
      </c>
      <c r="BI71" s="19">
        <v>2788</v>
      </c>
      <c r="BJ71" s="50">
        <v>1018</v>
      </c>
      <c r="BK71" s="19">
        <v>1920</v>
      </c>
      <c r="BL71" s="50">
        <v>1072</v>
      </c>
      <c r="BM71" s="19">
        <v>3048</v>
      </c>
      <c r="BN71" s="50">
        <v>1085</v>
      </c>
      <c r="BO71" s="52" t="s">
        <v>47</v>
      </c>
      <c r="BP71" s="19">
        <v>27</v>
      </c>
      <c r="BQ71" s="50">
        <v>53</v>
      </c>
      <c r="BR71" s="19">
        <v>971</v>
      </c>
      <c r="BS71" s="50">
        <v>576</v>
      </c>
      <c r="BT71" s="19">
        <v>639</v>
      </c>
      <c r="BU71" s="50">
        <v>451</v>
      </c>
      <c r="BV71" s="19">
        <v>865</v>
      </c>
      <c r="BW71" s="50">
        <v>557</v>
      </c>
      <c r="BX71" s="19">
        <v>9447</v>
      </c>
      <c r="BY71" s="50">
        <v>2050</v>
      </c>
      <c r="BZ71" s="52" t="s">
        <v>47</v>
      </c>
      <c r="CA71" s="19">
        <v>973</v>
      </c>
      <c r="CB71" s="50">
        <v>673</v>
      </c>
      <c r="CC71" s="19">
        <v>18267</v>
      </c>
      <c r="CD71" s="50">
        <v>3141</v>
      </c>
      <c r="CE71" s="19">
        <v>18298</v>
      </c>
      <c r="CF71" s="50">
        <v>3032</v>
      </c>
      <c r="CG71" s="19">
        <v>214</v>
      </c>
      <c r="CH71" s="50">
        <v>266</v>
      </c>
      <c r="CI71" s="19">
        <v>5961</v>
      </c>
      <c r="CJ71" s="50">
        <v>1701</v>
      </c>
      <c r="CK71" s="52" t="s">
        <v>47</v>
      </c>
      <c r="CL71" s="19">
        <v>2219</v>
      </c>
      <c r="CM71" s="50">
        <v>1380</v>
      </c>
      <c r="CN71" s="19">
        <v>135</v>
      </c>
      <c r="CO71" s="50">
        <v>135</v>
      </c>
      <c r="CP71" s="19">
        <v>13379</v>
      </c>
      <c r="CQ71" s="50">
        <v>2548</v>
      </c>
      <c r="CR71" s="19">
        <v>1623</v>
      </c>
      <c r="CS71" s="50">
        <v>1058</v>
      </c>
      <c r="CT71" s="19">
        <v>8906</v>
      </c>
      <c r="CU71" s="50">
        <v>2579</v>
      </c>
      <c r="CV71" s="52" t="s">
        <v>47</v>
      </c>
      <c r="CW71" s="19">
        <v>216</v>
      </c>
      <c r="CX71" s="50">
        <v>356</v>
      </c>
      <c r="CY71" s="19">
        <v>9637</v>
      </c>
      <c r="CZ71" s="50">
        <v>2390</v>
      </c>
      <c r="DA71" s="19">
        <v>16685</v>
      </c>
      <c r="DB71" s="50">
        <v>3214</v>
      </c>
      <c r="DC71" s="19">
        <v>1763</v>
      </c>
      <c r="DD71" s="50">
        <v>706</v>
      </c>
      <c r="DE71" s="19">
        <v>680</v>
      </c>
      <c r="DF71" s="50">
        <v>588</v>
      </c>
      <c r="DG71" s="52" t="s">
        <v>47</v>
      </c>
      <c r="DH71" s="23" t="s">
        <v>61</v>
      </c>
      <c r="DI71" s="50" t="s">
        <v>61</v>
      </c>
      <c r="DJ71" s="23">
        <v>4134</v>
      </c>
      <c r="DK71" s="50">
        <v>1549</v>
      </c>
      <c r="DL71" s="19">
        <v>7673</v>
      </c>
      <c r="DM71" s="50">
        <v>2270</v>
      </c>
      <c r="DN71" s="19">
        <v>1645</v>
      </c>
      <c r="DO71" s="50">
        <v>788</v>
      </c>
      <c r="DP71" s="19">
        <v>267</v>
      </c>
      <c r="DQ71" s="50">
        <v>421</v>
      </c>
      <c r="DR71" s="52" t="s">
        <v>47</v>
      </c>
      <c r="DS71" s="19">
        <v>70091</v>
      </c>
      <c r="DT71" s="50">
        <v>6318</v>
      </c>
      <c r="DU71" s="19">
        <v>1945</v>
      </c>
      <c r="DV71" s="50">
        <v>737</v>
      </c>
      <c r="DW71" s="19">
        <v>1077</v>
      </c>
      <c r="DX71" s="50">
        <v>645</v>
      </c>
      <c r="DY71" s="19">
        <v>67069</v>
      </c>
      <c r="DZ71" s="50">
        <v>6349</v>
      </c>
    </row>
    <row r="72" spans="1:130" x14ac:dyDescent="0.2">
      <c r="A72" s="52"/>
      <c r="B72" s="19"/>
      <c r="C72" s="50"/>
      <c r="D72" s="19"/>
      <c r="E72" s="50"/>
      <c r="F72" s="19"/>
      <c r="G72" s="50"/>
      <c r="H72" s="19"/>
      <c r="I72" s="50"/>
      <c r="J72" s="19"/>
      <c r="K72" s="50"/>
      <c r="L72" s="52"/>
      <c r="M72" s="19"/>
      <c r="N72" s="50"/>
      <c r="O72" s="19"/>
      <c r="P72" s="50"/>
      <c r="Q72" s="19"/>
      <c r="R72" s="50"/>
      <c r="S72" s="19"/>
      <c r="T72" s="50"/>
      <c r="U72" s="19"/>
      <c r="V72" s="50"/>
      <c r="W72" s="52"/>
      <c r="X72" s="19"/>
      <c r="Y72" s="50"/>
      <c r="Z72" s="19"/>
      <c r="AA72" s="50"/>
      <c r="AB72" s="19"/>
      <c r="AC72" s="50"/>
      <c r="AD72" s="19"/>
      <c r="AE72" s="50"/>
      <c r="AF72" s="19"/>
      <c r="AG72" s="50"/>
      <c r="AH72" s="52"/>
      <c r="AI72" s="19"/>
      <c r="AJ72" s="50"/>
      <c r="AK72" s="43"/>
      <c r="AL72" s="66"/>
      <c r="AM72" s="19"/>
      <c r="AN72" s="50"/>
      <c r="AO72" s="19"/>
      <c r="AP72" s="50"/>
      <c r="AQ72" s="19"/>
      <c r="AR72" s="50"/>
      <c r="AS72" s="52"/>
      <c r="AT72" s="19"/>
      <c r="AU72" s="50"/>
      <c r="AV72" s="19"/>
      <c r="AW72" s="50"/>
      <c r="AX72" s="19"/>
      <c r="AY72" s="50"/>
      <c r="AZ72" s="19"/>
      <c r="BA72" s="50"/>
      <c r="BB72" s="19"/>
      <c r="BC72" s="50"/>
      <c r="BD72" s="52"/>
      <c r="BE72" s="19"/>
      <c r="BF72" s="50"/>
      <c r="BG72" s="19"/>
      <c r="BH72" s="50"/>
      <c r="BI72" s="19"/>
      <c r="BJ72" s="50"/>
      <c r="BK72" s="19"/>
      <c r="BL72" s="50"/>
      <c r="BM72" s="19"/>
      <c r="BN72" s="50"/>
      <c r="BO72" s="52"/>
      <c r="BP72" s="19"/>
      <c r="BQ72" s="50"/>
      <c r="BR72" s="19"/>
      <c r="BS72" s="50"/>
      <c r="BT72" s="19"/>
      <c r="BU72" s="50"/>
      <c r="BV72" s="19"/>
      <c r="BW72" s="50"/>
      <c r="BX72" s="19"/>
      <c r="BY72" s="50"/>
      <c r="BZ72" s="52"/>
      <c r="CA72" s="19"/>
      <c r="CB72" s="50"/>
      <c r="CC72" s="19"/>
      <c r="CD72" s="50"/>
      <c r="CE72" s="19"/>
      <c r="CF72" s="50"/>
      <c r="CG72" s="19"/>
      <c r="CH72" s="50"/>
      <c r="CI72" s="19"/>
      <c r="CJ72" s="50"/>
      <c r="CK72" s="52"/>
      <c r="CL72" s="19"/>
      <c r="CM72" s="50"/>
      <c r="CN72" s="19"/>
      <c r="CO72" s="50"/>
      <c r="CP72" s="19"/>
      <c r="CQ72" s="50"/>
      <c r="CR72" s="19"/>
      <c r="CS72" s="50"/>
      <c r="CT72" s="19"/>
      <c r="CU72" s="50"/>
      <c r="CV72" s="52"/>
      <c r="CW72" s="19"/>
      <c r="CX72" s="50"/>
      <c r="CY72" s="19"/>
      <c r="CZ72" s="50"/>
      <c r="DA72" s="19"/>
      <c r="DB72" s="50"/>
      <c r="DC72" s="19"/>
      <c r="DD72" s="50"/>
      <c r="DE72" s="19"/>
      <c r="DF72" s="50"/>
      <c r="DG72" s="52"/>
      <c r="DH72" s="56"/>
      <c r="DI72" s="50"/>
      <c r="DJ72" s="23"/>
      <c r="DK72" s="50"/>
      <c r="DL72" s="19"/>
      <c r="DM72" s="50"/>
      <c r="DN72" s="19"/>
      <c r="DO72" s="50"/>
      <c r="DP72" s="19"/>
      <c r="DQ72" s="50"/>
      <c r="DR72" s="52"/>
      <c r="DS72" s="19"/>
      <c r="DT72" s="50"/>
      <c r="DU72" s="19"/>
      <c r="DV72" s="50"/>
      <c r="DW72" s="19"/>
      <c r="DX72" s="50"/>
      <c r="DY72" s="19"/>
      <c r="DZ72" s="50"/>
    </row>
    <row r="73" spans="1:130" x14ac:dyDescent="0.2">
      <c r="A73" s="52" t="s">
        <v>48</v>
      </c>
      <c r="B73" s="19">
        <v>7089143</v>
      </c>
      <c r="C73" s="50">
        <v>3701</v>
      </c>
      <c r="D73" s="19">
        <v>5778806</v>
      </c>
      <c r="E73" s="50">
        <v>28406</v>
      </c>
      <c r="F73" s="19">
        <v>1017221</v>
      </c>
      <c r="G73" s="50">
        <v>25445</v>
      </c>
      <c r="H73" s="19">
        <v>230907</v>
      </c>
      <c r="I73" s="50">
        <v>11515</v>
      </c>
      <c r="J73" s="19">
        <v>580</v>
      </c>
      <c r="K73" s="50">
        <v>432</v>
      </c>
      <c r="L73" s="52" t="s">
        <v>48</v>
      </c>
      <c r="M73" s="19">
        <v>3911</v>
      </c>
      <c r="N73" s="50">
        <v>1177</v>
      </c>
      <c r="O73" s="19">
        <v>9860</v>
      </c>
      <c r="P73" s="50">
        <v>2142</v>
      </c>
      <c r="Q73" s="19">
        <v>1146</v>
      </c>
      <c r="R73" s="50">
        <v>888</v>
      </c>
      <c r="S73" s="19">
        <v>45609</v>
      </c>
      <c r="T73" s="50">
        <v>4896</v>
      </c>
      <c r="U73" s="19">
        <v>7258</v>
      </c>
      <c r="V73" s="50">
        <v>2518</v>
      </c>
      <c r="W73" s="52" t="s">
        <v>48</v>
      </c>
      <c r="X73" s="19">
        <v>586</v>
      </c>
      <c r="Y73" s="50">
        <v>371</v>
      </c>
      <c r="Z73" s="19">
        <v>39</v>
      </c>
      <c r="AA73" s="50">
        <v>76</v>
      </c>
      <c r="AB73" s="19">
        <v>407</v>
      </c>
      <c r="AC73" s="50">
        <v>378</v>
      </c>
      <c r="AD73" s="19">
        <v>10822</v>
      </c>
      <c r="AE73" s="50">
        <v>2876</v>
      </c>
      <c r="AF73" s="19">
        <v>5415</v>
      </c>
      <c r="AG73" s="50">
        <v>2268</v>
      </c>
      <c r="AH73" s="52" t="s">
        <v>48</v>
      </c>
      <c r="AI73" s="19">
        <v>4386</v>
      </c>
      <c r="AJ73" s="50">
        <v>1465</v>
      </c>
      <c r="AK73" s="43">
        <v>10311</v>
      </c>
      <c r="AL73" s="66">
        <v>2337</v>
      </c>
      <c r="AM73" s="19">
        <v>5794</v>
      </c>
      <c r="AN73" s="50">
        <v>3254</v>
      </c>
      <c r="AO73" s="19">
        <v>1611</v>
      </c>
      <c r="AP73" s="50">
        <v>678</v>
      </c>
      <c r="AQ73" s="19">
        <v>1002</v>
      </c>
      <c r="AR73" s="50">
        <v>886</v>
      </c>
      <c r="AS73" s="52" t="s">
        <v>48</v>
      </c>
      <c r="AT73" s="19">
        <v>2728</v>
      </c>
      <c r="AU73" s="50">
        <v>1452</v>
      </c>
      <c r="AV73" s="19">
        <v>875</v>
      </c>
      <c r="AW73" s="50">
        <v>715</v>
      </c>
      <c r="AX73" s="19">
        <v>632</v>
      </c>
      <c r="AY73" s="50">
        <v>408</v>
      </c>
      <c r="AZ73" s="19">
        <v>655</v>
      </c>
      <c r="BA73" s="50">
        <v>703</v>
      </c>
      <c r="BB73" s="19">
        <v>3844</v>
      </c>
      <c r="BC73" s="50">
        <v>1756</v>
      </c>
      <c r="BD73" s="52" t="s">
        <v>48</v>
      </c>
      <c r="BE73" s="19">
        <v>2600</v>
      </c>
      <c r="BF73" s="50">
        <v>926</v>
      </c>
      <c r="BG73" s="19">
        <v>2578</v>
      </c>
      <c r="BH73" s="50">
        <v>1069</v>
      </c>
      <c r="BI73" s="19">
        <v>3503</v>
      </c>
      <c r="BJ73" s="50">
        <v>1494</v>
      </c>
      <c r="BK73" s="19">
        <v>916</v>
      </c>
      <c r="BL73" s="50">
        <v>670</v>
      </c>
      <c r="BM73" s="19">
        <v>2535</v>
      </c>
      <c r="BN73" s="50">
        <v>1112</v>
      </c>
      <c r="BO73" s="52" t="s">
        <v>48</v>
      </c>
      <c r="BP73" s="19">
        <v>4936</v>
      </c>
      <c r="BQ73" s="50">
        <v>1591</v>
      </c>
      <c r="BR73" s="19">
        <v>301</v>
      </c>
      <c r="BS73" s="50">
        <v>341</v>
      </c>
      <c r="BT73" s="19">
        <v>4820</v>
      </c>
      <c r="BU73" s="50">
        <v>1970</v>
      </c>
      <c r="BV73" s="19">
        <v>681</v>
      </c>
      <c r="BW73" s="50">
        <v>596</v>
      </c>
      <c r="BX73" s="19">
        <v>3214</v>
      </c>
      <c r="BY73" s="50">
        <v>1334</v>
      </c>
      <c r="BZ73" s="52" t="s">
        <v>48</v>
      </c>
      <c r="CA73" s="19">
        <v>878</v>
      </c>
      <c r="CB73" s="50">
        <v>610</v>
      </c>
      <c r="CC73" s="19">
        <v>4983</v>
      </c>
      <c r="CD73" s="50">
        <v>1580</v>
      </c>
      <c r="CE73" s="19">
        <v>3105</v>
      </c>
      <c r="CF73" s="50">
        <v>1568</v>
      </c>
      <c r="CG73" s="19">
        <v>1283</v>
      </c>
      <c r="CH73" s="50">
        <v>1032</v>
      </c>
      <c r="CI73" s="19">
        <v>2654</v>
      </c>
      <c r="CJ73" s="50">
        <v>1136</v>
      </c>
      <c r="CK73" s="52" t="s">
        <v>48</v>
      </c>
      <c r="CL73" s="19">
        <v>3736</v>
      </c>
      <c r="CM73" s="50">
        <v>2047</v>
      </c>
      <c r="CN73" s="19">
        <v>32570</v>
      </c>
      <c r="CO73" s="50">
        <v>5221</v>
      </c>
      <c r="CP73" s="19">
        <v>2857</v>
      </c>
      <c r="CQ73" s="50">
        <v>1096</v>
      </c>
      <c r="CR73" s="19">
        <v>116</v>
      </c>
      <c r="CS73" s="50">
        <v>157</v>
      </c>
      <c r="CT73" s="19">
        <v>2469</v>
      </c>
      <c r="CU73" s="50">
        <v>880</v>
      </c>
      <c r="CV73" s="52" t="s">
        <v>48</v>
      </c>
      <c r="CW73" s="19">
        <v>457</v>
      </c>
      <c r="CX73" s="50">
        <v>323</v>
      </c>
      <c r="CY73" s="19">
        <v>2794</v>
      </c>
      <c r="CZ73" s="50">
        <v>1521</v>
      </c>
      <c r="DA73" s="19">
        <v>12829</v>
      </c>
      <c r="DB73" s="50">
        <v>2473</v>
      </c>
      <c r="DC73" s="19">
        <v>5827</v>
      </c>
      <c r="DD73" s="50">
        <v>1917</v>
      </c>
      <c r="DE73" s="19">
        <v>180</v>
      </c>
      <c r="DF73" s="50">
        <v>156</v>
      </c>
      <c r="DG73" s="52" t="s">
        <v>48</v>
      </c>
      <c r="DH73" s="56">
        <v>5901</v>
      </c>
      <c r="DI73" s="50">
        <v>1828</v>
      </c>
      <c r="DJ73" s="23" t="s">
        <v>61</v>
      </c>
      <c r="DK73" s="50" t="s">
        <v>61</v>
      </c>
      <c r="DL73" s="19">
        <v>1098</v>
      </c>
      <c r="DM73" s="50">
        <v>614</v>
      </c>
      <c r="DN73" s="19">
        <v>2860</v>
      </c>
      <c r="DO73" s="50">
        <v>1167</v>
      </c>
      <c r="DP73" s="19">
        <v>755</v>
      </c>
      <c r="DQ73" s="50">
        <v>562</v>
      </c>
      <c r="DR73" s="52" t="s">
        <v>48</v>
      </c>
      <c r="DS73" s="19">
        <v>62209</v>
      </c>
      <c r="DT73" s="50">
        <v>7091</v>
      </c>
      <c r="DU73" s="19">
        <v>683</v>
      </c>
      <c r="DV73" s="50">
        <v>523</v>
      </c>
      <c r="DW73" s="19">
        <v>672</v>
      </c>
      <c r="DX73" s="50">
        <v>426</v>
      </c>
      <c r="DY73" s="19">
        <v>60854</v>
      </c>
      <c r="DZ73" s="50">
        <v>7056</v>
      </c>
    </row>
    <row r="74" spans="1:130" x14ac:dyDescent="0.2">
      <c r="A74" s="52" t="s">
        <v>49</v>
      </c>
      <c r="B74" s="19">
        <v>1823753</v>
      </c>
      <c r="C74" s="50">
        <v>2120</v>
      </c>
      <c r="D74" s="19">
        <v>1610407</v>
      </c>
      <c r="E74" s="50">
        <v>10957</v>
      </c>
      <c r="F74" s="19">
        <v>167631</v>
      </c>
      <c r="G74" s="50">
        <v>9128</v>
      </c>
      <c r="H74" s="19">
        <v>42078</v>
      </c>
      <c r="I74" s="50">
        <v>4511</v>
      </c>
      <c r="J74" s="19">
        <v>240</v>
      </c>
      <c r="K74" s="50">
        <v>294</v>
      </c>
      <c r="L74" s="52" t="s">
        <v>49</v>
      </c>
      <c r="M74" s="19">
        <v>0</v>
      </c>
      <c r="N74" s="50">
        <v>189</v>
      </c>
      <c r="O74" s="19">
        <v>0</v>
      </c>
      <c r="P74" s="50">
        <v>189</v>
      </c>
      <c r="Q74" s="19">
        <v>7</v>
      </c>
      <c r="R74" s="50">
        <v>6</v>
      </c>
      <c r="S74" s="19">
        <v>875</v>
      </c>
      <c r="T74" s="50">
        <v>682</v>
      </c>
      <c r="U74" s="19">
        <v>491</v>
      </c>
      <c r="V74" s="50">
        <v>499</v>
      </c>
      <c r="W74" s="52" t="s">
        <v>49</v>
      </c>
      <c r="X74" s="19">
        <v>570</v>
      </c>
      <c r="Y74" s="50">
        <v>569</v>
      </c>
      <c r="Z74" s="19">
        <v>231</v>
      </c>
      <c r="AA74" s="50">
        <v>337</v>
      </c>
      <c r="AB74" s="19">
        <v>460</v>
      </c>
      <c r="AC74" s="50">
        <v>310</v>
      </c>
      <c r="AD74" s="19">
        <v>2867</v>
      </c>
      <c r="AE74" s="50">
        <v>1101</v>
      </c>
      <c r="AF74" s="19">
        <v>777</v>
      </c>
      <c r="AG74" s="50">
        <v>736</v>
      </c>
      <c r="AH74" s="52" t="s">
        <v>49</v>
      </c>
      <c r="AI74" s="19">
        <v>0</v>
      </c>
      <c r="AJ74" s="50">
        <v>189</v>
      </c>
      <c r="AK74" s="43">
        <v>45</v>
      </c>
      <c r="AL74" s="66">
        <v>76</v>
      </c>
      <c r="AM74" s="19">
        <v>349</v>
      </c>
      <c r="AN74" s="50">
        <v>306</v>
      </c>
      <c r="AO74" s="19">
        <v>747</v>
      </c>
      <c r="AP74" s="50">
        <v>626</v>
      </c>
      <c r="AQ74" s="19">
        <v>8</v>
      </c>
      <c r="AR74" s="50">
        <v>14</v>
      </c>
      <c r="AS74" s="52" t="s">
        <v>49</v>
      </c>
      <c r="AT74" s="19">
        <v>103</v>
      </c>
      <c r="AU74" s="50">
        <v>167</v>
      </c>
      <c r="AV74" s="19">
        <v>1871</v>
      </c>
      <c r="AW74" s="50">
        <v>993</v>
      </c>
      <c r="AX74" s="19">
        <v>0</v>
      </c>
      <c r="AY74" s="50">
        <v>189</v>
      </c>
      <c r="AZ74" s="19">
        <v>156</v>
      </c>
      <c r="BA74" s="50">
        <v>181</v>
      </c>
      <c r="BB74" s="19">
        <v>5308</v>
      </c>
      <c r="BC74" s="50">
        <v>1794</v>
      </c>
      <c r="BD74" s="52" t="s">
        <v>49</v>
      </c>
      <c r="BE74" s="19">
        <v>126</v>
      </c>
      <c r="BF74" s="50">
        <v>115</v>
      </c>
      <c r="BG74" s="19">
        <v>524</v>
      </c>
      <c r="BH74" s="50">
        <v>453</v>
      </c>
      <c r="BI74" s="19">
        <v>371</v>
      </c>
      <c r="BJ74" s="50">
        <v>354</v>
      </c>
      <c r="BK74" s="19">
        <v>249</v>
      </c>
      <c r="BL74" s="50">
        <v>350</v>
      </c>
      <c r="BM74" s="19">
        <v>367</v>
      </c>
      <c r="BN74" s="50">
        <v>419</v>
      </c>
      <c r="BO74" s="52" t="s">
        <v>49</v>
      </c>
      <c r="BP74" s="19">
        <v>0</v>
      </c>
      <c r="BQ74" s="50">
        <v>189</v>
      </c>
      <c r="BR74" s="19">
        <v>0</v>
      </c>
      <c r="BS74" s="50">
        <v>189</v>
      </c>
      <c r="BT74" s="19">
        <v>0</v>
      </c>
      <c r="BU74" s="50">
        <v>189</v>
      </c>
      <c r="BV74" s="19">
        <v>0</v>
      </c>
      <c r="BW74" s="50">
        <v>189</v>
      </c>
      <c r="BX74" s="19">
        <v>221</v>
      </c>
      <c r="BY74" s="50">
        <v>182</v>
      </c>
      <c r="BZ74" s="52" t="s">
        <v>49</v>
      </c>
      <c r="CA74" s="19">
        <v>161</v>
      </c>
      <c r="CB74" s="50">
        <v>198</v>
      </c>
      <c r="CC74" s="19">
        <v>285</v>
      </c>
      <c r="CD74" s="50">
        <v>181</v>
      </c>
      <c r="CE74" s="19">
        <v>1846</v>
      </c>
      <c r="CF74" s="50">
        <v>1118</v>
      </c>
      <c r="CG74" s="19">
        <v>0</v>
      </c>
      <c r="CH74" s="50">
        <v>189</v>
      </c>
      <c r="CI74" s="19">
        <v>6802</v>
      </c>
      <c r="CJ74" s="50">
        <v>1879</v>
      </c>
      <c r="CK74" s="52" t="s">
        <v>49</v>
      </c>
      <c r="CL74" s="19">
        <v>177</v>
      </c>
      <c r="CM74" s="50">
        <v>167</v>
      </c>
      <c r="CN74" s="19">
        <v>348</v>
      </c>
      <c r="CO74" s="50">
        <v>340</v>
      </c>
      <c r="CP74" s="19">
        <v>3925</v>
      </c>
      <c r="CQ74" s="50">
        <v>1178</v>
      </c>
      <c r="CR74" s="19">
        <v>123</v>
      </c>
      <c r="CS74" s="50">
        <v>164</v>
      </c>
      <c r="CT74" s="19">
        <v>1166</v>
      </c>
      <c r="CU74" s="50">
        <v>608</v>
      </c>
      <c r="CV74" s="52" t="s">
        <v>49</v>
      </c>
      <c r="CW74" s="19">
        <v>0</v>
      </c>
      <c r="CX74" s="50">
        <v>189</v>
      </c>
      <c r="CY74" s="19">
        <v>968</v>
      </c>
      <c r="CZ74" s="50">
        <v>783</v>
      </c>
      <c r="DA74" s="19">
        <v>967</v>
      </c>
      <c r="DB74" s="50">
        <v>637</v>
      </c>
      <c r="DC74" s="19">
        <v>483</v>
      </c>
      <c r="DD74" s="50">
        <v>550</v>
      </c>
      <c r="DE74" s="19">
        <v>147</v>
      </c>
      <c r="DF74" s="50">
        <v>198</v>
      </c>
      <c r="DG74" s="52" t="s">
        <v>49</v>
      </c>
      <c r="DH74" s="19">
        <v>7400</v>
      </c>
      <c r="DI74" s="50">
        <v>1564</v>
      </c>
      <c r="DJ74" s="19">
        <v>223</v>
      </c>
      <c r="DK74" s="50">
        <v>363</v>
      </c>
      <c r="DL74" s="23" t="s">
        <v>61</v>
      </c>
      <c r="DM74" s="50" t="s">
        <v>61</v>
      </c>
      <c r="DN74" s="23">
        <v>94</v>
      </c>
      <c r="DO74" s="50">
        <v>154</v>
      </c>
      <c r="DP74" s="19">
        <v>0</v>
      </c>
      <c r="DQ74" s="50">
        <v>189</v>
      </c>
      <c r="DR74" s="52" t="s">
        <v>49</v>
      </c>
      <c r="DS74" s="19">
        <v>3637</v>
      </c>
      <c r="DT74" s="50">
        <v>1269</v>
      </c>
      <c r="DU74" s="19">
        <v>565</v>
      </c>
      <c r="DV74" s="50">
        <v>562</v>
      </c>
      <c r="DW74" s="19">
        <v>0</v>
      </c>
      <c r="DX74" s="50">
        <v>189</v>
      </c>
      <c r="DY74" s="19">
        <v>3072</v>
      </c>
      <c r="DZ74" s="50">
        <v>1120</v>
      </c>
    </row>
    <row r="75" spans="1:130" x14ac:dyDescent="0.2">
      <c r="A75" s="52" t="s">
        <v>50</v>
      </c>
      <c r="B75" s="19">
        <v>5708201</v>
      </c>
      <c r="C75" s="50">
        <v>3093</v>
      </c>
      <c r="D75" s="19">
        <v>4891636</v>
      </c>
      <c r="E75" s="50">
        <v>19111</v>
      </c>
      <c r="F75" s="19">
        <v>690306</v>
      </c>
      <c r="G75" s="50">
        <v>17552</v>
      </c>
      <c r="H75" s="19">
        <v>106511</v>
      </c>
      <c r="I75" s="50">
        <v>8097</v>
      </c>
      <c r="J75" s="19">
        <v>322</v>
      </c>
      <c r="K75" s="50">
        <v>272</v>
      </c>
      <c r="L75" s="52" t="s">
        <v>50</v>
      </c>
      <c r="M75" s="19">
        <v>188</v>
      </c>
      <c r="N75" s="50">
        <v>144</v>
      </c>
      <c r="O75" s="19">
        <v>2540</v>
      </c>
      <c r="P75" s="50">
        <v>980</v>
      </c>
      <c r="Q75" s="19">
        <v>289</v>
      </c>
      <c r="R75" s="50">
        <v>261</v>
      </c>
      <c r="S75" s="19">
        <v>5230</v>
      </c>
      <c r="T75" s="50">
        <v>1540</v>
      </c>
      <c r="U75" s="19">
        <v>1568</v>
      </c>
      <c r="V75" s="50">
        <v>548</v>
      </c>
      <c r="W75" s="52" t="s">
        <v>50</v>
      </c>
      <c r="X75" s="19">
        <v>1104</v>
      </c>
      <c r="Y75" s="50">
        <v>864</v>
      </c>
      <c r="Z75" s="19">
        <v>88</v>
      </c>
      <c r="AA75" s="50">
        <v>125</v>
      </c>
      <c r="AB75" s="19">
        <v>649</v>
      </c>
      <c r="AC75" s="50">
        <v>824</v>
      </c>
      <c r="AD75" s="19">
        <v>2589</v>
      </c>
      <c r="AE75" s="50">
        <v>793</v>
      </c>
      <c r="AF75" s="19">
        <v>2202</v>
      </c>
      <c r="AG75" s="50">
        <v>1142</v>
      </c>
      <c r="AH75" s="52" t="s">
        <v>50</v>
      </c>
      <c r="AI75" s="19">
        <v>384</v>
      </c>
      <c r="AJ75" s="50">
        <v>288</v>
      </c>
      <c r="AK75" s="43">
        <v>302</v>
      </c>
      <c r="AL75" s="66">
        <v>371</v>
      </c>
      <c r="AM75" s="19">
        <v>23233</v>
      </c>
      <c r="AN75" s="50">
        <v>3335</v>
      </c>
      <c r="AO75" s="19">
        <v>2266</v>
      </c>
      <c r="AP75" s="50">
        <v>739</v>
      </c>
      <c r="AQ75" s="19">
        <v>5822</v>
      </c>
      <c r="AR75" s="50">
        <v>1921</v>
      </c>
      <c r="AS75" s="52" t="s">
        <v>50</v>
      </c>
      <c r="AT75" s="19">
        <v>996</v>
      </c>
      <c r="AU75" s="50">
        <v>595</v>
      </c>
      <c r="AV75" s="19">
        <v>728</v>
      </c>
      <c r="AW75" s="50">
        <v>592</v>
      </c>
      <c r="AX75" s="19">
        <v>1015</v>
      </c>
      <c r="AY75" s="50">
        <v>619</v>
      </c>
      <c r="AZ75" s="19">
        <v>46</v>
      </c>
      <c r="BA75" s="50">
        <v>46</v>
      </c>
      <c r="BB75" s="19">
        <v>895</v>
      </c>
      <c r="BC75" s="50">
        <v>625</v>
      </c>
      <c r="BD75" s="52" t="s">
        <v>50</v>
      </c>
      <c r="BE75" s="19">
        <v>869</v>
      </c>
      <c r="BF75" s="50">
        <v>834</v>
      </c>
      <c r="BG75" s="19">
        <v>4897</v>
      </c>
      <c r="BH75" s="50">
        <v>1761</v>
      </c>
      <c r="BI75" s="19">
        <v>19812</v>
      </c>
      <c r="BJ75" s="50">
        <v>2383</v>
      </c>
      <c r="BK75" s="19">
        <v>684</v>
      </c>
      <c r="BL75" s="50">
        <v>527</v>
      </c>
      <c r="BM75" s="19">
        <v>1850</v>
      </c>
      <c r="BN75" s="50">
        <v>961</v>
      </c>
      <c r="BO75" s="52" t="s">
        <v>50</v>
      </c>
      <c r="BP75" s="19">
        <v>174</v>
      </c>
      <c r="BQ75" s="50">
        <v>172</v>
      </c>
      <c r="BR75" s="19">
        <v>587</v>
      </c>
      <c r="BS75" s="50">
        <v>487</v>
      </c>
      <c r="BT75" s="19">
        <v>692</v>
      </c>
      <c r="BU75" s="50">
        <v>466</v>
      </c>
      <c r="BV75" s="19">
        <v>82</v>
      </c>
      <c r="BW75" s="50">
        <v>98</v>
      </c>
      <c r="BX75" s="19">
        <v>1142</v>
      </c>
      <c r="BY75" s="50">
        <v>646</v>
      </c>
      <c r="BZ75" s="52" t="s">
        <v>50</v>
      </c>
      <c r="CA75" s="19">
        <v>187</v>
      </c>
      <c r="CB75" s="50">
        <v>191</v>
      </c>
      <c r="CC75" s="19">
        <v>2293</v>
      </c>
      <c r="CD75" s="50">
        <v>840</v>
      </c>
      <c r="CE75" s="19">
        <v>1525</v>
      </c>
      <c r="CF75" s="50">
        <v>745</v>
      </c>
      <c r="CG75" s="19">
        <v>561</v>
      </c>
      <c r="CH75" s="50">
        <v>354</v>
      </c>
      <c r="CI75" s="19">
        <v>1705</v>
      </c>
      <c r="CJ75" s="50">
        <v>573</v>
      </c>
      <c r="CK75" s="52" t="s">
        <v>50</v>
      </c>
      <c r="CL75" s="19">
        <v>1432</v>
      </c>
      <c r="CM75" s="50">
        <v>998</v>
      </c>
      <c r="CN75" s="19">
        <v>1064</v>
      </c>
      <c r="CO75" s="50">
        <v>487</v>
      </c>
      <c r="CP75" s="19">
        <v>1660</v>
      </c>
      <c r="CQ75" s="50">
        <v>995</v>
      </c>
      <c r="CR75" s="19">
        <v>69</v>
      </c>
      <c r="CS75" s="50">
        <v>108</v>
      </c>
      <c r="CT75" s="19">
        <v>324</v>
      </c>
      <c r="CU75" s="50">
        <v>226</v>
      </c>
      <c r="CV75" s="52" t="s">
        <v>50</v>
      </c>
      <c r="CW75" s="19">
        <v>243</v>
      </c>
      <c r="CX75" s="50">
        <v>231</v>
      </c>
      <c r="CY75" s="19">
        <v>2261</v>
      </c>
      <c r="CZ75" s="50">
        <v>1099</v>
      </c>
      <c r="DA75" s="19">
        <v>4665</v>
      </c>
      <c r="DB75" s="50">
        <v>1475</v>
      </c>
      <c r="DC75" s="19">
        <v>468</v>
      </c>
      <c r="DD75" s="50">
        <v>373</v>
      </c>
      <c r="DE75" s="19">
        <v>14</v>
      </c>
      <c r="DF75" s="50">
        <v>23</v>
      </c>
      <c r="DG75" s="52" t="s">
        <v>50</v>
      </c>
      <c r="DH75" s="19">
        <v>2066</v>
      </c>
      <c r="DI75" s="50">
        <v>1070</v>
      </c>
      <c r="DJ75" s="19">
        <v>2129</v>
      </c>
      <c r="DK75" s="50">
        <v>888</v>
      </c>
      <c r="DL75" s="19">
        <v>8</v>
      </c>
      <c r="DM75" s="50">
        <v>16</v>
      </c>
      <c r="DN75" s="23" t="s">
        <v>61</v>
      </c>
      <c r="DO75" s="50" t="s">
        <v>61</v>
      </c>
      <c r="DP75" s="23">
        <v>592</v>
      </c>
      <c r="DQ75" s="50">
        <v>436</v>
      </c>
      <c r="DR75" s="52" t="s">
        <v>50</v>
      </c>
      <c r="DS75" s="19">
        <v>19748</v>
      </c>
      <c r="DT75" s="50">
        <v>3327</v>
      </c>
      <c r="DU75" s="19">
        <v>295</v>
      </c>
      <c r="DV75" s="50">
        <v>226</v>
      </c>
      <c r="DW75" s="19">
        <v>163</v>
      </c>
      <c r="DX75" s="50">
        <v>171</v>
      </c>
      <c r="DY75" s="19">
        <v>19290</v>
      </c>
      <c r="DZ75" s="50">
        <v>3306</v>
      </c>
    </row>
    <row r="76" spans="1:130" x14ac:dyDescent="0.2">
      <c r="A76" s="52" t="s">
        <v>51</v>
      </c>
      <c r="B76" s="19">
        <v>579102</v>
      </c>
      <c r="C76" s="50">
        <v>1256</v>
      </c>
      <c r="D76" s="19">
        <v>474927</v>
      </c>
      <c r="E76" s="50">
        <v>7256</v>
      </c>
      <c r="F76" s="19">
        <v>65384</v>
      </c>
      <c r="G76" s="50">
        <v>6731</v>
      </c>
      <c r="H76" s="19">
        <v>35947</v>
      </c>
      <c r="I76" s="50">
        <v>4840</v>
      </c>
      <c r="J76" s="19">
        <v>253</v>
      </c>
      <c r="K76" s="50">
        <v>233</v>
      </c>
      <c r="L76" s="52" t="s">
        <v>51</v>
      </c>
      <c r="M76" s="19">
        <v>263</v>
      </c>
      <c r="N76" s="50">
        <v>250</v>
      </c>
      <c r="O76" s="19">
        <v>1196</v>
      </c>
      <c r="P76" s="50">
        <v>821</v>
      </c>
      <c r="Q76" s="19">
        <v>197</v>
      </c>
      <c r="R76" s="50">
        <v>275</v>
      </c>
      <c r="S76" s="19">
        <v>2350</v>
      </c>
      <c r="T76" s="50">
        <v>1323</v>
      </c>
      <c r="U76" s="19">
        <v>9132</v>
      </c>
      <c r="V76" s="50">
        <v>3775</v>
      </c>
      <c r="W76" s="52" t="s">
        <v>51</v>
      </c>
      <c r="X76" s="19">
        <v>271</v>
      </c>
      <c r="Y76" s="50">
        <v>281</v>
      </c>
      <c r="Z76" s="19">
        <v>0</v>
      </c>
      <c r="AA76" s="50">
        <v>192</v>
      </c>
      <c r="AB76" s="19">
        <v>29</v>
      </c>
      <c r="AC76" s="50">
        <v>59</v>
      </c>
      <c r="AD76" s="19">
        <v>109</v>
      </c>
      <c r="AE76" s="50">
        <v>158</v>
      </c>
      <c r="AF76" s="19">
        <v>438</v>
      </c>
      <c r="AG76" s="50">
        <v>319</v>
      </c>
      <c r="AH76" s="52" t="s">
        <v>51</v>
      </c>
      <c r="AI76" s="19">
        <v>80</v>
      </c>
      <c r="AJ76" s="50">
        <v>117</v>
      </c>
      <c r="AK76" s="43">
        <v>1414</v>
      </c>
      <c r="AL76" s="66">
        <v>910</v>
      </c>
      <c r="AM76" s="19">
        <v>398</v>
      </c>
      <c r="AN76" s="50">
        <v>238</v>
      </c>
      <c r="AO76" s="19">
        <v>134</v>
      </c>
      <c r="AP76" s="50">
        <v>118</v>
      </c>
      <c r="AQ76" s="19">
        <v>251</v>
      </c>
      <c r="AR76" s="50">
        <v>226</v>
      </c>
      <c r="AS76" s="52" t="s">
        <v>51</v>
      </c>
      <c r="AT76" s="19">
        <v>2</v>
      </c>
      <c r="AU76" s="50">
        <v>5</v>
      </c>
      <c r="AV76" s="19">
        <v>204</v>
      </c>
      <c r="AW76" s="50">
        <v>277</v>
      </c>
      <c r="AX76" s="19">
        <v>314</v>
      </c>
      <c r="AY76" s="50">
        <v>482</v>
      </c>
      <c r="AZ76" s="19">
        <v>790</v>
      </c>
      <c r="BA76" s="50">
        <v>1007</v>
      </c>
      <c r="BB76" s="19">
        <v>10</v>
      </c>
      <c r="BC76" s="50">
        <v>20</v>
      </c>
      <c r="BD76" s="52" t="s">
        <v>51</v>
      </c>
      <c r="BE76" s="19">
        <v>0</v>
      </c>
      <c r="BF76" s="50">
        <v>192</v>
      </c>
      <c r="BG76" s="19">
        <v>48</v>
      </c>
      <c r="BH76" s="50">
        <v>73</v>
      </c>
      <c r="BI76" s="19">
        <v>788</v>
      </c>
      <c r="BJ76" s="50">
        <v>611</v>
      </c>
      <c r="BK76" s="19">
        <v>0</v>
      </c>
      <c r="BL76" s="50">
        <v>192</v>
      </c>
      <c r="BM76" s="19">
        <v>184</v>
      </c>
      <c r="BN76" s="50">
        <v>120</v>
      </c>
      <c r="BO76" s="52" t="s">
        <v>51</v>
      </c>
      <c r="BP76" s="19">
        <v>993</v>
      </c>
      <c r="BQ76" s="50">
        <v>579</v>
      </c>
      <c r="BR76" s="19">
        <v>1742</v>
      </c>
      <c r="BS76" s="50">
        <v>855</v>
      </c>
      <c r="BT76" s="19">
        <v>1021</v>
      </c>
      <c r="BU76" s="50">
        <v>799</v>
      </c>
      <c r="BV76" s="19">
        <v>0</v>
      </c>
      <c r="BW76" s="50">
        <v>192</v>
      </c>
      <c r="BX76" s="19">
        <v>0</v>
      </c>
      <c r="BY76" s="50">
        <v>192</v>
      </c>
      <c r="BZ76" s="52" t="s">
        <v>51</v>
      </c>
      <c r="CA76" s="19">
        <v>488</v>
      </c>
      <c r="CB76" s="50">
        <v>579</v>
      </c>
      <c r="CC76" s="19">
        <v>191</v>
      </c>
      <c r="CD76" s="50">
        <v>240</v>
      </c>
      <c r="CE76" s="19">
        <v>44</v>
      </c>
      <c r="CF76" s="50">
        <v>59</v>
      </c>
      <c r="CG76" s="19">
        <v>501</v>
      </c>
      <c r="CH76" s="50">
        <v>507</v>
      </c>
      <c r="CI76" s="19">
        <v>162</v>
      </c>
      <c r="CJ76" s="50">
        <v>213</v>
      </c>
      <c r="CK76" s="52" t="s">
        <v>51</v>
      </c>
      <c r="CL76" s="19">
        <v>130</v>
      </c>
      <c r="CM76" s="50">
        <v>122</v>
      </c>
      <c r="CN76" s="19">
        <v>46</v>
      </c>
      <c r="CO76" s="50">
        <v>42</v>
      </c>
      <c r="CP76" s="19">
        <v>15</v>
      </c>
      <c r="CQ76" s="50">
        <v>24</v>
      </c>
      <c r="CR76" s="19">
        <v>6</v>
      </c>
      <c r="CS76" s="50">
        <v>12</v>
      </c>
      <c r="CT76" s="19">
        <v>27</v>
      </c>
      <c r="CU76" s="50">
        <v>39</v>
      </c>
      <c r="CV76" s="52" t="s">
        <v>51</v>
      </c>
      <c r="CW76" s="19">
        <v>1233</v>
      </c>
      <c r="CX76" s="50">
        <v>943</v>
      </c>
      <c r="CY76" s="19">
        <v>143</v>
      </c>
      <c r="CZ76" s="50">
        <v>244</v>
      </c>
      <c r="DA76" s="19">
        <v>4587</v>
      </c>
      <c r="DB76" s="50">
        <v>1720</v>
      </c>
      <c r="DC76" s="19">
        <v>3725</v>
      </c>
      <c r="DD76" s="50">
        <v>1634</v>
      </c>
      <c r="DE76" s="19">
        <v>6</v>
      </c>
      <c r="DF76" s="50">
        <v>12</v>
      </c>
      <c r="DG76" s="52" t="s">
        <v>51</v>
      </c>
      <c r="DH76" s="19">
        <v>564</v>
      </c>
      <c r="DI76" s="50">
        <v>411</v>
      </c>
      <c r="DJ76" s="19">
        <v>1051</v>
      </c>
      <c r="DK76" s="50">
        <v>714</v>
      </c>
      <c r="DL76" s="19">
        <v>0</v>
      </c>
      <c r="DM76" s="50">
        <v>192</v>
      </c>
      <c r="DN76" s="19">
        <v>417</v>
      </c>
      <c r="DO76" s="50">
        <v>372</v>
      </c>
      <c r="DP76" s="23" t="s">
        <v>61</v>
      </c>
      <c r="DQ76" s="50" t="s">
        <v>61</v>
      </c>
      <c r="DR76" s="52" t="s">
        <v>51</v>
      </c>
      <c r="DS76" s="23">
        <v>2844</v>
      </c>
      <c r="DT76" s="50">
        <v>1277</v>
      </c>
      <c r="DU76" s="19">
        <v>51</v>
      </c>
      <c r="DV76" s="50">
        <v>70</v>
      </c>
      <c r="DW76" s="19">
        <v>0</v>
      </c>
      <c r="DX76" s="50">
        <v>192</v>
      </c>
      <c r="DY76" s="19">
        <v>2793</v>
      </c>
      <c r="DZ76" s="50">
        <v>1278</v>
      </c>
    </row>
    <row r="77" spans="1:130" x14ac:dyDescent="0.2">
      <c r="A77" s="52"/>
      <c r="B77" s="19"/>
      <c r="C77" s="50"/>
      <c r="D77" s="19"/>
      <c r="E77" s="50"/>
      <c r="F77" s="19"/>
      <c r="G77" s="50"/>
      <c r="H77" s="134"/>
      <c r="I77" s="135"/>
      <c r="J77" s="136"/>
      <c r="K77" s="54"/>
      <c r="L77" s="136"/>
      <c r="M77" s="136"/>
      <c r="N77" s="54"/>
      <c r="O77" s="136"/>
      <c r="P77" s="54"/>
      <c r="Q77" s="136"/>
      <c r="R77" s="54"/>
      <c r="S77" s="136"/>
      <c r="T77" s="54"/>
      <c r="U77" s="136"/>
      <c r="V77" s="65"/>
      <c r="W77" s="136"/>
      <c r="X77" s="136"/>
      <c r="Y77" s="54"/>
      <c r="Z77" s="136"/>
      <c r="AA77" s="54"/>
      <c r="AB77" s="136"/>
      <c r="AC77" s="54"/>
      <c r="AD77" s="136"/>
      <c r="AE77" s="54"/>
      <c r="AF77" s="136"/>
      <c r="AG77" s="54"/>
      <c r="AH77" s="136"/>
      <c r="AI77" s="136"/>
      <c r="AJ77" s="54"/>
      <c r="AK77" s="137"/>
      <c r="AL77" s="50"/>
      <c r="AM77" s="137"/>
      <c r="AN77" s="50"/>
      <c r="AO77" s="137"/>
      <c r="AP77" s="50"/>
      <c r="AQ77" s="137"/>
      <c r="AR77" s="50"/>
      <c r="AS77" s="137"/>
      <c r="AT77" s="137"/>
      <c r="AU77" s="50"/>
      <c r="AV77" s="137"/>
      <c r="AW77" s="50"/>
      <c r="AX77" s="137"/>
      <c r="AY77" s="85"/>
      <c r="AZ77" s="85"/>
      <c r="BA77" s="85"/>
      <c r="BB77" s="85"/>
      <c r="BC77" s="85"/>
      <c r="BD77" s="85"/>
      <c r="BE77" s="138"/>
      <c r="BF77" s="139"/>
      <c r="BG77" s="138"/>
      <c r="BH77" s="139"/>
      <c r="BI77" s="138"/>
      <c r="BJ77" s="139"/>
      <c r="BK77" s="138"/>
      <c r="BL77" s="139"/>
      <c r="BM77" s="138"/>
      <c r="BN77" s="139"/>
      <c r="BO77" s="140"/>
      <c r="BP77" s="138"/>
      <c r="BQ77" s="139"/>
      <c r="BR77" s="138"/>
      <c r="BS77" s="139"/>
      <c r="BT77" s="138"/>
      <c r="BU77" s="139"/>
      <c r="BV77" s="138"/>
      <c r="BW77" s="139"/>
      <c r="BX77" s="138"/>
      <c r="BY77" s="139"/>
      <c r="BZ77" s="140"/>
      <c r="CA77" s="138"/>
      <c r="CB77" s="139"/>
      <c r="CC77" s="138"/>
      <c r="CD77" s="139"/>
      <c r="CE77" s="138"/>
      <c r="CF77" s="139"/>
      <c r="CG77" s="138"/>
      <c r="CH77" s="139"/>
      <c r="CI77" s="138"/>
      <c r="CJ77" s="139"/>
      <c r="CK77" s="140"/>
      <c r="CL77" s="138"/>
      <c r="CM77" s="139"/>
      <c r="CN77" s="138"/>
      <c r="CO77" s="139"/>
      <c r="CP77" s="138"/>
      <c r="CQ77" s="139"/>
      <c r="CR77" s="138"/>
      <c r="CS77" s="139"/>
      <c r="CT77" s="51"/>
      <c r="CU77" s="141"/>
      <c r="CV77" s="140"/>
      <c r="CW77" s="51"/>
      <c r="CX77" s="141"/>
      <c r="CY77" s="51"/>
      <c r="CZ77" s="141"/>
      <c r="DA77" s="138"/>
      <c r="DB77" s="139"/>
      <c r="DC77" s="138"/>
      <c r="DD77" s="139"/>
      <c r="DE77" s="138"/>
      <c r="DF77" s="139"/>
      <c r="DG77" s="140"/>
      <c r="DH77" s="138"/>
      <c r="DI77" s="139"/>
      <c r="DJ77" s="137"/>
      <c r="DK77" s="50"/>
      <c r="DL77" s="137"/>
      <c r="DM77" s="50"/>
      <c r="DN77" s="137"/>
      <c r="DO77" s="85"/>
      <c r="DP77" s="137"/>
      <c r="DQ77" s="85"/>
      <c r="DR77" s="140"/>
      <c r="DS77" s="51"/>
      <c r="DT77" s="141"/>
      <c r="DU77" s="51"/>
      <c r="DV77" s="141"/>
      <c r="DW77" s="51"/>
      <c r="DX77" s="141"/>
      <c r="DY77" s="51"/>
      <c r="DZ77" s="141"/>
    </row>
    <row r="78" spans="1:130" ht="15" thickBot="1" x14ac:dyDescent="0.25">
      <c r="A78" s="59" t="s">
        <v>39</v>
      </c>
      <c r="B78" s="20">
        <v>3443445</v>
      </c>
      <c r="C78" s="57">
        <v>2859</v>
      </c>
      <c r="D78" s="20">
        <v>3193423</v>
      </c>
      <c r="E78" s="57">
        <v>14727</v>
      </c>
      <c r="F78" s="20">
        <v>219833</v>
      </c>
      <c r="G78" s="57">
        <v>13465</v>
      </c>
      <c r="H78" s="20">
        <v>24762</v>
      </c>
      <c r="I78" s="57">
        <v>3564</v>
      </c>
      <c r="J78" s="20">
        <v>246</v>
      </c>
      <c r="K78" s="57">
        <v>297</v>
      </c>
      <c r="L78" s="59" t="s">
        <v>39</v>
      </c>
      <c r="M78" s="20">
        <v>36</v>
      </c>
      <c r="N78" s="57">
        <v>61</v>
      </c>
      <c r="O78" s="20">
        <v>136</v>
      </c>
      <c r="P78" s="57">
        <v>169</v>
      </c>
      <c r="Q78" s="20">
        <v>127</v>
      </c>
      <c r="R78" s="57">
        <v>203</v>
      </c>
      <c r="S78" s="20">
        <v>176</v>
      </c>
      <c r="T78" s="57">
        <v>220</v>
      </c>
      <c r="U78" s="20">
        <v>60</v>
      </c>
      <c r="V78" s="57">
        <v>119</v>
      </c>
      <c r="W78" s="59" t="s">
        <v>39</v>
      </c>
      <c r="X78" s="20">
        <v>404</v>
      </c>
      <c r="Y78" s="57">
        <v>374</v>
      </c>
      <c r="Z78" s="20">
        <v>0</v>
      </c>
      <c r="AA78" s="57">
        <v>221</v>
      </c>
      <c r="AB78" s="20">
        <v>75</v>
      </c>
      <c r="AC78" s="57">
        <v>89</v>
      </c>
      <c r="AD78" s="20">
        <v>5515</v>
      </c>
      <c r="AE78" s="57">
        <v>1450</v>
      </c>
      <c r="AF78" s="20">
        <v>1129</v>
      </c>
      <c r="AG78" s="57">
        <v>1008</v>
      </c>
      <c r="AH78" s="59" t="s">
        <v>39</v>
      </c>
      <c r="AI78" s="20">
        <v>0</v>
      </c>
      <c r="AJ78" s="57">
        <v>221</v>
      </c>
      <c r="AK78" s="83">
        <v>0</v>
      </c>
      <c r="AL78" s="142">
        <v>221</v>
      </c>
      <c r="AM78" s="20">
        <v>113</v>
      </c>
      <c r="AN78" s="57">
        <v>128</v>
      </c>
      <c r="AO78" s="20">
        <v>52</v>
      </c>
      <c r="AP78" s="57">
        <v>92</v>
      </c>
      <c r="AQ78" s="20">
        <v>151</v>
      </c>
      <c r="AR78" s="57">
        <v>183</v>
      </c>
      <c r="AS78" s="59" t="s">
        <v>39</v>
      </c>
      <c r="AT78" s="20">
        <v>0</v>
      </c>
      <c r="AU78" s="57">
        <v>221</v>
      </c>
      <c r="AV78" s="20">
        <v>47</v>
      </c>
      <c r="AW78" s="57">
        <v>78</v>
      </c>
      <c r="AX78" s="20">
        <v>0</v>
      </c>
      <c r="AY78" s="57">
        <v>221</v>
      </c>
      <c r="AZ78" s="20">
        <v>0</v>
      </c>
      <c r="BA78" s="57">
        <v>221</v>
      </c>
      <c r="BB78" s="20">
        <v>318</v>
      </c>
      <c r="BC78" s="57">
        <v>253</v>
      </c>
      <c r="BD78" s="59" t="s">
        <v>39</v>
      </c>
      <c r="BE78" s="20">
        <v>2503</v>
      </c>
      <c r="BF78" s="57">
        <v>1366</v>
      </c>
      <c r="BG78" s="20">
        <v>104</v>
      </c>
      <c r="BH78" s="57">
        <v>168</v>
      </c>
      <c r="BI78" s="20">
        <v>0</v>
      </c>
      <c r="BJ78" s="57">
        <v>221</v>
      </c>
      <c r="BK78" s="20">
        <v>0</v>
      </c>
      <c r="BL78" s="57">
        <v>221</v>
      </c>
      <c r="BM78" s="20">
        <v>0</v>
      </c>
      <c r="BN78" s="57">
        <v>221</v>
      </c>
      <c r="BO78" s="59" t="s">
        <v>39</v>
      </c>
      <c r="BP78" s="20">
        <v>0</v>
      </c>
      <c r="BQ78" s="57">
        <v>221</v>
      </c>
      <c r="BR78" s="20">
        <v>0</v>
      </c>
      <c r="BS78" s="57">
        <v>221</v>
      </c>
      <c r="BT78" s="20">
        <v>0</v>
      </c>
      <c r="BU78" s="57">
        <v>221</v>
      </c>
      <c r="BV78" s="20">
        <v>64</v>
      </c>
      <c r="BW78" s="57">
        <v>102</v>
      </c>
      <c r="BX78" s="20">
        <v>1826</v>
      </c>
      <c r="BY78" s="57">
        <v>795</v>
      </c>
      <c r="BZ78" s="59" t="s">
        <v>39</v>
      </c>
      <c r="CA78" s="20">
        <v>0</v>
      </c>
      <c r="CB78" s="57">
        <v>221</v>
      </c>
      <c r="CC78" s="20">
        <v>5221</v>
      </c>
      <c r="CD78" s="57">
        <v>2037</v>
      </c>
      <c r="CE78" s="20">
        <v>518</v>
      </c>
      <c r="CF78" s="57">
        <v>752</v>
      </c>
      <c r="CG78" s="20">
        <v>0</v>
      </c>
      <c r="CH78" s="57">
        <v>221</v>
      </c>
      <c r="CI78" s="20">
        <v>782</v>
      </c>
      <c r="CJ78" s="57">
        <v>712</v>
      </c>
      <c r="CK78" s="59" t="s">
        <v>39</v>
      </c>
      <c r="CL78" s="20">
        <v>243</v>
      </c>
      <c r="CM78" s="57">
        <v>293</v>
      </c>
      <c r="CN78" s="20">
        <v>0</v>
      </c>
      <c r="CO78" s="57">
        <v>221</v>
      </c>
      <c r="CP78" s="20">
        <v>1476</v>
      </c>
      <c r="CQ78" s="57">
        <v>815</v>
      </c>
      <c r="CR78" s="20">
        <v>492</v>
      </c>
      <c r="CS78" s="57">
        <v>565</v>
      </c>
      <c r="CT78" s="20">
        <v>183</v>
      </c>
      <c r="CU78" s="57">
        <v>311</v>
      </c>
      <c r="CV78" s="59" t="s">
        <v>39</v>
      </c>
      <c r="CW78" s="20">
        <v>0</v>
      </c>
      <c r="CX78" s="57">
        <v>221</v>
      </c>
      <c r="CY78" s="20">
        <v>739</v>
      </c>
      <c r="CZ78" s="57">
        <v>1014</v>
      </c>
      <c r="DA78" s="20">
        <v>582</v>
      </c>
      <c r="DB78" s="57">
        <v>410</v>
      </c>
      <c r="DC78" s="20">
        <v>0</v>
      </c>
      <c r="DD78" s="57">
        <v>221</v>
      </c>
      <c r="DE78" s="20">
        <v>0</v>
      </c>
      <c r="DF78" s="57">
        <v>221</v>
      </c>
      <c r="DG78" s="59" t="s">
        <v>39</v>
      </c>
      <c r="DH78" s="20">
        <v>1063</v>
      </c>
      <c r="DI78" s="57">
        <v>752</v>
      </c>
      <c r="DJ78" s="20">
        <v>204</v>
      </c>
      <c r="DK78" s="57">
        <v>337</v>
      </c>
      <c r="DL78" s="20">
        <v>0</v>
      </c>
      <c r="DM78" s="57">
        <v>221</v>
      </c>
      <c r="DN78" s="20">
        <v>177</v>
      </c>
      <c r="DO78" s="57">
        <v>199</v>
      </c>
      <c r="DP78" s="20">
        <v>0</v>
      </c>
      <c r="DQ78" s="57">
        <v>221</v>
      </c>
      <c r="DR78" s="59" t="s">
        <v>39</v>
      </c>
      <c r="DS78" s="60">
        <v>5427</v>
      </c>
      <c r="DT78" s="57">
        <v>1535</v>
      </c>
      <c r="DU78" s="60" t="s">
        <v>165</v>
      </c>
      <c r="DV78" s="57" t="s">
        <v>165</v>
      </c>
      <c r="DW78" s="20">
        <v>0</v>
      </c>
      <c r="DX78" s="57">
        <v>221</v>
      </c>
      <c r="DY78" s="20">
        <v>5427</v>
      </c>
      <c r="DZ78" s="57">
        <v>1535</v>
      </c>
    </row>
    <row r="79" spans="1:130" x14ac:dyDescent="0.2">
      <c r="A79" s="6" t="s">
        <v>54</v>
      </c>
      <c r="B79" s="6"/>
      <c r="C79" s="6"/>
      <c r="D79" s="6"/>
      <c r="E79" s="6"/>
      <c r="F79" s="6"/>
      <c r="G79" s="6"/>
      <c r="H79" s="6"/>
      <c r="I79" s="6"/>
      <c r="J79" s="26"/>
      <c r="K79" s="8"/>
      <c r="L79" s="6" t="s">
        <v>54</v>
      </c>
      <c r="M79" s="26"/>
      <c r="N79" s="8"/>
      <c r="O79" s="26"/>
      <c r="P79" s="8"/>
      <c r="Q79" s="26"/>
      <c r="R79" s="8"/>
      <c r="S79" s="26"/>
      <c r="T79" s="8"/>
      <c r="U79" s="26"/>
      <c r="V79" s="7"/>
      <c r="W79" s="6" t="s">
        <v>54</v>
      </c>
      <c r="X79" s="26"/>
      <c r="Y79" s="7"/>
      <c r="Z79" s="26"/>
      <c r="AA79" s="7"/>
      <c r="AB79" s="26"/>
      <c r="AC79" s="7"/>
      <c r="AD79" s="26"/>
      <c r="AE79" s="7"/>
      <c r="AF79" s="26"/>
      <c r="AG79" s="7"/>
      <c r="AH79" s="6" t="s">
        <v>54</v>
      </c>
      <c r="AI79" s="26"/>
      <c r="AJ79" s="7"/>
      <c r="AK79" s="143"/>
      <c r="AL79" s="144"/>
      <c r="AM79" s="26"/>
      <c r="AN79" s="7"/>
      <c r="AO79" s="26"/>
      <c r="AP79" s="7"/>
      <c r="AQ79" s="26"/>
      <c r="AR79" s="7"/>
      <c r="AS79" s="6" t="s">
        <v>54</v>
      </c>
      <c r="AT79" s="26"/>
      <c r="AU79" s="7"/>
      <c r="AV79" s="26"/>
      <c r="AW79" s="7"/>
      <c r="AX79" s="26"/>
      <c r="AY79" s="7"/>
      <c r="AZ79" s="26"/>
      <c r="BA79" s="7"/>
      <c r="BB79" s="26"/>
      <c r="BC79" s="7"/>
      <c r="BD79" s="6" t="s">
        <v>54</v>
      </c>
      <c r="BE79" s="26"/>
      <c r="BF79" s="7"/>
      <c r="BG79" s="26"/>
      <c r="BH79" s="7"/>
      <c r="BI79" s="26"/>
      <c r="BJ79" s="7"/>
      <c r="BK79" s="26"/>
      <c r="BL79" s="7"/>
      <c r="BM79" s="26"/>
      <c r="BN79" s="7"/>
      <c r="BO79" s="6" t="s">
        <v>54</v>
      </c>
      <c r="BP79" s="26"/>
      <c r="BQ79" s="7"/>
      <c r="BR79" s="26"/>
      <c r="BS79" s="7"/>
      <c r="BT79" s="26"/>
      <c r="BU79" s="7"/>
      <c r="BV79" s="26"/>
      <c r="BW79" s="7"/>
      <c r="BX79" s="26"/>
      <c r="BY79" s="7"/>
      <c r="BZ79" s="6" t="s">
        <v>54</v>
      </c>
      <c r="CA79" s="26"/>
      <c r="CB79" s="7"/>
      <c r="CC79" s="26"/>
      <c r="CD79" s="7"/>
      <c r="CE79" s="26"/>
      <c r="CF79" s="7"/>
      <c r="CG79" s="26"/>
      <c r="CH79" s="7"/>
      <c r="CI79" s="26"/>
      <c r="CJ79" s="7"/>
      <c r="CK79" s="6" t="s">
        <v>54</v>
      </c>
      <c r="CL79" s="26"/>
      <c r="CM79" s="7"/>
      <c r="CN79" s="26"/>
      <c r="CO79" s="7"/>
      <c r="CP79" s="26"/>
      <c r="CQ79" s="7"/>
      <c r="CR79" s="26"/>
      <c r="CS79" s="7"/>
      <c r="CT79" s="26"/>
      <c r="CU79" s="7"/>
      <c r="CV79" s="6" t="s">
        <v>54</v>
      </c>
      <c r="CW79" s="26"/>
      <c r="CX79" s="7"/>
      <c r="CY79" s="26"/>
      <c r="CZ79" s="7"/>
      <c r="DA79" s="26"/>
      <c r="DB79" s="7"/>
      <c r="DC79" s="26"/>
      <c r="DD79" s="7"/>
      <c r="DE79" s="26"/>
      <c r="DF79" s="7"/>
      <c r="DG79" s="6" t="s">
        <v>54</v>
      </c>
      <c r="DH79" s="26"/>
      <c r="DI79" s="7"/>
      <c r="DJ79" s="26"/>
      <c r="DK79" s="7"/>
      <c r="DL79" s="26"/>
      <c r="DM79" s="7"/>
      <c r="DN79" s="26"/>
      <c r="DO79" s="7"/>
      <c r="DP79" s="26"/>
      <c r="DQ79" s="7"/>
      <c r="DR79" s="6" t="s">
        <v>54</v>
      </c>
      <c r="DS79" s="26"/>
      <c r="DT79" s="7"/>
    </row>
    <row r="80" spans="1:130" ht="14.25" x14ac:dyDescent="0.2">
      <c r="A80" s="61" t="s">
        <v>69</v>
      </c>
      <c r="B80" s="61"/>
      <c r="C80" s="61"/>
      <c r="D80" s="61"/>
      <c r="E80" s="61"/>
      <c r="F80" s="61"/>
      <c r="G80" s="61"/>
      <c r="H80" s="61"/>
      <c r="I80" s="61"/>
      <c r="J80" s="26"/>
      <c r="K80" s="8"/>
      <c r="L80" s="61" t="s">
        <v>69</v>
      </c>
      <c r="M80" s="26"/>
      <c r="N80" s="8"/>
      <c r="O80" s="26"/>
      <c r="P80" s="8"/>
      <c r="Q80" s="26"/>
      <c r="R80" s="8"/>
      <c r="S80" s="26"/>
      <c r="T80" s="8"/>
      <c r="U80" s="26"/>
      <c r="V80" s="7"/>
      <c r="W80" s="61" t="s">
        <v>69</v>
      </c>
      <c r="X80" s="26"/>
      <c r="Y80" s="7"/>
      <c r="Z80" s="26"/>
      <c r="AA80" s="7"/>
      <c r="AB80" s="26"/>
      <c r="AC80" s="7"/>
      <c r="AD80" s="26"/>
      <c r="AE80" s="7"/>
      <c r="AF80" s="26"/>
      <c r="AG80" s="7"/>
      <c r="AH80" s="61" t="s">
        <v>69</v>
      </c>
      <c r="AI80" s="26"/>
      <c r="AJ80" s="7"/>
      <c r="AK80" s="143"/>
      <c r="AL80" s="144"/>
      <c r="AM80" s="26"/>
      <c r="AN80" s="7"/>
      <c r="AO80" s="26"/>
      <c r="AP80" s="7"/>
      <c r="AQ80" s="26"/>
      <c r="AR80" s="7"/>
      <c r="AS80" s="61" t="s">
        <v>69</v>
      </c>
      <c r="AT80" s="26"/>
      <c r="AU80" s="7"/>
      <c r="AV80" s="26"/>
      <c r="AW80" s="7"/>
      <c r="AX80" s="26"/>
      <c r="AY80" s="7"/>
      <c r="AZ80" s="26"/>
      <c r="BA80" s="7"/>
      <c r="BB80" s="26"/>
      <c r="BC80" s="7"/>
      <c r="BD80" s="61" t="s">
        <v>69</v>
      </c>
      <c r="BE80" s="26"/>
      <c r="BF80" s="7"/>
      <c r="BG80" s="26"/>
      <c r="BH80" s="7"/>
      <c r="BI80" s="26"/>
      <c r="BJ80" s="7"/>
      <c r="BK80" s="26"/>
      <c r="BL80" s="7"/>
      <c r="BM80" s="26"/>
      <c r="BN80" s="7"/>
      <c r="BO80" s="61" t="s">
        <v>69</v>
      </c>
      <c r="BP80" s="26"/>
      <c r="BQ80" s="7"/>
      <c r="BR80" s="26"/>
      <c r="BS80" s="7"/>
      <c r="BT80" s="26"/>
      <c r="BU80" s="7"/>
      <c r="BV80" s="26"/>
      <c r="BW80" s="7"/>
      <c r="BX80" s="26"/>
      <c r="BY80" s="7"/>
      <c r="BZ80" s="61" t="s">
        <v>69</v>
      </c>
      <c r="CA80" s="26"/>
      <c r="CB80" s="7"/>
      <c r="CC80" s="26"/>
      <c r="CD80" s="7"/>
      <c r="CE80" s="26"/>
      <c r="CF80" s="7"/>
      <c r="CG80" s="26"/>
      <c r="CH80" s="7"/>
      <c r="CI80" s="26"/>
      <c r="CJ80" s="7"/>
      <c r="CK80" s="61" t="s">
        <v>69</v>
      </c>
      <c r="CL80" s="26"/>
      <c r="CM80" s="7"/>
      <c r="CN80" s="26"/>
      <c r="CO80" s="7"/>
      <c r="CP80" s="26"/>
      <c r="CQ80" s="7"/>
      <c r="CR80" s="26"/>
      <c r="CS80" s="7"/>
      <c r="CT80" s="26"/>
      <c r="CU80" s="7"/>
      <c r="CV80" s="61" t="s">
        <v>69</v>
      </c>
      <c r="CW80" s="26"/>
      <c r="CX80" s="7"/>
      <c r="CY80" s="26"/>
      <c r="CZ80" s="7"/>
      <c r="DA80" s="26"/>
      <c r="DB80" s="7"/>
      <c r="DC80" s="26"/>
      <c r="DD80" s="7"/>
      <c r="DE80" s="26"/>
      <c r="DF80" s="7"/>
      <c r="DG80" s="61" t="s">
        <v>69</v>
      </c>
      <c r="DH80" s="26"/>
      <c r="DI80" s="7"/>
      <c r="DJ80" s="26"/>
      <c r="DK80" s="7"/>
      <c r="DL80" s="26"/>
      <c r="DM80" s="7"/>
      <c r="DN80" s="26"/>
      <c r="DO80" s="7"/>
      <c r="DP80" s="26"/>
      <c r="DQ80" s="7"/>
      <c r="DR80" s="61" t="s">
        <v>69</v>
      </c>
      <c r="DS80" s="26"/>
      <c r="DT80" s="7"/>
    </row>
    <row r="81" spans="1:122" ht="14.25" x14ac:dyDescent="0.2">
      <c r="A81" s="61" t="s">
        <v>70</v>
      </c>
      <c r="B81" s="61"/>
      <c r="C81" s="61"/>
      <c r="D81" s="61"/>
      <c r="E81" s="61"/>
      <c r="F81" s="61"/>
      <c r="G81" s="61"/>
      <c r="H81" s="61"/>
      <c r="I81" s="61"/>
      <c r="J81" s="26"/>
      <c r="K81" s="8"/>
      <c r="L81" s="61" t="s">
        <v>70</v>
      </c>
      <c r="M81" s="26"/>
      <c r="N81" s="8"/>
      <c r="O81" s="26"/>
      <c r="P81" s="8"/>
      <c r="Q81" s="26"/>
      <c r="R81" s="8"/>
      <c r="S81" s="26"/>
      <c r="T81" s="8"/>
      <c r="U81" s="26"/>
      <c r="V81" s="7"/>
      <c r="W81" s="61" t="s">
        <v>70</v>
      </c>
      <c r="X81" s="26"/>
      <c r="Y81" s="7"/>
      <c r="Z81" s="26"/>
      <c r="AA81" s="7"/>
      <c r="AB81" s="26"/>
      <c r="AC81" s="7"/>
      <c r="AD81" s="26"/>
      <c r="AE81" s="7"/>
      <c r="AF81" s="26"/>
      <c r="AG81" s="7"/>
      <c r="AH81" s="61" t="s">
        <v>70</v>
      </c>
      <c r="AI81" s="26"/>
      <c r="AJ81" s="7"/>
      <c r="AK81" s="143"/>
      <c r="AL81" s="144"/>
      <c r="AM81" s="26"/>
      <c r="AN81" s="7"/>
      <c r="AO81" s="26"/>
      <c r="AP81" s="7"/>
      <c r="AQ81" s="26"/>
      <c r="AR81" s="7"/>
      <c r="AS81" s="61" t="s">
        <v>70</v>
      </c>
      <c r="AT81" s="26"/>
      <c r="AU81" s="7"/>
      <c r="AV81" s="26"/>
      <c r="AW81" s="7"/>
      <c r="AX81" s="26"/>
      <c r="AY81" s="7"/>
      <c r="AZ81" s="26"/>
      <c r="BA81" s="7"/>
      <c r="BB81" s="26"/>
      <c r="BC81" s="7"/>
      <c r="BD81" s="61" t="s">
        <v>70</v>
      </c>
      <c r="BE81" s="26"/>
      <c r="BF81" s="7"/>
      <c r="BG81" s="26"/>
      <c r="BH81" s="7"/>
      <c r="BI81" s="26"/>
      <c r="BJ81" s="7"/>
      <c r="BK81" s="26"/>
      <c r="BL81" s="7"/>
      <c r="BM81" s="26"/>
      <c r="BN81" s="7"/>
      <c r="BO81" s="61" t="s">
        <v>70</v>
      </c>
      <c r="BP81" s="26"/>
      <c r="BQ81" s="7"/>
      <c r="BR81" s="26"/>
      <c r="BS81" s="7"/>
      <c r="BT81" s="26"/>
      <c r="BU81" s="7"/>
      <c r="BV81" s="26"/>
      <c r="BW81" s="7"/>
      <c r="BX81" s="26"/>
      <c r="BY81" s="7"/>
      <c r="BZ81" s="61" t="s">
        <v>70</v>
      </c>
      <c r="CA81" s="26"/>
      <c r="CB81" s="7"/>
      <c r="CC81" s="26"/>
      <c r="CD81" s="7"/>
      <c r="CE81" s="26"/>
      <c r="CF81" s="7"/>
      <c r="CG81" s="26"/>
      <c r="CH81" s="7"/>
      <c r="CI81" s="26"/>
      <c r="CJ81" s="7"/>
      <c r="CK81" s="61" t="s">
        <v>70</v>
      </c>
      <c r="CL81" s="26"/>
      <c r="CM81" s="7"/>
      <c r="CN81" s="26"/>
      <c r="CO81" s="7"/>
      <c r="CP81" s="26"/>
      <c r="CQ81" s="7"/>
      <c r="CR81" s="26"/>
      <c r="CS81" s="7"/>
      <c r="CT81" s="26"/>
      <c r="CU81" s="7"/>
      <c r="CV81" s="61" t="s">
        <v>70</v>
      </c>
      <c r="CW81" s="26"/>
      <c r="CX81" s="7"/>
      <c r="CY81" s="26"/>
      <c r="CZ81" s="7"/>
      <c r="DA81" s="26"/>
      <c r="DB81" s="7"/>
      <c r="DC81" s="26"/>
      <c r="DD81" s="7"/>
      <c r="DE81" s="26"/>
      <c r="DF81" s="7"/>
      <c r="DG81" s="61" t="s">
        <v>70</v>
      </c>
      <c r="DH81" s="26"/>
      <c r="DI81" s="7"/>
      <c r="DJ81" s="26"/>
      <c r="DK81" s="7"/>
      <c r="DL81" s="26"/>
      <c r="DM81" s="7"/>
      <c r="DN81" s="26"/>
      <c r="DO81" s="7"/>
      <c r="DP81" s="26"/>
      <c r="DQ81" s="7"/>
      <c r="DR81" s="61" t="s">
        <v>70</v>
      </c>
    </row>
    <row r="82" spans="1:122" ht="14.25" x14ac:dyDescent="0.2">
      <c r="A82" s="61" t="s">
        <v>170</v>
      </c>
      <c r="B82" s="61"/>
      <c r="C82" s="61"/>
      <c r="D82" s="61"/>
      <c r="E82" s="61"/>
      <c r="F82" s="61"/>
      <c r="G82" s="61"/>
      <c r="H82" s="61"/>
      <c r="I82" s="61"/>
      <c r="L82" s="61" t="s">
        <v>170</v>
      </c>
      <c r="W82" s="61" t="s">
        <v>170</v>
      </c>
      <c r="AH82" s="61" t="s">
        <v>170</v>
      </c>
      <c r="AK82" s="89"/>
      <c r="AL82" s="89"/>
      <c r="AS82" s="61" t="s">
        <v>170</v>
      </c>
      <c r="BD82" s="61" t="s">
        <v>170</v>
      </c>
      <c r="BO82" s="61" t="s">
        <v>170</v>
      </c>
      <c r="BZ82" s="61" t="s">
        <v>170</v>
      </c>
      <c r="CK82" s="61" t="s">
        <v>170</v>
      </c>
      <c r="CV82" s="61" t="s">
        <v>170</v>
      </c>
      <c r="DG82" s="61" t="s">
        <v>170</v>
      </c>
      <c r="DR82" s="61" t="s">
        <v>170</v>
      </c>
    </row>
    <row r="83" spans="1:122" x14ac:dyDescent="0.2">
      <c r="A83" s="61" t="s">
        <v>55</v>
      </c>
      <c r="L83" s="61" t="s">
        <v>55</v>
      </c>
      <c r="W83" s="61" t="s">
        <v>55</v>
      </c>
      <c r="AH83" s="61" t="s">
        <v>55</v>
      </c>
      <c r="AK83" s="89"/>
      <c r="AL83" s="89"/>
      <c r="AS83" s="61" t="s">
        <v>55</v>
      </c>
      <c r="BD83" s="61" t="s">
        <v>55</v>
      </c>
      <c r="BO83" s="61" t="s">
        <v>55</v>
      </c>
      <c r="BZ83" s="61" t="s">
        <v>55</v>
      </c>
      <c r="CK83" s="61" t="s">
        <v>55</v>
      </c>
      <c r="CV83" s="61" t="s">
        <v>55</v>
      </c>
      <c r="DG83" s="61" t="s">
        <v>55</v>
      </c>
      <c r="DR83" s="61" t="s">
        <v>55</v>
      </c>
    </row>
    <row r="84" spans="1:122" x14ac:dyDescent="0.2">
      <c r="A84" s="61" t="s">
        <v>62</v>
      </c>
      <c r="L84" s="61" t="s">
        <v>62</v>
      </c>
      <c r="W84" s="61" t="s">
        <v>62</v>
      </c>
      <c r="AH84" s="61" t="s">
        <v>62</v>
      </c>
      <c r="AK84" s="89"/>
      <c r="AL84" s="89"/>
      <c r="AS84" s="61" t="s">
        <v>62</v>
      </c>
      <c r="BD84" s="61" t="s">
        <v>62</v>
      </c>
      <c r="BO84" s="61" t="s">
        <v>62</v>
      </c>
      <c r="BZ84" s="61" t="s">
        <v>62</v>
      </c>
      <c r="CK84" s="61" t="s">
        <v>62</v>
      </c>
      <c r="CV84" s="61" t="s">
        <v>62</v>
      </c>
      <c r="DG84" s="61" t="s">
        <v>62</v>
      </c>
      <c r="DR84" s="61" t="s">
        <v>62</v>
      </c>
    </row>
    <row r="85" spans="1:122" x14ac:dyDescent="0.2">
      <c r="A85" s="62" t="s">
        <v>171</v>
      </c>
      <c r="L85" s="62" t="s">
        <v>171</v>
      </c>
      <c r="W85" s="62" t="s">
        <v>171</v>
      </c>
      <c r="AH85" s="62" t="s">
        <v>171</v>
      </c>
      <c r="AK85" s="89"/>
      <c r="AL85" s="89"/>
      <c r="AS85" s="62" t="s">
        <v>171</v>
      </c>
      <c r="BD85" s="62" t="s">
        <v>171</v>
      </c>
      <c r="BO85" s="62" t="s">
        <v>172</v>
      </c>
      <c r="BZ85" s="62" t="s">
        <v>172</v>
      </c>
      <c r="CK85" s="62" t="s">
        <v>172</v>
      </c>
      <c r="CV85" s="62" t="s">
        <v>172</v>
      </c>
      <c r="DG85" s="62" t="s">
        <v>172</v>
      </c>
      <c r="DR85" s="62" t="s">
        <v>172</v>
      </c>
    </row>
    <row r="86" spans="1:122" x14ac:dyDescent="0.2">
      <c r="A86" s="46" t="s">
        <v>173</v>
      </c>
      <c r="L86" s="46" t="s">
        <v>173</v>
      </c>
      <c r="W86" s="46" t="s">
        <v>173</v>
      </c>
      <c r="AH86" s="46" t="s">
        <v>173</v>
      </c>
      <c r="AK86" s="89"/>
      <c r="AL86" s="89"/>
      <c r="AS86" s="46" t="s">
        <v>173</v>
      </c>
      <c r="BD86" s="46" t="s">
        <v>173</v>
      </c>
      <c r="BO86" s="46" t="s">
        <v>174</v>
      </c>
      <c r="BZ86" s="46" t="s">
        <v>174</v>
      </c>
      <c r="CK86" s="46" t="s">
        <v>174</v>
      </c>
      <c r="CV86" s="46" t="s">
        <v>174</v>
      </c>
      <c r="DG86" s="46" t="s">
        <v>174</v>
      </c>
      <c r="DR86" s="46" t="s">
        <v>174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Z86"/>
  <sheetViews>
    <sheetView workbookViewId="0">
      <selection sqref="A1:XFD1048576"/>
    </sheetView>
  </sheetViews>
  <sheetFormatPr defaultColWidth="9.140625" defaultRowHeight="12.75" x14ac:dyDescent="0.2"/>
  <cols>
    <col min="1" max="1" width="19.85546875" style="46" customWidth="1"/>
    <col min="2" max="2" width="11.42578125" style="46" customWidth="1"/>
    <col min="3" max="3" width="10" style="46" customWidth="1"/>
    <col min="4" max="4" width="11.42578125" style="46" customWidth="1"/>
    <col min="5" max="5" width="10.28515625" style="46" customWidth="1"/>
    <col min="6" max="6" width="10" style="46" customWidth="1"/>
    <col min="7" max="7" width="10.7109375" style="46" customWidth="1"/>
    <col min="8" max="10" width="10" style="46" customWidth="1"/>
    <col min="11" max="11" width="10" style="47" customWidth="1"/>
    <col min="12" max="12" width="19.85546875" style="46" customWidth="1"/>
    <col min="13" max="13" width="10" style="46" customWidth="1"/>
    <col min="14" max="14" width="10" style="47" customWidth="1"/>
    <col min="15" max="15" width="10" style="46" customWidth="1"/>
    <col min="16" max="16" width="10" style="47" customWidth="1"/>
    <col min="17" max="17" width="10" style="46" customWidth="1"/>
    <col min="18" max="18" width="10" style="47" customWidth="1"/>
    <col min="19" max="19" width="10" style="46" customWidth="1"/>
    <col min="20" max="20" width="10" style="47" customWidth="1"/>
    <col min="21" max="22" width="10" style="46" customWidth="1"/>
    <col min="23" max="23" width="19.85546875" style="46" customWidth="1"/>
    <col min="24" max="33" width="10" style="46" customWidth="1"/>
    <col min="34" max="34" width="19.85546875" style="46" customWidth="1"/>
    <col min="35" max="44" width="10" style="46" customWidth="1"/>
    <col min="45" max="45" width="19.85546875" style="46" customWidth="1"/>
    <col min="46" max="55" width="10" style="46" customWidth="1"/>
    <col min="56" max="56" width="19.85546875" style="46" customWidth="1"/>
    <col min="57" max="66" width="10" style="46" customWidth="1"/>
    <col min="67" max="67" width="19.85546875" style="46" customWidth="1"/>
    <col min="68" max="77" width="10" style="46" customWidth="1"/>
    <col min="78" max="78" width="19.85546875" style="46" customWidth="1"/>
    <col min="79" max="88" width="10" style="46" customWidth="1"/>
    <col min="89" max="89" width="19.85546875" style="46" customWidth="1"/>
    <col min="90" max="99" width="10" style="46" customWidth="1"/>
    <col min="100" max="100" width="19.85546875" style="46" customWidth="1"/>
    <col min="101" max="110" width="10" style="46" customWidth="1"/>
    <col min="111" max="111" width="19.85546875" style="46" customWidth="1"/>
    <col min="112" max="121" width="10" style="46" customWidth="1"/>
    <col min="122" max="122" width="19.85546875" style="46" customWidth="1"/>
    <col min="123" max="126" width="10" style="46" customWidth="1"/>
    <col min="127" max="128" width="9.140625" style="46"/>
    <col min="129" max="129" width="9.7109375" style="46" bestFit="1" customWidth="1"/>
    <col min="130" max="130" width="9.42578125" style="46" bestFit="1" customWidth="1"/>
    <col min="131" max="16384" width="9.140625" style="46"/>
  </cols>
  <sheetData>
    <row r="1" spans="1:130" ht="0.75" customHeight="1" x14ac:dyDescent="0.2">
      <c r="A1" s="46" t="s">
        <v>66</v>
      </c>
      <c r="L1" s="6"/>
      <c r="W1" s="6"/>
      <c r="AH1" s="6"/>
      <c r="AS1" s="6"/>
      <c r="BD1" s="6"/>
      <c r="BO1" s="6"/>
      <c r="BZ1" s="6"/>
      <c r="CK1" s="6"/>
      <c r="CV1" s="6"/>
      <c r="DG1" s="6"/>
      <c r="DR1" s="6"/>
    </row>
    <row r="2" spans="1:130" ht="14.25" x14ac:dyDescent="0.2">
      <c r="A2" s="1" t="s">
        <v>163</v>
      </c>
      <c r="B2" s="1"/>
      <c r="C2" s="1"/>
      <c r="D2" s="1"/>
      <c r="E2" s="1"/>
      <c r="F2" s="1"/>
      <c r="G2" s="1"/>
      <c r="H2" s="1"/>
      <c r="I2" s="1"/>
      <c r="L2" s="1" t="s">
        <v>163</v>
      </c>
      <c r="W2" s="1" t="s">
        <v>163</v>
      </c>
      <c r="AH2" s="1" t="s">
        <v>163</v>
      </c>
      <c r="AS2" s="1" t="s">
        <v>163</v>
      </c>
      <c r="BD2" s="1" t="s">
        <v>163</v>
      </c>
      <c r="BO2" s="1" t="s">
        <v>163</v>
      </c>
      <c r="BZ2" s="1" t="s">
        <v>163</v>
      </c>
      <c r="CK2" s="1" t="s">
        <v>163</v>
      </c>
      <c r="CV2" s="1" t="s">
        <v>163</v>
      </c>
      <c r="DG2" s="1" t="s">
        <v>163</v>
      </c>
      <c r="DR2" s="1" t="s">
        <v>163</v>
      </c>
    </row>
    <row r="3" spans="1:130" x14ac:dyDescent="0.2">
      <c r="A3" s="46" t="s">
        <v>164</v>
      </c>
      <c r="L3" s="46" t="s">
        <v>164</v>
      </c>
      <c r="W3" s="46" t="s">
        <v>164</v>
      </c>
      <c r="AH3" s="46" t="s">
        <v>164</v>
      </c>
      <c r="AS3" s="46" t="s">
        <v>164</v>
      </c>
      <c r="BD3" s="46" t="s">
        <v>164</v>
      </c>
      <c r="BO3" s="46" t="s">
        <v>164</v>
      </c>
      <c r="BZ3" s="46" t="s">
        <v>164</v>
      </c>
      <c r="CK3" s="46" t="s">
        <v>164</v>
      </c>
      <c r="CV3" s="46" t="s">
        <v>164</v>
      </c>
      <c r="DG3" s="46" t="s">
        <v>164</v>
      </c>
      <c r="DR3" s="46" t="s">
        <v>164</v>
      </c>
    </row>
    <row r="4" spans="1:130" x14ac:dyDescent="0.2">
      <c r="A4" s="46" t="s">
        <v>65</v>
      </c>
      <c r="L4" s="46" t="s">
        <v>65</v>
      </c>
      <c r="W4" s="46" t="s">
        <v>65</v>
      </c>
      <c r="AH4" s="46" t="s">
        <v>65</v>
      </c>
      <c r="AS4" s="46" t="s">
        <v>65</v>
      </c>
      <c r="BD4" s="46" t="s">
        <v>65</v>
      </c>
      <c r="BO4" s="46" t="s">
        <v>65</v>
      </c>
      <c r="BZ4" s="46" t="s">
        <v>65</v>
      </c>
      <c r="CK4" s="46" t="s">
        <v>65</v>
      </c>
      <c r="CV4" s="46" t="s">
        <v>65</v>
      </c>
      <c r="DG4" s="46" t="s">
        <v>65</v>
      </c>
      <c r="DR4" s="46" t="s">
        <v>65</v>
      </c>
    </row>
    <row r="5" spans="1:130" s="47" customFormat="1" ht="13.5" thickBot="1" x14ac:dyDescent="0.25">
      <c r="A5" s="10"/>
      <c r="B5" s="10"/>
      <c r="C5" s="10"/>
      <c r="D5" s="10"/>
      <c r="E5" s="10"/>
      <c r="F5" s="10"/>
      <c r="G5" s="10"/>
      <c r="H5" s="10"/>
      <c r="I5" s="10"/>
      <c r="J5" s="46"/>
      <c r="L5" s="10"/>
      <c r="M5" s="46"/>
      <c r="O5" s="46"/>
      <c r="Q5" s="46"/>
      <c r="S5" s="46"/>
      <c r="U5" s="46"/>
      <c r="W5" s="10"/>
      <c r="X5" s="46"/>
      <c r="Z5" s="46"/>
      <c r="AB5" s="46"/>
      <c r="AD5" s="46"/>
      <c r="AF5" s="46"/>
      <c r="AH5" s="10"/>
      <c r="AI5" s="46"/>
      <c r="AK5" s="46"/>
      <c r="AM5" s="46"/>
      <c r="AO5" s="46"/>
      <c r="AQ5" s="46"/>
      <c r="AS5" s="10"/>
      <c r="AT5" s="46"/>
      <c r="AV5" s="46"/>
      <c r="AX5" s="46"/>
      <c r="AZ5" s="46"/>
      <c r="BB5" s="46"/>
      <c r="BD5" s="10"/>
      <c r="BE5" s="46"/>
      <c r="BG5" s="46"/>
      <c r="BI5" s="46"/>
      <c r="BK5" s="46"/>
      <c r="BM5" s="46"/>
      <c r="BO5" s="10"/>
      <c r="BP5" s="46"/>
      <c r="BR5" s="46"/>
      <c r="BT5" s="46"/>
      <c r="BV5" s="46"/>
      <c r="BX5" s="46"/>
      <c r="BZ5" s="10"/>
      <c r="CA5" s="46"/>
      <c r="CC5" s="46"/>
      <c r="CE5" s="46"/>
      <c r="CG5" s="46"/>
      <c r="CI5" s="46"/>
      <c r="CK5" s="10"/>
      <c r="CL5" s="46"/>
      <c r="CN5" s="46"/>
      <c r="CP5" s="46"/>
      <c r="CR5" s="46"/>
      <c r="CT5" s="46"/>
      <c r="CV5" s="10"/>
      <c r="CW5" s="46"/>
      <c r="CY5" s="46"/>
      <c r="DA5" s="46"/>
      <c r="DC5" s="46"/>
      <c r="DE5" s="46"/>
      <c r="DG5" s="10"/>
      <c r="DH5" s="46"/>
      <c r="DJ5" s="46"/>
      <c r="DL5" s="46"/>
      <c r="DN5" s="46"/>
      <c r="DP5" s="46"/>
      <c r="DR5" s="10"/>
      <c r="DS5" s="46"/>
      <c r="DU5" s="46"/>
      <c r="DW5" s="46"/>
      <c r="DY5" s="46"/>
    </row>
    <row r="6" spans="1:130" s="113" customFormat="1" ht="13.5" customHeight="1" thickBot="1" x14ac:dyDescent="0.25">
      <c r="A6" s="94" t="s">
        <v>71</v>
      </c>
      <c r="B6" s="95" t="s">
        <v>56</v>
      </c>
      <c r="C6" s="95"/>
      <c r="D6" s="95" t="s">
        <v>57</v>
      </c>
      <c r="E6" s="95"/>
      <c r="F6" s="95" t="s">
        <v>60</v>
      </c>
      <c r="G6" s="95"/>
      <c r="H6" s="96" t="s">
        <v>59</v>
      </c>
      <c r="I6" s="97"/>
      <c r="J6" s="97"/>
      <c r="K6" s="98"/>
      <c r="L6" s="94" t="s">
        <v>71</v>
      </c>
      <c r="M6" s="96" t="s">
        <v>67</v>
      </c>
      <c r="N6" s="97"/>
      <c r="O6" s="97"/>
      <c r="P6" s="97"/>
      <c r="Q6" s="97"/>
      <c r="R6" s="97"/>
      <c r="S6" s="97"/>
      <c r="T6" s="97"/>
      <c r="U6" s="97"/>
      <c r="V6" s="98"/>
      <c r="W6" s="94" t="s">
        <v>71</v>
      </c>
      <c r="X6" s="96" t="s">
        <v>67</v>
      </c>
      <c r="Y6" s="97"/>
      <c r="Z6" s="97"/>
      <c r="AA6" s="97"/>
      <c r="AB6" s="97"/>
      <c r="AC6" s="97"/>
      <c r="AD6" s="97"/>
      <c r="AE6" s="97"/>
      <c r="AF6" s="97"/>
      <c r="AG6" s="98"/>
      <c r="AH6" s="94" t="s">
        <v>71</v>
      </c>
      <c r="AI6" s="96" t="s">
        <v>67</v>
      </c>
      <c r="AJ6" s="97"/>
      <c r="AK6" s="97"/>
      <c r="AL6" s="97"/>
      <c r="AM6" s="97"/>
      <c r="AN6" s="97"/>
      <c r="AO6" s="97"/>
      <c r="AP6" s="97"/>
      <c r="AQ6" s="97"/>
      <c r="AR6" s="98"/>
      <c r="AS6" s="94" t="s">
        <v>71</v>
      </c>
      <c r="AT6" s="96" t="s">
        <v>67</v>
      </c>
      <c r="AU6" s="97"/>
      <c r="AV6" s="97"/>
      <c r="AW6" s="97"/>
      <c r="AX6" s="97"/>
      <c r="AY6" s="97"/>
      <c r="AZ6" s="97"/>
      <c r="BA6" s="97"/>
      <c r="BB6" s="97"/>
      <c r="BC6" s="98"/>
      <c r="BD6" s="94" t="s">
        <v>71</v>
      </c>
      <c r="BE6" s="96" t="s">
        <v>67</v>
      </c>
      <c r="BF6" s="97"/>
      <c r="BG6" s="97"/>
      <c r="BH6" s="97"/>
      <c r="BI6" s="97"/>
      <c r="BJ6" s="97"/>
      <c r="BK6" s="97"/>
      <c r="BL6" s="97"/>
      <c r="BM6" s="97"/>
      <c r="BN6" s="98"/>
      <c r="BO6" s="94" t="s">
        <v>71</v>
      </c>
      <c r="BP6" s="96" t="s">
        <v>67</v>
      </c>
      <c r="BQ6" s="97"/>
      <c r="BR6" s="97"/>
      <c r="BS6" s="97"/>
      <c r="BT6" s="97"/>
      <c r="BU6" s="97"/>
      <c r="BV6" s="97"/>
      <c r="BW6" s="97"/>
      <c r="BX6" s="97"/>
      <c r="BY6" s="98"/>
      <c r="BZ6" s="94" t="s">
        <v>71</v>
      </c>
      <c r="CA6" s="96" t="s">
        <v>67</v>
      </c>
      <c r="CB6" s="97"/>
      <c r="CC6" s="97"/>
      <c r="CD6" s="97"/>
      <c r="CE6" s="97"/>
      <c r="CF6" s="97"/>
      <c r="CG6" s="97"/>
      <c r="CH6" s="97"/>
      <c r="CI6" s="97"/>
      <c r="CJ6" s="98"/>
      <c r="CK6" s="94" t="s">
        <v>71</v>
      </c>
      <c r="CL6" s="96" t="s">
        <v>67</v>
      </c>
      <c r="CM6" s="97"/>
      <c r="CN6" s="97"/>
      <c r="CO6" s="97"/>
      <c r="CP6" s="97"/>
      <c r="CQ6" s="97"/>
      <c r="CR6" s="97"/>
      <c r="CS6" s="97"/>
      <c r="CT6" s="97"/>
      <c r="CU6" s="98"/>
      <c r="CV6" s="94" t="s">
        <v>71</v>
      </c>
      <c r="CW6" s="96" t="s">
        <v>67</v>
      </c>
      <c r="CX6" s="97"/>
      <c r="CY6" s="97"/>
      <c r="CZ6" s="97"/>
      <c r="DA6" s="97"/>
      <c r="DB6" s="97"/>
      <c r="DC6" s="97"/>
      <c r="DD6" s="97"/>
      <c r="DE6" s="97"/>
      <c r="DF6" s="98"/>
      <c r="DG6" s="94" t="s">
        <v>71</v>
      </c>
      <c r="DH6" s="96" t="s">
        <v>67</v>
      </c>
      <c r="DI6" s="97"/>
      <c r="DJ6" s="97"/>
      <c r="DK6" s="97"/>
      <c r="DL6" s="97"/>
      <c r="DM6" s="97"/>
      <c r="DN6" s="97"/>
      <c r="DO6" s="97"/>
      <c r="DP6" s="97"/>
      <c r="DQ6" s="98"/>
      <c r="DR6" s="94" t="s">
        <v>71</v>
      </c>
      <c r="DS6" s="99" t="s">
        <v>119</v>
      </c>
      <c r="DT6" s="99"/>
      <c r="DU6" s="99"/>
      <c r="DV6" s="99"/>
      <c r="DW6" s="99"/>
      <c r="DX6" s="99"/>
      <c r="DY6" s="99"/>
      <c r="DZ6" s="99"/>
    </row>
    <row r="7" spans="1:130" s="85" customFormat="1" ht="12.75" customHeight="1" x14ac:dyDescent="0.2">
      <c r="A7" s="100"/>
      <c r="B7" s="101"/>
      <c r="C7" s="101"/>
      <c r="D7" s="101"/>
      <c r="E7" s="101"/>
      <c r="F7" s="101"/>
      <c r="G7" s="101"/>
      <c r="H7" s="102" t="s">
        <v>58</v>
      </c>
      <c r="I7" s="103"/>
      <c r="J7" s="104" t="s">
        <v>0</v>
      </c>
      <c r="K7" s="105"/>
      <c r="L7" s="100"/>
      <c r="M7" s="106" t="s">
        <v>1</v>
      </c>
      <c r="N7" s="105"/>
      <c r="O7" s="106" t="s">
        <v>2</v>
      </c>
      <c r="P7" s="105"/>
      <c r="Q7" s="106" t="s">
        <v>3</v>
      </c>
      <c r="R7" s="105"/>
      <c r="S7" s="106" t="s">
        <v>4</v>
      </c>
      <c r="T7" s="105"/>
      <c r="U7" s="106" t="s">
        <v>5</v>
      </c>
      <c r="V7" s="105"/>
      <c r="W7" s="100"/>
      <c r="X7" s="106" t="s">
        <v>6</v>
      </c>
      <c r="Y7" s="105"/>
      <c r="Z7" s="106" t="s">
        <v>7</v>
      </c>
      <c r="AA7" s="105"/>
      <c r="AB7" s="106" t="s">
        <v>8</v>
      </c>
      <c r="AC7" s="105"/>
      <c r="AD7" s="106" t="s">
        <v>9</v>
      </c>
      <c r="AE7" s="105"/>
      <c r="AF7" s="106" t="s">
        <v>10</v>
      </c>
      <c r="AG7" s="105"/>
      <c r="AH7" s="100"/>
      <c r="AI7" s="107" t="s">
        <v>11</v>
      </c>
      <c r="AJ7" s="108"/>
      <c r="AK7" s="107" t="s">
        <v>12</v>
      </c>
      <c r="AL7" s="108"/>
      <c r="AM7" s="107" t="s">
        <v>13</v>
      </c>
      <c r="AN7" s="108"/>
      <c r="AO7" s="106" t="s">
        <v>14</v>
      </c>
      <c r="AP7" s="105"/>
      <c r="AQ7" s="106" t="s">
        <v>15</v>
      </c>
      <c r="AR7" s="105"/>
      <c r="AS7" s="100"/>
      <c r="AT7" s="106" t="s">
        <v>16</v>
      </c>
      <c r="AU7" s="105"/>
      <c r="AV7" s="106" t="s">
        <v>17</v>
      </c>
      <c r="AW7" s="105"/>
      <c r="AX7" s="107" t="s">
        <v>18</v>
      </c>
      <c r="AY7" s="108"/>
      <c r="AZ7" s="106" t="s">
        <v>19</v>
      </c>
      <c r="BA7" s="105"/>
      <c r="BB7" s="106" t="s">
        <v>20</v>
      </c>
      <c r="BC7" s="105"/>
      <c r="BD7" s="100"/>
      <c r="BE7" s="106" t="s">
        <v>21</v>
      </c>
      <c r="BF7" s="105"/>
      <c r="BG7" s="106" t="s">
        <v>22</v>
      </c>
      <c r="BH7" s="105"/>
      <c r="BI7" s="106" t="s">
        <v>23</v>
      </c>
      <c r="BJ7" s="105"/>
      <c r="BK7" s="106" t="s">
        <v>24</v>
      </c>
      <c r="BL7" s="105"/>
      <c r="BM7" s="106" t="s">
        <v>25</v>
      </c>
      <c r="BN7" s="105"/>
      <c r="BO7" s="100"/>
      <c r="BP7" s="106" t="s">
        <v>26</v>
      </c>
      <c r="BQ7" s="105"/>
      <c r="BR7" s="106" t="s">
        <v>27</v>
      </c>
      <c r="BS7" s="105"/>
      <c r="BT7" s="106" t="s">
        <v>28</v>
      </c>
      <c r="BU7" s="105"/>
      <c r="BV7" s="106" t="s">
        <v>29</v>
      </c>
      <c r="BW7" s="105"/>
      <c r="BX7" s="106" t="s">
        <v>30</v>
      </c>
      <c r="BY7" s="105"/>
      <c r="BZ7" s="100"/>
      <c r="CA7" s="106" t="s">
        <v>31</v>
      </c>
      <c r="CB7" s="105"/>
      <c r="CC7" s="106" t="s">
        <v>32</v>
      </c>
      <c r="CD7" s="105"/>
      <c r="CE7" s="106" t="s">
        <v>33</v>
      </c>
      <c r="CF7" s="105"/>
      <c r="CG7" s="106" t="s">
        <v>34</v>
      </c>
      <c r="CH7" s="105"/>
      <c r="CI7" s="106" t="s">
        <v>35</v>
      </c>
      <c r="CJ7" s="105"/>
      <c r="CK7" s="100"/>
      <c r="CL7" s="106" t="s">
        <v>36</v>
      </c>
      <c r="CM7" s="105"/>
      <c r="CN7" s="106" t="s">
        <v>37</v>
      </c>
      <c r="CO7" s="105"/>
      <c r="CP7" s="106" t="s">
        <v>38</v>
      </c>
      <c r="CQ7" s="105"/>
      <c r="CR7" s="106" t="s">
        <v>40</v>
      </c>
      <c r="CS7" s="105"/>
      <c r="CT7" s="107" t="s">
        <v>41</v>
      </c>
      <c r="CU7" s="108"/>
      <c r="CV7" s="100"/>
      <c r="CW7" s="107" t="s">
        <v>42</v>
      </c>
      <c r="CX7" s="108"/>
      <c r="CY7" s="107" t="s">
        <v>43</v>
      </c>
      <c r="CZ7" s="108"/>
      <c r="DA7" s="106" t="s">
        <v>44</v>
      </c>
      <c r="DB7" s="105"/>
      <c r="DC7" s="106" t="s">
        <v>45</v>
      </c>
      <c r="DD7" s="105"/>
      <c r="DE7" s="106" t="s">
        <v>46</v>
      </c>
      <c r="DF7" s="105"/>
      <c r="DG7" s="100"/>
      <c r="DH7" s="106" t="s">
        <v>47</v>
      </c>
      <c r="DI7" s="105"/>
      <c r="DJ7" s="106" t="s">
        <v>48</v>
      </c>
      <c r="DK7" s="105"/>
      <c r="DL7" s="106" t="s">
        <v>49</v>
      </c>
      <c r="DM7" s="105"/>
      <c r="DN7" s="106" t="s">
        <v>50</v>
      </c>
      <c r="DO7" s="105"/>
      <c r="DP7" s="106" t="s">
        <v>51</v>
      </c>
      <c r="DQ7" s="109"/>
      <c r="DR7" s="100"/>
      <c r="DS7" s="110" t="s">
        <v>58</v>
      </c>
      <c r="DT7" s="110"/>
      <c r="DU7" s="110" t="s">
        <v>39</v>
      </c>
      <c r="DV7" s="110"/>
      <c r="DW7" s="110" t="s">
        <v>63</v>
      </c>
      <c r="DX7" s="110"/>
      <c r="DY7" s="110" t="s">
        <v>64</v>
      </c>
      <c r="DZ7" s="110"/>
    </row>
    <row r="8" spans="1:130" s="85" customFormat="1" ht="13.5" thickBot="1" x14ac:dyDescent="0.25">
      <c r="A8" s="111"/>
      <c r="B8" s="12" t="s">
        <v>52</v>
      </c>
      <c r="C8" s="13" t="s">
        <v>53</v>
      </c>
      <c r="D8" s="14" t="s">
        <v>52</v>
      </c>
      <c r="E8" s="13" t="s">
        <v>53</v>
      </c>
      <c r="F8" s="14" t="s">
        <v>52</v>
      </c>
      <c r="G8" s="13" t="s">
        <v>53</v>
      </c>
      <c r="H8" s="14" t="s">
        <v>52</v>
      </c>
      <c r="I8" s="13" t="s">
        <v>53</v>
      </c>
      <c r="J8" s="24" t="s">
        <v>52</v>
      </c>
      <c r="K8" s="4" t="s">
        <v>53</v>
      </c>
      <c r="L8" s="111"/>
      <c r="M8" s="27" t="s">
        <v>52</v>
      </c>
      <c r="N8" s="4" t="s">
        <v>53</v>
      </c>
      <c r="O8" s="27" t="s">
        <v>52</v>
      </c>
      <c r="P8" s="4" t="s">
        <v>53</v>
      </c>
      <c r="Q8" s="27" t="s">
        <v>52</v>
      </c>
      <c r="R8" s="4" t="s">
        <v>53</v>
      </c>
      <c r="S8" s="27" t="s">
        <v>52</v>
      </c>
      <c r="T8" s="4" t="s">
        <v>53</v>
      </c>
      <c r="U8" s="27" t="s">
        <v>52</v>
      </c>
      <c r="V8" s="4" t="s">
        <v>53</v>
      </c>
      <c r="W8" s="111"/>
      <c r="X8" s="27" t="s">
        <v>52</v>
      </c>
      <c r="Y8" s="4" t="s">
        <v>53</v>
      </c>
      <c r="Z8" s="27" t="s">
        <v>52</v>
      </c>
      <c r="AA8" s="4" t="s">
        <v>53</v>
      </c>
      <c r="AB8" s="27" t="s">
        <v>52</v>
      </c>
      <c r="AC8" s="4" t="s">
        <v>53</v>
      </c>
      <c r="AD8" s="27" t="s">
        <v>52</v>
      </c>
      <c r="AE8" s="4" t="s">
        <v>53</v>
      </c>
      <c r="AF8" s="27" t="s">
        <v>52</v>
      </c>
      <c r="AG8" s="4" t="s">
        <v>53</v>
      </c>
      <c r="AH8" s="111"/>
      <c r="AI8" s="27" t="s">
        <v>52</v>
      </c>
      <c r="AJ8" s="4" t="s">
        <v>53</v>
      </c>
      <c r="AK8" s="27" t="s">
        <v>52</v>
      </c>
      <c r="AL8" s="4" t="s">
        <v>53</v>
      </c>
      <c r="AM8" s="27" t="s">
        <v>52</v>
      </c>
      <c r="AN8" s="4" t="s">
        <v>53</v>
      </c>
      <c r="AO8" s="27" t="s">
        <v>52</v>
      </c>
      <c r="AP8" s="4" t="s">
        <v>53</v>
      </c>
      <c r="AQ8" s="27" t="s">
        <v>52</v>
      </c>
      <c r="AR8" s="4" t="s">
        <v>53</v>
      </c>
      <c r="AS8" s="111"/>
      <c r="AT8" s="27" t="s">
        <v>52</v>
      </c>
      <c r="AU8" s="4" t="s">
        <v>53</v>
      </c>
      <c r="AV8" s="27" t="s">
        <v>52</v>
      </c>
      <c r="AW8" s="4" t="s">
        <v>53</v>
      </c>
      <c r="AX8" s="27" t="s">
        <v>52</v>
      </c>
      <c r="AY8" s="4" t="s">
        <v>53</v>
      </c>
      <c r="AZ8" s="27" t="s">
        <v>52</v>
      </c>
      <c r="BA8" s="4" t="s">
        <v>53</v>
      </c>
      <c r="BB8" s="27" t="s">
        <v>52</v>
      </c>
      <c r="BC8" s="4" t="s">
        <v>53</v>
      </c>
      <c r="BD8" s="111"/>
      <c r="BE8" s="27" t="s">
        <v>52</v>
      </c>
      <c r="BF8" s="4" t="s">
        <v>53</v>
      </c>
      <c r="BG8" s="27" t="s">
        <v>52</v>
      </c>
      <c r="BH8" s="4" t="s">
        <v>53</v>
      </c>
      <c r="BI8" s="27" t="s">
        <v>52</v>
      </c>
      <c r="BJ8" s="4" t="s">
        <v>53</v>
      </c>
      <c r="BK8" s="27" t="s">
        <v>52</v>
      </c>
      <c r="BL8" s="4" t="s">
        <v>53</v>
      </c>
      <c r="BM8" s="27" t="s">
        <v>52</v>
      </c>
      <c r="BN8" s="4" t="s">
        <v>53</v>
      </c>
      <c r="BO8" s="111"/>
      <c r="BP8" s="27" t="s">
        <v>52</v>
      </c>
      <c r="BQ8" s="4" t="s">
        <v>53</v>
      </c>
      <c r="BR8" s="27" t="s">
        <v>52</v>
      </c>
      <c r="BS8" s="4" t="s">
        <v>53</v>
      </c>
      <c r="BT8" s="27" t="s">
        <v>52</v>
      </c>
      <c r="BU8" s="4" t="s">
        <v>53</v>
      </c>
      <c r="BV8" s="27" t="s">
        <v>52</v>
      </c>
      <c r="BW8" s="4" t="s">
        <v>53</v>
      </c>
      <c r="BX8" s="27" t="s">
        <v>52</v>
      </c>
      <c r="BY8" s="4" t="s">
        <v>53</v>
      </c>
      <c r="BZ8" s="111"/>
      <c r="CA8" s="27" t="s">
        <v>52</v>
      </c>
      <c r="CB8" s="4" t="s">
        <v>53</v>
      </c>
      <c r="CC8" s="27" t="s">
        <v>52</v>
      </c>
      <c r="CD8" s="4" t="s">
        <v>53</v>
      </c>
      <c r="CE8" s="27" t="s">
        <v>52</v>
      </c>
      <c r="CF8" s="4" t="s">
        <v>53</v>
      </c>
      <c r="CG8" s="27" t="s">
        <v>52</v>
      </c>
      <c r="CH8" s="4" t="s">
        <v>53</v>
      </c>
      <c r="CI8" s="27" t="s">
        <v>52</v>
      </c>
      <c r="CJ8" s="4" t="s">
        <v>53</v>
      </c>
      <c r="CK8" s="111"/>
      <c r="CL8" s="27" t="s">
        <v>52</v>
      </c>
      <c r="CM8" s="4" t="s">
        <v>53</v>
      </c>
      <c r="CN8" s="27" t="s">
        <v>52</v>
      </c>
      <c r="CO8" s="4" t="s">
        <v>53</v>
      </c>
      <c r="CP8" s="27" t="s">
        <v>52</v>
      </c>
      <c r="CQ8" s="4" t="s">
        <v>53</v>
      </c>
      <c r="CR8" s="27" t="s">
        <v>52</v>
      </c>
      <c r="CS8" s="4" t="s">
        <v>53</v>
      </c>
      <c r="CT8" s="27" t="s">
        <v>52</v>
      </c>
      <c r="CU8" s="4" t="s">
        <v>53</v>
      </c>
      <c r="CV8" s="111"/>
      <c r="CW8" s="27" t="s">
        <v>52</v>
      </c>
      <c r="CX8" s="4" t="s">
        <v>53</v>
      </c>
      <c r="CY8" s="27" t="s">
        <v>52</v>
      </c>
      <c r="CZ8" s="4" t="s">
        <v>53</v>
      </c>
      <c r="DA8" s="27" t="s">
        <v>52</v>
      </c>
      <c r="DB8" s="4" t="s">
        <v>53</v>
      </c>
      <c r="DC8" s="27" t="s">
        <v>52</v>
      </c>
      <c r="DD8" s="4" t="s">
        <v>53</v>
      </c>
      <c r="DE8" s="27" t="s">
        <v>52</v>
      </c>
      <c r="DF8" s="4" t="s">
        <v>53</v>
      </c>
      <c r="DG8" s="111"/>
      <c r="DH8" s="27" t="s">
        <v>52</v>
      </c>
      <c r="DI8" s="4" t="s">
        <v>53</v>
      </c>
      <c r="DJ8" s="27" t="s">
        <v>52</v>
      </c>
      <c r="DK8" s="4" t="s">
        <v>53</v>
      </c>
      <c r="DL8" s="27" t="s">
        <v>52</v>
      </c>
      <c r="DM8" s="4" t="s">
        <v>53</v>
      </c>
      <c r="DN8" s="27" t="s">
        <v>52</v>
      </c>
      <c r="DO8" s="4" t="s">
        <v>53</v>
      </c>
      <c r="DP8" s="27" t="s">
        <v>52</v>
      </c>
      <c r="DQ8" s="4" t="s">
        <v>53</v>
      </c>
      <c r="DR8" s="111"/>
      <c r="DS8" s="27" t="s">
        <v>52</v>
      </c>
      <c r="DT8" s="4" t="s">
        <v>53</v>
      </c>
      <c r="DU8" s="27" t="s">
        <v>52</v>
      </c>
      <c r="DV8" s="4" t="s">
        <v>53</v>
      </c>
      <c r="DW8" s="27" t="s">
        <v>52</v>
      </c>
      <c r="DX8" s="4" t="s">
        <v>53</v>
      </c>
      <c r="DY8" s="27" t="s">
        <v>52</v>
      </c>
      <c r="DZ8" s="4" t="s">
        <v>53</v>
      </c>
    </row>
    <row r="9" spans="1:130" s="85" customFormat="1" x14ac:dyDescent="0.2">
      <c r="A9" s="84"/>
      <c r="B9" s="15"/>
      <c r="C9" s="16"/>
      <c r="D9" s="15"/>
      <c r="E9" s="16"/>
      <c r="F9" s="15"/>
      <c r="G9" s="16"/>
      <c r="H9" s="15"/>
      <c r="I9" s="16"/>
      <c r="J9" s="25"/>
      <c r="K9" s="5"/>
      <c r="L9" s="48"/>
      <c r="M9" s="25"/>
      <c r="N9" s="5"/>
      <c r="O9" s="25"/>
      <c r="P9" s="5"/>
      <c r="Q9" s="25"/>
      <c r="R9" s="5"/>
      <c r="S9" s="25"/>
      <c r="T9" s="5"/>
      <c r="U9" s="25"/>
      <c r="V9" s="5"/>
      <c r="W9" s="48"/>
      <c r="X9" s="25"/>
      <c r="Y9" s="5"/>
      <c r="Z9" s="25"/>
      <c r="AA9" s="5"/>
      <c r="AB9" s="25"/>
      <c r="AC9" s="5"/>
      <c r="AD9" s="25"/>
      <c r="AE9" s="5"/>
      <c r="AF9" s="25"/>
      <c r="AG9" s="5"/>
      <c r="AH9" s="48"/>
      <c r="AI9" s="25"/>
      <c r="AJ9" s="5"/>
      <c r="AK9" s="25"/>
      <c r="AL9" s="5"/>
      <c r="AM9" s="25"/>
      <c r="AN9" s="5"/>
      <c r="AO9" s="25"/>
      <c r="AP9" s="5"/>
      <c r="AQ9" s="25"/>
      <c r="AR9" s="5"/>
      <c r="AS9" s="48"/>
      <c r="AT9" s="25"/>
      <c r="AU9" s="5"/>
      <c r="AV9" s="25"/>
      <c r="AW9" s="5"/>
      <c r="AX9" s="25"/>
      <c r="AY9" s="5"/>
      <c r="AZ9" s="25"/>
      <c r="BA9" s="5"/>
      <c r="BB9" s="25"/>
      <c r="BC9" s="5"/>
      <c r="BD9" s="48"/>
      <c r="BE9" s="25"/>
      <c r="BF9" s="5"/>
      <c r="BG9" s="25"/>
      <c r="BH9" s="5"/>
      <c r="BI9" s="25"/>
      <c r="BJ9" s="5"/>
      <c r="BK9" s="25"/>
      <c r="BL9" s="5"/>
      <c r="BM9" s="25"/>
      <c r="BN9" s="5"/>
      <c r="BO9" s="48"/>
      <c r="BP9" s="25"/>
      <c r="BQ9" s="5"/>
      <c r="BR9" s="25"/>
      <c r="BS9" s="5"/>
      <c r="BT9" s="25"/>
      <c r="BU9" s="5"/>
      <c r="BV9" s="25"/>
      <c r="BW9" s="5"/>
      <c r="BX9" s="25"/>
      <c r="BY9" s="5"/>
      <c r="BZ9" s="48"/>
      <c r="CA9" s="25"/>
      <c r="CB9" s="5"/>
      <c r="CC9" s="25"/>
      <c r="CD9" s="5"/>
      <c r="CE9" s="25"/>
      <c r="CF9" s="5"/>
      <c r="CG9" s="25"/>
      <c r="CH9" s="5"/>
      <c r="CI9" s="25"/>
      <c r="CJ9" s="5"/>
      <c r="CK9" s="48"/>
      <c r="CL9" s="25"/>
      <c r="CM9" s="5"/>
      <c r="CN9" s="25"/>
      <c r="CO9" s="5"/>
      <c r="CP9" s="25"/>
      <c r="CQ9" s="5"/>
      <c r="CR9" s="25"/>
      <c r="CS9" s="5"/>
      <c r="CT9" s="25"/>
      <c r="CU9" s="5"/>
      <c r="CV9" s="48"/>
      <c r="CW9" s="25"/>
      <c r="CX9" s="5"/>
      <c r="CY9" s="25"/>
      <c r="CZ9" s="5"/>
      <c r="DA9" s="25"/>
      <c r="DB9" s="5"/>
      <c r="DC9" s="25"/>
      <c r="DD9" s="5"/>
      <c r="DE9" s="25"/>
      <c r="DF9" s="5"/>
      <c r="DG9" s="48"/>
      <c r="DH9" s="25"/>
      <c r="DI9" s="5"/>
      <c r="DJ9" s="25"/>
      <c r="DK9" s="5"/>
      <c r="DL9" s="25"/>
      <c r="DM9" s="5"/>
      <c r="DN9" s="25"/>
      <c r="DO9" s="5"/>
      <c r="DP9" s="25"/>
      <c r="DQ9" s="5"/>
      <c r="DR9" s="48"/>
      <c r="DS9" s="25"/>
      <c r="DT9" s="5"/>
      <c r="DU9" s="25"/>
      <c r="DV9" s="5"/>
      <c r="DW9" s="25"/>
      <c r="DX9" s="5"/>
      <c r="DY9" s="25"/>
      <c r="DZ9" s="5"/>
    </row>
    <row r="10" spans="1:130" s="85" customFormat="1" ht="14.25" x14ac:dyDescent="0.2">
      <c r="A10" s="49" t="s">
        <v>68</v>
      </c>
      <c r="B10" s="21">
        <v>315095393</v>
      </c>
      <c r="C10" s="22">
        <v>26923</v>
      </c>
      <c r="D10" s="21">
        <v>268147625</v>
      </c>
      <c r="E10" s="22">
        <v>208630</v>
      </c>
      <c r="F10" s="21">
        <v>37571394</v>
      </c>
      <c r="G10" s="22">
        <v>185426</v>
      </c>
      <c r="H10" s="21">
        <v>7334169</v>
      </c>
      <c r="I10" s="22">
        <v>60012</v>
      </c>
      <c r="J10" s="21">
        <v>111655</v>
      </c>
      <c r="K10" s="22">
        <v>10897</v>
      </c>
      <c r="L10" s="49" t="s">
        <v>68</v>
      </c>
      <c r="M10" s="23">
        <v>92637</v>
      </c>
      <c r="N10" s="50">
        <v>9491</v>
      </c>
      <c r="O10" s="19">
        <v>203810</v>
      </c>
      <c r="P10" s="50">
        <v>12009</v>
      </c>
      <c r="Q10" s="19">
        <v>65198</v>
      </c>
      <c r="R10" s="50">
        <v>6104</v>
      </c>
      <c r="S10" s="19">
        <v>593308</v>
      </c>
      <c r="T10" s="50">
        <v>21701</v>
      </c>
      <c r="U10" s="19">
        <v>173332</v>
      </c>
      <c r="V10" s="50">
        <v>10357</v>
      </c>
      <c r="W10" s="49" t="s">
        <v>68</v>
      </c>
      <c r="X10" s="19">
        <v>95501</v>
      </c>
      <c r="Y10" s="50">
        <v>7273</v>
      </c>
      <c r="Z10" s="19">
        <v>27179</v>
      </c>
      <c r="AA10" s="50">
        <v>3431</v>
      </c>
      <c r="AB10" s="19">
        <v>59138</v>
      </c>
      <c r="AC10" s="50">
        <v>5825</v>
      </c>
      <c r="AD10" s="19">
        <v>437516</v>
      </c>
      <c r="AE10" s="50">
        <v>20171</v>
      </c>
      <c r="AF10" s="19">
        <v>245570</v>
      </c>
      <c r="AG10" s="50">
        <v>13098</v>
      </c>
      <c r="AH10" s="49" t="s">
        <v>68</v>
      </c>
      <c r="AI10" s="19">
        <v>60739</v>
      </c>
      <c r="AJ10" s="50">
        <v>5271</v>
      </c>
      <c r="AK10" s="19">
        <v>56887</v>
      </c>
      <c r="AL10" s="50">
        <v>5985</v>
      </c>
      <c r="AM10" s="19">
        <v>323468</v>
      </c>
      <c r="AN10" s="50">
        <v>14689</v>
      </c>
      <c r="AO10" s="19">
        <v>136869</v>
      </c>
      <c r="AP10" s="50">
        <v>8574</v>
      </c>
      <c r="AQ10" s="19">
        <v>76960</v>
      </c>
      <c r="AR10" s="50">
        <v>7152</v>
      </c>
      <c r="AS10" s="49" t="s">
        <v>68</v>
      </c>
      <c r="AT10" s="19">
        <v>93047</v>
      </c>
      <c r="AU10" s="50">
        <v>7502</v>
      </c>
      <c r="AV10" s="19">
        <v>98496</v>
      </c>
      <c r="AW10" s="50">
        <v>7763</v>
      </c>
      <c r="AX10" s="19">
        <v>85901</v>
      </c>
      <c r="AY10" s="50">
        <v>7457</v>
      </c>
      <c r="AZ10" s="19">
        <v>32076</v>
      </c>
      <c r="BA10" s="50">
        <v>4506</v>
      </c>
      <c r="BB10" s="19">
        <v>177059</v>
      </c>
      <c r="BC10" s="50">
        <v>9996</v>
      </c>
      <c r="BD10" s="49" t="s">
        <v>68</v>
      </c>
      <c r="BE10" s="19">
        <v>153736</v>
      </c>
      <c r="BF10" s="50">
        <v>8754</v>
      </c>
      <c r="BG10" s="19">
        <v>173337</v>
      </c>
      <c r="BH10" s="50">
        <v>10888</v>
      </c>
      <c r="BI10" s="19">
        <v>121319</v>
      </c>
      <c r="BJ10" s="50">
        <v>6694</v>
      </c>
      <c r="BK10" s="19">
        <v>72543</v>
      </c>
      <c r="BL10" s="50">
        <v>7224</v>
      </c>
      <c r="BM10" s="19">
        <v>154226</v>
      </c>
      <c r="BN10" s="50">
        <v>9989</v>
      </c>
      <c r="BO10" s="49" t="s">
        <v>68</v>
      </c>
      <c r="BP10" s="19">
        <v>35654</v>
      </c>
      <c r="BQ10" s="50">
        <v>4693</v>
      </c>
      <c r="BR10" s="19">
        <v>43219</v>
      </c>
      <c r="BS10" s="50">
        <v>5331</v>
      </c>
      <c r="BT10" s="19">
        <v>103599</v>
      </c>
      <c r="BU10" s="50">
        <v>7845</v>
      </c>
      <c r="BV10" s="19">
        <v>41391</v>
      </c>
      <c r="BW10" s="50">
        <v>3921</v>
      </c>
      <c r="BX10" s="19">
        <v>208583</v>
      </c>
      <c r="BY10" s="50">
        <v>11808</v>
      </c>
      <c r="BZ10" s="49" t="s">
        <v>68</v>
      </c>
      <c r="CA10" s="19">
        <v>70144</v>
      </c>
      <c r="CB10" s="50">
        <v>6507</v>
      </c>
      <c r="CC10" s="19">
        <v>424074</v>
      </c>
      <c r="CD10" s="50">
        <v>16390</v>
      </c>
      <c r="CE10" s="19">
        <v>248938</v>
      </c>
      <c r="CF10" s="50">
        <v>14394</v>
      </c>
      <c r="CG10" s="19">
        <v>27685</v>
      </c>
      <c r="CH10" s="50">
        <v>2886</v>
      </c>
      <c r="CI10" s="19">
        <v>207006</v>
      </c>
      <c r="CJ10" s="50">
        <v>11104</v>
      </c>
      <c r="CK10" s="49" t="s">
        <v>68</v>
      </c>
      <c r="CL10" s="19">
        <v>102615</v>
      </c>
      <c r="CM10" s="50">
        <v>8450</v>
      </c>
      <c r="CN10" s="19">
        <v>103111</v>
      </c>
      <c r="CO10" s="50">
        <v>7952</v>
      </c>
      <c r="CP10" s="19">
        <v>251844</v>
      </c>
      <c r="CQ10" s="50">
        <v>11832</v>
      </c>
      <c r="CR10" s="19">
        <v>37876</v>
      </c>
      <c r="CS10" s="50">
        <v>4939</v>
      </c>
      <c r="CT10" s="19">
        <v>121524</v>
      </c>
      <c r="CU10" s="50">
        <v>9632</v>
      </c>
      <c r="CV10" s="49" t="s">
        <v>68</v>
      </c>
      <c r="CW10" s="19">
        <v>31154</v>
      </c>
      <c r="CX10" s="50">
        <v>4134</v>
      </c>
      <c r="CY10" s="19">
        <v>160057</v>
      </c>
      <c r="CZ10" s="50">
        <v>10783</v>
      </c>
      <c r="DA10" s="19">
        <v>435107</v>
      </c>
      <c r="DB10" s="50">
        <v>16107</v>
      </c>
      <c r="DC10" s="19">
        <v>79697</v>
      </c>
      <c r="DD10" s="50">
        <v>6973</v>
      </c>
      <c r="DE10" s="19">
        <v>20424</v>
      </c>
      <c r="DF10" s="50">
        <v>3203</v>
      </c>
      <c r="DG10" s="49" t="s">
        <v>68</v>
      </c>
      <c r="DH10" s="19">
        <v>263767</v>
      </c>
      <c r="DI10" s="50">
        <v>11696</v>
      </c>
      <c r="DJ10" s="19">
        <v>198200</v>
      </c>
      <c r="DK10" s="50">
        <v>10661</v>
      </c>
      <c r="DL10" s="19">
        <v>48804</v>
      </c>
      <c r="DM10" s="50">
        <v>5827</v>
      </c>
      <c r="DN10" s="19">
        <v>114724</v>
      </c>
      <c r="DO10" s="50">
        <v>8326</v>
      </c>
      <c r="DP10" s="19">
        <v>33465</v>
      </c>
      <c r="DQ10" s="50">
        <v>5146</v>
      </c>
      <c r="DR10" s="49" t="s">
        <v>68</v>
      </c>
      <c r="DS10" s="19">
        <v>2042205</v>
      </c>
      <c r="DT10" s="50">
        <v>32993</v>
      </c>
      <c r="DU10" s="19">
        <v>83844</v>
      </c>
      <c r="DV10" s="50">
        <v>8510</v>
      </c>
      <c r="DW10" s="19">
        <v>16858</v>
      </c>
      <c r="DX10" s="50">
        <v>3642</v>
      </c>
      <c r="DY10" s="19">
        <v>1941503</v>
      </c>
      <c r="DZ10" s="50">
        <v>30408</v>
      </c>
    </row>
    <row r="11" spans="1:130" s="85" customFormat="1" x14ac:dyDescent="0.2">
      <c r="A11" s="51"/>
      <c r="B11" s="18"/>
      <c r="C11" s="17"/>
      <c r="D11" s="18"/>
      <c r="E11" s="17"/>
      <c r="F11" s="18"/>
      <c r="G11" s="17"/>
      <c r="H11" s="18"/>
      <c r="I11" s="17"/>
      <c r="J11" s="18"/>
      <c r="K11" s="17"/>
      <c r="L11" s="84"/>
      <c r="M11" s="21"/>
      <c r="N11" s="22"/>
      <c r="O11" s="18"/>
      <c r="P11" s="17"/>
      <c r="Q11" s="18"/>
      <c r="R11" s="17"/>
      <c r="S11" s="18"/>
      <c r="T11" s="17"/>
      <c r="U11" s="18"/>
      <c r="V11" s="17"/>
      <c r="W11" s="84"/>
      <c r="X11" s="18"/>
      <c r="Y11" s="17"/>
      <c r="Z11" s="18"/>
      <c r="AA11" s="17"/>
      <c r="AB11" s="18"/>
      <c r="AC11" s="17"/>
      <c r="AD11" s="18"/>
      <c r="AE11" s="17"/>
      <c r="AF11" s="18"/>
      <c r="AG11" s="17"/>
      <c r="AH11" s="84"/>
      <c r="AI11" s="18"/>
      <c r="AJ11" s="17"/>
      <c r="AK11" s="18"/>
      <c r="AL11" s="17"/>
      <c r="AM11" s="18"/>
      <c r="AN11" s="17"/>
      <c r="AO11" s="18"/>
      <c r="AP11" s="17"/>
      <c r="AQ11" s="18"/>
      <c r="AR11" s="17"/>
      <c r="AS11" s="84"/>
      <c r="AT11" s="18"/>
      <c r="AU11" s="17"/>
      <c r="AV11" s="18"/>
      <c r="AW11" s="17"/>
      <c r="AX11" s="18"/>
      <c r="AY11" s="17"/>
      <c r="AZ11" s="18"/>
      <c r="BA11" s="17"/>
      <c r="BB11" s="18"/>
      <c r="BC11" s="17"/>
      <c r="BD11" s="84"/>
      <c r="BE11" s="18"/>
      <c r="BF11" s="17"/>
      <c r="BG11" s="18"/>
      <c r="BH11" s="17"/>
      <c r="BI11" s="18"/>
      <c r="BJ11" s="17"/>
      <c r="BK11" s="18"/>
      <c r="BL11" s="17"/>
      <c r="BM11" s="18"/>
      <c r="BN11" s="17"/>
      <c r="BO11" s="84"/>
      <c r="BP11" s="18"/>
      <c r="BQ11" s="17"/>
      <c r="BR11" s="18"/>
      <c r="BS11" s="17"/>
      <c r="BT11" s="18"/>
      <c r="BU11" s="17"/>
      <c r="BV11" s="18"/>
      <c r="BW11" s="17"/>
      <c r="BX11" s="18"/>
      <c r="BY11" s="17"/>
      <c r="BZ11" s="84"/>
      <c r="CA11" s="18"/>
      <c r="CB11" s="17"/>
      <c r="CC11" s="18"/>
      <c r="CD11" s="17"/>
      <c r="CE11" s="18"/>
      <c r="CF11" s="17"/>
      <c r="CG11" s="18"/>
      <c r="CH11" s="17"/>
      <c r="CI11" s="18"/>
      <c r="CJ11" s="17"/>
      <c r="CK11" s="84"/>
      <c r="CL11" s="18"/>
      <c r="CM11" s="17"/>
      <c r="CN11" s="18"/>
      <c r="CO11" s="17"/>
      <c r="CP11" s="18"/>
      <c r="CQ11" s="17"/>
      <c r="CR11" s="18"/>
      <c r="CS11" s="17"/>
      <c r="CT11" s="18"/>
      <c r="CU11" s="17"/>
      <c r="CV11" s="84"/>
      <c r="CW11" s="18"/>
      <c r="CX11" s="17"/>
      <c r="CY11" s="18"/>
      <c r="CZ11" s="17"/>
      <c r="DA11" s="18"/>
      <c r="DB11" s="17"/>
      <c r="DC11" s="18"/>
      <c r="DD11" s="17"/>
      <c r="DE11" s="18"/>
      <c r="DF11" s="17"/>
      <c r="DG11" s="84"/>
      <c r="DH11" s="18"/>
      <c r="DI11" s="17"/>
      <c r="DJ11" s="18"/>
      <c r="DK11" s="17"/>
      <c r="DL11" s="18"/>
      <c r="DM11" s="17"/>
      <c r="DN11" s="18"/>
      <c r="DO11" s="17"/>
      <c r="DP11" s="18"/>
      <c r="DQ11" s="17"/>
      <c r="DR11" s="84"/>
      <c r="DS11" s="21"/>
      <c r="DT11" s="22"/>
      <c r="DU11" s="21"/>
      <c r="DV11" s="22"/>
      <c r="DW11" s="21"/>
      <c r="DX11" s="22"/>
      <c r="DY11" s="21"/>
      <c r="DZ11" s="22"/>
    </row>
    <row r="12" spans="1:130" x14ac:dyDescent="0.2">
      <c r="A12" s="52" t="s">
        <v>0</v>
      </c>
      <c r="B12" s="53">
        <v>4791931</v>
      </c>
      <c r="C12" s="54">
        <v>4065</v>
      </c>
      <c r="D12" s="53">
        <v>4081522</v>
      </c>
      <c r="E12" s="54">
        <v>22252</v>
      </c>
      <c r="F12" s="53">
        <v>589211</v>
      </c>
      <c r="G12" s="54">
        <v>18805</v>
      </c>
      <c r="H12" s="53">
        <v>107919</v>
      </c>
      <c r="I12" s="54">
        <v>8282</v>
      </c>
      <c r="J12" s="23" t="s">
        <v>61</v>
      </c>
      <c r="K12" s="50" t="s">
        <v>61</v>
      </c>
      <c r="L12" s="52" t="s">
        <v>0</v>
      </c>
      <c r="M12" s="23">
        <v>1136</v>
      </c>
      <c r="N12" s="50">
        <v>809</v>
      </c>
      <c r="O12" s="19">
        <v>837</v>
      </c>
      <c r="P12" s="50">
        <v>470</v>
      </c>
      <c r="Q12" s="19">
        <v>1450</v>
      </c>
      <c r="R12" s="50">
        <v>1175</v>
      </c>
      <c r="S12" s="19">
        <v>5402</v>
      </c>
      <c r="T12" s="50">
        <v>2260</v>
      </c>
      <c r="U12" s="19">
        <v>2019</v>
      </c>
      <c r="V12" s="50">
        <v>1504</v>
      </c>
      <c r="W12" s="52" t="s">
        <v>0</v>
      </c>
      <c r="X12" s="19">
        <v>497</v>
      </c>
      <c r="Y12" s="50">
        <v>385</v>
      </c>
      <c r="Z12" s="19">
        <v>116</v>
      </c>
      <c r="AA12" s="50">
        <v>137</v>
      </c>
      <c r="AB12" s="19">
        <v>123</v>
      </c>
      <c r="AC12" s="50">
        <v>127</v>
      </c>
      <c r="AD12" s="19">
        <v>14403</v>
      </c>
      <c r="AE12" s="50">
        <v>2750</v>
      </c>
      <c r="AF12" s="19">
        <v>20220</v>
      </c>
      <c r="AG12" s="50">
        <v>4130</v>
      </c>
      <c r="AH12" s="52" t="s">
        <v>0</v>
      </c>
      <c r="AI12" s="19">
        <v>1034</v>
      </c>
      <c r="AJ12" s="50">
        <v>659</v>
      </c>
      <c r="AK12" s="19">
        <v>508</v>
      </c>
      <c r="AL12" s="50">
        <v>423</v>
      </c>
      <c r="AM12" s="19">
        <v>2263</v>
      </c>
      <c r="AN12" s="50">
        <v>1178</v>
      </c>
      <c r="AO12" s="19">
        <v>2065</v>
      </c>
      <c r="AP12" s="50">
        <v>1125</v>
      </c>
      <c r="AQ12" s="19">
        <v>231</v>
      </c>
      <c r="AR12" s="50">
        <v>266</v>
      </c>
      <c r="AS12" s="52" t="s">
        <v>0</v>
      </c>
      <c r="AT12" s="19">
        <v>496</v>
      </c>
      <c r="AU12" s="50">
        <v>401</v>
      </c>
      <c r="AV12" s="19">
        <v>3718</v>
      </c>
      <c r="AW12" s="50">
        <v>1607</v>
      </c>
      <c r="AX12" s="19">
        <v>2353</v>
      </c>
      <c r="AY12" s="50">
        <v>983</v>
      </c>
      <c r="AZ12" s="19">
        <v>0</v>
      </c>
      <c r="BA12" s="50">
        <v>189</v>
      </c>
      <c r="BB12" s="19">
        <v>1318</v>
      </c>
      <c r="BC12" s="50">
        <v>702</v>
      </c>
      <c r="BD12" s="52" t="s">
        <v>0</v>
      </c>
      <c r="BE12" s="19">
        <v>601</v>
      </c>
      <c r="BF12" s="50">
        <v>495</v>
      </c>
      <c r="BG12" s="19">
        <v>2559</v>
      </c>
      <c r="BH12" s="50">
        <v>997</v>
      </c>
      <c r="BI12" s="19">
        <v>264</v>
      </c>
      <c r="BJ12" s="50">
        <v>398</v>
      </c>
      <c r="BK12" s="19">
        <v>5473</v>
      </c>
      <c r="BL12" s="50">
        <v>1931</v>
      </c>
      <c r="BM12" s="19">
        <v>2347</v>
      </c>
      <c r="BN12" s="50">
        <v>1157</v>
      </c>
      <c r="BO12" s="52" t="s">
        <v>0</v>
      </c>
      <c r="BP12" s="19">
        <v>0</v>
      </c>
      <c r="BQ12" s="50">
        <v>189</v>
      </c>
      <c r="BR12" s="19">
        <v>284</v>
      </c>
      <c r="BS12" s="50">
        <v>295</v>
      </c>
      <c r="BT12" s="19">
        <v>617</v>
      </c>
      <c r="BU12" s="50">
        <v>727</v>
      </c>
      <c r="BV12" s="19">
        <v>250</v>
      </c>
      <c r="BW12" s="50">
        <v>318</v>
      </c>
      <c r="BX12" s="19">
        <v>635</v>
      </c>
      <c r="BY12" s="50">
        <v>364</v>
      </c>
      <c r="BZ12" s="52" t="s">
        <v>0</v>
      </c>
      <c r="CA12" s="19">
        <v>570</v>
      </c>
      <c r="CB12" s="50">
        <v>489</v>
      </c>
      <c r="CC12" s="19">
        <v>2283</v>
      </c>
      <c r="CD12" s="50">
        <v>1046</v>
      </c>
      <c r="CE12" s="19">
        <v>2418</v>
      </c>
      <c r="CF12" s="50">
        <v>944</v>
      </c>
      <c r="CG12" s="19">
        <v>0</v>
      </c>
      <c r="CH12" s="50">
        <v>189</v>
      </c>
      <c r="CI12" s="19">
        <v>4577</v>
      </c>
      <c r="CJ12" s="50">
        <v>1443</v>
      </c>
      <c r="CK12" s="52" t="s">
        <v>0</v>
      </c>
      <c r="CL12" s="19">
        <v>1218</v>
      </c>
      <c r="CM12" s="50">
        <v>665</v>
      </c>
      <c r="CN12" s="19">
        <v>194</v>
      </c>
      <c r="CO12" s="50">
        <v>215</v>
      </c>
      <c r="CP12" s="19">
        <v>1444</v>
      </c>
      <c r="CQ12" s="50">
        <v>849</v>
      </c>
      <c r="CR12" s="19">
        <v>0</v>
      </c>
      <c r="CS12" s="50">
        <v>189</v>
      </c>
      <c r="CT12" s="19">
        <v>2255</v>
      </c>
      <c r="CU12" s="50">
        <v>1263</v>
      </c>
      <c r="CV12" s="52" t="s">
        <v>0</v>
      </c>
      <c r="CW12" s="19">
        <v>0</v>
      </c>
      <c r="CX12" s="50">
        <v>189</v>
      </c>
      <c r="CY12" s="19">
        <v>7770</v>
      </c>
      <c r="CZ12" s="50">
        <v>1882</v>
      </c>
      <c r="DA12" s="19">
        <v>6422</v>
      </c>
      <c r="DB12" s="50">
        <v>1940</v>
      </c>
      <c r="DC12" s="19">
        <v>599</v>
      </c>
      <c r="DD12" s="50">
        <v>528</v>
      </c>
      <c r="DE12" s="19">
        <v>179</v>
      </c>
      <c r="DF12" s="50">
        <v>209</v>
      </c>
      <c r="DG12" s="52" t="s">
        <v>0</v>
      </c>
      <c r="DH12" s="19">
        <v>1925</v>
      </c>
      <c r="DI12" s="50">
        <v>967</v>
      </c>
      <c r="DJ12" s="19">
        <v>1143</v>
      </c>
      <c r="DK12" s="50">
        <v>830</v>
      </c>
      <c r="DL12" s="19">
        <v>1162</v>
      </c>
      <c r="DM12" s="50">
        <v>957</v>
      </c>
      <c r="DN12" s="19">
        <v>234</v>
      </c>
      <c r="DO12" s="50">
        <v>275</v>
      </c>
      <c r="DP12" s="19">
        <v>307</v>
      </c>
      <c r="DQ12" s="50">
        <v>348</v>
      </c>
      <c r="DR12" s="52" t="s">
        <v>0</v>
      </c>
      <c r="DS12" s="19">
        <v>13279</v>
      </c>
      <c r="DT12" s="50">
        <v>2672</v>
      </c>
      <c r="DU12" s="19">
        <v>320</v>
      </c>
      <c r="DV12" s="50">
        <v>319</v>
      </c>
      <c r="DW12" s="19">
        <v>46</v>
      </c>
      <c r="DX12" s="50">
        <v>79</v>
      </c>
      <c r="DY12" s="19">
        <v>12913</v>
      </c>
      <c r="DZ12" s="50">
        <v>2648</v>
      </c>
    </row>
    <row r="13" spans="1:130" x14ac:dyDescent="0.2">
      <c r="A13" s="52" t="s">
        <v>1</v>
      </c>
      <c r="B13" s="53">
        <v>725206</v>
      </c>
      <c r="C13" s="54">
        <v>1461</v>
      </c>
      <c r="D13" s="53">
        <v>585916</v>
      </c>
      <c r="E13" s="54">
        <v>7276</v>
      </c>
      <c r="F13" s="53">
        <v>97358</v>
      </c>
      <c r="G13" s="54">
        <v>6516</v>
      </c>
      <c r="H13" s="53">
        <v>37842</v>
      </c>
      <c r="I13" s="54">
        <v>4013</v>
      </c>
      <c r="J13" s="19">
        <v>603</v>
      </c>
      <c r="K13" s="50">
        <v>471</v>
      </c>
      <c r="L13" s="52" t="s">
        <v>1</v>
      </c>
      <c r="M13" s="23" t="s">
        <v>61</v>
      </c>
      <c r="N13" s="50" t="s">
        <v>61</v>
      </c>
      <c r="O13" s="23">
        <v>2049</v>
      </c>
      <c r="P13" s="50">
        <v>1461</v>
      </c>
      <c r="Q13" s="19">
        <v>240</v>
      </c>
      <c r="R13" s="50">
        <v>273</v>
      </c>
      <c r="S13" s="19">
        <v>3419</v>
      </c>
      <c r="T13" s="50">
        <v>1073</v>
      </c>
      <c r="U13" s="19">
        <v>2017</v>
      </c>
      <c r="V13" s="50">
        <v>1129</v>
      </c>
      <c r="W13" s="52" t="s">
        <v>1</v>
      </c>
      <c r="X13" s="19">
        <v>167</v>
      </c>
      <c r="Y13" s="50">
        <v>275</v>
      </c>
      <c r="Z13" s="19">
        <v>56</v>
      </c>
      <c r="AA13" s="50">
        <v>96</v>
      </c>
      <c r="AB13" s="19">
        <v>0</v>
      </c>
      <c r="AC13" s="50">
        <v>145</v>
      </c>
      <c r="AD13" s="19">
        <v>2681</v>
      </c>
      <c r="AE13" s="50">
        <v>1174</v>
      </c>
      <c r="AF13" s="19">
        <v>535</v>
      </c>
      <c r="AG13" s="50">
        <v>505</v>
      </c>
      <c r="AH13" s="52" t="s">
        <v>1</v>
      </c>
      <c r="AI13" s="19">
        <v>730</v>
      </c>
      <c r="AJ13" s="50">
        <v>541</v>
      </c>
      <c r="AK13" s="19">
        <v>716</v>
      </c>
      <c r="AL13" s="50">
        <v>446</v>
      </c>
      <c r="AM13" s="19">
        <v>159</v>
      </c>
      <c r="AN13" s="50">
        <v>111</v>
      </c>
      <c r="AO13" s="19">
        <v>183</v>
      </c>
      <c r="AP13" s="50">
        <v>192</v>
      </c>
      <c r="AQ13" s="19">
        <v>123</v>
      </c>
      <c r="AR13" s="50">
        <v>197</v>
      </c>
      <c r="AS13" s="52" t="s">
        <v>1</v>
      </c>
      <c r="AT13" s="19">
        <v>380</v>
      </c>
      <c r="AU13" s="50">
        <v>548</v>
      </c>
      <c r="AV13" s="19">
        <v>917</v>
      </c>
      <c r="AW13" s="50">
        <v>784</v>
      </c>
      <c r="AX13" s="19">
        <v>844</v>
      </c>
      <c r="AY13" s="50">
        <v>764</v>
      </c>
      <c r="AZ13" s="19">
        <v>131</v>
      </c>
      <c r="BA13" s="50">
        <v>139</v>
      </c>
      <c r="BB13" s="19">
        <v>300</v>
      </c>
      <c r="BC13" s="50">
        <v>270</v>
      </c>
      <c r="BD13" s="52" t="s">
        <v>1</v>
      </c>
      <c r="BE13" s="19">
        <v>314</v>
      </c>
      <c r="BF13" s="50">
        <v>284</v>
      </c>
      <c r="BG13" s="19">
        <v>140</v>
      </c>
      <c r="BH13" s="50">
        <v>120</v>
      </c>
      <c r="BI13" s="19">
        <v>406</v>
      </c>
      <c r="BJ13" s="50">
        <v>375</v>
      </c>
      <c r="BK13" s="19">
        <v>423</v>
      </c>
      <c r="BL13" s="50">
        <v>444</v>
      </c>
      <c r="BM13" s="19">
        <v>1706</v>
      </c>
      <c r="BN13" s="50">
        <v>1225</v>
      </c>
      <c r="BO13" s="52" t="s">
        <v>1</v>
      </c>
      <c r="BP13" s="19">
        <v>637</v>
      </c>
      <c r="BQ13" s="50">
        <v>415</v>
      </c>
      <c r="BR13" s="19">
        <v>173</v>
      </c>
      <c r="BS13" s="50">
        <v>172</v>
      </c>
      <c r="BT13" s="19">
        <v>160</v>
      </c>
      <c r="BU13" s="50">
        <v>110</v>
      </c>
      <c r="BV13" s="19">
        <v>141</v>
      </c>
      <c r="BW13" s="50">
        <v>171</v>
      </c>
      <c r="BX13" s="19">
        <v>145</v>
      </c>
      <c r="BY13" s="50">
        <v>154</v>
      </c>
      <c r="BZ13" s="52" t="s">
        <v>1</v>
      </c>
      <c r="CA13" s="19">
        <v>217</v>
      </c>
      <c r="CB13" s="50">
        <v>289</v>
      </c>
      <c r="CC13" s="19">
        <v>168</v>
      </c>
      <c r="CD13" s="50">
        <v>153</v>
      </c>
      <c r="CE13" s="19">
        <v>802</v>
      </c>
      <c r="CF13" s="50">
        <v>599</v>
      </c>
      <c r="CG13" s="19">
        <v>144</v>
      </c>
      <c r="CH13" s="50">
        <v>238</v>
      </c>
      <c r="CI13" s="19">
        <v>568</v>
      </c>
      <c r="CJ13" s="50">
        <v>528</v>
      </c>
      <c r="CK13" s="52" t="s">
        <v>1</v>
      </c>
      <c r="CL13" s="19">
        <v>150</v>
      </c>
      <c r="CM13" s="50">
        <v>164</v>
      </c>
      <c r="CN13" s="19">
        <v>2034</v>
      </c>
      <c r="CO13" s="50">
        <v>804</v>
      </c>
      <c r="CP13" s="19">
        <v>567</v>
      </c>
      <c r="CQ13" s="50">
        <v>560</v>
      </c>
      <c r="CR13" s="19">
        <v>78</v>
      </c>
      <c r="CS13" s="50">
        <v>78</v>
      </c>
      <c r="CT13" s="19">
        <v>910</v>
      </c>
      <c r="CU13" s="50">
        <v>1029</v>
      </c>
      <c r="CV13" s="52" t="s">
        <v>1</v>
      </c>
      <c r="CW13" s="19">
        <v>157</v>
      </c>
      <c r="CX13" s="50">
        <v>181</v>
      </c>
      <c r="CY13" s="19">
        <v>355</v>
      </c>
      <c r="CZ13" s="50">
        <v>315</v>
      </c>
      <c r="DA13" s="19">
        <v>4549</v>
      </c>
      <c r="DB13" s="50">
        <v>2202</v>
      </c>
      <c r="DC13" s="19">
        <v>442</v>
      </c>
      <c r="DD13" s="50">
        <v>620</v>
      </c>
      <c r="DE13" s="19">
        <v>115</v>
      </c>
      <c r="DF13" s="50">
        <v>185</v>
      </c>
      <c r="DG13" s="52" t="s">
        <v>1</v>
      </c>
      <c r="DH13" s="19">
        <v>684</v>
      </c>
      <c r="DI13" s="50">
        <v>369</v>
      </c>
      <c r="DJ13" s="19">
        <v>4841</v>
      </c>
      <c r="DK13" s="50">
        <v>1256</v>
      </c>
      <c r="DL13" s="19">
        <v>0</v>
      </c>
      <c r="DM13" s="50">
        <v>145</v>
      </c>
      <c r="DN13" s="19">
        <v>459</v>
      </c>
      <c r="DO13" s="50">
        <v>418</v>
      </c>
      <c r="DP13" s="19">
        <v>107</v>
      </c>
      <c r="DQ13" s="50">
        <v>125</v>
      </c>
      <c r="DR13" s="52" t="s">
        <v>1</v>
      </c>
      <c r="DS13" s="19">
        <v>4090</v>
      </c>
      <c r="DT13" s="50">
        <v>1210</v>
      </c>
      <c r="DU13" s="19">
        <v>118</v>
      </c>
      <c r="DV13" s="50">
        <v>73</v>
      </c>
      <c r="DW13" s="19">
        <v>0</v>
      </c>
      <c r="DX13" s="50">
        <v>145</v>
      </c>
      <c r="DY13" s="19">
        <v>3972</v>
      </c>
      <c r="DZ13" s="50">
        <v>1205</v>
      </c>
    </row>
    <row r="14" spans="1:130" x14ac:dyDescent="0.2">
      <c r="A14" s="52" t="s">
        <v>2</v>
      </c>
      <c r="B14" s="53">
        <v>6651964</v>
      </c>
      <c r="C14" s="54">
        <v>4638</v>
      </c>
      <c r="D14" s="53">
        <v>5431241</v>
      </c>
      <c r="E14" s="54">
        <v>29624</v>
      </c>
      <c r="F14" s="53">
        <v>922129</v>
      </c>
      <c r="G14" s="54">
        <v>25819</v>
      </c>
      <c r="H14" s="53">
        <v>249730</v>
      </c>
      <c r="I14" s="54">
        <v>12340</v>
      </c>
      <c r="J14" s="19">
        <v>785</v>
      </c>
      <c r="K14" s="50">
        <v>460</v>
      </c>
      <c r="L14" s="52" t="s">
        <v>2</v>
      </c>
      <c r="M14" s="23">
        <v>3140</v>
      </c>
      <c r="N14" s="50">
        <v>1224</v>
      </c>
      <c r="O14" s="23" t="s">
        <v>61</v>
      </c>
      <c r="P14" s="50" t="s">
        <v>61</v>
      </c>
      <c r="Q14" s="23">
        <v>1180</v>
      </c>
      <c r="R14" s="50">
        <v>712</v>
      </c>
      <c r="S14" s="19">
        <v>57446</v>
      </c>
      <c r="T14" s="50">
        <v>5971</v>
      </c>
      <c r="U14" s="19">
        <v>9663</v>
      </c>
      <c r="V14" s="50">
        <v>2082</v>
      </c>
      <c r="W14" s="52" t="s">
        <v>2</v>
      </c>
      <c r="X14" s="19">
        <v>458</v>
      </c>
      <c r="Y14" s="50">
        <v>414</v>
      </c>
      <c r="Z14" s="19">
        <v>500</v>
      </c>
      <c r="AA14" s="50">
        <v>411</v>
      </c>
      <c r="AB14" s="19">
        <v>185</v>
      </c>
      <c r="AC14" s="50">
        <v>156</v>
      </c>
      <c r="AD14" s="19">
        <v>9149</v>
      </c>
      <c r="AE14" s="50">
        <v>2118</v>
      </c>
      <c r="AF14" s="19">
        <v>4393</v>
      </c>
      <c r="AG14" s="50">
        <v>1724</v>
      </c>
      <c r="AH14" s="52" t="s">
        <v>2</v>
      </c>
      <c r="AI14" s="19">
        <v>1911</v>
      </c>
      <c r="AJ14" s="50">
        <v>751</v>
      </c>
      <c r="AK14" s="19">
        <v>3825</v>
      </c>
      <c r="AL14" s="50">
        <v>1572</v>
      </c>
      <c r="AM14" s="19">
        <v>11858</v>
      </c>
      <c r="AN14" s="50">
        <v>2689</v>
      </c>
      <c r="AO14" s="19">
        <v>2431</v>
      </c>
      <c r="AP14" s="50">
        <v>1266</v>
      </c>
      <c r="AQ14" s="19">
        <v>2739</v>
      </c>
      <c r="AR14" s="50">
        <v>1755</v>
      </c>
      <c r="AS14" s="52" t="s">
        <v>2</v>
      </c>
      <c r="AT14" s="19">
        <v>2355</v>
      </c>
      <c r="AU14" s="50">
        <v>1261</v>
      </c>
      <c r="AV14" s="19">
        <v>2366</v>
      </c>
      <c r="AW14" s="50">
        <v>1339</v>
      </c>
      <c r="AX14" s="19">
        <v>1454</v>
      </c>
      <c r="AY14" s="50">
        <v>771</v>
      </c>
      <c r="AZ14" s="19">
        <v>762</v>
      </c>
      <c r="BA14" s="50">
        <v>826</v>
      </c>
      <c r="BB14" s="19">
        <v>2206</v>
      </c>
      <c r="BC14" s="50">
        <v>801</v>
      </c>
      <c r="BD14" s="52" t="s">
        <v>2</v>
      </c>
      <c r="BE14" s="19">
        <v>2039</v>
      </c>
      <c r="BF14" s="50">
        <v>1304</v>
      </c>
      <c r="BG14" s="19">
        <v>9378</v>
      </c>
      <c r="BH14" s="50">
        <v>2653</v>
      </c>
      <c r="BI14" s="19">
        <v>4541</v>
      </c>
      <c r="BJ14" s="50">
        <v>1412</v>
      </c>
      <c r="BK14" s="19">
        <v>950</v>
      </c>
      <c r="BL14" s="50">
        <v>923</v>
      </c>
      <c r="BM14" s="19">
        <v>6000</v>
      </c>
      <c r="BN14" s="50">
        <v>2376</v>
      </c>
      <c r="BO14" s="52" t="s">
        <v>2</v>
      </c>
      <c r="BP14" s="19">
        <v>1399</v>
      </c>
      <c r="BQ14" s="50">
        <v>705</v>
      </c>
      <c r="BR14" s="19">
        <v>1782</v>
      </c>
      <c r="BS14" s="50">
        <v>747</v>
      </c>
      <c r="BT14" s="19">
        <v>7013</v>
      </c>
      <c r="BU14" s="50">
        <v>1451</v>
      </c>
      <c r="BV14" s="19">
        <v>875</v>
      </c>
      <c r="BW14" s="50">
        <v>513</v>
      </c>
      <c r="BX14" s="19">
        <v>2923</v>
      </c>
      <c r="BY14" s="50">
        <v>1186</v>
      </c>
      <c r="BZ14" s="52" t="s">
        <v>2</v>
      </c>
      <c r="CA14" s="19">
        <v>8522</v>
      </c>
      <c r="CB14" s="50">
        <v>2154</v>
      </c>
      <c r="CC14" s="19">
        <v>7309</v>
      </c>
      <c r="CD14" s="50">
        <v>1962</v>
      </c>
      <c r="CE14" s="19">
        <v>3932</v>
      </c>
      <c r="CF14" s="50">
        <v>1700</v>
      </c>
      <c r="CG14" s="19">
        <v>1408</v>
      </c>
      <c r="CH14" s="50">
        <v>1128</v>
      </c>
      <c r="CI14" s="19">
        <v>6908</v>
      </c>
      <c r="CJ14" s="50">
        <v>2458</v>
      </c>
      <c r="CK14" s="52" t="s">
        <v>2</v>
      </c>
      <c r="CL14" s="19">
        <v>2124</v>
      </c>
      <c r="CM14" s="50">
        <v>1073</v>
      </c>
      <c r="CN14" s="19">
        <v>6548</v>
      </c>
      <c r="CO14" s="50">
        <v>2254</v>
      </c>
      <c r="CP14" s="19">
        <v>4292</v>
      </c>
      <c r="CQ14" s="50">
        <v>1338</v>
      </c>
      <c r="CR14" s="19">
        <v>1650</v>
      </c>
      <c r="CS14" s="50">
        <v>1886</v>
      </c>
      <c r="CT14" s="19">
        <v>1027</v>
      </c>
      <c r="CU14" s="50">
        <v>628</v>
      </c>
      <c r="CV14" s="52" t="s">
        <v>2</v>
      </c>
      <c r="CW14" s="19">
        <v>1508</v>
      </c>
      <c r="CX14" s="50">
        <v>1539</v>
      </c>
      <c r="CY14" s="19">
        <v>1602</v>
      </c>
      <c r="CZ14" s="50">
        <v>673</v>
      </c>
      <c r="DA14" s="19">
        <v>16411</v>
      </c>
      <c r="DB14" s="50">
        <v>3638</v>
      </c>
      <c r="DC14" s="19">
        <v>5118</v>
      </c>
      <c r="DD14" s="50">
        <v>2054</v>
      </c>
      <c r="DE14" s="19">
        <v>661</v>
      </c>
      <c r="DF14" s="50">
        <v>598</v>
      </c>
      <c r="DG14" s="52" t="s">
        <v>2</v>
      </c>
      <c r="DH14" s="19">
        <v>3202</v>
      </c>
      <c r="DI14" s="50">
        <v>1088</v>
      </c>
      <c r="DJ14" s="19">
        <v>13152</v>
      </c>
      <c r="DK14" s="50">
        <v>2949</v>
      </c>
      <c r="DL14" s="19">
        <v>32</v>
      </c>
      <c r="DM14" s="50">
        <v>55</v>
      </c>
      <c r="DN14" s="19">
        <v>5948</v>
      </c>
      <c r="DO14" s="50">
        <v>1739</v>
      </c>
      <c r="DP14" s="19">
        <v>2670</v>
      </c>
      <c r="DQ14" s="50">
        <v>1801</v>
      </c>
      <c r="DR14" s="52" t="s">
        <v>2</v>
      </c>
      <c r="DS14" s="19">
        <v>48864</v>
      </c>
      <c r="DT14" s="50">
        <v>5666</v>
      </c>
      <c r="DU14" s="19">
        <v>679</v>
      </c>
      <c r="DV14" s="50">
        <v>633</v>
      </c>
      <c r="DW14" s="19">
        <v>332</v>
      </c>
      <c r="DX14" s="50">
        <v>296</v>
      </c>
      <c r="DY14" s="19">
        <v>47853</v>
      </c>
      <c r="DZ14" s="50">
        <v>5605</v>
      </c>
    </row>
    <row r="15" spans="1:130" x14ac:dyDescent="0.2">
      <c r="A15" s="52" t="s">
        <v>3</v>
      </c>
      <c r="B15" s="53">
        <v>2931123</v>
      </c>
      <c r="C15" s="54">
        <v>2667</v>
      </c>
      <c r="D15" s="53">
        <v>2464189</v>
      </c>
      <c r="E15" s="54">
        <v>16201</v>
      </c>
      <c r="F15" s="53">
        <v>383087</v>
      </c>
      <c r="G15" s="54">
        <v>15050</v>
      </c>
      <c r="H15" s="53">
        <v>74741</v>
      </c>
      <c r="I15" s="54">
        <v>6045</v>
      </c>
      <c r="J15" s="19">
        <v>2145</v>
      </c>
      <c r="K15" s="50">
        <v>1468</v>
      </c>
      <c r="L15" s="52" t="s">
        <v>3</v>
      </c>
      <c r="M15" s="23">
        <v>66</v>
      </c>
      <c r="N15" s="50">
        <v>89</v>
      </c>
      <c r="O15" s="19">
        <v>782</v>
      </c>
      <c r="P15" s="50">
        <v>644</v>
      </c>
      <c r="Q15" s="23" t="s">
        <v>61</v>
      </c>
      <c r="R15" s="50" t="s">
        <v>61</v>
      </c>
      <c r="S15" s="23">
        <v>5070</v>
      </c>
      <c r="T15" s="50">
        <v>1455</v>
      </c>
      <c r="U15" s="19">
        <v>1149</v>
      </c>
      <c r="V15" s="50">
        <v>633</v>
      </c>
      <c r="W15" s="52" t="s">
        <v>3</v>
      </c>
      <c r="X15" s="19">
        <v>431</v>
      </c>
      <c r="Y15" s="50">
        <v>549</v>
      </c>
      <c r="Z15" s="19">
        <v>0</v>
      </c>
      <c r="AA15" s="50">
        <v>190</v>
      </c>
      <c r="AB15" s="19">
        <v>213</v>
      </c>
      <c r="AC15" s="50">
        <v>253</v>
      </c>
      <c r="AD15" s="19">
        <v>2611</v>
      </c>
      <c r="AE15" s="50">
        <v>1286</v>
      </c>
      <c r="AF15" s="19">
        <v>2013</v>
      </c>
      <c r="AG15" s="50">
        <v>917</v>
      </c>
      <c r="AH15" s="52" t="s">
        <v>3</v>
      </c>
      <c r="AI15" s="19">
        <v>283</v>
      </c>
      <c r="AJ15" s="50">
        <v>374</v>
      </c>
      <c r="AK15" s="19">
        <v>0</v>
      </c>
      <c r="AL15" s="50">
        <v>190</v>
      </c>
      <c r="AM15" s="19">
        <v>3251</v>
      </c>
      <c r="AN15" s="50">
        <v>1241</v>
      </c>
      <c r="AO15" s="19">
        <v>405</v>
      </c>
      <c r="AP15" s="50">
        <v>328</v>
      </c>
      <c r="AQ15" s="19">
        <v>696</v>
      </c>
      <c r="AR15" s="50">
        <v>587</v>
      </c>
      <c r="AS15" s="52" t="s">
        <v>3</v>
      </c>
      <c r="AT15" s="19">
        <v>1491</v>
      </c>
      <c r="AU15" s="50">
        <v>545</v>
      </c>
      <c r="AV15" s="19">
        <v>398</v>
      </c>
      <c r="AW15" s="50">
        <v>307</v>
      </c>
      <c r="AX15" s="19">
        <v>2844</v>
      </c>
      <c r="AY15" s="50">
        <v>1558</v>
      </c>
      <c r="AZ15" s="19">
        <v>0</v>
      </c>
      <c r="BA15" s="50">
        <v>190</v>
      </c>
      <c r="BB15" s="19">
        <v>64</v>
      </c>
      <c r="BC15" s="50">
        <v>74</v>
      </c>
      <c r="BD15" s="52" t="s">
        <v>3</v>
      </c>
      <c r="BE15" s="19">
        <v>49</v>
      </c>
      <c r="BF15" s="50">
        <v>83</v>
      </c>
      <c r="BG15" s="19">
        <v>801</v>
      </c>
      <c r="BH15" s="50">
        <v>418</v>
      </c>
      <c r="BI15" s="19">
        <v>846</v>
      </c>
      <c r="BJ15" s="50">
        <v>825</v>
      </c>
      <c r="BK15" s="19">
        <v>2962</v>
      </c>
      <c r="BL15" s="50">
        <v>1389</v>
      </c>
      <c r="BM15" s="19">
        <v>9565</v>
      </c>
      <c r="BN15" s="50">
        <v>2393</v>
      </c>
      <c r="BO15" s="52" t="s">
        <v>3</v>
      </c>
      <c r="BP15" s="19">
        <v>232</v>
      </c>
      <c r="BQ15" s="50">
        <v>301</v>
      </c>
      <c r="BR15" s="19">
        <v>0</v>
      </c>
      <c r="BS15" s="50">
        <v>190</v>
      </c>
      <c r="BT15" s="19">
        <v>229</v>
      </c>
      <c r="BU15" s="50">
        <v>308</v>
      </c>
      <c r="BV15" s="19">
        <v>0</v>
      </c>
      <c r="BW15" s="50">
        <v>190</v>
      </c>
      <c r="BX15" s="19">
        <v>244</v>
      </c>
      <c r="BY15" s="50">
        <v>283</v>
      </c>
      <c r="BZ15" s="52" t="s">
        <v>3</v>
      </c>
      <c r="CA15" s="19">
        <v>778</v>
      </c>
      <c r="CB15" s="50">
        <v>544</v>
      </c>
      <c r="CC15" s="19">
        <v>1326</v>
      </c>
      <c r="CD15" s="50">
        <v>673</v>
      </c>
      <c r="CE15" s="19">
        <v>335</v>
      </c>
      <c r="CF15" s="50">
        <v>303</v>
      </c>
      <c r="CG15" s="19">
        <v>0</v>
      </c>
      <c r="CH15" s="50">
        <v>190</v>
      </c>
      <c r="CI15" s="19">
        <v>711</v>
      </c>
      <c r="CJ15" s="50">
        <v>508</v>
      </c>
      <c r="CK15" s="52" t="s">
        <v>3</v>
      </c>
      <c r="CL15" s="19">
        <v>8530</v>
      </c>
      <c r="CM15" s="50">
        <v>2450</v>
      </c>
      <c r="CN15" s="19">
        <v>254</v>
      </c>
      <c r="CO15" s="50">
        <v>287</v>
      </c>
      <c r="CP15" s="19">
        <v>816</v>
      </c>
      <c r="CQ15" s="50">
        <v>533</v>
      </c>
      <c r="CR15" s="19">
        <v>0</v>
      </c>
      <c r="CS15" s="50">
        <v>190</v>
      </c>
      <c r="CT15" s="19">
        <v>543</v>
      </c>
      <c r="CU15" s="50">
        <v>544</v>
      </c>
      <c r="CV15" s="52" t="s">
        <v>3</v>
      </c>
      <c r="CW15" s="19">
        <v>0</v>
      </c>
      <c r="CX15" s="50">
        <v>190</v>
      </c>
      <c r="CY15" s="19">
        <v>4534</v>
      </c>
      <c r="CZ15" s="50">
        <v>1516</v>
      </c>
      <c r="DA15" s="19">
        <v>14398</v>
      </c>
      <c r="DB15" s="50">
        <v>2887</v>
      </c>
      <c r="DC15" s="19">
        <v>490</v>
      </c>
      <c r="DD15" s="50">
        <v>569</v>
      </c>
      <c r="DE15" s="19">
        <v>0</v>
      </c>
      <c r="DF15" s="50">
        <v>190</v>
      </c>
      <c r="DG15" s="52" t="s">
        <v>3</v>
      </c>
      <c r="DH15" s="19">
        <v>1250</v>
      </c>
      <c r="DI15" s="50">
        <v>1089</v>
      </c>
      <c r="DJ15" s="19">
        <v>777</v>
      </c>
      <c r="DK15" s="50">
        <v>610</v>
      </c>
      <c r="DL15" s="19">
        <v>303</v>
      </c>
      <c r="DM15" s="50">
        <v>418</v>
      </c>
      <c r="DN15" s="19">
        <v>822</v>
      </c>
      <c r="DO15" s="50">
        <v>406</v>
      </c>
      <c r="DP15" s="19">
        <v>34</v>
      </c>
      <c r="DQ15" s="50">
        <v>64</v>
      </c>
      <c r="DR15" s="52" t="s">
        <v>3</v>
      </c>
      <c r="DS15" s="19">
        <v>9106</v>
      </c>
      <c r="DT15" s="50">
        <v>2535</v>
      </c>
      <c r="DU15" s="19">
        <v>148</v>
      </c>
      <c r="DV15" s="50">
        <v>173</v>
      </c>
      <c r="DW15" s="19">
        <v>241</v>
      </c>
      <c r="DX15" s="50">
        <v>249</v>
      </c>
      <c r="DY15" s="19">
        <v>8717</v>
      </c>
      <c r="DZ15" s="50">
        <v>2536</v>
      </c>
    </row>
    <row r="16" spans="1:130" x14ac:dyDescent="0.2">
      <c r="A16" s="52" t="s">
        <v>4</v>
      </c>
      <c r="B16" s="53">
        <v>38340324</v>
      </c>
      <c r="C16" s="54">
        <v>10835</v>
      </c>
      <c r="D16" s="53">
        <v>32849251</v>
      </c>
      <c r="E16" s="54">
        <v>61601</v>
      </c>
      <c r="F16" s="53">
        <v>4659084</v>
      </c>
      <c r="G16" s="54">
        <v>58901</v>
      </c>
      <c r="H16" s="53">
        <v>513968</v>
      </c>
      <c r="I16" s="54">
        <v>18847</v>
      </c>
      <c r="J16" s="19">
        <v>10439</v>
      </c>
      <c r="K16" s="50">
        <v>6281</v>
      </c>
      <c r="L16" s="52" t="s">
        <v>4</v>
      </c>
      <c r="M16" s="23">
        <v>7098</v>
      </c>
      <c r="N16" s="50">
        <v>2106</v>
      </c>
      <c r="O16" s="19">
        <v>35200</v>
      </c>
      <c r="P16" s="50">
        <v>5295</v>
      </c>
      <c r="Q16" s="19">
        <v>1570</v>
      </c>
      <c r="R16" s="50">
        <v>732</v>
      </c>
      <c r="S16" s="23" t="s">
        <v>61</v>
      </c>
      <c r="T16" s="50" t="s">
        <v>61</v>
      </c>
      <c r="U16" s="23">
        <v>17500</v>
      </c>
      <c r="V16" s="50">
        <v>3349</v>
      </c>
      <c r="W16" s="52" t="s">
        <v>4</v>
      </c>
      <c r="X16" s="19">
        <v>5994</v>
      </c>
      <c r="Y16" s="50">
        <v>1518</v>
      </c>
      <c r="Z16" s="19">
        <v>1067</v>
      </c>
      <c r="AA16" s="50">
        <v>642</v>
      </c>
      <c r="AB16" s="19">
        <v>4219</v>
      </c>
      <c r="AC16" s="50">
        <v>1175</v>
      </c>
      <c r="AD16" s="19">
        <v>25622</v>
      </c>
      <c r="AE16" s="50">
        <v>3917</v>
      </c>
      <c r="AF16" s="19">
        <v>8669</v>
      </c>
      <c r="AG16" s="50">
        <v>2201</v>
      </c>
      <c r="AH16" s="52" t="s">
        <v>4</v>
      </c>
      <c r="AI16" s="19">
        <v>12753</v>
      </c>
      <c r="AJ16" s="50">
        <v>3016</v>
      </c>
      <c r="AK16" s="19">
        <v>7303</v>
      </c>
      <c r="AL16" s="50">
        <v>1959</v>
      </c>
      <c r="AM16" s="19">
        <v>21441</v>
      </c>
      <c r="AN16" s="50">
        <v>3100</v>
      </c>
      <c r="AO16" s="19">
        <v>6680</v>
      </c>
      <c r="AP16" s="50">
        <v>2020</v>
      </c>
      <c r="AQ16" s="19">
        <v>3618</v>
      </c>
      <c r="AR16" s="50">
        <v>1093</v>
      </c>
      <c r="AS16" s="52" t="s">
        <v>4</v>
      </c>
      <c r="AT16" s="19">
        <v>6836</v>
      </c>
      <c r="AU16" s="50">
        <v>2633</v>
      </c>
      <c r="AV16" s="19">
        <v>3217</v>
      </c>
      <c r="AW16" s="50">
        <v>1411</v>
      </c>
      <c r="AX16" s="19">
        <v>4884</v>
      </c>
      <c r="AY16" s="50">
        <v>2192</v>
      </c>
      <c r="AZ16" s="19">
        <v>761</v>
      </c>
      <c r="BA16" s="50">
        <v>370</v>
      </c>
      <c r="BB16" s="19">
        <v>6996</v>
      </c>
      <c r="BC16" s="50">
        <v>1822</v>
      </c>
      <c r="BD16" s="52" t="s">
        <v>4</v>
      </c>
      <c r="BE16" s="19">
        <v>10750</v>
      </c>
      <c r="BF16" s="50">
        <v>2035</v>
      </c>
      <c r="BG16" s="19">
        <v>11601</v>
      </c>
      <c r="BH16" s="50">
        <v>2666</v>
      </c>
      <c r="BI16" s="19">
        <v>9449</v>
      </c>
      <c r="BJ16" s="50">
        <v>1832</v>
      </c>
      <c r="BK16" s="19">
        <v>2336</v>
      </c>
      <c r="BL16" s="50">
        <v>827</v>
      </c>
      <c r="BM16" s="19">
        <v>7638</v>
      </c>
      <c r="BN16" s="50">
        <v>2121</v>
      </c>
      <c r="BO16" s="52" t="s">
        <v>4</v>
      </c>
      <c r="BP16" s="19">
        <v>2862</v>
      </c>
      <c r="BQ16" s="50">
        <v>1561</v>
      </c>
      <c r="BR16" s="19">
        <v>3143</v>
      </c>
      <c r="BS16" s="50">
        <v>3164</v>
      </c>
      <c r="BT16" s="19">
        <v>29985</v>
      </c>
      <c r="BU16" s="50">
        <v>5544</v>
      </c>
      <c r="BV16" s="19">
        <v>1119</v>
      </c>
      <c r="BW16" s="50">
        <v>709</v>
      </c>
      <c r="BX16" s="19">
        <v>12884</v>
      </c>
      <c r="BY16" s="50">
        <v>3131</v>
      </c>
      <c r="BZ16" s="52" t="s">
        <v>4</v>
      </c>
      <c r="CA16" s="19">
        <v>4744</v>
      </c>
      <c r="CB16" s="50">
        <v>1485</v>
      </c>
      <c r="CC16" s="19">
        <v>34201</v>
      </c>
      <c r="CD16" s="50">
        <v>4144</v>
      </c>
      <c r="CE16" s="19">
        <v>12550</v>
      </c>
      <c r="CF16" s="50">
        <v>2488</v>
      </c>
      <c r="CG16" s="19">
        <v>1112</v>
      </c>
      <c r="CH16" s="50">
        <v>649</v>
      </c>
      <c r="CI16" s="19">
        <v>8267</v>
      </c>
      <c r="CJ16" s="50">
        <v>1902</v>
      </c>
      <c r="CK16" s="52" t="s">
        <v>4</v>
      </c>
      <c r="CL16" s="19">
        <v>6511</v>
      </c>
      <c r="CM16" s="50">
        <v>1767</v>
      </c>
      <c r="CN16" s="19">
        <v>21028</v>
      </c>
      <c r="CO16" s="50">
        <v>3448</v>
      </c>
      <c r="CP16" s="19">
        <v>14858</v>
      </c>
      <c r="CQ16" s="50">
        <v>3233</v>
      </c>
      <c r="CR16" s="19">
        <v>817</v>
      </c>
      <c r="CS16" s="50">
        <v>427</v>
      </c>
      <c r="CT16" s="19">
        <v>3925</v>
      </c>
      <c r="CU16" s="50">
        <v>1194</v>
      </c>
      <c r="CV16" s="52" t="s">
        <v>4</v>
      </c>
      <c r="CW16" s="19">
        <v>2964</v>
      </c>
      <c r="CX16" s="50">
        <v>2532</v>
      </c>
      <c r="CY16" s="19">
        <v>5620</v>
      </c>
      <c r="CZ16" s="50">
        <v>1791</v>
      </c>
      <c r="DA16" s="19">
        <v>38990</v>
      </c>
      <c r="DB16" s="50">
        <v>4867</v>
      </c>
      <c r="DC16" s="19">
        <v>14273</v>
      </c>
      <c r="DD16" s="50">
        <v>3942</v>
      </c>
      <c r="DE16" s="19">
        <v>1041</v>
      </c>
      <c r="DF16" s="50">
        <v>598</v>
      </c>
      <c r="DG16" s="52" t="s">
        <v>4</v>
      </c>
      <c r="DH16" s="19">
        <v>17847</v>
      </c>
      <c r="DI16" s="50">
        <v>2749</v>
      </c>
      <c r="DJ16" s="19">
        <v>32837</v>
      </c>
      <c r="DK16" s="50">
        <v>4920</v>
      </c>
      <c r="DL16" s="19">
        <v>897</v>
      </c>
      <c r="DM16" s="50">
        <v>963</v>
      </c>
      <c r="DN16" s="19">
        <v>6451</v>
      </c>
      <c r="DO16" s="50">
        <v>2007</v>
      </c>
      <c r="DP16" s="19">
        <v>1401</v>
      </c>
      <c r="DQ16" s="50">
        <v>705</v>
      </c>
      <c r="DR16" s="52" t="s">
        <v>4</v>
      </c>
      <c r="DS16" s="19">
        <v>318021</v>
      </c>
      <c r="DT16" s="50">
        <v>12211</v>
      </c>
      <c r="DU16" s="19">
        <v>4317</v>
      </c>
      <c r="DV16" s="50">
        <v>1748</v>
      </c>
      <c r="DW16" s="19">
        <v>1752</v>
      </c>
      <c r="DX16" s="50">
        <v>1097</v>
      </c>
      <c r="DY16" s="19">
        <v>311952</v>
      </c>
      <c r="DZ16" s="50">
        <v>11956</v>
      </c>
    </row>
    <row r="17" spans="1:130" x14ac:dyDescent="0.2">
      <c r="A17" s="52"/>
      <c r="B17" s="53"/>
      <c r="C17" s="54"/>
      <c r="D17" s="53"/>
      <c r="E17" s="54"/>
      <c r="F17" s="53"/>
      <c r="G17" s="54"/>
      <c r="H17" s="53"/>
      <c r="I17" s="54"/>
      <c r="J17" s="19"/>
      <c r="K17" s="50"/>
      <c r="L17" s="52"/>
      <c r="M17" s="23"/>
      <c r="N17" s="50"/>
      <c r="O17" s="19"/>
      <c r="P17" s="50"/>
      <c r="Q17" s="19"/>
      <c r="R17" s="50"/>
      <c r="S17" s="19"/>
      <c r="T17" s="50"/>
      <c r="U17" s="19"/>
      <c r="V17" s="50"/>
      <c r="W17" s="52"/>
      <c r="X17" s="19"/>
      <c r="Y17" s="50"/>
      <c r="Z17" s="19"/>
      <c r="AA17" s="50"/>
      <c r="AB17" s="19"/>
      <c r="AC17" s="50"/>
      <c r="AD17" s="19"/>
      <c r="AE17" s="50"/>
      <c r="AF17" s="19"/>
      <c r="AG17" s="50"/>
      <c r="AH17" s="52"/>
      <c r="AI17" s="19"/>
      <c r="AJ17" s="50"/>
      <c r="AK17" s="19"/>
      <c r="AL17" s="50"/>
      <c r="AM17" s="19"/>
      <c r="AN17" s="50"/>
      <c r="AO17" s="19"/>
      <c r="AP17" s="50"/>
      <c r="AQ17" s="19"/>
      <c r="AR17" s="50"/>
      <c r="AS17" s="52"/>
      <c r="AT17" s="19"/>
      <c r="AU17" s="50"/>
      <c r="AV17" s="19"/>
      <c r="AW17" s="50"/>
      <c r="AX17" s="19"/>
      <c r="AY17" s="50"/>
      <c r="AZ17" s="19"/>
      <c r="BA17" s="50"/>
      <c r="BB17" s="19"/>
      <c r="BC17" s="50"/>
      <c r="BD17" s="52"/>
      <c r="BE17" s="19"/>
      <c r="BF17" s="50"/>
      <c r="BG17" s="19"/>
      <c r="BH17" s="50"/>
      <c r="BI17" s="19"/>
      <c r="BJ17" s="50"/>
      <c r="BK17" s="19"/>
      <c r="BL17" s="50"/>
      <c r="BM17" s="19"/>
      <c r="BN17" s="50"/>
      <c r="BO17" s="52"/>
      <c r="BP17" s="19"/>
      <c r="BQ17" s="50"/>
      <c r="BR17" s="19"/>
      <c r="BS17" s="50"/>
      <c r="BT17" s="19"/>
      <c r="BU17" s="50"/>
      <c r="BV17" s="19"/>
      <c r="BW17" s="50"/>
      <c r="BX17" s="19"/>
      <c r="BY17" s="50"/>
      <c r="BZ17" s="52"/>
      <c r="CA17" s="19"/>
      <c r="CB17" s="50"/>
      <c r="CC17" s="19"/>
      <c r="CD17" s="50"/>
      <c r="CE17" s="19"/>
      <c r="CF17" s="50"/>
      <c r="CG17" s="19"/>
      <c r="CH17" s="50"/>
      <c r="CI17" s="19"/>
      <c r="CJ17" s="50"/>
      <c r="CK17" s="52"/>
      <c r="CL17" s="19"/>
      <c r="CM17" s="50"/>
      <c r="CN17" s="19"/>
      <c r="CO17" s="50"/>
      <c r="CP17" s="19"/>
      <c r="CQ17" s="50"/>
      <c r="CR17" s="19"/>
      <c r="CS17" s="50"/>
      <c r="CT17" s="19"/>
      <c r="CU17" s="50"/>
      <c r="CV17" s="52"/>
      <c r="CW17" s="19"/>
      <c r="CX17" s="50"/>
      <c r="CY17" s="19"/>
      <c r="CZ17" s="50"/>
      <c r="DA17" s="19"/>
      <c r="DB17" s="50"/>
      <c r="DC17" s="19"/>
      <c r="DD17" s="50"/>
      <c r="DE17" s="19"/>
      <c r="DF17" s="50"/>
      <c r="DG17" s="52"/>
      <c r="DH17" s="19"/>
      <c r="DI17" s="50"/>
      <c r="DJ17" s="19"/>
      <c r="DK17" s="50"/>
      <c r="DL17" s="19"/>
      <c r="DM17" s="50"/>
      <c r="DN17" s="19"/>
      <c r="DO17" s="50"/>
      <c r="DP17" s="19"/>
      <c r="DQ17" s="50"/>
      <c r="DR17" s="52"/>
      <c r="DS17" s="19"/>
      <c r="DT17" s="50"/>
      <c r="DU17" s="19"/>
      <c r="DV17" s="50"/>
      <c r="DW17" s="19"/>
      <c r="DX17" s="50"/>
      <c r="DY17" s="19"/>
      <c r="DZ17" s="50"/>
    </row>
    <row r="18" spans="1:130" x14ac:dyDescent="0.2">
      <c r="A18" s="52" t="s">
        <v>5</v>
      </c>
      <c r="B18" s="53">
        <v>5293943</v>
      </c>
      <c r="C18" s="54">
        <v>3847</v>
      </c>
      <c r="D18" s="53">
        <v>4263998</v>
      </c>
      <c r="E18" s="54">
        <v>25609</v>
      </c>
      <c r="F18" s="53">
        <v>777699</v>
      </c>
      <c r="G18" s="54">
        <v>21108</v>
      </c>
      <c r="H18" s="53">
        <v>218728</v>
      </c>
      <c r="I18" s="54">
        <v>12727</v>
      </c>
      <c r="J18" s="19">
        <v>1004</v>
      </c>
      <c r="K18" s="50">
        <v>584</v>
      </c>
      <c r="L18" s="52" t="s">
        <v>5</v>
      </c>
      <c r="M18" s="23">
        <v>2696</v>
      </c>
      <c r="N18" s="50">
        <v>1588</v>
      </c>
      <c r="O18" s="19">
        <v>12304</v>
      </c>
      <c r="P18" s="50">
        <v>2860</v>
      </c>
      <c r="Q18" s="19">
        <v>1956</v>
      </c>
      <c r="R18" s="50">
        <v>849</v>
      </c>
      <c r="S18" s="19">
        <v>24506</v>
      </c>
      <c r="T18" s="50">
        <v>3585</v>
      </c>
      <c r="U18" s="23" t="s">
        <v>61</v>
      </c>
      <c r="V18" s="50" t="s">
        <v>61</v>
      </c>
      <c r="W18" s="52" t="s">
        <v>5</v>
      </c>
      <c r="X18" s="23">
        <v>832</v>
      </c>
      <c r="Y18" s="50">
        <v>561</v>
      </c>
      <c r="Z18" s="19">
        <v>254</v>
      </c>
      <c r="AA18" s="50">
        <v>291</v>
      </c>
      <c r="AB18" s="19">
        <v>1323</v>
      </c>
      <c r="AC18" s="50">
        <v>922</v>
      </c>
      <c r="AD18" s="19">
        <v>9304</v>
      </c>
      <c r="AE18" s="50">
        <v>2460</v>
      </c>
      <c r="AF18" s="19">
        <v>5057</v>
      </c>
      <c r="AG18" s="50">
        <v>1581</v>
      </c>
      <c r="AH18" s="52" t="s">
        <v>5</v>
      </c>
      <c r="AI18" s="19">
        <v>2943</v>
      </c>
      <c r="AJ18" s="50">
        <v>1219</v>
      </c>
      <c r="AK18" s="19">
        <v>1365</v>
      </c>
      <c r="AL18" s="50">
        <v>812</v>
      </c>
      <c r="AM18" s="19">
        <v>9081</v>
      </c>
      <c r="AN18" s="50">
        <v>2519</v>
      </c>
      <c r="AO18" s="19">
        <v>3940</v>
      </c>
      <c r="AP18" s="50">
        <v>1477</v>
      </c>
      <c r="AQ18" s="19">
        <v>4707</v>
      </c>
      <c r="AR18" s="50">
        <v>1764</v>
      </c>
      <c r="AS18" s="52" t="s">
        <v>5</v>
      </c>
      <c r="AT18" s="19">
        <v>4780</v>
      </c>
      <c r="AU18" s="50">
        <v>2163</v>
      </c>
      <c r="AV18" s="19">
        <v>1004</v>
      </c>
      <c r="AW18" s="50">
        <v>594</v>
      </c>
      <c r="AX18" s="19">
        <v>2066</v>
      </c>
      <c r="AY18" s="50">
        <v>1273</v>
      </c>
      <c r="AZ18" s="19">
        <v>194</v>
      </c>
      <c r="BA18" s="50">
        <v>164</v>
      </c>
      <c r="BB18" s="19">
        <v>3091</v>
      </c>
      <c r="BC18" s="50">
        <v>1692</v>
      </c>
      <c r="BD18" s="52" t="s">
        <v>5</v>
      </c>
      <c r="BE18" s="19">
        <v>2565</v>
      </c>
      <c r="BF18" s="50">
        <v>1080</v>
      </c>
      <c r="BG18" s="19">
        <v>2858</v>
      </c>
      <c r="BH18" s="50">
        <v>1389</v>
      </c>
      <c r="BI18" s="19">
        <v>3673</v>
      </c>
      <c r="BJ18" s="50">
        <v>1063</v>
      </c>
      <c r="BK18" s="19">
        <v>777</v>
      </c>
      <c r="BL18" s="50">
        <v>586</v>
      </c>
      <c r="BM18" s="19">
        <v>4900</v>
      </c>
      <c r="BN18" s="50">
        <v>1560</v>
      </c>
      <c r="BO18" s="52" t="s">
        <v>5</v>
      </c>
      <c r="BP18" s="19">
        <v>2733</v>
      </c>
      <c r="BQ18" s="50">
        <v>1212</v>
      </c>
      <c r="BR18" s="19">
        <v>2896</v>
      </c>
      <c r="BS18" s="50">
        <v>950</v>
      </c>
      <c r="BT18" s="19">
        <v>3945</v>
      </c>
      <c r="BU18" s="50">
        <v>2003</v>
      </c>
      <c r="BV18" s="19">
        <v>369</v>
      </c>
      <c r="BW18" s="50">
        <v>296</v>
      </c>
      <c r="BX18" s="19">
        <v>2212</v>
      </c>
      <c r="BY18" s="50">
        <v>1325</v>
      </c>
      <c r="BZ18" s="52" t="s">
        <v>5</v>
      </c>
      <c r="CA18" s="19">
        <v>7069</v>
      </c>
      <c r="CB18" s="50">
        <v>1515</v>
      </c>
      <c r="CC18" s="19">
        <v>9519</v>
      </c>
      <c r="CD18" s="50">
        <v>2855</v>
      </c>
      <c r="CE18" s="19">
        <v>4974</v>
      </c>
      <c r="CF18" s="50">
        <v>1810</v>
      </c>
      <c r="CG18" s="19">
        <v>1059</v>
      </c>
      <c r="CH18" s="50">
        <v>650</v>
      </c>
      <c r="CI18" s="19">
        <v>4419</v>
      </c>
      <c r="CJ18" s="50">
        <v>1697</v>
      </c>
      <c r="CK18" s="52" t="s">
        <v>5</v>
      </c>
      <c r="CL18" s="19">
        <v>6811</v>
      </c>
      <c r="CM18" s="50">
        <v>2272</v>
      </c>
      <c r="CN18" s="19">
        <v>2064</v>
      </c>
      <c r="CO18" s="50">
        <v>847</v>
      </c>
      <c r="CP18" s="19">
        <v>4244</v>
      </c>
      <c r="CQ18" s="50">
        <v>1644</v>
      </c>
      <c r="CR18" s="19">
        <v>0</v>
      </c>
      <c r="CS18" s="50">
        <v>192</v>
      </c>
      <c r="CT18" s="19">
        <v>1590</v>
      </c>
      <c r="CU18" s="50">
        <v>734</v>
      </c>
      <c r="CV18" s="52" t="s">
        <v>5</v>
      </c>
      <c r="CW18" s="19">
        <v>1570</v>
      </c>
      <c r="CX18" s="50">
        <v>754</v>
      </c>
      <c r="CY18" s="19">
        <v>2297</v>
      </c>
      <c r="CZ18" s="50">
        <v>1171</v>
      </c>
      <c r="DA18" s="19">
        <v>24431</v>
      </c>
      <c r="DB18" s="50">
        <v>4180</v>
      </c>
      <c r="DC18" s="19">
        <v>2926</v>
      </c>
      <c r="DD18" s="50">
        <v>1010</v>
      </c>
      <c r="DE18" s="19">
        <v>720</v>
      </c>
      <c r="DF18" s="50">
        <v>394</v>
      </c>
      <c r="DG18" s="52" t="s">
        <v>5</v>
      </c>
      <c r="DH18" s="19">
        <v>7328</v>
      </c>
      <c r="DI18" s="50">
        <v>2550</v>
      </c>
      <c r="DJ18" s="19">
        <v>8768</v>
      </c>
      <c r="DK18" s="50">
        <v>2426</v>
      </c>
      <c r="DL18" s="19">
        <v>110</v>
      </c>
      <c r="DM18" s="50">
        <v>153</v>
      </c>
      <c r="DN18" s="19">
        <v>4068</v>
      </c>
      <c r="DO18" s="50">
        <v>1470</v>
      </c>
      <c r="DP18" s="19">
        <v>5426</v>
      </c>
      <c r="DQ18" s="50">
        <v>1852</v>
      </c>
      <c r="DR18" s="52" t="s">
        <v>5</v>
      </c>
      <c r="DS18" s="19">
        <v>33518</v>
      </c>
      <c r="DT18" s="50">
        <v>4790</v>
      </c>
      <c r="DU18" s="19">
        <v>342</v>
      </c>
      <c r="DV18" s="50">
        <v>385</v>
      </c>
      <c r="DW18" s="19">
        <v>765</v>
      </c>
      <c r="DX18" s="50">
        <v>864</v>
      </c>
      <c r="DY18" s="19">
        <v>32411</v>
      </c>
      <c r="DZ18" s="50">
        <v>4654</v>
      </c>
    </row>
    <row r="19" spans="1:130" x14ac:dyDescent="0.2">
      <c r="A19" s="52" t="s">
        <v>6</v>
      </c>
      <c r="B19" s="53">
        <v>3558915</v>
      </c>
      <c r="C19" s="54">
        <v>2621</v>
      </c>
      <c r="D19" s="53">
        <v>3111779</v>
      </c>
      <c r="E19" s="54">
        <v>13932</v>
      </c>
      <c r="F19" s="53">
        <v>334207</v>
      </c>
      <c r="G19" s="54">
        <v>11288</v>
      </c>
      <c r="H19" s="53">
        <v>82746</v>
      </c>
      <c r="I19" s="54">
        <v>8190</v>
      </c>
      <c r="J19" s="19">
        <v>275</v>
      </c>
      <c r="K19" s="50">
        <v>255</v>
      </c>
      <c r="L19" s="52" t="s">
        <v>6</v>
      </c>
      <c r="M19" s="23">
        <v>2294</v>
      </c>
      <c r="N19" s="50">
        <v>1690</v>
      </c>
      <c r="O19" s="19">
        <v>269</v>
      </c>
      <c r="P19" s="50">
        <v>274</v>
      </c>
      <c r="Q19" s="19">
        <v>0</v>
      </c>
      <c r="R19" s="50">
        <v>197</v>
      </c>
      <c r="S19" s="19">
        <v>3683</v>
      </c>
      <c r="T19" s="50">
        <v>1139</v>
      </c>
      <c r="U19" s="19">
        <v>464</v>
      </c>
      <c r="V19" s="50">
        <v>296</v>
      </c>
      <c r="W19" s="52" t="s">
        <v>6</v>
      </c>
      <c r="X19" s="23" t="s">
        <v>61</v>
      </c>
      <c r="Y19" s="50" t="s">
        <v>61</v>
      </c>
      <c r="Z19" s="23">
        <v>282</v>
      </c>
      <c r="AA19" s="50">
        <v>234</v>
      </c>
      <c r="AB19" s="19">
        <v>212</v>
      </c>
      <c r="AC19" s="50">
        <v>188</v>
      </c>
      <c r="AD19" s="19">
        <v>6450</v>
      </c>
      <c r="AE19" s="50">
        <v>1483</v>
      </c>
      <c r="AF19" s="19">
        <v>2232</v>
      </c>
      <c r="AG19" s="50">
        <v>1207</v>
      </c>
      <c r="AH19" s="52" t="s">
        <v>6</v>
      </c>
      <c r="AI19" s="19">
        <v>662</v>
      </c>
      <c r="AJ19" s="50">
        <v>773</v>
      </c>
      <c r="AK19" s="19">
        <v>0</v>
      </c>
      <c r="AL19" s="50">
        <v>197</v>
      </c>
      <c r="AM19" s="19">
        <v>2059</v>
      </c>
      <c r="AN19" s="50">
        <v>1172</v>
      </c>
      <c r="AO19" s="19">
        <v>177</v>
      </c>
      <c r="AP19" s="50">
        <v>167</v>
      </c>
      <c r="AQ19" s="19">
        <v>104</v>
      </c>
      <c r="AR19" s="50">
        <v>149</v>
      </c>
      <c r="AS19" s="52" t="s">
        <v>6</v>
      </c>
      <c r="AT19" s="19">
        <v>0</v>
      </c>
      <c r="AU19" s="50">
        <v>197</v>
      </c>
      <c r="AV19" s="19">
        <v>636</v>
      </c>
      <c r="AW19" s="50">
        <v>809</v>
      </c>
      <c r="AX19" s="19">
        <v>150</v>
      </c>
      <c r="AY19" s="50">
        <v>150</v>
      </c>
      <c r="AZ19" s="19">
        <v>1898</v>
      </c>
      <c r="BA19" s="50">
        <v>1678</v>
      </c>
      <c r="BB19" s="19">
        <v>1825</v>
      </c>
      <c r="BC19" s="50">
        <v>698</v>
      </c>
      <c r="BD19" s="52" t="s">
        <v>6</v>
      </c>
      <c r="BE19" s="19">
        <v>8381</v>
      </c>
      <c r="BF19" s="50">
        <v>2591</v>
      </c>
      <c r="BG19" s="19">
        <v>28</v>
      </c>
      <c r="BH19" s="50">
        <v>66</v>
      </c>
      <c r="BI19" s="19">
        <v>858</v>
      </c>
      <c r="BJ19" s="50">
        <v>598</v>
      </c>
      <c r="BK19" s="19">
        <v>66</v>
      </c>
      <c r="BL19" s="50">
        <v>110</v>
      </c>
      <c r="BM19" s="19">
        <v>844</v>
      </c>
      <c r="BN19" s="50">
        <v>602</v>
      </c>
      <c r="BO19" s="52" t="s">
        <v>6</v>
      </c>
      <c r="BP19" s="19">
        <v>0</v>
      </c>
      <c r="BQ19" s="50">
        <v>197</v>
      </c>
      <c r="BR19" s="19">
        <v>0</v>
      </c>
      <c r="BS19" s="50">
        <v>197</v>
      </c>
      <c r="BT19" s="19">
        <v>541</v>
      </c>
      <c r="BU19" s="50">
        <v>548</v>
      </c>
      <c r="BV19" s="19">
        <v>1296</v>
      </c>
      <c r="BW19" s="50">
        <v>975</v>
      </c>
      <c r="BX19" s="19">
        <v>5473</v>
      </c>
      <c r="BY19" s="50">
        <v>1356</v>
      </c>
      <c r="BZ19" s="52" t="s">
        <v>6</v>
      </c>
      <c r="CA19" s="19">
        <v>0</v>
      </c>
      <c r="CB19" s="50">
        <v>197</v>
      </c>
      <c r="CC19" s="19">
        <v>21431</v>
      </c>
      <c r="CD19" s="50">
        <v>4213</v>
      </c>
      <c r="CE19" s="19">
        <v>1368</v>
      </c>
      <c r="CF19" s="50">
        <v>547</v>
      </c>
      <c r="CG19" s="19">
        <v>0</v>
      </c>
      <c r="CH19" s="50">
        <v>197</v>
      </c>
      <c r="CI19" s="19">
        <v>1064</v>
      </c>
      <c r="CJ19" s="50">
        <v>821</v>
      </c>
      <c r="CK19" s="52" t="s">
        <v>6</v>
      </c>
      <c r="CL19" s="19">
        <v>260</v>
      </c>
      <c r="CM19" s="50">
        <v>347</v>
      </c>
      <c r="CN19" s="19">
        <v>555</v>
      </c>
      <c r="CO19" s="50">
        <v>327</v>
      </c>
      <c r="CP19" s="19">
        <v>3872</v>
      </c>
      <c r="CQ19" s="50">
        <v>1254</v>
      </c>
      <c r="CR19" s="19">
        <v>4771</v>
      </c>
      <c r="CS19" s="50">
        <v>2275</v>
      </c>
      <c r="CT19" s="19">
        <v>457</v>
      </c>
      <c r="CU19" s="50">
        <v>286</v>
      </c>
      <c r="CV19" s="52" t="s">
        <v>6</v>
      </c>
      <c r="CW19" s="19">
        <v>93</v>
      </c>
      <c r="CX19" s="50">
        <v>150</v>
      </c>
      <c r="CY19" s="19">
        <v>1325</v>
      </c>
      <c r="CZ19" s="50">
        <v>1087</v>
      </c>
      <c r="DA19" s="19">
        <v>1696</v>
      </c>
      <c r="DB19" s="50">
        <v>930</v>
      </c>
      <c r="DC19" s="19">
        <v>241</v>
      </c>
      <c r="DD19" s="50">
        <v>257</v>
      </c>
      <c r="DE19" s="19">
        <v>825</v>
      </c>
      <c r="DF19" s="50">
        <v>523</v>
      </c>
      <c r="DG19" s="52" t="s">
        <v>6</v>
      </c>
      <c r="DH19" s="19">
        <v>2847</v>
      </c>
      <c r="DI19" s="50">
        <v>1631</v>
      </c>
      <c r="DJ19" s="19">
        <v>699</v>
      </c>
      <c r="DK19" s="50">
        <v>474</v>
      </c>
      <c r="DL19" s="19">
        <v>0</v>
      </c>
      <c r="DM19" s="50">
        <v>197</v>
      </c>
      <c r="DN19" s="19">
        <v>83</v>
      </c>
      <c r="DO19" s="50">
        <v>115</v>
      </c>
      <c r="DP19" s="19">
        <v>0</v>
      </c>
      <c r="DQ19" s="50">
        <v>197</v>
      </c>
      <c r="DR19" s="52" t="s">
        <v>6</v>
      </c>
      <c r="DS19" s="19">
        <v>30183</v>
      </c>
      <c r="DT19" s="50">
        <v>4320</v>
      </c>
      <c r="DU19" s="19">
        <v>4210</v>
      </c>
      <c r="DV19" s="50">
        <v>2202</v>
      </c>
      <c r="DW19" s="19">
        <v>82</v>
      </c>
      <c r="DX19" s="50">
        <v>121</v>
      </c>
      <c r="DY19" s="19">
        <v>25891</v>
      </c>
      <c r="DZ19" s="50">
        <v>4203</v>
      </c>
    </row>
    <row r="20" spans="1:130" x14ac:dyDescent="0.2">
      <c r="A20" s="52" t="s">
        <v>7</v>
      </c>
      <c r="B20" s="53">
        <v>924770</v>
      </c>
      <c r="C20" s="54">
        <v>1262</v>
      </c>
      <c r="D20" s="53">
        <v>810905</v>
      </c>
      <c r="E20" s="54">
        <v>7547</v>
      </c>
      <c r="F20" s="53">
        <v>77246</v>
      </c>
      <c r="G20" s="54">
        <v>6680</v>
      </c>
      <c r="H20" s="53">
        <v>32166</v>
      </c>
      <c r="I20" s="54">
        <v>3413</v>
      </c>
      <c r="J20" s="19">
        <v>46</v>
      </c>
      <c r="K20" s="50">
        <v>76</v>
      </c>
      <c r="L20" s="52" t="s">
        <v>7</v>
      </c>
      <c r="M20" s="23">
        <v>462</v>
      </c>
      <c r="N20" s="50">
        <v>758</v>
      </c>
      <c r="O20" s="19">
        <v>269</v>
      </c>
      <c r="P20" s="50">
        <v>255</v>
      </c>
      <c r="Q20" s="19">
        <v>0</v>
      </c>
      <c r="R20" s="50">
        <v>185</v>
      </c>
      <c r="S20" s="19">
        <v>160</v>
      </c>
      <c r="T20" s="50">
        <v>189</v>
      </c>
      <c r="U20" s="19">
        <v>95</v>
      </c>
      <c r="V20" s="50">
        <v>157</v>
      </c>
      <c r="W20" s="52" t="s">
        <v>7</v>
      </c>
      <c r="X20" s="19">
        <v>954</v>
      </c>
      <c r="Y20" s="50">
        <v>1013</v>
      </c>
      <c r="Z20" s="23" t="s">
        <v>61</v>
      </c>
      <c r="AA20" s="50" t="s">
        <v>61</v>
      </c>
      <c r="AB20" s="23">
        <v>358</v>
      </c>
      <c r="AC20" s="50">
        <v>276</v>
      </c>
      <c r="AD20" s="19">
        <v>752</v>
      </c>
      <c r="AE20" s="50">
        <v>420</v>
      </c>
      <c r="AF20" s="19">
        <v>1455</v>
      </c>
      <c r="AG20" s="50">
        <v>1141</v>
      </c>
      <c r="AH20" s="52" t="s">
        <v>7</v>
      </c>
      <c r="AI20" s="19">
        <v>0</v>
      </c>
      <c r="AJ20" s="50">
        <v>185</v>
      </c>
      <c r="AK20" s="19">
        <v>0</v>
      </c>
      <c r="AL20" s="50">
        <v>185</v>
      </c>
      <c r="AM20" s="19">
        <v>88</v>
      </c>
      <c r="AN20" s="50">
        <v>100</v>
      </c>
      <c r="AO20" s="19">
        <v>0</v>
      </c>
      <c r="AP20" s="50">
        <v>185</v>
      </c>
      <c r="AQ20" s="19">
        <v>0</v>
      </c>
      <c r="AR20" s="50">
        <v>185</v>
      </c>
      <c r="AS20" s="52" t="s">
        <v>7</v>
      </c>
      <c r="AT20" s="19">
        <v>0</v>
      </c>
      <c r="AU20" s="50">
        <v>185</v>
      </c>
      <c r="AV20" s="19">
        <v>105</v>
      </c>
      <c r="AW20" s="50">
        <v>175</v>
      </c>
      <c r="AX20" s="19">
        <v>0</v>
      </c>
      <c r="AY20" s="50">
        <v>185</v>
      </c>
      <c r="AZ20" s="19">
        <v>14</v>
      </c>
      <c r="BA20" s="50">
        <v>24</v>
      </c>
      <c r="BB20" s="19">
        <v>6777</v>
      </c>
      <c r="BC20" s="50">
        <v>1365</v>
      </c>
      <c r="BD20" s="52" t="s">
        <v>7</v>
      </c>
      <c r="BE20" s="19">
        <v>1050</v>
      </c>
      <c r="BF20" s="50">
        <v>618</v>
      </c>
      <c r="BG20" s="19">
        <v>159</v>
      </c>
      <c r="BH20" s="50">
        <v>224</v>
      </c>
      <c r="BI20" s="19">
        <v>484</v>
      </c>
      <c r="BJ20" s="50">
        <v>439</v>
      </c>
      <c r="BK20" s="19">
        <v>0</v>
      </c>
      <c r="BL20" s="50">
        <v>185</v>
      </c>
      <c r="BM20" s="19">
        <v>477</v>
      </c>
      <c r="BN20" s="50">
        <v>579</v>
      </c>
      <c r="BO20" s="52" t="s">
        <v>7</v>
      </c>
      <c r="BP20" s="19">
        <v>0</v>
      </c>
      <c r="BQ20" s="50">
        <v>185</v>
      </c>
      <c r="BR20" s="19">
        <v>54</v>
      </c>
      <c r="BS20" s="50">
        <v>89</v>
      </c>
      <c r="BT20" s="19">
        <v>29</v>
      </c>
      <c r="BU20" s="50">
        <v>47</v>
      </c>
      <c r="BV20" s="19">
        <v>483</v>
      </c>
      <c r="BW20" s="50">
        <v>537</v>
      </c>
      <c r="BX20" s="19">
        <v>4366</v>
      </c>
      <c r="BY20" s="50">
        <v>1157</v>
      </c>
      <c r="BZ20" s="52" t="s">
        <v>7</v>
      </c>
      <c r="CA20" s="19">
        <v>58</v>
      </c>
      <c r="CB20" s="50">
        <v>68</v>
      </c>
      <c r="CC20" s="19">
        <v>3673</v>
      </c>
      <c r="CD20" s="50">
        <v>1925</v>
      </c>
      <c r="CE20" s="19">
        <v>1036</v>
      </c>
      <c r="CF20" s="50">
        <v>777</v>
      </c>
      <c r="CG20" s="19">
        <v>0</v>
      </c>
      <c r="CH20" s="50">
        <v>185</v>
      </c>
      <c r="CI20" s="19">
        <v>148</v>
      </c>
      <c r="CJ20" s="50">
        <v>144</v>
      </c>
      <c r="CK20" s="52" t="s">
        <v>7</v>
      </c>
      <c r="CL20" s="19">
        <v>224</v>
      </c>
      <c r="CM20" s="50">
        <v>357</v>
      </c>
      <c r="CN20" s="19">
        <v>7</v>
      </c>
      <c r="CO20" s="50">
        <v>12</v>
      </c>
      <c r="CP20" s="19">
        <v>5670</v>
      </c>
      <c r="CQ20" s="50">
        <v>1465</v>
      </c>
      <c r="CR20" s="19">
        <v>32</v>
      </c>
      <c r="CS20" s="50">
        <v>73</v>
      </c>
      <c r="CT20" s="19">
        <v>418</v>
      </c>
      <c r="CU20" s="50">
        <v>343</v>
      </c>
      <c r="CV20" s="52" t="s">
        <v>7</v>
      </c>
      <c r="CW20" s="19">
        <v>0</v>
      </c>
      <c r="CX20" s="50">
        <v>185</v>
      </c>
      <c r="CY20" s="19">
        <v>277</v>
      </c>
      <c r="CZ20" s="50">
        <v>446</v>
      </c>
      <c r="DA20" s="19">
        <v>737</v>
      </c>
      <c r="DB20" s="50">
        <v>552</v>
      </c>
      <c r="DC20" s="19">
        <v>0</v>
      </c>
      <c r="DD20" s="50">
        <v>185</v>
      </c>
      <c r="DE20" s="19">
        <v>0</v>
      </c>
      <c r="DF20" s="50">
        <v>185</v>
      </c>
      <c r="DG20" s="52" t="s">
        <v>7</v>
      </c>
      <c r="DH20" s="19">
        <v>806</v>
      </c>
      <c r="DI20" s="50">
        <v>386</v>
      </c>
      <c r="DJ20" s="19">
        <v>124</v>
      </c>
      <c r="DK20" s="50">
        <v>174</v>
      </c>
      <c r="DL20" s="19">
        <v>176</v>
      </c>
      <c r="DM20" s="50">
        <v>201</v>
      </c>
      <c r="DN20" s="19">
        <v>143</v>
      </c>
      <c r="DO20" s="50">
        <v>240</v>
      </c>
      <c r="DP20" s="19">
        <v>0</v>
      </c>
      <c r="DQ20" s="50">
        <v>185</v>
      </c>
      <c r="DR20" s="52" t="s">
        <v>7</v>
      </c>
      <c r="DS20" s="19">
        <v>4453</v>
      </c>
      <c r="DT20" s="50">
        <v>1284</v>
      </c>
      <c r="DU20" s="19">
        <v>272</v>
      </c>
      <c r="DV20" s="50">
        <v>306</v>
      </c>
      <c r="DW20" s="19">
        <v>0</v>
      </c>
      <c r="DX20" s="50">
        <v>185</v>
      </c>
      <c r="DY20" s="19">
        <v>4181</v>
      </c>
      <c r="DZ20" s="50">
        <v>1250</v>
      </c>
    </row>
    <row r="21" spans="1:130" x14ac:dyDescent="0.2">
      <c r="A21" s="52" t="s">
        <v>8</v>
      </c>
      <c r="B21" s="53">
        <v>648586</v>
      </c>
      <c r="C21" s="54">
        <v>1757</v>
      </c>
      <c r="D21" s="53">
        <v>513634</v>
      </c>
      <c r="E21" s="54">
        <v>7913</v>
      </c>
      <c r="F21" s="53">
        <v>67286</v>
      </c>
      <c r="G21" s="54">
        <v>5744</v>
      </c>
      <c r="H21" s="53">
        <v>56234</v>
      </c>
      <c r="I21" s="54">
        <v>4603</v>
      </c>
      <c r="J21" s="19">
        <v>251</v>
      </c>
      <c r="K21" s="50">
        <v>232</v>
      </c>
      <c r="L21" s="52" t="s">
        <v>8</v>
      </c>
      <c r="M21" s="23">
        <v>92</v>
      </c>
      <c r="N21" s="50">
        <v>110</v>
      </c>
      <c r="O21" s="19">
        <v>186</v>
      </c>
      <c r="P21" s="50">
        <v>206</v>
      </c>
      <c r="Q21" s="19">
        <v>106</v>
      </c>
      <c r="R21" s="50">
        <v>172</v>
      </c>
      <c r="S21" s="19">
        <v>5206</v>
      </c>
      <c r="T21" s="50">
        <v>1239</v>
      </c>
      <c r="U21" s="19">
        <v>476</v>
      </c>
      <c r="V21" s="50">
        <v>259</v>
      </c>
      <c r="W21" s="52" t="s">
        <v>8</v>
      </c>
      <c r="X21" s="19">
        <v>1336</v>
      </c>
      <c r="Y21" s="50">
        <v>599</v>
      </c>
      <c r="Z21" s="19">
        <v>290</v>
      </c>
      <c r="AA21" s="50">
        <v>273</v>
      </c>
      <c r="AB21" s="23" t="s">
        <v>61</v>
      </c>
      <c r="AC21" s="50" t="s">
        <v>61</v>
      </c>
      <c r="AD21" s="23">
        <v>1745</v>
      </c>
      <c r="AE21" s="50">
        <v>681</v>
      </c>
      <c r="AF21" s="19">
        <v>445</v>
      </c>
      <c r="AG21" s="50">
        <v>285</v>
      </c>
      <c r="AH21" s="52" t="s">
        <v>8</v>
      </c>
      <c r="AI21" s="19">
        <v>283</v>
      </c>
      <c r="AJ21" s="50">
        <v>377</v>
      </c>
      <c r="AK21" s="19">
        <v>229</v>
      </c>
      <c r="AL21" s="50">
        <v>241</v>
      </c>
      <c r="AM21" s="19">
        <v>1768</v>
      </c>
      <c r="AN21" s="50">
        <v>846</v>
      </c>
      <c r="AO21" s="19">
        <v>525</v>
      </c>
      <c r="AP21" s="50">
        <v>343</v>
      </c>
      <c r="AQ21" s="19">
        <v>96</v>
      </c>
      <c r="AR21" s="50">
        <v>153</v>
      </c>
      <c r="AS21" s="52" t="s">
        <v>8</v>
      </c>
      <c r="AT21" s="19">
        <v>133</v>
      </c>
      <c r="AU21" s="50">
        <v>145</v>
      </c>
      <c r="AV21" s="19">
        <v>375</v>
      </c>
      <c r="AW21" s="50">
        <v>348</v>
      </c>
      <c r="AX21" s="19">
        <v>689</v>
      </c>
      <c r="AY21" s="50">
        <v>493</v>
      </c>
      <c r="AZ21" s="19">
        <v>167</v>
      </c>
      <c r="BA21" s="50">
        <v>185</v>
      </c>
      <c r="BB21" s="19">
        <v>13606</v>
      </c>
      <c r="BC21" s="50">
        <v>2527</v>
      </c>
      <c r="BD21" s="52" t="s">
        <v>8</v>
      </c>
      <c r="BE21" s="19">
        <v>1575</v>
      </c>
      <c r="BF21" s="50">
        <v>659</v>
      </c>
      <c r="BG21" s="19">
        <v>334</v>
      </c>
      <c r="BH21" s="50">
        <v>236</v>
      </c>
      <c r="BI21" s="19">
        <v>414</v>
      </c>
      <c r="BJ21" s="50">
        <v>283</v>
      </c>
      <c r="BK21" s="19">
        <v>71</v>
      </c>
      <c r="BL21" s="50">
        <v>118</v>
      </c>
      <c r="BM21" s="19">
        <v>195</v>
      </c>
      <c r="BN21" s="50">
        <v>181</v>
      </c>
      <c r="BO21" s="52" t="s">
        <v>8</v>
      </c>
      <c r="BP21" s="19">
        <v>84</v>
      </c>
      <c r="BQ21" s="50">
        <v>137</v>
      </c>
      <c r="BR21" s="19">
        <v>111</v>
      </c>
      <c r="BS21" s="50">
        <v>93</v>
      </c>
      <c r="BT21" s="19">
        <v>593</v>
      </c>
      <c r="BU21" s="50">
        <v>817</v>
      </c>
      <c r="BV21" s="19">
        <v>154</v>
      </c>
      <c r="BW21" s="50">
        <v>159</v>
      </c>
      <c r="BX21" s="19">
        <v>2075</v>
      </c>
      <c r="BY21" s="50">
        <v>662</v>
      </c>
      <c r="BZ21" s="52" t="s">
        <v>8</v>
      </c>
      <c r="CA21" s="19">
        <v>76</v>
      </c>
      <c r="CB21" s="50">
        <v>104</v>
      </c>
      <c r="CC21" s="19">
        <v>3562</v>
      </c>
      <c r="CD21" s="50">
        <v>1035</v>
      </c>
      <c r="CE21" s="19">
        <v>1670</v>
      </c>
      <c r="CF21" s="50">
        <v>629</v>
      </c>
      <c r="CG21" s="19">
        <v>44</v>
      </c>
      <c r="CH21" s="50">
        <v>73</v>
      </c>
      <c r="CI21" s="19">
        <v>286</v>
      </c>
      <c r="CJ21" s="50">
        <v>205</v>
      </c>
      <c r="CK21" s="52" t="s">
        <v>8</v>
      </c>
      <c r="CL21" s="19">
        <v>78</v>
      </c>
      <c r="CM21" s="50">
        <v>130</v>
      </c>
      <c r="CN21" s="19">
        <v>130</v>
      </c>
      <c r="CO21" s="50">
        <v>153</v>
      </c>
      <c r="CP21" s="19">
        <v>2311</v>
      </c>
      <c r="CQ21" s="50">
        <v>798</v>
      </c>
      <c r="CR21" s="19">
        <v>125</v>
      </c>
      <c r="CS21" s="50">
        <v>171</v>
      </c>
      <c r="CT21" s="19">
        <v>389</v>
      </c>
      <c r="CU21" s="50">
        <v>253</v>
      </c>
      <c r="CV21" s="52" t="s">
        <v>8</v>
      </c>
      <c r="CW21" s="19">
        <v>0</v>
      </c>
      <c r="CX21" s="50">
        <v>198</v>
      </c>
      <c r="CY21" s="19">
        <v>429</v>
      </c>
      <c r="CZ21" s="50">
        <v>307</v>
      </c>
      <c r="DA21" s="19">
        <v>1311</v>
      </c>
      <c r="DB21" s="50">
        <v>609</v>
      </c>
      <c r="DC21" s="19">
        <v>445</v>
      </c>
      <c r="DD21" s="50">
        <v>414</v>
      </c>
      <c r="DE21" s="19">
        <v>0</v>
      </c>
      <c r="DF21" s="50">
        <v>198</v>
      </c>
      <c r="DG21" s="52" t="s">
        <v>8</v>
      </c>
      <c r="DH21" s="19">
        <v>9920</v>
      </c>
      <c r="DI21" s="50">
        <v>1665</v>
      </c>
      <c r="DJ21" s="19">
        <v>1089</v>
      </c>
      <c r="DK21" s="50">
        <v>826</v>
      </c>
      <c r="DL21" s="19">
        <v>213</v>
      </c>
      <c r="DM21" s="50">
        <v>167</v>
      </c>
      <c r="DN21" s="19">
        <v>291</v>
      </c>
      <c r="DO21" s="50">
        <v>234</v>
      </c>
      <c r="DP21" s="19">
        <v>255</v>
      </c>
      <c r="DQ21" s="50">
        <v>400</v>
      </c>
      <c r="DR21" s="52" t="s">
        <v>8</v>
      </c>
      <c r="DS21" s="19">
        <v>11432</v>
      </c>
      <c r="DT21" s="50">
        <v>2238</v>
      </c>
      <c r="DU21" s="19">
        <v>39</v>
      </c>
      <c r="DV21" s="50">
        <v>66</v>
      </c>
      <c r="DW21" s="19">
        <v>148</v>
      </c>
      <c r="DX21" s="50">
        <v>152</v>
      </c>
      <c r="DY21" s="19">
        <v>11245</v>
      </c>
      <c r="DZ21" s="50">
        <v>2226</v>
      </c>
    </row>
    <row r="22" spans="1:130" x14ac:dyDescent="0.2">
      <c r="A22" s="52" t="s">
        <v>9</v>
      </c>
      <c r="B22" s="53">
        <v>19683763</v>
      </c>
      <c r="C22" s="54">
        <v>7910</v>
      </c>
      <c r="D22" s="53">
        <v>16504838</v>
      </c>
      <c r="E22" s="54">
        <v>45685</v>
      </c>
      <c r="F22" s="53">
        <v>2436619</v>
      </c>
      <c r="G22" s="54">
        <v>41459</v>
      </c>
      <c r="H22" s="53">
        <v>546501</v>
      </c>
      <c r="I22" s="54">
        <v>21034</v>
      </c>
      <c r="J22" s="19">
        <v>15731</v>
      </c>
      <c r="K22" s="50">
        <v>4507</v>
      </c>
      <c r="L22" s="52" t="s">
        <v>9</v>
      </c>
      <c r="M22" s="23">
        <v>7883</v>
      </c>
      <c r="N22" s="50">
        <v>2832</v>
      </c>
      <c r="O22" s="19">
        <v>7902</v>
      </c>
      <c r="P22" s="50">
        <v>2112</v>
      </c>
      <c r="Q22" s="19">
        <v>1911</v>
      </c>
      <c r="R22" s="50">
        <v>1189</v>
      </c>
      <c r="S22" s="19">
        <v>23239</v>
      </c>
      <c r="T22" s="50">
        <v>4563</v>
      </c>
      <c r="U22" s="19">
        <v>9260</v>
      </c>
      <c r="V22" s="50">
        <v>3005</v>
      </c>
      <c r="W22" s="52" t="s">
        <v>9</v>
      </c>
      <c r="X22" s="19">
        <v>12944</v>
      </c>
      <c r="Y22" s="50">
        <v>3111</v>
      </c>
      <c r="Z22" s="19">
        <v>1401</v>
      </c>
      <c r="AA22" s="50">
        <v>864</v>
      </c>
      <c r="AB22" s="19">
        <v>1897</v>
      </c>
      <c r="AC22" s="50">
        <v>1633</v>
      </c>
      <c r="AD22" s="23" t="s">
        <v>61</v>
      </c>
      <c r="AE22" s="50" t="s">
        <v>61</v>
      </c>
      <c r="AF22" s="23">
        <v>42020</v>
      </c>
      <c r="AG22" s="50">
        <v>5617</v>
      </c>
      <c r="AH22" s="52" t="s">
        <v>9</v>
      </c>
      <c r="AI22" s="19">
        <v>2180</v>
      </c>
      <c r="AJ22" s="50">
        <v>1070</v>
      </c>
      <c r="AK22" s="19">
        <v>915</v>
      </c>
      <c r="AL22" s="50">
        <v>565</v>
      </c>
      <c r="AM22" s="19">
        <v>25095</v>
      </c>
      <c r="AN22" s="50">
        <v>4174</v>
      </c>
      <c r="AO22" s="19">
        <v>10599</v>
      </c>
      <c r="AP22" s="50">
        <v>2721</v>
      </c>
      <c r="AQ22" s="19">
        <v>3728</v>
      </c>
      <c r="AR22" s="50">
        <v>1433</v>
      </c>
      <c r="AS22" s="52" t="s">
        <v>9</v>
      </c>
      <c r="AT22" s="19">
        <v>2879</v>
      </c>
      <c r="AU22" s="50">
        <v>942</v>
      </c>
      <c r="AV22" s="19">
        <v>6237</v>
      </c>
      <c r="AW22" s="50">
        <v>1472</v>
      </c>
      <c r="AX22" s="19">
        <v>5179</v>
      </c>
      <c r="AY22" s="50">
        <v>2444</v>
      </c>
      <c r="AZ22" s="19">
        <v>4293</v>
      </c>
      <c r="BA22" s="50">
        <v>1418</v>
      </c>
      <c r="BB22" s="19">
        <v>15850</v>
      </c>
      <c r="BC22" s="50">
        <v>3397</v>
      </c>
      <c r="BD22" s="52" t="s">
        <v>9</v>
      </c>
      <c r="BE22" s="19">
        <v>15606</v>
      </c>
      <c r="BF22" s="50">
        <v>3007</v>
      </c>
      <c r="BG22" s="19">
        <v>23791</v>
      </c>
      <c r="BH22" s="50">
        <v>4458</v>
      </c>
      <c r="BI22" s="19">
        <v>5399</v>
      </c>
      <c r="BJ22" s="50">
        <v>1599</v>
      </c>
      <c r="BK22" s="19">
        <v>5623</v>
      </c>
      <c r="BL22" s="50">
        <v>2001</v>
      </c>
      <c r="BM22" s="19">
        <v>8481</v>
      </c>
      <c r="BN22" s="50">
        <v>1859</v>
      </c>
      <c r="BO22" s="52" t="s">
        <v>9</v>
      </c>
      <c r="BP22" s="19">
        <v>161</v>
      </c>
      <c r="BQ22" s="50">
        <v>161</v>
      </c>
      <c r="BR22" s="19">
        <v>1785</v>
      </c>
      <c r="BS22" s="50">
        <v>1199</v>
      </c>
      <c r="BT22" s="19">
        <v>4024</v>
      </c>
      <c r="BU22" s="50">
        <v>1291</v>
      </c>
      <c r="BV22" s="19">
        <v>4248</v>
      </c>
      <c r="BW22" s="50">
        <v>1497</v>
      </c>
      <c r="BX22" s="19">
        <v>24425</v>
      </c>
      <c r="BY22" s="50">
        <v>3109</v>
      </c>
      <c r="BZ22" s="52" t="s">
        <v>9</v>
      </c>
      <c r="CA22" s="19">
        <v>1336</v>
      </c>
      <c r="CB22" s="50">
        <v>873</v>
      </c>
      <c r="CC22" s="19">
        <v>58753</v>
      </c>
      <c r="CD22" s="50">
        <v>6808</v>
      </c>
      <c r="CE22" s="19">
        <v>25333</v>
      </c>
      <c r="CF22" s="50">
        <v>4128</v>
      </c>
      <c r="CG22" s="19">
        <v>730</v>
      </c>
      <c r="CH22" s="50">
        <v>520</v>
      </c>
      <c r="CI22" s="19">
        <v>27438</v>
      </c>
      <c r="CJ22" s="50">
        <v>4331</v>
      </c>
      <c r="CK22" s="52" t="s">
        <v>9</v>
      </c>
      <c r="CL22" s="19">
        <v>5296</v>
      </c>
      <c r="CM22" s="50">
        <v>1951</v>
      </c>
      <c r="CN22" s="19">
        <v>2797</v>
      </c>
      <c r="CO22" s="50">
        <v>1096</v>
      </c>
      <c r="CP22" s="19">
        <v>28841</v>
      </c>
      <c r="CQ22" s="50">
        <v>4324</v>
      </c>
      <c r="CR22" s="19">
        <v>3816</v>
      </c>
      <c r="CS22" s="50">
        <v>1561</v>
      </c>
      <c r="CT22" s="19">
        <v>11346</v>
      </c>
      <c r="CU22" s="50">
        <v>2435</v>
      </c>
      <c r="CV22" s="52" t="s">
        <v>9</v>
      </c>
      <c r="CW22" s="19">
        <v>693</v>
      </c>
      <c r="CX22" s="50">
        <v>620</v>
      </c>
      <c r="CY22" s="19">
        <v>13711</v>
      </c>
      <c r="CZ22" s="50">
        <v>2536</v>
      </c>
      <c r="DA22" s="19">
        <v>25175</v>
      </c>
      <c r="DB22" s="50">
        <v>3870</v>
      </c>
      <c r="DC22" s="19">
        <v>2926</v>
      </c>
      <c r="DD22" s="50">
        <v>1289</v>
      </c>
      <c r="DE22" s="19">
        <v>2319</v>
      </c>
      <c r="DF22" s="50">
        <v>971</v>
      </c>
      <c r="DG22" s="52" t="s">
        <v>9</v>
      </c>
      <c r="DH22" s="19">
        <v>25342</v>
      </c>
      <c r="DI22" s="50">
        <v>3986</v>
      </c>
      <c r="DJ22" s="19">
        <v>4510</v>
      </c>
      <c r="DK22" s="50">
        <v>1762</v>
      </c>
      <c r="DL22" s="19">
        <v>3313</v>
      </c>
      <c r="DM22" s="50">
        <v>1697</v>
      </c>
      <c r="DN22" s="19">
        <v>7735</v>
      </c>
      <c r="DO22" s="50">
        <v>2217</v>
      </c>
      <c r="DP22" s="19">
        <v>405</v>
      </c>
      <c r="DQ22" s="50">
        <v>354</v>
      </c>
      <c r="DR22" s="52" t="s">
        <v>9</v>
      </c>
      <c r="DS22" s="19">
        <v>195805</v>
      </c>
      <c r="DT22" s="50">
        <v>13262</v>
      </c>
      <c r="DU22" s="19">
        <v>27596</v>
      </c>
      <c r="DV22" s="50">
        <v>4710</v>
      </c>
      <c r="DW22" s="19">
        <v>4398</v>
      </c>
      <c r="DX22" s="50">
        <v>2127</v>
      </c>
      <c r="DY22" s="19">
        <v>163811</v>
      </c>
      <c r="DZ22" s="50">
        <v>11519</v>
      </c>
    </row>
    <row r="23" spans="1:130" x14ac:dyDescent="0.2">
      <c r="A23" s="52"/>
      <c r="B23" s="53"/>
      <c r="C23" s="54"/>
      <c r="D23" s="53"/>
      <c r="E23" s="54"/>
      <c r="F23" s="53"/>
      <c r="G23" s="54"/>
      <c r="H23" s="53"/>
      <c r="I23" s="54"/>
      <c r="J23" s="19"/>
      <c r="K23" s="50"/>
      <c r="L23" s="52"/>
      <c r="M23" s="23"/>
      <c r="N23" s="50"/>
      <c r="O23" s="19"/>
      <c r="P23" s="50"/>
      <c r="Q23" s="19"/>
      <c r="R23" s="50"/>
      <c r="S23" s="19"/>
      <c r="T23" s="50"/>
      <c r="U23" s="19"/>
      <c r="V23" s="50"/>
      <c r="W23" s="52"/>
      <c r="X23" s="19"/>
      <c r="Y23" s="50"/>
      <c r="Z23" s="19"/>
      <c r="AA23" s="50"/>
      <c r="AB23" s="19"/>
      <c r="AC23" s="50"/>
      <c r="AD23" s="19"/>
      <c r="AE23" s="50"/>
      <c r="AF23" s="19"/>
      <c r="AG23" s="50"/>
      <c r="AH23" s="52"/>
      <c r="AI23" s="19"/>
      <c r="AJ23" s="50"/>
      <c r="AK23" s="19"/>
      <c r="AL23" s="50"/>
      <c r="AM23" s="19"/>
      <c r="AN23" s="50"/>
      <c r="AO23" s="19"/>
      <c r="AP23" s="50"/>
      <c r="AQ23" s="19"/>
      <c r="AR23" s="50"/>
      <c r="AS23" s="52"/>
      <c r="AT23" s="19"/>
      <c r="AU23" s="50"/>
      <c r="AV23" s="19"/>
      <c r="AW23" s="50"/>
      <c r="AX23" s="19"/>
      <c r="AY23" s="50"/>
      <c r="AZ23" s="19"/>
      <c r="BA23" s="50"/>
      <c r="BB23" s="19"/>
      <c r="BC23" s="50"/>
      <c r="BD23" s="52"/>
      <c r="BE23" s="19"/>
      <c r="BF23" s="50"/>
      <c r="BG23" s="19"/>
      <c r="BH23" s="50"/>
      <c r="BI23" s="19"/>
      <c r="BJ23" s="50"/>
      <c r="BK23" s="19"/>
      <c r="BL23" s="50"/>
      <c r="BM23" s="19"/>
      <c r="BN23" s="50"/>
      <c r="BO23" s="52"/>
      <c r="BP23" s="19"/>
      <c r="BQ23" s="50"/>
      <c r="BR23" s="19"/>
      <c r="BS23" s="50"/>
      <c r="BT23" s="19"/>
      <c r="BU23" s="50"/>
      <c r="BV23" s="19"/>
      <c r="BW23" s="50"/>
      <c r="BX23" s="19"/>
      <c r="BY23" s="50"/>
      <c r="BZ23" s="52"/>
      <c r="CA23" s="19"/>
      <c r="CB23" s="50"/>
      <c r="CC23" s="19"/>
      <c r="CD23" s="50"/>
      <c r="CE23" s="19"/>
      <c r="CF23" s="50"/>
      <c r="CG23" s="19"/>
      <c r="CH23" s="50"/>
      <c r="CI23" s="19"/>
      <c r="CJ23" s="50"/>
      <c r="CK23" s="52"/>
      <c r="CL23" s="19"/>
      <c r="CM23" s="50"/>
      <c r="CN23" s="19"/>
      <c r="CO23" s="50"/>
      <c r="CP23" s="19"/>
      <c r="CQ23" s="50"/>
      <c r="CR23" s="19"/>
      <c r="CS23" s="50"/>
      <c r="CT23" s="19"/>
      <c r="CU23" s="50"/>
      <c r="CV23" s="52"/>
      <c r="CW23" s="19"/>
      <c r="CX23" s="50"/>
      <c r="CY23" s="19"/>
      <c r="CZ23" s="50"/>
      <c r="DA23" s="19"/>
      <c r="DB23" s="50"/>
      <c r="DC23" s="19"/>
      <c r="DD23" s="50"/>
      <c r="DE23" s="19"/>
      <c r="DF23" s="50"/>
      <c r="DG23" s="52"/>
      <c r="DH23" s="19"/>
      <c r="DI23" s="50"/>
      <c r="DJ23" s="19"/>
      <c r="DK23" s="50"/>
      <c r="DL23" s="19"/>
      <c r="DM23" s="50"/>
      <c r="DN23" s="19"/>
      <c r="DO23" s="50"/>
      <c r="DP23" s="19"/>
      <c r="DQ23" s="50"/>
      <c r="DR23" s="52"/>
      <c r="DS23" s="19"/>
      <c r="DT23" s="50"/>
      <c r="DU23" s="19"/>
      <c r="DV23" s="50"/>
      <c r="DW23" s="19"/>
      <c r="DX23" s="50"/>
      <c r="DY23" s="19"/>
      <c r="DZ23" s="50"/>
    </row>
    <row r="24" spans="1:130" x14ac:dyDescent="0.2">
      <c r="A24" s="52" t="s">
        <v>10</v>
      </c>
      <c r="B24" s="53">
        <v>9970167</v>
      </c>
      <c r="C24" s="54">
        <v>6089</v>
      </c>
      <c r="D24" s="53">
        <v>8406436</v>
      </c>
      <c r="E24" s="54">
        <v>36778</v>
      </c>
      <c r="F24" s="53">
        <v>1238139</v>
      </c>
      <c r="G24" s="54">
        <v>35517</v>
      </c>
      <c r="H24" s="53">
        <v>274095</v>
      </c>
      <c r="I24" s="54">
        <v>15049</v>
      </c>
      <c r="J24" s="19">
        <v>18778</v>
      </c>
      <c r="K24" s="50">
        <v>3003</v>
      </c>
      <c r="L24" s="52" t="s">
        <v>10</v>
      </c>
      <c r="M24" s="23">
        <v>3804</v>
      </c>
      <c r="N24" s="50">
        <v>2038</v>
      </c>
      <c r="O24" s="19">
        <v>6629</v>
      </c>
      <c r="P24" s="50">
        <v>3196</v>
      </c>
      <c r="Q24" s="19">
        <v>1793</v>
      </c>
      <c r="R24" s="50">
        <v>1376</v>
      </c>
      <c r="S24" s="19">
        <v>13978</v>
      </c>
      <c r="T24" s="50">
        <v>3375</v>
      </c>
      <c r="U24" s="19">
        <v>5629</v>
      </c>
      <c r="V24" s="50">
        <v>2421</v>
      </c>
      <c r="W24" s="52" t="s">
        <v>10</v>
      </c>
      <c r="X24" s="19">
        <v>3248</v>
      </c>
      <c r="Y24" s="50">
        <v>1329</v>
      </c>
      <c r="Z24" s="19">
        <v>1542</v>
      </c>
      <c r="AA24" s="50">
        <v>1617</v>
      </c>
      <c r="AB24" s="19">
        <v>582</v>
      </c>
      <c r="AC24" s="50">
        <v>481</v>
      </c>
      <c r="AD24" s="19">
        <v>45495</v>
      </c>
      <c r="AE24" s="50">
        <v>6056</v>
      </c>
      <c r="AF24" s="23" t="s">
        <v>61</v>
      </c>
      <c r="AG24" s="50" t="s">
        <v>61</v>
      </c>
      <c r="AH24" s="52" t="s">
        <v>10</v>
      </c>
      <c r="AI24" s="23">
        <v>1528</v>
      </c>
      <c r="AJ24" s="50">
        <v>1343</v>
      </c>
      <c r="AK24" s="19">
        <v>532</v>
      </c>
      <c r="AL24" s="50">
        <v>372</v>
      </c>
      <c r="AM24" s="19">
        <v>4550</v>
      </c>
      <c r="AN24" s="50">
        <v>1243</v>
      </c>
      <c r="AO24" s="19">
        <v>2938</v>
      </c>
      <c r="AP24" s="50">
        <v>1000</v>
      </c>
      <c r="AQ24" s="19">
        <v>332</v>
      </c>
      <c r="AR24" s="50">
        <v>249</v>
      </c>
      <c r="AS24" s="52" t="s">
        <v>10</v>
      </c>
      <c r="AT24" s="19">
        <v>3031</v>
      </c>
      <c r="AU24" s="50">
        <v>1348</v>
      </c>
      <c r="AV24" s="19">
        <v>3962</v>
      </c>
      <c r="AW24" s="50">
        <v>1577</v>
      </c>
      <c r="AX24" s="19">
        <v>3608</v>
      </c>
      <c r="AY24" s="50">
        <v>1539</v>
      </c>
      <c r="AZ24" s="19">
        <v>752</v>
      </c>
      <c r="BA24" s="50">
        <v>532</v>
      </c>
      <c r="BB24" s="19">
        <v>5247</v>
      </c>
      <c r="BC24" s="50">
        <v>1877</v>
      </c>
      <c r="BD24" s="52" t="s">
        <v>10</v>
      </c>
      <c r="BE24" s="19">
        <v>4290</v>
      </c>
      <c r="BF24" s="50">
        <v>1850</v>
      </c>
      <c r="BG24" s="19">
        <v>7618</v>
      </c>
      <c r="BH24" s="50">
        <v>2911</v>
      </c>
      <c r="BI24" s="19">
        <v>1288</v>
      </c>
      <c r="BJ24" s="50">
        <v>532</v>
      </c>
      <c r="BK24" s="19">
        <v>4589</v>
      </c>
      <c r="BL24" s="50">
        <v>2416</v>
      </c>
      <c r="BM24" s="19">
        <v>2149</v>
      </c>
      <c r="BN24" s="50">
        <v>1213</v>
      </c>
      <c r="BO24" s="52" t="s">
        <v>10</v>
      </c>
      <c r="BP24" s="19">
        <v>189</v>
      </c>
      <c r="BQ24" s="50">
        <v>192</v>
      </c>
      <c r="BR24" s="19">
        <v>1033</v>
      </c>
      <c r="BS24" s="50">
        <v>1027</v>
      </c>
      <c r="BT24" s="19">
        <v>2218</v>
      </c>
      <c r="BU24" s="50">
        <v>1160</v>
      </c>
      <c r="BV24" s="19">
        <v>216</v>
      </c>
      <c r="BW24" s="50">
        <v>197</v>
      </c>
      <c r="BX24" s="19">
        <v>4249</v>
      </c>
      <c r="BY24" s="50">
        <v>1379</v>
      </c>
      <c r="BZ24" s="52" t="s">
        <v>10</v>
      </c>
      <c r="CA24" s="19">
        <v>1586</v>
      </c>
      <c r="CB24" s="50">
        <v>1058</v>
      </c>
      <c r="CC24" s="19">
        <v>14399</v>
      </c>
      <c r="CD24" s="50">
        <v>3053</v>
      </c>
      <c r="CE24" s="19">
        <v>14421</v>
      </c>
      <c r="CF24" s="50">
        <v>3199</v>
      </c>
      <c r="CG24" s="19">
        <v>495</v>
      </c>
      <c r="CH24" s="50">
        <v>448</v>
      </c>
      <c r="CI24" s="19">
        <v>5675</v>
      </c>
      <c r="CJ24" s="50">
        <v>2294</v>
      </c>
      <c r="CK24" s="52" t="s">
        <v>10</v>
      </c>
      <c r="CL24" s="19">
        <v>1414</v>
      </c>
      <c r="CM24" s="50">
        <v>577</v>
      </c>
      <c r="CN24" s="19">
        <v>571</v>
      </c>
      <c r="CO24" s="50">
        <v>540</v>
      </c>
      <c r="CP24" s="19">
        <v>7914</v>
      </c>
      <c r="CQ24" s="50">
        <v>2794</v>
      </c>
      <c r="CR24" s="19">
        <v>427</v>
      </c>
      <c r="CS24" s="50">
        <v>342</v>
      </c>
      <c r="CT24" s="19">
        <v>17776</v>
      </c>
      <c r="CU24" s="50">
        <v>4763</v>
      </c>
      <c r="CV24" s="52" t="s">
        <v>10</v>
      </c>
      <c r="CW24" s="19">
        <v>452</v>
      </c>
      <c r="CX24" s="50">
        <v>385</v>
      </c>
      <c r="CY24" s="19">
        <v>14797</v>
      </c>
      <c r="CZ24" s="50">
        <v>3574</v>
      </c>
      <c r="DA24" s="19">
        <v>17311</v>
      </c>
      <c r="DB24" s="50">
        <v>4702</v>
      </c>
      <c r="DC24" s="19">
        <v>882</v>
      </c>
      <c r="DD24" s="50">
        <v>610</v>
      </c>
      <c r="DE24" s="19">
        <v>206</v>
      </c>
      <c r="DF24" s="50">
        <v>206</v>
      </c>
      <c r="DG24" s="52" t="s">
        <v>10</v>
      </c>
      <c r="DH24" s="19">
        <v>10491</v>
      </c>
      <c r="DI24" s="50">
        <v>2507</v>
      </c>
      <c r="DJ24" s="19">
        <v>4161</v>
      </c>
      <c r="DK24" s="50">
        <v>1854</v>
      </c>
      <c r="DL24" s="19">
        <v>1487</v>
      </c>
      <c r="DM24" s="50">
        <v>1064</v>
      </c>
      <c r="DN24" s="19">
        <v>3473</v>
      </c>
      <c r="DO24" s="50">
        <v>2052</v>
      </c>
      <c r="DP24" s="19">
        <v>360</v>
      </c>
      <c r="DQ24" s="50">
        <v>481</v>
      </c>
      <c r="DR24" s="52" t="s">
        <v>10</v>
      </c>
      <c r="DS24" s="19">
        <v>51497</v>
      </c>
      <c r="DT24" s="50">
        <v>5340</v>
      </c>
      <c r="DU24" s="19">
        <v>1315</v>
      </c>
      <c r="DV24" s="50">
        <v>843</v>
      </c>
      <c r="DW24" s="19">
        <v>227</v>
      </c>
      <c r="DX24" s="50">
        <v>283</v>
      </c>
      <c r="DY24" s="19">
        <v>49955</v>
      </c>
      <c r="DZ24" s="50">
        <v>5363</v>
      </c>
    </row>
    <row r="25" spans="1:130" x14ac:dyDescent="0.2">
      <c r="A25" s="52" t="s">
        <v>11</v>
      </c>
      <c r="B25" s="53">
        <v>1401004</v>
      </c>
      <c r="C25" s="54">
        <v>1966</v>
      </c>
      <c r="D25" s="53">
        <v>1198766</v>
      </c>
      <c r="E25" s="54">
        <v>10297</v>
      </c>
      <c r="F25" s="53">
        <v>131974</v>
      </c>
      <c r="G25" s="54">
        <v>8488</v>
      </c>
      <c r="H25" s="53">
        <v>58144</v>
      </c>
      <c r="I25" s="54">
        <v>5069</v>
      </c>
      <c r="J25" s="19">
        <v>510</v>
      </c>
      <c r="K25" s="50">
        <v>375</v>
      </c>
      <c r="L25" s="52" t="s">
        <v>11</v>
      </c>
      <c r="M25" s="23">
        <v>1049</v>
      </c>
      <c r="N25" s="50">
        <v>561</v>
      </c>
      <c r="O25" s="19">
        <v>3126</v>
      </c>
      <c r="P25" s="50">
        <v>1414</v>
      </c>
      <c r="Q25" s="19">
        <v>0</v>
      </c>
      <c r="R25" s="50">
        <v>181</v>
      </c>
      <c r="S25" s="19">
        <v>12186</v>
      </c>
      <c r="T25" s="50">
        <v>2507</v>
      </c>
      <c r="U25" s="19">
        <v>2286</v>
      </c>
      <c r="V25" s="50">
        <v>1193</v>
      </c>
      <c r="W25" s="52" t="s">
        <v>11</v>
      </c>
      <c r="X25" s="19">
        <v>507</v>
      </c>
      <c r="Y25" s="50">
        <v>384</v>
      </c>
      <c r="Z25" s="19">
        <v>0</v>
      </c>
      <c r="AA25" s="50">
        <v>181</v>
      </c>
      <c r="AB25" s="19">
        <v>900</v>
      </c>
      <c r="AC25" s="50">
        <v>1320</v>
      </c>
      <c r="AD25" s="19">
        <v>3235</v>
      </c>
      <c r="AE25" s="50">
        <v>1931</v>
      </c>
      <c r="AF25" s="19">
        <v>2876</v>
      </c>
      <c r="AG25" s="50">
        <v>1396</v>
      </c>
      <c r="AH25" s="52" t="s">
        <v>11</v>
      </c>
      <c r="AI25" s="23" t="s">
        <v>61</v>
      </c>
      <c r="AJ25" s="50" t="s">
        <v>61</v>
      </c>
      <c r="AK25" s="23">
        <v>286</v>
      </c>
      <c r="AL25" s="50">
        <v>316</v>
      </c>
      <c r="AM25" s="19">
        <v>939</v>
      </c>
      <c r="AN25" s="50">
        <v>506</v>
      </c>
      <c r="AO25" s="19">
        <v>1769</v>
      </c>
      <c r="AP25" s="50">
        <v>1139</v>
      </c>
      <c r="AQ25" s="19">
        <v>475</v>
      </c>
      <c r="AR25" s="50">
        <v>616</v>
      </c>
      <c r="AS25" s="52" t="s">
        <v>11</v>
      </c>
      <c r="AT25" s="19">
        <v>321</v>
      </c>
      <c r="AU25" s="50">
        <v>301</v>
      </c>
      <c r="AV25" s="19">
        <v>181</v>
      </c>
      <c r="AW25" s="50">
        <v>175</v>
      </c>
      <c r="AX25" s="19">
        <v>526</v>
      </c>
      <c r="AY25" s="50">
        <v>498</v>
      </c>
      <c r="AZ25" s="19">
        <v>450</v>
      </c>
      <c r="BA25" s="50">
        <v>684</v>
      </c>
      <c r="BB25" s="19">
        <v>1061</v>
      </c>
      <c r="BC25" s="50">
        <v>692</v>
      </c>
      <c r="BD25" s="52" t="s">
        <v>11</v>
      </c>
      <c r="BE25" s="19">
        <v>160</v>
      </c>
      <c r="BF25" s="50">
        <v>140</v>
      </c>
      <c r="BG25" s="19">
        <v>944</v>
      </c>
      <c r="BH25" s="50">
        <v>714</v>
      </c>
      <c r="BI25" s="19">
        <v>60</v>
      </c>
      <c r="BJ25" s="50">
        <v>86</v>
      </c>
      <c r="BK25" s="19">
        <v>370</v>
      </c>
      <c r="BL25" s="50">
        <v>431</v>
      </c>
      <c r="BM25" s="19">
        <v>366</v>
      </c>
      <c r="BN25" s="50">
        <v>245</v>
      </c>
      <c r="BO25" s="52" t="s">
        <v>11</v>
      </c>
      <c r="BP25" s="19">
        <v>125</v>
      </c>
      <c r="BQ25" s="50">
        <v>183</v>
      </c>
      <c r="BR25" s="19">
        <v>268</v>
      </c>
      <c r="BS25" s="50">
        <v>368</v>
      </c>
      <c r="BT25" s="19">
        <v>1671</v>
      </c>
      <c r="BU25" s="50">
        <v>811</v>
      </c>
      <c r="BV25" s="19">
        <v>0</v>
      </c>
      <c r="BW25" s="50">
        <v>181</v>
      </c>
      <c r="BX25" s="19">
        <v>593</v>
      </c>
      <c r="BY25" s="50">
        <v>363</v>
      </c>
      <c r="BZ25" s="52" t="s">
        <v>11</v>
      </c>
      <c r="CA25" s="19">
        <v>205</v>
      </c>
      <c r="CB25" s="50">
        <v>237</v>
      </c>
      <c r="CC25" s="19">
        <v>1992</v>
      </c>
      <c r="CD25" s="50">
        <v>813</v>
      </c>
      <c r="CE25" s="19">
        <v>1323</v>
      </c>
      <c r="CF25" s="50">
        <v>761</v>
      </c>
      <c r="CG25" s="19">
        <v>0</v>
      </c>
      <c r="CH25" s="50">
        <v>181</v>
      </c>
      <c r="CI25" s="19">
        <v>504</v>
      </c>
      <c r="CJ25" s="50">
        <v>338</v>
      </c>
      <c r="CK25" s="52" t="s">
        <v>11</v>
      </c>
      <c r="CL25" s="19">
        <v>575</v>
      </c>
      <c r="CM25" s="50">
        <v>544</v>
      </c>
      <c r="CN25" s="19">
        <v>1063</v>
      </c>
      <c r="CO25" s="50">
        <v>505</v>
      </c>
      <c r="CP25" s="19">
        <v>682</v>
      </c>
      <c r="CQ25" s="50">
        <v>572</v>
      </c>
      <c r="CR25" s="19">
        <v>159</v>
      </c>
      <c r="CS25" s="50">
        <v>183</v>
      </c>
      <c r="CT25" s="19">
        <v>681</v>
      </c>
      <c r="CU25" s="50">
        <v>460</v>
      </c>
      <c r="CV25" s="52" t="s">
        <v>11</v>
      </c>
      <c r="CW25" s="19">
        <v>0</v>
      </c>
      <c r="CX25" s="50">
        <v>181</v>
      </c>
      <c r="CY25" s="19">
        <v>1076</v>
      </c>
      <c r="CZ25" s="50">
        <v>930</v>
      </c>
      <c r="DA25" s="19">
        <v>3834</v>
      </c>
      <c r="DB25" s="50">
        <v>1379</v>
      </c>
      <c r="DC25" s="19">
        <v>542</v>
      </c>
      <c r="DD25" s="50">
        <v>341</v>
      </c>
      <c r="DE25" s="19">
        <v>0</v>
      </c>
      <c r="DF25" s="50">
        <v>181</v>
      </c>
      <c r="DG25" s="52" t="s">
        <v>11</v>
      </c>
      <c r="DH25" s="19">
        <v>3137</v>
      </c>
      <c r="DI25" s="50">
        <v>1255</v>
      </c>
      <c r="DJ25" s="19">
        <v>4513</v>
      </c>
      <c r="DK25" s="50">
        <v>1294</v>
      </c>
      <c r="DL25" s="19">
        <v>0</v>
      </c>
      <c r="DM25" s="50">
        <v>181</v>
      </c>
      <c r="DN25" s="19">
        <v>591</v>
      </c>
      <c r="DO25" s="50">
        <v>459</v>
      </c>
      <c r="DP25" s="19">
        <v>27</v>
      </c>
      <c r="DQ25" s="50">
        <v>61</v>
      </c>
      <c r="DR25" s="52" t="s">
        <v>11</v>
      </c>
      <c r="DS25" s="19">
        <v>12120</v>
      </c>
      <c r="DT25" s="50">
        <v>1939</v>
      </c>
      <c r="DU25" s="19">
        <v>262</v>
      </c>
      <c r="DV25" s="50">
        <v>269</v>
      </c>
      <c r="DW25" s="19">
        <v>971</v>
      </c>
      <c r="DX25" s="50">
        <v>508</v>
      </c>
      <c r="DY25" s="19">
        <v>10887</v>
      </c>
      <c r="DZ25" s="50">
        <v>1843</v>
      </c>
    </row>
    <row r="26" spans="1:130" x14ac:dyDescent="0.2">
      <c r="A26" s="52" t="s">
        <v>12</v>
      </c>
      <c r="B26" s="53">
        <v>1613068</v>
      </c>
      <c r="C26" s="54">
        <v>2061</v>
      </c>
      <c r="D26" s="53">
        <v>1335689</v>
      </c>
      <c r="E26" s="54">
        <v>14615</v>
      </c>
      <c r="F26" s="53">
        <v>207055</v>
      </c>
      <c r="G26" s="54">
        <v>13624</v>
      </c>
      <c r="H26" s="53">
        <v>64633</v>
      </c>
      <c r="I26" s="54">
        <v>6253</v>
      </c>
      <c r="J26" s="19">
        <v>166</v>
      </c>
      <c r="K26" s="50">
        <v>243</v>
      </c>
      <c r="L26" s="52" t="s">
        <v>12</v>
      </c>
      <c r="M26" s="23">
        <v>2966</v>
      </c>
      <c r="N26" s="50">
        <v>1913</v>
      </c>
      <c r="O26" s="19">
        <v>3506</v>
      </c>
      <c r="P26" s="50">
        <v>1449</v>
      </c>
      <c r="Q26" s="19">
        <v>110</v>
      </c>
      <c r="R26" s="50">
        <v>130</v>
      </c>
      <c r="S26" s="19">
        <v>10057</v>
      </c>
      <c r="T26" s="50">
        <v>2632</v>
      </c>
      <c r="U26" s="19">
        <v>2341</v>
      </c>
      <c r="V26" s="50">
        <v>1143</v>
      </c>
      <c r="W26" s="52" t="s">
        <v>12</v>
      </c>
      <c r="X26" s="19">
        <v>37</v>
      </c>
      <c r="Y26" s="50">
        <v>67</v>
      </c>
      <c r="Z26" s="19">
        <v>37</v>
      </c>
      <c r="AA26" s="50">
        <v>55</v>
      </c>
      <c r="AB26" s="19">
        <v>0</v>
      </c>
      <c r="AC26" s="50">
        <v>190</v>
      </c>
      <c r="AD26" s="19">
        <v>377</v>
      </c>
      <c r="AE26" s="50">
        <v>308</v>
      </c>
      <c r="AF26" s="19">
        <v>162</v>
      </c>
      <c r="AG26" s="50">
        <v>179</v>
      </c>
      <c r="AH26" s="52" t="s">
        <v>12</v>
      </c>
      <c r="AI26" s="19">
        <v>816</v>
      </c>
      <c r="AJ26" s="50">
        <v>902</v>
      </c>
      <c r="AK26" s="23" t="s">
        <v>61</v>
      </c>
      <c r="AL26" s="50" t="s">
        <v>61</v>
      </c>
      <c r="AM26" s="23">
        <v>1747</v>
      </c>
      <c r="AN26" s="50">
        <v>1068</v>
      </c>
      <c r="AO26" s="19">
        <v>251</v>
      </c>
      <c r="AP26" s="50">
        <v>307</v>
      </c>
      <c r="AQ26" s="19">
        <v>343</v>
      </c>
      <c r="AR26" s="50">
        <v>387</v>
      </c>
      <c r="AS26" s="52" t="s">
        <v>12</v>
      </c>
      <c r="AT26" s="19">
        <v>732</v>
      </c>
      <c r="AU26" s="50">
        <v>569</v>
      </c>
      <c r="AV26" s="19">
        <v>31</v>
      </c>
      <c r="AW26" s="50">
        <v>65</v>
      </c>
      <c r="AX26" s="19">
        <v>125</v>
      </c>
      <c r="AY26" s="50">
        <v>135</v>
      </c>
      <c r="AZ26" s="19">
        <v>38</v>
      </c>
      <c r="BA26" s="50">
        <v>53</v>
      </c>
      <c r="BB26" s="19">
        <v>239</v>
      </c>
      <c r="BC26" s="50">
        <v>273</v>
      </c>
      <c r="BD26" s="52" t="s">
        <v>12</v>
      </c>
      <c r="BE26" s="19">
        <v>41</v>
      </c>
      <c r="BF26" s="50">
        <v>51</v>
      </c>
      <c r="BG26" s="19">
        <v>415</v>
      </c>
      <c r="BH26" s="50">
        <v>423</v>
      </c>
      <c r="BI26" s="19">
        <v>467</v>
      </c>
      <c r="BJ26" s="50">
        <v>235</v>
      </c>
      <c r="BK26" s="19">
        <v>141</v>
      </c>
      <c r="BL26" s="50">
        <v>104</v>
      </c>
      <c r="BM26" s="19">
        <v>710</v>
      </c>
      <c r="BN26" s="50">
        <v>731</v>
      </c>
      <c r="BO26" s="52" t="s">
        <v>12</v>
      </c>
      <c r="BP26" s="19">
        <v>3531</v>
      </c>
      <c r="BQ26" s="50">
        <v>1340</v>
      </c>
      <c r="BR26" s="19">
        <v>120</v>
      </c>
      <c r="BS26" s="50">
        <v>197</v>
      </c>
      <c r="BT26" s="19">
        <v>2110</v>
      </c>
      <c r="BU26" s="50">
        <v>881</v>
      </c>
      <c r="BV26" s="19">
        <v>0</v>
      </c>
      <c r="BW26" s="50">
        <v>190</v>
      </c>
      <c r="BX26" s="19">
        <v>66</v>
      </c>
      <c r="BY26" s="50">
        <v>75</v>
      </c>
      <c r="BZ26" s="52" t="s">
        <v>12</v>
      </c>
      <c r="CA26" s="19">
        <v>294</v>
      </c>
      <c r="CB26" s="50">
        <v>235</v>
      </c>
      <c r="CC26" s="19">
        <v>463</v>
      </c>
      <c r="CD26" s="50">
        <v>421</v>
      </c>
      <c r="CE26" s="19">
        <v>1004</v>
      </c>
      <c r="CF26" s="50">
        <v>680</v>
      </c>
      <c r="CG26" s="19">
        <v>121</v>
      </c>
      <c r="CH26" s="50">
        <v>159</v>
      </c>
      <c r="CI26" s="19">
        <v>64</v>
      </c>
      <c r="CJ26" s="50">
        <v>105</v>
      </c>
      <c r="CK26" s="52" t="s">
        <v>12</v>
      </c>
      <c r="CL26" s="19">
        <v>1011</v>
      </c>
      <c r="CM26" s="50">
        <v>1236</v>
      </c>
      <c r="CN26" s="19">
        <v>4371</v>
      </c>
      <c r="CO26" s="50">
        <v>1966</v>
      </c>
      <c r="CP26" s="19">
        <v>359</v>
      </c>
      <c r="CQ26" s="50">
        <v>412</v>
      </c>
      <c r="CR26" s="19">
        <v>0</v>
      </c>
      <c r="CS26" s="50">
        <v>190</v>
      </c>
      <c r="CT26" s="19">
        <v>512</v>
      </c>
      <c r="CU26" s="50">
        <v>762</v>
      </c>
      <c r="CV26" s="52" t="s">
        <v>12</v>
      </c>
      <c r="CW26" s="19">
        <v>409</v>
      </c>
      <c r="CX26" s="50">
        <v>455</v>
      </c>
      <c r="CY26" s="19">
        <v>1361</v>
      </c>
      <c r="CZ26" s="50">
        <v>1027</v>
      </c>
      <c r="DA26" s="19">
        <v>2598</v>
      </c>
      <c r="DB26" s="50">
        <v>1024</v>
      </c>
      <c r="DC26" s="19">
        <v>5725</v>
      </c>
      <c r="DD26" s="50">
        <v>2411</v>
      </c>
      <c r="DE26" s="19">
        <v>529</v>
      </c>
      <c r="DF26" s="50">
        <v>822</v>
      </c>
      <c r="DG26" s="52" t="s">
        <v>12</v>
      </c>
      <c r="DH26" s="19">
        <v>572</v>
      </c>
      <c r="DI26" s="50">
        <v>556</v>
      </c>
      <c r="DJ26" s="19">
        <v>11461</v>
      </c>
      <c r="DK26" s="50">
        <v>2813</v>
      </c>
      <c r="DL26" s="19">
        <v>0</v>
      </c>
      <c r="DM26" s="50">
        <v>190</v>
      </c>
      <c r="DN26" s="19">
        <v>548</v>
      </c>
      <c r="DO26" s="50">
        <v>486</v>
      </c>
      <c r="DP26" s="19">
        <v>1549</v>
      </c>
      <c r="DQ26" s="50">
        <v>871</v>
      </c>
      <c r="DR26" s="52" t="s">
        <v>12</v>
      </c>
      <c r="DS26" s="19">
        <v>5691</v>
      </c>
      <c r="DT26" s="50">
        <v>1235</v>
      </c>
      <c r="DU26" s="19">
        <v>90</v>
      </c>
      <c r="DV26" s="50">
        <v>151</v>
      </c>
      <c r="DW26" s="19">
        <v>0</v>
      </c>
      <c r="DX26" s="50">
        <v>190</v>
      </c>
      <c r="DY26" s="19">
        <v>5601</v>
      </c>
      <c r="DZ26" s="50">
        <v>1230</v>
      </c>
    </row>
    <row r="27" spans="1:130" x14ac:dyDescent="0.2">
      <c r="A27" s="52" t="s">
        <v>13</v>
      </c>
      <c r="B27" s="53">
        <v>12730206</v>
      </c>
      <c r="C27" s="54">
        <v>5665</v>
      </c>
      <c r="D27" s="53">
        <v>11021611</v>
      </c>
      <c r="E27" s="54">
        <v>32616</v>
      </c>
      <c r="F27" s="53">
        <v>1430902</v>
      </c>
      <c r="G27" s="54">
        <v>30345</v>
      </c>
      <c r="H27" s="53">
        <v>209536</v>
      </c>
      <c r="I27" s="54">
        <v>11110</v>
      </c>
      <c r="J27" s="19">
        <v>1566</v>
      </c>
      <c r="K27" s="50">
        <v>763</v>
      </c>
      <c r="L27" s="52" t="s">
        <v>13</v>
      </c>
      <c r="M27" s="23">
        <v>3205</v>
      </c>
      <c r="N27" s="50">
        <v>1388</v>
      </c>
      <c r="O27" s="19">
        <v>2834</v>
      </c>
      <c r="P27" s="50">
        <v>924</v>
      </c>
      <c r="Q27" s="19">
        <v>1234</v>
      </c>
      <c r="R27" s="50">
        <v>680</v>
      </c>
      <c r="S27" s="19">
        <v>15669</v>
      </c>
      <c r="T27" s="50">
        <v>2311</v>
      </c>
      <c r="U27" s="19">
        <v>4066</v>
      </c>
      <c r="V27" s="50">
        <v>1340</v>
      </c>
      <c r="W27" s="52" t="s">
        <v>13</v>
      </c>
      <c r="X27" s="19">
        <v>1386</v>
      </c>
      <c r="Y27" s="50">
        <v>934</v>
      </c>
      <c r="Z27" s="19">
        <v>434</v>
      </c>
      <c r="AA27" s="50">
        <v>501</v>
      </c>
      <c r="AB27" s="19">
        <v>1138</v>
      </c>
      <c r="AC27" s="50">
        <v>534</v>
      </c>
      <c r="AD27" s="19">
        <v>14350</v>
      </c>
      <c r="AE27" s="50">
        <v>2619</v>
      </c>
      <c r="AF27" s="19">
        <v>4394</v>
      </c>
      <c r="AG27" s="50">
        <v>1500</v>
      </c>
      <c r="AH27" s="52" t="s">
        <v>13</v>
      </c>
      <c r="AI27" s="19">
        <v>765</v>
      </c>
      <c r="AJ27" s="50">
        <v>489</v>
      </c>
      <c r="AK27" s="19">
        <v>795</v>
      </c>
      <c r="AL27" s="50">
        <v>573</v>
      </c>
      <c r="AM27" s="23" t="s">
        <v>61</v>
      </c>
      <c r="AN27" s="50" t="s">
        <v>61</v>
      </c>
      <c r="AO27" s="23">
        <v>19221</v>
      </c>
      <c r="AP27" s="50">
        <v>3823</v>
      </c>
      <c r="AQ27" s="19">
        <v>6471</v>
      </c>
      <c r="AR27" s="50">
        <v>1298</v>
      </c>
      <c r="AS27" s="52" t="s">
        <v>13</v>
      </c>
      <c r="AT27" s="19">
        <v>2624</v>
      </c>
      <c r="AU27" s="50">
        <v>1066</v>
      </c>
      <c r="AV27" s="19">
        <v>2403</v>
      </c>
      <c r="AW27" s="50">
        <v>761</v>
      </c>
      <c r="AX27" s="19">
        <v>2429</v>
      </c>
      <c r="AY27" s="50">
        <v>1180</v>
      </c>
      <c r="AZ27" s="19">
        <v>1040</v>
      </c>
      <c r="BA27" s="50">
        <v>1105</v>
      </c>
      <c r="BB27" s="19">
        <v>2313</v>
      </c>
      <c r="BC27" s="50">
        <v>972</v>
      </c>
      <c r="BD27" s="52" t="s">
        <v>13</v>
      </c>
      <c r="BE27" s="19">
        <v>4491</v>
      </c>
      <c r="BF27" s="50">
        <v>1687</v>
      </c>
      <c r="BG27" s="19">
        <v>11653</v>
      </c>
      <c r="BH27" s="50">
        <v>2498</v>
      </c>
      <c r="BI27" s="19">
        <v>3934</v>
      </c>
      <c r="BJ27" s="50">
        <v>1402</v>
      </c>
      <c r="BK27" s="19">
        <v>2181</v>
      </c>
      <c r="BL27" s="50">
        <v>1064</v>
      </c>
      <c r="BM27" s="19">
        <v>15333</v>
      </c>
      <c r="BN27" s="50">
        <v>2816</v>
      </c>
      <c r="BO27" s="52" t="s">
        <v>13</v>
      </c>
      <c r="BP27" s="19">
        <v>1186</v>
      </c>
      <c r="BQ27" s="50">
        <v>814</v>
      </c>
      <c r="BR27" s="19">
        <v>527</v>
      </c>
      <c r="BS27" s="50">
        <v>373</v>
      </c>
      <c r="BT27" s="19">
        <v>2284</v>
      </c>
      <c r="BU27" s="50">
        <v>1138</v>
      </c>
      <c r="BV27" s="19">
        <v>24</v>
      </c>
      <c r="BW27" s="50">
        <v>40</v>
      </c>
      <c r="BX27" s="19">
        <v>2996</v>
      </c>
      <c r="BY27" s="50">
        <v>1396</v>
      </c>
      <c r="BZ27" s="52" t="s">
        <v>13</v>
      </c>
      <c r="CA27" s="19">
        <v>532</v>
      </c>
      <c r="CB27" s="50">
        <v>306</v>
      </c>
      <c r="CC27" s="19">
        <v>9781</v>
      </c>
      <c r="CD27" s="50">
        <v>2235</v>
      </c>
      <c r="CE27" s="19">
        <v>5079</v>
      </c>
      <c r="CF27" s="50">
        <v>2054</v>
      </c>
      <c r="CG27" s="19">
        <v>572</v>
      </c>
      <c r="CH27" s="50">
        <v>566</v>
      </c>
      <c r="CI27" s="19">
        <v>8414</v>
      </c>
      <c r="CJ27" s="50">
        <v>1832</v>
      </c>
      <c r="CK27" s="52" t="s">
        <v>13</v>
      </c>
      <c r="CL27" s="19">
        <v>2739</v>
      </c>
      <c r="CM27" s="50">
        <v>1359</v>
      </c>
      <c r="CN27" s="19">
        <v>1132</v>
      </c>
      <c r="CO27" s="50">
        <v>657</v>
      </c>
      <c r="CP27" s="19">
        <v>6053</v>
      </c>
      <c r="CQ27" s="50">
        <v>1554</v>
      </c>
      <c r="CR27" s="19">
        <v>50</v>
      </c>
      <c r="CS27" s="50">
        <v>82</v>
      </c>
      <c r="CT27" s="19">
        <v>1857</v>
      </c>
      <c r="CU27" s="50">
        <v>1029</v>
      </c>
      <c r="CV27" s="52" t="s">
        <v>13</v>
      </c>
      <c r="CW27" s="19">
        <v>117</v>
      </c>
      <c r="CX27" s="50">
        <v>190</v>
      </c>
      <c r="CY27" s="19">
        <v>4872</v>
      </c>
      <c r="CZ27" s="50">
        <v>1664</v>
      </c>
      <c r="DA27" s="19">
        <v>12270</v>
      </c>
      <c r="DB27" s="50">
        <v>2606</v>
      </c>
      <c r="DC27" s="19">
        <v>613</v>
      </c>
      <c r="DD27" s="50">
        <v>470</v>
      </c>
      <c r="DE27" s="19">
        <v>355</v>
      </c>
      <c r="DF27" s="50">
        <v>317</v>
      </c>
      <c r="DG27" s="52" t="s">
        <v>13</v>
      </c>
      <c r="DH27" s="19">
        <v>3669</v>
      </c>
      <c r="DI27" s="50">
        <v>1256</v>
      </c>
      <c r="DJ27" s="19">
        <v>3065</v>
      </c>
      <c r="DK27" s="50">
        <v>1020</v>
      </c>
      <c r="DL27" s="19">
        <v>177</v>
      </c>
      <c r="DM27" s="50">
        <v>167</v>
      </c>
      <c r="DN27" s="19">
        <v>15053</v>
      </c>
      <c r="DO27" s="50">
        <v>2914</v>
      </c>
      <c r="DP27" s="19">
        <v>190</v>
      </c>
      <c r="DQ27" s="50">
        <v>202</v>
      </c>
      <c r="DR27" s="52" t="s">
        <v>13</v>
      </c>
      <c r="DS27" s="19">
        <v>68157</v>
      </c>
      <c r="DT27" s="50">
        <v>6190</v>
      </c>
      <c r="DU27" s="19">
        <v>1185</v>
      </c>
      <c r="DV27" s="50">
        <v>586</v>
      </c>
      <c r="DW27" s="19">
        <v>435</v>
      </c>
      <c r="DX27" s="50">
        <v>365</v>
      </c>
      <c r="DY27" s="19">
        <v>66537</v>
      </c>
      <c r="DZ27" s="50">
        <v>6184</v>
      </c>
    </row>
    <row r="28" spans="1:130" x14ac:dyDescent="0.2">
      <c r="A28" s="52" t="s">
        <v>14</v>
      </c>
      <c r="B28" s="53">
        <v>6516181</v>
      </c>
      <c r="C28" s="54">
        <v>4079</v>
      </c>
      <c r="D28" s="53">
        <v>5540754</v>
      </c>
      <c r="E28" s="54">
        <v>26629</v>
      </c>
      <c r="F28" s="53">
        <v>810518</v>
      </c>
      <c r="G28" s="54">
        <v>23716</v>
      </c>
      <c r="H28" s="53">
        <v>139846</v>
      </c>
      <c r="I28" s="54">
        <v>8352</v>
      </c>
      <c r="J28" s="19">
        <v>1229</v>
      </c>
      <c r="K28" s="50">
        <v>429</v>
      </c>
      <c r="L28" s="52" t="s">
        <v>14</v>
      </c>
      <c r="M28" s="23">
        <v>295</v>
      </c>
      <c r="N28" s="50">
        <v>299</v>
      </c>
      <c r="O28" s="19">
        <v>3894</v>
      </c>
      <c r="P28" s="50">
        <v>1979</v>
      </c>
      <c r="Q28" s="19">
        <v>873</v>
      </c>
      <c r="R28" s="50">
        <v>693</v>
      </c>
      <c r="S28" s="19">
        <v>6372</v>
      </c>
      <c r="T28" s="50">
        <v>1952</v>
      </c>
      <c r="U28" s="19">
        <v>1799</v>
      </c>
      <c r="V28" s="50">
        <v>1029</v>
      </c>
      <c r="W28" s="52" t="s">
        <v>14</v>
      </c>
      <c r="X28" s="19">
        <v>837</v>
      </c>
      <c r="Y28" s="50">
        <v>767</v>
      </c>
      <c r="Z28" s="19">
        <v>62</v>
      </c>
      <c r="AA28" s="50">
        <v>87</v>
      </c>
      <c r="AB28" s="19">
        <v>86</v>
      </c>
      <c r="AC28" s="50">
        <v>105</v>
      </c>
      <c r="AD28" s="19">
        <v>8690</v>
      </c>
      <c r="AE28" s="50">
        <v>2293</v>
      </c>
      <c r="AF28" s="19">
        <v>2592</v>
      </c>
      <c r="AG28" s="50">
        <v>1063</v>
      </c>
      <c r="AH28" s="52" t="s">
        <v>14</v>
      </c>
      <c r="AI28" s="19">
        <v>843</v>
      </c>
      <c r="AJ28" s="50">
        <v>611</v>
      </c>
      <c r="AK28" s="19">
        <v>146</v>
      </c>
      <c r="AL28" s="50">
        <v>148</v>
      </c>
      <c r="AM28" s="19">
        <v>38177</v>
      </c>
      <c r="AN28" s="50">
        <v>5406</v>
      </c>
      <c r="AO28" s="23" t="s">
        <v>61</v>
      </c>
      <c r="AP28" s="50" t="s">
        <v>61</v>
      </c>
      <c r="AQ28" s="23">
        <v>2162</v>
      </c>
      <c r="AR28" s="50">
        <v>1071</v>
      </c>
      <c r="AS28" s="52" t="s">
        <v>14</v>
      </c>
      <c r="AT28" s="19">
        <v>868</v>
      </c>
      <c r="AU28" s="50">
        <v>562</v>
      </c>
      <c r="AV28" s="19">
        <v>9486</v>
      </c>
      <c r="AW28" s="50">
        <v>1752</v>
      </c>
      <c r="AX28" s="19">
        <v>937</v>
      </c>
      <c r="AY28" s="50">
        <v>734</v>
      </c>
      <c r="AZ28" s="19">
        <v>62</v>
      </c>
      <c r="BA28" s="50">
        <v>101</v>
      </c>
      <c r="BB28" s="19">
        <v>2271</v>
      </c>
      <c r="BC28" s="50">
        <v>1527</v>
      </c>
      <c r="BD28" s="52" t="s">
        <v>14</v>
      </c>
      <c r="BE28" s="19">
        <v>1402</v>
      </c>
      <c r="BF28" s="50">
        <v>654</v>
      </c>
      <c r="BG28" s="19">
        <v>9876</v>
      </c>
      <c r="BH28" s="50">
        <v>2243</v>
      </c>
      <c r="BI28" s="19">
        <v>834</v>
      </c>
      <c r="BJ28" s="50">
        <v>541</v>
      </c>
      <c r="BK28" s="19">
        <v>530</v>
      </c>
      <c r="BL28" s="50">
        <v>469</v>
      </c>
      <c r="BM28" s="19">
        <v>1754</v>
      </c>
      <c r="BN28" s="50">
        <v>702</v>
      </c>
      <c r="BO28" s="52" t="s">
        <v>14</v>
      </c>
      <c r="BP28" s="19">
        <v>246</v>
      </c>
      <c r="BQ28" s="50">
        <v>302</v>
      </c>
      <c r="BR28" s="19">
        <v>216</v>
      </c>
      <c r="BS28" s="50">
        <v>191</v>
      </c>
      <c r="BT28" s="19">
        <v>1297</v>
      </c>
      <c r="BU28" s="50">
        <v>1063</v>
      </c>
      <c r="BV28" s="19">
        <v>921</v>
      </c>
      <c r="BW28" s="50">
        <v>658</v>
      </c>
      <c r="BX28" s="19">
        <v>1116</v>
      </c>
      <c r="BY28" s="50">
        <v>661</v>
      </c>
      <c r="BZ28" s="52" t="s">
        <v>14</v>
      </c>
      <c r="CA28" s="19">
        <v>331</v>
      </c>
      <c r="CB28" s="50">
        <v>376</v>
      </c>
      <c r="CC28" s="19">
        <v>1825</v>
      </c>
      <c r="CD28" s="50">
        <v>792</v>
      </c>
      <c r="CE28" s="19">
        <v>3332</v>
      </c>
      <c r="CF28" s="50">
        <v>1185</v>
      </c>
      <c r="CG28" s="19">
        <v>214</v>
      </c>
      <c r="CH28" s="50">
        <v>242</v>
      </c>
      <c r="CI28" s="19">
        <v>11584</v>
      </c>
      <c r="CJ28" s="50">
        <v>2317</v>
      </c>
      <c r="CK28" s="52" t="s">
        <v>14</v>
      </c>
      <c r="CL28" s="19">
        <v>611</v>
      </c>
      <c r="CM28" s="50">
        <v>468</v>
      </c>
      <c r="CN28" s="19">
        <v>831</v>
      </c>
      <c r="CO28" s="50">
        <v>385</v>
      </c>
      <c r="CP28" s="19">
        <v>2000</v>
      </c>
      <c r="CQ28" s="50">
        <v>923</v>
      </c>
      <c r="CR28" s="19">
        <v>265</v>
      </c>
      <c r="CS28" s="50">
        <v>249</v>
      </c>
      <c r="CT28" s="19">
        <v>1115</v>
      </c>
      <c r="CU28" s="50">
        <v>834</v>
      </c>
      <c r="CV28" s="52" t="s">
        <v>14</v>
      </c>
      <c r="CW28" s="19">
        <v>598</v>
      </c>
      <c r="CX28" s="50">
        <v>865</v>
      </c>
      <c r="CY28" s="19">
        <v>3844</v>
      </c>
      <c r="CZ28" s="50">
        <v>1260</v>
      </c>
      <c r="DA28" s="19">
        <v>5011</v>
      </c>
      <c r="DB28" s="50">
        <v>1420</v>
      </c>
      <c r="DC28" s="19">
        <v>671</v>
      </c>
      <c r="DD28" s="50">
        <v>620</v>
      </c>
      <c r="DE28" s="19">
        <v>217</v>
      </c>
      <c r="DF28" s="50">
        <v>308</v>
      </c>
      <c r="DG28" s="52" t="s">
        <v>14</v>
      </c>
      <c r="DH28" s="19">
        <v>1687</v>
      </c>
      <c r="DI28" s="50">
        <v>782</v>
      </c>
      <c r="DJ28" s="19">
        <v>1909</v>
      </c>
      <c r="DK28" s="50">
        <v>1122</v>
      </c>
      <c r="DL28" s="19">
        <v>30</v>
      </c>
      <c r="DM28" s="50">
        <v>44</v>
      </c>
      <c r="DN28" s="19">
        <v>3283</v>
      </c>
      <c r="DO28" s="50">
        <v>1252</v>
      </c>
      <c r="DP28" s="19">
        <v>615</v>
      </c>
      <c r="DQ28" s="50">
        <v>757</v>
      </c>
      <c r="DR28" s="52" t="s">
        <v>14</v>
      </c>
      <c r="DS28" s="19">
        <v>25063</v>
      </c>
      <c r="DT28" s="50">
        <v>3166</v>
      </c>
      <c r="DU28" s="19">
        <v>77</v>
      </c>
      <c r="DV28" s="50">
        <v>128</v>
      </c>
      <c r="DW28" s="19">
        <v>0</v>
      </c>
      <c r="DX28" s="50">
        <v>187</v>
      </c>
      <c r="DY28" s="19">
        <v>24986</v>
      </c>
      <c r="DZ28" s="50">
        <v>3181</v>
      </c>
    </row>
    <row r="29" spans="1:130" x14ac:dyDescent="0.2">
      <c r="A29" s="52"/>
      <c r="B29" s="53"/>
      <c r="C29" s="54"/>
      <c r="D29" s="53"/>
      <c r="E29" s="54"/>
      <c r="F29" s="53"/>
      <c r="G29" s="54"/>
      <c r="H29" s="53"/>
      <c r="I29" s="54"/>
      <c r="J29" s="19"/>
      <c r="K29" s="50"/>
      <c r="L29" s="52"/>
      <c r="M29" s="23"/>
      <c r="N29" s="50"/>
      <c r="O29" s="19"/>
      <c r="P29" s="50"/>
      <c r="Q29" s="19"/>
      <c r="R29" s="50"/>
      <c r="S29" s="19"/>
      <c r="T29" s="50"/>
      <c r="U29" s="19"/>
      <c r="V29" s="50"/>
      <c r="W29" s="52"/>
      <c r="X29" s="19"/>
      <c r="Y29" s="50"/>
      <c r="Z29" s="19"/>
      <c r="AA29" s="50"/>
      <c r="AB29" s="19"/>
      <c r="AC29" s="50"/>
      <c r="AD29" s="19"/>
      <c r="AE29" s="50"/>
      <c r="AF29" s="19"/>
      <c r="AG29" s="50"/>
      <c r="AH29" s="52"/>
      <c r="AI29" s="19"/>
      <c r="AJ29" s="50"/>
      <c r="AK29" s="19"/>
      <c r="AL29" s="50"/>
      <c r="AM29" s="19"/>
      <c r="AN29" s="50"/>
      <c r="AO29" s="19"/>
      <c r="AP29" s="50"/>
      <c r="AQ29" s="56"/>
      <c r="AR29" s="50"/>
      <c r="AS29" s="52"/>
      <c r="AT29" s="19"/>
      <c r="AU29" s="50"/>
      <c r="AV29" s="19"/>
      <c r="AW29" s="50"/>
      <c r="AX29" s="19"/>
      <c r="AY29" s="50"/>
      <c r="AZ29" s="19"/>
      <c r="BA29" s="50"/>
      <c r="BB29" s="19"/>
      <c r="BC29" s="50"/>
      <c r="BD29" s="52"/>
      <c r="BE29" s="19"/>
      <c r="BF29" s="50"/>
      <c r="BG29" s="19"/>
      <c r="BH29" s="50"/>
      <c r="BI29" s="19"/>
      <c r="BJ29" s="50"/>
      <c r="BK29" s="19"/>
      <c r="BL29" s="50"/>
      <c r="BM29" s="19"/>
      <c r="BN29" s="50"/>
      <c r="BO29" s="52"/>
      <c r="BP29" s="19"/>
      <c r="BQ29" s="50"/>
      <c r="BR29" s="19"/>
      <c r="BS29" s="50"/>
      <c r="BT29" s="19"/>
      <c r="BU29" s="50"/>
      <c r="BV29" s="19"/>
      <c r="BW29" s="50"/>
      <c r="BX29" s="19"/>
      <c r="BY29" s="50"/>
      <c r="BZ29" s="52"/>
      <c r="CA29" s="19"/>
      <c r="CB29" s="50"/>
      <c r="CC29" s="19"/>
      <c r="CD29" s="50"/>
      <c r="CE29" s="19"/>
      <c r="CF29" s="50"/>
      <c r="CG29" s="19"/>
      <c r="CH29" s="50"/>
      <c r="CI29" s="19"/>
      <c r="CJ29" s="50"/>
      <c r="CK29" s="52"/>
      <c r="CL29" s="19"/>
      <c r="CM29" s="50"/>
      <c r="CN29" s="19"/>
      <c r="CO29" s="50"/>
      <c r="CP29" s="19"/>
      <c r="CQ29" s="50"/>
      <c r="CR29" s="19"/>
      <c r="CS29" s="50"/>
      <c r="CT29" s="19"/>
      <c r="CU29" s="50"/>
      <c r="CV29" s="52"/>
      <c r="CW29" s="19"/>
      <c r="CX29" s="50"/>
      <c r="CY29" s="19"/>
      <c r="CZ29" s="50"/>
      <c r="DA29" s="19"/>
      <c r="DB29" s="50"/>
      <c r="DC29" s="19"/>
      <c r="DD29" s="50"/>
      <c r="DE29" s="19"/>
      <c r="DF29" s="50"/>
      <c r="DG29" s="52"/>
      <c r="DH29" s="19"/>
      <c r="DI29" s="50"/>
      <c r="DJ29" s="19"/>
      <c r="DK29" s="50"/>
      <c r="DL29" s="19"/>
      <c r="DM29" s="50"/>
      <c r="DN29" s="19"/>
      <c r="DO29" s="50"/>
      <c r="DP29" s="19"/>
      <c r="DQ29" s="50"/>
      <c r="DR29" s="52"/>
      <c r="DS29" s="19"/>
      <c r="DT29" s="50"/>
      <c r="DU29" s="19"/>
      <c r="DV29" s="50"/>
      <c r="DW29" s="19"/>
      <c r="DX29" s="50"/>
      <c r="DY29" s="19"/>
      <c r="DZ29" s="50"/>
    </row>
    <row r="30" spans="1:130" x14ac:dyDescent="0.2">
      <c r="A30" s="52" t="s">
        <v>15</v>
      </c>
      <c r="B30" s="53">
        <v>3067872</v>
      </c>
      <c r="C30" s="54">
        <v>2609</v>
      </c>
      <c r="D30" s="53">
        <v>2594781</v>
      </c>
      <c r="E30" s="54">
        <v>13916</v>
      </c>
      <c r="F30" s="53">
        <v>379518</v>
      </c>
      <c r="G30" s="54">
        <v>12526</v>
      </c>
      <c r="H30" s="53">
        <v>79194</v>
      </c>
      <c r="I30" s="54">
        <v>6405</v>
      </c>
      <c r="J30" s="19">
        <v>641</v>
      </c>
      <c r="K30" s="50">
        <v>588</v>
      </c>
      <c r="L30" s="52" t="s">
        <v>15</v>
      </c>
      <c r="M30" s="23">
        <v>906</v>
      </c>
      <c r="N30" s="50">
        <v>515</v>
      </c>
      <c r="O30" s="19">
        <v>2644</v>
      </c>
      <c r="P30" s="50">
        <v>1499</v>
      </c>
      <c r="Q30" s="19">
        <v>957</v>
      </c>
      <c r="R30" s="50">
        <v>524</v>
      </c>
      <c r="S30" s="19">
        <v>3352</v>
      </c>
      <c r="T30" s="50">
        <v>1686</v>
      </c>
      <c r="U30" s="19">
        <v>2461</v>
      </c>
      <c r="V30" s="50">
        <v>873</v>
      </c>
      <c r="W30" s="52" t="s">
        <v>15</v>
      </c>
      <c r="X30" s="19">
        <v>520</v>
      </c>
      <c r="Y30" s="50">
        <v>482</v>
      </c>
      <c r="Z30" s="19">
        <v>380</v>
      </c>
      <c r="AA30" s="50">
        <v>415</v>
      </c>
      <c r="AB30" s="19">
        <v>79</v>
      </c>
      <c r="AC30" s="50">
        <v>130</v>
      </c>
      <c r="AD30" s="19">
        <v>1811</v>
      </c>
      <c r="AE30" s="50">
        <v>677</v>
      </c>
      <c r="AF30" s="19">
        <v>1067</v>
      </c>
      <c r="AG30" s="50">
        <v>557</v>
      </c>
      <c r="AH30" s="52" t="s">
        <v>15</v>
      </c>
      <c r="AI30" s="19">
        <v>274</v>
      </c>
      <c r="AJ30" s="50">
        <v>265</v>
      </c>
      <c r="AK30" s="19">
        <v>175</v>
      </c>
      <c r="AL30" s="50">
        <v>146</v>
      </c>
      <c r="AM30" s="19">
        <v>13612</v>
      </c>
      <c r="AN30" s="50">
        <v>2331</v>
      </c>
      <c r="AO30" s="19">
        <v>3293</v>
      </c>
      <c r="AP30" s="50">
        <v>1618</v>
      </c>
      <c r="AQ30" s="23" t="s">
        <v>61</v>
      </c>
      <c r="AR30" s="50" t="s">
        <v>61</v>
      </c>
      <c r="AS30" s="52" t="s">
        <v>15</v>
      </c>
      <c r="AT30" s="23">
        <v>1119</v>
      </c>
      <c r="AU30" s="50">
        <v>561</v>
      </c>
      <c r="AV30" s="19">
        <v>190</v>
      </c>
      <c r="AW30" s="50">
        <v>190</v>
      </c>
      <c r="AX30" s="19">
        <v>170</v>
      </c>
      <c r="AY30" s="50">
        <v>165</v>
      </c>
      <c r="AZ30" s="19">
        <v>0</v>
      </c>
      <c r="BA30" s="50">
        <v>155</v>
      </c>
      <c r="BB30" s="19">
        <v>389</v>
      </c>
      <c r="BC30" s="50">
        <v>593</v>
      </c>
      <c r="BD30" s="52" t="s">
        <v>15</v>
      </c>
      <c r="BE30" s="19">
        <v>439</v>
      </c>
      <c r="BF30" s="50">
        <v>405</v>
      </c>
      <c r="BG30" s="19">
        <v>1813</v>
      </c>
      <c r="BH30" s="50">
        <v>924</v>
      </c>
      <c r="BI30" s="19">
        <v>8933</v>
      </c>
      <c r="BJ30" s="50">
        <v>1913</v>
      </c>
      <c r="BK30" s="19">
        <v>563</v>
      </c>
      <c r="BL30" s="50">
        <v>506</v>
      </c>
      <c r="BM30" s="19">
        <v>3247</v>
      </c>
      <c r="BN30" s="50">
        <v>1031</v>
      </c>
      <c r="BO30" s="52" t="s">
        <v>15</v>
      </c>
      <c r="BP30" s="19">
        <v>29</v>
      </c>
      <c r="BQ30" s="50">
        <v>43</v>
      </c>
      <c r="BR30" s="19">
        <v>8602</v>
      </c>
      <c r="BS30" s="50">
        <v>1789</v>
      </c>
      <c r="BT30" s="19">
        <v>258</v>
      </c>
      <c r="BU30" s="50">
        <v>216</v>
      </c>
      <c r="BV30" s="19">
        <v>24</v>
      </c>
      <c r="BW30" s="50">
        <v>45</v>
      </c>
      <c r="BX30" s="19">
        <v>367</v>
      </c>
      <c r="BY30" s="50">
        <v>283</v>
      </c>
      <c r="BZ30" s="52" t="s">
        <v>15</v>
      </c>
      <c r="CA30" s="19">
        <v>607</v>
      </c>
      <c r="CB30" s="50">
        <v>401</v>
      </c>
      <c r="CC30" s="19">
        <v>943</v>
      </c>
      <c r="CD30" s="50">
        <v>593</v>
      </c>
      <c r="CE30" s="19">
        <v>732</v>
      </c>
      <c r="CF30" s="50">
        <v>477</v>
      </c>
      <c r="CG30" s="19">
        <v>500</v>
      </c>
      <c r="CH30" s="50">
        <v>275</v>
      </c>
      <c r="CI30" s="19">
        <v>805</v>
      </c>
      <c r="CJ30" s="50">
        <v>678</v>
      </c>
      <c r="CK30" s="52" t="s">
        <v>15</v>
      </c>
      <c r="CL30" s="19">
        <v>618</v>
      </c>
      <c r="CM30" s="50">
        <v>524</v>
      </c>
      <c r="CN30" s="19">
        <v>676</v>
      </c>
      <c r="CO30" s="50">
        <v>567</v>
      </c>
      <c r="CP30" s="19">
        <v>2240</v>
      </c>
      <c r="CQ30" s="50">
        <v>1615</v>
      </c>
      <c r="CR30" s="19">
        <v>0</v>
      </c>
      <c r="CS30" s="50">
        <v>155</v>
      </c>
      <c r="CT30" s="19">
        <v>243</v>
      </c>
      <c r="CU30" s="50">
        <v>204</v>
      </c>
      <c r="CV30" s="52" t="s">
        <v>15</v>
      </c>
      <c r="CW30" s="19">
        <v>1989</v>
      </c>
      <c r="CX30" s="50">
        <v>876</v>
      </c>
      <c r="CY30" s="19">
        <v>112</v>
      </c>
      <c r="CZ30" s="50">
        <v>128</v>
      </c>
      <c r="DA30" s="19">
        <v>5164</v>
      </c>
      <c r="DB30" s="50">
        <v>1586</v>
      </c>
      <c r="DC30" s="19">
        <v>505</v>
      </c>
      <c r="DD30" s="50">
        <v>309</v>
      </c>
      <c r="DE30" s="19">
        <v>113</v>
      </c>
      <c r="DF30" s="50">
        <v>136</v>
      </c>
      <c r="DG30" s="52" t="s">
        <v>15</v>
      </c>
      <c r="DH30" s="19">
        <v>1015</v>
      </c>
      <c r="DI30" s="50">
        <v>505</v>
      </c>
      <c r="DJ30" s="19">
        <v>1287</v>
      </c>
      <c r="DK30" s="50">
        <v>769</v>
      </c>
      <c r="DL30" s="19">
        <v>161</v>
      </c>
      <c r="DM30" s="50">
        <v>247</v>
      </c>
      <c r="DN30" s="19">
        <v>2871</v>
      </c>
      <c r="DO30" s="50">
        <v>885</v>
      </c>
      <c r="DP30" s="19">
        <v>298</v>
      </c>
      <c r="DQ30" s="50">
        <v>274</v>
      </c>
      <c r="DR30" s="52" t="s">
        <v>15</v>
      </c>
      <c r="DS30" s="19">
        <v>14379</v>
      </c>
      <c r="DT30" s="50">
        <v>3114</v>
      </c>
      <c r="DU30" s="19">
        <v>0</v>
      </c>
      <c r="DV30" s="50">
        <v>155</v>
      </c>
      <c r="DW30" s="19">
        <v>0</v>
      </c>
      <c r="DX30" s="50">
        <v>155</v>
      </c>
      <c r="DY30" s="19">
        <v>14379</v>
      </c>
      <c r="DZ30" s="50">
        <v>3114</v>
      </c>
    </row>
    <row r="31" spans="1:130" x14ac:dyDescent="0.2">
      <c r="A31" s="52" t="s">
        <v>16</v>
      </c>
      <c r="B31" s="53">
        <v>2866584</v>
      </c>
      <c r="C31" s="54">
        <v>2600</v>
      </c>
      <c r="D31" s="53">
        <v>2378716</v>
      </c>
      <c r="E31" s="54">
        <v>16745</v>
      </c>
      <c r="F31" s="53">
        <v>376239</v>
      </c>
      <c r="G31" s="54">
        <v>15266</v>
      </c>
      <c r="H31" s="53">
        <v>96467</v>
      </c>
      <c r="I31" s="54">
        <v>7973</v>
      </c>
      <c r="J31" s="19">
        <v>830</v>
      </c>
      <c r="K31" s="50">
        <v>632</v>
      </c>
      <c r="L31" s="52" t="s">
        <v>16</v>
      </c>
      <c r="M31" s="23">
        <v>1478</v>
      </c>
      <c r="N31" s="50">
        <v>916</v>
      </c>
      <c r="O31" s="19">
        <v>2115</v>
      </c>
      <c r="P31" s="50">
        <v>933</v>
      </c>
      <c r="Q31" s="19">
        <v>906</v>
      </c>
      <c r="R31" s="50">
        <v>651</v>
      </c>
      <c r="S31" s="19">
        <v>6381</v>
      </c>
      <c r="T31" s="50">
        <v>1991</v>
      </c>
      <c r="U31" s="19">
        <v>3350</v>
      </c>
      <c r="V31" s="50">
        <v>1395</v>
      </c>
      <c r="W31" s="52" t="s">
        <v>16</v>
      </c>
      <c r="X31" s="19">
        <v>503</v>
      </c>
      <c r="Y31" s="50">
        <v>547</v>
      </c>
      <c r="Z31" s="19">
        <v>0</v>
      </c>
      <c r="AA31" s="50">
        <v>168</v>
      </c>
      <c r="AB31" s="19">
        <v>0</v>
      </c>
      <c r="AC31" s="50">
        <v>168</v>
      </c>
      <c r="AD31" s="19">
        <v>4457</v>
      </c>
      <c r="AE31" s="50">
        <v>1917</v>
      </c>
      <c r="AF31" s="19">
        <v>485</v>
      </c>
      <c r="AG31" s="50">
        <v>324</v>
      </c>
      <c r="AH31" s="52" t="s">
        <v>16</v>
      </c>
      <c r="AI31" s="19">
        <v>460</v>
      </c>
      <c r="AJ31" s="50">
        <v>531</v>
      </c>
      <c r="AK31" s="19">
        <v>90</v>
      </c>
      <c r="AL31" s="50">
        <v>134</v>
      </c>
      <c r="AM31" s="19">
        <v>2618</v>
      </c>
      <c r="AN31" s="50">
        <v>1327</v>
      </c>
      <c r="AO31" s="19">
        <v>308</v>
      </c>
      <c r="AP31" s="50">
        <v>237</v>
      </c>
      <c r="AQ31" s="19">
        <v>1280</v>
      </c>
      <c r="AR31" s="50">
        <v>685</v>
      </c>
      <c r="AS31" s="52" t="s">
        <v>16</v>
      </c>
      <c r="AT31" s="23" t="s">
        <v>61</v>
      </c>
      <c r="AU31" s="50" t="s">
        <v>61</v>
      </c>
      <c r="AV31" s="23">
        <v>923</v>
      </c>
      <c r="AW31" s="50">
        <v>1039</v>
      </c>
      <c r="AX31" s="19">
        <v>1947</v>
      </c>
      <c r="AY31" s="50">
        <v>943</v>
      </c>
      <c r="AZ31" s="19">
        <v>103</v>
      </c>
      <c r="BA31" s="50">
        <v>82</v>
      </c>
      <c r="BB31" s="19">
        <v>0</v>
      </c>
      <c r="BC31" s="50">
        <v>168</v>
      </c>
      <c r="BD31" s="52" t="s">
        <v>16</v>
      </c>
      <c r="BE31" s="19">
        <v>550</v>
      </c>
      <c r="BF31" s="50">
        <v>470</v>
      </c>
      <c r="BG31" s="19">
        <v>1955</v>
      </c>
      <c r="BH31" s="50">
        <v>1270</v>
      </c>
      <c r="BI31" s="19">
        <v>1599</v>
      </c>
      <c r="BJ31" s="50">
        <v>835</v>
      </c>
      <c r="BK31" s="19">
        <v>280</v>
      </c>
      <c r="BL31" s="50">
        <v>245</v>
      </c>
      <c r="BM31" s="19">
        <v>22240</v>
      </c>
      <c r="BN31" s="50">
        <v>3443</v>
      </c>
      <c r="BO31" s="52" t="s">
        <v>16</v>
      </c>
      <c r="BP31" s="19">
        <v>604</v>
      </c>
      <c r="BQ31" s="50">
        <v>465</v>
      </c>
      <c r="BR31" s="19">
        <v>2637</v>
      </c>
      <c r="BS31" s="50">
        <v>796</v>
      </c>
      <c r="BT31" s="19">
        <v>2101</v>
      </c>
      <c r="BU31" s="50">
        <v>1510</v>
      </c>
      <c r="BV31" s="19">
        <v>0</v>
      </c>
      <c r="BW31" s="50">
        <v>168</v>
      </c>
      <c r="BX31" s="19">
        <v>1730</v>
      </c>
      <c r="BY31" s="50">
        <v>1066</v>
      </c>
      <c r="BZ31" s="52" t="s">
        <v>16</v>
      </c>
      <c r="CA31" s="19">
        <v>609</v>
      </c>
      <c r="CB31" s="50">
        <v>401</v>
      </c>
      <c r="CC31" s="19">
        <v>1118</v>
      </c>
      <c r="CD31" s="50">
        <v>665</v>
      </c>
      <c r="CE31" s="19">
        <v>2053</v>
      </c>
      <c r="CF31" s="50">
        <v>1102</v>
      </c>
      <c r="CG31" s="19">
        <v>497</v>
      </c>
      <c r="CH31" s="50">
        <v>416</v>
      </c>
      <c r="CI31" s="19">
        <v>1807</v>
      </c>
      <c r="CJ31" s="50">
        <v>1151</v>
      </c>
      <c r="CK31" s="52" t="s">
        <v>16</v>
      </c>
      <c r="CL31" s="19">
        <v>6031</v>
      </c>
      <c r="CM31" s="50">
        <v>1826</v>
      </c>
      <c r="CN31" s="19">
        <v>511</v>
      </c>
      <c r="CO31" s="50">
        <v>309</v>
      </c>
      <c r="CP31" s="19">
        <v>606</v>
      </c>
      <c r="CQ31" s="50">
        <v>367</v>
      </c>
      <c r="CR31" s="19">
        <v>0</v>
      </c>
      <c r="CS31" s="50">
        <v>168</v>
      </c>
      <c r="CT31" s="19">
        <v>83</v>
      </c>
      <c r="CU31" s="50">
        <v>84</v>
      </c>
      <c r="CV31" s="52" t="s">
        <v>16</v>
      </c>
      <c r="CW31" s="19">
        <v>201</v>
      </c>
      <c r="CX31" s="50">
        <v>233</v>
      </c>
      <c r="CY31" s="19">
        <v>954</v>
      </c>
      <c r="CZ31" s="50">
        <v>563</v>
      </c>
      <c r="DA31" s="19">
        <v>11255</v>
      </c>
      <c r="DB31" s="50">
        <v>2988</v>
      </c>
      <c r="DC31" s="19">
        <v>732</v>
      </c>
      <c r="DD31" s="50">
        <v>829</v>
      </c>
      <c r="DE31" s="19">
        <v>0</v>
      </c>
      <c r="DF31" s="50">
        <v>168</v>
      </c>
      <c r="DG31" s="52" t="s">
        <v>16</v>
      </c>
      <c r="DH31" s="19">
        <v>4563</v>
      </c>
      <c r="DI31" s="50">
        <v>2933</v>
      </c>
      <c r="DJ31" s="19">
        <v>2632</v>
      </c>
      <c r="DK31" s="50">
        <v>1692</v>
      </c>
      <c r="DL31" s="19">
        <v>139</v>
      </c>
      <c r="DM31" s="50">
        <v>112</v>
      </c>
      <c r="DN31" s="19">
        <v>440</v>
      </c>
      <c r="DO31" s="50">
        <v>401</v>
      </c>
      <c r="DP31" s="19">
        <v>306</v>
      </c>
      <c r="DQ31" s="50">
        <v>293</v>
      </c>
      <c r="DR31" s="52" t="s">
        <v>16</v>
      </c>
      <c r="DS31" s="19">
        <v>15162</v>
      </c>
      <c r="DT31" s="50">
        <v>2856</v>
      </c>
      <c r="DU31" s="19">
        <v>113</v>
      </c>
      <c r="DV31" s="50">
        <v>216</v>
      </c>
      <c r="DW31" s="19">
        <v>0</v>
      </c>
      <c r="DX31" s="50">
        <v>168</v>
      </c>
      <c r="DY31" s="19">
        <v>15049</v>
      </c>
      <c r="DZ31" s="50">
        <v>2866</v>
      </c>
    </row>
    <row r="32" spans="1:130" x14ac:dyDescent="0.2">
      <c r="A32" s="52" t="s">
        <v>17</v>
      </c>
      <c r="B32" s="53">
        <v>4357819</v>
      </c>
      <c r="C32" s="54">
        <v>2944</v>
      </c>
      <c r="D32" s="53">
        <v>3663490</v>
      </c>
      <c r="E32" s="54">
        <v>18486</v>
      </c>
      <c r="F32" s="53">
        <v>575429</v>
      </c>
      <c r="G32" s="54">
        <v>18272</v>
      </c>
      <c r="H32" s="53">
        <v>104975</v>
      </c>
      <c r="I32" s="54">
        <v>7798</v>
      </c>
      <c r="J32" s="19">
        <v>1409</v>
      </c>
      <c r="K32" s="50">
        <v>504</v>
      </c>
      <c r="L32" s="52" t="s">
        <v>17</v>
      </c>
      <c r="M32" s="23">
        <v>623</v>
      </c>
      <c r="N32" s="50">
        <v>585</v>
      </c>
      <c r="O32" s="19">
        <v>1443</v>
      </c>
      <c r="P32" s="50">
        <v>1008</v>
      </c>
      <c r="Q32" s="19">
        <v>703</v>
      </c>
      <c r="R32" s="50">
        <v>489</v>
      </c>
      <c r="S32" s="19">
        <v>3709</v>
      </c>
      <c r="T32" s="50">
        <v>1062</v>
      </c>
      <c r="U32" s="19">
        <v>2376</v>
      </c>
      <c r="V32" s="50">
        <v>1744</v>
      </c>
      <c r="W32" s="52" t="s">
        <v>17</v>
      </c>
      <c r="X32" s="19">
        <v>259</v>
      </c>
      <c r="Y32" s="50">
        <v>260</v>
      </c>
      <c r="Z32" s="19">
        <v>139</v>
      </c>
      <c r="AA32" s="50">
        <v>227</v>
      </c>
      <c r="AB32" s="19">
        <v>348</v>
      </c>
      <c r="AC32" s="50">
        <v>249</v>
      </c>
      <c r="AD32" s="19">
        <v>6905</v>
      </c>
      <c r="AE32" s="50">
        <v>1729</v>
      </c>
      <c r="AF32" s="19">
        <v>4392</v>
      </c>
      <c r="AG32" s="50">
        <v>1677</v>
      </c>
      <c r="AH32" s="52" t="s">
        <v>17</v>
      </c>
      <c r="AI32" s="19">
        <v>423</v>
      </c>
      <c r="AJ32" s="50">
        <v>443</v>
      </c>
      <c r="AK32" s="19">
        <v>473</v>
      </c>
      <c r="AL32" s="50">
        <v>555</v>
      </c>
      <c r="AM32" s="19">
        <v>5478</v>
      </c>
      <c r="AN32" s="50">
        <v>1586</v>
      </c>
      <c r="AO32" s="19">
        <v>12431</v>
      </c>
      <c r="AP32" s="50">
        <v>2459</v>
      </c>
      <c r="AQ32" s="19">
        <v>1043</v>
      </c>
      <c r="AR32" s="50">
        <v>1051</v>
      </c>
      <c r="AS32" s="52" t="s">
        <v>17</v>
      </c>
      <c r="AT32" s="19">
        <v>913</v>
      </c>
      <c r="AU32" s="50">
        <v>666</v>
      </c>
      <c r="AV32" s="23" t="s">
        <v>61</v>
      </c>
      <c r="AW32" s="50" t="s">
        <v>61</v>
      </c>
      <c r="AX32" s="23">
        <v>1251</v>
      </c>
      <c r="AY32" s="50">
        <v>702</v>
      </c>
      <c r="AZ32" s="19">
        <v>155</v>
      </c>
      <c r="BA32" s="50">
        <v>217</v>
      </c>
      <c r="BB32" s="19">
        <v>1168</v>
      </c>
      <c r="BC32" s="50">
        <v>637</v>
      </c>
      <c r="BD32" s="52" t="s">
        <v>17</v>
      </c>
      <c r="BE32" s="19">
        <v>390</v>
      </c>
      <c r="BF32" s="50">
        <v>443</v>
      </c>
      <c r="BG32" s="19">
        <v>2612</v>
      </c>
      <c r="BH32" s="50">
        <v>788</v>
      </c>
      <c r="BI32" s="19">
        <v>640</v>
      </c>
      <c r="BJ32" s="50">
        <v>556</v>
      </c>
      <c r="BK32" s="19">
        <v>571</v>
      </c>
      <c r="BL32" s="50">
        <v>521</v>
      </c>
      <c r="BM32" s="19">
        <v>2490</v>
      </c>
      <c r="BN32" s="50">
        <v>1908</v>
      </c>
      <c r="BO32" s="52" t="s">
        <v>17</v>
      </c>
      <c r="BP32" s="19">
        <v>0</v>
      </c>
      <c r="BQ32" s="50">
        <v>185</v>
      </c>
      <c r="BR32" s="19">
        <v>525</v>
      </c>
      <c r="BS32" s="50">
        <v>494</v>
      </c>
      <c r="BT32" s="19">
        <v>665</v>
      </c>
      <c r="BU32" s="50">
        <v>565</v>
      </c>
      <c r="BV32" s="19">
        <v>69</v>
      </c>
      <c r="BW32" s="50">
        <v>70</v>
      </c>
      <c r="BX32" s="19">
        <v>757</v>
      </c>
      <c r="BY32" s="50">
        <v>698</v>
      </c>
      <c r="BZ32" s="52" t="s">
        <v>17</v>
      </c>
      <c r="CA32" s="19">
        <v>74</v>
      </c>
      <c r="CB32" s="50">
        <v>132</v>
      </c>
      <c r="CC32" s="19">
        <v>2414</v>
      </c>
      <c r="CD32" s="50">
        <v>1259</v>
      </c>
      <c r="CE32" s="19">
        <v>3965</v>
      </c>
      <c r="CF32" s="50">
        <v>1357</v>
      </c>
      <c r="CG32" s="19">
        <v>0</v>
      </c>
      <c r="CH32" s="50">
        <v>185</v>
      </c>
      <c r="CI32" s="19">
        <v>16715</v>
      </c>
      <c r="CJ32" s="50">
        <v>2934</v>
      </c>
      <c r="CK32" s="52" t="s">
        <v>17</v>
      </c>
      <c r="CL32" s="19">
        <v>1012</v>
      </c>
      <c r="CM32" s="50">
        <v>640</v>
      </c>
      <c r="CN32" s="19">
        <v>375</v>
      </c>
      <c r="CO32" s="50">
        <v>347</v>
      </c>
      <c r="CP32" s="19">
        <v>1952</v>
      </c>
      <c r="CQ32" s="50">
        <v>666</v>
      </c>
      <c r="CR32" s="19">
        <v>0</v>
      </c>
      <c r="CS32" s="50">
        <v>185</v>
      </c>
      <c r="CT32" s="19">
        <v>335</v>
      </c>
      <c r="CU32" s="50">
        <v>304</v>
      </c>
      <c r="CV32" s="52" t="s">
        <v>17</v>
      </c>
      <c r="CW32" s="19">
        <v>482</v>
      </c>
      <c r="CX32" s="50">
        <v>525</v>
      </c>
      <c r="CY32" s="19">
        <v>11393</v>
      </c>
      <c r="CZ32" s="50">
        <v>2447</v>
      </c>
      <c r="DA32" s="19">
        <v>5568</v>
      </c>
      <c r="DB32" s="50">
        <v>1892</v>
      </c>
      <c r="DC32" s="19">
        <v>155</v>
      </c>
      <c r="DD32" s="50">
        <v>250</v>
      </c>
      <c r="DE32" s="19">
        <v>144</v>
      </c>
      <c r="DF32" s="50">
        <v>156</v>
      </c>
      <c r="DG32" s="52" t="s">
        <v>17</v>
      </c>
      <c r="DH32" s="19">
        <v>1779</v>
      </c>
      <c r="DI32" s="50">
        <v>650</v>
      </c>
      <c r="DJ32" s="19">
        <v>1547</v>
      </c>
      <c r="DK32" s="50">
        <v>690</v>
      </c>
      <c r="DL32" s="19">
        <v>2220</v>
      </c>
      <c r="DM32" s="50">
        <v>933</v>
      </c>
      <c r="DN32" s="19">
        <v>194</v>
      </c>
      <c r="DO32" s="50">
        <v>200</v>
      </c>
      <c r="DP32" s="19">
        <v>291</v>
      </c>
      <c r="DQ32" s="50">
        <v>290</v>
      </c>
      <c r="DR32" s="52" t="s">
        <v>17</v>
      </c>
      <c r="DS32" s="19">
        <v>13925</v>
      </c>
      <c r="DT32" s="50">
        <v>2546</v>
      </c>
      <c r="DU32" s="19">
        <v>84</v>
      </c>
      <c r="DV32" s="50">
        <v>155</v>
      </c>
      <c r="DW32" s="19">
        <v>0</v>
      </c>
      <c r="DX32" s="50">
        <v>185</v>
      </c>
      <c r="DY32" s="19">
        <v>13841</v>
      </c>
      <c r="DZ32" s="50">
        <v>2544</v>
      </c>
    </row>
    <row r="33" spans="1:130" x14ac:dyDescent="0.2">
      <c r="A33" s="52" t="s">
        <v>18</v>
      </c>
      <c r="B33" s="53">
        <v>4593505</v>
      </c>
      <c r="C33" s="54">
        <v>3584</v>
      </c>
      <c r="D33" s="53">
        <v>3970442</v>
      </c>
      <c r="E33" s="54">
        <v>20735</v>
      </c>
      <c r="F33" s="53">
        <v>511702</v>
      </c>
      <c r="G33" s="54">
        <v>18953</v>
      </c>
      <c r="H33" s="53">
        <v>97814</v>
      </c>
      <c r="I33" s="54">
        <v>7800</v>
      </c>
      <c r="J33" s="19">
        <v>4808</v>
      </c>
      <c r="K33" s="50">
        <v>1887</v>
      </c>
      <c r="L33" s="52" t="s">
        <v>18</v>
      </c>
      <c r="M33" s="23">
        <v>890</v>
      </c>
      <c r="N33" s="50">
        <v>587</v>
      </c>
      <c r="O33" s="19">
        <v>967</v>
      </c>
      <c r="P33" s="50">
        <v>531</v>
      </c>
      <c r="Q33" s="19">
        <v>2293</v>
      </c>
      <c r="R33" s="50">
        <v>813</v>
      </c>
      <c r="S33" s="19">
        <v>4079</v>
      </c>
      <c r="T33" s="50">
        <v>1050</v>
      </c>
      <c r="U33" s="19">
        <v>2540</v>
      </c>
      <c r="V33" s="50">
        <v>1253</v>
      </c>
      <c r="W33" s="52" t="s">
        <v>18</v>
      </c>
      <c r="X33" s="19">
        <v>716</v>
      </c>
      <c r="Y33" s="50">
        <v>536</v>
      </c>
      <c r="Z33" s="19">
        <v>122</v>
      </c>
      <c r="AA33" s="50">
        <v>134</v>
      </c>
      <c r="AB33" s="19">
        <v>383</v>
      </c>
      <c r="AC33" s="50">
        <v>286</v>
      </c>
      <c r="AD33" s="19">
        <v>7182</v>
      </c>
      <c r="AE33" s="50">
        <v>2790</v>
      </c>
      <c r="AF33" s="19">
        <v>6384</v>
      </c>
      <c r="AG33" s="50">
        <v>2013</v>
      </c>
      <c r="AH33" s="52" t="s">
        <v>18</v>
      </c>
      <c r="AI33" s="19">
        <v>1186</v>
      </c>
      <c r="AJ33" s="50">
        <v>1018</v>
      </c>
      <c r="AK33" s="19">
        <v>0</v>
      </c>
      <c r="AL33" s="50">
        <v>201</v>
      </c>
      <c r="AM33" s="19">
        <v>1961</v>
      </c>
      <c r="AN33" s="50">
        <v>1250</v>
      </c>
      <c r="AO33" s="19">
        <v>150</v>
      </c>
      <c r="AP33" s="50">
        <v>185</v>
      </c>
      <c r="AQ33" s="19">
        <v>0</v>
      </c>
      <c r="AR33" s="50">
        <v>201</v>
      </c>
      <c r="AS33" s="52" t="s">
        <v>18</v>
      </c>
      <c r="AT33" s="19">
        <v>1013</v>
      </c>
      <c r="AU33" s="50">
        <v>495</v>
      </c>
      <c r="AV33" s="19">
        <v>1734</v>
      </c>
      <c r="AW33" s="50">
        <v>901</v>
      </c>
      <c r="AX33" s="23" t="s">
        <v>61</v>
      </c>
      <c r="AY33" s="50" t="s">
        <v>61</v>
      </c>
      <c r="AZ33" s="23">
        <v>0</v>
      </c>
      <c r="BA33" s="50">
        <v>201</v>
      </c>
      <c r="BB33" s="19">
        <v>1013</v>
      </c>
      <c r="BC33" s="50">
        <v>689</v>
      </c>
      <c r="BD33" s="52" t="s">
        <v>18</v>
      </c>
      <c r="BE33" s="19">
        <v>1484</v>
      </c>
      <c r="BF33" s="50">
        <v>993</v>
      </c>
      <c r="BG33" s="19">
        <v>1372</v>
      </c>
      <c r="BH33" s="50">
        <v>672</v>
      </c>
      <c r="BI33" s="19">
        <v>404</v>
      </c>
      <c r="BJ33" s="50">
        <v>475</v>
      </c>
      <c r="BK33" s="19">
        <v>7926</v>
      </c>
      <c r="BL33" s="50">
        <v>2600</v>
      </c>
      <c r="BM33" s="19">
        <v>2971</v>
      </c>
      <c r="BN33" s="50">
        <v>1534</v>
      </c>
      <c r="BO33" s="52" t="s">
        <v>18</v>
      </c>
      <c r="BP33" s="19">
        <v>396</v>
      </c>
      <c r="BQ33" s="50">
        <v>313</v>
      </c>
      <c r="BR33" s="19">
        <v>314</v>
      </c>
      <c r="BS33" s="50">
        <v>449</v>
      </c>
      <c r="BT33" s="19">
        <v>1001</v>
      </c>
      <c r="BU33" s="50">
        <v>772</v>
      </c>
      <c r="BV33" s="19">
        <v>291</v>
      </c>
      <c r="BW33" s="50">
        <v>315</v>
      </c>
      <c r="BX33" s="19">
        <v>543</v>
      </c>
      <c r="BY33" s="50">
        <v>572</v>
      </c>
      <c r="BZ33" s="52" t="s">
        <v>18</v>
      </c>
      <c r="CA33" s="19">
        <v>301</v>
      </c>
      <c r="CB33" s="50">
        <v>322</v>
      </c>
      <c r="CC33" s="19">
        <v>2061</v>
      </c>
      <c r="CD33" s="50">
        <v>1069</v>
      </c>
      <c r="CE33" s="19">
        <v>3185</v>
      </c>
      <c r="CF33" s="50">
        <v>1590</v>
      </c>
      <c r="CG33" s="19">
        <v>167</v>
      </c>
      <c r="CH33" s="50">
        <v>272</v>
      </c>
      <c r="CI33" s="19">
        <v>2303</v>
      </c>
      <c r="CJ33" s="50">
        <v>1345</v>
      </c>
      <c r="CK33" s="52" t="s">
        <v>18</v>
      </c>
      <c r="CL33" s="19">
        <v>2385</v>
      </c>
      <c r="CM33" s="50">
        <v>1303</v>
      </c>
      <c r="CN33" s="19">
        <v>646</v>
      </c>
      <c r="CO33" s="50">
        <v>746</v>
      </c>
      <c r="CP33" s="19">
        <v>585</v>
      </c>
      <c r="CQ33" s="50">
        <v>342</v>
      </c>
      <c r="CR33" s="19">
        <v>123</v>
      </c>
      <c r="CS33" s="50">
        <v>106</v>
      </c>
      <c r="CT33" s="19">
        <v>911</v>
      </c>
      <c r="CU33" s="50">
        <v>433</v>
      </c>
      <c r="CV33" s="52" t="s">
        <v>18</v>
      </c>
      <c r="CW33" s="19">
        <v>365</v>
      </c>
      <c r="CX33" s="50">
        <v>384</v>
      </c>
      <c r="CY33" s="19">
        <v>2479</v>
      </c>
      <c r="CZ33" s="50">
        <v>1033</v>
      </c>
      <c r="DA33" s="19">
        <v>21516</v>
      </c>
      <c r="DB33" s="50">
        <v>3251</v>
      </c>
      <c r="DC33" s="19">
        <v>445</v>
      </c>
      <c r="DD33" s="50">
        <v>370</v>
      </c>
      <c r="DE33" s="19">
        <v>0</v>
      </c>
      <c r="DF33" s="50">
        <v>201</v>
      </c>
      <c r="DG33" s="52" t="s">
        <v>18</v>
      </c>
      <c r="DH33" s="19">
        <v>3433</v>
      </c>
      <c r="DI33" s="50">
        <v>1690</v>
      </c>
      <c r="DJ33" s="19">
        <v>1518</v>
      </c>
      <c r="DK33" s="50">
        <v>1107</v>
      </c>
      <c r="DL33" s="19">
        <v>369</v>
      </c>
      <c r="DM33" s="50">
        <v>393</v>
      </c>
      <c r="DN33" s="19">
        <v>648</v>
      </c>
      <c r="DO33" s="50">
        <v>439</v>
      </c>
      <c r="DP33" s="19">
        <v>251</v>
      </c>
      <c r="DQ33" s="50">
        <v>370</v>
      </c>
      <c r="DR33" s="52" t="s">
        <v>18</v>
      </c>
      <c r="DS33" s="19">
        <v>13547</v>
      </c>
      <c r="DT33" s="50">
        <v>2624</v>
      </c>
      <c r="DU33" s="19">
        <v>60</v>
      </c>
      <c r="DV33" s="50">
        <v>75</v>
      </c>
      <c r="DW33" s="19">
        <v>131</v>
      </c>
      <c r="DX33" s="50">
        <v>135</v>
      </c>
      <c r="DY33" s="19">
        <v>13356</v>
      </c>
      <c r="DZ33" s="50">
        <v>2660</v>
      </c>
    </row>
    <row r="34" spans="1:130" x14ac:dyDescent="0.2">
      <c r="A34" s="52" t="s">
        <v>19</v>
      </c>
      <c r="B34" s="53">
        <v>1317638</v>
      </c>
      <c r="C34" s="54">
        <v>1582</v>
      </c>
      <c r="D34" s="53">
        <v>1138397</v>
      </c>
      <c r="E34" s="54">
        <v>9455</v>
      </c>
      <c r="F34" s="53">
        <v>134611</v>
      </c>
      <c r="G34" s="54">
        <v>8431</v>
      </c>
      <c r="H34" s="53">
        <v>39065</v>
      </c>
      <c r="I34" s="54">
        <v>4220</v>
      </c>
      <c r="J34" s="19">
        <v>0</v>
      </c>
      <c r="K34" s="50">
        <v>159</v>
      </c>
      <c r="L34" s="52" t="s">
        <v>19</v>
      </c>
      <c r="M34" s="23">
        <v>0</v>
      </c>
      <c r="N34" s="50">
        <v>159</v>
      </c>
      <c r="O34" s="19">
        <v>612</v>
      </c>
      <c r="P34" s="50">
        <v>516</v>
      </c>
      <c r="Q34" s="19">
        <v>0</v>
      </c>
      <c r="R34" s="50">
        <v>159</v>
      </c>
      <c r="S34" s="19">
        <v>2063</v>
      </c>
      <c r="T34" s="50">
        <v>1141</v>
      </c>
      <c r="U34" s="19">
        <v>546</v>
      </c>
      <c r="V34" s="50">
        <v>374</v>
      </c>
      <c r="W34" s="52" t="s">
        <v>19</v>
      </c>
      <c r="X34" s="19">
        <v>1470</v>
      </c>
      <c r="Y34" s="50">
        <v>658</v>
      </c>
      <c r="Z34" s="19">
        <v>324</v>
      </c>
      <c r="AA34" s="50">
        <v>328</v>
      </c>
      <c r="AB34" s="19">
        <v>154</v>
      </c>
      <c r="AC34" s="50">
        <v>173</v>
      </c>
      <c r="AD34" s="19">
        <v>2694</v>
      </c>
      <c r="AE34" s="50">
        <v>1009</v>
      </c>
      <c r="AF34" s="19">
        <v>169</v>
      </c>
      <c r="AG34" s="50">
        <v>184</v>
      </c>
      <c r="AH34" s="52" t="s">
        <v>19</v>
      </c>
      <c r="AI34" s="19">
        <v>0</v>
      </c>
      <c r="AJ34" s="50">
        <v>159</v>
      </c>
      <c r="AK34" s="19">
        <v>67</v>
      </c>
      <c r="AL34" s="50">
        <v>107</v>
      </c>
      <c r="AM34" s="19">
        <v>829</v>
      </c>
      <c r="AN34" s="50">
        <v>620</v>
      </c>
      <c r="AO34" s="19">
        <v>116</v>
      </c>
      <c r="AP34" s="50">
        <v>136</v>
      </c>
      <c r="AQ34" s="19">
        <v>198</v>
      </c>
      <c r="AR34" s="50">
        <v>294</v>
      </c>
      <c r="AS34" s="52" t="s">
        <v>19</v>
      </c>
      <c r="AT34" s="19">
        <v>161</v>
      </c>
      <c r="AU34" s="50">
        <v>255</v>
      </c>
      <c r="AV34" s="19">
        <v>269</v>
      </c>
      <c r="AW34" s="50">
        <v>371</v>
      </c>
      <c r="AX34" s="19">
        <v>1014</v>
      </c>
      <c r="AY34" s="50">
        <v>780</v>
      </c>
      <c r="AZ34" s="23" t="s">
        <v>61</v>
      </c>
      <c r="BA34" s="50" t="s">
        <v>61</v>
      </c>
      <c r="BB34" s="23">
        <v>365</v>
      </c>
      <c r="BC34" s="50">
        <v>246</v>
      </c>
      <c r="BD34" s="52" t="s">
        <v>19</v>
      </c>
      <c r="BE34" s="19">
        <v>6232</v>
      </c>
      <c r="BF34" s="50">
        <v>1679</v>
      </c>
      <c r="BG34" s="19">
        <v>268</v>
      </c>
      <c r="BH34" s="50">
        <v>164</v>
      </c>
      <c r="BI34" s="19">
        <v>237</v>
      </c>
      <c r="BJ34" s="50">
        <v>219</v>
      </c>
      <c r="BK34" s="19">
        <v>0</v>
      </c>
      <c r="BL34" s="50">
        <v>159</v>
      </c>
      <c r="BM34" s="19">
        <v>383</v>
      </c>
      <c r="BN34" s="50">
        <v>463</v>
      </c>
      <c r="BO34" s="52" t="s">
        <v>19</v>
      </c>
      <c r="BP34" s="19">
        <v>64</v>
      </c>
      <c r="BQ34" s="50">
        <v>75</v>
      </c>
      <c r="BR34" s="19">
        <v>0</v>
      </c>
      <c r="BS34" s="50">
        <v>159</v>
      </c>
      <c r="BT34" s="19">
        <v>418</v>
      </c>
      <c r="BU34" s="50">
        <v>356</v>
      </c>
      <c r="BV34" s="19">
        <v>4100</v>
      </c>
      <c r="BW34" s="50">
        <v>1300</v>
      </c>
      <c r="BX34" s="19">
        <v>941</v>
      </c>
      <c r="BY34" s="50">
        <v>526</v>
      </c>
      <c r="BZ34" s="52" t="s">
        <v>19</v>
      </c>
      <c r="CA34" s="19">
        <v>923</v>
      </c>
      <c r="CB34" s="50">
        <v>648</v>
      </c>
      <c r="CC34" s="19">
        <v>3505</v>
      </c>
      <c r="CD34" s="50">
        <v>1326</v>
      </c>
      <c r="CE34" s="19">
        <v>781</v>
      </c>
      <c r="CF34" s="50">
        <v>492</v>
      </c>
      <c r="CG34" s="19">
        <v>30</v>
      </c>
      <c r="CH34" s="50">
        <v>48</v>
      </c>
      <c r="CI34" s="19">
        <v>304</v>
      </c>
      <c r="CJ34" s="50">
        <v>284</v>
      </c>
      <c r="CK34" s="52" t="s">
        <v>19</v>
      </c>
      <c r="CL34" s="19">
        <v>242</v>
      </c>
      <c r="CM34" s="50">
        <v>288</v>
      </c>
      <c r="CN34" s="19">
        <v>0</v>
      </c>
      <c r="CO34" s="50">
        <v>159</v>
      </c>
      <c r="CP34" s="19">
        <v>2269</v>
      </c>
      <c r="CQ34" s="50">
        <v>1082</v>
      </c>
      <c r="CR34" s="19">
        <v>438</v>
      </c>
      <c r="CS34" s="50">
        <v>333</v>
      </c>
      <c r="CT34" s="19">
        <v>240</v>
      </c>
      <c r="CU34" s="50">
        <v>168</v>
      </c>
      <c r="CV34" s="52" t="s">
        <v>19</v>
      </c>
      <c r="CW34" s="19">
        <v>63</v>
      </c>
      <c r="CX34" s="50">
        <v>109</v>
      </c>
      <c r="CY34" s="19">
        <v>15</v>
      </c>
      <c r="CZ34" s="50">
        <v>35</v>
      </c>
      <c r="DA34" s="19">
        <v>2219</v>
      </c>
      <c r="DB34" s="50">
        <v>1424</v>
      </c>
      <c r="DC34" s="19">
        <v>854</v>
      </c>
      <c r="DD34" s="50">
        <v>1082</v>
      </c>
      <c r="DE34" s="19">
        <v>1086</v>
      </c>
      <c r="DF34" s="50">
        <v>814</v>
      </c>
      <c r="DG34" s="52" t="s">
        <v>19</v>
      </c>
      <c r="DH34" s="19">
        <v>752</v>
      </c>
      <c r="DI34" s="50">
        <v>493</v>
      </c>
      <c r="DJ34" s="19">
        <v>832</v>
      </c>
      <c r="DK34" s="50">
        <v>550</v>
      </c>
      <c r="DL34" s="19">
        <v>17</v>
      </c>
      <c r="DM34" s="50">
        <v>28</v>
      </c>
      <c r="DN34" s="19">
        <v>720</v>
      </c>
      <c r="DO34" s="50">
        <v>642</v>
      </c>
      <c r="DP34" s="19">
        <v>81</v>
      </c>
      <c r="DQ34" s="50">
        <v>85</v>
      </c>
      <c r="DR34" s="52" t="s">
        <v>19</v>
      </c>
      <c r="DS34" s="19">
        <v>5565</v>
      </c>
      <c r="DT34" s="50">
        <v>1464</v>
      </c>
      <c r="DU34" s="19">
        <v>0</v>
      </c>
      <c r="DV34" s="50">
        <v>159</v>
      </c>
      <c r="DW34" s="19">
        <v>0</v>
      </c>
      <c r="DX34" s="50">
        <v>159</v>
      </c>
      <c r="DY34" s="19">
        <v>5565</v>
      </c>
      <c r="DZ34" s="50">
        <v>1464</v>
      </c>
    </row>
    <row r="35" spans="1:130" x14ac:dyDescent="0.2">
      <c r="A35" s="52"/>
      <c r="B35" s="53"/>
      <c r="C35" s="54"/>
      <c r="D35" s="53"/>
      <c r="E35" s="54"/>
      <c r="F35" s="53"/>
      <c r="G35" s="54"/>
      <c r="H35" s="53"/>
      <c r="I35" s="54"/>
      <c r="J35" s="19"/>
      <c r="K35" s="50"/>
      <c r="L35" s="52"/>
      <c r="M35" s="23"/>
      <c r="N35" s="50"/>
      <c r="O35" s="19"/>
      <c r="P35" s="50"/>
      <c r="Q35" s="19"/>
      <c r="R35" s="50"/>
      <c r="S35" s="19"/>
      <c r="T35" s="50"/>
      <c r="U35" s="19"/>
      <c r="V35" s="50"/>
      <c r="W35" s="52"/>
      <c r="X35" s="19"/>
      <c r="Y35" s="50"/>
      <c r="Z35" s="19"/>
      <c r="AA35" s="50"/>
      <c r="AB35" s="19"/>
      <c r="AC35" s="50"/>
      <c r="AD35" s="19"/>
      <c r="AE35" s="50"/>
      <c r="AF35" s="19"/>
      <c r="AG35" s="50"/>
      <c r="AH35" s="52"/>
      <c r="AI35" s="19"/>
      <c r="AJ35" s="50"/>
      <c r="AK35" s="19"/>
      <c r="AL35" s="50"/>
      <c r="AM35" s="19"/>
      <c r="AN35" s="50"/>
      <c r="AO35" s="19"/>
      <c r="AP35" s="50"/>
      <c r="AQ35" s="19"/>
      <c r="AR35" s="50"/>
      <c r="AS35" s="52"/>
      <c r="AT35" s="19"/>
      <c r="AU35" s="50"/>
      <c r="AV35" s="19"/>
      <c r="AW35" s="50"/>
      <c r="AX35" s="19"/>
      <c r="AY35" s="50"/>
      <c r="AZ35" s="19"/>
      <c r="BA35" s="50"/>
      <c r="BB35" s="19"/>
      <c r="BC35" s="50"/>
      <c r="BD35" s="52"/>
      <c r="BE35" s="19"/>
      <c r="BF35" s="50"/>
      <c r="BG35" s="19"/>
      <c r="BH35" s="50"/>
      <c r="BI35" s="19"/>
      <c r="BJ35" s="50"/>
      <c r="BK35" s="19"/>
      <c r="BL35" s="50"/>
      <c r="BM35" s="19"/>
      <c r="BN35" s="50"/>
      <c r="BO35" s="52"/>
      <c r="BP35" s="19"/>
      <c r="BQ35" s="50"/>
      <c r="BR35" s="19"/>
      <c r="BS35" s="50"/>
      <c r="BT35" s="19"/>
      <c r="BU35" s="50"/>
      <c r="BV35" s="19"/>
      <c r="BW35" s="50"/>
      <c r="BX35" s="19"/>
      <c r="BY35" s="50"/>
      <c r="BZ35" s="52"/>
      <c r="CA35" s="19"/>
      <c r="CB35" s="50"/>
      <c r="CC35" s="19"/>
      <c r="CD35" s="50"/>
      <c r="CE35" s="19"/>
      <c r="CF35" s="50"/>
      <c r="CG35" s="19"/>
      <c r="CH35" s="50"/>
      <c r="CI35" s="19"/>
      <c r="CJ35" s="50"/>
      <c r="CK35" s="52"/>
      <c r="CL35" s="19"/>
      <c r="CM35" s="50"/>
      <c r="CN35" s="19"/>
      <c r="CO35" s="50"/>
      <c r="CP35" s="19"/>
      <c r="CQ35" s="50"/>
      <c r="CR35" s="19"/>
      <c r="CS35" s="50"/>
      <c r="CT35" s="19"/>
      <c r="CU35" s="50"/>
      <c r="CV35" s="52"/>
      <c r="CW35" s="19"/>
      <c r="CX35" s="50"/>
      <c r="CY35" s="19"/>
      <c r="CZ35" s="50"/>
      <c r="DA35" s="19"/>
      <c r="DB35" s="50"/>
      <c r="DC35" s="19"/>
      <c r="DD35" s="50"/>
      <c r="DE35" s="19"/>
      <c r="DF35" s="50"/>
      <c r="DG35" s="52"/>
      <c r="DH35" s="19"/>
      <c r="DI35" s="50"/>
      <c r="DJ35" s="19"/>
      <c r="DK35" s="50"/>
      <c r="DL35" s="19"/>
      <c r="DM35" s="50"/>
      <c r="DN35" s="19"/>
      <c r="DO35" s="50"/>
      <c r="DP35" s="19"/>
      <c r="DQ35" s="50"/>
      <c r="DR35" s="52"/>
      <c r="DS35" s="19"/>
      <c r="DT35" s="50"/>
      <c r="DU35" s="19"/>
      <c r="DV35" s="50"/>
      <c r="DW35" s="19"/>
      <c r="DX35" s="50"/>
      <c r="DY35" s="19"/>
      <c r="DZ35" s="50"/>
    </row>
    <row r="36" spans="1:130" x14ac:dyDescent="0.2">
      <c r="A36" s="52" t="s">
        <v>20</v>
      </c>
      <c r="B36" s="53">
        <v>5911235</v>
      </c>
      <c r="C36" s="54">
        <v>3586</v>
      </c>
      <c r="D36" s="53">
        <v>5091903</v>
      </c>
      <c r="E36" s="54">
        <v>22914</v>
      </c>
      <c r="F36" s="53">
        <v>615601</v>
      </c>
      <c r="G36" s="54">
        <v>20033</v>
      </c>
      <c r="H36" s="53">
        <v>156787</v>
      </c>
      <c r="I36" s="54">
        <v>9338</v>
      </c>
      <c r="J36" s="19">
        <v>770</v>
      </c>
      <c r="K36" s="50">
        <v>455</v>
      </c>
      <c r="L36" s="52" t="s">
        <v>20</v>
      </c>
      <c r="M36" s="23">
        <v>657</v>
      </c>
      <c r="N36" s="50">
        <v>528</v>
      </c>
      <c r="O36" s="19">
        <v>2018</v>
      </c>
      <c r="P36" s="50">
        <v>1551</v>
      </c>
      <c r="Q36" s="19">
        <v>500</v>
      </c>
      <c r="R36" s="50">
        <v>452</v>
      </c>
      <c r="S36" s="19">
        <v>7073</v>
      </c>
      <c r="T36" s="50">
        <v>1898</v>
      </c>
      <c r="U36" s="19">
        <v>1834</v>
      </c>
      <c r="V36" s="50">
        <v>896</v>
      </c>
      <c r="W36" s="52" t="s">
        <v>20</v>
      </c>
      <c r="X36" s="19">
        <v>1784</v>
      </c>
      <c r="Y36" s="50">
        <v>867</v>
      </c>
      <c r="Z36" s="19">
        <v>4790</v>
      </c>
      <c r="AA36" s="50">
        <v>1569</v>
      </c>
      <c r="AB36" s="19">
        <v>17421</v>
      </c>
      <c r="AC36" s="50">
        <v>2899</v>
      </c>
      <c r="AD36" s="19">
        <v>8637</v>
      </c>
      <c r="AE36" s="50">
        <v>2248</v>
      </c>
      <c r="AF36" s="19">
        <v>6667</v>
      </c>
      <c r="AG36" s="50">
        <v>1791</v>
      </c>
      <c r="AH36" s="52" t="s">
        <v>20</v>
      </c>
      <c r="AI36" s="19">
        <v>2157</v>
      </c>
      <c r="AJ36" s="50">
        <v>1302</v>
      </c>
      <c r="AK36" s="19">
        <v>78</v>
      </c>
      <c r="AL36" s="50">
        <v>135</v>
      </c>
      <c r="AM36" s="19">
        <v>2076</v>
      </c>
      <c r="AN36" s="50">
        <v>784</v>
      </c>
      <c r="AO36" s="19">
        <v>1057</v>
      </c>
      <c r="AP36" s="50">
        <v>595</v>
      </c>
      <c r="AQ36" s="19">
        <v>476</v>
      </c>
      <c r="AR36" s="50">
        <v>366</v>
      </c>
      <c r="AS36" s="52" t="s">
        <v>20</v>
      </c>
      <c r="AT36" s="19">
        <v>128</v>
      </c>
      <c r="AU36" s="50">
        <v>162</v>
      </c>
      <c r="AV36" s="19">
        <v>804</v>
      </c>
      <c r="AW36" s="50">
        <v>702</v>
      </c>
      <c r="AX36" s="19">
        <v>1343</v>
      </c>
      <c r="AY36" s="50">
        <v>1014</v>
      </c>
      <c r="AZ36" s="19">
        <v>332</v>
      </c>
      <c r="BA36" s="50">
        <v>417</v>
      </c>
      <c r="BB36" s="23" t="s">
        <v>61</v>
      </c>
      <c r="BC36" s="50" t="s">
        <v>61</v>
      </c>
      <c r="BD36" s="52" t="s">
        <v>20</v>
      </c>
      <c r="BE36" s="23">
        <v>4088</v>
      </c>
      <c r="BF36" s="50">
        <v>1412</v>
      </c>
      <c r="BG36" s="19">
        <v>2437</v>
      </c>
      <c r="BH36" s="50">
        <v>1085</v>
      </c>
      <c r="BI36" s="19">
        <v>688</v>
      </c>
      <c r="BJ36" s="50">
        <v>558</v>
      </c>
      <c r="BK36" s="19">
        <v>294</v>
      </c>
      <c r="BL36" s="50">
        <v>316</v>
      </c>
      <c r="BM36" s="19">
        <v>1117</v>
      </c>
      <c r="BN36" s="50">
        <v>945</v>
      </c>
      <c r="BO36" s="52" t="s">
        <v>20</v>
      </c>
      <c r="BP36" s="19">
        <v>39</v>
      </c>
      <c r="BQ36" s="50">
        <v>63</v>
      </c>
      <c r="BR36" s="19">
        <v>206</v>
      </c>
      <c r="BS36" s="50">
        <v>263</v>
      </c>
      <c r="BT36" s="19">
        <v>521</v>
      </c>
      <c r="BU36" s="50">
        <v>396</v>
      </c>
      <c r="BV36" s="19">
        <v>644</v>
      </c>
      <c r="BW36" s="50">
        <v>518</v>
      </c>
      <c r="BX36" s="19">
        <v>7384</v>
      </c>
      <c r="BY36" s="50">
        <v>1735</v>
      </c>
      <c r="BZ36" s="52" t="s">
        <v>20</v>
      </c>
      <c r="CA36" s="19">
        <v>388</v>
      </c>
      <c r="CB36" s="50">
        <v>337</v>
      </c>
      <c r="CC36" s="19">
        <v>14661</v>
      </c>
      <c r="CD36" s="50">
        <v>3623</v>
      </c>
      <c r="CE36" s="19">
        <v>8842</v>
      </c>
      <c r="CF36" s="50">
        <v>2300</v>
      </c>
      <c r="CG36" s="19">
        <v>140</v>
      </c>
      <c r="CH36" s="50">
        <v>231</v>
      </c>
      <c r="CI36" s="19">
        <v>2948</v>
      </c>
      <c r="CJ36" s="50">
        <v>919</v>
      </c>
      <c r="CK36" s="52" t="s">
        <v>20</v>
      </c>
      <c r="CL36" s="19">
        <v>335</v>
      </c>
      <c r="CM36" s="50">
        <v>227</v>
      </c>
      <c r="CN36" s="19">
        <v>392</v>
      </c>
      <c r="CO36" s="50">
        <v>417</v>
      </c>
      <c r="CP36" s="19">
        <v>13633</v>
      </c>
      <c r="CQ36" s="50">
        <v>2496</v>
      </c>
      <c r="CR36" s="19">
        <v>865</v>
      </c>
      <c r="CS36" s="50">
        <v>611</v>
      </c>
      <c r="CT36" s="19">
        <v>2576</v>
      </c>
      <c r="CU36" s="50">
        <v>826</v>
      </c>
      <c r="CV36" s="52" t="s">
        <v>20</v>
      </c>
      <c r="CW36" s="19">
        <v>0</v>
      </c>
      <c r="CX36" s="50">
        <v>193</v>
      </c>
      <c r="CY36" s="19">
        <v>787</v>
      </c>
      <c r="CZ36" s="50">
        <v>374</v>
      </c>
      <c r="DA36" s="19">
        <v>5285</v>
      </c>
      <c r="DB36" s="50">
        <v>1625</v>
      </c>
      <c r="DC36" s="19">
        <v>977</v>
      </c>
      <c r="DD36" s="50">
        <v>560</v>
      </c>
      <c r="DE36" s="19">
        <v>301</v>
      </c>
      <c r="DF36" s="50">
        <v>403</v>
      </c>
      <c r="DG36" s="52" t="s">
        <v>20</v>
      </c>
      <c r="DH36" s="19">
        <v>21822</v>
      </c>
      <c r="DI36" s="50">
        <v>3543</v>
      </c>
      <c r="DJ36" s="19">
        <v>1244</v>
      </c>
      <c r="DK36" s="50">
        <v>725</v>
      </c>
      <c r="DL36" s="19">
        <v>2598</v>
      </c>
      <c r="DM36" s="50">
        <v>1031</v>
      </c>
      <c r="DN36" s="19">
        <v>754</v>
      </c>
      <c r="DO36" s="50">
        <v>462</v>
      </c>
      <c r="DP36" s="19">
        <v>219</v>
      </c>
      <c r="DQ36" s="50">
        <v>205</v>
      </c>
      <c r="DR36" s="52" t="s">
        <v>20</v>
      </c>
      <c r="DS36" s="19">
        <v>46944</v>
      </c>
      <c r="DT36" s="50">
        <v>5391</v>
      </c>
      <c r="DU36" s="19">
        <v>1154</v>
      </c>
      <c r="DV36" s="50">
        <v>1192</v>
      </c>
      <c r="DW36" s="19">
        <v>51</v>
      </c>
      <c r="DX36" s="50">
        <v>87</v>
      </c>
      <c r="DY36" s="19">
        <v>45739</v>
      </c>
      <c r="DZ36" s="50">
        <v>5219</v>
      </c>
    </row>
    <row r="37" spans="1:130" x14ac:dyDescent="0.2">
      <c r="A37" s="52" t="s">
        <v>21</v>
      </c>
      <c r="B37" s="53">
        <v>6674907</v>
      </c>
      <c r="C37" s="54">
        <v>3547</v>
      </c>
      <c r="D37" s="53">
        <v>5784744</v>
      </c>
      <c r="E37" s="54">
        <v>21481</v>
      </c>
      <c r="F37" s="53">
        <v>672510</v>
      </c>
      <c r="G37" s="54">
        <v>19780</v>
      </c>
      <c r="H37" s="53">
        <v>146622</v>
      </c>
      <c r="I37" s="54">
        <v>7649</v>
      </c>
      <c r="J37" s="19">
        <v>519</v>
      </c>
      <c r="K37" s="50">
        <v>430</v>
      </c>
      <c r="L37" s="52" t="s">
        <v>21</v>
      </c>
      <c r="M37" s="23">
        <v>1874</v>
      </c>
      <c r="N37" s="50">
        <v>1553</v>
      </c>
      <c r="O37" s="19">
        <v>1011</v>
      </c>
      <c r="P37" s="50">
        <v>498</v>
      </c>
      <c r="Q37" s="19">
        <v>234</v>
      </c>
      <c r="R37" s="50">
        <v>377</v>
      </c>
      <c r="S37" s="19">
        <v>14490</v>
      </c>
      <c r="T37" s="50">
        <v>2407</v>
      </c>
      <c r="U37" s="19">
        <v>3008</v>
      </c>
      <c r="V37" s="50">
        <v>1030</v>
      </c>
      <c r="W37" s="52" t="s">
        <v>21</v>
      </c>
      <c r="X37" s="19">
        <v>13287</v>
      </c>
      <c r="Y37" s="50">
        <v>2801</v>
      </c>
      <c r="Z37" s="19">
        <v>88</v>
      </c>
      <c r="AA37" s="50">
        <v>135</v>
      </c>
      <c r="AB37" s="19">
        <v>1689</v>
      </c>
      <c r="AC37" s="50">
        <v>905</v>
      </c>
      <c r="AD37" s="19">
        <v>9570</v>
      </c>
      <c r="AE37" s="50">
        <v>1813</v>
      </c>
      <c r="AF37" s="19">
        <v>2718</v>
      </c>
      <c r="AG37" s="50">
        <v>1095</v>
      </c>
      <c r="AH37" s="52" t="s">
        <v>21</v>
      </c>
      <c r="AI37" s="19">
        <v>404</v>
      </c>
      <c r="AJ37" s="50">
        <v>400</v>
      </c>
      <c r="AK37" s="19">
        <v>441</v>
      </c>
      <c r="AL37" s="50">
        <v>694</v>
      </c>
      <c r="AM37" s="19">
        <v>3199</v>
      </c>
      <c r="AN37" s="50">
        <v>973</v>
      </c>
      <c r="AO37" s="19">
        <v>1269</v>
      </c>
      <c r="AP37" s="50">
        <v>823</v>
      </c>
      <c r="AQ37" s="19">
        <v>681</v>
      </c>
      <c r="AR37" s="50">
        <v>639</v>
      </c>
      <c r="AS37" s="52" t="s">
        <v>21</v>
      </c>
      <c r="AT37" s="19">
        <v>402</v>
      </c>
      <c r="AU37" s="50">
        <v>312</v>
      </c>
      <c r="AV37" s="19">
        <v>253</v>
      </c>
      <c r="AW37" s="50">
        <v>205</v>
      </c>
      <c r="AX37" s="19">
        <v>531</v>
      </c>
      <c r="AY37" s="50">
        <v>609</v>
      </c>
      <c r="AZ37" s="19">
        <v>3944</v>
      </c>
      <c r="BA37" s="50">
        <v>1073</v>
      </c>
      <c r="BB37" s="19">
        <v>3344</v>
      </c>
      <c r="BC37" s="50">
        <v>1045</v>
      </c>
      <c r="BD37" s="52" t="s">
        <v>21</v>
      </c>
      <c r="BE37" s="23" t="s">
        <v>61</v>
      </c>
      <c r="BF37" s="50" t="s">
        <v>61</v>
      </c>
      <c r="BG37" s="23">
        <v>1817</v>
      </c>
      <c r="BH37" s="50">
        <v>753</v>
      </c>
      <c r="BI37" s="19">
        <v>922</v>
      </c>
      <c r="BJ37" s="50">
        <v>490</v>
      </c>
      <c r="BK37" s="19">
        <v>119</v>
      </c>
      <c r="BL37" s="50">
        <v>202</v>
      </c>
      <c r="BM37" s="19">
        <v>1058</v>
      </c>
      <c r="BN37" s="50">
        <v>553</v>
      </c>
      <c r="BO37" s="52" t="s">
        <v>21</v>
      </c>
      <c r="BP37" s="19">
        <v>297</v>
      </c>
      <c r="BQ37" s="50">
        <v>372</v>
      </c>
      <c r="BR37" s="19">
        <v>0</v>
      </c>
      <c r="BS37" s="50">
        <v>198</v>
      </c>
      <c r="BT37" s="19">
        <v>384</v>
      </c>
      <c r="BU37" s="50">
        <v>511</v>
      </c>
      <c r="BV37" s="19">
        <v>11177</v>
      </c>
      <c r="BW37" s="50">
        <v>2029</v>
      </c>
      <c r="BX37" s="19">
        <v>5381</v>
      </c>
      <c r="BY37" s="50">
        <v>1175</v>
      </c>
      <c r="BZ37" s="52" t="s">
        <v>21</v>
      </c>
      <c r="CA37" s="19">
        <v>213</v>
      </c>
      <c r="CB37" s="50">
        <v>183</v>
      </c>
      <c r="CC37" s="19">
        <v>20548</v>
      </c>
      <c r="CD37" s="50">
        <v>2881</v>
      </c>
      <c r="CE37" s="19">
        <v>3035</v>
      </c>
      <c r="CF37" s="50">
        <v>938</v>
      </c>
      <c r="CG37" s="19">
        <v>50</v>
      </c>
      <c r="CH37" s="50">
        <v>85</v>
      </c>
      <c r="CI37" s="19">
        <v>1436</v>
      </c>
      <c r="CJ37" s="50">
        <v>660</v>
      </c>
      <c r="CK37" s="52" t="s">
        <v>21</v>
      </c>
      <c r="CL37" s="19">
        <v>784</v>
      </c>
      <c r="CM37" s="50">
        <v>513</v>
      </c>
      <c r="CN37" s="19">
        <v>512</v>
      </c>
      <c r="CO37" s="50">
        <v>390</v>
      </c>
      <c r="CP37" s="19">
        <v>7067</v>
      </c>
      <c r="CQ37" s="50">
        <v>2912</v>
      </c>
      <c r="CR37" s="19">
        <v>9501</v>
      </c>
      <c r="CS37" s="50">
        <v>2686</v>
      </c>
      <c r="CT37" s="19">
        <v>1094</v>
      </c>
      <c r="CU37" s="50">
        <v>521</v>
      </c>
      <c r="CV37" s="52" t="s">
        <v>21</v>
      </c>
      <c r="CW37" s="19">
        <v>123</v>
      </c>
      <c r="CX37" s="50">
        <v>174</v>
      </c>
      <c r="CY37" s="19">
        <v>1085</v>
      </c>
      <c r="CZ37" s="50">
        <v>499</v>
      </c>
      <c r="DA37" s="19">
        <v>5352</v>
      </c>
      <c r="DB37" s="50">
        <v>1761</v>
      </c>
      <c r="DC37" s="19">
        <v>624</v>
      </c>
      <c r="DD37" s="50">
        <v>530</v>
      </c>
      <c r="DE37" s="19">
        <v>2765</v>
      </c>
      <c r="DF37" s="50">
        <v>1147</v>
      </c>
      <c r="DG37" s="52" t="s">
        <v>21</v>
      </c>
      <c r="DH37" s="19">
        <v>5948</v>
      </c>
      <c r="DI37" s="50">
        <v>1764</v>
      </c>
      <c r="DJ37" s="19">
        <v>1314</v>
      </c>
      <c r="DK37" s="50">
        <v>652</v>
      </c>
      <c r="DL37" s="19">
        <v>221</v>
      </c>
      <c r="DM37" s="50">
        <v>275</v>
      </c>
      <c r="DN37" s="19">
        <v>839</v>
      </c>
      <c r="DO37" s="50">
        <v>525</v>
      </c>
      <c r="DP37" s="19">
        <v>0</v>
      </c>
      <c r="DQ37" s="50">
        <v>198</v>
      </c>
      <c r="DR37" s="52" t="s">
        <v>21</v>
      </c>
      <c r="DS37" s="19">
        <v>71031</v>
      </c>
      <c r="DT37" s="50">
        <v>6462</v>
      </c>
      <c r="DU37" s="19">
        <v>4441</v>
      </c>
      <c r="DV37" s="50">
        <v>1713</v>
      </c>
      <c r="DW37" s="19">
        <v>68</v>
      </c>
      <c r="DX37" s="50">
        <v>112</v>
      </c>
      <c r="DY37" s="19">
        <v>66522</v>
      </c>
      <c r="DZ37" s="50">
        <v>6449</v>
      </c>
    </row>
    <row r="38" spans="1:130" x14ac:dyDescent="0.2">
      <c r="A38" s="52" t="s">
        <v>22</v>
      </c>
      <c r="B38" s="53">
        <v>9795659</v>
      </c>
      <c r="C38" s="54">
        <v>4600</v>
      </c>
      <c r="D38" s="53">
        <v>8336037</v>
      </c>
      <c r="E38" s="54">
        <v>29138</v>
      </c>
      <c r="F38" s="53">
        <v>1261495</v>
      </c>
      <c r="G38" s="54">
        <v>26528</v>
      </c>
      <c r="H38" s="53">
        <v>149991</v>
      </c>
      <c r="I38" s="54">
        <v>9956</v>
      </c>
      <c r="J38" s="19">
        <v>2362</v>
      </c>
      <c r="K38" s="50">
        <v>1075</v>
      </c>
      <c r="L38" s="52" t="s">
        <v>22</v>
      </c>
      <c r="M38" s="23">
        <v>2119</v>
      </c>
      <c r="N38" s="50">
        <v>1034</v>
      </c>
      <c r="O38" s="19">
        <v>6338</v>
      </c>
      <c r="P38" s="50">
        <v>2013</v>
      </c>
      <c r="Q38" s="19">
        <v>788</v>
      </c>
      <c r="R38" s="50">
        <v>621</v>
      </c>
      <c r="S38" s="19">
        <v>9754</v>
      </c>
      <c r="T38" s="50">
        <v>2146</v>
      </c>
      <c r="U38" s="19">
        <v>1938</v>
      </c>
      <c r="V38" s="50">
        <v>607</v>
      </c>
      <c r="W38" s="52" t="s">
        <v>22</v>
      </c>
      <c r="X38" s="19">
        <v>1124</v>
      </c>
      <c r="Y38" s="50">
        <v>470</v>
      </c>
      <c r="Z38" s="19">
        <v>112</v>
      </c>
      <c r="AA38" s="50">
        <v>139</v>
      </c>
      <c r="AB38" s="19">
        <v>411</v>
      </c>
      <c r="AC38" s="50">
        <v>287</v>
      </c>
      <c r="AD38" s="19">
        <v>11186</v>
      </c>
      <c r="AE38" s="50">
        <v>2599</v>
      </c>
      <c r="AF38" s="19">
        <v>5007</v>
      </c>
      <c r="AG38" s="50">
        <v>1830</v>
      </c>
      <c r="AH38" s="52" t="s">
        <v>22</v>
      </c>
      <c r="AI38" s="19">
        <v>881</v>
      </c>
      <c r="AJ38" s="50">
        <v>679</v>
      </c>
      <c r="AK38" s="19">
        <v>132</v>
      </c>
      <c r="AL38" s="50">
        <v>156</v>
      </c>
      <c r="AM38" s="19">
        <v>14603</v>
      </c>
      <c r="AN38" s="50">
        <v>2848</v>
      </c>
      <c r="AO38" s="19">
        <v>10692</v>
      </c>
      <c r="AP38" s="50">
        <v>2122</v>
      </c>
      <c r="AQ38" s="19">
        <v>1525</v>
      </c>
      <c r="AR38" s="50">
        <v>932</v>
      </c>
      <c r="AS38" s="52" t="s">
        <v>22</v>
      </c>
      <c r="AT38" s="19">
        <v>1118</v>
      </c>
      <c r="AU38" s="50">
        <v>577</v>
      </c>
      <c r="AV38" s="19">
        <v>3747</v>
      </c>
      <c r="AW38" s="50">
        <v>1570</v>
      </c>
      <c r="AX38" s="19">
        <v>1212</v>
      </c>
      <c r="AY38" s="50">
        <v>907</v>
      </c>
      <c r="AZ38" s="19">
        <v>261</v>
      </c>
      <c r="BA38" s="50">
        <v>212</v>
      </c>
      <c r="BB38" s="19">
        <v>1425</v>
      </c>
      <c r="BC38" s="50">
        <v>540</v>
      </c>
      <c r="BD38" s="52" t="s">
        <v>22</v>
      </c>
      <c r="BE38" s="19">
        <v>2248</v>
      </c>
      <c r="BF38" s="50">
        <v>1029</v>
      </c>
      <c r="BG38" s="23" t="s">
        <v>61</v>
      </c>
      <c r="BH38" s="50" t="s">
        <v>61</v>
      </c>
      <c r="BI38" s="23">
        <v>2002</v>
      </c>
      <c r="BJ38" s="50">
        <v>751</v>
      </c>
      <c r="BK38" s="19">
        <v>797</v>
      </c>
      <c r="BL38" s="50">
        <v>416</v>
      </c>
      <c r="BM38" s="19">
        <v>2185</v>
      </c>
      <c r="BN38" s="50">
        <v>790</v>
      </c>
      <c r="BO38" s="52" t="s">
        <v>22</v>
      </c>
      <c r="BP38" s="19">
        <v>289</v>
      </c>
      <c r="BQ38" s="50">
        <v>439</v>
      </c>
      <c r="BR38" s="19">
        <v>455</v>
      </c>
      <c r="BS38" s="50">
        <v>346</v>
      </c>
      <c r="BT38" s="19">
        <v>1193</v>
      </c>
      <c r="BU38" s="50">
        <v>783</v>
      </c>
      <c r="BV38" s="19">
        <v>332</v>
      </c>
      <c r="BW38" s="50">
        <v>318</v>
      </c>
      <c r="BX38" s="19">
        <v>1774</v>
      </c>
      <c r="BY38" s="50">
        <v>761</v>
      </c>
      <c r="BZ38" s="52" t="s">
        <v>22</v>
      </c>
      <c r="CA38" s="19">
        <v>579</v>
      </c>
      <c r="CB38" s="50">
        <v>297</v>
      </c>
      <c r="CC38" s="19">
        <v>6226</v>
      </c>
      <c r="CD38" s="50">
        <v>1363</v>
      </c>
      <c r="CE38" s="19">
        <v>3778</v>
      </c>
      <c r="CF38" s="50">
        <v>1436</v>
      </c>
      <c r="CG38" s="19">
        <v>725</v>
      </c>
      <c r="CH38" s="50">
        <v>429</v>
      </c>
      <c r="CI38" s="19">
        <v>12829</v>
      </c>
      <c r="CJ38" s="50">
        <v>2869</v>
      </c>
      <c r="CK38" s="52" t="s">
        <v>22</v>
      </c>
      <c r="CL38" s="19">
        <v>1174</v>
      </c>
      <c r="CM38" s="50">
        <v>647</v>
      </c>
      <c r="CN38" s="19">
        <v>443</v>
      </c>
      <c r="CO38" s="50">
        <v>369</v>
      </c>
      <c r="CP38" s="19">
        <v>3731</v>
      </c>
      <c r="CQ38" s="50">
        <v>1253</v>
      </c>
      <c r="CR38" s="19">
        <v>359</v>
      </c>
      <c r="CS38" s="50">
        <v>302</v>
      </c>
      <c r="CT38" s="19">
        <v>2444</v>
      </c>
      <c r="CU38" s="50">
        <v>1128</v>
      </c>
      <c r="CV38" s="52" t="s">
        <v>22</v>
      </c>
      <c r="CW38" s="19">
        <v>455</v>
      </c>
      <c r="CX38" s="50">
        <v>268</v>
      </c>
      <c r="CY38" s="19">
        <v>7041</v>
      </c>
      <c r="CZ38" s="50">
        <v>2895</v>
      </c>
      <c r="DA38" s="19">
        <v>9446</v>
      </c>
      <c r="DB38" s="50">
        <v>2035</v>
      </c>
      <c r="DC38" s="19">
        <v>403</v>
      </c>
      <c r="DD38" s="50">
        <v>295</v>
      </c>
      <c r="DE38" s="19">
        <v>35</v>
      </c>
      <c r="DF38" s="50">
        <v>59</v>
      </c>
      <c r="DG38" s="52" t="s">
        <v>22</v>
      </c>
      <c r="DH38" s="19">
        <v>3049</v>
      </c>
      <c r="DI38" s="50">
        <v>1004</v>
      </c>
      <c r="DJ38" s="19">
        <v>3049</v>
      </c>
      <c r="DK38" s="50">
        <v>1208</v>
      </c>
      <c r="DL38" s="19">
        <v>560</v>
      </c>
      <c r="DM38" s="50">
        <v>311</v>
      </c>
      <c r="DN38" s="19">
        <v>5538</v>
      </c>
      <c r="DO38" s="50">
        <v>1594</v>
      </c>
      <c r="DP38" s="19">
        <v>117</v>
      </c>
      <c r="DQ38" s="50">
        <v>135</v>
      </c>
      <c r="DR38" s="52" t="s">
        <v>22</v>
      </c>
      <c r="DS38" s="19">
        <v>48136</v>
      </c>
      <c r="DT38" s="50">
        <v>4766</v>
      </c>
      <c r="DU38" s="19">
        <v>717</v>
      </c>
      <c r="DV38" s="50">
        <v>800</v>
      </c>
      <c r="DW38" s="19">
        <v>232</v>
      </c>
      <c r="DX38" s="50">
        <v>178</v>
      </c>
      <c r="DY38" s="19">
        <v>47187</v>
      </c>
      <c r="DZ38" s="50">
        <v>4630</v>
      </c>
    </row>
    <row r="39" spans="1:130" s="85" customFormat="1" x14ac:dyDescent="0.2">
      <c r="A39" s="52" t="s">
        <v>23</v>
      </c>
      <c r="B39" s="53">
        <v>5385219</v>
      </c>
      <c r="C39" s="54">
        <v>3037</v>
      </c>
      <c r="D39" s="53">
        <v>4612655</v>
      </c>
      <c r="E39" s="54">
        <v>18403</v>
      </c>
      <c r="F39" s="53">
        <v>635880</v>
      </c>
      <c r="G39" s="54">
        <v>17046</v>
      </c>
      <c r="H39" s="53">
        <v>106783</v>
      </c>
      <c r="I39" s="54">
        <v>7233</v>
      </c>
      <c r="J39" s="19">
        <v>392</v>
      </c>
      <c r="K39" s="50">
        <v>439</v>
      </c>
      <c r="L39" s="52" t="s">
        <v>23</v>
      </c>
      <c r="M39" s="23">
        <v>860</v>
      </c>
      <c r="N39" s="50">
        <v>575</v>
      </c>
      <c r="O39" s="19">
        <v>2837</v>
      </c>
      <c r="P39" s="50">
        <v>1121</v>
      </c>
      <c r="Q39" s="19">
        <v>570</v>
      </c>
      <c r="R39" s="50">
        <v>457</v>
      </c>
      <c r="S39" s="19">
        <v>9039</v>
      </c>
      <c r="T39" s="50">
        <v>2714</v>
      </c>
      <c r="U39" s="19">
        <v>3451</v>
      </c>
      <c r="V39" s="50">
        <v>1360</v>
      </c>
      <c r="W39" s="52" t="s">
        <v>23</v>
      </c>
      <c r="X39" s="19">
        <v>200</v>
      </c>
      <c r="Y39" s="50">
        <v>220</v>
      </c>
      <c r="Z39" s="19">
        <v>86</v>
      </c>
      <c r="AA39" s="50">
        <v>144</v>
      </c>
      <c r="AB39" s="19">
        <v>70</v>
      </c>
      <c r="AC39" s="50">
        <v>114</v>
      </c>
      <c r="AD39" s="19">
        <v>3762</v>
      </c>
      <c r="AE39" s="50">
        <v>1579</v>
      </c>
      <c r="AF39" s="19">
        <v>2539</v>
      </c>
      <c r="AG39" s="50">
        <v>1022</v>
      </c>
      <c r="AH39" s="52" t="s">
        <v>23</v>
      </c>
      <c r="AI39" s="19">
        <v>110</v>
      </c>
      <c r="AJ39" s="50">
        <v>91</v>
      </c>
      <c r="AK39" s="19">
        <v>326</v>
      </c>
      <c r="AL39" s="50">
        <v>374</v>
      </c>
      <c r="AM39" s="19">
        <v>9734</v>
      </c>
      <c r="AN39" s="50">
        <v>2390</v>
      </c>
      <c r="AO39" s="19">
        <v>2682</v>
      </c>
      <c r="AP39" s="50">
        <v>1483</v>
      </c>
      <c r="AQ39" s="19">
        <v>5975</v>
      </c>
      <c r="AR39" s="50">
        <v>1384</v>
      </c>
      <c r="AS39" s="52" t="s">
        <v>23</v>
      </c>
      <c r="AT39" s="19">
        <v>409</v>
      </c>
      <c r="AU39" s="50">
        <v>297</v>
      </c>
      <c r="AV39" s="19">
        <v>308</v>
      </c>
      <c r="AW39" s="50">
        <v>274</v>
      </c>
      <c r="AX39" s="19">
        <v>523</v>
      </c>
      <c r="AY39" s="50">
        <v>344</v>
      </c>
      <c r="AZ39" s="19">
        <v>136</v>
      </c>
      <c r="BA39" s="50">
        <v>143</v>
      </c>
      <c r="BB39" s="19">
        <v>378</v>
      </c>
      <c r="BC39" s="50">
        <v>363</v>
      </c>
      <c r="BD39" s="52" t="s">
        <v>23</v>
      </c>
      <c r="BE39" s="19">
        <v>1127</v>
      </c>
      <c r="BF39" s="50">
        <v>1065</v>
      </c>
      <c r="BG39" s="19">
        <v>1901</v>
      </c>
      <c r="BH39" s="50">
        <v>728</v>
      </c>
      <c r="BI39" s="23" t="s">
        <v>61</v>
      </c>
      <c r="BJ39" s="50" t="s">
        <v>61</v>
      </c>
      <c r="BK39" s="23">
        <v>913</v>
      </c>
      <c r="BL39" s="50">
        <v>724</v>
      </c>
      <c r="BM39" s="19">
        <v>1842</v>
      </c>
      <c r="BN39" s="50">
        <v>673</v>
      </c>
      <c r="BO39" s="52" t="s">
        <v>23</v>
      </c>
      <c r="BP39" s="19">
        <v>965</v>
      </c>
      <c r="BQ39" s="50">
        <v>628</v>
      </c>
      <c r="BR39" s="19">
        <v>881</v>
      </c>
      <c r="BS39" s="50">
        <v>778</v>
      </c>
      <c r="BT39" s="19">
        <v>942</v>
      </c>
      <c r="BU39" s="50">
        <v>520</v>
      </c>
      <c r="BV39" s="19">
        <v>188</v>
      </c>
      <c r="BW39" s="50">
        <v>158</v>
      </c>
      <c r="BX39" s="19">
        <v>749</v>
      </c>
      <c r="BY39" s="50">
        <v>552</v>
      </c>
      <c r="BZ39" s="52" t="s">
        <v>23</v>
      </c>
      <c r="CA39" s="19">
        <v>557</v>
      </c>
      <c r="CB39" s="50">
        <v>355</v>
      </c>
      <c r="CC39" s="19">
        <v>1468</v>
      </c>
      <c r="CD39" s="50">
        <v>602</v>
      </c>
      <c r="CE39" s="19">
        <v>1152</v>
      </c>
      <c r="CF39" s="50">
        <v>644</v>
      </c>
      <c r="CG39" s="19">
        <v>8587</v>
      </c>
      <c r="CH39" s="50">
        <v>1503</v>
      </c>
      <c r="CI39" s="19">
        <v>1955</v>
      </c>
      <c r="CJ39" s="50">
        <v>757</v>
      </c>
      <c r="CK39" s="52" t="s">
        <v>23</v>
      </c>
      <c r="CL39" s="19">
        <v>505</v>
      </c>
      <c r="CM39" s="50">
        <v>350</v>
      </c>
      <c r="CN39" s="19">
        <v>1219</v>
      </c>
      <c r="CO39" s="50">
        <v>677</v>
      </c>
      <c r="CP39" s="19">
        <v>1665</v>
      </c>
      <c r="CQ39" s="50">
        <v>1020</v>
      </c>
      <c r="CR39" s="19">
        <v>270</v>
      </c>
      <c r="CS39" s="50">
        <v>339</v>
      </c>
      <c r="CT39" s="19">
        <v>414</v>
      </c>
      <c r="CU39" s="50">
        <v>321</v>
      </c>
      <c r="CV39" s="52" t="s">
        <v>23</v>
      </c>
      <c r="CW39" s="19">
        <v>4339</v>
      </c>
      <c r="CX39" s="50">
        <v>1116</v>
      </c>
      <c r="CY39" s="19">
        <v>1214</v>
      </c>
      <c r="CZ39" s="50">
        <v>830</v>
      </c>
      <c r="DA39" s="19">
        <v>3654</v>
      </c>
      <c r="DB39" s="50">
        <v>1179</v>
      </c>
      <c r="DC39" s="19">
        <v>818</v>
      </c>
      <c r="DD39" s="50">
        <v>670</v>
      </c>
      <c r="DE39" s="19">
        <v>95</v>
      </c>
      <c r="DF39" s="50">
        <v>107</v>
      </c>
      <c r="DG39" s="52" t="s">
        <v>23</v>
      </c>
      <c r="DH39" s="19">
        <v>1949</v>
      </c>
      <c r="DI39" s="50">
        <v>907</v>
      </c>
      <c r="DJ39" s="19">
        <v>1930</v>
      </c>
      <c r="DK39" s="50">
        <v>663</v>
      </c>
      <c r="DL39" s="19">
        <v>680</v>
      </c>
      <c r="DM39" s="50">
        <v>927</v>
      </c>
      <c r="DN39" s="19">
        <v>20375</v>
      </c>
      <c r="DO39" s="50">
        <v>2348</v>
      </c>
      <c r="DP39" s="19">
        <v>42</v>
      </c>
      <c r="DQ39" s="50">
        <v>42</v>
      </c>
      <c r="DR39" s="52" t="s">
        <v>23</v>
      </c>
      <c r="DS39" s="19">
        <v>29901</v>
      </c>
      <c r="DT39" s="50">
        <v>5398</v>
      </c>
      <c r="DU39" s="19">
        <v>189</v>
      </c>
      <c r="DV39" s="50">
        <v>257</v>
      </c>
      <c r="DW39" s="19">
        <v>103</v>
      </c>
      <c r="DX39" s="50">
        <v>175</v>
      </c>
      <c r="DY39" s="19">
        <v>29609</v>
      </c>
      <c r="DZ39" s="50">
        <v>5400</v>
      </c>
    </row>
    <row r="40" spans="1:130" s="85" customFormat="1" x14ac:dyDescent="0.2">
      <c r="A40" s="52" t="s">
        <v>24</v>
      </c>
      <c r="B40" s="53">
        <v>2957658</v>
      </c>
      <c r="C40" s="54">
        <v>3082</v>
      </c>
      <c r="D40" s="53">
        <v>2554296</v>
      </c>
      <c r="E40" s="54">
        <v>14497</v>
      </c>
      <c r="F40" s="53">
        <v>321236</v>
      </c>
      <c r="G40" s="54">
        <v>13038</v>
      </c>
      <c r="H40" s="53">
        <v>73927</v>
      </c>
      <c r="I40" s="54">
        <v>6852</v>
      </c>
      <c r="J40" s="19">
        <v>6816</v>
      </c>
      <c r="K40" s="50">
        <v>1736</v>
      </c>
      <c r="L40" s="52" t="s">
        <v>24</v>
      </c>
      <c r="M40" s="23">
        <v>195</v>
      </c>
      <c r="N40" s="50">
        <v>180</v>
      </c>
      <c r="O40" s="19">
        <v>713</v>
      </c>
      <c r="P40" s="50">
        <v>363</v>
      </c>
      <c r="Q40" s="19">
        <v>1462</v>
      </c>
      <c r="R40" s="50">
        <v>946</v>
      </c>
      <c r="S40" s="19">
        <v>6158</v>
      </c>
      <c r="T40" s="50">
        <v>1950</v>
      </c>
      <c r="U40" s="19">
        <v>656</v>
      </c>
      <c r="V40" s="50">
        <v>675</v>
      </c>
      <c r="W40" s="52" t="s">
        <v>24</v>
      </c>
      <c r="X40" s="19">
        <v>118</v>
      </c>
      <c r="Y40" s="50">
        <v>137</v>
      </c>
      <c r="Z40" s="19">
        <v>0</v>
      </c>
      <c r="AA40" s="50">
        <v>206</v>
      </c>
      <c r="AB40" s="19">
        <v>56</v>
      </c>
      <c r="AC40" s="50">
        <v>83</v>
      </c>
      <c r="AD40" s="19">
        <v>7000</v>
      </c>
      <c r="AE40" s="50">
        <v>2179</v>
      </c>
      <c r="AF40" s="19">
        <v>4594</v>
      </c>
      <c r="AG40" s="50">
        <v>1829</v>
      </c>
      <c r="AH40" s="52" t="s">
        <v>24</v>
      </c>
      <c r="AI40" s="19">
        <v>415</v>
      </c>
      <c r="AJ40" s="50">
        <v>450</v>
      </c>
      <c r="AK40" s="19">
        <v>0</v>
      </c>
      <c r="AL40" s="50">
        <v>206</v>
      </c>
      <c r="AM40" s="19">
        <v>3500</v>
      </c>
      <c r="AN40" s="50">
        <v>1410</v>
      </c>
      <c r="AO40" s="19">
        <v>1225</v>
      </c>
      <c r="AP40" s="50">
        <v>783</v>
      </c>
      <c r="AQ40" s="19">
        <v>247</v>
      </c>
      <c r="AR40" s="50">
        <v>266</v>
      </c>
      <c r="AS40" s="52" t="s">
        <v>24</v>
      </c>
      <c r="AT40" s="19">
        <v>299</v>
      </c>
      <c r="AU40" s="50">
        <v>321</v>
      </c>
      <c r="AV40" s="19">
        <v>722</v>
      </c>
      <c r="AW40" s="50">
        <v>589</v>
      </c>
      <c r="AX40" s="19">
        <v>7162</v>
      </c>
      <c r="AY40" s="50">
        <v>1898</v>
      </c>
      <c r="AZ40" s="19">
        <v>0</v>
      </c>
      <c r="BA40" s="50">
        <v>206</v>
      </c>
      <c r="BB40" s="19">
        <v>139</v>
      </c>
      <c r="BC40" s="50">
        <v>148</v>
      </c>
      <c r="BD40" s="52" t="s">
        <v>24</v>
      </c>
      <c r="BE40" s="19">
        <v>536</v>
      </c>
      <c r="BF40" s="50">
        <v>591</v>
      </c>
      <c r="BG40" s="19">
        <v>2849</v>
      </c>
      <c r="BH40" s="50">
        <v>2408</v>
      </c>
      <c r="BI40" s="19">
        <v>68</v>
      </c>
      <c r="BJ40" s="50">
        <v>110</v>
      </c>
      <c r="BK40" s="23" t="s">
        <v>61</v>
      </c>
      <c r="BL40" s="50" t="s">
        <v>61</v>
      </c>
      <c r="BM40" s="23">
        <v>1073</v>
      </c>
      <c r="BN40" s="50">
        <v>678</v>
      </c>
      <c r="BO40" s="52" t="s">
        <v>24</v>
      </c>
      <c r="BP40" s="19">
        <v>457</v>
      </c>
      <c r="BQ40" s="50">
        <v>549</v>
      </c>
      <c r="BR40" s="19">
        <v>680</v>
      </c>
      <c r="BS40" s="50">
        <v>614</v>
      </c>
      <c r="BT40" s="19">
        <v>126</v>
      </c>
      <c r="BU40" s="50">
        <v>195</v>
      </c>
      <c r="BV40" s="19">
        <v>157</v>
      </c>
      <c r="BW40" s="50">
        <v>176</v>
      </c>
      <c r="BX40" s="19">
        <v>59</v>
      </c>
      <c r="BY40" s="50">
        <v>84</v>
      </c>
      <c r="BZ40" s="52" t="s">
        <v>24</v>
      </c>
      <c r="CA40" s="19">
        <v>751</v>
      </c>
      <c r="CB40" s="50">
        <v>392</v>
      </c>
      <c r="CC40" s="19">
        <v>1086</v>
      </c>
      <c r="CD40" s="50">
        <v>379</v>
      </c>
      <c r="CE40" s="19">
        <v>1198</v>
      </c>
      <c r="CF40" s="50">
        <v>503</v>
      </c>
      <c r="CG40" s="19">
        <v>0</v>
      </c>
      <c r="CH40" s="50">
        <v>206</v>
      </c>
      <c r="CI40" s="19">
        <v>1093</v>
      </c>
      <c r="CJ40" s="50">
        <v>703</v>
      </c>
      <c r="CK40" s="52" t="s">
        <v>24</v>
      </c>
      <c r="CL40" s="19">
        <v>376</v>
      </c>
      <c r="CM40" s="50">
        <v>368</v>
      </c>
      <c r="CN40" s="19">
        <v>148</v>
      </c>
      <c r="CO40" s="50">
        <v>223</v>
      </c>
      <c r="CP40" s="19">
        <v>946</v>
      </c>
      <c r="CQ40" s="50">
        <v>633</v>
      </c>
      <c r="CR40" s="19">
        <v>0</v>
      </c>
      <c r="CS40" s="50">
        <v>206</v>
      </c>
      <c r="CT40" s="19">
        <v>2005</v>
      </c>
      <c r="CU40" s="50">
        <v>1846</v>
      </c>
      <c r="CV40" s="52" t="s">
        <v>24</v>
      </c>
      <c r="CW40" s="19">
        <v>0</v>
      </c>
      <c r="CX40" s="50">
        <v>206</v>
      </c>
      <c r="CY40" s="19">
        <v>10017</v>
      </c>
      <c r="CZ40" s="50">
        <v>3115</v>
      </c>
      <c r="DA40" s="19">
        <v>5546</v>
      </c>
      <c r="DB40" s="50">
        <v>1328</v>
      </c>
      <c r="DC40" s="19">
        <v>657</v>
      </c>
      <c r="DD40" s="50">
        <v>790</v>
      </c>
      <c r="DE40" s="19">
        <v>0</v>
      </c>
      <c r="DF40" s="50">
        <v>206</v>
      </c>
      <c r="DG40" s="52" t="s">
        <v>24</v>
      </c>
      <c r="DH40" s="19">
        <v>818</v>
      </c>
      <c r="DI40" s="50">
        <v>619</v>
      </c>
      <c r="DJ40" s="19">
        <v>851</v>
      </c>
      <c r="DK40" s="50">
        <v>678</v>
      </c>
      <c r="DL40" s="19">
        <v>447</v>
      </c>
      <c r="DM40" s="50">
        <v>396</v>
      </c>
      <c r="DN40" s="19">
        <v>506</v>
      </c>
      <c r="DO40" s="50">
        <v>349</v>
      </c>
      <c r="DP40" s="19">
        <v>0</v>
      </c>
      <c r="DQ40" s="50">
        <v>206</v>
      </c>
      <c r="DR40" s="52" t="s">
        <v>24</v>
      </c>
      <c r="DS40" s="19">
        <v>8199</v>
      </c>
      <c r="DT40" s="50">
        <v>1517</v>
      </c>
      <c r="DU40" s="19">
        <v>1343</v>
      </c>
      <c r="DV40" s="50">
        <v>682</v>
      </c>
      <c r="DW40" s="19">
        <v>0</v>
      </c>
      <c r="DX40" s="50">
        <v>206</v>
      </c>
      <c r="DY40" s="19">
        <v>6856</v>
      </c>
      <c r="DZ40" s="50">
        <v>1259</v>
      </c>
    </row>
    <row r="41" spans="1:130" s="85" customFormat="1" x14ac:dyDescent="0.2">
      <c r="A41" s="52"/>
      <c r="B41" s="53"/>
      <c r="C41" s="54"/>
      <c r="D41" s="53"/>
      <c r="E41" s="54"/>
      <c r="F41" s="53"/>
      <c r="G41" s="54"/>
      <c r="H41" s="53"/>
      <c r="I41" s="54"/>
      <c r="J41" s="19"/>
      <c r="K41" s="50"/>
      <c r="L41" s="52"/>
      <c r="M41" s="23"/>
      <c r="N41" s="50"/>
      <c r="O41" s="19"/>
      <c r="P41" s="50"/>
      <c r="Q41" s="19"/>
      <c r="R41" s="50"/>
      <c r="S41" s="19"/>
      <c r="T41" s="50"/>
      <c r="U41" s="19"/>
      <c r="V41" s="50"/>
      <c r="W41" s="52"/>
      <c r="X41" s="19"/>
      <c r="Y41" s="50"/>
      <c r="Z41" s="19"/>
      <c r="AA41" s="50"/>
      <c r="AB41" s="19"/>
      <c r="AC41" s="50"/>
      <c r="AD41" s="19"/>
      <c r="AE41" s="50"/>
      <c r="AF41" s="19"/>
      <c r="AG41" s="50"/>
      <c r="AH41" s="52"/>
      <c r="AI41" s="19"/>
      <c r="AJ41" s="50"/>
      <c r="AK41" s="19"/>
      <c r="AL41" s="50"/>
      <c r="AM41" s="19"/>
      <c r="AN41" s="50"/>
      <c r="AO41" s="19"/>
      <c r="AP41" s="50"/>
      <c r="AQ41" s="19"/>
      <c r="AR41" s="50"/>
      <c r="AS41" s="52"/>
      <c r="AT41" s="19"/>
      <c r="AU41" s="50"/>
      <c r="AV41" s="19"/>
      <c r="AW41" s="50"/>
      <c r="AX41" s="19"/>
      <c r="AY41" s="50"/>
      <c r="AZ41" s="19"/>
      <c r="BA41" s="50"/>
      <c r="BB41" s="19"/>
      <c r="BC41" s="50"/>
      <c r="BD41" s="52"/>
      <c r="BE41" s="19"/>
      <c r="BF41" s="50"/>
      <c r="BG41" s="19"/>
      <c r="BH41" s="50"/>
      <c r="BI41" s="19"/>
      <c r="BJ41" s="50"/>
      <c r="BK41" s="19"/>
      <c r="BL41" s="50"/>
      <c r="BM41" s="19"/>
      <c r="BN41" s="50"/>
      <c r="BO41" s="52"/>
      <c r="BP41" s="19"/>
      <c r="BQ41" s="50"/>
      <c r="BR41" s="19"/>
      <c r="BS41" s="50"/>
      <c r="BT41" s="19"/>
      <c r="BU41" s="50"/>
      <c r="BV41" s="19"/>
      <c r="BW41" s="50"/>
      <c r="BX41" s="19"/>
      <c r="BY41" s="50"/>
      <c r="BZ41" s="52"/>
      <c r="CA41" s="19"/>
      <c r="CB41" s="50"/>
      <c r="CC41" s="19"/>
      <c r="CD41" s="50"/>
      <c r="CE41" s="19"/>
      <c r="CF41" s="50"/>
      <c r="CG41" s="19"/>
      <c r="CH41" s="50"/>
      <c r="CI41" s="19"/>
      <c r="CJ41" s="50"/>
      <c r="CK41" s="52"/>
      <c r="CL41" s="19"/>
      <c r="CM41" s="50"/>
      <c r="CN41" s="19"/>
      <c r="CO41" s="50"/>
      <c r="CP41" s="19"/>
      <c r="CQ41" s="50"/>
      <c r="CR41" s="19"/>
      <c r="CS41" s="50"/>
      <c r="CT41" s="19"/>
      <c r="CU41" s="50"/>
      <c r="CV41" s="52"/>
      <c r="CW41" s="19"/>
      <c r="CX41" s="50"/>
      <c r="CY41" s="19"/>
      <c r="CZ41" s="50"/>
      <c r="DA41" s="19"/>
      <c r="DB41" s="50"/>
      <c r="DC41" s="19"/>
      <c r="DD41" s="50"/>
      <c r="DE41" s="19"/>
      <c r="DF41" s="50"/>
      <c r="DG41" s="52"/>
      <c r="DH41" s="19"/>
      <c r="DI41" s="50"/>
      <c r="DJ41" s="19"/>
      <c r="DK41" s="50"/>
      <c r="DL41" s="19"/>
      <c r="DM41" s="50"/>
      <c r="DN41" s="19"/>
      <c r="DO41" s="50"/>
      <c r="DP41" s="19"/>
      <c r="DQ41" s="50"/>
      <c r="DR41" s="52"/>
      <c r="DS41" s="19"/>
      <c r="DT41" s="50"/>
      <c r="DU41" s="19"/>
      <c r="DV41" s="50"/>
      <c r="DW41" s="19"/>
      <c r="DX41" s="50"/>
      <c r="DY41" s="19"/>
      <c r="DZ41" s="50"/>
    </row>
    <row r="42" spans="1:130" s="85" customFormat="1" x14ac:dyDescent="0.2">
      <c r="A42" s="52" t="s">
        <v>25</v>
      </c>
      <c r="B42" s="53">
        <v>5992195</v>
      </c>
      <c r="C42" s="54">
        <v>3743</v>
      </c>
      <c r="D42" s="53">
        <v>5042396</v>
      </c>
      <c r="E42" s="54">
        <v>23817</v>
      </c>
      <c r="F42" s="53">
        <v>776519</v>
      </c>
      <c r="G42" s="54">
        <v>20564</v>
      </c>
      <c r="H42" s="53">
        <v>153320</v>
      </c>
      <c r="I42" s="54">
        <v>9335</v>
      </c>
      <c r="J42" s="19">
        <v>2807</v>
      </c>
      <c r="K42" s="50">
        <v>1473</v>
      </c>
      <c r="L42" s="52" t="s">
        <v>25</v>
      </c>
      <c r="M42" s="23">
        <v>1013</v>
      </c>
      <c r="N42" s="50">
        <v>618</v>
      </c>
      <c r="O42" s="19">
        <v>3741</v>
      </c>
      <c r="P42" s="50">
        <v>1390</v>
      </c>
      <c r="Q42" s="19">
        <v>8043</v>
      </c>
      <c r="R42" s="50">
        <v>2742</v>
      </c>
      <c r="S42" s="19">
        <v>6925</v>
      </c>
      <c r="T42" s="50">
        <v>1855</v>
      </c>
      <c r="U42" s="19">
        <v>2959</v>
      </c>
      <c r="V42" s="50">
        <v>853</v>
      </c>
      <c r="W42" s="52" t="s">
        <v>25</v>
      </c>
      <c r="X42" s="19">
        <v>225</v>
      </c>
      <c r="Y42" s="50">
        <v>179</v>
      </c>
      <c r="Z42" s="19">
        <v>0</v>
      </c>
      <c r="AA42" s="50">
        <v>181</v>
      </c>
      <c r="AB42" s="19">
        <v>378</v>
      </c>
      <c r="AC42" s="50">
        <v>308</v>
      </c>
      <c r="AD42" s="19">
        <v>5044</v>
      </c>
      <c r="AE42" s="50">
        <v>1298</v>
      </c>
      <c r="AF42" s="19">
        <v>3133</v>
      </c>
      <c r="AG42" s="50">
        <v>1304</v>
      </c>
      <c r="AH42" s="52" t="s">
        <v>25</v>
      </c>
      <c r="AI42" s="19">
        <v>203</v>
      </c>
      <c r="AJ42" s="50">
        <v>204</v>
      </c>
      <c r="AK42" s="19">
        <v>1092</v>
      </c>
      <c r="AL42" s="50">
        <v>817</v>
      </c>
      <c r="AM42" s="19">
        <v>24210</v>
      </c>
      <c r="AN42" s="50">
        <v>4022</v>
      </c>
      <c r="AO42" s="19">
        <v>4004</v>
      </c>
      <c r="AP42" s="50">
        <v>1348</v>
      </c>
      <c r="AQ42" s="19">
        <v>3502</v>
      </c>
      <c r="AR42" s="50">
        <v>1094</v>
      </c>
      <c r="AS42" s="52" t="s">
        <v>25</v>
      </c>
      <c r="AT42" s="19">
        <v>18850</v>
      </c>
      <c r="AU42" s="50">
        <v>2895</v>
      </c>
      <c r="AV42" s="19">
        <v>881</v>
      </c>
      <c r="AW42" s="50">
        <v>533</v>
      </c>
      <c r="AX42" s="19">
        <v>2100</v>
      </c>
      <c r="AY42" s="50">
        <v>926</v>
      </c>
      <c r="AZ42" s="19">
        <v>375</v>
      </c>
      <c r="BA42" s="50">
        <v>349</v>
      </c>
      <c r="BB42" s="19">
        <v>2050</v>
      </c>
      <c r="BC42" s="50">
        <v>1163</v>
      </c>
      <c r="BD42" s="52" t="s">
        <v>25</v>
      </c>
      <c r="BE42" s="19">
        <v>1140</v>
      </c>
      <c r="BF42" s="50">
        <v>484</v>
      </c>
      <c r="BG42" s="19">
        <v>2985</v>
      </c>
      <c r="BH42" s="50">
        <v>1118</v>
      </c>
      <c r="BI42" s="19">
        <v>1394</v>
      </c>
      <c r="BJ42" s="50">
        <v>555</v>
      </c>
      <c r="BK42" s="19">
        <v>841</v>
      </c>
      <c r="BL42" s="50">
        <v>605</v>
      </c>
      <c r="BM42" s="23" t="s">
        <v>61</v>
      </c>
      <c r="BN42" s="50" t="s">
        <v>61</v>
      </c>
      <c r="BO42" s="52" t="s">
        <v>25</v>
      </c>
      <c r="BP42" s="23">
        <v>658</v>
      </c>
      <c r="BQ42" s="50">
        <v>488</v>
      </c>
      <c r="BR42" s="19">
        <v>3258</v>
      </c>
      <c r="BS42" s="50">
        <v>1474</v>
      </c>
      <c r="BT42" s="19">
        <v>942</v>
      </c>
      <c r="BU42" s="50">
        <v>591</v>
      </c>
      <c r="BV42" s="19">
        <v>55</v>
      </c>
      <c r="BW42" s="50">
        <v>93</v>
      </c>
      <c r="BX42" s="19">
        <v>1160</v>
      </c>
      <c r="BY42" s="50">
        <v>577</v>
      </c>
      <c r="BZ42" s="52" t="s">
        <v>25</v>
      </c>
      <c r="CA42" s="19">
        <v>1398</v>
      </c>
      <c r="CB42" s="50">
        <v>704</v>
      </c>
      <c r="CC42" s="19">
        <v>3116</v>
      </c>
      <c r="CD42" s="50">
        <v>1260</v>
      </c>
      <c r="CE42" s="19">
        <v>2746</v>
      </c>
      <c r="CF42" s="50">
        <v>1092</v>
      </c>
      <c r="CG42" s="19">
        <v>890</v>
      </c>
      <c r="CH42" s="50">
        <v>626</v>
      </c>
      <c r="CI42" s="19">
        <v>2639</v>
      </c>
      <c r="CJ42" s="50">
        <v>1211</v>
      </c>
      <c r="CK42" s="52" t="s">
        <v>25</v>
      </c>
      <c r="CL42" s="19">
        <v>6677</v>
      </c>
      <c r="CM42" s="50">
        <v>2184</v>
      </c>
      <c r="CN42" s="19">
        <v>3351</v>
      </c>
      <c r="CO42" s="50">
        <v>1794</v>
      </c>
      <c r="CP42" s="19">
        <v>2162</v>
      </c>
      <c r="CQ42" s="50">
        <v>823</v>
      </c>
      <c r="CR42" s="19">
        <v>486</v>
      </c>
      <c r="CS42" s="50">
        <v>474</v>
      </c>
      <c r="CT42" s="19">
        <v>1617</v>
      </c>
      <c r="CU42" s="50">
        <v>1032</v>
      </c>
      <c r="CV42" s="52" t="s">
        <v>25</v>
      </c>
      <c r="CW42" s="19">
        <v>663</v>
      </c>
      <c r="CX42" s="50">
        <v>759</v>
      </c>
      <c r="CY42" s="19">
        <v>3214</v>
      </c>
      <c r="CZ42" s="50">
        <v>1339</v>
      </c>
      <c r="DA42" s="19">
        <v>11322</v>
      </c>
      <c r="DB42" s="50">
        <v>2934</v>
      </c>
      <c r="DC42" s="19">
        <v>1151</v>
      </c>
      <c r="DD42" s="50">
        <v>688</v>
      </c>
      <c r="DE42" s="19">
        <v>0</v>
      </c>
      <c r="DF42" s="50">
        <v>181</v>
      </c>
      <c r="DG42" s="52" t="s">
        <v>25</v>
      </c>
      <c r="DH42" s="19">
        <v>3540</v>
      </c>
      <c r="DI42" s="50">
        <v>1389</v>
      </c>
      <c r="DJ42" s="19">
        <v>1877</v>
      </c>
      <c r="DK42" s="50">
        <v>829</v>
      </c>
      <c r="DL42" s="19">
        <v>288</v>
      </c>
      <c r="DM42" s="50">
        <v>234</v>
      </c>
      <c r="DN42" s="19">
        <v>1506</v>
      </c>
      <c r="DO42" s="50">
        <v>517</v>
      </c>
      <c r="DP42" s="19">
        <v>709</v>
      </c>
      <c r="DQ42" s="50">
        <v>618</v>
      </c>
      <c r="DR42" s="52" t="s">
        <v>25</v>
      </c>
      <c r="DS42" s="19">
        <v>19960</v>
      </c>
      <c r="DT42" s="50">
        <v>2263</v>
      </c>
      <c r="DU42" s="19">
        <v>776</v>
      </c>
      <c r="DV42" s="50">
        <v>783</v>
      </c>
      <c r="DW42" s="19">
        <v>47</v>
      </c>
      <c r="DX42" s="50">
        <v>110</v>
      </c>
      <c r="DY42" s="19">
        <v>19137</v>
      </c>
      <c r="DZ42" s="50">
        <v>2314</v>
      </c>
    </row>
    <row r="43" spans="1:130" s="85" customFormat="1" x14ac:dyDescent="0.2">
      <c r="A43" s="52" t="s">
        <v>26</v>
      </c>
      <c r="B43" s="53">
        <v>1012169</v>
      </c>
      <c r="C43" s="54">
        <v>1517</v>
      </c>
      <c r="D43" s="53">
        <v>845142</v>
      </c>
      <c r="E43" s="54">
        <v>8833</v>
      </c>
      <c r="F43" s="53">
        <v>126508</v>
      </c>
      <c r="G43" s="54">
        <v>7649</v>
      </c>
      <c r="H43" s="53">
        <v>37561</v>
      </c>
      <c r="I43" s="54">
        <v>4096</v>
      </c>
      <c r="J43" s="19">
        <v>134</v>
      </c>
      <c r="K43" s="50">
        <v>113</v>
      </c>
      <c r="L43" s="52" t="s">
        <v>26</v>
      </c>
      <c r="M43" s="23">
        <v>381</v>
      </c>
      <c r="N43" s="50">
        <v>256</v>
      </c>
      <c r="O43" s="19">
        <v>1873</v>
      </c>
      <c r="P43" s="50">
        <v>736</v>
      </c>
      <c r="Q43" s="19">
        <v>288</v>
      </c>
      <c r="R43" s="50">
        <v>384</v>
      </c>
      <c r="S43" s="19">
        <v>5468</v>
      </c>
      <c r="T43" s="50">
        <v>2147</v>
      </c>
      <c r="U43" s="19">
        <v>1899</v>
      </c>
      <c r="V43" s="50">
        <v>687</v>
      </c>
      <c r="W43" s="52" t="s">
        <v>26</v>
      </c>
      <c r="X43" s="19">
        <v>24</v>
      </c>
      <c r="Y43" s="50">
        <v>46</v>
      </c>
      <c r="Z43" s="19">
        <v>0</v>
      </c>
      <c r="AA43" s="50">
        <v>161</v>
      </c>
      <c r="AB43" s="19">
        <v>0</v>
      </c>
      <c r="AC43" s="50">
        <v>161</v>
      </c>
      <c r="AD43" s="19">
        <v>1158</v>
      </c>
      <c r="AE43" s="50">
        <v>737</v>
      </c>
      <c r="AF43" s="19">
        <v>68</v>
      </c>
      <c r="AG43" s="50">
        <v>98</v>
      </c>
      <c r="AH43" s="52" t="s">
        <v>26</v>
      </c>
      <c r="AI43" s="19">
        <v>674</v>
      </c>
      <c r="AJ43" s="50">
        <v>631</v>
      </c>
      <c r="AK43" s="19">
        <v>1788</v>
      </c>
      <c r="AL43" s="50">
        <v>798</v>
      </c>
      <c r="AM43" s="19">
        <v>673</v>
      </c>
      <c r="AN43" s="50">
        <v>347</v>
      </c>
      <c r="AO43" s="19">
        <v>685</v>
      </c>
      <c r="AP43" s="50">
        <v>665</v>
      </c>
      <c r="AQ43" s="19">
        <v>272</v>
      </c>
      <c r="AR43" s="50">
        <v>338</v>
      </c>
      <c r="AS43" s="52" t="s">
        <v>26</v>
      </c>
      <c r="AT43" s="19">
        <v>840</v>
      </c>
      <c r="AU43" s="50">
        <v>731</v>
      </c>
      <c r="AV43" s="19">
        <v>124</v>
      </c>
      <c r="AW43" s="50">
        <v>200</v>
      </c>
      <c r="AX43" s="19">
        <v>249</v>
      </c>
      <c r="AY43" s="50">
        <v>352</v>
      </c>
      <c r="AZ43" s="19">
        <v>11</v>
      </c>
      <c r="BA43" s="50">
        <v>20</v>
      </c>
      <c r="BB43" s="19">
        <v>156</v>
      </c>
      <c r="BC43" s="50">
        <v>201</v>
      </c>
      <c r="BD43" s="52" t="s">
        <v>26</v>
      </c>
      <c r="BE43" s="19">
        <v>926</v>
      </c>
      <c r="BF43" s="50">
        <v>831</v>
      </c>
      <c r="BG43" s="19">
        <v>842</v>
      </c>
      <c r="BH43" s="50">
        <v>617</v>
      </c>
      <c r="BI43" s="19">
        <v>739</v>
      </c>
      <c r="BJ43" s="50">
        <v>479</v>
      </c>
      <c r="BK43" s="19">
        <v>398</v>
      </c>
      <c r="BL43" s="50">
        <v>503</v>
      </c>
      <c r="BM43" s="19">
        <v>114</v>
      </c>
      <c r="BN43" s="50">
        <v>129</v>
      </c>
      <c r="BO43" s="52" t="s">
        <v>26</v>
      </c>
      <c r="BP43" s="23" t="s">
        <v>61</v>
      </c>
      <c r="BQ43" s="50" t="s">
        <v>61</v>
      </c>
      <c r="BR43" s="23">
        <v>406</v>
      </c>
      <c r="BS43" s="50">
        <v>586</v>
      </c>
      <c r="BT43" s="19">
        <v>709</v>
      </c>
      <c r="BU43" s="50">
        <v>450</v>
      </c>
      <c r="BV43" s="19">
        <v>0</v>
      </c>
      <c r="BW43" s="50">
        <v>161</v>
      </c>
      <c r="BX43" s="19">
        <v>0</v>
      </c>
      <c r="BY43" s="50">
        <v>161</v>
      </c>
      <c r="BZ43" s="52" t="s">
        <v>26</v>
      </c>
      <c r="CA43" s="19">
        <v>352</v>
      </c>
      <c r="CB43" s="50">
        <v>263</v>
      </c>
      <c r="CC43" s="19">
        <v>84</v>
      </c>
      <c r="CD43" s="50">
        <v>138</v>
      </c>
      <c r="CE43" s="19">
        <v>110</v>
      </c>
      <c r="CF43" s="50">
        <v>104</v>
      </c>
      <c r="CG43" s="19">
        <v>1090</v>
      </c>
      <c r="CH43" s="50">
        <v>565</v>
      </c>
      <c r="CI43" s="19">
        <v>231</v>
      </c>
      <c r="CJ43" s="50">
        <v>211</v>
      </c>
      <c r="CK43" s="52" t="s">
        <v>26</v>
      </c>
      <c r="CL43" s="19">
        <v>0</v>
      </c>
      <c r="CM43" s="50">
        <v>161</v>
      </c>
      <c r="CN43" s="19">
        <v>1953</v>
      </c>
      <c r="CO43" s="50">
        <v>1138</v>
      </c>
      <c r="CP43" s="19">
        <v>527</v>
      </c>
      <c r="CQ43" s="50">
        <v>478</v>
      </c>
      <c r="CR43" s="19">
        <v>0</v>
      </c>
      <c r="CS43" s="50">
        <v>161</v>
      </c>
      <c r="CT43" s="19">
        <v>0</v>
      </c>
      <c r="CU43" s="50">
        <v>161</v>
      </c>
      <c r="CV43" s="52" t="s">
        <v>26</v>
      </c>
      <c r="CW43" s="19">
        <v>444</v>
      </c>
      <c r="CX43" s="50">
        <v>296</v>
      </c>
      <c r="CY43" s="19">
        <v>15</v>
      </c>
      <c r="CZ43" s="50">
        <v>31</v>
      </c>
      <c r="DA43" s="19">
        <v>2169</v>
      </c>
      <c r="DB43" s="50">
        <v>923</v>
      </c>
      <c r="DC43" s="19">
        <v>1972</v>
      </c>
      <c r="DD43" s="50">
        <v>1181</v>
      </c>
      <c r="DE43" s="19">
        <v>178</v>
      </c>
      <c r="DF43" s="50">
        <v>248</v>
      </c>
      <c r="DG43" s="52" t="s">
        <v>26</v>
      </c>
      <c r="DH43" s="19">
        <v>511</v>
      </c>
      <c r="DI43" s="50">
        <v>400</v>
      </c>
      <c r="DJ43" s="19">
        <v>5354</v>
      </c>
      <c r="DK43" s="50">
        <v>1583</v>
      </c>
      <c r="DL43" s="19">
        <v>0</v>
      </c>
      <c r="DM43" s="50">
        <v>161</v>
      </c>
      <c r="DN43" s="19">
        <v>120</v>
      </c>
      <c r="DO43" s="50">
        <v>126</v>
      </c>
      <c r="DP43" s="19">
        <v>1552</v>
      </c>
      <c r="DQ43" s="50">
        <v>1272</v>
      </c>
      <c r="DR43" s="52" t="s">
        <v>26</v>
      </c>
      <c r="DS43" s="19">
        <v>2958</v>
      </c>
      <c r="DT43" s="50">
        <v>813</v>
      </c>
      <c r="DU43" s="19">
        <v>14</v>
      </c>
      <c r="DV43" s="50">
        <v>26</v>
      </c>
      <c r="DW43" s="19">
        <v>0</v>
      </c>
      <c r="DX43" s="50">
        <v>161</v>
      </c>
      <c r="DY43" s="19">
        <v>2944</v>
      </c>
      <c r="DZ43" s="50">
        <v>806</v>
      </c>
    </row>
    <row r="44" spans="1:130" ht="13.5" thickBot="1" x14ac:dyDescent="0.25">
      <c r="A44" s="52"/>
      <c r="B44" s="53"/>
      <c r="C44" s="54"/>
      <c r="D44" s="53"/>
      <c r="E44" s="54"/>
      <c r="F44" s="53"/>
      <c r="G44" s="54"/>
      <c r="H44" s="53"/>
      <c r="I44" s="54"/>
      <c r="J44" s="19"/>
      <c r="K44" s="50"/>
      <c r="L44" s="52"/>
      <c r="M44" s="19"/>
      <c r="N44" s="50"/>
      <c r="O44" s="19"/>
      <c r="P44" s="50"/>
      <c r="Q44" s="19"/>
      <c r="R44" s="50"/>
      <c r="S44" s="19"/>
      <c r="T44" s="50"/>
      <c r="U44" s="19"/>
      <c r="V44" s="50"/>
      <c r="W44" s="52"/>
      <c r="X44" s="19"/>
      <c r="Y44" s="50"/>
      <c r="Z44" s="19"/>
      <c r="AA44" s="50"/>
      <c r="AB44" s="19"/>
      <c r="AC44" s="50"/>
      <c r="AD44" s="19"/>
      <c r="AE44" s="50"/>
      <c r="AF44" s="19"/>
      <c r="AG44" s="50"/>
      <c r="AH44" s="52"/>
      <c r="AI44" s="19"/>
      <c r="AJ44" s="50"/>
      <c r="AK44" s="19"/>
      <c r="AL44" s="50"/>
      <c r="AM44" s="19"/>
      <c r="AN44" s="50"/>
      <c r="AO44" s="19"/>
      <c r="AP44" s="50"/>
      <c r="AQ44" s="19"/>
      <c r="AR44" s="50"/>
      <c r="AS44" s="52"/>
      <c r="AT44" s="19"/>
      <c r="AU44" s="50"/>
      <c r="AV44" s="19"/>
      <c r="AW44" s="50"/>
      <c r="AX44" s="19"/>
      <c r="AY44" s="50"/>
      <c r="AZ44" s="19"/>
      <c r="BA44" s="50"/>
      <c r="BB44" s="19"/>
      <c r="BC44" s="50"/>
      <c r="BD44" s="52"/>
      <c r="BE44" s="19"/>
      <c r="BF44" s="50"/>
      <c r="BG44" s="19"/>
      <c r="BH44" s="50"/>
      <c r="BI44" s="19"/>
      <c r="BJ44" s="50"/>
      <c r="BK44" s="19"/>
      <c r="BL44" s="50"/>
      <c r="BM44" s="19"/>
      <c r="BN44" s="50"/>
      <c r="BO44" s="52"/>
      <c r="BP44" s="19"/>
      <c r="BQ44" s="50"/>
      <c r="BR44" s="19"/>
      <c r="BS44" s="50"/>
      <c r="BT44" s="19"/>
      <c r="BU44" s="50"/>
      <c r="BV44" s="19"/>
      <c r="BW44" s="50"/>
      <c r="BX44" s="19"/>
      <c r="BY44" s="50"/>
      <c r="BZ44" s="52"/>
      <c r="CA44" s="19"/>
      <c r="CB44" s="50"/>
      <c r="CC44" s="19"/>
      <c r="CD44" s="50"/>
      <c r="CE44" s="19"/>
      <c r="CF44" s="50"/>
      <c r="CG44" s="19"/>
      <c r="CH44" s="50"/>
      <c r="CI44" s="19"/>
      <c r="CJ44" s="50"/>
      <c r="CK44" s="52"/>
      <c r="CL44" s="19"/>
      <c r="CM44" s="50"/>
      <c r="CN44" s="19"/>
      <c r="CO44" s="50"/>
      <c r="CP44" s="19"/>
      <c r="CQ44" s="50"/>
      <c r="CR44" s="19"/>
      <c r="CS44" s="50"/>
      <c r="CT44" s="19"/>
      <c r="CU44" s="50"/>
      <c r="CV44" s="52"/>
      <c r="CW44" s="19"/>
      <c r="CX44" s="50"/>
      <c r="CY44" s="19"/>
      <c r="CZ44" s="50"/>
      <c r="DA44" s="19"/>
      <c r="DB44" s="50"/>
      <c r="DC44" s="19"/>
      <c r="DD44" s="50"/>
      <c r="DE44" s="19"/>
      <c r="DF44" s="50"/>
      <c r="DG44" s="52"/>
      <c r="DH44" s="19"/>
      <c r="DI44" s="50"/>
      <c r="DJ44" s="19"/>
      <c r="DK44" s="50"/>
      <c r="DL44" s="19"/>
      <c r="DM44" s="50"/>
      <c r="DN44" s="19"/>
      <c r="DO44" s="50"/>
      <c r="DP44" s="19"/>
      <c r="DQ44" s="50"/>
      <c r="DR44" s="52"/>
      <c r="DS44" s="19"/>
      <c r="DT44" s="50"/>
      <c r="DU44" s="19"/>
      <c r="DV44" s="50"/>
      <c r="DW44" s="19"/>
      <c r="DX44" s="50"/>
      <c r="DY44" s="19"/>
      <c r="DZ44" s="50"/>
    </row>
    <row r="45" spans="1:130" s="118" customFormat="1" ht="12.75" customHeight="1" thickBot="1" x14ac:dyDescent="0.25">
      <c r="A45" s="94" t="s">
        <v>71</v>
      </c>
      <c r="B45" s="181" t="s">
        <v>56</v>
      </c>
      <c r="C45" s="182"/>
      <c r="D45" s="181" t="s">
        <v>57</v>
      </c>
      <c r="E45" s="182"/>
      <c r="F45" s="181" t="s">
        <v>60</v>
      </c>
      <c r="G45" s="182"/>
      <c r="H45" s="96" t="s">
        <v>59</v>
      </c>
      <c r="I45" s="97"/>
      <c r="J45" s="97"/>
      <c r="K45" s="98"/>
      <c r="L45" s="94" t="s">
        <v>71</v>
      </c>
      <c r="M45" s="96" t="s">
        <v>67</v>
      </c>
      <c r="N45" s="97"/>
      <c r="O45" s="97"/>
      <c r="P45" s="97"/>
      <c r="Q45" s="97"/>
      <c r="R45" s="97"/>
      <c r="S45" s="97"/>
      <c r="T45" s="97"/>
      <c r="U45" s="97"/>
      <c r="V45" s="98"/>
      <c r="W45" s="94" t="s">
        <v>71</v>
      </c>
      <c r="X45" s="96" t="s">
        <v>67</v>
      </c>
      <c r="Y45" s="97"/>
      <c r="Z45" s="97"/>
      <c r="AA45" s="97"/>
      <c r="AB45" s="97"/>
      <c r="AC45" s="97"/>
      <c r="AD45" s="97"/>
      <c r="AE45" s="97"/>
      <c r="AF45" s="97"/>
      <c r="AG45" s="98"/>
      <c r="AH45" s="94" t="s">
        <v>71</v>
      </c>
      <c r="AI45" s="96" t="s">
        <v>67</v>
      </c>
      <c r="AJ45" s="97"/>
      <c r="AK45" s="97"/>
      <c r="AL45" s="97"/>
      <c r="AM45" s="97"/>
      <c r="AN45" s="97"/>
      <c r="AO45" s="97"/>
      <c r="AP45" s="97"/>
      <c r="AQ45" s="97"/>
      <c r="AR45" s="98"/>
      <c r="AS45" s="94" t="s">
        <v>71</v>
      </c>
      <c r="AT45" s="96" t="s">
        <v>67</v>
      </c>
      <c r="AU45" s="97"/>
      <c r="AV45" s="97"/>
      <c r="AW45" s="97"/>
      <c r="AX45" s="97"/>
      <c r="AY45" s="97"/>
      <c r="AZ45" s="97"/>
      <c r="BA45" s="97"/>
      <c r="BB45" s="97"/>
      <c r="BC45" s="98"/>
      <c r="BD45" s="94" t="s">
        <v>71</v>
      </c>
      <c r="BE45" s="96" t="s">
        <v>67</v>
      </c>
      <c r="BF45" s="97"/>
      <c r="BG45" s="97"/>
      <c r="BH45" s="97"/>
      <c r="BI45" s="97"/>
      <c r="BJ45" s="97"/>
      <c r="BK45" s="97"/>
      <c r="BL45" s="97"/>
      <c r="BM45" s="97"/>
      <c r="BN45" s="98"/>
      <c r="BO45" s="94" t="s">
        <v>71</v>
      </c>
      <c r="BP45" s="96" t="s">
        <v>67</v>
      </c>
      <c r="BQ45" s="97"/>
      <c r="BR45" s="97"/>
      <c r="BS45" s="97"/>
      <c r="BT45" s="97"/>
      <c r="BU45" s="97"/>
      <c r="BV45" s="97"/>
      <c r="BW45" s="97"/>
      <c r="BX45" s="97"/>
      <c r="BY45" s="98"/>
      <c r="BZ45" s="94" t="s">
        <v>71</v>
      </c>
      <c r="CA45" s="96" t="s">
        <v>67</v>
      </c>
      <c r="CB45" s="97"/>
      <c r="CC45" s="97"/>
      <c r="CD45" s="97"/>
      <c r="CE45" s="97"/>
      <c r="CF45" s="97"/>
      <c r="CG45" s="97"/>
      <c r="CH45" s="97"/>
      <c r="CI45" s="97"/>
      <c r="CJ45" s="98"/>
      <c r="CK45" s="94" t="s">
        <v>71</v>
      </c>
      <c r="CL45" s="96" t="s">
        <v>67</v>
      </c>
      <c r="CM45" s="97"/>
      <c r="CN45" s="97"/>
      <c r="CO45" s="97"/>
      <c r="CP45" s="97"/>
      <c r="CQ45" s="97"/>
      <c r="CR45" s="97"/>
      <c r="CS45" s="97"/>
      <c r="CT45" s="97"/>
      <c r="CU45" s="98"/>
      <c r="CV45" s="94" t="s">
        <v>71</v>
      </c>
      <c r="CW45" s="96" t="s">
        <v>67</v>
      </c>
      <c r="CX45" s="97"/>
      <c r="CY45" s="97"/>
      <c r="CZ45" s="97"/>
      <c r="DA45" s="97"/>
      <c r="DB45" s="97"/>
      <c r="DC45" s="97"/>
      <c r="DD45" s="97"/>
      <c r="DE45" s="97"/>
      <c r="DF45" s="98"/>
      <c r="DG45" s="94" t="s">
        <v>71</v>
      </c>
      <c r="DH45" s="96" t="s">
        <v>67</v>
      </c>
      <c r="DI45" s="97"/>
      <c r="DJ45" s="97"/>
      <c r="DK45" s="97"/>
      <c r="DL45" s="97"/>
      <c r="DM45" s="97"/>
      <c r="DN45" s="97"/>
      <c r="DO45" s="97"/>
      <c r="DP45" s="97"/>
      <c r="DQ45" s="98"/>
      <c r="DR45" s="94" t="s">
        <v>71</v>
      </c>
      <c r="DS45" s="190" t="s">
        <v>119</v>
      </c>
      <c r="DT45" s="191"/>
      <c r="DU45" s="191"/>
      <c r="DV45" s="191"/>
      <c r="DW45" s="191"/>
      <c r="DX45" s="191"/>
      <c r="DY45" s="191"/>
      <c r="DZ45" s="192"/>
    </row>
    <row r="46" spans="1:130" s="85" customFormat="1" ht="12.75" customHeight="1" x14ac:dyDescent="0.2">
      <c r="A46" s="100"/>
      <c r="B46" s="183"/>
      <c r="C46" s="184"/>
      <c r="D46" s="183"/>
      <c r="E46" s="184"/>
      <c r="F46" s="183"/>
      <c r="G46" s="184"/>
      <c r="H46" s="102" t="s">
        <v>58</v>
      </c>
      <c r="I46" s="103"/>
      <c r="J46" s="107" t="s">
        <v>0</v>
      </c>
      <c r="K46" s="108"/>
      <c r="L46" s="100"/>
      <c r="M46" s="107" t="s">
        <v>1</v>
      </c>
      <c r="N46" s="108"/>
      <c r="O46" s="107" t="s">
        <v>2</v>
      </c>
      <c r="P46" s="108"/>
      <c r="Q46" s="107" t="s">
        <v>3</v>
      </c>
      <c r="R46" s="108"/>
      <c r="S46" s="107" t="s">
        <v>4</v>
      </c>
      <c r="T46" s="108"/>
      <c r="U46" s="107" t="s">
        <v>5</v>
      </c>
      <c r="V46" s="108"/>
      <c r="W46" s="100"/>
      <c r="X46" s="107" t="s">
        <v>6</v>
      </c>
      <c r="Y46" s="108"/>
      <c r="Z46" s="107" t="s">
        <v>7</v>
      </c>
      <c r="AA46" s="108"/>
      <c r="AB46" s="107" t="s">
        <v>8</v>
      </c>
      <c r="AC46" s="108"/>
      <c r="AD46" s="107" t="s">
        <v>9</v>
      </c>
      <c r="AE46" s="108"/>
      <c r="AF46" s="107" t="s">
        <v>10</v>
      </c>
      <c r="AG46" s="108"/>
      <c r="AH46" s="100"/>
      <c r="AI46" s="107" t="s">
        <v>11</v>
      </c>
      <c r="AJ46" s="108"/>
      <c r="AK46" s="107" t="s">
        <v>12</v>
      </c>
      <c r="AL46" s="108"/>
      <c r="AM46" s="107" t="s">
        <v>13</v>
      </c>
      <c r="AN46" s="108"/>
      <c r="AO46" s="107" t="s">
        <v>14</v>
      </c>
      <c r="AP46" s="108"/>
      <c r="AQ46" s="107" t="s">
        <v>15</v>
      </c>
      <c r="AR46" s="108"/>
      <c r="AS46" s="100"/>
      <c r="AT46" s="107" t="s">
        <v>16</v>
      </c>
      <c r="AU46" s="108"/>
      <c r="AV46" s="107" t="s">
        <v>17</v>
      </c>
      <c r="AW46" s="108"/>
      <c r="AX46" s="107" t="s">
        <v>18</v>
      </c>
      <c r="AY46" s="108"/>
      <c r="AZ46" s="107" t="s">
        <v>19</v>
      </c>
      <c r="BA46" s="108"/>
      <c r="BB46" s="107" t="s">
        <v>20</v>
      </c>
      <c r="BC46" s="108"/>
      <c r="BD46" s="100"/>
      <c r="BE46" s="107" t="s">
        <v>21</v>
      </c>
      <c r="BF46" s="108"/>
      <c r="BG46" s="107" t="s">
        <v>22</v>
      </c>
      <c r="BH46" s="108"/>
      <c r="BI46" s="107" t="s">
        <v>23</v>
      </c>
      <c r="BJ46" s="108"/>
      <c r="BK46" s="107" t="s">
        <v>24</v>
      </c>
      <c r="BL46" s="108"/>
      <c r="BM46" s="107" t="s">
        <v>25</v>
      </c>
      <c r="BN46" s="108"/>
      <c r="BO46" s="100"/>
      <c r="BP46" s="107" t="s">
        <v>26</v>
      </c>
      <c r="BQ46" s="108"/>
      <c r="BR46" s="107" t="s">
        <v>27</v>
      </c>
      <c r="BS46" s="108"/>
      <c r="BT46" s="107" t="s">
        <v>28</v>
      </c>
      <c r="BU46" s="108"/>
      <c r="BV46" s="107" t="s">
        <v>29</v>
      </c>
      <c r="BW46" s="108"/>
      <c r="BX46" s="107" t="s">
        <v>30</v>
      </c>
      <c r="BY46" s="108"/>
      <c r="BZ46" s="100"/>
      <c r="CA46" s="107" t="s">
        <v>31</v>
      </c>
      <c r="CB46" s="108"/>
      <c r="CC46" s="107" t="s">
        <v>32</v>
      </c>
      <c r="CD46" s="108"/>
      <c r="CE46" s="107" t="s">
        <v>33</v>
      </c>
      <c r="CF46" s="108"/>
      <c r="CG46" s="107" t="s">
        <v>34</v>
      </c>
      <c r="CH46" s="108"/>
      <c r="CI46" s="107" t="s">
        <v>35</v>
      </c>
      <c r="CJ46" s="108"/>
      <c r="CK46" s="100"/>
      <c r="CL46" s="107" t="s">
        <v>36</v>
      </c>
      <c r="CM46" s="108"/>
      <c r="CN46" s="107" t="s">
        <v>37</v>
      </c>
      <c r="CO46" s="108"/>
      <c r="CP46" s="107" t="s">
        <v>38</v>
      </c>
      <c r="CQ46" s="108"/>
      <c r="CR46" s="107" t="s">
        <v>40</v>
      </c>
      <c r="CS46" s="108"/>
      <c r="CT46" s="107" t="s">
        <v>41</v>
      </c>
      <c r="CU46" s="108"/>
      <c r="CV46" s="100"/>
      <c r="CW46" s="107" t="s">
        <v>42</v>
      </c>
      <c r="CX46" s="108"/>
      <c r="CY46" s="107" t="s">
        <v>43</v>
      </c>
      <c r="CZ46" s="108"/>
      <c r="DA46" s="107" t="s">
        <v>44</v>
      </c>
      <c r="DB46" s="108"/>
      <c r="DC46" s="107" t="s">
        <v>45</v>
      </c>
      <c r="DD46" s="108"/>
      <c r="DE46" s="107" t="s">
        <v>46</v>
      </c>
      <c r="DF46" s="108"/>
      <c r="DG46" s="100"/>
      <c r="DH46" s="107" t="s">
        <v>47</v>
      </c>
      <c r="DI46" s="108"/>
      <c r="DJ46" s="107" t="s">
        <v>48</v>
      </c>
      <c r="DK46" s="108"/>
      <c r="DL46" s="107" t="s">
        <v>49</v>
      </c>
      <c r="DM46" s="108"/>
      <c r="DN46" s="107" t="s">
        <v>50</v>
      </c>
      <c r="DO46" s="108"/>
      <c r="DP46" s="107" t="s">
        <v>51</v>
      </c>
      <c r="DQ46" s="108"/>
      <c r="DR46" s="100"/>
      <c r="DS46" s="107" t="s">
        <v>58</v>
      </c>
      <c r="DT46" s="108"/>
      <c r="DU46" s="107" t="s">
        <v>39</v>
      </c>
      <c r="DV46" s="108"/>
      <c r="DW46" s="107" t="s">
        <v>63</v>
      </c>
      <c r="DX46" s="108"/>
      <c r="DY46" s="107" t="s">
        <v>64</v>
      </c>
      <c r="DZ46" s="108"/>
    </row>
    <row r="47" spans="1:130" s="85" customFormat="1" ht="13.5" thickBot="1" x14ac:dyDescent="0.25">
      <c r="A47" s="111"/>
      <c r="B47" s="12" t="s">
        <v>52</v>
      </c>
      <c r="C47" s="13" t="s">
        <v>53</v>
      </c>
      <c r="D47" s="14" t="s">
        <v>52</v>
      </c>
      <c r="E47" s="13" t="s">
        <v>53</v>
      </c>
      <c r="F47" s="14" t="s">
        <v>52</v>
      </c>
      <c r="G47" s="13" t="s">
        <v>53</v>
      </c>
      <c r="H47" s="14" t="s">
        <v>52</v>
      </c>
      <c r="I47" s="13" t="s">
        <v>53</v>
      </c>
      <c r="J47" s="24" t="s">
        <v>52</v>
      </c>
      <c r="K47" s="4" t="s">
        <v>53</v>
      </c>
      <c r="L47" s="111"/>
      <c r="M47" s="27" t="s">
        <v>52</v>
      </c>
      <c r="N47" s="4" t="s">
        <v>53</v>
      </c>
      <c r="O47" s="27" t="s">
        <v>52</v>
      </c>
      <c r="P47" s="4" t="s">
        <v>53</v>
      </c>
      <c r="Q47" s="27" t="s">
        <v>52</v>
      </c>
      <c r="R47" s="4" t="s">
        <v>53</v>
      </c>
      <c r="S47" s="27" t="s">
        <v>52</v>
      </c>
      <c r="T47" s="4" t="s">
        <v>53</v>
      </c>
      <c r="U47" s="27" t="s">
        <v>52</v>
      </c>
      <c r="V47" s="4" t="s">
        <v>53</v>
      </c>
      <c r="W47" s="111"/>
      <c r="X47" s="27" t="s">
        <v>52</v>
      </c>
      <c r="Y47" s="4" t="s">
        <v>53</v>
      </c>
      <c r="Z47" s="27" t="s">
        <v>52</v>
      </c>
      <c r="AA47" s="4" t="s">
        <v>53</v>
      </c>
      <c r="AB47" s="27" t="s">
        <v>52</v>
      </c>
      <c r="AC47" s="4" t="s">
        <v>53</v>
      </c>
      <c r="AD47" s="27" t="s">
        <v>52</v>
      </c>
      <c r="AE47" s="4" t="s">
        <v>53</v>
      </c>
      <c r="AF47" s="27" t="s">
        <v>52</v>
      </c>
      <c r="AG47" s="4" t="s">
        <v>53</v>
      </c>
      <c r="AH47" s="111"/>
      <c r="AI47" s="27" t="s">
        <v>52</v>
      </c>
      <c r="AJ47" s="4" t="s">
        <v>53</v>
      </c>
      <c r="AK47" s="27" t="s">
        <v>52</v>
      </c>
      <c r="AL47" s="4" t="s">
        <v>53</v>
      </c>
      <c r="AM47" s="27" t="s">
        <v>52</v>
      </c>
      <c r="AN47" s="4" t="s">
        <v>53</v>
      </c>
      <c r="AO47" s="27" t="s">
        <v>52</v>
      </c>
      <c r="AP47" s="4" t="s">
        <v>53</v>
      </c>
      <c r="AQ47" s="27" t="s">
        <v>52</v>
      </c>
      <c r="AR47" s="4" t="s">
        <v>53</v>
      </c>
      <c r="AS47" s="111"/>
      <c r="AT47" s="27" t="s">
        <v>52</v>
      </c>
      <c r="AU47" s="4" t="s">
        <v>53</v>
      </c>
      <c r="AV47" s="27" t="s">
        <v>52</v>
      </c>
      <c r="AW47" s="4" t="s">
        <v>53</v>
      </c>
      <c r="AX47" s="27" t="s">
        <v>52</v>
      </c>
      <c r="AY47" s="4" t="s">
        <v>53</v>
      </c>
      <c r="AZ47" s="27" t="s">
        <v>52</v>
      </c>
      <c r="BA47" s="4" t="s">
        <v>53</v>
      </c>
      <c r="BB47" s="27" t="s">
        <v>52</v>
      </c>
      <c r="BC47" s="4" t="s">
        <v>53</v>
      </c>
      <c r="BD47" s="111"/>
      <c r="BE47" s="27" t="s">
        <v>52</v>
      </c>
      <c r="BF47" s="4" t="s">
        <v>53</v>
      </c>
      <c r="BG47" s="27" t="s">
        <v>52</v>
      </c>
      <c r="BH47" s="4" t="s">
        <v>53</v>
      </c>
      <c r="BI47" s="27" t="s">
        <v>52</v>
      </c>
      <c r="BJ47" s="4" t="s">
        <v>53</v>
      </c>
      <c r="BK47" s="27" t="s">
        <v>52</v>
      </c>
      <c r="BL47" s="4" t="s">
        <v>53</v>
      </c>
      <c r="BM47" s="27" t="s">
        <v>52</v>
      </c>
      <c r="BN47" s="4" t="s">
        <v>53</v>
      </c>
      <c r="BO47" s="111"/>
      <c r="BP47" s="27" t="s">
        <v>52</v>
      </c>
      <c r="BQ47" s="4" t="s">
        <v>53</v>
      </c>
      <c r="BR47" s="27" t="s">
        <v>52</v>
      </c>
      <c r="BS47" s="4" t="s">
        <v>53</v>
      </c>
      <c r="BT47" s="27" t="s">
        <v>52</v>
      </c>
      <c r="BU47" s="4" t="s">
        <v>53</v>
      </c>
      <c r="BV47" s="27" t="s">
        <v>52</v>
      </c>
      <c r="BW47" s="4" t="s">
        <v>53</v>
      </c>
      <c r="BX47" s="27" t="s">
        <v>52</v>
      </c>
      <c r="BY47" s="4" t="s">
        <v>53</v>
      </c>
      <c r="BZ47" s="111"/>
      <c r="CA47" s="27" t="s">
        <v>52</v>
      </c>
      <c r="CB47" s="4" t="s">
        <v>53</v>
      </c>
      <c r="CC47" s="27" t="s">
        <v>52</v>
      </c>
      <c r="CD47" s="4" t="s">
        <v>53</v>
      </c>
      <c r="CE47" s="27" t="s">
        <v>52</v>
      </c>
      <c r="CF47" s="4" t="s">
        <v>53</v>
      </c>
      <c r="CG47" s="27" t="s">
        <v>52</v>
      </c>
      <c r="CH47" s="4" t="s">
        <v>53</v>
      </c>
      <c r="CI47" s="27" t="s">
        <v>52</v>
      </c>
      <c r="CJ47" s="4" t="s">
        <v>53</v>
      </c>
      <c r="CK47" s="111"/>
      <c r="CL47" s="27" t="s">
        <v>52</v>
      </c>
      <c r="CM47" s="4" t="s">
        <v>53</v>
      </c>
      <c r="CN47" s="27" t="s">
        <v>52</v>
      </c>
      <c r="CO47" s="4" t="s">
        <v>53</v>
      </c>
      <c r="CP47" s="27" t="s">
        <v>52</v>
      </c>
      <c r="CQ47" s="4" t="s">
        <v>53</v>
      </c>
      <c r="CR47" s="27" t="s">
        <v>52</v>
      </c>
      <c r="CS47" s="4" t="s">
        <v>53</v>
      </c>
      <c r="CT47" s="27" t="s">
        <v>52</v>
      </c>
      <c r="CU47" s="4" t="s">
        <v>53</v>
      </c>
      <c r="CV47" s="111"/>
      <c r="CW47" s="27" t="s">
        <v>52</v>
      </c>
      <c r="CX47" s="4" t="s">
        <v>53</v>
      </c>
      <c r="CY47" s="27" t="s">
        <v>52</v>
      </c>
      <c r="CZ47" s="4" t="s">
        <v>53</v>
      </c>
      <c r="DA47" s="27" t="s">
        <v>52</v>
      </c>
      <c r="DB47" s="4" t="s">
        <v>53</v>
      </c>
      <c r="DC47" s="27" t="s">
        <v>52</v>
      </c>
      <c r="DD47" s="4" t="s">
        <v>53</v>
      </c>
      <c r="DE47" s="27" t="s">
        <v>52</v>
      </c>
      <c r="DF47" s="4" t="s">
        <v>53</v>
      </c>
      <c r="DG47" s="111"/>
      <c r="DH47" s="27" t="s">
        <v>52</v>
      </c>
      <c r="DI47" s="4" t="s">
        <v>53</v>
      </c>
      <c r="DJ47" s="27" t="s">
        <v>52</v>
      </c>
      <c r="DK47" s="4" t="s">
        <v>53</v>
      </c>
      <c r="DL47" s="27" t="s">
        <v>52</v>
      </c>
      <c r="DM47" s="4" t="s">
        <v>53</v>
      </c>
      <c r="DN47" s="27" t="s">
        <v>52</v>
      </c>
      <c r="DO47" s="4" t="s">
        <v>53</v>
      </c>
      <c r="DP47" s="27" t="s">
        <v>52</v>
      </c>
      <c r="DQ47" s="4" t="s">
        <v>53</v>
      </c>
      <c r="DR47" s="111"/>
      <c r="DS47" s="27" t="s">
        <v>52</v>
      </c>
      <c r="DT47" s="4" t="s">
        <v>53</v>
      </c>
      <c r="DU47" s="27" t="s">
        <v>52</v>
      </c>
      <c r="DV47" s="4" t="s">
        <v>53</v>
      </c>
      <c r="DW47" s="27" t="s">
        <v>52</v>
      </c>
      <c r="DX47" s="4" t="s">
        <v>53</v>
      </c>
      <c r="DY47" s="27" t="s">
        <v>52</v>
      </c>
      <c r="DZ47" s="4" t="s">
        <v>53</v>
      </c>
    </row>
    <row r="48" spans="1:130" s="85" customFormat="1" x14ac:dyDescent="0.2">
      <c r="A48" s="58"/>
      <c r="B48" s="18"/>
      <c r="C48" s="17"/>
      <c r="D48" s="18"/>
      <c r="E48" s="17"/>
      <c r="F48" s="18"/>
      <c r="G48" s="17"/>
      <c r="H48" s="18"/>
      <c r="I48" s="17"/>
      <c r="J48" s="18"/>
      <c r="K48" s="17"/>
      <c r="L48" s="49"/>
      <c r="M48" s="18"/>
      <c r="N48" s="11"/>
      <c r="O48" s="18"/>
      <c r="P48" s="11"/>
      <c r="Q48" s="18"/>
      <c r="R48" s="11"/>
      <c r="S48" s="18"/>
      <c r="T48" s="11"/>
      <c r="U48" s="18"/>
      <c r="V48" s="11"/>
      <c r="W48" s="49"/>
      <c r="X48" s="18"/>
      <c r="Y48" s="11"/>
      <c r="Z48" s="18"/>
      <c r="AA48" s="11"/>
      <c r="AB48" s="18"/>
      <c r="AC48" s="11"/>
      <c r="AD48" s="18"/>
      <c r="AE48" s="11"/>
      <c r="AF48" s="18"/>
      <c r="AG48" s="11"/>
      <c r="AH48" s="49"/>
      <c r="AI48" s="18"/>
      <c r="AJ48" s="11"/>
      <c r="AK48" s="18"/>
      <c r="AL48" s="11"/>
      <c r="AM48" s="18"/>
      <c r="AN48" s="11"/>
      <c r="AO48" s="18"/>
      <c r="AP48" s="11"/>
      <c r="AQ48" s="18"/>
      <c r="AR48" s="11"/>
      <c r="AS48" s="49"/>
      <c r="AT48" s="18"/>
      <c r="AU48" s="11"/>
      <c r="AV48" s="18"/>
      <c r="AW48" s="11"/>
      <c r="AX48" s="18"/>
      <c r="AY48" s="11"/>
      <c r="AZ48" s="18"/>
      <c r="BA48" s="11"/>
      <c r="BB48" s="18"/>
      <c r="BC48" s="11"/>
      <c r="BD48" s="49"/>
      <c r="BE48" s="18"/>
      <c r="BF48" s="11"/>
      <c r="BG48" s="18"/>
      <c r="BH48" s="11"/>
      <c r="BI48" s="18"/>
      <c r="BJ48" s="11"/>
      <c r="BK48" s="18"/>
      <c r="BL48" s="11"/>
      <c r="BM48" s="18"/>
      <c r="BN48" s="11"/>
      <c r="BO48" s="49"/>
      <c r="BP48" s="18"/>
      <c r="BQ48" s="11"/>
      <c r="BR48" s="18"/>
      <c r="BS48" s="11"/>
      <c r="BT48" s="18"/>
      <c r="BU48" s="11"/>
      <c r="BV48" s="18"/>
      <c r="BW48" s="11"/>
      <c r="BX48" s="18"/>
      <c r="BY48" s="11"/>
      <c r="BZ48" s="49"/>
      <c r="CA48" s="18"/>
      <c r="CB48" s="11"/>
      <c r="CC48" s="18"/>
      <c r="CD48" s="11"/>
      <c r="CE48" s="18"/>
      <c r="CF48" s="11"/>
      <c r="CG48" s="18"/>
      <c r="CH48" s="11"/>
      <c r="CI48" s="18"/>
      <c r="CJ48" s="11"/>
      <c r="CK48" s="49"/>
      <c r="CL48" s="18"/>
      <c r="CM48" s="11"/>
      <c r="CN48" s="18"/>
      <c r="CO48" s="11"/>
      <c r="CP48" s="18"/>
      <c r="CQ48" s="11"/>
      <c r="CR48" s="18"/>
      <c r="CS48" s="11"/>
      <c r="CT48" s="18"/>
      <c r="CU48" s="11"/>
      <c r="CV48" s="49"/>
      <c r="CW48" s="18"/>
      <c r="CX48" s="11"/>
      <c r="CY48" s="18"/>
      <c r="CZ48" s="11"/>
      <c r="DA48" s="18"/>
      <c r="DB48" s="11"/>
      <c r="DC48" s="18"/>
      <c r="DD48" s="11"/>
      <c r="DE48" s="18"/>
      <c r="DF48" s="11"/>
      <c r="DG48" s="49"/>
      <c r="DH48" s="18"/>
      <c r="DI48" s="11"/>
      <c r="DJ48" s="18"/>
      <c r="DK48" s="11"/>
      <c r="DL48" s="18"/>
      <c r="DM48" s="11"/>
      <c r="DN48" s="18"/>
      <c r="DO48" s="11"/>
      <c r="DP48" s="18"/>
      <c r="DQ48" s="11"/>
      <c r="DR48" s="49"/>
      <c r="DS48" s="18"/>
      <c r="DT48" s="11"/>
      <c r="DU48" s="18"/>
      <c r="DV48" s="11"/>
      <c r="DW48" s="18"/>
      <c r="DX48" s="11"/>
      <c r="DY48" s="18"/>
      <c r="DZ48" s="11"/>
    </row>
    <row r="49" spans="1:130" x14ac:dyDescent="0.2">
      <c r="A49" s="52" t="s">
        <v>27</v>
      </c>
      <c r="B49" s="53">
        <v>1855356</v>
      </c>
      <c r="C49" s="54">
        <v>2122</v>
      </c>
      <c r="D49" s="53">
        <v>1541744</v>
      </c>
      <c r="E49" s="54">
        <v>11830</v>
      </c>
      <c r="F49" s="53">
        <v>252232</v>
      </c>
      <c r="G49" s="54">
        <v>11543</v>
      </c>
      <c r="H49" s="53">
        <v>52200</v>
      </c>
      <c r="I49" s="54">
        <v>5289</v>
      </c>
      <c r="J49" s="19">
        <v>510</v>
      </c>
      <c r="K49" s="50">
        <v>496</v>
      </c>
      <c r="L49" s="52" t="s">
        <v>27</v>
      </c>
      <c r="M49" s="19">
        <v>521</v>
      </c>
      <c r="N49" s="50">
        <v>657</v>
      </c>
      <c r="O49" s="19">
        <v>1149</v>
      </c>
      <c r="P49" s="50">
        <v>487</v>
      </c>
      <c r="Q49" s="19">
        <v>166</v>
      </c>
      <c r="R49" s="50">
        <v>153</v>
      </c>
      <c r="S49" s="19">
        <v>2391</v>
      </c>
      <c r="T49" s="50">
        <v>1521</v>
      </c>
      <c r="U49" s="19">
        <v>3727</v>
      </c>
      <c r="V49" s="50">
        <v>1198</v>
      </c>
      <c r="W49" s="52" t="s">
        <v>27</v>
      </c>
      <c r="X49" s="19">
        <v>0</v>
      </c>
      <c r="Y49" s="50">
        <v>153</v>
      </c>
      <c r="Z49" s="19">
        <v>0</v>
      </c>
      <c r="AA49" s="50">
        <v>153</v>
      </c>
      <c r="AB49" s="19">
        <v>0</v>
      </c>
      <c r="AC49" s="50">
        <v>153</v>
      </c>
      <c r="AD49" s="19">
        <v>2684</v>
      </c>
      <c r="AE49" s="50">
        <v>921</v>
      </c>
      <c r="AF49" s="19">
        <v>1317</v>
      </c>
      <c r="AG49" s="50">
        <v>826</v>
      </c>
      <c r="AH49" s="52" t="s">
        <v>27</v>
      </c>
      <c r="AI49" s="19">
        <v>117</v>
      </c>
      <c r="AJ49" s="50">
        <v>159</v>
      </c>
      <c r="AK49" s="19">
        <v>415</v>
      </c>
      <c r="AL49" s="50">
        <v>326</v>
      </c>
      <c r="AM49" s="19">
        <v>2717</v>
      </c>
      <c r="AN49" s="50">
        <v>2280</v>
      </c>
      <c r="AO49" s="19">
        <v>559</v>
      </c>
      <c r="AP49" s="50">
        <v>419</v>
      </c>
      <c r="AQ49" s="19">
        <v>7598</v>
      </c>
      <c r="AR49" s="50">
        <v>1791</v>
      </c>
      <c r="AS49" s="52" t="s">
        <v>27</v>
      </c>
      <c r="AT49" s="19">
        <v>3351</v>
      </c>
      <c r="AU49" s="50">
        <v>1177</v>
      </c>
      <c r="AV49" s="19">
        <v>329</v>
      </c>
      <c r="AW49" s="50">
        <v>324</v>
      </c>
      <c r="AX49" s="19">
        <v>405</v>
      </c>
      <c r="AY49" s="50">
        <v>659</v>
      </c>
      <c r="AZ49" s="19">
        <v>200</v>
      </c>
      <c r="BA49" s="50">
        <v>324</v>
      </c>
      <c r="BB49" s="19">
        <v>519</v>
      </c>
      <c r="BC49" s="50">
        <v>474</v>
      </c>
      <c r="BD49" s="52" t="s">
        <v>27</v>
      </c>
      <c r="BE49" s="19">
        <v>857</v>
      </c>
      <c r="BF49" s="50">
        <v>892</v>
      </c>
      <c r="BG49" s="19">
        <v>319</v>
      </c>
      <c r="BH49" s="50">
        <v>210</v>
      </c>
      <c r="BI49" s="19">
        <v>2135</v>
      </c>
      <c r="BJ49" s="50">
        <v>843</v>
      </c>
      <c r="BK49" s="19">
        <v>0</v>
      </c>
      <c r="BL49" s="50">
        <v>153</v>
      </c>
      <c r="BM49" s="19">
        <v>1493</v>
      </c>
      <c r="BN49" s="50">
        <v>593</v>
      </c>
      <c r="BO49" s="52" t="s">
        <v>27</v>
      </c>
      <c r="BP49" s="19">
        <v>567</v>
      </c>
      <c r="BQ49" s="50">
        <v>483</v>
      </c>
      <c r="BR49" s="23" t="s">
        <v>61</v>
      </c>
      <c r="BS49" s="50" t="s">
        <v>61</v>
      </c>
      <c r="BT49" s="23">
        <v>801</v>
      </c>
      <c r="BU49" s="50">
        <v>700</v>
      </c>
      <c r="BV49" s="19">
        <v>0</v>
      </c>
      <c r="BW49" s="50">
        <v>153</v>
      </c>
      <c r="BX49" s="19">
        <v>106</v>
      </c>
      <c r="BY49" s="50">
        <v>139</v>
      </c>
      <c r="BZ49" s="52" t="s">
        <v>27</v>
      </c>
      <c r="CA49" s="19">
        <v>591</v>
      </c>
      <c r="CB49" s="50">
        <v>475</v>
      </c>
      <c r="CC49" s="19">
        <v>932</v>
      </c>
      <c r="CD49" s="50">
        <v>581</v>
      </c>
      <c r="CE49" s="19">
        <v>363</v>
      </c>
      <c r="CF49" s="50">
        <v>323</v>
      </c>
      <c r="CG49" s="19">
        <v>396</v>
      </c>
      <c r="CH49" s="50">
        <v>302</v>
      </c>
      <c r="CI49" s="19">
        <v>543</v>
      </c>
      <c r="CJ49" s="50">
        <v>317</v>
      </c>
      <c r="CK49" s="52" t="s">
        <v>27</v>
      </c>
      <c r="CL49" s="19">
        <v>560</v>
      </c>
      <c r="CM49" s="50">
        <v>283</v>
      </c>
      <c r="CN49" s="19">
        <v>232</v>
      </c>
      <c r="CO49" s="50">
        <v>182</v>
      </c>
      <c r="CP49" s="19">
        <v>1066</v>
      </c>
      <c r="CQ49" s="50">
        <v>950</v>
      </c>
      <c r="CR49" s="19">
        <v>237</v>
      </c>
      <c r="CS49" s="50">
        <v>378</v>
      </c>
      <c r="CT49" s="19">
        <v>418</v>
      </c>
      <c r="CU49" s="50">
        <v>605</v>
      </c>
      <c r="CV49" s="52" t="s">
        <v>27</v>
      </c>
      <c r="CW49" s="19">
        <v>2704</v>
      </c>
      <c r="CX49" s="50">
        <v>1036</v>
      </c>
      <c r="CY49" s="19">
        <v>401</v>
      </c>
      <c r="CZ49" s="50">
        <v>371</v>
      </c>
      <c r="DA49" s="19">
        <v>3377</v>
      </c>
      <c r="DB49" s="50">
        <v>1072</v>
      </c>
      <c r="DC49" s="19">
        <v>1656</v>
      </c>
      <c r="DD49" s="50">
        <v>1429</v>
      </c>
      <c r="DE49" s="19">
        <v>0</v>
      </c>
      <c r="DF49" s="50">
        <v>153</v>
      </c>
      <c r="DG49" s="52" t="s">
        <v>27</v>
      </c>
      <c r="DH49" s="19">
        <v>1536</v>
      </c>
      <c r="DI49" s="50">
        <v>834</v>
      </c>
      <c r="DJ49" s="19">
        <v>533</v>
      </c>
      <c r="DK49" s="50">
        <v>492</v>
      </c>
      <c r="DL49" s="19">
        <v>0</v>
      </c>
      <c r="DM49" s="50">
        <v>153</v>
      </c>
      <c r="DN49" s="19">
        <v>537</v>
      </c>
      <c r="DO49" s="50">
        <v>346</v>
      </c>
      <c r="DP49" s="19">
        <v>1165</v>
      </c>
      <c r="DQ49" s="50">
        <v>596</v>
      </c>
      <c r="DR49" s="52" t="s">
        <v>27</v>
      </c>
      <c r="DS49" s="19">
        <v>9180</v>
      </c>
      <c r="DT49" s="50">
        <v>1758</v>
      </c>
      <c r="DU49" s="19">
        <v>0</v>
      </c>
      <c r="DV49" s="50">
        <v>153</v>
      </c>
      <c r="DW49" s="19">
        <v>65</v>
      </c>
      <c r="DX49" s="50">
        <v>93</v>
      </c>
      <c r="DY49" s="19">
        <v>9115</v>
      </c>
      <c r="DZ49" s="50">
        <v>1764</v>
      </c>
    </row>
    <row r="50" spans="1:130" x14ac:dyDescent="0.2">
      <c r="A50" s="52" t="s">
        <v>28</v>
      </c>
      <c r="B50" s="53">
        <v>2806170</v>
      </c>
      <c r="C50" s="54">
        <v>2678</v>
      </c>
      <c r="D50" s="53">
        <v>2235861</v>
      </c>
      <c r="E50" s="54">
        <v>18271</v>
      </c>
      <c r="F50" s="53">
        <v>426512</v>
      </c>
      <c r="G50" s="54">
        <v>17873</v>
      </c>
      <c r="H50" s="53">
        <v>130390</v>
      </c>
      <c r="I50" s="54">
        <v>7549</v>
      </c>
      <c r="J50" s="19">
        <v>475</v>
      </c>
      <c r="K50" s="50">
        <v>580</v>
      </c>
      <c r="L50" s="52" t="s">
        <v>28</v>
      </c>
      <c r="M50" s="19">
        <v>2893</v>
      </c>
      <c r="N50" s="50">
        <v>1664</v>
      </c>
      <c r="O50" s="19">
        <v>8488</v>
      </c>
      <c r="P50" s="50">
        <v>1899</v>
      </c>
      <c r="Q50" s="19">
        <v>86</v>
      </c>
      <c r="R50" s="50">
        <v>144</v>
      </c>
      <c r="S50" s="19">
        <v>48954</v>
      </c>
      <c r="T50" s="50">
        <v>5462</v>
      </c>
      <c r="U50" s="19">
        <v>3309</v>
      </c>
      <c r="V50" s="50">
        <v>1100</v>
      </c>
      <c r="W50" s="52" t="s">
        <v>28</v>
      </c>
      <c r="X50" s="19">
        <v>313</v>
      </c>
      <c r="Y50" s="50">
        <v>498</v>
      </c>
      <c r="Z50" s="19">
        <v>234</v>
      </c>
      <c r="AA50" s="50">
        <v>289</v>
      </c>
      <c r="AB50" s="19">
        <v>615</v>
      </c>
      <c r="AC50" s="50">
        <v>760</v>
      </c>
      <c r="AD50" s="19">
        <v>4116</v>
      </c>
      <c r="AE50" s="50">
        <v>1322</v>
      </c>
      <c r="AF50" s="19">
        <v>2084</v>
      </c>
      <c r="AG50" s="50">
        <v>1798</v>
      </c>
      <c r="AH50" s="52" t="s">
        <v>28</v>
      </c>
      <c r="AI50" s="19">
        <v>2210</v>
      </c>
      <c r="AJ50" s="50">
        <v>1137</v>
      </c>
      <c r="AK50" s="19">
        <v>1371</v>
      </c>
      <c r="AL50" s="50">
        <v>751</v>
      </c>
      <c r="AM50" s="19">
        <v>3699</v>
      </c>
      <c r="AN50" s="50">
        <v>1541</v>
      </c>
      <c r="AO50" s="19">
        <v>533</v>
      </c>
      <c r="AP50" s="50">
        <v>567</v>
      </c>
      <c r="AQ50" s="19">
        <v>1404</v>
      </c>
      <c r="AR50" s="50">
        <v>968</v>
      </c>
      <c r="AS50" s="52" t="s">
        <v>28</v>
      </c>
      <c r="AT50" s="19">
        <v>1106</v>
      </c>
      <c r="AU50" s="50">
        <v>897</v>
      </c>
      <c r="AV50" s="19">
        <v>649</v>
      </c>
      <c r="AW50" s="50">
        <v>464</v>
      </c>
      <c r="AX50" s="19">
        <v>309</v>
      </c>
      <c r="AY50" s="50">
        <v>277</v>
      </c>
      <c r="AZ50" s="19">
        <v>11</v>
      </c>
      <c r="BA50" s="50">
        <v>21</v>
      </c>
      <c r="BB50" s="19">
        <v>871</v>
      </c>
      <c r="BC50" s="50">
        <v>640</v>
      </c>
      <c r="BD50" s="52" t="s">
        <v>28</v>
      </c>
      <c r="BE50" s="19">
        <v>536</v>
      </c>
      <c r="BF50" s="50">
        <v>350</v>
      </c>
      <c r="BG50" s="19">
        <v>1323</v>
      </c>
      <c r="BH50" s="50">
        <v>681</v>
      </c>
      <c r="BI50" s="19">
        <v>1522</v>
      </c>
      <c r="BJ50" s="50">
        <v>710</v>
      </c>
      <c r="BK50" s="19">
        <v>643</v>
      </c>
      <c r="BL50" s="50">
        <v>672</v>
      </c>
      <c r="BM50" s="19">
        <v>1011</v>
      </c>
      <c r="BN50" s="50">
        <v>691</v>
      </c>
      <c r="BO50" s="52" t="s">
        <v>28</v>
      </c>
      <c r="BP50" s="19">
        <v>981</v>
      </c>
      <c r="BQ50" s="50">
        <v>741</v>
      </c>
      <c r="BR50" s="19">
        <v>506</v>
      </c>
      <c r="BS50" s="50">
        <v>348</v>
      </c>
      <c r="BT50" s="23" t="s">
        <v>61</v>
      </c>
      <c r="BU50" s="50" t="s">
        <v>61</v>
      </c>
      <c r="BV50" s="23">
        <v>213</v>
      </c>
      <c r="BW50" s="50">
        <v>209</v>
      </c>
      <c r="BX50" s="19">
        <v>1206</v>
      </c>
      <c r="BY50" s="50">
        <v>620</v>
      </c>
      <c r="BZ50" s="52" t="s">
        <v>28</v>
      </c>
      <c r="CA50" s="19">
        <v>2987</v>
      </c>
      <c r="CB50" s="50">
        <v>1795</v>
      </c>
      <c r="CC50" s="19">
        <v>2175</v>
      </c>
      <c r="CD50" s="50">
        <v>790</v>
      </c>
      <c r="CE50" s="19">
        <v>1079</v>
      </c>
      <c r="CF50" s="50">
        <v>663</v>
      </c>
      <c r="CG50" s="19">
        <v>32</v>
      </c>
      <c r="CH50" s="50">
        <v>53</v>
      </c>
      <c r="CI50" s="19">
        <v>1680</v>
      </c>
      <c r="CJ50" s="50">
        <v>1145</v>
      </c>
      <c r="CK50" s="52" t="s">
        <v>28</v>
      </c>
      <c r="CL50" s="19">
        <v>1402</v>
      </c>
      <c r="CM50" s="50">
        <v>774</v>
      </c>
      <c r="CN50" s="19">
        <v>4032</v>
      </c>
      <c r="CO50" s="50">
        <v>1716</v>
      </c>
      <c r="CP50" s="19">
        <v>2745</v>
      </c>
      <c r="CQ50" s="50">
        <v>2105</v>
      </c>
      <c r="CR50" s="19">
        <v>41</v>
      </c>
      <c r="CS50" s="50">
        <v>66</v>
      </c>
      <c r="CT50" s="19">
        <v>304</v>
      </c>
      <c r="CU50" s="50">
        <v>357</v>
      </c>
      <c r="CV50" s="52" t="s">
        <v>28</v>
      </c>
      <c r="CW50" s="19">
        <v>176</v>
      </c>
      <c r="CX50" s="50">
        <v>241</v>
      </c>
      <c r="CY50" s="19">
        <v>1945</v>
      </c>
      <c r="CZ50" s="50">
        <v>1425</v>
      </c>
      <c r="DA50" s="19">
        <v>5291</v>
      </c>
      <c r="DB50" s="50">
        <v>1561</v>
      </c>
      <c r="DC50" s="19">
        <v>5977</v>
      </c>
      <c r="DD50" s="50">
        <v>2327</v>
      </c>
      <c r="DE50" s="19">
        <v>162</v>
      </c>
      <c r="DF50" s="50">
        <v>194</v>
      </c>
      <c r="DG50" s="52" t="s">
        <v>28</v>
      </c>
      <c r="DH50" s="19">
        <v>1332</v>
      </c>
      <c r="DI50" s="50">
        <v>669</v>
      </c>
      <c r="DJ50" s="19">
        <v>5753</v>
      </c>
      <c r="DK50" s="50">
        <v>2060</v>
      </c>
      <c r="DL50" s="19">
        <v>493</v>
      </c>
      <c r="DM50" s="50">
        <v>319</v>
      </c>
      <c r="DN50" s="19">
        <v>754</v>
      </c>
      <c r="DO50" s="50">
        <v>515</v>
      </c>
      <c r="DP50" s="19">
        <v>359</v>
      </c>
      <c r="DQ50" s="50">
        <v>241</v>
      </c>
      <c r="DR50" s="52" t="s">
        <v>28</v>
      </c>
      <c r="DS50" s="19">
        <v>13407</v>
      </c>
      <c r="DT50" s="50">
        <v>2515</v>
      </c>
      <c r="DU50" s="19">
        <v>97</v>
      </c>
      <c r="DV50" s="50">
        <v>158</v>
      </c>
      <c r="DW50" s="19">
        <v>70</v>
      </c>
      <c r="DX50" s="50">
        <v>116</v>
      </c>
      <c r="DY50" s="19">
        <v>13240</v>
      </c>
      <c r="DZ50" s="50">
        <v>2527</v>
      </c>
    </row>
    <row r="51" spans="1:130" x14ac:dyDescent="0.2">
      <c r="A51" s="52" t="s">
        <v>29</v>
      </c>
      <c r="B51" s="53">
        <v>1314735</v>
      </c>
      <c r="C51" s="54">
        <v>1334</v>
      </c>
      <c r="D51" s="53">
        <v>1134514</v>
      </c>
      <c r="E51" s="54">
        <v>10270</v>
      </c>
      <c r="F51" s="53">
        <v>133298</v>
      </c>
      <c r="G51" s="54">
        <v>9504</v>
      </c>
      <c r="H51" s="53">
        <v>41393</v>
      </c>
      <c r="I51" s="54">
        <v>3762</v>
      </c>
      <c r="J51" s="19">
        <v>44</v>
      </c>
      <c r="K51" s="50">
        <v>73</v>
      </c>
      <c r="L51" s="52" t="s">
        <v>29</v>
      </c>
      <c r="M51" s="19">
        <v>130</v>
      </c>
      <c r="N51" s="50">
        <v>166</v>
      </c>
      <c r="O51" s="19">
        <v>146</v>
      </c>
      <c r="P51" s="50">
        <v>146</v>
      </c>
      <c r="Q51" s="19">
        <v>63</v>
      </c>
      <c r="R51" s="50">
        <v>106</v>
      </c>
      <c r="S51" s="19">
        <v>1658</v>
      </c>
      <c r="T51" s="50">
        <v>950</v>
      </c>
      <c r="U51" s="19">
        <v>260</v>
      </c>
      <c r="V51" s="50">
        <v>190</v>
      </c>
      <c r="W51" s="52" t="s">
        <v>29</v>
      </c>
      <c r="X51" s="19">
        <v>3151</v>
      </c>
      <c r="Y51" s="50">
        <v>1931</v>
      </c>
      <c r="Z51" s="19">
        <v>0</v>
      </c>
      <c r="AA51" s="50">
        <v>182</v>
      </c>
      <c r="AB51" s="19">
        <v>82</v>
      </c>
      <c r="AC51" s="50">
        <v>145</v>
      </c>
      <c r="AD51" s="19">
        <v>2303</v>
      </c>
      <c r="AE51" s="50">
        <v>1012</v>
      </c>
      <c r="AF51" s="19">
        <v>177</v>
      </c>
      <c r="AG51" s="50">
        <v>253</v>
      </c>
      <c r="AH51" s="52" t="s">
        <v>29</v>
      </c>
      <c r="AI51" s="19">
        <v>0</v>
      </c>
      <c r="AJ51" s="50">
        <v>182</v>
      </c>
      <c r="AK51" s="19">
        <v>0</v>
      </c>
      <c r="AL51" s="50">
        <v>182</v>
      </c>
      <c r="AM51" s="19">
        <v>819</v>
      </c>
      <c r="AN51" s="50">
        <v>649</v>
      </c>
      <c r="AO51" s="19">
        <v>0</v>
      </c>
      <c r="AP51" s="50">
        <v>182</v>
      </c>
      <c r="AQ51" s="19">
        <v>0</v>
      </c>
      <c r="AR51" s="50">
        <v>182</v>
      </c>
      <c r="AS51" s="52" t="s">
        <v>29</v>
      </c>
      <c r="AT51" s="19">
        <v>165</v>
      </c>
      <c r="AU51" s="50">
        <v>234</v>
      </c>
      <c r="AV51" s="19">
        <v>309</v>
      </c>
      <c r="AW51" s="50">
        <v>374</v>
      </c>
      <c r="AX51" s="19">
        <v>164</v>
      </c>
      <c r="AY51" s="50">
        <v>138</v>
      </c>
      <c r="AZ51" s="19">
        <v>4155</v>
      </c>
      <c r="BA51" s="50">
        <v>1589</v>
      </c>
      <c r="BB51" s="19">
        <v>357</v>
      </c>
      <c r="BC51" s="50">
        <v>359</v>
      </c>
      <c r="BD51" s="52" t="s">
        <v>29</v>
      </c>
      <c r="BE51" s="19">
        <v>14692</v>
      </c>
      <c r="BF51" s="50">
        <v>2180</v>
      </c>
      <c r="BG51" s="19">
        <v>157</v>
      </c>
      <c r="BH51" s="50">
        <v>247</v>
      </c>
      <c r="BI51" s="19">
        <v>0</v>
      </c>
      <c r="BJ51" s="50">
        <v>182</v>
      </c>
      <c r="BK51" s="19">
        <v>588</v>
      </c>
      <c r="BL51" s="50">
        <v>887</v>
      </c>
      <c r="BM51" s="19">
        <v>0</v>
      </c>
      <c r="BN51" s="50">
        <v>182</v>
      </c>
      <c r="BO51" s="52" t="s">
        <v>29</v>
      </c>
      <c r="BP51" s="19">
        <v>0</v>
      </c>
      <c r="BQ51" s="50">
        <v>182</v>
      </c>
      <c r="BR51" s="19">
        <v>0</v>
      </c>
      <c r="BS51" s="50">
        <v>182</v>
      </c>
      <c r="BT51" s="19">
        <v>434</v>
      </c>
      <c r="BU51" s="50">
        <v>422</v>
      </c>
      <c r="BV51" s="23" t="s">
        <v>61</v>
      </c>
      <c r="BW51" s="50" t="s">
        <v>61</v>
      </c>
      <c r="BX51" s="23">
        <v>1035</v>
      </c>
      <c r="BY51" s="50">
        <v>740</v>
      </c>
      <c r="BZ51" s="52" t="s">
        <v>29</v>
      </c>
      <c r="CA51" s="19">
        <v>0</v>
      </c>
      <c r="CB51" s="50">
        <v>182</v>
      </c>
      <c r="CC51" s="19">
        <v>2479</v>
      </c>
      <c r="CD51" s="50">
        <v>716</v>
      </c>
      <c r="CE51" s="19">
        <v>343</v>
      </c>
      <c r="CF51" s="50">
        <v>342</v>
      </c>
      <c r="CG51" s="19">
        <v>523</v>
      </c>
      <c r="CH51" s="50">
        <v>727</v>
      </c>
      <c r="CI51" s="19">
        <v>328</v>
      </c>
      <c r="CJ51" s="50">
        <v>340</v>
      </c>
      <c r="CK51" s="52" t="s">
        <v>29</v>
      </c>
      <c r="CL51" s="19">
        <v>148</v>
      </c>
      <c r="CM51" s="50">
        <v>239</v>
      </c>
      <c r="CN51" s="19">
        <v>247</v>
      </c>
      <c r="CO51" s="50">
        <v>250</v>
      </c>
      <c r="CP51" s="19">
        <v>1531</v>
      </c>
      <c r="CQ51" s="50">
        <v>740</v>
      </c>
      <c r="CR51" s="19">
        <v>767</v>
      </c>
      <c r="CS51" s="50">
        <v>470</v>
      </c>
      <c r="CT51" s="19">
        <v>78</v>
      </c>
      <c r="CU51" s="50">
        <v>110</v>
      </c>
      <c r="CV51" s="52" t="s">
        <v>29</v>
      </c>
      <c r="CW51" s="19">
        <v>0</v>
      </c>
      <c r="CX51" s="50">
        <v>182</v>
      </c>
      <c r="CY51" s="19">
        <v>119</v>
      </c>
      <c r="CZ51" s="50">
        <v>94</v>
      </c>
      <c r="DA51" s="19">
        <v>83</v>
      </c>
      <c r="DB51" s="50">
        <v>124</v>
      </c>
      <c r="DC51" s="19">
        <v>480</v>
      </c>
      <c r="DD51" s="50">
        <v>398</v>
      </c>
      <c r="DE51" s="19">
        <v>2200</v>
      </c>
      <c r="DF51" s="50">
        <v>829</v>
      </c>
      <c r="DG51" s="52" t="s">
        <v>29</v>
      </c>
      <c r="DH51" s="19">
        <v>846</v>
      </c>
      <c r="DI51" s="50">
        <v>439</v>
      </c>
      <c r="DJ51" s="19">
        <v>148</v>
      </c>
      <c r="DK51" s="50">
        <v>131</v>
      </c>
      <c r="DL51" s="19">
        <v>0</v>
      </c>
      <c r="DM51" s="50">
        <v>182</v>
      </c>
      <c r="DN51" s="19">
        <v>184</v>
      </c>
      <c r="DO51" s="50">
        <v>197</v>
      </c>
      <c r="DP51" s="19">
        <v>0</v>
      </c>
      <c r="DQ51" s="50">
        <v>182</v>
      </c>
      <c r="DR51" s="52" t="s">
        <v>29</v>
      </c>
      <c r="DS51" s="19">
        <v>5530</v>
      </c>
      <c r="DT51" s="50">
        <v>2136</v>
      </c>
      <c r="DU51" s="19">
        <v>456</v>
      </c>
      <c r="DV51" s="50">
        <v>455</v>
      </c>
      <c r="DW51" s="19">
        <v>0</v>
      </c>
      <c r="DX51" s="50">
        <v>182</v>
      </c>
      <c r="DY51" s="19">
        <v>5074</v>
      </c>
      <c r="DZ51" s="50">
        <v>2220</v>
      </c>
    </row>
    <row r="52" spans="1:130" x14ac:dyDescent="0.2">
      <c r="A52" s="52" t="s">
        <v>30</v>
      </c>
      <c r="B52" s="19">
        <v>8840346</v>
      </c>
      <c r="C52" s="50">
        <v>4188</v>
      </c>
      <c r="D52" s="19">
        <v>7961796</v>
      </c>
      <c r="E52" s="50">
        <v>23160</v>
      </c>
      <c r="F52" s="19">
        <v>686056</v>
      </c>
      <c r="G52" s="50">
        <v>20002</v>
      </c>
      <c r="H52" s="19">
        <v>128911</v>
      </c>
      <c r="I52" s="50">
        <v>9226</v>
      </c>
      <c r="J52" s="19">
        <v>216</v>
      </c>
      <c r="K52" s="50">
        <v>221</v>
      </c>
      <c r="L52" s="52" t="s">
        <v>30</v>
      </c>
      <c r="M52" s="19">
        <v>382</v>
      </c>
      <c r="N52" s="50">
        <v>341</v>
      </c>
      <c r="O52" s="19">
        <v>1074</v>
      </c>
      <c r="P52" s="50">
        <v>585</v>
      </c>
      <c r="Q52" s="19">
        <v>422</v>
      </c>
      <c r="R52" s="50">
        <v>563</v>
      </c>
      <c r="S52" s="19">
        <v>5961</v>
      </c>
      <c r="T52" s="50">
        <v>1703</v>
      </c>
      <c r="U52" s="19">
        <v>1070</v>
      </c>
      <c r="V52" s="50">
        <v>642</v>
      </c>
      <c r="W52" s="52" t="s">
        <v>30</v>
      </c>
      <c r="X52" s="19">
        <v>2269</v>
      </c>
      <c r="Y52" s="50">
        <v>905</v>
      </c>
      <c r="Z52" s="19">
        <v>1777</v>
      </c>
      <c r="AA52" s="50">
        <v>1151</v>
      </c>
      <c r="AB52" s="19">
        <v>965</v>
      </c>
      <c r="AC52" s="50">
        <v>621</v>
      </c>
      <c r="AD52" s="19">
        <v>10532</v>
      </c>
      <c r="AE52" s="50">
        <v>2311</v>
      </c>
      <c r="AF52" s="19">
        <v>3884</v>
      </c>
      <c r="AG52" s="50">
        <v>2104</v>
      </c>
      <c r="AH52" s="52" t="s">
        <v>30</v>
      </c>
      <c r="AI52" s="19">
        <v>227</v>
      </c>
      <c r="AJ52" s="50">
        <v>245</v>
      </c>
      <c r="AK52" s="19">
        <v>0</v>
      </c>
      <c r="AL52" s="50">
        <v>195</v>
      </c>
      <c r="AM52" s="19">
        <v>2167</v>
      </c>
      <c r="AN52" s="50">
        <v>1515</v>
      </c>
      <c r="AO52" s="19">
        <v>795</v>
      </c>
      <c r="AP52" s="50">
        <v>445</v>
      </c>
      <c r="AQ52" s="19">
        <v>12</v>
      </c>
      <c r="AR52" s="50">
        <v>18</v>
      </c>
      <c r="AS52" s="52" t="s">
        <v>30</v>
      </c>
      <c r="AT52" s="19">
        <v>502</v>
      </c>
      <c r="AU52" s="50">
        <v>544</v>
      </c>
      <c r="AV52" s="19">
        <v>503</v>
      </c>
      <c r="AW52" s="50">
        <v>385</v>
      </c>
      <c r="AX52" s="19">
        <v>894</v>
      </c>
      <c r="AY52" s="50">
        <v>776</v>
      </c>
      <c r="AZ52" s="19">
        <v>133</v>
      </c>
      <c r="BA52" s="50">
        <v>150</v>
      </c>
      <c r="BB52" s="19">
        <v>3388</v>
      </c>
      <c r="BC52" s="50">
        <v>1659</v>
      </c>
      <c r="BD52" s="52" t="s">
        <v>30</v>
      </c>
      <c r="BE52" s="19">
        <v>2956</v>
      </c>
      <c r="BF52" s="50">
        <v>986</v>
      </c>
      <c r="BG52" s="19">
        <v>1442</v>
      </c>
      <c r="BH52" s="50">
        <v>735</v>
      </c>
      <c r="BI52" s="19">
        <v>1277</v>
      </c>
      <c r="BJ52" s="50">
        <v>1093</v>
      </c>
      <c r="BK52" s="19">
        <v>394</v>
      </c>
      <c r="BL52" s="50">
        <v>330</v>
      </c>
      <c r="BM52" s="19">
        <v>179</v>
      </c>
      <c r="BN52" s="50">
        <v>150</v>
      </c>
      <c r="BO52" s="52" t="s">
        <v>30</v>
      </c>
      <c r="BP52" s="19">
        <v>327</v>
      </c>
      <c r="BQ52" s="50">
        <v>399</v>
      </c>
      <c r="BR52" s="19">
        <v>44</v>
      </c>
      <c r="BS52" s="50">
        <v>72</v>
      </c>
      <c r="BT52" s="19">
        <v>226</v>
      </c>
      <c r="BU52" s="50">
        <v>227</v>
      </c>
      <c r="BV52" s="19">
        <v>370</v>
      </c>
      <c r="BW52" s="50">
        <v>326</v>
      </c>
      <c r="BX52" s="23" t="s">
        <v>61</v>
      </c>
      <c r="BY52" s="50" t="s">
        <v>61</v>
      </c>
      <c r="BZ52" s="52" t="s">
        <v>30</v>
      </c>
      <c r="CA52" s="23">
        <v>652</v>
      </c>
      <c r="CB52" s="50">
        <v>641</v>
      </c>
      <c r="CC52" s="19">
        <v>44690</v>
      </c>
      <c r="CD52" s="50">
        <v>4971</v>
      </c>
      <c r="CE52" s="19">
        <v>4386</v>
      </c>
      <c r="CF52" s="50">
        <v>1701</v>
      </c>
      <c r="CG52" s="19">
        <v>131</v>
      </c>
      <c r="CH52" s="50">
        <v>209</v>
      </c>
      <c r="CI52" s="19">
        <v>1520</v>
      </c>
      <c r="CJ52" s="50">
        <v>784</v>
      </c>
      <c r="CK52" s="52" t="s">
        <v>30</v>
      </c>
      <c r="CL52" s="19">
        <v>72</v>
      </c>
      <c r="CM52" s="50">
        <v>121</v>
      </c>
      <c r="CN52" s="19">
        <v>430</v>
      </c>
      <c r="CO52" s="50">
        <v>351</v>
      </c>
      <c r="CP52" s="19">
        <v>18958</v>
      </c>
      <c r="CQ52" s="50">
        <v>3306</v>
      </c>
      <c r="CR52" s="19">
        <v>913</v>
      </c>
      <c r="CS52" s="50">
        <v>573</v>
      </c>
      <c r="CT52" s="19">
        <v>873</v>
      </c>
      <c r="CU52" s="50">
        <v>457</v>
      </c>
      <c r="CV52" s="52" t="s">
        <v>30</v>
      </c>
      <c r="CW52" s="19">
        <v>0</v>
      </c>
      <c r="CX52" s="50">
        <v>195</v>
      </c>
      <c r="CY52" s="19">
        <v>1684</v>
      </c>
      <c r="CZ52" s="50">
        <v>840</v>
      </c>
      <c r="DA52" s="19">
        <v>2885</v>
      </c>
      <c r="DB52" s="50">
        <v>1315</v>
      </c>
      <c r="DC52" s="19">
        <v>113</v>
      </c>
      <c r="DD52" s="50">
        <v>158</v>
      </c>
      <c r="DE52" s="19">
        <v>290</v>
      </c>
      <c r="DF52" s="50">
        <v>292</v>
      </c>
      <c r="DG52" s="52" t="s">
        <v>30</v>
      </c>
      <c r="DH52" s="19">
        <v>4814</v>
      </c>
      <c r="DI52" s="50">
        <v>2757</v>
      </c>
      <c r="DJ52" s="19">
        <v>645</v>
      </c>
      <c r="DK52" s="50">
        <v>520</v>
      </c>
      <c r="DL52" s="19">
        <v>385</v>
      </c>
      <c r="DM52" s="50">
        <v>285</v>
      </c>
      <c r="DN52" s="19">
        <v>1082</v>
      </c>
      <c r="DO52" s="50">
        <v>657</v>
      </c>
      <c r="DP52" s="19">
        <v>0</v>
      </c>
      <c r="DQ52" s="50">
        <v>195</v>
      </c>
      <c r="DR52" s="52" t="s">
        <v>30</v>
      </c>
      <c r="DS52" s="19">
        <v>63583</v>
      </c>
      <c r="DT52" s="50">
        <v>4995</v>
      </c>
      <c r="DU52" s="19">
        <v>4180</v>
      </c>
      <c r="DV52" s="50">
        <v>1942</v>
      </c>
      <c r="DW52" s="19">
        <v>0</v>
      </c>
      <c r="DX52" s="50">
        <v>195</v>
      </c>
      <c r="DY52" s="19">
        <v>59403</v>
      </c>
      <c r="DZ52" s="50">
        <v>5024</v>
      </c>
    </row>
    <row r="53" spans="1:130" x14ac:dyDescent="0.2">
      <c r="A53" s="52" t="s">
        <v>31</v>
      </c>
      <c r="B53" s="19">
        <v>2060189</v>
      </c>
      <c r="C53" s="50">
        <v>2902</v>
      </c>
      <c r="D53" s="19">
        <v>1770053</v>
      </c>
      <c r="E53" s="50">
        <v>12935</v>
      </c>
      <c r="F53" s="19">
        <v>212456</v>
      </c>
      <c r="G53" s="50">
        <v>11593</v>
      </c>
      <c r="H53" s="19">
        <v>68917</v>
      </c>
      <c r="I53" s="50">
        <v>6649</v>
      </c>
      <c r="J53" s="19">
        <v>41</v>
      </c>
      <c r="K53" s="50">
        <v>38</v>
      </c>
      <c r="L53" s="52" t="s">
        <v>31</v>
      </c>
      <c r="M53" s="19">
        <v>1526</v>
      </c>
      <c r="N53" s="50">
        <v>848</v>
      </c>
      <c r="O53" s="19">
        <v>8577</v>
      </c>
      <c r="P53" s="50">
        <v>2434</v>
      </c>
      <c r="Q53" s="19">
        <v>106</v>
      </c>
      <c r="R53" s="50">
        <v>178</v>
      </c>
      <c r="S53" s="19">
        <v>4986</v>
      </c>
      <c r="T53" s="50">
        <v>1788</v>
      </c>
      <c r="U53" s="19">
        <v>4475</v>
      </c>
      <c r="V53" s="50">
        <v>1446</v>
      </c>
      <c r="W53" s="52" t="s">
        <v>31</v>
      </c>
      <c r="X53" s="19">
        <v>307</v>
      </c>
      <c r="Y53" s="50">
        <v>257</v>
      </c>
      <c r="Z53" s="19">
        <v>0</v>
      </c>
      <c r="AA53" s="50">
        <v>190</v>
      </c>
      <c r="AB53" s="19">
        <v>52</v>
      </c>
      <c r="AC53" s="50">
        <v>86</v>
      </c>
      <c r="AD53" s="19">
        <v>3064</v>
      </c>
      <c r="AE53" s="50">
        <v>1774</v>
      </c>
      <c r="AF53" s="19">
        <v>87</v>
      </c>
      <c r="AG53" s="50">
        <v>118</v>
      </c>
      <c r="AH53" s="52" t="s">
        <v>31</v>
      </c>
      <c r="AI53" s="19">
        <v>304</v>
      </c>
      <c r="AJ53" s="50">
        <v>256</v>
      </c>
      <c r="AK53" s="19">
        <v>594</v>
      </c>
      <c r="AL53" s="50">
        <v>637</v>
      </c>
      <c r="AM53" s="19">
        <v>2465</v>
      </c>
      <c r="AN53" s="50">
        <v>1699</v>
      </c>
      <c r="AO53" s="19">
        <v>1201</v>
      </c>
      <c r="AP53" s="50">
        <v>842</v>
      </c>
      <c r="AQ53" s="19">
        <v>27</v>
      </c>
      <c r="AR53" s="50">
        <v>44</v>
      </c>
      <c r="AS53" s="52" t="s">
        <v>31</v>
      </c>
      <c r="AT53" s="19">
        <v>490</v>
      </c>
      <c r="AU53" s="50">
        <v>390</v>
      </c>
      <c r="AV53" s="19">
        <v>65</v>
      </c>
      <c r="AW53" s="50">
        <v>95</v>
      </c>
      <c r="AX53" s="19">
        <v>1088</v>
      </c>
      <c r="AY53" s="50">
        <v>924</v>
      </c>
      <c r="AZ53" s="19">
        <v>515</v>
      </c>
      <c r="BA53" s="50">
        <v>534</v>
      </c>
      <c r="BB53" s="19">
        <v>982</v>
      </c>
      <c r="BC53" s="50">
        <v>597</v>
      </c>
      <c r="BD53" s="52" t="s">
        <v>31</v>
      </c>
      <c r="BE53" s="19">
        <v>195</v>
      </c>
      <c r="BF53" s="50">
        <v>175</v>
      </c>
      <c r="BG53" s="19">
        <v>662</v>
      </c>
      <c r="BH53" s="50">
        <v>503</v>
      </c>
      <c r="BI53" s="19">
        <v>577</v>
      </c>
      <c r="BJ53" s="50">
        <v>356</v>
      </c>
      <c r="BK53" s="19">
        <v>667</v>
      </c>
      <c r="BL53" s="50">
        <v>561</v>
      </c>
      <c r="BM53" s="19">
        <v>1680</v>
      </c>
      <c r="BN53" s="50">
        <v>943</v>
      </c>
      <c r="BO53" s="52" t="s">
        <v>31</v>
      </c>
      <c r="BP53" s="19">
        <v>691</v>
      </c>
      <c r="BQ53" s="50">
        <v>710</v>
      </c>
      <c r="BR53" s="19">
        <v>1203</v>
      </c>
      <c r="BS53" s="50">
        <v>1089</v>
      </c>
      <c r="BT53" s="19">
        <v>1163</v>
      </c>
      <c r="BU53" s="50">
        <v>626</v>
      </c>
      <c r="BV53" s="19">
        <v>436</v>
      </c>
      <c r="BW53" s="50">
        <v>374</v>
      </c>
      <c r="BX53" s="19">
        <v>300</v>
      </c>
      <c r="BY53" s="50">
        <v>445</v>
      </c>
      <c r="BZ53" s="52" t="s">
        <v>31</v>
      </c>
      <c r="CA53" s="23" t="s">
        <v>61</v>
      </c>
      <c r="CB53" s="50" t="s">
        <v>61</v>
      </c>
      <c r="CC53" s="23">
        <v>1168</v>
      </c>
      <c r="CD53" s="50">
        <v>780</v>
      </c>
      <c r="CE53" s="19">
        <v>636</v>
      </c>
      <c r="CF53" s="50">
        <v>411</v>
      </c>
      <c r="CG53" s="19">
        <v>0</v>
      </c>
      <c r="CH53" s="50">
        <v>190</v>
      </c>
      <c r="CI53" s="19">
        <v>613</v>
      </c>
      <c r="CJ53" s="50">
        <v>442</v>
      </c>
      <c r="CK53" s="52" t="s">
        <v>31</v>
      </c>
      <c r="CL53" s="19">
        <v>3394</v>
      </c>
      <c r="CM53" s="50">
        <v>1922</v>
      </c>
      <c r="CN53" s="19">
        <v>1219</v>
      </c>
      <c r="CO53" s="50">
        <v>887</v>
      </c>
      <c r="CP53" s="19">
        <v>942</v>
      </c>
      <c r="CQ53" s="50">
        <v>877</v>
      </c>
      <c r="CR53" s="19">
        <v>0</v>
      </c>
      <c r="CS53" s="50">
        <v>190</v>
      </c>
      <c r="CT53" s="19">
        <v>212</v>
      </c>
      <c r="CU53" s="50">
        <v>261</v>
      </c>
      <c r="CV53" s="52" t="s">
        <v>31</v>
      </c>
      <c r="CW53" s="19">
        <v>145</v>
      </c>
      <c r="CX53" s="50">
        <v>187</v>
      </c>
      <c r="CY53" s="19">
        <v>93</v>
      </c>
      <c r="CZ53" s="50">
        <v>135</v>
      </c>
      <c r="DA53" s="19">
        <v>17073</v>
      </c>
      <c r="DB53" s="50">
        <v>3762</v>
      </c>
      <c r="DC53" s="19">
        <v>297</v>
      </c>
      <c r="DD53" s="50">
        <v>253</v>
      </c>
      <c r="DE53" s="19">
        <v>245</v>
      </c>
      <c r="DF53" s="50">
        <v>330</v>
      </c>
      <c r="DG53" s="52" t="s">
        <v>31</v>
      </c>
      <c r="DH53" s="19">
        <v>1057</v>
      </c>
      <c r="DI53" s="50">
        <v>646</v>
      </c>
      <c r="DJ53" s="19">
        <v>1584</v>
      </c>
      <c r="DK53" s="50">
        <v>762</v>
      </c>
      <c r="DL53" s="19">
        <v>25</v>
      </c>
      <c r="DM53" s="50">
        <v>50</v>
      </c>
      <c r="DN53" s="19">
        <v>996</v>
      </c>
      <c r="DO53" s="50">
        <v>660</v>
      </c>
      <c r="DP53" s="19">
        <v>692</v>
      </c>
      <c r="DQ53" s="50">
        <v>572</v>
      </c>
      <c r="DR53" s="52" t="s">
        <v>31</v>
      </c>
      <c r="DS53" s="19">
        <v>8763</v>
      </c>
      <c r="DT53" s="50">
        <v>1909</v>
      </c>
      <c r="DU53" s="19">
        <v>588</v>
      </c>
      <c r="DV53" s="50">
        <v>947</v>
      </c>
      <c r="DW53" s="19">
        <v>102</v>
      </c>
      <c r="DX53" s="50">
        <v>109</v>
      </c>
      <c r="DY53" s="19">
        <v>8073</v>
      </c>
      <c r="DZ53" s="50">
        <v>1729</v>
      </c>
    </row>
    <row r="54" spans="1:130" x14ac:dyDescent="0.2">
      <c r="A54" s="52"/>
      <c r="B54" s="19"/>
      <c r="C54" s="50"/>
      <c r="D54" s="19"/>
      <c r="E54" s="50"/>
      <c r="F54" s="19"/>
      <c r="G54" s="50"/>
      <c r="H54" s="19"/>
      <c r="I54" s="50"/>
      <c r="J54" s="19"/>
      <c r="K54" s="50"/>
      <c r="L54" s="52"/>
      <c r="M54" s="19"/>
      <c r="N54" s="50"/>
      <c r="O54" s="19"/>
      <c r="P54" s="50"/>
      <c r="Q54" s="19"/>
      <c r="R54" s="50"/>
      <c r="S54" s="19"/>
      <c r="T54" s="50"/>
      <c r="U54" s="19"/>
      <c r="V54" s="50"/>
      <c r="W54" s="52"/>
      <c r="X54" s="19"/>
      <c r="Y54" s="50"/>
      <c r="Z54" s="19"/>
      <c r="AA54" s="50"/>
      <c r="AB54" s="19"/>
      <c r="AC54" s="50"/>
      <c r="AD54" s="19"/>
      <c r="AE54" s="50"/>
      <c r="AF54" s="19"/>
      <c r="AG54" s="50"/>
      <c r="AH54" s="52"/>
      <c r="AI54" s="19"/>
      <c r="AJ54" s="50"/>
      <c r="AK54" s="19"/>
      <c r="AL54" s="50"/>
      <c r="AM54" s="19"/>
      <c r="AN54" s="50"/>
      <c r="AO54" s="19"/>
      <c r="AP54" s="50"/>
      <c r="AQ54" s="19"/>
      <c r="AR54" s="50"/>
      <c r="AS54" s="52"/>
      <c r="AT54" s="19"/>
      <c r="AU54" s="50"/>
      <c r="AV54" s="19"/>
      <c r="AW54" s="50"/>
      <c r="AX54" s="19"/>
      <c r="AY54" s="50"/>
      <c r="AZ54" s="19"/>
      <c r="BA54" s="50"/>
      <c r="BB54" s="19"/>
      <c r="BC54" s="50"/>
      <c r="BD54" s="52"/>
      <c r="BE54" s="19"/>
      <c r="BF54" s="50"/>
      <c r="BG54" s="19"/>
      <c r="BH54" s="50"/>
      <c r="BI54" s="19"/>
      <c r="BJ54" s="50"/>
      <c r="BK54" s="19"/>
      <c r="BL54" s="50"/>
      <c r="BM54" s="19"/>
      <c r="BN54" s="50"/>
      <c r="BO54" s="52"/>
      <c r="BP54" s="19"/>
      <c r="BQ54" s="50"/>
      <c r="BR54" s="19"/>
      <c r="BS54" s="50"/>
      <c r="BT54" s="19"/>
      <c r="BU54" s="50"/>
      <c r="BV54" s="19"/>
      <c r="BW54" s="50"/>
      <c r="BX54" s="19"/>
      <c r="BY54" s="50"/>
      <c r="BZ54" s="52"/>
      <c r="CA54" s="56"/>
      <c r="CB54" s="50"/>
      <c r="CC54" s="19"/>
      <c r="CD54" s="50"/>
      <c r="CE54" s="19"/>
      <c r="CF54" s="50"/>
      <c r="CG54" s="19"/>
      <c r="CH54" s="50"/>
      <c r="CI54" s="19"/>
      <c r="CJ54" s="50"/>
      <c r="CK54" s="52"/>
      <c r="CL54" s="19"/>
      <c r="CM54" s="50"/>
      <c r="CN54" s="19"/>
      <c r="CO54" s="50"/>
      <c r="CP54" s="19"/>
      <c r="CQ54" s="50"/>
      <c r="CR54" s="19"/>
      <c r="CS54" s="50"/>
      <c r="CT54" s="19"/>
      <c r="CU54" s="50"/>
      <c r="CV54" s="52"/>
      <c r="CW54" s="19"/>
      <c r="CX54" s="50"/>
      <c r="CY54" s="19"/>
      <c r="CZ54" s="50"/>
      <c r="DA54" s="19"/>
      <c r="DB54" s="50"/>
      <c r="DC54" s="19"/>
      <c r="DD54" s="50"/>
      <c r="DE54" s="19"/>
      <c r="DF54" s="50"/>
      <c r="DG54" s="52"/>
      <c r="DH54" s="19"/>
      <c r="DI54" s="50"/>
      <c r="DJ54" s="19"/>
      <c r="DK54" s="50"/>
      <c r="DL54" s="19"/>
      <c r="DM54" s="50"/>
      <c r="DN54" s="19"/>
      <c r="DO54" s="50"/>
      <c r="DP54" s="19"/>
      <c r="DQ54" s="50"/>
      <c r="DR54" s="52"/>
      <c r="DS54" s="19"/>
      <c r="DT54" s="50"/>
      <c r="DU54" s="19"/>
      <c r="DV54" s="50"/>
      <c r="DW54" s="19"/>
      <c r="DX54" s="50"/>
      <c r="DY54" s="19"/>
      <c r="DZ54" s="50"/>
    </row>
    <row r="55" spans="1:130" x14ac:dyDescent="0.2">
      <c r="A55" s="52" t="s">
        <v>32</v>
      </c>
      <c r="B55" s="19">
        <v>19528220</v>
      </c>
      <c r="C55" s="50">
        <v>5972</v>
      </c>
      <c r="D55" s="19">
        <v>17418181</v>
      </c>
      <c r="E55" s="50">
        <v>31878</v>
      </c>
      <c r="F55" s="19">
        <v>1693064</v>
      </c>
      <c r="G55" s="50">
        <v>29186</v>
      </c>
      <c r="H55" s="19">
        <v>258571</v>
      </c>
      <c r="I55" s="50">
        <v>11185</v>
      </c>
      <c r="J55" s="19">
        <v>1662</v>
      </c>
      <c r="K55" s="50">
        <v>986</v>
      </c>
      <c r="L55" s="52" t="s">
        <v>32</v>
      </c>
      <c r="M55" s="19">
        <v>3180</v>
      </c>
      <c r="N55" s="50">
        <v>1221</v>
      </c>
      <c r="O55" s="19">
        <v>7696</v>
      </c>
      <c r="P55" s="50">
        <v>1317</v>
      </c>
      <c r="Q55" s="19">
        <v>611</v>
      </c>
      <c r="R55" s="50">
        <v>453</v>
      </c>
      <c r="S55" s="19">
        <v>22241</v>
      </c>
      <c r="T55" s="50">
        <v>2884</v>
      </c>
      <c r="U55" s="19">
        <v>2148</v>
      </c>
      <c r="V55" s="50">
        <v>665</v>
      </c>
      <c r="W55" s="52" t="s">
        <v>32</v>
      </c>
      <c r="X55" s="19">
        <v>14649</v>
      </c>
      <c r="Y55" s="50">
        <v>2822</v>
      </c>
      <c r="Z55" s="19">
        <v>1931</v>
      </c>
      <c r="AA55" s="50">
        <v>1101</v>
      </c>
      <c r="AB55" s="19">
        <v>3323</v>
      </c>
      <c r="AC55" s="50">
        <v>1065</v>
      </c>
      <c r="AD55" s="19">
        <v>22356</v>
      </c>
      <c r="AE55" s="50">
        <v>3330</v>
      </c>
      <c r="AF55" s="19">
        <v>6111</v>
      </c>
      <c r="AG55" s="50">
        <v>1470</v>
      </c>
      <c r="AH55" s="52" t="s">
        <v>32</v>
      </c>
      <c r="AI55" s="19">
        <v>1294</v>
      </c>
      <c r="AJ55" s="50">
        <v>660</v>
      </c>
      <c r="AK55" s="19">
        <v>704</v>
      </c>
      <c r="AL55" s="50">
        <v>699</v>
      </c>
      <c r="AM55" s="19">
        <v>6736</v>
      </c>
      <c r="AN55" s="50">
        <v>1816</v>
      </c>
      <c r="AO55" s="19">
        <v>1011</v>
      </c>
      <c r="AP55" s="50">
        <v>505</v>
      </c>
      <c r="AQ55" s="19">
        <v>803</v>
      </c>
      <c r="AR55" s="50">
        <v>468</v>
      </c>
      <c r="AS55" s="52" t="s">
        <v>32</v>
      </c>
      <c r="AT55" s="19">
        <v>1047</v>
      </c>
      <c r="AU55" s="50">
        <v>557</v>
      </c>
      <c r="AV55" s="19">
        <v>1005</v>
      </c>
      <c r="AW55" s="50">
        <v>575</v>
      </c>
      <c r="AX55" s="19">
        <v>825</v>
      </c>
      <c r="AY55" s="50">
        <v>622</v>
      </c>
      <c r="AZ55" s="19">
        <v>1350</v>
      </c>
      <c r="BA55" s="50">
        <v>491</v>
      </c>
      <c r="BB55" s="19">
        <v>8078</v>
      </c>
      <c r="BC55" s="50">
        <v>1892</v>
      </c>
      <c r="BD55" s="52" t="s">
        <v>32</v>
      </c>
      <c r="BE55" s="19">
        <v>15222</v>
      </c>
      <c r="BF55" s="50">
        <v>2362</v>
      </c>
      <c r="BG55" s="19">
        <v>3827</v>
      </c>
      <c r="BH55" s="50">
        <v>1067</v>
      </c>
      <c r="BI55" s="19">
        <v>1221</v>
      </c>
      <c r="BJ55" s="50">
        <v>432</v>
      </c>
      <c r="BK55" s="19">
        <v>1724</v>
      </c>
      <c r="BL55" s="50">
        <v>1513</v>
      </c>
      <c r="BM55" s="19">
        <v>2344</v>
      </c>
      <c r="BN55" s="50">
        <v>985</v>
      </c>
      <c r="BO55" s="52" t="s">
        <v>32</v>
      </c>
      <c r="BP55" s="19">
        <v>394</v>
      </c>
      <c r="BQ55" s="50">
        <v>315</v>
      </c>
      <c r="BR55" s="19">
        <v>55</v>
      </c>
      <c r="BS55" s="50">
        <v>66</v>
      </c>
      <c r="BT55" s="19">
        <v>2713</v>
      </c>
      <c r="BU55" s="50">
        <v>1090</v>
      </c>
      <c r="BV55" s="19">
        <v>2179</v>
      </c>
      <c r="BW55" s="50">
        <v>737</v>
      </c>
      <c r="BX55" s="19">
        <v>35637</v>
      </c>
      <c r="BY55" s="50">
        <v>3746</v>
      </c>
      <c r="BZ55" s="52" t="s">
        <v>32</v>
      </c>
      <c r="CA55" s="19">
        <v>1419</v>
      </c>
      <c r="CB55" s="50">
        <v>1231</v>
      </c>
      <c r="CC55" s="23" t="s">
        <v>61</v>
      </c>
      <c r="CD55" s="50" t="s">
        <v>61</v>
      </c>
      <c r="CE55" s="23">
        <v>12174</v>
      </c>
      <c r="CF55" s="50">
        <v>3200</v>
      </c>
      <c r="CG55" s="19">
        <v>210</v>
      </c>
      <c r="CH55" s="50">
        <v>184</v>
      </c>
      <c r="CI55" s="19">
        <v>4766</v>
      </c>
      <c r="CJ55" s="50">
        <v>1272</v>
      </c>
      <c r="CK55" s="52" t="s">
        <v>32</v>
      </c>
      <c r="CL55" s="19">
        <v>869</v>
      </c>
      <c r="CM55" s="50">
        <v>434</v>
      </c>
      <c r="CN55" s="19">
        <v>831</v>
      </c>
      <c r="CO55" s="50">
        <v>450</v>
      </c>
      <c r="CP55" s="19">
        <v>21930</v>
      </c>
      <c r="CQ55" s="50">
        <v>3348</v>
      </c>
      <c r="CR55" s="19">
        <v>1541</v>
      </c>
      <c r="CS55" s="50">
        <v>891</v>
      </c>
      <c r="CT55" s="19">
        <v>4796</v>
      </c>
      <c r="CU55" s="50">
        <v>1473</v>
      </c>
      <c r="CV55" s="52" t="s">
        <v>32</v>
      </c>
      <c r="CW55" s="19">
        <v>19</v>
      </c>
      <c r="CX55" s="50">
        <v>33</v>
      </c>
      <c r="CY55" s="19">
        <v>2957</v>
      </c>
      <c r="CZ55" s="50">
        <v>1383</v>
      </c>
      <c r="DA55" s="19">
        <v>12941</v>
      </c>
      <c r="DB55" s="50">
        <v>2355</v>
      </c>
      <c r="DC55" s="19">
        <v>2259</v>
      </c>
      <c r="DD55" s="50">
        <v>1179</v>
      </c>
      <c r="DE55" s="19">
        <v>1933</v>
      </c>
      <c r="DF55" s="50">
        <v>779</v>
      </c>
      <c r="DG55" s="52" t="s">
        <v>32</v>
      </c>
      <c r="DH55" s="19">
        <v>9743</v>
      </c>
      <c r="DI55" s="50">
        <v>2381</v>
      </c>
      <c r="DJ55" s="19">
        <v>3532</v>
      </c>
      <c r="DK55" s="50">
        <v>1153</v>
      </c>
      <c r="DL55" s="19">
        <v>271</v>
      </c>
      <c r="DM55" s="50">
        <v>162</v>
      </c>
      <c r="DN55" s="19">
        <v>1983</v>
      </c>
      <c r="DO55" s="50">
        <v>759</v>
      </c>
      <c r="DP55" s="19">
        <v>320</v>
      </c>
      <c r="DQ55" s="50">
        <v>240</v>
      </c>
      <c r="DR55" s="52" t="s">
        <v>32</v>
      </c>
      <c r="DS55" s="19">
        <v>158404</v>
      </c>
      <c r="DT55" s="50">
        <v>9997</v>
      </c>
      <c r="DU55" s="19">
        <v>4885</v>
      </c>
      <c r="DV55" s="50">
        <v>1746</v>
      </c>
      <c r="DW55" s="19">
        <v>349</v>
      </c>
      <c r="DX55" s="50">
        <v>265</v>
      </c>
      <c r="DY55" s="19">
        <v>153170</v>
      </c>
      <c r="DZ55" s="50">
        <v>9670</v>
      </c>
    </row>
    <row r="56" spans="1:130" x14ac:dyDescent="0.2">
      <c r="A56" s="52" t="s">
        <v>33</v>
      </c>
      <c r="B56" s="19">
        <v>9832152</v>
      </c>
      <c r="C56" s="50">
        <v>5419</v>
      </c>
      <c r="D56" s="19">
        <v>8332705</v>
      </c>
      <c r="E56" s="50">
        <v>28703</v>
      </c>
      <c r="F56" s="19">
        <v>1166928</v>
      </c>
      <c r="G56" s="50">
        <v>27169</v>
      </c>
      <c r="H56" s="19">
        <v>286533</v>
      </c>
      <c r="I56" s="50">
        <v>13479</v>
      </c>
      <c r="J56" s="19">
        <v>4264</v>
      </c>
      <c r="K56" s="50">
        <v>1390</v>
      </c>
      <c r="L56" s="52" t="s">
        <v>33</v>
      </c>
      <c r="M56" s="19">
        <v>2467</v>
      </c>
      <c r="N56" s="50">
        <v>1100</v>
      </c>
      <c r="O56" s="19">
        <v>2246</v>
      </c>
      <c r="P56" s="50">
        <v>954</v>
      </c>
      <c r="Q56" s="19">
        <v>571</v>
      </c>
      <c r="R56" s="50">
        <v>371</v>
      </c>
      <c r="S56" s="19">
        <v>16448</v>
      </c>
      <c r="T56" s="50">
        <v>3465</v>
      </c>
      <c r="U56" s="19">
        <v>5108</v>
      </c>
      <c r="V56" s="50">
        <v>2333</v>
      </c>
      <c r="W56" s="52" t="s">
        <v>33</v>
      </c>
      <c r="X56" s="19">
        <v>4754</v>
      </c>
      <c r="Y56" s="50">
        <v>1888</v>
      </c>
      <c r="Z56" s="19">
        <v>812</v>
      </c>
      <c r="AA56" s="50">
        <v>539</v>
      </c>
      <c r="AB56" s="19">
        <v>1724</v>
      </c>
      <c r="AC56" s="50">
        <v>618</v>
      </c>
      <c r="AD56" s="19">
        <v>25532</v>
      </c>
      <c r="AE56" s="50">
        <v>4246</v>
      </c>
      <c r="AF56" s="19">
        <v>15696</v>
      </c>
      <c r="AG56" s="50">
        <v>3087</v>
      </c>
      <c r="AH56" s="52" t="s">
        <v>33</v>
      </c>
      <c r="AI56" s="19">
        <v>2546</v>
      </c>
      <c r="AJ56" s="50">
        <v>1593</v>
      </c>
      <c r="AK56" s="19">
        <v>293</v>
      </c>
      <c r="AL56" s="50">
        <v>272</v>
      </c>
      <c r="AM56" s="19">
        <v>7134</v>
      </c>
      <c r="AN56" s="50">
        <v>1922</v>
      </c>
      <c r="AO56" s="19">
        <v>2349</v>
      </c>
      <c r="AP56" s="50">
        <v>1058</v>
      </c>
      <c r="AQ56" s="19">
        <v>1753</v>
      </c>
      <c r="AR56" s="50">
        <v>1508</v>
      </c>
      <c r="AS56" s="52" t="s">
        <v>33</v>
      </c>
      <c r="AT56" s="19">
        <v>2627</v>
      </c>
      <c r="AU56" s="50">
        <v>1247</v>
      </c>
      <c r="AV56" s="19">
        <v>2872</v>
      </c>
      <c r="AW56" s="50">
        <v>1739</v>
      </c>
      <c r="AX56" s="19">
        <v>1195</v>
      </c>
      <c r="AY56" s="50">
        <v>473</v>
      </c>
      <c r="AZ56" s="19">
        <v>1715</v>
      </c>
      <c r="BA56" s="50">
        <v>739</v>
      </c>
      <c r="BB56" s="19">
        <v>8196</v>
      </c>
      <c r="BC56" s="50">
        <v>1815</v>
      </c>
      <c r="BD56" s="52" t="s">
        <v>33</v>
      </c>
      <c r="BE56" s="19">
        <v>3880</v>
      </c>
      <c r="BF56" s="50">
        <v>1243</v>
      </c>
      <c r="BG56" s="19">
        <v>6339</v>
      </c>
      <c r="BH56" s="50">
        <v>2316</v>
      </c>
      <c r="BI56" s="19">
        <v>2427</v>
      </c>
      <c r="BJ56" s="50">
        <v>1812</v>
      </c>
      <c r="BK56" s="19">
        <v>1029</v>
      </c>
      <c r="BL56" s="50">
        <v>688</v>
      </c>
      <c r="BM56" s="19">
        <v>2572</v>
      </c>
      <c r="BN56" s="50">
        <v>971</v>
      </c>
      <c r="BO56" s="52" t="s">
        <v>33</v>
      </c>
      <c r="BP56" s="19">
        <v>207</v>
      </c>
      <c r="BQ56" s="50">
        <v>245</v>
      </c>
      <c r="BR56" s="19">
        <v>1096</v>
      </c>
      <c r="BS56" s="50">
        <v>808</v>
      </c>
      <c r="BT56" s="19">
        <v>1870</v>
      </c>
      <c r="BU56" s="50">
        <v>1269</v>
      </c>
      <c r="BV56" s="19">
        <v>1202</v>
      </c>
      <c r="BW56" s="50">
        <v>661</v>
      </c>
      <c r="BX56" s="19">
        <v>12697</v>
      </c>
      <c r="BY56" s="50">
        <v>2741</v>
      </c>
      <c r="BZ56" s="52" t="s">
        <v>33</v>
      </c>
      <c r="CA56" s="19">
        <v>930</v>
      </c>
      <c r="CB56" s="50">
        <v>822</v>
      </c>
      <c r="CC56" s="19">
        <v>26255</v>
      </c>
      <c r="CD56" s="50">
        <v>5050</v>
      </c>
      <c r="CE56" s="23" t="s">
        <v>61</v>
      </c>
      <c r="CF56" s="50" t="s">
        <v>61</v>
      </c>
      <c r="CG56" s="23">
        <v>501</v>
      </c>
      <c r="CH56" s="50">
        <v>355</v>
      </c>
      <c r="CI56" s="19">
        <v>11082</v>
      </c>
      <c r="CJ56" s="50">
        <v>2979</v>
      </c>
      <c r="CK56" s="52" t="s">
        <v>33</v>
      </c>
      <c r="CL56" s="19">
        <v>685</v>
      </c>
      <c r="CM56" s="50">
        <v>410</v>
      </c>
      <c r="CN56" s="19">
        <v>1311</v>
      </c>
      <c r="CO56" s="50">
        <v>634</v>
      </c>
      <c r="CP56" s="19">
        <v>10594</v>
      </c>
      <c r="CQ56" s="50">
        <v>1993</v>
      </c>
      <c r="CR56" s="19">
        <v>1356</v>
      </c>
      <c r="CS56" s="50">
        <v>891</v>
      </c>
      <c r="CT56" s="19">
        <v>26379</v>
      </c>
      <c r="CU56" s="50">
        <v>3891</v>
      </c>
      <c r="CV56" s="52" t="s">
        <v>33</v>
      </c>
      <c r="CW56" s="19">
        <v>542</v>
      </c>
      <c r="CX56" s="50">
        <v>560</v>
      </c>
      <c r="CY56" s="19">
        <v>6397</v>
      </c>
      <c r="CZ56" s="50">
        <v>1459</v>
      </c>
      <c r="DA56" s="19">
        <v>15604</v>
      </c>
      <c r="DB56" s="50">
        <v>3577</v>
      </c>
      <c r="DC56" s="19">
        <v>655</v>
      </c>
      <c r="DD56" s="50">
        <v>541</v>
      </c>
      <c r="DE56" s="19">
        <v>564</v>
      </c>
      <c r="DF56" s="50">
        <v>388</v>
      </c>
      <c r="DG56" s="52" t="s">
        <v>33</v>
      </c>
      <c r="DH56" s="19">
        <v>28250</v>
      </c>
      <c r="DI56" s="50">
        <v>3587</v>
      </c>
      <c r="DJ56" s="19">
        <v>4435</v>
      </c>
      <c r="DK56" s="50">
        <v>1767</v>
      </c>
      <c r="DL56" s="19">
        <v>4987</v>
      </c>
      <c r="DM56" s="50">
        <v>1902</v>
      </c>
      <c r="DN56" s="19">
        <v>1710</v>
      </c>
      <c r="DO56" s="50">
        <v>856</v>
      </c>
      <c r="DP56" s="19">
        <v>675</v>
      </c>
      <c r="DQ56" s="50">
        <v>644</v>
      </c>
      <c r="DR56" s="52" t="s">
        <v>33</v>
      </c>
      <c r="DS56" s="19">
        <v>45986</v>
      </c>
      <c r="DT56" s="50">
        <v>5223</v>
      </c>
      <c r="DU56" s="19">
        <v>1276</v>
      </c>
      <c r="DV56" s="50">
        <v>886</v>
      </c>
      <c r="DW56" s="19">
        <v>715</v>
      </c>
      <c r="DX56" s="50">
        <v>380</v>
      </c>
      <c r="DY56" s="19">
        <v>43995</v>
      </c>
      <c r="DZ56" s="50">
        <v>5242</v>
      </c>
    </row>
    <row r="57" spans="1:130" x14ac:dyDescent="0.2">
      <c r="A57" s="52" t="s">
        <v>34</v>
      </c>
      <c r="B57" s="19">
        <v>729874</v>
      </c>
      <c r="C57" s="50">
        <v>1466</v>
      </c>
      <c r="D57" s="19">
        <v>602508</v>
      </c>
      <c r="E57" s="50">
        <v>6670</v>
      </c>
      <c r="F57" s="19">
        <v>85084</v>
      </c>
      <c r="G57" s="50">
        <v>4969</v>
      </c>
      <c r="H57" s="19">
        <v>39059</v>
      </c>
      <c r="I57" s="50">
        <v>4304</v>
      </c>
      <c r="J57" s="19">
        <v>402</v>
      </c>
      <c r="K57" s="50">
        <v>564</v>
      </c>
      <c r="L57" s="52" t="s">
        <v>34</v>
      </c>
      <c r="M57" s="19">
        <v>390</v>
      </c>
      <c r="N57" s="50">
        <v>323</v>
      </c>
      <c r="O57" s="19">
        <v>887</v>
      </c>
      <c r="P57" s="50">
        <v>449</v>
      </c>
      <c r="Q57" s="19">
        <v>192</v>
      </c>
      <c r="R57" s="50">
        <v>235</v>
      </c>
      <c r="S57" s="19">
        <v>1243</v>
      </c>
      <c r="T57" s="50">
        <v>750</v>
      </c>
      <c r="U57" s="19">
        <v>1018</v>
      </c>
      <c r="V57" s="50">
        <v>774</v>
      </c>
      <c r="W57" s="52" t="s">
        <v>34</v>
      </c>
      <c r="X57" s="19">
        <v>0</v>
      </c>
      <c r="Y57" s="50">
        <v>147</v>
      </c>
      <c r="Z57" s="19">
        <v>0</v>
      </c>
      <c r="AA57" s="50">
        <v>147</v>
      </c>
      <c r="AB57" s="19">
        <v>19</v>
      </c>
      <c r="AC57" s="50">
        <v>32</v>
      </c>
      <c r="AD57" s="19">
        <v>1547</v>
      </c>
      <c r="AE57" s="50">
        <v>743</v>
      </c>
      <c r="AF57" s="19">
        <v>410</v>
      </c>
      <c r="AG57" s="50">
        <v>609</v>
      </c>
      <c r="AH57" s="52" t="s">
        <v>34</v>
      </c>
      <c r="AI57" s="19">
        <v>348</v>
      </c>
      <c r="AJ57" s="50">
        <v>400</v>
      </c>
      <c r="AK57" s="19">
        <v>345</v>
      </c>
      <c r="AL57" s="50">
        <v>335</v>
      </c>
      <c r="AM57" s="19">
        <v>309</v>
      </c>
      <c r="AN57" s="50">
        <v>266</v>
      </c>
      <c r="AO57" s="19">
        <v>147</v>
      </c>
      <c r="AP57" s="50">
        <v>233</v>
      </c>
      <c r="AQ57" s="19">
        <v>296</v>
      </c>
      <c r="AR57" s="50">
        <v>310</v>
      </c>
      <c r="AS57" s="52" t="s">
        <v>34</v>
      </c>
      <c r="AT57" s="19">
        <v>640</v>
      </c>
      <c r="AU57" s="50">
        <v>548</v>
      </c>
      <c r="AV57" s="19">
        <v>322</v>
      </c>
      <c r="AW57" s="50">
        <v>315</v>
      </c>
      <c r="AX57" s="19">
        <v>0</v>
      </c>
      <c r="AY57" s="50">
        <v>147</v>
      </c>
      <c r="AZ57" s="19">
        <v>0</v>
      </c>
      <c r="BA57" s="50">
        <v>147</v>
      </c>
      <c r="BB57" s="19">
        <v>0</v>
      </c>
      <c r="BC57" s="50">
        <v>147</v>
      </c>
      <c r="BD57" s="52" t="s">
        <v>34</v>
      </c>
      <c r="BE57" s="19">
        <v>53</v>
      </c>
      <c r="BF57" s="50">
        <v>80</v>
      </c>
      <c r="BG57" s="19">
        <v>1284</v>
      </c>
      <c r="BH57" s="50">
        <v>784</v>
      </c>
      <c r="BI57" s="19">
        <v>13756</v>
      </c>
      <c r="BJ57" s="50">
        <v>2339</v>
      </c>
      <c r="BK57" s="19">
        <v>331</v>
      </c>
      <c r="BL57" s="50">
        <v>182</v>
      </c>
      <c r="BM57" s="19">
        <v>1364</v>
      </c>
      <c r="BN57" s="50">
        <v>1087</v>
      </c>
      <c r="BO57" s="52" t="s">
        <v>34</v>
      </c>
      <c r="BP57" s="19">
        <v>1868</v>
      </c>
      <c r="BQ57" s="50">
        <v>802</v>
      </c>
      <c r="BR57" s="19">
        <v>490</v>
      </c>
      <c r="BS57" s="50">
        <v>365</v>
      </c>
      <c r="BT57" s="19">
        <v>268</v>
      </c>
      <c r="BU57" s="50">
        <v>220</v>
      </c>
      <c r="BV57" s="19">
        <v>46</v>
      </c>
      <c r="BW57" s="50">
        <v>80</v>
      </c>
      <c r="BX57" s="19">
        <v>42</v>
      </c>
      <c r="BY57" s="50">
        <v>67</v>
      </c>
      <c r="BZ57" s="52" t="s">
        <v>34</v>
      </c>
      <c r="CA57" s="19">
        <v>162</v>
      </c>
      <c r="CB57" s="50">
        <v>224</v>
      </c>
      <c r="CC57" s="19">
        <v>915</v>
      </c>
      <c r="CD57" s="50">
        <v>894</v>
      </c>
      <c r="CE57" s="19">
        <v>18</v>
      </c>
      <c r="CF57" s="50">
        <v>34</v>
      </c>
      <c r="CG57" s="23" t="s">
        <v>61</v>
      </c>
      <c r="CH57" s="50" t="s">
        <v>61</v>
      </c>
      <c r="CI57" s="23">
        <v>843</v>
      </c>
      <c r="CJ57" s="50">
        <v>663</v>
      </c>
      <c r="CK57" s="52" t="s">
        <v>34</v>
      </c>
      <c r="CL57" s="19">
        <v>278</v>
      </c>
      <c r="CM57" s="50">
        <v>218</v>
      </c>
      <c r="CN57" s="19">
        <v>313</v>
      </c>
      <c r="CO57" s="50">
        <v>240</v>
      </c>
      <c r="CP57" s="19">
        <v>1185</v>
      </c>
      <c r="CQ57" s="50">
        <v>981</v>
      </c>
      <c r="CR57" s="19">
        <v>0</v>
      </c>
      <c r="CS57" s="50">
        <v>147</v>
      </c>
      <c r="CT57" s="19">
        <v>308</v>
      </c>
      <c r="CU57" s="50">
        <v>409</v>
      </c>
      <c r="CV57" s="52" t="s">
        <v>34</v>
      </c>
      <c r="CW57" s="19">
        <v>2452</v>
      </c>
      <c r="CX57" s="50">
        <v>1021</v>
      </c>
      <c r="CY57" s="19">
        <v>376</v>
      </c>
      <c r="CZ57" s="50">
        <v>366</v>
      </c>
      <c r="DA57" s="19">
        <v>1064</v>
      </c>
      <c r="DB57" s="50">
        <v>597</v>
      </c>
      <c r="DC57" s="19">
        <v>330</v>
      </c>
      <c r="DD57" s="50">
        <v>329</v>
      </c>
      <c r="DE57" s="19">
        <v>0</v>
      </c>
      <c r="DF57" s="50">
        <v>147</v>
      </c>
      <c r="DG57" s="52" t="s">
        <v>34</v>
      </c>
      <c r="DH57" s="19">
        <v>160</v>
      </c>
      <c r="DI57" s="50">
        <v>138</v>
      </c>
      <c r="DJ57" s="19">
        <v>1181</v>
      </c>
      <c r="DK57" s="50">
        <v>644</v>
      </c>
      <c r="DL57" s="19">
        <v>68</v>
      </c>
      <c r="DM57" s="50">
        <v>97</v>
      </c>
      <c r="DN57" s="19">
        <v>445</v>
      </c>
      <c r="DO57" s="50">
        <v>282</v>
      </c>
      <c r="DP57" s="19">
        <v>944</v>
      </c>
      <c r="DQ57" s="50">
        <v>927</v>
      </c>
      <c r="DR57" s="52" t="s">
        <v>34</v>
      </c>
      <c r="DS57" s="19">
        <v>3223</v>
      </c>
      <c r="DT57" s="50">
        <v>1020</v>
      </c>
      <c r="DU57" s="19">
        <v>0</v>
      </c>
      <c r="DV57" s="50">
        <v>147</v>
      </c>
      <c r="DW57" s="19">
        <v>215</v>
      </c>
      <c r="DX57" s="50">
        <v>322</v>
      </c>
      <c r="DY57" s="19">
        <v>3008</v>
      </c>
      <c r="DZ57" s="50">
        <v>951</v>
      </c>
    </row>
    <row r="58" spans="1:130" x14ac:dyDescent="0.2">
      <c r="A58" s="52" t="s">
        <v>35</v>
      </c>
      <c r="B58" s="19">
        <v>11464891</v>
      </c>
      <c r="C58" s="50">
        <v>4533</v>
      </c>
      <c r="D58" s="19">
        <v>9742065</v>
      </c>
      <c r="E58" s="50">
        <v>34992</v>
      </c>
      <c r="F58" s="19">
        <v>1484132</v>
      </c>
      <c r="G58" s="50">
        <v>30668</v>
      </c>
      <c r="H58" s="19">
        <v>196742</v>
      </c>
      <c r="I58" s="50">
        <v>11827</v>
      </c>
      <c r="J58" s="19">
        <v>1189</v>
      </c>
      <c r="K58" s="50">
        <v>699</v>
      </c>
      <c r="L58" s="52" t="s">
        <v>35</v>
      </c>
      <c r="M58" s="19">
        <v>1455</v>
      </c>
      <c r="N58" s="50">
        <v>844</v>
      </c>
      <c r="O58" s="19">
        <v>3348</v>
      </c>
      <c r="P58" s="50">
        <v>1163</v>
      </c>
      <c r="Q58" s="19">
        <v>1467</v>
      </c>
      <c r="R58" s="50">
        <v>789</v>
      </c>
      <c r="S58" s="19">
        <v>7793</v>
      </c>
      <c r="T58" s="50">
        <v>1549</v>
      </c>
      <c r="U58" s="19">
        <v>3917</v>
      </c>
      <c r="V58" s="50">
        <v>2623</v>
      </c>
      <c r="W58" s="52" t="s">
        <v>35</v>
      </c>
      <c r="X58" s="19">
        <v>1251</v>
      </c>
      <c r="Y58" s="50">
        <v>817</v>
      </c>
      <c r="Z58" s="19">
        <v>878</v>
      </c>
      <c r="AA58" s="50">
        <v>936</v>
      </c>
      <c r="AB58" s="19">
        <v>670</v>
      </c>
      <c r="AC58" s="50">
        <v>414</v>
      </c>
      <c r="AD58" s="19">
        <v>14377</v>
      </c>
      <c r="AE58" s="50">
        <v>2962</v>
      </c>
      <c r="AF58" s="19">
        <v>4924</v>
      </c>
      <c r="AG58" s="50">
        <v>1567</v>
      </c>
      <c r="AH58" s="52" t="s">
        <v>35</v>
      </c>
      <c r="AI58" s="19">
        <v>355</v>
      </c>
      <c r="AJ58" s="50">
        <v>288</v>
      </c>
      <c r="AK58" s="19">
        <v>234</v>
      </c>
      <c r="AL58" s="50">
        <v>215</v>
      </c>
      <c r="AM58" s="19">
        <v>9076</v>
      </c>
      <c r="AN58" s="50">
        <v>1833</v>
      </c>
      <c r="AO58" s="19">
        <v>10968</v>
      </c>
      <c r="AP58" s="50">
        <v>2328</v>
      </c>
      <c r="AQ58" s="19">
        <v>1414</v>
      </c>
      <c r="AR58" s="50">
        <v>770</v>
      </c>
      <c r="AS58" s="52" t="s">
        <v>35</v>
      </c>
      <c r="AT58" s="19">
        <v>1060</v>
      </c>
      <c r="AU58" s="50">
        <v>633</v>
      </c>
      <c r="AV58" s="19">
        <v>18410</v>
      </c>
      <c r="AW58" s="50">
        <v>3768</v>
      </c>
      <c r="AX58" s="19">
        <v>605</v>
      </c>
      <c r="AY58" s="50">
        <v>376</v>
      </c>
      <c r="AZ58" s="19">
        <v>177</v>
      </c>
      <c r="BA58" s="50">
        <v>177</v>
      </c>
      <c r="BB58" s="19">
        <v>3751</v>
      </c>
      <c r="BC58" s="50">
        <v>1145</v>
      </c>
      <c r="BD58" s="52" t="s">
        <v>35</v>
      </c>
      <c r="BE58" s="19">
        <v>1977</v>
      </c>
      <c r="BF58" s="50">
        <v>849</v>
      </c>
      <c r="BG58" s="19">
        <v>13480</v>
      </c>
      <c r="BH58" s="50">
        <v>2379</v>
      </c>
      <c r="BI58" s="19">
        <v>1631</v>
      </c>
      <c r="BJ58" s="50">
        <v>704</v>
      </c>
      <c r="BK58" s="19">
        <v>994</v>
      </c>
      <c r="BL58" s="50">
        <v>858</v>
      </c>
      <c r="BM58" s="19">
        <v>3277</v>
      </c>
      <c r="BN58" s="50">
        <v>1036</v>
      </c>
      <c r="BO58" s="52" t="s">
        <v>35</v>
      </c>
      <c r="BP58" s="19">
        <v>528</v>
      </c>
      <c r="BQ58" s="50">
        <v>501</v>
      </c>
      <c r="BR58" s="19">
        <v>339</v>
      </c>
      <c r="BS58" s="50">
        <v>275</v>
      </c>
      <c r="BT58" s="19">
        <v>1618</v>
      </c>
      <c r="BU58" s="50">
        <v>823</v>
      </c>
      <c r="BV58" s="19">
        <v>1404</v>
      </c>
      <c r="BW58" s="50">
        <v>1094</v>
      </c>
      <c r="BX58" s="19">
        <v>3952</v>
      </c>
      <c r="BY58" s="50">
        <v>1768</v>
      </c>
      <c r="BZ58" s="52" t="s">
        <v>35</v>
      </c>
      <c r="CA58" s="19">
        <v>987</v>
      </c>
      <c r="CB58" s="50">
        <v>606</v>
      </c>
      <c r="CC58" s="19">
        <v>7759</v>
      </c>
      <c r="CD58" s="50">
        <v>1689</v>
      </c>
      <c r="CE58" s="19">
        <v>10004</v>
      </c>
      <c r="CF58" s="50">
        <v>3696</v>
      </c>
      <c r="CG58" s="19">
        <v>129</v>
      </c>
      <c r="CH58" s="50">
        <v>168</v>
      </c>
      <c r="CI58" s="23" t="s">
        <v>61</v>
      </c>
      <c r="CJ58" s="50" t="s">
        <v>61</v>
      </c>
      <c r="CK58" s="52" t="s">
        <v>35</v>
      </c>
      <c r="CL58" s="23">
        <v>871</v>
      </c>
      <c r="CM58" s="50">
        <v>620</v>
      </c>
      <c r="CN58" s="19">
        <v>1538</v>
      </c>
      <c r="CO58" s="50">
        <v>786</v>
      </c>
      <c r="CP58" s="19">
        <v>18580</v>
      </c>
      <c r="CQ58" s="50">
        <v>3478</v>
      </c>
      <c r="CR58" s="19">
        <v>958</v>
      </c>
      <c r="CS58" s="50">
        <v>689</v>
      </c>
      <c r="CT58" s="19">
        <v>1717</v>
      </c>
      <c r="CU58" s="50">
        <v>652</v>
      </c>
      <c r="CV58" s="52" t="s">
        <v>35</v>
      </c>
      <c r="CW58" s="19">
        <v>464</v>
      </c>
      <c r="CX58" s="50">
        <v>441</v>
      </c>
      <c r="CY58" s="19">
        <v>6388</v>
      </c>
      <c r="CZ58" s="50">
        <v>2693</v>
      </c>
      <c r="DA58" s="19">
        <v>8360</v>
      </c>
      <c r="DB58" s="50">
        <v>2087</v>
      </c>
      <c r="DC58" s="19">
        <v>982</v>
      </c>
      <c r="DD58" s="50">
        <v>557</v>
      </c>
      <c r="DE58" s="19">
        <v>56</v>
      </c>
      <c r="DF58" s="50">
        <v>76</v>
      </c>
      <c r="DG58" s="52" t="s">
        <v>35</v>
      </c>
      <c r="DH58" s="19">
        <v>6403</v>
      </c>
      <c r="DI58" s="50">
        <v>2987</v>
      </c>
      <c r="DJ58" s="19">
        <v>4084</v>
      </c>
      <c r="DK58" s="50">
        <v>1644</v>
      </c>
      <c r="DL58" s="19">
        <v>8018</v>
      </c>
      <c r="DM58" s="50">
        <v>1700</v>
      </c>
      <c r="DN58" s="19">
        <v>2789</v>
      </c>
      <c r="DO58" s="50">
        <v>1076</v>
      </c>
      <c r="DP58" s="19">
        <v>136</v>
      </c>
      <c r="DQ58" s="50">
        <v>168</v>
      </c>
      <c r="DR58" s="52" t="s">
        <v>35</v>
      </c>
      <c r="DS58" s="19">
        <v>41952</v>
      </c>
      <c r="DT58" s="50">
        <v>4995</v>
      </c>
      <c r="DU58" s="19">
        <v>1874</v>
      </c>
      <c r="DV58" s="50">
        <v>937</v>
      </c>
      <c r="DW58" s="19">
        <v>0</v>
      </c>
      <c r="DX58" s="50">
        <v>185</v>
      </c>
      <c r="DY58" s="19">
        <v>40078</v>
      </c>
      <c r="DZ58" s="50">
        <v>4626</v>
      </c>
    </row>
    <row r="59" spans="1:130" x14ac:dyDescent="0.2">
      <c r="A59" s="52" t="s">
        <v>36</v>
      </c>
      <c r="B59" s="19">
        <v>3827288</v>
      </c>
      <c r="C59" s="50">
        <v>2471</v>
      </c>
      <c r="D59" s="19">
        <v>3148699</v>
      </c>
      <c r="E59" s="50">
        <v>16644</v>
      </c>
      <c r="F59" s="19">
        <v>550149</v>
      </c>
      <c r="G59" s="50">
        <v>14562</v>
      </c>
      <c r="H59" s="19">
        <v>111346</v>
      </c>
      <c r="I59" s="50">
        <v>8348</v>
      </c>
      <c r="J59" s="19">
        <v>993</v>
      </c>
      <c r="K59" s="50">
        <v>454</v>
      </c>
      <c r="L59" s="52" t="s">
        <v>36</v>
      </c>
      <c r="M59" s="19">
        <v>1248</v>
      </c>
      <c r="N59" s="50">
        <v>810</v>
      </c>
      <c r="O59" s="19">
        <v>3729</v>
      </c>
      <c r="P59" s="50">
        <v>1680</v>
      </c>
      <c r="Q59" s="19">
        <v>7333</v>
      </c>
      <c r="R59" s="50">
        <v>1657</v>
      </c>
      <c r="S59" s="19">
        <v>8180</v>
      </c>
      <c r="T59" s="50">
        <v>2174</v>
      </c>
      <c r="U59" s="19">
        <v>4190</v>
      </c>
      <c r="V59" s="50">
        <v>1145</v>
      </c>
      <c r="W59" s="52" t="s">
        <v>36</v>
      </c>
      <c r="X59" s="19">
        <v>176</v>
      </c>
      <c r="Y59" s="50">
        <v>265</v>
      </c>
      <c r="Z59" s="19">
        <v>83</v>
      </c>
      <c r="AA59" s="50">
        <v>97</v>
      </c>
      <c r="AB59" s="19">
        <v>216</v>
      </c>
      <c r="AC59" s="50">
        <v>218</v>
      </c>
      <c r="AD59" s="19">
        <v>4894</v>
      </c>
      <c r="AE59" s="50">
        <v>1347</v>
      </c>
      <c r="AF59" s="19">
        <v>1731</v>
      </c>
      <c r="AG59" s="50">
        <v>771</v>
      </c>
      <c r="AH59" s="52" t="s">
        <v>36</v>
      </c>
      <c r="AI59" s="19">
        <v>255</v>
      </c>
      <c r="AJ59" s="50">
        <v>186</v>
      </c>
      <c r="AK59" s="19">
        <v>233</v>
      </c>
      <c r="AL59" s="50">
        <v>194</v>
      </c>
      <c r="AM59" s="19">
        <v>1396</v>
      </c>
      <c r="AN59" s="50">
        <v>691</v>
      </c>
      <c r="AO59" s="19">
        <v>1793</v>
      </c>
      <c r="AP59" s="50">
        <v>1144</v>
      </c>
      <c r="AQ59" s="19">
        <v>2982</v>
      </c>
      <c r="AR59" s="50">
        <v>2420</v>
      </c>
      <c r="AS59" s="52" t="s">
        <v>36</v>
      </c>
      <c r="AT59" s="19">
        <v>8779</v>
      </c>
      <c r="AU59" s="50">
        <v>2270</v>
      </c>
      <c r="AV59" s="19">
        <v>920</v>
      </c>
      <c r="AW59" s="50">
        <v>500</v>
      </c>
      <c r="AX59" s="19">
        <v>1126</v>
      </c>
      <c r="AY59" s="50">
        <v>510</v>
      </c>
      <c r="AZ59" s="19">
        <v>55</v>
      </c>
      <c r="BA59" s="50">
        <v>110</v>
      </c>
      <c r="BB59" s="19">
        <v>709</v>
      </c>
      <c r="BC59" s="50">
        <v>917</v>
      </c>
      <c r="BD59" s="52" t="s">
        <v>36</v>
      </c>
      <c r="BE59" s="19">
        <v>420</v>
      </c>
      <c r="BF59" s="50">
        <v>253</v>
      </c>
      <c r="BG59" s="19">
        <v>778</v>
      </c>
      <c r="BH59" s="50">
        <v>477</v>
      </c>
      <c r="BI59" s="19">
        <v>846</v>
      </c>
      <c r="BJ59" s="50">
        <v>574</v>
      </c>
      <c r="BK59" s="19">
        <v>850</v>
      </c>
      <c r="BL59" s="50">
        <v>606</v>
      </c>
      <c r="BM59" s="19">
        <v>6309</v>
      </c>
      <c r="BN59" s="50">
        <v>1981</v>
      </c>
      <c r="BO59" s="52" t="s">
        <v>36</v>
      </c>
      <c r="BP59" s="19">
        <v>67</v>
      </c>
      <c r="BQ59" s="50">
        <v>80</v>
      </c>
      <c r="BR59" s="19">
        <v>534</v>
      </c>
      <c r="BS59" s="50">
        <v>497</v>
      </c>
      <c r="BT59" s="19">
        <v>829</v>
      </c>
      <c r="BU59" s="50">
        <v>649</v>
      </c>
      <c r="BV59" s="19">
        <v>91</v>
      </c>
      <c r="BW59" s="50">
        <v>111</v>
      </c>
      <c r="BX59" s="19">
        <v>639</v>
      </c>
      <c r="BY59" s="50">
        <v>454</v>
      </c>
      <c r="BZ59" s="52" t="s">
        <v>36</v>
      </c>
      <c r="CA59" s="19">
        <v>1152</v>
      </c>
      <c r="CB59" s="50">
        <v>508</v>
      </c>
      <c r="CC59" s="19">
        <v>2187</v>
      </c>
      <c r="CD59" s="50">
        <v>1244</v>
      </c>
      <c r="CE59" s="19">
        <v>1169</v>
      </c>
      <c r="CF59" s="50">
        <v>632</v>
      </c>
      <c r="CG59" s="19">
        <v>626</v>
      </c>
      <c r="CH59" s="50">
        <v>387</v>
      </c>
      <c r="CI59" s="19">
        <v>1711</v>
      </c>
      <c r="CJ59" s="50">
        <v>720</v>
      </c>
      <c r="CK59" s="52" t="s">
        <v>36</v>
      </c>
      <c r="CL59" s="23" t="s">
        <v>61</v>
      </c>
      <c r="CM59" s="50" t="s">
        <v>61</v>
      </c>
      <c r="CN59" s="23">
        <v>273</v>
      </c>
      <c r="CO59" s="50">
        <v>232</v>
      </c>
      <c r="CP59" s="19">
        <v>1407</v>
      </c>
      <c r="CQ59" s="50">
        <v>554</v>
      </c>
      <c r="CR59" s="19">
        <v>117</v>
      </c>
      <c r="CS59" s="50">
        <v>180</v>
      </c>
      <c r="CT59" s="19">
        <v>779</v>
      </c>
      <c r="CU59" s="50">
        <v>478</v>
      </c>
      <c r="CV59" s="52" t="s">
        <v>36</v>
      </c>
      <c r="CW59" s="19">
        <v>505</v>
      </c>
      <c r="CX59" s="50">
        <v>495</v>
      </c>
      <c r="CY59" s="19">
        <v>3079</v>
      </c>
      <c r="CZ59" s="50">
        <v>1486</v>
      </c>
      <c r="DA59" s="19">
        <v>29191</v>
      </c>
      <c r="DB59" s="50">
        <v>3555</v>
      </c>
      <c r="DC59" s="19">
        <v>1008</v>
      </c>
      <c r="DD59" s="50">
        <v>647</v>
      </c>
      <c r="DE59" s="19">
        <v>0</v>
      </c>
      <c r="DF59" s="50">
        <v>153</v>
      </c>
      <c r="DG59" s="52" t="s">
        <v>36</v>
      </c>
      <c r="DH59" s="19">
        <v>985</v>
      </c>
      <c r="DI59" s="50">
        <v>578</v>
      </c>
      <c r="DJ59" s="19">
        <v>3102</v>
      </c>
      <c r="DK59" s="50">
        <v>1159</v>
      </c>
      <c r="DL59" s="19">
        <v>38</v>
      </c>
      <c r="DM59" s="50">
        <v>64</v>
      </c>
      <c r="DN59" s="19">
        <v>1164</v>
      </c>
      <c r="DO59" s="50">
        <v>699</v>
      </c>
      <c r="DP59" s="19">
        <v>469</v>
      </c>
      <c r="DQ59" s="50">
        <v>343</v>
      </c>
      <c r="DR59" s="52" t="s">
        <v>36</v>
      </c>
      <c r="DS59" s="19">
        <v>17094</v>
      </c>
      <c r="DT59" s="50">
        <v>2714</v>
      </c>
      <c r="DU59" s="19">
        <v>359</v>
      </c>
      <c r="DV59" s="50">
        <v>244</v>
      </c>
      <c r="DW59" s="19">
        <v>484</v>
      </c>
      <c r="DX59" s="50">
        <v>394</v>
      </c>
      <c r="DY59" s="19">
        <v>16251</v>
      </c>
      <c r="DZ59" s="50">
        <v>2635</v>
      </c>
    </row>
    <row r="60" spans="1:130" x14ac:dyDescent="0.2">
      <c r="A60" s="52"/>
      <c r="B60" s="19"/>
      <c r="C60" s="50"/>
      <c r="D60" s="19"/>
      <c r="E60" s="50"/>
      <c r="F60" s="19"/>
      <c r="G60" s="50"/>
      <c r="H60" s="19"/>
      <c r="I60" s="50"/>
      <c r="J60" s="19"/>
      <c r="K60" s="50"/>
      <c r="L60" s="52"/>
      <c r="M60" s="19"/>
      <c r="N60" s="50"/>
      <c r="O60" s="19"/>
      <c r="P60" s="50"/>
      <c r="Q60" s="19"/>
      <c r="R60" s="50"/>
      <c r="S60" s="19"/>
      <c r="T60" s="50"/>
      <c r="U60" s="19"/>
      <c r="V60" s="50"/>
      <c r="W60" s="52"/>
      <c r="X60" s="19"/>
      <c r="Y60" s="50"/>
      <c r="Z60" s="19"/>
      <c r="AA60" s="50"/>
      <c r="AB60" s="19"/>
      <c r="AC60" s="50"/>
      <c r="AD60" s="19"/>
      <c r="AE60" s="50"/>
      <c r="AF60" s="19"/>
      <c r="AG60" s="50"/>
      <c r="AH60" s="52"/>
      <c r="AI60" s="19"/>
      <c r="AJ60" s="50"/>
      <c r="AK60" s="19"/>
      <c r="AL60" s="50"/>
      <c r="AM60" s="19"/>
      <c r="AN60" s="50"/>
      <c r="AO60" s="19"/>
      <c r="AP60" s="50"/>
      <c r="AQ60" s="19"/>
      <c r="AR60" s="50"/>
      <c r="AS60" s="52"/>
      <c r="AT60" s="19"/>
      <c r="AU60" s="50"/>
      <c r="AV60" s="19"/>
      <c r="AW60" s="50"/>
      <c r="AX60" s="19"/>
      <c r="AY60" s="50"/>
      <c r="AZ60" s="19"/>
      <c r="BA60" s="50"/>
      <c r="BB60" s="19"/>
      <c r="BC60" s="50"/>
      <c r="BD60" s="52"/>
      <c r="BE60" s="19"/>
      <c r="BF60" s="50"/>
      <c r="BG60" s="19"/>
      <c r="BH60" s="50"/>
      <c r="BI60" s="19"/>
      <c r="BJ60" s="50"/>
      <c r="BK60" s="19"/>
      <c r="BL60" s="50"/>
      <c r="BM60" s="19"/>
      <c r="BN60" s="50"/>
      <c r="BO60" s="52"/>
      <c r="BP60" s="19"/>
      <c r="BQ60" s="50"/>
      <c r="BR60" s="19"/>
      <c r="BS60" s="50"/>
      <c r="BT60" s="19"/>
      <c r="BU60" s="50"/>
      <c r="BV60" s="19"/>
      <c r="BW60" s="50"/>
      <c r="BX60" s="19"/>
      <c r="BY60" s="50"/>
      <c r="BZ60" s="52"/>
      <c r="CA60" s="19"/>
      <c r="CB60" s="50"/>
      <c r="CC60" s="19"/>
      <c r="CD60" s="50"/>
      <c r="CE60" s="19"/>
      <c r="CF60" s="50"/>
      <c r="CG60" s="19"/>
      <c r="CH60" s="50"/>
      <c r="CI60" s="19"/>
      <c r="CJ60" s="50"/>
      <c r="CK60" s="52"/>
      <c r="CL60" s="56"/>
      <c r="CM60" s="50"/>
      <c r="CN60" s="19"/>
      <c r="CO60" s="50"/>
      <c r="CP60" s="19"/>
      <c r="CQ60" s="50"/>
      <c r="CR60" s="19"/>
      <c r="CS60" s="50"/>
      <c r="CT60" s="19"/>
      <c r="CU60" s="50"/>
      <c r="CV60" s="52"/>
      <c r="CW60" s="19"/>
      <c r="CX60" s="50"/>
      <c r="CY60" s="19"/>
      <c r="CZ60" s="50"/>
      <c r="DA60" s="19"/>
      <c r="DB60" s="50"/>
      <c r="DC60" s="19"/>
      <c r="DD60" s="50"/>
      <c r="DE60" s="19"/>
      <c r="DF60" s="50"/>
      <c r="DG60" s="52"/>
      <c r="DH60" s="19"/>
      <c r="DI60" s="50"/>
      <c r="DJ60" s="19"/>
      <c r="DK60" s="50"/>
      <c r="DL60" s="19"/>
      <c r="DM60" s="50"/>
      <c r="DN60" s="19"/>
      <c r="DO60" s="50"/>
      <c r="DP60" s="19"/>
      <c r="DQ60" s="50"/>
      <c r="DR60" s="52"/>
      <c r="DS60" s="19"/>
      <c r="DT60" s="50"/>
      <c r="DU60" s="19"/>
      <c r="DV60" s="50"/>
      <c r="DW60" s="19"/>
      <c r="DX60" s="50"/>
      <c r="DY60" s="19"/>
      <c r="DZ60" s="50"/>
    </row>
    <row r="61" spans="1:130" x14ac:dyDescent="0.2">
      <c r="A61" s="52" t="s">
        <v>37</v>
      </c>
      <c r="B61" s="19">
        <v>3927857</v>
      </c>
      <c r="C61" s="50">
        <v>2960</v>
      </c>
      <c r="D61" s="19">
        <v>3196441</v>
      </c>
      <c r="E61" s="50">
        <v>21251</v>
      </c>
      <c r="F61" s="19">
        <v>571056</v>
      </c>
      <c r="G61" s="50">
        <v>17936</v>
      </c>
      <c r="H61" s="19">
        <v>137008</v>
      </c>
      <c r="I61" s="50">
        <v>8735</v>
      </c>
      <c r="J61" s="19">
        <v>156</v>
      </c>
      <c r="K61" s="50">
        <v>152</v>
      </c>
      <c r="L61" s="52" t="s">
        <v>37</v>
      </c>
      <c r="M61" s="19">
        <v>4211</v>
      </c>
      <c r="N61" s="50">
        <v>1911</v>
      </c>
      <c r="O61" s="19">
        <v>9446</v>
      </c>
      <c r="P61" s="50">
        <v>2054</v>
      </c>
      <c r="Q61" s="19">
        <v>570</v>
      </c>
      <c r="R61" s="50">
        <v>399</v>
      </c>
      <c r="S61" s="19">
        <v>35334</v>
      </c>
      <c r="T61" s="50">
        <v>4753</v>
      </c>
      <c r="U61" s="19">
        <v>5446</v>
      </c>
      <c r="V61" s="50">
        <v>1729</v>
      </c>
      <c r="W61" s="52" t="s">
        <v>37</v>
      </c>
      <c r="X61" s="19">
        <v>848</v>
      </c>
      <c r="Y61" s="50">
        <v>672</v>
      </c>
      <c r="Z61" s="19">
        <v>0</v>
      </c>
      <c r="AA61" s="50">
        <v>197</v>
      </c>
      <c r="AB61" s="19">
        <v>271</v>
      </c>
      <c r="AC61" s="50">
        <v>300</v>
      </c>
      <c r="AD61" s="19">
        <v>1319</v>
      </c>
      <c r="AE61" s="50">
        <v>566</v>
      </c>
      <c r="AF61" s="19">
        <v>1142</v>
      </c>
      <c r="AG61" s="50">
        <v>852</v>
      </c>
      <c r="AH61" s="52" t="s">
        <v>37</v>
      </c>
      <c r="AI61" s="19">
        <v>3491</v>
      </c>
      <c r="AJ61" s="50">
        <v>1219</v>
      </c>
      <c r="AK61" s="19">
        <v>4995</v>
      </c>
      <c r="AL61" s="50">
        <v>1478</v>
      </c>
      <c r="AM61" s="19">
        <v>1514</v>
      </c>
      <c r="AN61" s="50">
        <v>807</v>
      </c>
      <c r="AO61" s="19">
        <v>1099</v>
      </c>
      <c r="AP61" s="50">
        <v>878</v>
      </c>
      <c r="AQ61" s="19">
        <v>509</v>
      </c>
      <c r="AR61" s="50">
        <v>452</v>
      </c>
      <c r="AS61" s="52" t="s">
        <v>37</v>
      </c>
      <c r="AT61" s="19">
        <v>671</v>
      </c>
      <c r="AU61" s="50">
        <v>577</v>
      </c>
      <c r="AV61" s="19">
        <v>91</v>
      </c>
      <c r="AW61" s="50">
        <v>129</v>
      </c>
      <c r="AX61" s="19">
        <v>1054</v>
      </c>
      <c r="AY61" s="50">
        <v>612</v>
      </c>
      <c r="AZ61" s="19">
        <v>230</v>
      </c>
      <c r="BA61" s="50">
        <v>237</v>
      </c>
      <c r="BB61" s="19">
        <v>987</v>
      </c>
      <c r="BC61" s="50">
        <v>1129</v>
      </c>
      <c r="BD61" s="52" t="s">
        <v>37</v>
      </c>
      <c r="BE61" s="19">
        <v>1335</v>
      </c>
      <c r="BF61" s="50">
        <v>763</v>
      </c>
      <c r="BG61" s="19">
        <v>980</v>
      </c>
      <c r="BH61" s="50">
        <v>532</v>
      </c>
      <c r="BI61" s="19">
        <v>2717</v>
      </c>
      <c r="BJ61" s="50">
        <v>1307</v>
      </c>
      <c r="BK61" s="19">
        <v>0</v>
      </c>
      <c r="BL61" s="50">
        <v>197</v>
      </c>
      <c r="BM61" s="19">
        <v>767</v>
      </c>
      <c r="BN61" s="50">
        <v>538</v>
      </c>
      <c r="BO61" s="52" t="s">
        <v>37</v>
      </c>
      <c r="BP61" s="19">
        <v>1800</v>
      </c>
      <c r="BQ61" s="50">
        <v>857</v>
      </c>
      <c r="BR61" s="19">
        <v>414</v>
      </c>
      <c r="BS61" s="50">
        <v>290</v>
      </c>
      <c r="BT61" s="19">
        <v>3385</v>
      </c>
      <c r="BU61" s="50">
        <v>1222</v>
      </c>
      <c r="BV61" s="19">
        <v>0</v>
      </c>
      <c r="BW61" s="50">
        <v>197</v>
      </c>
      <c r="BX61" s="19">
        <v>705</v>
      </c>
      <c r="BY61" s="50">
        <v>745</v>
      </c>
      <c r="BZ61" s="52" t="s">
        <v>37</v>
      </c>
      <c r="CA61" s="19">
        <v>2617</v>
      </c>
      <c r="CB61" s="50">
        <v>1452</v>
      </c>
      <c r="CC61" s="19">
        <v>2117</v>
      </c>
      <c r="CD61" s="50">
        <v>1168</v>
      </c>
      <c r="CE61" s="19">
        <v>1810</v>
      </c>
      <c r="CF61" s="50">
        <v>1121</v>
      </c>
      <c r="CG61" s="19">
        <v>947</v>
      </c>
      <c r="CH61" s="50">
        <v>784</v>
      </c>
      <c r="CI61" s="19">
        <v>828</v>
      </c>
      <c r="CJ61" s="50">
        <v>708</v>
      </c>
      <c r="CK61" s="52" t="s">
        <v>37</v>
      </c>
      <c r="CL61" s="19">
        <v>1860</v>
      </c>
      <c r="CM61" s="50">
        <v>1242</v>
      </c>
      <c r="CN61" s="23" t="s">
        <v>61</v>
      </c>
      <c r="CO61" s="50" t="s">
        <v>61</v>
      </c>
      <c r="CP61" s="23">
        <v>1972</v>
      </c>
      <c r="CQ61" s="50">
        <v>1156</v>
      </c>
      <c r="CR61" s="19">
        <v>161</v>
      </c>
      <c r="CS61" s="50">
        <v>175</v>
      </c>
      <c r="CT61" s="19">
        <v>163</v>
      </c>
      <c r="CU61" s="50">
        <v>186</v>
      </c>
      <c r="CV61" s="52" t="s">
        <v>37</v>
      </c>
      <c r="CW61" s="19">
        <v>602</v>
      </c>
      <c r="CX61" s="50">
        <v>423</v>
      </c>
      <c r="CY61" s="19">
        <v>371</v>
      </c>
      <c r="CZ61" s="50">
        <v>314</v>
      </c>
      <c r="DA61" s="19">
        <v>7480</v>
      </c>
      <c r="DB61" s="50">
        <v>2312</v>
      </c>
      <c r="DC61" s="19">
        <v>4149</v>
      </c>
      <c r="DD61" s="50">
        <v>1532</v>
      </c>
      <c r="DE61" s="19">
        <v>122</v>
      </c>
      <c r="DF61" s="50">
        <v>149</v>
      </c>
      <c r="DG61" s="52" t="s">
        <v>37</v>
      </c>
      <c r="DH61" s="19">
        <v>1506</v>
      </c>
      <c r="DI61" s="50">
        <v>797</v>
      </c>
      <c r="DJ61" s="19">
        <v>21655</v>
      </c>
      <c r="DK61" s="50">
        <v>3137</v>
      </c>
      <c r="DL61" s="19">
        <v>0</v>
      </c>
      <c r="DM61" s="50">
        <v>197</v>
      </c>
      <c r="DN61" s="19">
        <v>1276</v>
      </c>
      <c r="DO61" s="50">
        <v>1155</v>
      </c>
      <c r="DP61" s="19">
        <v>1885</v>
      </c>
      <c r="DQ61" s="50">
        <v>1147</v>
      </c>
      <c r="DR61" s="52" t="s">
        <v>37</v>
      </c>
      <c r="DS61" s="19">
        <v>23352</v>
      </c>
      <c r="DT61" s="50">
        <v>3468</v>
      </c>
      <c r="DU61" s="19">
        <v>78</v>
      </c>
      <c r="DV61" s="50">
        <v>132</v>
      </c>
      <c r="DW61" s="19">
        <v>196</v>
      </c>
      <c r="DX61" s="50">
        <v>161</v>
      </c>
      <c r="DY61" s="19">
        <v>23078</v>
      </c>
      <c r="DZ61" s="50">
        <v>3418</v>
      </c>
    </row>
    <row r="62" spans="1:130" x14ac:dyDescent="0.2">
      <c r="A62" s="52" t="s">
        <v>38</v>
      </c>
      <c r="B62" s="19">
        <v>12645888</v>
      </c>
      <c r="C62" s="50">
        <v>4727</v>
      </c>
      <c r="D62" s="19">
        <v>11103966</v>
      </c>
      <c r="E62" s="50">
        <v>27311</v>
      </c>
      <c r="F62" s="19">
        <v>1241534</v>
      </c>
      <c r="G62" s="50">
        <v>22817</v>
      </c>
      <c r="H62" s="19">
        <v>232889</v>
      </c>
      <c r="I62" s="50">
        <v>11992</v>
      </c>
      <c r="J62" s="19">
        <v>1535</v>
      </c>
      <c r="K62" s="50">
        <v>1071</v>
      </c>
      <c r="L62" s="52" t="s">
        <v>38</v>
      </c>
      <c r="M62" s="19">
        <v>2361</v>
      </c>
      <c r="N62" s="50">
        <v>1308</v>
      </c>
      <c r="O62" s="19">
        <v>1735</v>
      </c>
      <c r="P62" s="50">
        <v>531</v>
      </c>
      <c r="Q62" s="19">
        <v>549</v>
      </c>
      <c r="R62" s="50">
        <v>650</v>
      </c>
      <c r="S62" s="19">
        <v>9151</v>
      </c>
      <c r="T62" s="50">
        <v>2339</v>
      </c>
      <c r="U62" s="19">
        <v>2615</v>
      </c>
      <c r="V62" s="50">
        <v>1133</v>
      </c>
      <c r="W62" s="52" t="s">
        <v>38</v>
      </c>
      <c r="X62" s="19">
        <v>2670</v>
      </c>
      <c r="Y62" s="50">
        <v>780</v>
      </c>
      <c r="Z62" s="19">
        <v>5611</v>
      </c>
      <c r="AA62" s="50">
        <v>1443</v>
      </c>
      <c r="AB62" s="19">
        <v>1636</v>
      </c>
      <c r="AC62" s="50">
        <v>748</v>
      </c>
      <c r="AD62" s="19">
        <v>16230</v>
      </c>
      <c r="AE62" s="50">
        <v>2462</v>
      </c>
      <c r="AF62" s="19">
        <v>4692</v>
      </c>
      <c r="AG62" s="50">
        <v>1623</v>
      </c>
      <c r="AH62" s="52" t="s">
        <v>38</v>
      </c>
      <c r="AI62" s="19">
        <v>761</v>
      </c>
      <c r="AJ62" s="50">
        <v>579</v>
      </c>
      <c r="AK62" s="19">
        <v>362</v>
      </c>
      <c r="AL62" s="50">
        <v>243</v>
      </c>
      <c r="AM62" s="19">
        <v>3522</v>
      </c>
      <c r="AN62" s="50">
        <v>1375</v>
      </c>
      <c r="AO62" s="19">
        <v>2555</v>
      </c>
      <c r="AP62" s="50">
        <v>2500</v>
      </c>
      <c r="AQ62" s="19">
        <v>1434</v>
      </c>
      <c r="AR62" s="50">
        <v>706</v>
      </c>
      <c r="AS62" s="52" t="s">
        <v>38</v>
      </c>
      <c r="AT62" s="19">
        <v>1186</v>
      </c>
      <c r="AU62" s="50">
        <v>745</v>
      </c>
      <c r="AV62" s="19">
        <v>1746</v>
      </c>
      <c r="AW62" s="50">
        <v>861</v>
      </c>
      <c r="AX62" s="19">
        <v>1628</v>
      </c>
      <c r="AY62" s="50">
        <v>781</v>
      </c>
      <c r="AZ62" s="19">
        <v>1280</v>
      </c>
      <c r="BA62" s="50">
        <v>578</v>
      </c>
      <c r="BB62" s="19">
        <v>21776</v>
      </c>
      <c r="BC62" s="50">
        <v>3406</v>
      </c>
      <c r="BD62" s="52" t="s">
        <v>38</v>
      </c>
      <c r="BE62" s="19">
        <v>4974</v>
      </c>
      <c r="BF62" s="50">
        <v>1510</v>
      </c>
      <c r="BG62" s="19">
        <v>5263</v>
      </c>
      <c r="BH62" s="50">
        <v>1488</v>
      </c>
      <c r="BI62" s="19">
        <v>1521</v>
      </c>
      <c r="BJ62" s="50">
        <v>756</v>
      </c>
      <c r="BK62" s="19">
        <v>12</v>
      </c>
      <c r="BL62" s="50">
        <v>22</v>
      </c>
      <c r="BM62" s="19">
        <v>1993</v>
      </c>
      <c r="BN62" s="50">
        <v>815</v>
      </c>
      <c r="BO62" s="52" t="s">
        <v>38</v>
      </c>
      <c r="BP62" s="19">
        <v>847</v>
      </c>
      <c r="BQ62" s="50">
        <v>745</v>
      </c>
      <c r="BR62" s="19">
        <v>0</v>
      </c>
      <c r="BS62" s="50">
        <v>168</v>
      </c>
      <c r="BT62" s="19">
        <v>868</v>
      </c>
      <c r="BU62" s="50">
        <v>692</v>
      </c>
      <c r="BV62" s="19">
        <v>550</v>
      </c>
      <c r="BW62" s="50">
        <v>367</v>
      </c>
      <c r="BX62" s="19">
        <v>39423</v>
      </c>
      <c r="BY62" s="50">
        <v>4912</v>
      </c>
      <c r="BZ62" s="52" t="s">
        <v>38</v>
      </c>
      <c r="CA62" s="19">
        <v>506</v>
      </c>
      <c r="CB62" s="50">
        <v>314</v>
      </c>
      <c r="CC62" s="19">
        <v>31145</v>
      </c>
      <c r="CD62" s="50">
        <v>3832</v>
      </c>
      <c r="CE62" s="19">
        <v>10006</v>
      </c>
      <c r="CF62" s="50">
        <v>3413</v>
      </c>
      <c r="CG62" s="19">
        <v>220</v>
      </c>
      <c r="CH62" s="50">
        <v>212</v>
      </c>
      <c r="CI62" s="19">
        <v>10588</v>
      </c>
      <c r="CJ62" s="50">
        <v>1915</v>
      </c>
      <c r="CK62" s="52" t="s">
        <v>38</v>
      </c>
      <c r="CL62" s="19">
        <v>897</v>
      </c>
      <c r="CM62" s="50">
        <v>582</v>
      </c>
      <c r="CN62" s="19">
        <v>794</v>
      </c>
      <c r="CO62" s="50">
        <v>594</v>
      </c>
      <c r="CP62" s="23" t="s">
        <v>61</v>
      </c>
      <c r="CQ62" s="50" t="s">
        <v>61</v>
      </c>
      <c r="CR62" s="23">
        <v>1187</v>
      </c>
      <c r="CS62" s="50">
        <v>562</v>
      </c>
      <c r="CT62" s="19">
        <v>3006</v>
      </c>
      <c r="CU62" s="50">
        <v>1258</v>
      </c>
      <c r="CV62" s="52" t="s">
        <v>38</v>
      </c>
      <c r="CW62" s="19">
        <v>403</v>
      </c>
      <c r="CX62" s="50">
        <v>316</v>
      </c>
      <c r="CY62" s="19">
        <v>3269</v>
      </c>
      <c r="CZ62" s="50">
        <v>1525</v>
      </c>
      <c r="DA62" s="19">
        <v>9027</v>
      </c>
      <c r="DB62" s="50">
        <v>2919</v>
      </c>
      <c r="DC62" s="19">
        <v>850</v>
      </c>
      <c r="DD62" s="50">
        <v>525</v>
      </c>
      <c r="DE62" s="19">
        <v>674</v>
      </c>
      <c r="DF62" s="50">
        <v>398</v>
      </c>
      <c r="DG62" s="52" t="s">
        <v>38</v>
      </c>
      <c r="DH62" s="19">
        <v>11541</v>
      </c>
      <c r="DI62" s="50">
        <v>2734</v>
      </c>
      <c r="DJ62" s="19">
        <v>2182</v>
      </c>
      <c r="DK62" s="50">
        <v>1251</v>
      </c>
      <c r="DL62" s="19">
        <v>4708</v>
      </c>
      <c r="DM62" s="50">
        <v>1434</v>
      </c>
      <c r="DN62" s="19">
        <v>1257</v>
      </c>
      <c r="DO62" s="50">
        <v>750</v>
      </c>
      <c r="DP62" s="19">
        <v>143</v>
      </c>
      <c r="DQ62" s="50">
        <v>161</v>
      </c>
      <c r="DR62" s="52" t="s">
        <v>38</v>
      </c>
      <c r="DS62" s="19">
        <v>67499</v>
      </c>
      <c r="DT62" s="50">
        <v>7151</v>
      </c>
      <c r="DU62" s="19">
        <v>7437</v>
      </c>
      <c r="DV62" s="50">
        <v>3100</v>
      </c>
      <c r="DW62" s="19">
        <v>50</v>
      </c>
      <c r="DX62" s="50">
        <v>91</v>
      </c>
      <c r="DY62" s="19">
        <v>60012</v>
      </c>
      <c r="DZ62" s="50">
        <v>6595</v>
      </c>
    </row>
    <row r="63" spans="1:130" x14ac:dyDescent="0.2">
      <c r="A63" s="52" t="s">
        <v>40</v>
      </c>
      <c r="B63" s="19">
        <v>1045791</v>
      </c>
      <c r="C63" s="50">
        <v>1336</v>
      </c>
      <c r="D63" s="19">
        <v>906936</v>
      </c>
      <c r="E63" s="50">
        <v>7854</v>
      </c>
      <c r="F63" s="19">
        <v>98869</v>
      </c>
      <c r="G63" s="50">
        <v>7579</v>
      </c>
      <c r="H63" s="19">
        <v>32621</v>
      </c>
      <c r="I63" s="50">
        <v>3400</v>
      </c>
      <c r="J63" s="19">
        <v>347</v>
      </c>
      <c r="K63" s="50">
        <v>377</v>
      </c>
      <c r="L63" s="52" t="s">
        <v>40</v>
      </c>
      <c r="M63" s="19">
        <v>54</v>
      </c>
      <c r="N63" s="50">
        <v>100</v>
      </c>
      <c r="O63" s="19">
        <v>0</v>
      </c>
      <c r="P63" s="50">
        <v>203</v>
      </c>
      <c r="Q63" s="19">
        <v>0</v>
      </c>
      <c r="R63" s="50">
        <v>203</v>
      </c>
      <c r="S63" s="19">
        <v>1387</v>
      </c>
      <c r="T63" s="50">
        <v>699</v>
      </c>
      <c r="U63" s="19">
        <v>91</v>
      </c>
      <c r="V63" s="50">
        <v>114</v>
      </c>
      <c r="W63" s="52" t="s">
        <v>40</v>
      </c>
      <c r="X63" s="19">
        <v>2180</v>
      </c>
      <c r="Y63" s="50">
        <v>726</v>
      </c>
      <c r="Z63" s="19">
        <v>26</v>
      </c>
      <c r="AA63" s="50">
        <v>45</v>
      </c>
      <c r="AB63" s="19">
        <v>0</v>
      </c>
      <c r="AC63" s="50">
        <v>203</v>
      </c>
      <c r="AD63" s="19">
        <v>1723</v>
      </c>
      <c r="AE63" s="50">
        <v>751</v>
      </c>
      <c r="AF63" s="19">
        <v>1843</v>
      </c>
      <c r="AG63" s="50">
        <v>1048</v>
      </c>
      <c r="AH63" s="52" t="s">
        <v>40</v>
      </c>
      <c r="AI63" s="19">
        <v>89</v>
      </c>
      <c r="AJ63" s="50">
        <v>110</v>
      </c>
      <c r="AK63" s="19">
        <v>0</v>
      </c>
      <c r="AL63" s="50">
        <v>203</v>
      </c>
      <c r="AM63" s="19">
        <v>233</v>
      </c>
      <c r="AN63" s="50">
        <v>243</v>
      </c>
      <c r="AO63" s="19">
        <v>98</v>
      </c>
      <c r="AP63" s="50">
        <v>133</v>
      </c>
      <c r="AQ63" s="19">
        <v>80</v>
      </c>
      <c r="AR63" s="50">
        <v>103</v>
      </c>
      <c r="AS63" s="52" t="s">
        <v>40</v>
      </c>
      <c r="AT63" s="19">
        <v>153</v>
      </c>
      <c r="AU63" s="50">
        <v>181</v>
      </c>
      <c r="AV63" s="19">
        <v>251</v>
      </c>
      <c r="AW63" s="50">
        <v>280</v>
      </c>
      <c r="AX63" s="19">
        <v>488</v>
      </c>
      <c r="AY63" s="50">
        <v>643</v>
      </c>
      <c r="AZ63" s="19">
        <v>417</v>
      </c>
      <c r="BA63" s="50">
        <v>377</v>
      </c>
      <c r="BB63" s="19">
        <v>557</v>
      </c>
      <c r="BC63" s="50">
        <v>350</v>
      </c>
      <c r="BD63" s="52" t="s">
        <v>40</v>
      </c>
      <c r="BE63" s="19">
        <v>10765</v>
      </c>
      <c r="BF63" s="50">
        <v>2221</v>
      </c>
      <c r="BG63" s="19">
        <v>296</v>
      </c>
      <c r="BH63" s="50">
        <v>335</v>
      </c>
      <c r="BI63" s="19">
        <v>428</v>
      </c>
      <c r="BJ63" s="50">
        <v>522</v>
      </c>
      <c r="BK63" s="19">
        <v>0</v>
      </c>
      <c r="BL63" s="50">
        <v>203</v>
      </c>
      <c r="BM63" s="19">
        <v>60</v>
      </c>
      <c r="BN63" s="50">
        <v>98</v>
      </c>
      <c r="BO63" s="52" t="s">
        <v>40</v>
      </c>
      <c r="BP63" s="19">
        <v>0</v>
      </c>
      <c r="BQ63" s="50">
        <v>203</v>
      </c>
      <c r="BR63" s="19">
        <v>0</v>
      </c>
      <c r="BS63" s="50">
        <v>203</v>
      </c>
      <c r="BT63" s="19">
        <v>44</v>
      </c>
      <c r="BU63" s="50">
        <v>76</v>
      </c>
      <c r="BV63" s="19">
        <v>1007</v>
      </c>
      <c r="BW63" s="50">
        <v>573</v>
      </c>
      <c r="BX63" s="19">
        <v>1404</v>
      </c>
      <c r="BY63" s="50">
        <v>526</v>
      </c>
      <c r="BZ63" s="52" t="s">
        <v>40</v>
      </c>
      <c r="CA63" s="19">
        <v>0</v>
      </c>
      <c r="CB63" s="50">
        <v>203</v>
      </c>
      <c r="CC63" s="19">
        <v>3563</v>
      </c>
      <c r="CD63" s="50">
        <v>891</v>
      </c>
      <c r="CE63" s="19">
        <v>1426</v>
      </c>
      <c r="CF63" s="50">
        <v>895</v>
      </c>
      <c r="CG63" s="19">
        <v>0</v>
      </c>
      <c r="CH63" s="50">
        <v>203</v>
      </c>
      <c r="CI63" s="19">
        <v>176</v>
      </c>
      <c r="CJ63" s="50">
        <v>173</v>
      </c>
      <c r="CK63" s="52" t="s">
        <v>40</v>
      </c>
      <c r="CL63" s="19">
        <v>64</v>
      </c>
      <c r="CM63" s="50">
        <v>99</v>
      </c>
      <c r="CN63" s="19">
        <v>44</v>
      </c>
      <c r="CO63" s="50">
        <v>74</v>
      </c>
      <c r="CP63" s="19">
        <v>1245</v>
      </c>
      <c r="CQ63" s="50">
        <v>666</v>
      </c>
      <c r="CR63" s="23" t="s">
        <v>61</v>
      </c>
      <c r="CS63" s="50" t="s">
        <v>61</v>
      </c>
      <c r="CT63" s="23">
        <v>474</v>
      </c>
      <c r="CU63" s="50">
        <v>480</v>
      </c>
      <c r="CV63" s="52" t="s">
        <v>40</v>
      </c>
      <c r="CW63" s="19">
        <v>0</v>
      </c>
      <c r="CX63" s="50">
        <v>203</v>
      </c>
      <c r="CY63" s="19">
        <v>72</v>
      </c>
      <c r="CZ63" s="50">
        <v>117</v>
      </c>
      <c r="DA63" s="19">
        <v>445</v>
      </c>
      <c r="DB63" s="50">
        <v>252</v>
      </c>
      <c r="DC63" s="19">
        <v>0</v>
      </c>
      <c r="DD63" s="50">
        <v>203</v>
      </c>
      <c r="DE63" s="19">
        <v>93</v>
      </c>
      <c r="DF63" s="50">
        <v>105</v>
      </c>
      <c r="DG63" s="52" t="s">
        <v>40</v>
      </c>
      <c r="DH63" s="19">
        <v>922</v>
      </c>
      <c r="DI63" s="50">
        <v>415</v>
      </c>
      <c r="DJ63" s="19">
        <v>76</v>
      </c>
      <c r="DK63" s="50">
        <v>121</v>
      </c>
      <c r="DL63" s="19">
        <v>0</v>
      </c>
      <c r="DM63" s="50">
        <v>203</v>
      </c>
      <c r="DN63" s="19">
        <v>0</v>
      </c>
      <c r="DO63" s="50">
        <v>203</v>
      </c>
      <c r="DP63" s="19">
        <v>0</v>
      </c>
      <c r="DQ63" s="50">
        <v>203</v>
      </c>
      <c r="DR63" s="52" t="s">
        <v>40</v>
      </c>
      <c r="DS63" s="19">
        <v>7365</v>
      </c>
      <c r="DT63" s="50">
        <v>1794</v>
      </c>
      <c r="DU63" s="19">
        <v>914</v>
      </c>
      <c r="DV63" s="50">
        <v>829</v>
      </c>
      <c r="DW63" s="19">
        <v>0</v>
      </c>
      <c r="DX63" s="50">
        <v>203</v>
      </c>
      <c r="DY63" s="19">
        <v>6451</v>
      </c>
      <c r="DZ63" s="50">
        <v>1684</v>
      </c>
    </row>
    <row r="64" spans="1:130" x14ac:dyDescent="0.2">
      <c r="A64" s="52" t="s">
        <v>41</v>
      </c>
      <c r="B64" s="19">
        <v>4780659</v>
      </c>
      <c r="C64" s="50">
        <v>3519</v>
      </c>
      <c r="D64" s="19">
        <v>4046123</v>
      </c>
      <c r="E64" s="50">
        <v>20327</v>
      </c>
      <c r="F64" s="19">
        <v>542930</v>
      </c>
      <c r="G64" s="50">
        <v>19804</v>
      </c>
      <c r="H64" s="19">
        <v>171969</v>
      </c>
      <c r="I64" s="50">
        <v>9132</v>
      </c>
      <c r="J64" s="19">
        <v>3219</v>
      </c>
      <c r="K64" s="50">
        <v>1350</v>
      </c>
      <c r="L64" s="52" t="s">
        <v>41</v>
      </c>
      <c r="M64" s="19">
        <v>1225</v>
      </c>
      <c r="N64" s="50">
        <v>1060</v>
      </c>
      <c r="O64" s="19">
        <v>2298</v>
      </c>
      <c r="P64" s="50">
        <v>1010</v>
      </c>
      <c r="Q64" s="19">
        <v>991</v>
      </c>
      <c r="R64" s="50">
        <v>828</v>
      </c>
      <c r="S64" s="19">
        <v>5826</v>
      </c>
      <c r="T64" s="50">
        <v>1578</v>
      </c>
      <c r="U64" s="19">
        <v>3455</v>
      </c>
      <c r="V64" s="50">
        <v>1662</v>
      </c>
      <c r="W64" s="52" t="s">
        <v>41</v>
      </c>
      <c r="X64" s="19">
        <v>4030</v>
      </c>
      <c r="Y64" s="50">
        <v>1872</v>
      </c>
      <c r="Z64" s="19">
        <v>661</v>
      </c>
      <c r="AA64" s="50">
        <v>551</v>
      </c>
      <c r="AB64" s="19">
        <v>649</v>
      </c>
      <c r="AC64" s="50">
        <v>464</v>
      </c>
      <c r="AD64" s="19">
        <v>12368</v>
      </c>
      <c r="AE64" s="50">
        <v>2450</v>
      </c>
      <c r="AF64" s="19">
        <v>15496</v>
      </c>
      <c r="AG64" s="50">
        <v>3377</v>
      </c>
      <c r="AH64" s="52" t="s">
        <v>41</v>
      </c>
      <c r="AI64" s="19">
        <v>1044</v>
      </c>
      <c r="AJ64" s="50">
        <v>859</v>
      </c>
      <c r="AK64" s="19">
        <v>996</v>
      </c>
      <c r="AL64" s="50">
        <v>1227</v>
      </c>
      <c r="AM64" s="19">
        <v>2854</v>
      </c>
      <c r="AN64" s="50">
        <v>986</v>
      </c>
      <c r="AO64" s="19">
        <v>2923</v>
      </c>
      <c r="AP64" s="50">
        <v>1191</v>
      </c>
      <c r="AQ64" s="19">
        <v>429</v>
      </c>
      <c r="AR64" s="50">
        <v>374</v>
      </c>
      <c r="AS64" s="52" t="s">
        <v>41</v>
      </c>
      <c r="AT64" s="19">
        <v>599</v>
      </c>
      <c r="AU64" s="50">
        <v>662</v>
      </c>
      <c r="AV64" s="19">
        <v>3312</v>
      </c>
      <c r="AW64" s="50">
        <v>2046</v>
      </c>
      <c r="AX64" s="19">
        <v>1565</v>
      </c>
      <c r="AY64" s="50">
        <v>973</v>
      </c>
      <c r="AZ64" s="19">
        <v>1462</v>
      </c>
      <c r="BA64" s="50">
        <v>1028</v>
      </c>
      <c r="BB64" s="19">
        <v>4291</v>
      </c>
      <c r="BC64" s="50">
        <v>1806</v>
      </c>
      <c r="BD64" s="52" t="s">
        <v>41</v>
      </c>
      <c r="BE64" s="19">
        <v>1620</v>
      </c>
      <c r="BF64" s="50">
        <v>743</v>
      </c>
      <c r="BG64" s="19">
        <v>4002</v>
      </c>
      <c r="BH64" s="50">
        <v>1438</v>
      </c>
      <c r="BI64" s="19">
        <v>1111</v>
      </c>
      <c r="BJ64" s="50">
        <v>727</v>
      </c>
      <c r="BK64" s="19">
        <v>1055</v>
      </c>
      <c r="BL64" s="50">
        <v>485</v>
      </c>
      <c r="BM64" s="19">
        <v>1495</v>
      </c>
      <c r="BN64" s="50">
        <v>647</v>
      </c>
      <c r="BO64" s="52" t="s">
        <v>41</v>
      </c>
      <c r="BP64" s="19">
        <v>294</v>
      </c>
      <c r="BQ64" s="50">
        <v>279</v>
      </c>
      <c r="BR64" s="19">
        <v>323</v>
      </c>
      <c r="BS64" s="50">
        <v>323</v>
      </c>
      <c r="BT64" s="19">
        <v>499</v>
      </c>
      <c r="BU64" s="50">
        <v>523</v>
      </c>
      <c r="BV64" s="19">
        <v>950</v>
      </c>
      <c r="BW64" s="50">
        <v>562</v>
      </c>
      <c r="BX64" s="19">
        <v>4226</v>
      </c>
      <c r="BY64" s="50">
        <v>1332</v>
      </c>
      <c r="BZ64" s="52" t="s">
        <v>41</v>
      </c>
      <c r="CA64" s="19">
        <v>1237</v>
      </c>
      <c r="CB64" s="50">
        <v>1150</v>
      </c>
      <c r="CC64" s="19">
        <v>11241</v>
      </c>
      <c r="CD64" s="50">
        <v>3138</v>
      </c>
      <c r="CE64" s="19">
        <v>31188</v>
      </c>
      <c r="CF64" s="50">
        <v>5267</v>
      </c>
      <c r="CG64" s="19">
        <v>0</v>
      </c>
      <c r="CH64" s="50">
        <v>200</v>
      </c>
      <c r="CI64" s="19">
        <v>5369</v>
      </c>
      <c r="CJ64" s="50">
        <v>1760</v>
      </c>
      <c r="CK64" s="52" t="s">
        <v>41</v>
      </c>
      <c r="CL64" s="19">
        <v>1115</v>
      </c>
      <c r="CM64" s="50">
        <v>632</v>
      </c>
      <c r="CN64" s="19">
        <v>304</v>
      </c>
      <c r="CO64" s="50">
        <v>276</v>
      </c>
      <c r="CP64" s="19">
        <v>7637</v>
      </c>
      <c r="CQ64" s="50">
        <v>2531</v>
      </c>
      <c r="CR64" s="19">
        <v>646</v>
      </c>
      <c r="CS64" s="50">
        <v>451</v>
      </c>
      <c r="CT64" s="23" t="s">
        <v>61</v>
      </c>
      <c r="CU64" s="50" t="s">
        <v>61</v>
      </c>
      <c r="CV64" s="52" t="s">
        <v>41</v>
      </c>
      <c r="CW64" s="23">
        <v>352</v>
      </c>
      <c r="CX64" s="50">
        <v>338</v>
      </c>
      <c r="CY64" s="19">
        <v>4113</v>
      </c>
      <c r="CZ64" s="50">
        <v>1588</v>
      </c>
      <c r="DA64" s="19">
        <v>6567</v>
      </c>
      <c r="DB64" s="50">
        <v>1931</v>
      </c>
      <c r="DC64" s="19">
        <v>434</v>
      </c>
      <c r="DD64" s="50">
        <v>320</v>
      </c>
      <c r="DE64" s="19">
        <v>249</v>
      </c>
      <c r="DF64" s="50">
        <v>201</v>
      </c>
      <c r="DG64" s="52" t="s">
        <v>41</v>
      </c>
      <c r="DH64" s="19">
        <v>8860</v>
      </c>
      <c r="DI64" s="50">
        <v>1796</v>
      </c>
      <c r="DJ64" s="19">
        <v>5453</v>
      </c>
      <c r="DK64" s="50">
        <v>2364</v>
      </c>
      <c r="DL64" s="19">
        <v>687</v>
      </c>
      <c r="DM64" s="50">
        <v>517</v>
      </c>
      <c r="DN64" s="19">
        <v>1249</v>
      </c>
      <c r="DO64" s="50">
        <v>716</v>
      </c>
      <c r="DP64" s="19">
        <v>0</v>
      </c>
      <c r="DQ64" s="50">
        <v>200</v>
      </c>
      <c r="DR64" s="52" t="s">
        <v>41</v>
      </c>
      <c r="DS64" s="19">
        <v>19637</v>
      </c>
      <c r="DT64" s="50">
        <v>3401</v>
      </c>
      <c r="DU64" s="19">
        <v>1325</v>
      </c>
      <c r="DV64" s="50">
        <v>895</v>
      </c>
      <c r="DW64" s="19">
        <v>253</v>
      </c>
      <c r="DX64" s="50">
        <v>177</v>
      </c>
      <c r="DY64" s="19">
        <v>18059</v>
      </c>
      <c r="DZ64" s="50">
        <v>3645</v>
      </c>
    </row>
    <row r="65" spans="1:130" x14ac:dyDescent="0.2">
      <c r="A65" s="52" t="s">
        <v>42</v>
      </c>
      <c r="B65" s="19">
        <v>842076</v>
      </c>
      <c r="C65" s="50">
        <v>1090</v>
      </c>
      <c r="D65" s="19">
        <v>701352</v>
      </c>
      <c r="E65" s="50">
        <v>7865</v>
      </c>
      <c r="F65" s="19">
        <v>109496</v>
      </c>
      <c r="G65" s="50">
        <v>6804</v>
      </c>
      <c r="H65" s="19">
        <v>28198</v>
      </c>
      <c r="I65" s="50">
        <v>3741</v>
      </c>
      <c r="J65" s="19">
        <v>0</v>
      </c>
      <c r="K65" s="50">
        <v>151</v>
      </c>
      <c r="L65" s="52" t="s">
        <v>42</v>
      </c>
      <c r="M65" s="19">
        <v>374</v>
      </c>
      <c r="N65" s="50">
        <v>303</v>
      </c>
      <c r="O65" s="19">
        <v>1008</v>
      </c>
      <c r="P65" s="50">
        <v>585</v>
      </c>
      <c r="Q65" s="19">
        <v>23</v>
      </c>
      <c r="R65" s="50">
        <v>32</v>
      </c>
      <c r="S65" s="19">
        <v>1920</v>
      </c>
      <c r="T65" s="50">
        <v>1040</v>
      </c>
      <c r="U65" s="19">
        <v>1388</v>
      </c>
      <c r="V65" s="50">
        <v>760</v>
      </c>
      <c r="W65" s="52" t="s">
        <v>42</v>
      </c>
      <c r="X65" s="19">
        <v>0</v>
      </c>
      <c r="Y65" s="50">
        <v>151</v>
      </c>
      <c r="Z65" s="19">
        <v>0</v>
      </c>
      <c r="AA65" s="50">
        <v>151</v>
      </c>
      <c r="AB65" s="19">
        <v>0</v>
      </c>
      <c r="AC65" s="50">
        <v>151</v>
      </c>
      <c r="AD65" s="19">
        <v>329</v>
      </c>
      <c r="AE65" s="50">
        <v>271</v>
      </c>
      <c r="AF65" s="19">
        <v>167</v>
      </c>
      <c r="AG65" s="50">
        <v>179</v>
      </c>
      <c r="AH65" s="52" t="s">
        <v>42</v>
      </c>
      <c r="AI65" s="19">
        <v>0</v>
      </c>
      <c r="AJ65" s="50">
        <v>151</v>
      </c>
      <c r="AK65" s="19">
        <v>177</v>
      </c>
      <c r="AL65" s="50">
        <v>207</v>
      </c>
      <c r="AM65" s="19">
        <v>520</v>
      </c>
      <c r="AN65" s="50">
        <v>313</v>
      </c>
      <c r="AO65" s="19">
        <v>489</v>
      </c>
      <c r="AP65" s="50">
        <v>374</v>
      </c>
      <c r="AQ65" s="19">
        <v>2531</v>
      </c>
      <c r="AR65" s="50">
        <v>896</v>
      </c>
      <c r="AS65" s="52" t="s">
        <v>42</v>
      </c>
      <c r="AT65" s="19">
        <v>842</v>
      </c>
      <c r="AU65" s="50">
        <v>714</v>
      </c>
      <c r="AV65" s="19">
        <v>161</v>
      </c>
      <c r="AW65" s="50">
        <v>131</v>
      </c>
      <c r="AX65" s="19">
        <v>106</v>
      </c>
      <c r="AY65" s="50">
        <v>292</v>
      </c>
      <c r="AZ65" s="19">
        <v>0</v>
      </c>
      <c r="BA65" s="50">
        <v>151</v>
      </c>
      <c r="BB65" s="19">
        <v>130</v>
      </c>
      <c r="BC65" s="50">
        <v>180</v>
      </c>
      <c r="BD65" s="52" t="s">
        <v>42</v>
      </c>
      <c r="BE65" s="19">
        <v>186</v>
      </c>
      <c r="BF65" s="50">
        <v>315</v>
      </c>
      <c r="BG65" s="19">
        <v>86</v>
      </c>
      <c r="BH65" s="50">
        <v>108</v>
      </c>
      <c r="BI65" s="19">
        <v>4321</v>
      </c>
      <c r="BJ65" s="50">
        <v>1505</v>
      </c>
      <c r="BK65" s="19">
        <v>0</v>
      </c>
      <c r="BL65" s="50">
        <v>151</v>
      </c>
      <c r="BM65" s="19">
        <v>127</v>
      </c>
      <c r="BN65" s="50">
        <v>128</v>
      </c>
      <c r="BO65" s="52" t="s">
        <v>42</v>
      </c>
      <c r="BP65" s="19">
        <v>990</v>
      </c>
      <c r="BQ65" s="50">
        <v>922</v>
      </c>
      <c r="BR65" s="19">
        <v>1411</v>
      </c>
      <c r="BS65" s="50">
        <v>824</v>
      </c>
      <c r="BT65" s="19">
        <v>531</v>
      </c>
      <c r="BU65" s="50">
        <v>449</v>
      </c>
      <c r="BV65" s="19">
        <v>80</v>
      </c>
      <c r="BW65" s="50">
        <v>128</v>
      </c>
      <c r="BX65" s="19">
        <v>11</v>
      </c>
      <c r="BY65" s="50">
        <v>25</v>
      </c>
      <c r="BZ65" s="52" t="s">
        <v>42</v>
      </c>
      <c r="CA65" s="19">
        <v>330</v>
      </c>
      <c r="CB65" s="50">
        <v>328</v>
      </c>
      <c r="CC65" s="19">
        <v>697</v>
      </c>
      <c r="CD65" s="50">
        <v>445</v>
      </c>
      <c r="CE65" s="19">
        <v>163</v>
      </c>
      <c r="CF65" s="50">
        <v>202</v>
      </c>
      <c r="CG65" s="19">
        <v>1635</v>
      </c>
      <c r="CH65" s="50">
        <v>766</v>
      </c>
      <c r="CI65" s="19">
        <v>490</v>
      </c>
      <c r="CJ65" s="50">
        <v>328</v>
      </c>
      <c r="CK65" s="52" t="s">
        <v>42</v>
      </c>
      <c r="CL65" s="19">
        <v>711</v>
      </c>
      <c r="CM65" s="50">
        <v>642</v>
      </c>
      <c r="CN65" s="19">
        <v>13</v>
      </c>
      <c r="CO65" s="50">
        <v>18</v>
      </c>
      <c r="CP65" s="19">
        <v>36</v>
      </c>
      <c r="CQ65" s="50">
        <v>77</v>
      </c>
      <c r="CR65" s="19">
        <v>0</v>
      </c>
      <c r="CS65" s="50">
        <v>151</v>
      </c>
      <c r="CT65" s="19">
        <v>37</v>
      </c>
      <c r="CU65" s="50">
        <v>76</v>
      </c>
      <c r="CV65" s="52" t="s">
        <v>42</v>
      </c>
      <c r="CW65" s="23" t="s">
        <v>61</v>
      </c>
      <c r="CX65" s="50" t="s">
        <v>61</v>
      </c>
      <c r="CY65" s="23">
        <v>610</v>
      </c>
      <c r="CZ65" s="50">
        <v>318</v>
      </c>
      <c r="DA65" s="19">
        <v>882</v>
      </c>
      <c r="DB65" s="50">
        <v>529</v>
      </c>
      <c r="DC65" s="19">
        <v>131</v>
      </c>
      <c r="DD65" s="50">
        <v>150</v>
      </c>
      <c r="DE65" s="19">
        <v>0</v>
      </c>
      <c r="DF65" s="50">
        <v>151</v>
      </c>
      <c r="DG65" s="52" t="s">
        <v>42</v>
      </c>
      <c r="DH65" s="19">
        <v>1453</v>
      </c>
      <c r="DI65" s="50">
        <v>1975</v>
      </c>
      <c r="DJ65" s="19">
        <v>198</v>
      </c>
      <c r="DK65" s="50">
        <v>281</v>
      </c>
      <c r="DL65" s="19">
        <v>0</v>
      </c>
      <c r="DM65" s="50">
        <v>151</v>
      </c>
      <c r="DN65" s="19">
        <v>541</v>
      </c>
      <c r="DO65" s="50">
        <v>287</v>
      </c>
      <c r="DP65" s="19">
        <v>2363</v>
      </c>
      <c r="DQ65" s="50">
        <v>1637</v>
      </c>
      <c r="DR65" s="52" t="s">
        <v>42</v>
      </c>
      <c r="DS65" s="19">
        <v>3030</v>
      </c>
      <c r="DT65" s="50">
        <v>966</v>
      </c>
      <c r="DU65" s="19">
        <v>0</v>
      </c>
      <c r="DV65" s="50">
        <v>151</v>
      </c>
      <c r="DW65" s="19">
        <v>96</v>
      </c>
      <c r="DX65" s="50">
        <v>129</v>
      </c>
      <c r="DY65" s="19">
        <v>2934</v>
      </c>
      <c r="DZ65" s="50">
        <v>927</v>
      </c>
    </row>
    <row r="66" spans="1:130" x14ac:dyDescent="0.2">
      <c r="A66" s="52"/>
      <c r="B66" s="19"/>
      <c r="C66" s="50"/>
      <c r="D66" s="19"/>
      <c r="E66" s="50"/>
      <c r="F66" s="19"/>
      <c r="G66" s="50"/>
      <c r="H66" s="19"/>
      <c r="I66" s="50"/>
      <c r="J66" s="19"/>
      <c r="K66" s="50"/>
      <c r="L66" s="52"/>
      <c r="M66" s="19"/>
      <c r="N66" s="50"/>
      <c r="O66" s="19"/>
      <c r="P66" s="50"/>
      <c r="Q66" s="19"/>
      <c r="R66" s="50"/>
      <c r="S66" s="19"/>
      <c r="T66" s="50"/>
      <c r="U66" s="19"/>
      <c r="V66" s="50"/>
      <c r="W66" s="52"/>
      <c r="X66" s="19"/>
      <c r="Y66" s="50"/>
      <c r="Z66" s="19"/>
      <c r="AA66" s="50"/>
      <c r="AB66" s="19"/>
      <c r="AC66" s="50"/>
      <c r="AD66" s="19"/>
      <c r="AE66" s="50"/>
      <c r="AF66" s="19"/>
      <c r="AG66" s="50"/>
      <c r="AH66" s="52"/>
      <c r="AI66" s="19"/>
      <c r="AJ66" s="50"/>
      <c r="AK66" s="19"/>
      <c r="AL66" s="50"/>
      <c r="AM66" s="19"/>
      <c r="AN66" s="50"/>
      <c r="AO66" s="19"/>
      <c r="AP66" s="50"/>
      <c r="AQ66" s="19"/>
      <c r="AR66" s="50"/>
      <c r="AS66" s="52"/>
      <c r="AT66" s="19"/>
      <c r="AU66" s="50"/>
      <c r="AV66" s="19"/>
      <c r="AW66" s="50"/>
      <c r="AX66" s="19"/>
      <c r="AY66" s="50"/>
      <c r="AZ66" s="19"/>
      <c r="BA66" s="50"/>
      <c r="BB66" s="19"/>
      <c r="BC66" s="50"/>
      <c r="BD66" s="52"/>
      <c r="BE66" s="19"/>
      <c r="BF66" s="50"/>
      <c r="BG66" s="19"/>
      <c r="BH66" s="50"/>
      <c r="BI66" s="19"/>
      <c r="BJ66" s="50"/>
      <c r="BK66" s="19"/>
      <c r="BL66" s="50"/>
      <c r="BM66" s="19"/>
      <c r="BN66" s="50"/>
      <c r="BO66" s="52"/>
      <c r="BP66" s="19"/>
      <c r="BQ66" s="50"/>
      <c r="BR66" s="19"/>
      <c r="BS66" s="50"/>
      <c r="BT66" s="19"/>
      <c r="BU66" s="50"/>
      <c r="BV66" s="19"/>
      <c r="BW66" s="50"/>
      <c r="BX66" s="19"/>
      <c r="BY66" s="50"/>
      <c r="BZ66" s="52"/>
      <c r="CA66" s="19"/>
      <c r="CB66" s="50"/>
      <c r="CC66" s="19"/>
      <c r="CD66" s="50"/>
      <c r="CE66" s="19"/>
      <c r="CF66" s="50"/>
      <c r="CG66" s="19"/>
      <c r="CH66" s="50"/>
      <c r="CI66" s="19"/>
      <c r="CJ66" s="50"/>
      <c r="CK66" s="52"/>
      <c r="CL66" s="19"/>
      <c r="CM66" s="50"/>
      <c r="CN66" s="19"/>
      <c r="CO66" s="50"/>
      <c r="CP66" s="19"/>
      <c r="CQ66" s="50"/>
      <c r="CR66" s="19"/>
      <c r="CS66" s="50"/>
      <c r="CT66" s="19"/>
      <c r="CU66" s="50"/>
      <c r="CV66" s="52"/>
      <c r="CW66" s="56"/>
      <c r="CX66" s="50"/>
      <c r="CY66" s="19"/>
      <c r="CZ66" s="50"/>
      <c r="DA66" s="19"/>
      <c r="DB66" s="50"/>
      <c r="DC66" s="19"/>
      <c r="DD66" s="50"/>
      <c r="DE66" s="19"/>
      <c r="DF66" s="50"/>
      <c r="DG66" s="52"/>
      <c r="DH66" s="19"/>
      <c r="DI66" s="50"/>
      <c r="DJ66" s="19"/>
      <c r="DK66" s="50"/>
      <c r="DL66" s="19"/>
      <c r="DM66" s="50"/>
      <c r="DN66" s="19"/>
      <c r="DO66" s="50"/>
      <c r="DP66" s="19"/>
      <c r="DQ66" s="50"/>
      <c r="DR66" s="52"/>
      <c r="DS66" s="19"/>
      <c r="DT66" s="50"/>
      <c r="DU66" s="19"/>
      <c r="DV66" s="50"/>
      <c r="DW66" s="19"/>
      <c r="DX66" s="50"/>
      <c r="DY66" s="19"/>
      <c r="DZ66" s="50"/>
    </row>
    <row r="67" spans="1:130" x14ac:dyDescent="0.2">
      <c r="A67" s="52" t="s">
        <v>43</v>
      </c>
      <c r="B67" s="19">
        <v>6471445</v>
      </c>
      <c r="C67" s="50">
        <v>3711</v>
      </c>
      <c r="D67" s="19">
        <v>5465071</v>
      </c>
      <c r="E67" s="50">
        <v>20831</v>
      </c>
      <c r="F67" s="19">
        <v>796577</v>
      </c>
      <c r="G67" s="50">
        <v>19366</v>
      </c>
      <c r="H67" s="19">
        <v>182130</v>
      </c>
      <c r="I67" s="50">
        <v>11634</v>
      </c>
      <c r="J67" s="19">
        <v>9640</v>
      </c>
      <c r="K67" s="50">
        <v>3703</v>
      </c>
      <c r="L67" s="52" t="s">
        <v>43</v>
      </c>
      <c r="M67" s="19">
        <v>837</v>
      </c>
      <c r="N67" s="50">
        <v>687</v>
      </c>
      <c r="O67" s="19">
        <v>2605</v>
      </c>
      <c r="P67" s="50">
        <v>1146</v>
      </c>
      <c r="Q67" s="19">
        <v>7625</v>
      </c>
      <c r="R67" s="50">
        <v>2416</v>
      </c>
      <c r="S67" s="19">
        <v>8847</v>
      </c>
      <c r="T67" s="50">
        <v>2092</v>
      </c>
      <c r="U67" s="19">
        <v>2482</v>
      </c>
      <c r="V67" s="50">
        <v>1027</v>
      </c>
      <c r="W67" s="52" t="s">
        <v>43</v>
      </c>
      <c r="X67" s="19">
        <v>390</v>
      </c>
      <c r="Y67" s="50">
        <v>374</v>
      </c>
      <c r="Z67" s="19">
        <v>427</v>
      </c>
      <c r="AA67" s="50">
        <v>584</v>
      </c>
      <c r="AB67" s="19">
        <v>747</v>
      </c>
      <c r="AC67" s="50">
        <v>427</v>
      </c>
      <c r="AD67" s="19">
        <v>17196</v>
      </c>
      <c r="AE67" s="50">
        <v>3188</v>
      </c>
      <c r="AF67" s="19">
        <v>15713</v>
      </c>
      <c r="AG67" s="50">
        <v>3934</v>
      </c>
      <c r="AH67" s="52" t="s">
        <v>43</v>
      </c>
      <c r="AI67" s="19">
        <v>438</v>
      </c>
      <c r="AJ67" s="50">
        <v>432</v>
      </c>
      <c r="AK67" s="19">
        <v>288</v>
      </c>
      <c r="AL67" s="50">
        <v>249</v>
      </c>
      <c r="AM67" s="19">
        <v>8853</v>
      </c>
      <c r="AN67" s="50">
        <v>2483</v>
      </c>
      <c r="AO67" s="19">
        <v>6087</v>
      </c>
      <c r="AP67" s="50">
        <v>2084</v>
      </c>
      <c r="AQ67" s="19">
        <v>835</v>
      </c>
      <c r="AR67" s="50">
        <v>419</v>
      </c>
      <c r="AS67" s="52" t="s">
        <v>43</v>
      </c>
      <c r="AT67" s="19">
        <v>613</v>
      </c>
      <c r="AU67" s="50">
        <v>379</v>
      </c>
      <c r="AV67" s="19">
        <v>9157</v>
      </c>
      <c r="AW67" s="50">
        <v>2413</v>
      </c>
      <c r="AX67" s="19">
        <v>1126</v>
      </c>
      <c r="AY67" s="50">
        <v>628</v>
      </c>
      <c r="AZ67" s="19">
        <v>207</v>
      </c>
      <c r="BA67" s="50">
        <v>337</v>
      </c>
      <c r="BB67" s="19">
        <v>2300</v>
      </c>
      <c r="BC67" s="50">
        <v>1016</v>
      </c>
      <c r="BD67" s="52" t="s">
        <v>43</v>
      </c>
      <c r="BE67" s="19">
        <v>1753</v>
      </c>
      <c r="BF67" s="50">
        <v>963</v>
      </c>
      <c r="BG67" s="19">
        <v>6125</v>
      </c>
      <c r="BH67" s="50">
        <v>2065</v>
      </c>
      <c r="BI67" s="19">
        <v>962</v>
      </c>
      <c r="BJ67" s="50">
        <v>572</v>
      </c>
      <c r="BK67" s="19">
        <v>8166</v>
      </c>
      <c r="BL67" s="50">
        <v>2739</v>
      </c>
      <c r="BM67" s="19">
        <v>5513</v>
      </c>
      <c r="BN67" s="50">
        <v>1543</v>
      </c>
      <c r="BO67" s="52" t="s">
        <v>43</v>
      </c>
      <c r="BP67" s="19">
        <v>260</v>
      </c>
      <c r="BQ67" s="50">
        <v>240</v>
      </c>
      <c r="BR67" s="19">
        <v>129</v>
      </c>
      <c r="BS67" s="50">
        <v>167</v>
      </c>
      <c r="BT67" s="19">
        <v>681</v>
      </c>
      <c r="BU67" s="50">
        <v>476</v>
      </c>
      <c r="BV67" s="19">
        <v>249</v>
      </c>
      <c r="BW67" s="50">
        <v>309</v>
      </c>
      <c r="BX67" s="19">
        <v>741</v>
      </c>
      <c r="BY67" s="50">
        <v>435</v>
      </c>
      <c r="BZ67" s="52" t="s">
        <v>43</v>
      </c>
      <c r="CA67" s="19">
        <v>596</v>
      </c>
      <c r="CB67" s="50">
        <v>581</v>
      </c>
      <c r="CC67" s="19">
        <v>5614</v>
      </c>
      <c r="CD67" s="50">
        <v>2109</v>
      </c>
      <c r="CE67" s="19">
        <v>12148</v>
      </c>
      <c r="CF67" s="50">
        <v>3280</v>
      </c>
      <c r="CG67" s="19">
        <v>127</v>
      </c>
      <c r="CH67" s="50">
        <v>233</v>
      </c>
      <c r="CI67" s="19">
        <v>4627</v>
      </c>
      <c r="CJ67" s="50">
        <v>1995</v>
      </c>
      <c r="CK67" s="52" t="s">
        <v>43</v>
      </c>
      <c r="CL67" s="19">
        <v>2068</v>
      </c>
      <c r="CM67" s="50">
        <v>1408</v>
      </c>
      <c r="CN67" s="19">
        <v>922</v>
      </c>
      <c r="CO67" s="50">
        <v>551</v>
      </c>
      <c r="CP67" s="19">
        <v>2555</v>
      </c>
      <c r="CQ67" s="50">
        <v>1170</v>
      </c>
      <c r="CR67" s="19">
        <v>1035</v>
      </c>
      <c r="CS67" s="50">
        <v>761</v>
      </c>
      <c r="CT67" s="19">
        <v>6164</v>
      </c>
      <c r="CU67" s="50">
        <v>3731</v>
      </c>
      <c r="CV67" s="52" t="s">
        <v>43</v>
      </c>
      <c r="CW67" s="19">
        <v>282</v>
      </c>
      <c r="CX67" s="50">
        <v>344</v>
      </c>
      <c r="CY67" s="23" t="s">
        <v>61</v>
      </c>
      <c r="CZ67" s="50" t="s">
        <v>61</v>
      </c>
      <c r="DA67" s="23">
        <v>10134</v>
      </c>
      <c r="DB67" s="50">
        <v>2574</v>
      </c>
      <c r="DC67" s="19">
        <v>216</v>
      </c>
      <c r="DD67" s="50">
        <v>220</v>
      </c>
      <c r="DE67" s="19">
        <v>162</v>
      </c>
      <c r="DF67" s="50">
        <v>170</v>
      </c>
      <c r="DG67" s="52" t="s">
        <v>43</v>
      </c>
      <c r="DH67" s="19">
        <v>7979</v>
      </c>
      <c r="DI67" s="50">
        <v>2297</v>
      </c>
      <c r="DJ67" s="19">
        <v>2885</v>
      </c>
      <c r="DK67" s="50">
        <v>1536</v>
      </c>
      <c r="DL67" s="19">
        <v>1943</v>
      </c>
      <c r="DM67" s="50">
        <v>1244</v>
      </c>
      <c r="DN67" s="19">
        <v>1551</v>
      </c>
      <c r="DO67" s="50">
        <v>941</v>
      </c>
      <c r="DP67" s="19">
        <v>130</v>
      </c>
      <c r="DQ67" s="50">
        <v>169</v>
      </c>
      <c r="DR67" s="52" t="s">
        <v>43</v>
      </c>
      <c r="DS67" s="19">
        <v>27667</v>
      </c>
      <c r="DT67" s="50">
        <v>3781</v>
      </c>
      <c r="DU67" s="19">
        <v>373</v>
      </c>
      <c r="DV67" s="50">
        <v>361</v>
      </c>
      <c r="DW67" s="19">
        <v>145</v>
      </c>
      <c r="DX67" s="50">
        <v>238</v>
      </c>
      <c r="DY67" s="19">
        <v>27149</v>
      </c>
      <c r="DZ67" s="50">
        <v>3735</v>
      </c>
    </row>
    <row r="68" spans="1:130" x14ac:dyDescent="0.2">
      <c r="A68" s="52" t="s">
        <v>44</v>
      </c>
      <c r="B68" s="19">
        <v>26588600</v>
      </c>
      <c r="C68" s="50">
        <v>10391</v>
      </c>
      <c r="D68" s="19">
        <v>22151594</v>
      </c>
      <c r="E68" s="50">
        <v>60678</v>
      </c>
      <c r="F68" s="19">
        <v>3681042</v>
      </c>
      <c r="G68" s="50">
        <v>56949</v>
      </c>
      <c r="H68" s="19">
        <v>538572</v>
      </c>
      <c r="I68" s="50">
        <v>22996</v>
      </c>
      <c r="J68" s="19">
        <v>6437</v>
      </c>
      <c r="K68" s="50">
        <v>1833</v>
      </c>
      <c r="L68" s="52" t="s">
        <v>44</v>
      </c>
      <c r="M68" s="19">
        <v>8487</v>
      </c>
      <c r="N68" s="50">
        <v>2707</v>
      </c>
      <c r="O68" s="19">
        <v>18001</v>
      </c>
      <c r="P68" s="50">
        <v>3172</v>
      </c>
      <c r="Q68" s="19">
        <v>11926</v>
      </c>
      <c r="R68" s="50">
        <v>2762</v>
      </c>
      <c r="S68" s="19">
        <v>63591</v>
      </c>
      <c r="T68" s="50">
        <v>6190</v>
      </c>
      <c r="U68" s="19">
        <v>18277</v>
      </c>
      <c r="V68" s="50">
        <v>4298</v>
      </c>
      <c r="W68" s="52" t="s">
        <v>44</v>
      </c>
      <c r="X68" s="19">
        <v>3110</v>
      </c>
      <c r="Y68" s="50">
        <v>1252</v>
      </c>
      <c r="Z68" s="19">
        <v>1411</v>
      </c>
      <c r="AA68" s="50">
        <v>837</v>
      </c>
      <c r="AB68" s="19">
        <v>1266</v>
      </c>
      <c r="AC68" s="50">
        <v>590</v>
      </c>
      <c r="AD68" s="19">
        <v>40930</v>
      </c>
      <c r="AE68" s="50">
        <v>10332</v>
      </c>
      <c r="AF68" s="19">
        <v>19023</v>
      </c>
      <c r="AG68" s="50">
        <v>4043</v>
      </c>
      <c r="AH68" s="52" t="s">
        <v>44</v>
      </c>
      <c r="AI68" s="19">
        <v>3871</v>
      </c>
      <c r="AJ68" s="50">
        <v>1300</v>
      </c>
      <c r="AK68" s="19">
        <v>3120</v>
      </c>
      <c r="AL68" s="50">
        <v>1115</v>
      </c>
      <c r="AM68" s="19">
        <v>23258</v>
      </c>
      <c r="AN68" s="50">
        <v>4539</v>
      </c>
      <c r="AO68" s="19">
        <v>6235</v>
      </c>
      <c r="AP68" s="50">
        <v>1751</v>
      </c>
      <c r="AQ68" s="19">
        <v>6444</v>
      </c>
      <c r="AR68" s="50">
        <v>2399</v>
      </c>
      <c r="AS68" s="52" t="s">
        <v>44</v>
      </c>
      <c r="AT68" s="19">
        <v>11585</v>
      </c>
      <c r="AU68" s="50">
        <v>3166</v>
      </c>
      <c r="AV68" s="19">
        <v>5990</v>
      </c>
      <c r="AW68" s="50">
        <v>2402</v>
      </c>
      <c r="AX68" s="19">
        <v>23805</v>
      </c>
      <c r="AY68" s="50">
        <v>4203</v>
      </c>
      <c r="AZ68" s="19">
        <v>1385</v>
      </c>
      <c r="BA68" s="50">
        <v>992</v>
      </c>
      <c r="BB68" s="19">
        <v>9291</v>
      </c>
      <c r="BC68" s="50">
        <v>2556</v>
      </c>
      <c r="BD68" s="52" t="s">
        <v>44</v>
      </c>
      <c r="BE68" s="19">
        <v>6208</v>
      </c>
      <c r="BF68" s="50">
        <v>1937</v>
      </c>
      <c r="BG68" s="19">
        <v>12267</v>
      </c>
      <c r="BH68" s="50">
        <v>2897</v>
      </c>
      <c r="BI68" s="19">
        <v>6946</v>
      </c>
      <c r="BJ68" s="50">
        <v>2877</v>
      </c>
      <c r="BK68" s="19">
        <v>12308</v>
      </c>
      <c r="BL68" s="50">
        <v>2853</v>
      </c>
      <c r="BM68" s="19">
        <v>11921</v>
      </c>
      <c r="BN68" s="50">
        <v>2546</v>
      </c>
      <c r="BO68" s="52" t="s">
        <v>44</v>
      </c>
      <c r="BP68" s="19">
        <v>659</v>
      </c>
      <c r="BQ68" s="50">
        <v>515</v>
      </c>
      <c r="BR68" s="19">
        <v>3343</v>
      </c>
      <c r="BS68" s="50">
        <v>1260</v>
      </c>
      <c r="BT68" s="19">
        <v>7050</v>
      </c>
      <c r="BU68" s="50">
        <v>2079</v>
      </c>
      <c r="BV68" s="19">
        <v>1784</v>
      </c>
      <c r="BW68" s="50">
        <v>1010</v>
      </c>
      <c r="BX68" s="19">
        <v>7015</v>
      </c>
      <c r="BY68" s="50">
        <v>2117</v>
      </c>
      <c r="BZ68" s="52" t="s">
        <v>44</v>
      </c>
      <c r="CA68" s="19">
        <v>17262</v>
      </c>
      <c r="CB68" s="50">
        <v>4235</v>
      </c>
      <c r="CC68" s="19">
        <v>21347</v>
      </c>
      <c r="CD68" s="50">
        <v>4027</v>
      </c>
      <c r="CE68" s="19">
        <v>16934</v>
      </c>
      <c r="CF68" s="50">
        <v>3475</v>
      </c>
      <c r="CG68" s="19">
        <v>665</v>
      </c>
      <c r="CH68" s="50">
        <v>411</v>
      </c>
      <c r="CI68" s="19">
        <v>11841</v>
      </c>
      <c r="CJ68" s="50">
        <v>2518</v>
      </c>
      <c r="CK68" s="52" t="s">
        <v>44</v>
      </c>
      <c r="CL68" s="19">
        <v>25096</v>
      </c>
      <c r="CM68" s="50">
        <v>3707</v>
      </c>
      <c r="CN68" s="19">
        <v>4772</v>
      </c>
      <c r="CO68" s="50">
        <v>2307</v>
      </c>
      <c r="CP68" s="19">
        <v>12193</v>
      </c>
      <c r="CQ68" s="50">
        <v>2896</v>
      </c>
      <c r="CR68" s="19">
        <v>1852</v>
      </c>
      <c r="CS68" s="50">
        <v>1213</v>
      </c>
      <c r="CT68" s="19">
        <v>6569</v>
      </c>
      <c r="CU68" s="50">
        <v>2088</v>
      </c>
      <c r="CV68" s="52" t="s">
        <v>44</v>
      </c>
      <c r="CW68" s="19">
        <v>2041</v>
      </c>
      <c r="CX68" s="50">
        <v>1124</v>
      </c>
      <c r="CY68" s="19">
        <v>15159</v>
      </c>
      <c r="CZ68" s="50">
        <v>4162</v>
      </c>
      <c r="DA68" s="23" t="s">
        <v>61</v>
      </c>
      <c r="DB68" s="50" t="s">
        <v>61</v>
      </c>
      <c r="DC68" s="23">
        <v>4688</v>
      </c>
      <c r="DD68" s="50">
        <v>1721</v>
      </c>
      <c r="DE68" s="19">
        <v>568</v>
      </c>
      <c r="DF68" s="50">
        <v>515</v>
      </c>
      <c r="DG68" s="52" t="s">
        <v>44</v>
      </c>
      <c r="DH68" s="19">
        <v>18454</v>
      </c>
      <c r="DI68" s="50">
        <v>3377</v>
      </c>
      <c r="DJ68" s="19">
        <v>10450</v>
      </c>
      <c r="DK68" s="50">
        <v>2974</v>
      </c>
      <c r="DL68" s="19">
        <v>2328</v>
      </c>
      <c r="DM68" s="50">
        <v>1718</v>
      </c>
      <c r="DN68" s="19">
        <v>7762</v>
      </c>
      <c r="DO68" s="50">
        <v>2623</v>
      </c>
      <c r="DP68" s="19">
        <v>1647</v>
      </c>
      <c r="DQ68" s="50">
        <v>860</v>
      </c>
      <c r="DR68" s="52" t="s">
        <v>44</v>
      </c>
      <c r="DS68" s="19">
        <v>217392</v>
      </c>
      <c r="DT68" s="50">
        <v>13621</v>
      </c>
      <c r="DU68" s="19">
        <v>6274</v>
      </c>
      <c r="DV68" s="50">
        <v>2310</v>
      </c>
      <c r="DW68" s="19">
        <v>2741</v>
      </c>
      <c r="DX68" s="50">
        <v>2063</v>
      </c>
      <c r="DY68" s="19">
        <v>208377</v>
      </c>
      <c r="DZ68" s="50">
        <v>12926</v>
      </c>
    </row>
    <row r="69" spans="1:130" x14ac:dyDescent="0.2">
      <c r="A69" s="52" t="s">
        <v>45</v>
      </c>
      <c r="B69" s="19">
        <v>2894001</v>
      </c>
      <c r="C69" s="50">
        <v>2899</v>
      </c>
      <c r="D69" s="19">
        <v>2407608</v>
      </c>
      <c r="E69" s="50">
        <v>16818</v>
      </c>
      <c r="F69" s="19">
        <v>374578</v>
      </c>
      <c r="G69" s="50">
        <v>14902</v>
      </c>
      <c r="H69" s="19">
        <v>90234</v>
      </c>
      <c r="I69" s="50">
        <v>8541</v>
      </c>
      <c r="J69" s="19">
        <v>365</v>
      </c>
      <c r="K69" s="50">
        <v>366</v>
      </c>
      <c r="L69" s="52" t="s">
        <v>45</v>
      </c>
      <c r="M69" s="19">
        <v>1302</v>
      </c>
      <c r="N69" s="50">
        <v>740</v>
      </c>
      <c r="O69" s="19">
        <v>8362</v>
      </c>
      <c r="P69" s="50">
        <v>2371</v>
      </c>
      <c r="Q69" s="19">
        <v>119</v>
      </c>
      <c r="R69" s="50">
        <v>147</v>
      </c>
      <c r="S69" s="19">
        <v>14510</v>
      </c>
      <c r="T69" s="50">
        <v>3109</v>
      </c>
      <c r="U69" s="19">
        <v>4111</v>
      </c>
      <c r="V69" s="50">
        <v>1307</v>
      </c>
      <c r="W69" s="52" t="s">
        <v>45</v>
      </c>
      <c r="X69" s="19">
        <v>173</v>
      </c>
      <c r="Y69" s="50">
        <v>167</v>
      </c>
      <c r="Z69" s="19">
        <v>0</v>
      </c>
      <c r="AA69" s="50">
        <v>184</v>
      </c>
      <c r="AB69" s="19">
        <v>395</v>
      </c>
      <c r="AC69" s="50">
        <v>395</v>
      </c>
      <c r="AD69" s="19">
        <v>2920</v>
      </c>
      <c r="AE69" s="50">
        <v>1368</v>
      </c>
      <c r="AF69" s="19">
        <v>1139</v>
      </c>
      <c r="AG69" s="50">
        <v>577</v>
      </c>
      <c r="AH69" s="52" t="s">
        <v>45</v>
      </c>
      <c r="AI69" s="19">
        <v>1556</v>
      </c>
      <c r="AJ69" s="50">
        <v>824</v>
      </c>
      <c r="AK69" s="19">
        <v>7021</v>
      </c>
      <c r="AL69" s="50">
        <v>2591</v>
      </c>
      <c r="AM69" s="19">
        <v>1227</v>
      </c>
      <c r="AN69" s="50">
        <v>704</v>
      </c>
      <c r="AO69" s="19">
        <v>535</v>
      </c>
      <c r="AP69" s="50">
        <v>388</v>
      </c>
      <c r="AQ69" s="19">
        <v>568</v>
      </c>
      <c r="AR69" s="50">
        <v>461</v>
      </c>
      <c r="AS69" s="52" t="s">
        <v>45</v>
      </c>
      <c r="AT69" s="19">
        <v>193</v>
      </c>
      <c r="AU69" s="50">
        <v>287</v>
      </c>
      <c r="AV69" s="19">
        <v>0</v>
      </c>
      <c r="AW69" s="50">
        <v>184</v>
      </c>
      <c r="AX69" s="19">
        <v>220</v>
      </c>
      <c r="AY69" s="50">
        <v>236</v>
      </c>
      <c r="AZ69" s="19">
        <v>162</v>
      </c>
      <c r="BA69" s="50">
        <v>193</v>
      </c>
      <c r="BB69" s="19">
        <v>304</v>
      </c>
      <c r="BC69" s="50">
        <v>238</v>
      </c>
      <c r="BD69" s="52" t="s">
        <v>45</v>
      </c>
      <c r="BE69" s="19">
        <v>1506</v>
      </c>
      <c r="BF69" s="50">
        <v>834</v>
      </c>
      <c r="BG69" s="19">
        <v>629</v>
      </c>
      <c r="BH69" s="50">
        <v>455</v>
      </c>
      <c r="BI69" s="19">
        <v>904</v>
      </c>
      <c r="BJ69" s="50">
        <v>508</v>
      </c>
      <c r="BK69" s="19">
        <v>752</v>
      </c>
      <c r="BL69" s="50">
        <v>731</v>
      </c>
      <c r="BM69" s="19">
        <v>2174</v>
      </c>
      <c r="BN69" s="50">
        <v>1597</v>
      </c>
      <c r="BO69" s="52" t="s">
        <v>45</v>
      </c>
      <c r="BP69" s="19">
        <v>898</v>
      </c>
      <c r="BQ69" s="50">
        <v>657</v>
      </c>
      <c r="BR69" s="19">
        <v>535</v>
      </c>
      <c r="BS69" s="50">
        <v>560</v>
      </c>
      <c r="BT69" s="19">
        <v>6612</v>
      </c>
      <c r="BU69" s="50">
        <v>1785</v>
      </c>
      <c r="BV69" s="19">
        <v>119</v>
      </c>
      <c r="BW69" s="50">
        <v>130</v>
      </c>
      <c r="BX69" s="19">
        <v>473</v>
      </c>
      <c r="BY69" s="50">
        <v>362</v>
      </c>
      <c r="BZ69" s="52" t="s">
        <v>45</v>
      </c>
      <c r="CA69" s="19">
        <v>1621</v>
      </c>
      <c r="CB69" s="50">
        <v>1279</v>
      </c>
      <c r="CC69" s="19">
        <v>2059</v>
      </c>
      <c r="CD69" s="50">
        <v>999</v>
      </c>
      <c r="CE69" s="19">
        <v>1172</v>
      </c>
      <c r="CF69" s="50">
        <v>873</v>
      </c>
      <c r="CG69" s="19">
        <v>125</v>
      </c>
      <c r="CH69" s="50">
        <v>134</v>
      </c>
      <c r="CI69" s="19">
        <v>1893</v>
      </c>
      <c r="CJ69" s="50">
        <v>1240</v>
      </c>
      <c r="CK69" s="52" t="s">
        <v>45</v>
      </c>
      <c r="CL69" s="19">
        <v>614</v>
      </c>
      <c r="CM69" s="50">
        <v>372</v>
      </c>
      <c r="CN69" s="19">
        <v>2655</v>
      </c>
      <c r="CO69" s="50">
        <v>1147</v>
      </c>
      <c r="CP69" s="19">
        <v>1110</v>
      </c>
      <c r="CQ69" s="50">
        <v>800</v>
      </c>
      <c r="CR69" s="19">
        <v>35</v>
      </c>
      <c r="CS69" s="50">
        <v>68</v>
      </c>
      <c r="CT69" s="19">
        <v>944</v>
      </c>
      <c r="CU69" s="50">
        <v>582</v>
      </c>
      <c r="CV69" s="52" t="s">
        <v>45</v>
      </c>
      <c r="CW69" s="19">
        <v>0</v>
      </c>
      <c r="CX69" s="50">
        <v>184</v>
      </c>
      <c r="CY69" s="19">
        <v>361</v>
      </c>
      <c r="CZ69" s="50">
        <v>304</v>
      </c>
      <c r="DA69" s="19">
        <v>5780</v>
      </c>
      <c r="DB69" s="50">
        <v>2174</v>
      </c>
      <c r="DC69" s="23" t="s">
        <v>61</v>
      </c>
      <c r="DD69" s="50" t="s">
        <v>61</v>
      </c>
      <c r="DE69" s="23">
        <v>138</v>
      </c>
      <c r="DF69" s="50">
        <v>215</v>
      </c>
      <c r="DG69" s="52" t="s">
        <v>45</v>
      </c>
      <c r="DH69" s="19">
        <v>2332</v>
      </c>
      <c r="DI69" s="50">
        <v>1436</v>
      </c>
      <c r="DJ69" s="19">
        <v>5274</v>
      </c>
      <c r="DK69" s="50">
        <v>1818</v>
      </c>
      <c r="DL69" s="19">
        <v>44</v>
      </c>
      <c r="DM69" s="50">
        <v>73</v>
      </c>
      <c r="DN69" s="19">
        <v>543</v>
      </c>
      <c r="DO69" s="50">
        <v>438</v>
      </c>
      <c r="DP69" s="19">
        <v>3750</v>
      </c>
      <c r="DQ69" s="50">
        <v>1552</v>
      </c>
      <c r="DR69" s="52" t="s">
        <v>45</v>
      </c>
      <c r="DS69" s="19">
        <v>21581</v>
      </c>
      <c r="DT69" s="50">
        <v>3132</v>
      </c>
      <c r="DU69" s="19">
        <v>280</v>
      </c>
      <c r="DV69" s="50">
        <v>212</v>
      </c>
      <c r="DW69" s="19">
        <v>0</v>
      </c>
      <c r="DX69" s="50">
        <v>184</v>
      </c>
      <c r="DY69" s="19">
        <v>21301</v>
      </c>
      <c r="DZ69" s="50">
        <v>3098</v>
      </c>
    </row>
    <row r="70" spans="1:130" x14ac:dyDescent="0.2">
      <c r="A70" s="52" t="s">
        <v>46</v>
      </c>
      <c r="B70" s="19">
        <v>620898</v>
      </c>
      <c r="C70" s="50">
        <v>883</v>
      </c>
      <c r="D70" s="19">
        <v>536915</v>
      </c>
      <c r="E70" s="50">
        <v>4667</v>
      </c>
      <c r="F70" s="19">
        <v>59850</v>
      </c>
      <c r="G70" s="50">
        <v>3939</v>
      </c>
      <c r="H70" s="19">
        <v>22635</v>
      </c>
      <c r="I70" s="50">
        <v>2419</v>
      </c>
      <c r="J70" s="19">
        <v>0</v>
      </c>
      <c r="K70" s="50">
        <v>147</v>
      </c>
      <c r="L70" s="52" t="s">
        <v>46</v>
      </c>
      <c r="M70" s="19">
        <v>225</v>
      </c>
      <c r="N70" s="50">
        <v>285</v>
      </c>
      <c r="O70" s="19">
        <v>111</v>
      </c>
      <c r="P70" s="50">
        <v>125</v>
      </c>
      <c r="Q70" s="19">
        <v>0</v>
      </c>
      <c r="R70" s="50">
        <v>147</v>
      </c>
      <c r="S70" s="19">
        <v>1222</v>
      </c>
      <c r="T70" s="50">
        <v>591</v>
      </c>
      <c r="U70" s="19">
        <v>645</v>
      </c>
      <c r="V70" s="50">
        <v>435</v>
      </c>
      <c r="W70" s="52" t="s">
        <v>46</v>
      </c>
      <c r="X70" s="19">
        <v>1167</v>
      </c>
      <c r="Y70" s="50">
        <v>453</v>
      </c>
      <c r="Z70" s="19">
        <v>16</v>
      </c>
      <c r="AA70" s="50">
        <v>35</v>
      </c>
      <c r="AB70" s="19">
        <v>0</v>
      </c>
      <c r="AC70" s="50">
        <v>147</v>
      </c>
      <c r="AD70" s="19">
        <v>1090</v>
      </c>
      <c r="AE70" s="50">
        <v>401</v>
      </c>
      <c r="AF70" s="19">
        <v>152</v>
      </c>
      <c r="AG70" s="50">
        <v>176</v>
      </c>
      <c r="AH70" s="52" t="s">
        <v>46</v>
      </c>
      <c r="AI70" s="19">
        <v>0</v>
      </c>
      <c r="AJ70" s="50">
        <v>147</v>
      </c>
      <c r="AK70" s="19">
        <v>0</v>
      </c>
      <c r="AL70" s="50">
        <v>147</v>
      </c>
      <c r="AM70" s="19">
        <v>224</v>
      </c>
      <c r="AN70" s="50">
        <v>149</v>
      </c>
      <c r="AO70" s="19">
        <v>134</v>
      </c>
      <c r="AP70" s="50">
        <v>228</v>
      </c>
      <c r="AQ70" s="19">
        <v>61</v>
      </c>
      <c r="AR70" s="50">
        <v>103</v>
      </c>
      <c r="AS70" s="52" t="s">
        <v>46</v>
      </c>
      <c r="AT70" s="19">
        <v>39</v>
      </c>
      <c r="AU70" s="50">
        <v>49</v>
      </c>
      <c r="AV70" s="19">
        <v>176</v>
      </c>
      <c r="AW70" s="50">
        <v>141</v>
      </c>
      <c r="AX70" s="19">
        <v>0</v>
      </c>
      <c r="AY70" s="50">
        <v>147</v>
      </c>
      <c r="AZ70" s="19">
        <v>538</v>
      </c>
      <c r="BA70" s="50">
        <v>223</v>
      </c>
      <c r="BB70" s="19">
        <v>605</v>
      </c>
      <c r="BC70" s="50">
        <v>414</v>
      </c>
      <c r="BD70" s="52" t="s">
        <v>46</v>
      </c>
      <c r="BE70" s="19">
        <v>4462</v>
      </c>
      <c r="BF70" s="50">
        <v>1198</v>
      </c>
      <c r="BG70" s="19">
        <v>181</v>
      </c>
      <c r="BH70" s="50">
        <v>177</v>
      </c>
      <c r="BI70" s="19">
        <v>2</v>
      </c>
      <c r="BJ70" s="50">
        <v>7</v>
      </c>
      <c r="BK70" s="19">
        <v>26</v>
      </c>
      <c r="BL70" s="50">
        <v>26</v>
      </c>
      <c r="BM70" s="19">
        <v>67</v>
      </c>
      <c r="BN70" s="50">
        <v>83</v>
      </c>
      <c r="BO70" s="52" t="s">
        <v>46</v>
      </c>
      <c r="BP70" s="19">
        <v>413</v>
      </c>
      <c r="BQ70" s="50">
        <v>444</v>
      </c>
      <c r="BR70" s="19">
        <v>0</v>
      </c>
      <c r="BS70" s="50">
        <v>147</v>
      </c>
      <c r="BT70" s="19">
        <v>47</v>
      </c>
      <c r="BU70" s="50">
        <v>79</v>
      </c>
      <c r="BV70" s="19">
        <v>2572</v>
      </c>
      <c r="BW70" s="50">
        <v>881</v>
      </c>
      <c r="BX70" s="19">
        <v>616</v>
      </c>
      <c r="BY70" s="50">
        <v>243</v>
      </c>
      <c r="BZ70" s="52" t="s">
        <v>46</v>
      </c>
      <c r="CA70" s="19">
        <v>105</v>
      </c>
      <c r="CB70" s="50">
        <v>107</v>
      </c>
      <c r="CC70" s="19">
        <v>2554</v>
      </c>
      <c r="CD70" s="50">
        <v>904</v>
      </c>
      <c r="CE70" s="19">
        <v>196</v>
      </c>
      <c r="CF70" s="50">
        <v>153</v>
      </c>
      <c r="CG70" s="19">
        <v>32</v>
      </c>
      <c r="CH70" s="50">
        <v>59</v>
      </c>
      <c r="CI70" s="19">
        <v>76</v>
      </c>
      <c r="CJ70" s="50">
        <v>144</v>
      </c>
      <c r="CK70" s="52" t="s">
        <v>46</v>
      </c>
      <c r="CL70" s="19">
        <v>62</v>
      </c>
      <c r="CM70" s="50">
        <v>105</v>
      </c>
      <c r="CN70" s="19">
        <v>252</v>
      </c>
      <c r="CO70" s="50">
        <v>243</v>
      </c>
      <c r="CP70" s="19">
        <v>1180</v>
      </c>
      <c r="CQ70" s="50">
        <v>607</v>
      </c>
      <c r="CR70" s="19">
        <v>864</v>
      </c>
      <c r="CS70" s="50">
        <v>764</v>
      </c>
      <c r="CT70" s="19">
        <v>197</v>
      </c>
      <c r="CU70" s="50">
        <v>178</v>
      </c>
      <c r="CV70" s="52" t="s">
        <v>46</v>
      </c>
      <c r="CW70" s="19">
        <v>147</v>
      </c>
      <c r="CX70" s="50">
        <v>163</v>
      </c>
      <c r="CY70" s="19">
        <v>151</v>
      </c>
      <c r="CZ70" s="50">
        <v>159</v>
      </c>
      <c r="DA70" s="19">
        <v>462</v>
      </c>
      <c r="DB70" s="50">
        <v>359</v>
      </c>
      <c r="DC70" s="19">
        <v>330</v>
      </c>
      <c r="DD70" s="50">
        <v>502</v>
      </c>
      <c r="DE70" s="23" t="s">
        <v>61</v>
      </c>
      <c r="DF70" s="50" t="s">
        <v>61</v>
      </c>
      <c r="DG70" s="52" t="s">
        <v>46</v>
      </c>
      <c r="DH70" s="23">
        <v>694</v>
      </c>
      <c r="DI70" s="50">
        <v>479</v>
      </c>
      <c r="DJ70" s="19">
        <v>358</v>
      </c>
      <c r="DK70" s="50">
        <v>237</v>
      </c>
      <c r="DL70" s="19">
        <v>155</v>
      </c>
      <c r="DM70" s="50">
        <v>204</v>
      </c>
      <c r="DN70" s="19">
        <v>0</v>
      </c>
      <c r="DO70" s="50">
        <v>147</v>
      </c>
      <c r="DP70" s="19">
        <v>29</v>
      </c>
      <c r="DQ70" s="50">
        <v>49</v>
      </c>
      <c r="DR70" s="52" t="s">
        <v>46</v>
      </c>
      <c r="DS70" s="19">
        <v>1498</v>
      </c>
      <c r="DT70" s="50">
        <v>664</v>
      </c>
      <c r="DU70" s="19">
        <v>0</v>
      </c>
      <c r="DV70" s="50">
        <v>147</v>
      </c>
      <c r="DW70" s="19">
        <v>0</v>
      </c>
      <c r="DX70" s="50">
        <v>147</v>
      </c>
      <c r="DY70" s="19">
        <v>1498</v>
      </c>
      <c r="DZ70" s="50">
        <v>664</v>
      </c>
    </row>
    <row r="71" spans="1:130" x14ac:dyDescent="0.2">
      <c r="A71" s="52" t="s">
        <v>47</v>
      </c>
      <c r="B71" s="19">
        <v>8224054</v>
      </c>
      <c r="C71" s="50">
        <v>4721</v>
      </c>
      <c r="D71" s="19">
        <v>6891144</v>
      </c>
      <c r="E71" s="50">
        <v>29452</v>
      </c>
      <c r="F71" s="19">
        <v>995822</v>
      </c>
      <c r="G71" s="50">
        <v>26452</v>
      </c>
      <c r="H71" s="19">
        <v>262477</v>
      </c>
      <c r="I71" s="50">
        <v>12503</v>
      </c>
      <c r="J71" s="19">
        <v>2654</v>
      </c>
      <c r="K71" s="50">
        <v>1027</v>
      </c>
      <c r="L71" s="52" t="s">
        <v>47</v>
      </c>
      <c r="M71" s="19">
        <v>2656</v>
      </c>
      <c r="N71" s="50">
        <v>1265</v>
      </c>
      <c r="O71" s="19">
        <v>3605</v>
      </c>
      <c r="P71" s="50">
        <v>1115</v>
      </c>
      <c r="Q71" s="19">
        <v>57</v>
      </c>
      <c r="R71" s="50">
        <v>67</v>
      </c>
      <c r="S71" s="19">
        <v>16013</v>
      </c>
      <c r="T71" s="50">
        <v>3241</v>
      </c>
      <c r="U71" s="19">
        <v>5487</v>
      </c>
      <c r="V71" s="50">
        <v>2221</v>
      </c>
      <c r="W71" s="52" t="s">
        <v>47</v>
      </c>
      <c r="X71" s="19">
        <v>2185</v>
      </c>
      <c r="Y71" s="50">
        <v>821</v>
      </c>
      <c r="Z71" s="19">
        <v>367</v>
      </c>
      <c r="AA71" s="50">
        <v>245</v>
      </c>
      <c r="AB71" s="19">
        <v>12511</v>
      </c>
      <c r="AC71" s="50">
        <v>3091</v>
      </c>
      <c r="AD71" s="19">
        <v>22478</v>
      </c>
      <c r="AE71" s="50">
        <v>3914</v>
      </c>
      <c r="AF71" s="19">
        <v>8802</v>
      </c>
      <c r="AG71" s="50">
        <v>2072</v>
      </c>
      <c r="AH71" s="52" t="s">
        <v>47</v>
      </c>
      <c r="AI71" s="19">
        <v>2729</v>
      </c>
      <c r="AJ71" s="50">
        <v>954</v>
      </c>
      <c r="AK71" s="19">
        <v>679</v>
      </c>
      <c r="AL71" s="50">
        <v>536</v>
      </c>
      <c r="AM71" s="19">
        <v>3626</v>
      </c>
      <c r="AN71" s="50">
        <v>1076</v>
      </c>
      <c r="AO71" s="19">
        <v>2811</v>
      </c>
      <c r="AP71" s="50">
        <v>942</v>
      </c>
      <c r="AQ71" s="19">
        <v>746</v>
      </c>
      <c r="AR71" s="50">
        <v>551</v>
      </c>
      <c r="AS71" s="52" t="s">
        <v>47</v>
      </c>
      <c r="AT71" s="19">
        <v>1859</v>
      </c>
      <c r="AU71" s="50">
        <v>1157</v>
      </c>
      <c r="AV71" s="19">
        <v>3655</v>
      </c>
      <c r="AW71" s="50">
        <v>1429</v>
      </c>
      <c r="AX71" s="19">
        <v>2041</v>
      </c>
      <c r="AY71" s="50">
        <v>1123</v>
      </c>
      <c r="AZ71" s="19">
        <v>1043</v>
      </c>
      <c r="BA71" s="50">
        <v>664</v>
      </c>
      <c r="BB71" s="19">
        <v>28071</v>
      </c>
      <c r="BC71" s="50">
        <v>3761</v>
      </c>
      <c r="BD71" s="52" t="s">
        <v>47</v>
      </c>
      <c r="BE71" s="19">
        <v>4821</v>
      </c>
      <c r="BF71" s="50">
        <v>1999</v>
      </c>
      <c r="BG71" s="19">
        <v>2608</v>
      </c>
      <c r="BH71" s="50">
        <v>1047</v>
      </c>
      <c r="BI71" s="19">
        <v>3606</v>
      </c>
      <c r="BJ71" s="50">
        <v>1507</v>
      </c>
      <c r="BK71" s="19">
        <v>1999</v>
      </c>
      <c r="BL71" s="50">
        <v>810</v>
      </c>
      <c r="BM71" s="19">
        <v>2856</v>
      </c>
      <c r="BN71" s="50">
        <v>1342</v>
      </c>
      <c r="BO71" s="52" t="s">
        <v>47</v>
      </c>
      <c r="BP71" s="19">
        <v>389</v>
      </c>
      <c r="BQ71" s="50">
        <v>423</v>
      </c>
      <c r="BR71" s="19">
        <v>753</v>
      </c>
      <c r="BS71" s="50">
        <v>568</v>
      </c>
      <c r="BT71" s="19">
        <v>1251</v>
      </c>
      <c r="BU71" s="50">
        <v>809</v>
      </c>
      <c r="BV71" s="19">
        <v>694</v>
      </c>
      <c r="BW71" s="50">
        <v>531</v>
      </c>
      <c r="BX71" s="19">
        <v>9182</v>
      </c>
      <c r="BY71" s="50">
        <v>2207</v>
      </c>
      <c r="BZ71" s="52" t="s">
        <v>47</v>
      </c>
      <c r="CA71" s="19">
        <v>525</v>
      </c>
      <c r="CB71" s="50">
        <v>389</v>
      </c>
      <c r="CC71" s="19">
        <v>16980</v>
      </c>
      <c r="CD71" s="50">
        <v>2776</v>
      </c>
      <c r="CE71" s="19">
        <v>22191</v>
      </c>
      <c r="CF71" s="50">
        <v>3481</v>
      </c>
      <c r="CG71" s="19">
        <v>444</v>
      </c>
      <c r="CH71" s="50">
        <v>432</v>
      </c>
      <c r="CI71" s="19">
        <v>7651</v>
      </c>
      <c r="CJ71" s="50">
        <v>2497</v>
      </c>
      <c r="CK71" s="52" t="s">
        <v>47</v>
      </c>
      <c r="CL71" s="19">
        <v>918</v>
      </c>
      <c r="CM71" s="50">
        <v>518</v>
      </c>
      <c r="CN71" s="19">
        <v>1464</v>
      </c>
      <c r="CO71" s="50">
        <v>721</v>
      </c>
      <c r="CP71" s="19">
        <v>14296</v>
      </c>
      <c r="CQ71" s="50">
        <v>2282</v>
      </c>
      <c r="CR71" s="19">
        <v>1350</v>
      </c>
      <c r="CS71" s="50">
        <v>721</v>
      </c>
      <c r="CT71" s="19">
        <v>5780</v>
      </c>
      <c r="CU71" s="50">
        <v>1745</v>
      </c>
      <c r="CV71" s="52" t="s">
        <v>47</v>
      </c>
      <c r="CW71" s="19">
        <v>158</v>
      </c>
      <c r="CX71" s="50">
        <v>241</v>
      </c>
      <c r="CY71" s="19">
        <v>6832</v>
      </c>
      <c r="CZ71" s="50">
        <v>1911</v>
      </c>
      <c r="DA71" s="19">
        <v>13337</v>
      </c>
      <c r="DB71" s="50">
        <v>2628</v>
      </c>
      <c r="DC71" s="19">
        <v>2554</v>
      </c>
      <c r="DD71" s="50">
        <v>1325</v>
      </c>
      <c r="DE71" s="19">
        <v>255</v>
      </c>
      <c r="DF71" s="50">
        <v>252</v>
      </c>
      <c r="DG71" s="52" t="s">
        <v>47</v>
      </c>
      <c r="DH71" s="23" t="s">
        <v>61</v>
      </c>
      <c r="DI71" s="50" t="s">
        <v>61</v>
      </c>
      <c r="DJ71" s="23">
        <v>5025</v>
      </c>
      <c r="DK71" s="50">
        <v>1955</v>
      </c>
      <c r="DL71" s="19">
        <v>8620</v>
      </c>
      <c r="DM71" s="50">
        <v>2202</v>
      </c>
      <c r="DN71" s="19">
        <v>1716</v>
      </c>
      <c r="DO71" s="50">
        <v>683</v>
      </c>
      <c r="DP71" s="19">
        <v>147</v>
      </c>
      <c r="DQ71" s="50">
        <v>179</v>
      </c>
      <c r="DR71" s="52" t="s">
        <v>47</v>
      </c>
      <c r="DS71" s="19">
        <v>74611</v>
      </c>
      <c r="DT71" s="50">
        <v>6633</v>
      </c>
      <c r="DU71" s="19">
        <v>1922</v>
      </c>
      <c r="DV71" s="50">
        <v>957</v>
      </c>
      <c r="DW71" s="19">
        <v>266</v>
      </c>
      <c r="DX71" s="50">
        <v>324</v>
      </c>
      <c r="DY71" s="19">
        <v>72423</v>
      </c>
      <c r="DZ71" s="50">
        <v>6709</v>
      </c>
    </row>
    <row r="72" spans="1:130" x14ac:dyDescent="0.2">
      <c r="A72" s="52"/>
      <c r="B72" s="19"/>
      <c r="C72" s="50"/>
      <c r="D72" s="19"/>
      <c r="E72" s="50"/>
      <c r="F72" s="19"/>
      <c r="G72" s="50"/>
      <c r="H72" s="19"/>
      <c r="I72" s="50"/>
      <c r="J72" s="19"/>
      <c r="K72" s="50"/>
      <c r="L72" s="52"/>
      <c r="M72" s="19"/>
      <c r="N72" s="50"/>
      <c r="O72" s="19"/>
      <c r="P72" s="50"/>
      <c r="Q72" s="19"/>
      <c r="R72" s="50"/>
      <c r="S72" s="19"/>
      <c r="T72" s="50"/>
      <c r="U72" s="19"/>
      <c r="V72" s="50"/>
      <c r="W72" s="52"/>
      <c r="X72" s="19"/>
      <c r="Y72" s="50"/>
      <c r="Z72" s="19"/>
      <c r="AA72" s="50"/>
      <c r="AB72" s="19"/>
      <c r="AC72" s="50"/>
      <c r="AD72" s="19"/>
      <c r="AE72" s="50"/>
      <c r="AF72" s="19"/>
      <c r="AG72" s="50"/>
      <c r="AH72" s="52"/>
      <c r="AI72" s="19"/>
      <c r="AJ72" s="50"/>
      <c r="AK72" s="19"/>
      <c r="AL72" s="50"/>
      <c r="AM72" s="19"/>
      <c r="AN72" s="50"/>
      <c r="AO72" s="19"/>
      <c r="AP72" s="50"/>
      <c r="AQ72" s="19"/>
      <c r="AR72" s="50"/>
      <c r="AS72" s="52"/>
      <c r="AT72" s="19"/>
      <c r="AU72" s="50"/>
      <c r="AV72" s="19"/>
      <c r="AW72" s="50"/>
      <c r="AX72" s="19"/>
      <c r="AY72" s="50"/>
      <c r="AZ72" s="19"/>
      <c r="BA72" s="50"/>
      <c r="BB72" s="19"/>
      <c r="BC72" s="50"/>
      <c r="BD72" s="52"/>
      <c r="BE72" s="19"/>
      <c r="BF72" s="50"/>
      <c r="BG72" s="19"/>
      <c r="BH72" s="50"/>
      <c r="BI72" s="19"/>
      <c r="BJ72" s="50"/>
      <c r="BK72" s="19"/>
      <c r="BL72" s="50"/>
      <c r="BM72" s="19"/>
      <c r="BN72" s="50"/>
      <c r="BO72" s="52"/>
      <c r="BP72" s="19"/>
      <c r="BQ72" s="50"/>
      <c r="BR72" s="19"/>
      <c r="BS72" s="50"/>
      <c r="BT72" s="19"/>
      <c r="BU72" s="50"/>
      <c r="BV72" s="19"/>
      <c r="BW72" s="50"/>
      <c r="BX72" s="19"/>
      <c r="BY72" s="50"/>
      <c r="BZ72" s="52"/>
      <c r="CA72" s="19"/>
      <c r="CB72" s="50"/>
      <c r="CC72" s="19"/>
      <c r="CD72" s="50"/>
      <c r="CE72" s="19"/>
      <c r="CF72" s="50"/>
      <c r="CG72" s="19"/>
      <c r="CH72" s="50"/>
      <c r="CI72" s="19"/>
      <c r="CJ72" s="50"/>
      <c r="CK72" s="52"/>
      <c r="CL72" s="19"/>
      <c r="CM72" s="50"/>
      <c r="CN72" s="19"/>
      <c r="CO72" s="50"/>
      <c r="CP72" s="19"/>
      <c r="CQ72" s="50"/>
      <c r="CR72" s="19"/>
      <c r="CS72" s="50"/>
      <c r="CT72" s="19"/>
      <c r="CU72" s="50"/>
      <c r="CV72" s="52"/>
      <c r="CW72" s="19"/>
      <c r="CX72" s="50"/>
      <c r="CY72" s="19"/>
      <c r="CZ72" s="50"/>
      <c r="DA72" s="19"/>
      <c r="DB72" s="50"/>
      <c r="DC72" s="19"/>
      <c r="DD72" s="50"/>
      <c r="DE72" s="19"/>
      <c r="DF72" s="50"/>
      <c r="DG72" s="52"/>
      <c r="DH72" s="56"/>
      <c r="DI72" s="50"/>
      <c r="DJ72" s="23"/>
      <c r="DK72" s="50"/>
      <c r="DL72" s="19"/>
      <c r="DM72" s="50"/>
      <c r="DN72" s="19"/>
      <c r="DO72" s="50"/>
      <c r="DP72" s="19"/>
      <c r="DQ72" s="50"/>
      <c r="DR72" s="52"/>
      <c r="DS72" s="19"/>
      <c r="DT72" s="50"/>
      <c r="DU72" s="19"/>
      <c r="DV72" s="50"/>
      <c r="DW72" s="19"/>
      <c r="DX72" s="50"/>
      <c r="DY72" s="19"/>
      <c r="DZ72" s="50"/>
    </row>
    <row r="73" spans="1:130" x14ac:dyDescent="0.2">
      <c r="A73" s="52" t="s">
        <v>48</v>
      </c>
      <c r="B73" s="19">
        <v>6979369</v>
      </c>
      <c r="C73" s="50">
        <v>3884</v>
      </c>
      <c r="D73" s="19">
        <v>5757065</v>
      </c>
      <c r="E73" s="50">
        <v>26180</v>
      </c>
      <c r="F73" s="19">
        <v>934922</v>
      </c>
      <c r="G73" s="50">
        <v>23276</v>
      </c>
      <c r="H73" s="19">
        <v>220259</v>
      </c>
      <c r="I73" s="50">
        <v>13044</v>
      </c>
      <c r="J73" s="19">
        <v>1640</v>
      </c>
      <c r="K73" s="50">
        <v>795</v>
      </c>
      <c r="L73" s="52" t="s">
        <v>48</v>
      </c>
      <c r="M73" s="19">
        <v>7216</v>
      </c>
      <c r="N73" s="50">
        <v>2559</v>
      </c>
      <c r="O73" s="19">
        <v>8931</v>
      </c>
      <c r="P73" s="50">
        <v>2149</v>
      </c>
      <c r="Q73" s="19">
        <v>1406</v>
      </c>
      <c r="R73" s="50">
        <v>685</v>
      </c>
      <c r="S73" s="19">
        <v>40085</v>
      </c>
      <c r="T73" s="50">
        <v>5554</v>
      </c>
      <c r="U73" s="19">
        <v>6779</v>
      </c>
      <c r="V73" s="50">
        <v>2016</v>
      </c>
      <c r="W73" s="52" t="s">
        <v>48</v>
      </c>
      <c r="X73" s="19">
        <v>1400</v>
      </c>
      <c r="Y73" s="50">
        <v>926</v>
      </c>
      <c r="Z73" s="19">
        <v>624</v>
      </c>
      <c r="AA73" s="50">
        <v>546</v>
      </c>
      <c r="AB73" s="19">
        <v>372</v>
      </c>
      <c r="AC73" s="50">
        <v>329</v>
      </c>
      <c r="AD73" s="19">
        <v>7190</v>
      </c>
      <c r="AE73" s="50">
        <v>2049</v>
      </c>
      <c r="AF73" s="19">
        <v>4536</v>
      </c>
      <c r="AG73" s="50">
        <v>2739</v>
      </c>
      <c r="AH73" s="52" t="s">
        <v>48</v>
      </c>
      <c r="AI73" s="19">
        <v>4596</v>
      </c>
      <c r="AJ73" s="50">
        <v>1481</v>
      </c>
      <c r="AK73" s="19">
        <v>12825</v>
      </c>
      <c r="AL73" s="50">
        <v>3332</v>
      </c>
      <c r="AM73" s="19">
        <v>4984</v>
      </c>
      <c r="AN73" s="50">
        <v>1545</v>
      </c>
      <c r="AO73" s="19">
        <v>1999</v>
      </c>
      <c r="AP73" s="50">
        <v>801</v>
      </c>
      <c r="AQ73" s="19">
        <v>1943</v>
      </c>
      <c r="AR73" s="50">
        <v>1165</v>
      </c>
      <c r="AS73" s="52" t="s">
        <v>48</v>
      </c>
      <c r="AT73" s="19">
        <v>2889</v>
      </c>
      <c r="AU73" s="50">
        <v>1718</v>
      </c>
      <c r="AV73" s="19">
        <v>1249</v>
      </c>
      <c r="AW73" s="50">
        <v>823</v>
      </c>
      <c r="AX73" s="19">
        <v>1203</v>
      </c>
      <c r="AY73" s="50">
        <v>755</v>
      </c>
      <c r="AZ73" s="19">
        <v>745</v>
      </c>
      <c r="BA73" s="50">
        <v>425</v>
      </c>
      <c r="BB73" s="19">
        <v>1729</v>
      </c>
      <c r="BC73" s="50">
        <v>686</v>
      </c>
      <c r="BD73" s="52" t="s">
        <v>48</v>
      </c>
      <c r="BE73" s="19">
        <v>2003</v>
      </c>
      <c r="BF73" s="50">
        <v>1013</v>
      </c>
      <c r="BG73" s="19">
        <v>2276</v>
      </c>
      <c r="BH73" s="50">
        <v>864</v>
      </c>
      <c r="BI73" s="19">
        <v>1788</v>
      </c>
      <c r="BJ73" s="50">
        <v>729</v>
      </c>
      <c r="BK73" s="19">
        <v>485</v>
      </c>
      <c r="BL73" s="50">
        <v>540</v>
      </c>
      <c r="BM73" s="19">
        <v>2992</v>
      </c>
      <c r="BN73" s="50">
        <v>997</v>
      </c>
      <c r="BO73" s="52" t="s">
        <v>48</v>
      </c>
      <c r="BP73" s="19">
        <v>4294</v>
      </c>
      <c r="BQ73" s="50">
        <v>1550</v>
      </c>
      <c r="BR73" s="19">
        <v>675</v>
      </c>
      <c r="BS73" s="50">
        <v>435</v>
      </c>
      <c r="BT73" s="19">
        <v>4969</v>
      </c>
      <c r="BU73" s="50">
        <v>1607</v>
      </c>
      <c r="BV73" s="19">
        <v>91</v>
      </c>
      <c r="BW73" s="50">
        <v>118</v>
      </c>
      <c r="BX73" s="19">
        <v>2038</v>
      </c>
      <c r="BY73" s="50">
        <v>1078</v>
      </c>
      <c r="BZ73" s="52" t="s">
        <v>48</v>
      </c>
      <c r="CA73" s="19">
        <v>2461</v>
      </c>
      <c r="CB73" s="50">
        <v>1620</v>
      </c>
      <c r="CC73" s="19">
        <v>6630</v>
      </c>
      <c r="CD73" s="50">
        <v>2509</v>
      </c>
      <c r="CE73" s="19">
        <v>4868</v>
      </c>
      <c r="CF73" s="50">
        <v>2231</v>
      </c>
      <c r="CG73" s="19">
        <v>905</v>
      </c>
      <c r="CH73" s="50">
        <v>606</v>
      </c>
      <c r="CI73" s="19">
        <v>3496</v>
      </c>
      <c r="CJ73" s="50">
        <v>1709</v>
      </c>
      <c r="CK73" s="52" t="s">
        <v>48</v>
      </c>
      <c r="CL73" s="19">
        <v>1876</v>
      </c>
      <c r="CM73" s="50">
        <v>1474</v>
      </c>
      <c r="CN73" s="19">
        <v>26582</v>
      </c>
      <c r="CO73" s="50">
        <v>3998</v>
      </c>
      <c r="CP73" s="19">
        <v>3117</v>
      </c>
      <c r="CQ73" s="50">
        <v>1226</v>
      </c>
      <c r="CR73" s="19">
        <v>400</v>
      </c>
      <c r="CS73" s="50">
        <v>522</v>
      </c>
      <c r="CT73" s="19">
        <v>3177</v>
      </c>
      <c r="CU73" s="50">
        <v>1388</v>
      </c>
      <c r="CV73" s="52" t="s">
        <v>48</v>
      </c>
      <c r="CW73" s="19">
        <v>1577</v>
      </c>
      <c r="CX73" s="50">
        <v>1528</v>
      </c>
      <c r="CY73" s="19">
        <v>967</v>
      </c>
      <c r="CZ73" s="50">
        <v>480</v>
      </c>
      <c r="DA73" s="19">
        <v>12528</v>
      </c>
      <c r="DB73" s="50">
        <v>3089</v>
      </c>
      <c r="DC73" s="19">
        <v>4836</v>
      </c>
      <c r="DD73" s="50">
        <v>1565</v>
      </c>
      <c r="DE73" s="19">
        <v>690</v>
      </c>
      <c r="DF73" s="50">
        <v>557</v>
      </c>
      <c r="DG73" s="52" t="s">
        <v>48</v>
      </c>
      <c r="DH73" s="56">
        <v>6427</v>
      </c>
      <c r="DI73" s="50">
        <v>2654</v>
      </c>
      <c r="DJ73" s="23" t="s">
        <v>61</v>
      </c>
      <c r="DK73" s="50" t="s">
        <v>61</v>
      </c>
      <c r="DL73" s="19">
        <v>258</v>
      </c>
      <c r="DM73" s="50">
        <v>251</v>
      </c>
      <c r="DN73" s="19">
        <v>2129</v>
      </c>
      <c r="DO73" s="50">
        <v>720</v>
      </c>
      <c r="DP73" s="19">
        <v>1383</v>
      </c>
      <c r="DQ73" s="50">
        <v>1026</v>
      </c>
      <c r="DR73" s="52" t="s">
        <v>48</v>
      </c>
      <c r="DS73" s="19">
        <v>67123</v>
      </c>
      <c r="DT73" s="50">
        <v>6824</v>
      </c>
      <c r="DU73" s="19">
        <v>728</v>
      </c>
      <c r="DV73" s="50">
        <v>547</v>
      </c>
      <c r="DW73" s="19">
        <v>1034</v>
      </c>
      <c r="DX73" s="50">
        <v>614</v>
      </c>
      <c r="DY73" s="19">
        <v>65361</v>
      </c>
      <c r="DZ73" s="50">
        <v>6706</v>
      </c>
    </row>
    <row r="74" spans="1:130" x14ac:dyDescent="0.2">
      <c r="A74" s="52" t="s">
        <v>49</v>
      </c>
      <c r="B74" s="19">
        <v>1831414</v>
      </c>
      <c r="C74" s="50">
        <v>2060</v>
      </c>
      <c r="D74" s="19">
        <v>1617510</v>
      </c>
      <c r="E74" s="50">
        <v>10136</v>
      </c>
      <c r="F74" s="19">
        <v>162340</v>
      </c>
      <c r="G74" s="50">
        <v>9214</v>
      </c>
      <c r="H74" s="19">
        <v>47957</v>
      </c>
      <c r="I74" s="50">
        <v>4807</v>
      </c>
      <c r="J74" s="19">
        <v>144</v>
      </c>
      <c r="K74" s="50">
        <v>190</v>
      </c>
      <c r="L74" s="52" t="s">
        <v>49</v>
      </c>
      <c r="M74" s="19">
        <v>1797</v>
      </c>
      <c r="N74" s="50">
        <v>1418</v>
      </c>
      <c r="O74" s="19">
        <v>298</v>
      </c>
      <c r="P74" s="50">
        <v>398</v>
      </c>
      <c r="Q74" s="19">
        <v>526</v>
      </c>
      <c r="R74" s="50">
        <v>821</v>
      </c>
      <c r="S74" s="19">
        <v>1552</v>
      </c>
      <c r="T74" s="50">
        <v>923</v>
      </c>
      <c r="U74" s="19">
        <v>877</v>
      </c>
      <c r="V74" s="50">
        <v>823</v>
      </c>
      <c r="W74" s="52" t="s">
        <v>49</v>
      </c>
      <c r="X74" s="19">
        <v>244</v>
      </c>
      <c r="Y74" s="50">
        <v>241</v>
      </c>
      <c r="Z74" s="19">
        <v>185</v>
      </c>
      <c r="AA74" s="50">
        <v>153</v>
      </c>
      <c r="AB74" s="19">
        <v>1078</v>
      </c>
      <c r="AC74" s="50">
        <v>1063</v>
      </c>
      <c r="AD74" s="19">
        <v>2815</v>
      </c>
      <c r="AE74" s="50">
        <v>1021</v>
      </c>
      <c r="AF74" s="19">
        <v>690</v>
      </c>
      <c r="AG74" s="50">
        <v>544</v>
      </c>
      <c r="AH74" s="52" t="s">
        <v>49</v>
      </c>
      <c r="AI74" s="19">
        <v>0</v>
      </c>
      <c r="AJ74" s="50">
        <v>187</v>
      </c>
      <c r="AK74" s="19">
        <v>0</v>
      </c>
      <c r="AL74" s="50">
        <v>187</v>
      </c>
      <c r="AM74" s="19">
        <v>182</v>
      </c>
      <c r="AN74" s="50">
        <v>177</v>
      </c>
      <c r="AO74" s="19">
        <v>507</v>
      </c>
      <c r="AP74" s="50">
        <v>434</v>
      </c>
      <c r="AQ74" s="19">
        <v>0</v>
      </c>
      <c r="AR74" s="50">
        <v>187</v>
      </c>
      <c r="AS74" s="52" t="s">
        <v>49</v>
      </c>
      <c r="AT74" s="19">
        <v>0</v>
      </c>
      <c r="AU74" s="50">
        <v>187</v>
      </c>
      <c r="AV74" s="19">
        <v>1797</v>
      </c>
      <c r="AW74" s="50">
        <v>1396</v>
      </c>
      <c r="AX74" s="19">
        <v>128</v>
      </c>
      <c r="AY74" s="50">
        <v>217</v>
      </c>
      <c r="AZ74" s="19">
        <v>0</v>
      </c>
      <c r="BA74" s="50">
        <v>187</v>
      </c>
      <c r="BB74" s="19">
        <v>5834</v>
      </c>
      <c r="BC74" s="50">
        <v>1836</v>
      </c>
      <c r="BD74" s="52" t="s">
        <v>49</v>
      </c>
      <c r="BE74" s="19">
        <v>150</v>
      </c>
      <c r="BF74" s="50">
        <v>155</v>
      </c>
      <c r="BG74" s="19">
        <v>347</v>
      </c>
      <c r="BH74" s="50">
        <v>295</v>
      </c>
      <c r="BI74" s="19">
        <v>147</v>
      </c>
      <c r="BJ74" s="50">
        <v>171</v>
      </c>
      <c r="BK74" s="19">
        <v>184</v>
      </c>
      <c r="BL74" s="50">
        <v>251</v>
      </c>
      <c r="BM74" s="19">
        <v>390</v>
      </c>
      <c r="BN74" s="50">
        <v>422</v>
      </c>
      <c r="BO74" s="52" t="s">
        <v>49</v>
      </c>
      <c r="BP74" s="19">
        <v>252</v>
      </c>
      <c r="BQ74" s="50">
        <v>343</v>
      </c>
      <c r="BR74" s="19">
        <v>0</v>
      </c>
      <c r="BS74" s="50">
        <v>187</v>
      </c>
      <c r="BT74" s="19">
        <v>28</v>
      </c>
      <c r="BU74" s="50">
        <v>47</v>
      </c>
      <c r="BV74" s="19">
        <v>0</v>
      </c>
      <c r="BW74" s="50">
        <v>187</v>
      </c>
      <c r="BX74" s="19">
        <v>1072</v>
      </c>
      <c r="BY74" s="50">
        <v>479</v>
      </c>
      <c r="BZ74" s="52" t="s">
        <v>49</v>
      </c>
      <c r="CA74" s="19">
        <v>0</v>
      </c>
      <c r="CB74" s="50">
        <v>187</v>
      </c>
      <c r="CC74" s="19">
        <v>865</v>
      </c>
      <c r="CD74" s="50">
        <v>713</v>
      </c>
      <c r="CE74" s="19">
        <v>2579</v>
      </c>
      <c r="CF74" s="50">
        <v>1345</v>
      </c>
      <c r="CG74" s="19">
        <v>46</v>
      </c>
      <c r="CH74" s="50">
        <v>59</v>
      </c>
      <c r="CI74" s="19">
        <v>8093</v>
      </c>
      <c r="CJ74" s="50">
        <v>2026</v>
      </c>
      <c r="CK74" s="52" t="s">
        <v>49</v>
      </c>
      <c r="CL74" s="19">
        <v>208</v>
      </c>
      <c r="CM74" s="50">
        <v>191</v>
      </c>
      <c r="CN74" s="19">
        <v>163</v>
      </c>
      <c r="CO74" s="50">
        <v>148</v>
      </c>
      <c r="CP74" s="19">
        <v>4834</v>
      </c>
      <c r="CQ74" s="50">
        <v>1588</v>
      </c>
      <c r="CR74" s="19">
        <v>0</v>
      </c>
      <c r="CS74" s="50">
        <v>187</v>
      </c>
      <c r="CT74" s="19">
        <v>639</v>
      </c>
      <c r="CU74" s="50">
        <v>649</v>
      </c>
      <c r="CV74" s="52" t="s">
        <v>49</v>
      </c>
      <c r="CW74" s="19">
        <v>0</v>
      </c>
      <c r="CX74" s="50">
        <v>187</v>
      </c>
      <c r="CY74" s="19">
        <v>619</v>
      </c>
      <c r="CZ74" s="50">
        <v>481</v>
      </c>
      <c r="DA74" s="19">
        <v>1967</v>
      </c>
      <c r="DB74" s="50">
        <v>1210</v>
      </c>
      <c r="DC74" s="19">
        <v>61</v>
      </c>
      <c r="DD74" s="50">
        <v>123</v>
      </c>
      <c r="DE74" s="19">
        <v>9</v>
      </c>
      <c r="DF74" s="50">
        <v>19</v>
      </c>
      <c r="DG74" s="52" t="s">
        <v>49</v>
      </c>
      <c r="DH74" s="19">
        <v>6334</v>
      </c>
      <c r="DI74" s="50">
        <v>1954</v>
      </c>
      <c r="DJ74" s="19">
        <v>0</v>
      </c>
      <c r="DK74" s="50">
        <v>187</v>
      </c>
      <c r="DL74" s="23" t="s">
        <v>61</v>
      </c>
      <c r="DM74" s="50" t="s">
        <v>61</v>
      </c>
      <c r="DN74" s="23">
        <v>316</v>
      </c>
      <c r="DO74" s="50">
        <v>317</v>
      </c>
      <c r="DP74" s="19">
        <v>0</v>
      </c>
      <c r="DQ74" s="50">
        <v>187</v>
      </c>
      <c r="DR74" s="52" t="s">
        <v>49</v>
      </c>
      <c r="DS74" s="19">
        <v>3607</v>
      </c>
      <c r="DT74" s="50">
        <v>1128</v>
      </c>
      <c r="DU74" s="19">
        <v>0</v>
      </c>
      <c r="DV74" s="50">
        <v>187</v>
      </c>
      <c r="DW74" s="19">
        <v>0</v>
      </c>
      <c r="DX74" s="50">
        <v>187</v>
      </c>
      <c r="DY74" s="19">
        <v>3607</v>
      </c>
      <c r="DZ74" s="50">
        <v>1128</v>
      </c>
    </row>
    <row r="75" spans="1:130" x14ac:dyDescent="0.2">
      <c r="A75" s="52" t="s">
        <v>50</v>
      </c>
      <c r="B75" s="19">
        <v>5692727</v>
      </c>
      <c r="C75" s="50">
        <v>3347</v>
      </c>
      <c r="D75" s="19">
        <v>4868506</v>
      </c>
      <c r="E75" s="50">
        <v>18280</v>
      </c>
      <c r="F75" s="19">
        <v>688104</v>
      </c>
      <c r="G75" s="50">
        <v>17604</v>
      </c>
      <c r="H75" s="19">
        <v>117831</v>
      </c>
      <c r="I75" s="50">
        <v>7616</v>
      </c>
      <c r="J75" s="19">
        <v>452</v>
      </c>
      <c r="K75" s="50">
        <v>247</v>
      </c>
      <c r="L75" s="52" t="s">
        <v>50</v>
      </c>
      <c r="M75" s="19">
        <v>473</v>
      </c>
      <c r="N75" s="50">
        <v>357</v>
      </c>
      <c r="O75" s="19">
        <v>2172</v>
      </c>
      <c r="P75" s="50">
        <v>981</v>
      </c>
      <c r="Q75" s="19">
        <v>665</v>
      </c>
      <c r="R75" s="50">
        <v>436</v>
      </c>
      <c r="S75" s="19">
        <v>6428</v>
      </c>
      <c r="T75" s="50">
        <v>1728</v>
      </c>
      <c r="U75" s="19">
        <v>1458</v>
      </c>
      <c r="V75" s="50">
        <v>549</v>
      </c>
      <c r="W75" s="52" t="s">
        <v>50</v>
      </c>
      <c r="X75" s="19">
        <v>376</v>
      </c>
      <c r="Y75" s="50">
        <v>398</v>
      </c>
      <c r="Z75" s="19">
        <v>16</v>
      </c>
      <c r="AA75" s="50">
        <v>20</v>
      </c>
      <c r="AB75" s="19">
        <v>322</v>
      </c>
      <c r="AC75" s="50">
        <v>304</v>
      </c>
      <c r="AD75" s="19">
        <v>4337</v>
      </c>
      <c r="AE75" s="50">
        <v>1844</v>
      </c>
      <c r="AF75" s="19">
        <v>1407</v>
      </c>
      <c r="AG75" s="50">
        <v>679</v>
      </c>
      <c r="AH75" s="52" t="s">
        <v>50</v>
      </c>
      <c r="AI75" s="19">
        <v>518</v>
      </c>
      <c r="AJ75" s="50">
        <v>540</v>
      </c>
      <c r="AK75" s="19">
        <v>118</v>
      </c>
      <c r="AL75" s="50">
        <v>123</v>
      </c>
      <c r="AM75" s="19">
        <v>30423</v>
      </c>
      <c r="AN75" s="50">
        <v>3703</v>
      </c>
      <c r="AO75" s="19">
        <v>2636</v>
      </c>
      <c r="AP75" s="50">
        <v>826</v>
      </c>
      <c r="AQ75" s="19">
        <v>4054</v>
      </c>
      <c r="AR75" s="50">
        <v>1449</v>
      </c>
      <c r="AS75" s="52" t="s">
        <v>50</v>
      </c>
      <c r="AT75" s="19">
        <v>403</v>
      </c>
      <c r="AU75" s="50">
        <v>300</v>
      </c>
      <c r="AV75" s="19">
        <v>489</v>
      </c>
      <c r="AW75" s="50">
        <v>285</v>
      </c>
      <c r="AX75" s="19">
        <v>47</v>
      </c>
      <c r="AY75" s="50">
        <v>46</v>
      </c>
      <c r="AZ75" s="19">
        <v>221</v>
      </c>
      <c r="BA75" s="50">
        <v>363</v>
      </c>
      <c r="BB75" s="19">
        <v>551</v>
      </c>
      <c r="BC75" s="50">
        <v>382</v>
      </c>
      <c r="BD75" s="52" t="s">
        <v>50</v>
      </c>
      <c r="BE75" s="19">
        <v>691</v>
      </c>
      <c r="BF75" s="50">
        <v>397</v>
      </c>
      <c r="BG75" s="19">
        <v>5593</v>
      </c>
      <c r="BH75" s="50">
        <v>1495</v>
      </c>
      <c r="BI75" s="19">
        <v>20758</v>
      </c>
      <c r="BJ75" s="50">
        <v>2898</v>
      </c>
      <c r="BK75" s="19">
        <v>1142</v>
      </c>
      <c r="BL75" s="50">
        <v>612</v>
      </c>
      <c r="BM75" s="19">
        <v>2213</v>
      </c>
      <c r="BN75" s="50">
        <v>896</v>
      </c>
      <c r="BO75" s="52" t="s">
        <v>50</v>
      </c>
      <c r="BP75" s="19">
        <v>403</v>
      </c>
      <c r="BQ75" s="50">
        <v>389</v>
      </c>
      <c r="BR75" s="19">
        <v>584</v>
      </c>
      <c r="BS75" s="50">
        <v>372</v>
      </c>
      <c r="BT75" s="19">
        <v>1078</v>
      </c>
      <c r="BU75" s="50">
        <v>736</v>
      </c>
      <c r="BV75" s="19">
        <v>221</v>
      </c>
      <c r="BW75" s="50">
        <v>188</v>
      </c>
      <c r="BX75" s="19">
        <v>816</v>
      </c>
      <c r="BY75" s="50">
        <v>576</v>
      </c>
      <c r="BZ75" s="52" t="s">
        <v>50</v>
      </c>
      <c r="CA75" s="19">
        <v>187</v>
      </c>
      <c r="CB75" s="50">
        <v>178</v>
      </c>
      <c r="CC75" s="19">
        <v>2597</v>
      </c>
      <c r="CD75" s="50">
        <v>1097</v>
      </c>
      <c r="CE75" s="19">
        <v>2913</v>
      </c>
      <c r="CF75" s="50">
        <v>1422</v>
      </c>
      <c r="CG75" s="19">
        <v>547</v>
      </c>
      <c r="CH75" s="50">
        <v>289</v>
      </c>
      <c r="CI75" s="19">
        <v>3100</v>
      </c>
      <c r="CJ75" s="50">
        <v>1685</v>
      </c>
      <c r="CK75" s="52" t="s">
        <v>50</v>
      </c>
      <c r="CL75" s="19">
        <v>1112</v>
      </c>
      <c r="CM75" s="50">
        <v>716</v>
      </c>
      <c r="CN75" s="19">
        <v>599</v>
      </c>
      <c r="CO75" s="50">
        <v>383</v>
      </c>
      <c r="CP75" s="19">
        <v>1416</v>
      </c>
      <c r="CQ75" s="50">
        <v>691</v>
      </c>
      <c r="CR75" s="19">
        <v>184</v>
      </c>
      <c r="CS75" s="50">
        <v>237</v>
      </c>
      <c r="CT75" s="19">
        <v>1739</v>
      </c>
      <c r="CU75" s="50">
        <v>1151</v>
      </c>
      <c r="CV75" s="52" t="s">
        <v>50</v>
      </c>
      <c r="CW75" s="19">
        <v>236</v>
      </c>
      <c r="CX75" s="50">
        <v>243</v>
      </c>
      <c r="CY75" s="19">
        <v>1534</v>
      </c>
      <c r="CZ75" s="50">
        <v>791</v>
      </c>
      <c r="DA75" s="19">
        <v>5341</v>
      </c>
      <c r="DB75" s="50">
        <v>1506</v>
      </c>
      <c r="DC75" s="19">
        <v>1215</v>
      </c>
      <c r="DD75" s="50">
        <v>725</v>
      </c>
      <c r="DE75" s="19">
        <v>130</v>
      </c>
      <c r="DF75" s="50">
        <v>131</v>
      </c>
      <c r="DG75" s="52" t="s">
        <v>50</v>
      </c>
      <c r="DH75" s="19">
        <v>2113</v>
      </c>
      <c r="DI75" s="50">
        <v>959</v>
      </c>
      <c r="DJ75" s="19">
        <v>1717</v>
      </c>
      <c r="DK75" s="50">
        <v>801</v>
      </c>
      <c r="DL75" s="19">
        <v>70</v>
      </c>
      <c r="DM75" s="50">
        <v>97</v>
      </c>
      <c r="DN75" s="23" t="s">
        <v>61</v>
      </c>
      <c r="DO75" s="50" t="s">
        <v>61</v>
      </c>
      <c r="DP75" s="23">
        <v>16</v>
      </c>
      <c r="DQ75" s="50">
        <v>24</v>
      </c>
      <c r="DR75" s="52" t="s">
        <v>50</v>
      </c>
      <c r="DS75" s="19">
        <v>18286</v>
      </c>
      <c r="DT75" s="50">
        <v>2702</v>
      </c>
      <c r="DU75" s="19">
        <v>937</v>
      </c>
      <c r="DV75" s="50">
        <v>749</v>
      </c>
      <c r="DW75" s="19">
        <v>48</v>
      </c>
      <c r="DX75" s="50">
        <v>79</v>
      </c>
      <c r="DY75" s="19">
        <v>17301</v>
      </c>
      <c r="DZ75" s="50">
        <v>2549</v>
      </c>
    </row>
    <row r="76" spans="1:130" x14ac:dyDescent="0.2">
      <c r="A76" s="52" t="s">
        <v>51</v>
      </c>
      <c r="B76" s="19">
        <v>577782</v>
      </c>
      <c r="C76" s="50">
        <v>1222</v>
      </c>
      <c r="D76" s="19">
        <v>475740</v>
      </c>
      <c r="E76" s="50">
        <v>7103</v>
      </c>
      <c r="F76" s="19">
        <v>74601</v>
      </c>
      <c r="G76" s="50">
        <v>6250</v>
      </c>
      <c r="H76" s="19">
        <v>25992</v>
      </c>
      <c r="I76" s="50">
        <v>3696</v>
      </c>
      <c r="J76" s="19">
        <v>254</v>
      </c>
      <c r="K76" s="50">
        <v>302</v>
      </c>
      <c r="L76" s="52" t="s">
        <v>51</v>
      </c>
      <c r="M76" s="19">
        <v>45</v>
      </c>
      <c r="N76" s="50">
        <v>77</v>
      </c>
      <c r="O76" s="19">
        <v>1799</v>
      </c>
      <c r="P76" s="50">
        <v>1111</v>
      </c>
      <c r="Q76" s="19">
        <v>557</v>
      </c>
      <c r="R76" s="50">
        <v>528</v>
      </c>
      <c r="S76" s="19">
        <v>2703</v>
      </c>
      <c r="T76" s="50">
        <v>1194</v>
      </c>
      <c r="U76" s="19">
        <v>5217</v>
      </c>
      <c r="V76" s="50">
        <v>2242</v>
      </c>
      <c r="W76" s="52" t="s">
        <v>51</v>
      </c>
      <c r="X76" s="19">
        <v>0</v>
      </c>
      <c r="Y76" s="50">
        <v>190</v>
      </c>
      <c r="Z76" s="19">
        <v>38</v>
      </c>
      <c r="AA76" s="50">
        <v>73</v>
      </c>
      <c r="AB76" s="19">
        <v>0</v>
      </c>
      <c r="AC76" s="50">
        <v>190</v>
      </c>
      <c r="AD76" s="19">
        <v>916</v>
      </c>
      <c r="AE76" s="50">
        <v>954</v>
      </c>
      <c r="AF76" s="19">
        <v>61</v>
      </c>
      <c r="AG76" s="50">
        <v>106</v>
      </c>
      <c r="AH76" s="52" t="s">
        <v>51</v>
      </c>
      <c r="AI76" s="19">
        <v>72</v>
      </c>
      <c r="AJ76" s="50">
        <v>121</v>
      </c>
      <c r="AK76" s="19">
        <v>835</v>
      </c>
      <c r="AL76" s="50">
        <v>651</v>
      </c>
      <c r="AM76" s="19">
        <v>561</v>
      </c>
      <c r="AN76" s="50">
        <v>592</v>
      </c>
      <c r="AO76" s="19">
        <v>309</v>
      </c>
      <c r="AP76" s="50">
        <v>303</v>
      </c>
      <c r="AQ76" s="19">
        <v>13</v>
      </c>
      <c r="AR76" s="50">
        <v>23</v>
      </c>
      <c r="AS76" s="52" t="s">
        <v>51</v>
      </c>
      <c r="AT76" s="19">
        <v>70</v>
      </c>
      <c r="AU76" s="50">
        <v>93</v>
      </c>
      <c r="AV76" s="19">
        <v>47</v>
      </c>
      <c r="AW76" s="50">
        <v>87</v>
      </c>
      <c r="AX76" s="19">
        <v>289</v>
      </c>
      <c r="AY76" s="50">
        <v>348</v>
      </c>
      <c r="AZ76" s="19">
        <v>196</v>
      </c>
      <c r="BA76" s="50">
        <v>258</v>
      </c>
      <c r="BB76" s="19">
        <v>191</v>
      </c>
      <c r="BC76" s="50">
        <v>205</v>
      </c>
      <c r="BD76" s="52" t="s">
        <v>51</v>
      </c>
      <c r="BE76" s="19">
        <v>0</v>
      </c>
      <c r="BF76" s="50">
        <v>190</v>
      </c>
      <c r="BG76" s="19">
        <v>67</v>
      </c>
      <c r="BH76" s="50">
        <v>71</v>
      </c>
      <c r="BI76" s="19">
        <v>173</v>
      </c>
      <c r="BJ76" s="50">
        <v>261</v>
      </c>
      <c r="BK76" s="19">
        <v>0</v>
      </c>
      <c r="BL76" s="50">
        <v>190</v>
      </c>
      <c r="BM76" s="19">
        <v>244</v>
      </c>
      <c r="BN76" s="50">
        <v>260</v>
      </c>
      <c r="BO76" s="52" t="s">
        <v>51</v>
      </c>
      <c r="BP76" s="19">
        <v>1342</v>
      </c>
      <c r="BQ76" s="50">
        <v>755</v>
      </c>
      <c r="BR76" s="19">
        <v>429</v>
      </c>
      <c r="BS76" s="50">
        <v>316</v>
      </c>
      <c r="BT76" s="19">
        <v>658</v>
      </c>
      <c r="BU76" s="50">
        <v>767</v>
      </c>
      <c r="BV76" s="19">
        <v>0</v>
      </c>
      <c r="BW76" s="50">
        <v>190</v>
      </c>
      <c r="BX76" s="19">
        <v>0</v>
      </c>
      <c r="BY76" s="50">
        <v>190</v>
      </c>
      <c r="BZ76" s="52" t="s">
        <v>51</v>
      </c>
      <c r="CA76" s="19">
        <v>747</v>
      </c>
      <c r="CB76" s="50">
        <v>678</v>
      </c>
      <c r="CC76" s="19">
        <v>190</v>
      </c>
      <c r="CD76" s="50">
        <v>241</v>
      </c>
      <c r="CE76" s="19">
        <v>18</v>
      </c>
      <c r="CF76" s="50">
        <v>40</v>
      </c>
      <c r="CG76" s="19">
        <v>869</v>
      </c>
      <c r="CH76" s="50">
        <v>674</v>
      </c>
      <c r="CI76" s="19">
        <v>0</v>
      </c>
      <c r="CJ76" s="50">
        <v>190</v>
      </c>
      <c r="CK76" s="52" t="s">
        <v>51</v>
      </c>
      <c r="CL76" s="19">
        <v>44</v>
      </c>
      <c r="CM76" s="50">
        <v>53</v>
      </c>
      <c r="CN76" s="19">
        <v>316</v>
      </c>
      <c r="CO76" s="50">
        <v>359</v>
      </c>
      <c r="CP76" s="19">
        <v>9</v>
      </c>
      <c r="CQ76" s="50">
        <v>20</v>
      </c>
      <c r="CR76" s="19">
        <v>0</v>
      </c>
      <c r="CS76" s="50">
        <v>190</v>
      </c>
      <c r="CT76" s="19">
        <v>8</v>
      </c>
      <c r="CU76" s="50">
        <v>17</v>
      </c>
      <c r="CV76" s="52" t="s">
        <v>51</v>
      </c>
      <c r="CW76" s="19">
        <v>664</v>
      </c>
      <c r="CX76" s="50">
        <v>505</v>
      </c>
      <c r="CY76" s="19">
        <v>364</v>
      </c>
      <c r="CZ76" s="50">
        <v>402</v>
      </c>
      <c r="DA76" s="19">
        <v>1648</v>
      </c>
      <c r="DB76" s="50">
        <v>759</v>
      </c>
      <c r="DC76" s="19">
        <v>1290</v>
      </c>
      <c r="DD76" s="50">
        <v>628</v>
      </c>
      <c r="DE76" s="19">
        <v>0</v>
      </c>
      <c r="DF76" s="50">
        <v>190</v>
      </c>
      <c r="DG76" s="52" t="s">
        <v>51</v>
      </c>
      <c r="DH76" s="19">
        <v>140</v>
      </c>
      <c r="DI76" s="50">
        <v>132</v>
      </c>
      <c r="DJ76" s="19">
        <v>1446</v>
      </c>
      <c r="DK76" s="50">
        <v>906</v>
      </c>
      <c r="DL76" s="19">
        <v>106</v>
      </c>
      <c r="DM76" s="50">
        <v>160</v>
      </c>
      <c r="DN76" s="19">
        <v>1047</v>
      </c>
      <c r="DO76" s="50">
        <v>906</v>
      </c>
      <c r="DP76" s="23" t="s">
        <v>61</v>
      </c>
      <c r="DQ76" s="50" t="s">
        <v>61</v>
      </c>
      <c r="DR76" s="52" t="s">
        <v>51</v>
      </c>
      <c r="DS76" s="23">
        <v>1449</v>
      </c>
      <c r="DT76" s="50">
        <v>876</v>
      </c>
      <c r="DU76" s="19">
        <v>0</v>
      </c>
      <c r="DV76" s="50">
        <v>190</v>
      </c>
      <c r="DW76" s="19">
        <v>0</v>
      </c>
      <c r="DX76" s="50">
        <v>190</v>
      </c>
      <c r="DY76" s="19">
        <v>1449</v>
      </c>
      <c r="DZ76" s="50">
        <v>876</v>
      </c>
    </row>
    <row r="77" spans="1:130" x14ac:dyDescent="0.2">
      <c r="A77" s="52"/>
      <c r="B77" s="19"/>
      <c r="C77" s="50"/>
      <c r="D77" s="19"/>
      <c r="E77" s="50"/>
      <c r="F77" s="19"/>
      <c r="G77" s="50"/>
      <c r="H77" s="19"/>
      <c r="I77" s="50"/>
      <c r="J77" s="19"/>
      <c r="K77" s="50"/>
      <c r="L77" s="52"/>
      <c r="M77" s="19"/>
      <c r="N77" s="50"/>
      <c r="O77" s="19"/>
      <c r="P77" s="50"/>
      <c r="Q77" s="19"/>
      <c r="R77" s="50"/>
      <c r="S77" s="19"/>
      <c r="T77" s="50"/>
      <c r="U77" s="19"/>
      <c r="V77" s="50"/>
      <c r="W77" s="52"/>
      <c r="X77" s="19"/>
      <c r="Y77" s="50"/>
      <c r="Z77" s="19"/>
      <c r="AA77" s="50"/>
      <c r="AB77" s="19"/>
      <c r="AC77" s="50"/>
      <c r="AD77" s="19"/>
      <c r="AE77" s="50"/>
      <c r="AF77" s="19"/>
      <c r="AG77" s="50"/>
      <c r="AH77" s="52"/>
      <c r="AI77" s="19"/>
      <c r="AJ77" s="50"/>
      <c r="AK77" s="19"/>
      <c r="AL77" s="50"/>
      <c r="AM77" s="19"/>
      <c r="AN77" s="50"/>
      <c r="AO77" s="19"/>
      <c r="AP77" s="50"/>
      <c r="AQ77" s="19"/>
      <c r="AR77" s="50"/>
      <c r="AS77" s="52"/>
      <c r="AT77" s="19"/>
      <c r="AU77" s="50"/>
      <c r="AV77" s="19"/>
      <c r="AW77" s="50"/>
      <c r="AX77" s="19"/>
      <c r="AY77" s="50"/>
      <c r="AZ77" s="19"/>
      <c r="BA77" s="50"/>
      <c r="BB77" s="19"/>
      <c r="BC77" s="50"/>
      <c r="BD77" s="52"/>
      <c r="BE77" s="19"/>
      <c r="BF77" s="50"/>
      <c r="BG77" s="19"/>
      <c r="BH77" s="50"/>
      <c r="BI77" s="19"/>
      <c r="BJ77" s="50"/>
      <c r="BK77" s="19"/>
      <c r="BL77" s="50"/>
      <c r="BM77" s="19"/>
      <c r="BN77" s="50"/>
      <c r="BO77" s="52"/>
      <c r="BP77" s="19"/>
      <c r="BQ77" s="50"/>
      <c r="BR77" s="19"/>
      <c r="BS77" s="50"/>
      <c r="BT77" s="19"/>
      <c r="BU77" s="50"/>
      <c r="BV77" s="19"/>
      <c r="BW77" s="50"/>
      <c r="BX77" s="19"/>
      <c r="BY77" s="50"/>
      <c r="BZ77" s="52"/>
      <c r="CA77" s="19"/>
      <c r="CB77" s="50"/>
      <c r="CC77" s="19"/>
      <c r="CD77" s="50"/>
      <c r="CE77" s="19"/>
      <c r="CF77" s="50"/>
      <c r="CG77" s="19"/>
      <c r="CH77" s="50"/>
      <c r="CI77" s="19"/>
      <c r="CJ77" s="50"/>
      <c r="CK77" s="52"/>
      <c r="CL77" s="19"/>
      <c r="CM77" s="50"/>
      <c r="CN77" s="19"/>
      <c r="CO77" s="50"/>
      <c r="CP77" s="19"/>
      <c r="CQ77" s="50"/>
      <c r="CR77" s="19"/>
      <c r="CS77" s="50"/>
      <c r="CT77" s="19"/>
      <c r="CU77" s="50"/>
      <c r="CV77" s="52"/>
      <c r="CW77" s="19"/>
      <c r="CX77" s="50"/>
      <c r="CY77" s="19"/>
      <c r="CZ77" s="50"/>
      <c r="DA77" s="19"/>
      <c r="DB77" s="50"/>
      <c r="DC77" s="19"/>
      <c r="DD77" s="50"/>
      <c r="DE77" s="19"/>
      <c r="DF77" s="50"/>
      <c r="DG77" s="52"/>
      <c r="DH77" s="19"/>
      <c r="DI77" s="50"/>
      <c r="DJ77" s="19"/>
      <c r="DK77" s="50"/>
      <c r="DL77" s="19"/>
      <c r="DM77" s="50"/>
      <c r="DN77" s="19"/>
      <c r="DO77" s="50"/>
      <c r="DP77" s="19"/>
      <c r="DQ77" s="50"/>
      <c r="DR77" s="52"/>
      <c r="DS77" s="19"/>
      <c r="DT77" s="50"/>
      <c r="DU77" s="19"/>
      <c r="DV77" s="50"/>
      <c r="DW77" s="19"/>
      <c r="DX77" s="50"/>
      <c r="DY77" s="19"/>
      <c r="DZ77" s="50"/>
    </row>
    <row r="78" spans="1:130" ht="15" thickBot="1" x14ac:dyDescent="0.25">
      <c r="A78" s="59" t="s">
        <v>39</v>
      </c>
      <c r="B78" s="20">
        <v>3511186</v>
      </c>
      <c r="C78" s="57">
        <v>3157</v>
      </c>
      <c r="D78" s="20">
        <v>3251389</v>
      </c>
      <c r="E78" s="57">
        <v>13399</v>
      </c>
      <c r="F78" s="20">
        <v>237197</v>
      </c>
      <c r="G78" s="57">
        <v>12111</v>
      </c>
      <c r="H78" s="20">
        <v>19771</v>
      </c>
      <c r="I78" s="57">
        <v>2798</v>
      </c>
      <c r="J78" s="20">
        <v>50</v>
      </c>
      <c r="K78" s="57">
        <v>83</v>
      </c>
      <c r="L78" s="59" t="s">
        <v>39</v>
      </c>
      <c r="M78" s="20">
        <v>150</v>
      </c>
      <c r="N78" s="57">
        <v>186</v>
      </c>
      <c r="O78" s="20">
        <v>0</v>
      </c>
      <c r="P78" s="57">
        <v>220</v>
      </c>
      <c r="Q78" s="20">
        <v>0</v>
      </c>
      <c r="R78" s="57">
        <v>220</v>
      </c>
      <c r="S78" s="20">
        <v>552</v>
      </c>
      <c r="T78" s="57">
        <v>368</v>
      </c>
      <c r="U78" s="20">
        <v>0</v>
      </c>
      <c r="V78" s="57">
        <v>220</v>
      </c>
      <c r="W78" s="59" t="s">
        <v>39</v>
      </c>
      <c r="X78" s="20">
        <v>530</v>
      </c>
      <c r="Y78" s="57">
        <v>380</v>
      </c>
      <c r="Z78" s="20">
        <v>0</v>
      </c>
      <c r="AA78" s="57">
        <v>220</v>
      </c>
      <c r="AB78" s="20">
        <v>28</v>
      </c>
      <c r="AC78" s="57">
        <v>47</v>
      </c>
      <c r="AD78" s="20">
        <v>4299</v>
      </c>
      <c r="AE78" s="57">
        <v>1307</v>
      </c>
      <c r="AF78" s="20">
        <v>228</v>
      </c>
      <c r="AG78" s="57">
        <v>237</v>
      </c>
      <c r="AH78" s="59" t="s">
        <v>39</v>
      </c>
      <c r="AI78" s="20">
        <v>177</v>
      </c>
      <c r="AJ78" s="57">
        <v>229</v>
      </c>
      <c r="AK78" s="20">
        <v>0</v>
      </c>
      <c r="AL78" s="57">
        <v>220</v>
      </c>
      <c r="AM78" s="20">
        <v>111</v>
      </c>
      <c r="AN78" s="57">
        <v>126</v>
      </c>
      <c r="AO78" s="20">
        <v>0</v>
      </c>
      <c r="AP78" s="57">
        <v>220</v>
      </c>
      <c r="AQ78" s="20">
        <v>0</v>
      </c>
      <c r="AR78" s="57">
        <v>220</v>
      </c>
      <c r="AS78" s="59" t="s">
        <v>39</v>
      </c>
      <c r="AT78" s="20">
        <v>0</v>
      </c>
      <c r="AU78" s="57">
        <v>220</v>
      </c>
      <c r="AV78" s="20">
        <v>68</v>
      </c>
      <c r="AW78" s="57">
        <v>132</v>
      </c>
      <c r="AX78" s="20">
        <v>0</v>
      </c>
      <c r="AY78" s="57">
        <v>220</v>
      </c>
      <c r="AZ78" s="20">
        <v>0</v>
      </c>
      <c r="BA78" s="57">
        <v>220</v>
      </c>
      <c r="BB78" s="20">
        <v>189</v>
      </c>
      <c r="BC78" s="57">
        <v>220</v>
      </c>
      <c r="BD78" s="59" t="s">
        <v>39</v>
      </c>
      <c r="BE78" s="20">
        <v>2639</v>
      </c>
      <c r="BF78" s="57">
        <v>969</v>
      </c>
      <c r="BG78" s="20">
        <v>55</v>
      </c>
      <c r="BH78" s="57">
        <v>93</v>
      </c>
      <c r="BI78" s="20">
        <v>542</v>
      </c>
      <c r="BJ78" s="57">
        <v>858</v>
      </c>
      <c r="BK78" s="20">
        <v>63</v>
      </c>
      <c r="BL78" s="57">
        <v>104</v>
      </c>
      <c r="BM78" s="20">
        <v>99</v>
      </c>
      <c r="BN78" s="57">
        <v>114</v>
      </c>
      <c r="BO78" s="59" t="s">
        <v>39</v>
      </c>
      <c r="BP78" s="20">
        <v>0</v>
      </c>
      <c r="BQ78" s="57">
        <v>220</v>
      </c>
      <c r="BR78" s="20">
        <v>0</v>
      </c>
      <c r="BS78" s="57">
        <v>220</v>
      </c>
      <c r="BT78" s="20">
        <v>0</v>
      </c>
      <c r="BU78" s="57">
        <v>220</v>
      </c>
      <c r="BV78" s="20">
        <v>148</v>
      </c>
      <c r="BW78" s="57">
        <v>167</v>
      </c>
      <c r="BX78" s="20">
        <v>986</v>
      </c>
      <c r="BY78" s="57">
        <v>718</v>
      </c>
      <c r="BZ78" s="59" t="s">
        <v>39</v>
      </c>
      <c r="CA78" s="20">
        <v>0</v>
      </c>
      <c r="CB78" s="57">
        <v>220</v>
      </c>
      <c r="CC78" s="20">
        <v>2507</v>
      </c>
      <c r="CD78" s="57">
        <v>1163</v>
      </c>
      <c r="CE78" s="20">
        <v>542</v>
      </c>
      <c r="CF78" s="57">
        <v>442</v>
      </c>
      <c r="CG78" s="20">
        <v>0</v>
      </c>
      <c r="CH78" s="57">
        <v>220</v>
      </c>
      <c r="CI78" s="20">
        <v>321</v>
      </c>
      <c r="CJ78" s="57">
        <v>392</v>
      </c>
      <c r="CK78" s="59" t="s">
        <v>39</v>
      </c>
      <c r="CL78" s="20">
        <v>36</v>
      </c>
      <c r="CM78" s="57">
        <v>47</v>
      </c>
      <c r="CN78" s="20">
        <v>69</v>
      </c>
      <c r="CO78" s="57">
        <v>113</v>
      </c>
      <c r="CP78" s="20">
        <v>3133</v>
      </c>
      <c r="CQ78" s="57">
        <v>1034</v>
      </c>
      <c r="CR78" s="20">
        <v>268</v>
      </c>
      <c r="CS78" s="57">
        <v>303</v>
      </c>
      <c r="CT78" s="20">
        <v>0</v>
      </c>
      <c r="CU78" s="57">
        <v>220</v>
      </c>
      <c r="CV78" s="59" t="s">
        <v>39</v>
      </c>
      <c r="CW78" s="20">
        <v>26</v>
      </c>
      <c r="CX78" s="57">
        <v>38</v>
      </c>
      <c r="CY78" s="20">
        <v>53</v>
      </c>
      <c r="CZ78" s="57">
        <v>86</v>
      </c>
      <c r="DA78" s="20">
        <v>1255</v>
      </c>
      <c r="DB78" s="57">
        <v>826</v>
      </c>
      <c r="DC78" s="20">
        <v>0</v>
      </c>
      <c r="DD78" s="57">
        <v>220</v>
      </c>
      <c r="DE78" s="20">
        <v>0</v>
      </c>
      <c r="DF78" s="57">
        <v>220</v>
      </c>
      <c r="DG78" s="59" t="s">
        <v>39</v>
      </c>
      <c r="DH78" s="20">
        <v>258</v>
      </c>
      <c r="DI78" s="57">
        <v>241</v>
      </c>
      <c r="DJ78" s="20">
        <v>180</v>
      </c>
      <c r="DK78" s="57">
        <v>294</v>
      </c>
      <c r="DL78" s="20">
        <v>0</v>
      </c>
      <c r="DM78" s="57">
        <v>220</v>
      </c>
      <c r="DN78" s="20">
        <v>209</v>
      </c>
      <c r="DO78" s="57">
        <v>328</v>
      </c>
      <c r="DP78" s="20">
        <v>0</v>
      </c>
      <c r="DQ78" s="57">
        <v>220</v>
      </c>
      <c r="DR78" s="59" t="s">
        <v>39</v>
      </c>
      <c r="DS78" s="60">
        <v>2829</v>
      </c>
      <c r="DT78" s="57">
        <v>886</v>
      </c>
      <c r="DU78" s="60" t="s">
        <v>165</v>
      </c>
      <c r="DV78" s="60" t="s">
        <v>165</v>
      </c>
      <c r="DW78" s="20">
        <v>0</v>
      </c>
      <c r="DX78" s="57">
        <v>220</v>
      </c>
      <c r="DY78" s="20">
        <v>2829</v>
      </c>
      <c r="DZ78" s="57">
        <v>886</v>
      </c>
    </row>
    <row r="79" spans="1:130" x14ac:dyDescent="0.2">
      <c r="A79" s="6" t="s">
        <v>54</v>
      </c>
      <c r="B79" s="6"/>
      <c r="C79" s="6"/>
      <c r="D79" s="6"/>
      <c r="E79" s="6"/>
      <c r="F79" s="6"/>
      <c r="G79" s="6"/>
      <c r="H79" s="6"/>
      <c r="I79" s="6"/>
      <c r="J79" s="26"/>
      <c r="K79" s="8"/>
      <c r="L79" s="6" t="s">
        <v>54</v>
      </c>
      <c r="M79" s="26"/>
      <c r="N79" s="8"/>
      <c r="O79" s="26"/>
      <c r="P79" s="8"/>
      <c r="Q79" s="26"/>
      <c r="R79" s="8"/>
      <c r="S79" s="26"/>
      <c r="T79" s="8"/>
      <c r="U79" s="26"/>
      <c r="V79" s="7"/>
      <c r="W79" s="6" t="s">
        <v>54</v>
      </c>
      <c r="X79" s="26"/>
      <c r="Y79" s="7"/>
      <c r="Z79" s="26"/>
      <c r="AA79" s="7"/>
      <c r="AB79" s="26"/>
      <c r="AC79" s="7"/>
      <c r="AD79" s="26"/>
      <c r="AE79" s="7"/>
      <c r="AF79" s="26"/>
      <c r="AG79" s="7"/>
      <c r="AH79" s="6" t="s">
        <v>54</v>
      </c>
      <c r="AI79" s="26"/>
      <c r="AJ79" s="7"/>
      <c r="AK79" s="26"/>
      <c r="AL79" s="7"/>
      <c r="AM79" s="26"/>
      <c r="AN79" s="7"/>
      <c r="AO79" s="26"/>
      <c r="AP79" s="7"/>
      <c r="AQ79" s="26"/>
      <c r="AR79" s="7"/>
      <c r="AS79" s="6" t="s">
        <v>54</v>
      </c>
      <c r="AT79" s="26"/>
      <c r="AU79" s="7"/>
      <c r="AV79" s="26"/>
      <c r="AW79" s="7"/>
      <c r="AX79" s="26"/>
      <c r="AY79" s="7"/>
      <c r="AZ79" s="26"/>
      <c r="BA79" s="7"/>
      <c r="BB79" s="26"/>
      <c r="BC79" s="7"/>
      <c r="BD79" s="6" t="s">
        <v>54</v>
      </c>
      <c r="BE79" s="26"/>
      <c r="BF79" s="7"/>
      <c r="BG79" s="26"/>
      <c r="BH79" s="7"/>
      <c r="BI79" s="26"/>
      <c r="BJ79" s="7"/>
      <c r="BK79" s="26"/>
      <c r="BL79" s="7"/>
      <c r="BM79" s="26"/>
      <c r="BN79" s="7"/>
      <c r="BO79" s="6" t="s">
        <v>54</v>
      </c>
      <c r="BP79" s="26"/>
      <c r="BQ79" s="7"/>
      <c r="BR79" s="26"/>
      <c r="BS79" s="7"/>
      <c r="BT79" s="26"/>
      <c r="BU79" s="7"/>
      <c r="BV79" s="26"/>
      <c r="BW79" s="7"/>
      <c r="BX79" s="26"/>
      <c r="BY79" s="7"/>
      <c r="BZ79" s="6" t="s">
        <v>54</v>
      </c>
      <c r="CA79" s="26"/>
      <c r="CB79" s="7"/>
      <c r="CC79" s="26"/>
      <c r="CD79" s="7"/>
      <c r="CE79" s="26"/>
      <c r="CF79" s="7"/>
      <c r="CG79" s="26"/>
      <c r="CH79" s="7"/>
      <c r="CI79" s="26"/>
      <c r="CJ79" s="7"/>
      <c r="CK79" s="6" t="s">
        <v>54</v>
      </c>
      <c r="CL79" s="26"/>
      <c r="CM79" s="7"/>
      <c r="CN79" s="26"/>
      <c r="CO79" s="7"/>
      <c r="CP79" s="26"/>
      <c r="CQ79" s="7"/>
      <c r="CR79" s="26"/>
      <c r="CS79" s="7"/>
      <c r="CT79" s="26"/>
      <c r="CU79" s="7"/>
      <c r="CV79" s="6" t="s">
        <v>54</v>
      </c>
      <c r="CW79" s="26"/>
      <c r="CX79" s="7"/>
      <c r="CY79" s="26"/>
      <c r="CZ79" s="7"/>
      <c r="DA79" s="26"/>
      <c r="DB79" s="7"/>
      <c r="DC79" s="26"/>
      <c r="DD79" s="7"/>
      <c r="DE79" s="26"/>
      <c r="DF79" s="7"/>
      <c r="DG79" s="6" t="s">
        <v>54</v>
      </c>
      <c r="DH79" s="26"/>
      <c r="DI79" s="7"/>
      <c r="DJ79" s="26"/>
      <c r="DK79" s="7"/>
      <c r="DL79" s="26"/>
      <c r="DM79" s="7"/>
      <c r="DN79" s="26"/>
      <c r="DO79" s="7"/>
      <c r="DP79" s="26"/>
      <c r="DQ79" s="7"/>
      <c r="DR79" s="6" t="s">
        <v>54</v>
      </c>
      <c r="DS79" s="26"/>
      <c r="DT79" s="7"/>
    </row>
    <row r="80" spans="1:130" ht="14.25" x14ac:dyDescent="0.2">
      <c r="A80" s="61" t="s">
        <v>69</v>
      </c>
      <c r="B80" s="61"/>
      <c r="C80" s="61"/>
      <c r="D80" s="61"/>
      <c r="E80" s="61"/>
      <c r="F80" s="61"/>
      <c r="G80" s="61"/>
      <c r="H80" s="61"/>
      <c r="I80" s="61"/>
      <c r="J80" s="26"/>
      <c r="K80" s="8"/>
      <c r="L80" s="61" t="s">
        <v>69</v>
      </c>
      <c r="M80" s="26"/>
      <c r="N80" s="8"/>
      <c r="O80" s="26"/>
      <c r="P80" s="8"/>
      <c r="Q80" s="26"/>
      <c r="R80" s="8"/>
      <c r="S80" s="26"/>
      <c r="T80" s="8"/>
      <c r="U80" s="26"/>
      <c r="V80" s="7"/>
      <c r="W80" s="61" t="s">
        <v>69</v>
      </c>
      <c r="X80" s="26"/>
      <c r="Y80" s="7"/>
      <c r="Z80" s="26"/>
      <c r="AA80" s="7"/>
      <c r="AB80" s="26"/>
      <c r="AC80" s="7"/>
      <c r="AD80" s="26"/>
      <c r="AE80" s="7"/>
      <c r="AF80" s="26"/>
      <c r="AG80" s="7"/>
      <c r="AH80" s="61" t="s">
        <v>69</v>
      </c>
      <c r="AI80" s="26"/>
      <c r="AJ80" s="7"/>
      <c r="AK80" s="26"/>
      <c r="AL80" s="7"/>
      <c r="AM80" s="26"/>
      <c r="AN80" s="7"/>
      <c r="AO80" s="26"/>
      <c r="AP80" s="7"/>
      <c r="AQ80" s="26"/>
      <c r="AR80" s="7"/>
      <c r="AS80" s="61" t="s">
        <v>69</v>
      </c>
      <c r="AT80" s="26"/>
      <c r="AU80" s="7"/>
      <c r="AV80" s="26"/>
      <c r="AW80" s="7"/>
      <c r="AX80" s="26"/>
      <c r="AY80" s="7"/>
      <c r="AZ80" s="26"/>
      <c r="BA80" s="7"/>
      <c r="BB80" s="26"/>
      <c r="BC80" s="7"/>
      <c r="BD80" s="61" t="s">
        <v>69</v>
      </c>
      <c r="BE80" s="26"/>
      <c r="BF80" s="7"/>
      <c r="BG80" s="26"/>
      <c r="BH80" s="7"/>
      <c r="BI80" s="26"/>
      <c r="BJ80" s="7"/>
      <c r="BK80" s="26"/>
      <c r="BL80" s="7"/>
      <c r="BM80" s="26"/>
      <c r="BN80" s="7"/>
      <c r="BO80" s="61" t="s">
        <v>69</v>
      </c>
      <c r="BP80" s="26"/>
      <c r="BQ80" s="7"/>
      <c r="BR80" s="26"/>
      <c r="BS80" s="7"/>
      <c r="BT80" s="26"/>
      <c r="BU80" s="7"/>
      <c r="BV80" s="26"/>
      <c r="BW80" s="7"/>
      <c r="BX80" s="26"/>
      <c r="BY80" s="7"/>
      <c r="BZ80" s="61" t="s">
        <v>69</v>
      </c>
      <c r="CA80" s="26"/>
      <c r="CB80" s="7"/>
      <c r="CC80" s="26"/>
      <c r="CD80" s="7"/>
      <c r="CE80" s="26"/>
      <c r="CF80" s="7"/>
      <c r="CG80" s="26"/>
      <c r="CH80" s="7"/>
      <c r="CI80" s="26"/>
      <c r="CJ80" s="7"/>
      <c r="CK80" s="61" t="s">
        <v>69</v>
      </c>
      <c r="CL80" s="26"/>
      <c r="CM80" s="7"/>
      <c r="CN80" s="26"/>
      <c r="CO80" s="7"/>
      <c r="CP80" s="26"/>
      <c r="CQ80" s="7"/>
      <c r="CR80" s="26"/>
      <c r="CS80" s="7"/>
      <c r="CT80" s="26"/>
      <c r="CU80" s="7"/>
      <c r="CV80" s="61" t="s">
        <v>69</v>
      </c>
      <c r="CW80" s="26"/>
      <c r="CX80" s="7"/>
      <c r="CY80" s="26"/>
      <c r="CZ80" s="7"/>
      <c r="DA80" s="26"/>
      <c r="DB80" s="7"/>
      <c r="DC80" s="26"/>
      <c r="DD80" s="7"/>
      <c r="DE80" s="26"/>
      <c r="DF80" s="7"/>
      <c r="DG80" s="61" t="s">
        <v>69</v>
      </c>
      <c r="DH80" s="26"/>
      <c r="DI80" s="7"/>
      <c r="DJ80" s="26"/>
      <c r="DK80" s="7"/>
      <c r="DL80" s="26"/>
      <c r="DM80" s="7"/>
      <c r="DN80" s="26"/>
      <c r="DO80" s="7"/>
      <c r="DP80" s="26"/>
      <c r="DQ80" s="7"/>
      <c r="DR80" s="61" t="s">
        <v>69</v>
      </c>
      <c r="DS80" s="26"/>
      <c r="DT80" s="7"/>
    </row>
    <row r="81" spans="1:122" ht="14.25" x14ac:dyDescent="0.2">
      <c r="A81" s="61" t="s">
        <v>70</v>
      </c>
      <c r="B81" s="61"/>
      <c r="C81" s="61"/>
      <c r="D81" s="61"/>
      <c r="E81" s="61"/>
      <c r="F81" s="61"/>
      <c r="G81" s="61"/>
      <c r="H81" s="61"/>
      <c r="I81" s="61"/>
      <c r="J81" s="26"/>
      <c r="K81" s="8"/>
      <c r="L81" s="61" t="s">
        <v>70</v>
      </c>
      <c r="M81" s="26"/>
      <c r="N81" s="8"/>
      <c r="O81" s="26"/>
      <c r="P81" s="8"/>
      <c r="Q81" s="26"/>
      <c r="R81" s="8"/>
      <c r="S81" s="26"/>
      <c r="T81" s="8"/>
      <c r="U81" s="26"/>
      <c r="V81" s="7"/>
      <c r="W81" s="61" t="s">
        <v>70</v>
      </c>
      <c r="X81" s="26"/>
      <c r="Y81" s="7"/>
      <c r="Z81" s="26"/>
      <c r="AA81" s="7"/>
      <c r="AB81" s="26"/>
      <c r="AC81" s="7"/>
      <c r="AD81" s="26"/>
      <c r="AE81" s="7"/>
      <c r="AF81" s="26"/>
      <c r="AG81" s="7"/>
      <c r="AH81" s="61" t="s">
        <v>70</v>
      </c>
      <c r="AI81" s="26"/>
      <c r="AJ81" s="7"/>
      <c r="AK81" s="26"/>
      <c r="AL81" s="7"/>
      <c r="AM81" s="26"/>
      <c r="AN81" s="7"/>
      <c r="AO81" s="26"/>
      <c r="AP81" s="7"/>
      <c r="AQ81" s="26"/>
      <c r="AR81" s="7"/>
      <c r="AS81" s="61" t="s">
        <v>70</v>
      </c>
      <c r="AT81" s="26"/>
      <c r="AU81" s="7"/>
      <c r="AV81" s="26"/>
      <c r="AW81" s="7"/>
      <c r="AX81" s="26"/>
      <c r="AY81" s="7"/>
      <c r="AZ81" s="26"/>
      <c r="BA81" s="7"/>
      <c r="BB81" s="26"/>
      <c r="BC81" s="7"/>
      <c r="BD81" s="61" t="s">
        <v>70</v>
      </c>
      <c r="BE81" s="26"/>
      <c r="BF81" s="7"/>
      <c r="BG81" s="26"/>
      <c r="BH81" s="7"/>
      <c r="BI81" s="26"/>
      <c r="BJ81" s="7"/>
      <c r="BK81" s="26"/>
      <c r="BL81" s="7"/>
      <c r="BM81" s="26"/>
      <c r="BN81" s="7"/>
      <c r="BO81" s="61" t="s">
        <v>70</v>
      </c>
      <c r="BP81" s="26"/>
      <c r="BQ81" s="7"/>
      <c r="BR81" s="26"/>
      <c r="BS81" s="7"/>
      <c r="BT81" s="26"/>
      <c r="BU81" s="7"/>
      <c r="BV81" s="26"/>
      <c r="BW81" s="7"/>
      <c r="BX81" s="26"/>
      <c r="BY81" s="7"/>
      <c r="BZ81" s="61" t="s">
        <v>70</v>
      </c>
      <c r="CA81" s="26"/>
      <c r="CB81" s="7"/>
      <c r="CC81" s="26"/>
      <c r="CD81" s="7"/>
      <c r="CE81" s="26"/>
      <c r="CF81" s="7"/>
      <c r="CG81" s="26"/>
      <c r="CH81" s="7"/>
      <c r="CI81" s="26"/>
      <c r="CJ81" s="7"/>
      <c r="CK81" s="61" t="s">
        <v>70</v>
      </c>
      <c r="CL81" s="26"/>
      <c r="CM81" s="7"/>
      <c r="CN81" s="26"/>
      <c r="CO81" s="7"/>
      <c r="CP81" s="26"/>
      <c r="CQ81" s="7"/>
      <c r="CR81" s="26"/>
      <c r="CS81" s="7"/>
      <c r="CT81" s="26"/>
      <c r="CU81" s="7"/>
      <c r="CV81" s="61" t="s">
        <v>70</v>
      </c>
      <c r="CW81" s="26"/>
      <c r="CX81" s="7"/>
      <c r="CY81" s="26"/>
      <c r="CZ81" s="7"/>
      <c r="DA81" s="26"/>
      <c r="DB81" s="7"/>
      <c r="DC81" s="26"/>
      <c r="DD81" s="7"/>
      <c r="DE81" s="26"/>
      <c r="DF81" s="7"/>
      <c r="DG81" s="61" t="s">
        <v>70</v>
      </c>
      <c r="DH81" s="26"/>
      <c r="DI81" s="7"/>
      <c r="DJ81" s="26"/>
      <c r="DK81" s="7"/>
      <c r="DL81" s="26"/>
      <c r="DM81" s="7"/>
      <c r="DN81" s="26"/>
      <c r="DO81" s="7"/>
      <c r="DP81" s="26"/>
      <c r="DQ81" s="7"/>
      <c r="DR81" s="61" t="s">
        <v>70</v>
      </c>
    </row>
    <row r="82" spans="1:122" ht="14.25" x14ac:dyDescent="0.2">
      <c r="A82" s="61" t="s">
        <v>166</v>
      </c>
      <c r="B82" s="61"/>
      <c r="C82" s="61"/>
      <c r="D82" s="61"/>
      <c r="E82" s="61"/>
      <c r="F82" s="61"/>
      <c r="G82" s="61"/>
      <c r="H82" s="61"/>
      <c r="I82" s="61"/>
      <c r="L82" s="61" t="s">
        <v>166</v>
      </c>
      <c r="W82" s="61" t="s">
        <v>166</v>
      </c>
      <c r="AH82" s="61" t="s">
        <v>166</v>
      </c>
      <c r="AS82" s="61" t="s">
        <v>166</v>
      </c>
      <c r="BD82" s="61" t="s">
        <v>166</v>
      </c>
      <c r="BO82" s="61" t="s">
        <v>166</v>
      </c>
      <c r="BZ82" s="61" t="s">
        <v>166</v>
      </c>
      <c r="CK82" s="61" t="s">
        <v>166</v>
      </c>
      <c r="CV82" s="61" t="s">
        <v>166</v>
      </c>
      <c r="DG82" s="61" t="s">
        <v>166</v>
      </c>
      <c r="DR82" s="61" t="s">
        <v>166</v>
      </c>
    </row>
    <row r="83" spans="1:122" x14ac:dyDescent="0.2">
      <c r="A83" s="61" t="s">
        <v>55</v>
      </c>
      <c r="L83" s="61" t="s">
        <v>55</v>
      </c>
      <c r="W83" s="61" t="s">
        <v>55</v>
      </c>
      <c r="AH83" s="61" t="s">
        <v>55</v>
      </c>
      <c r="AS83" s="61" t="s">
        <v>55</v>
      </c>
      <c r="BD83" s="61" t="s">
        <v>55</v>
      </c>
      <c r="BO83" s="61" t="s">
        <v>55</v>
      </c>
      <c r="BZ83" s="61" t="s">
        <v>55</v>
      </c>
      <c r="CK83" s="61" t="s">
        <v>55</v>
      </c>
      <c r="CV83" s="61" t="s">
        <v>55</v>
      </c>
      <c r="DG83" s="61" t="s">
        <v>55</v>
      </c>
      <c r="DR83" s="61" t="s">
        <v>55</v>
      </c>
    </row>
    <row r="84" spans="1:122" x14ac:dyDescent="0.2">
      <c r="A84" s="61" t="s">
        <v>62</v>
      </c>
      <c r="L84" s="61" t="s">
        <v>62</v>
      </c>
      <c r="W84" s="61" t="s">
        <v>62</v>
      </c>
      <c r="AH84" s="61" t="s">
        <v>62</v>
      </c>
      <c r="AS84" s="61" t="s">
        <v>62</v>
      </c>
      <c r="BD84" s="61" t="s">
        <v>62</v>
      </c>
      <c r="BO84" s="61" t="s">
        <v>62</v>
      </c>
      <c r="BZ84" s="61" t="s">
        <v>62</v>
      </c>
      <c r="CK84" s="61" t="s">
        <v>62</v>
      </c>
      <c r="CV84" s="61" t="s">
        <v>62</v>
      </c>
      <c r="DG84" s="61" t="s">
        <v>62</v>
      </c>
      <c r="DR84" s="61" t="s">
        <v>62</v>
      </c>
    </row>
    <row r="85" spans="1:122" x14ac:dyDescent="0.2">
      <c r="A85" t="s">
        <v>167</v>
      </c>
      <c r="L85" t="s">
        <v>167</v>
      </c>
      <c r="W85" t="s">
        <v>167</v>
      </c>
      <c r="AH85" t="s">
        <v>167</v>
      </c>
      <c r="AS85" t="s">
        <v>167</v>
      </c>
      <c r="BD85" t="s">
        <v>167</v>
      </c>
      <c r="BO85" t="s">
        <v>167</v>
      </c>
      <c r="BZ85" t="s">
        <v>167</v>
      </c>
      <c r="CK85" t="s">
        <v>167</v>
      </c>
      <c r="CV85" t="s">
        <v>167</v>
      </c>
      <c r="DG85" t="s">
        <v>167</v>
      </c>
      <c r="DR85" t="s">
        <v>167</v>
      </c>
    </row>
    <row r="86" spans="1:122" x14ac:dyDescent="0.2">
      <c r="A86" s="62" t="s">
        <v>154</v>
      </c>
      <c r="L86" s="62" t="s">
        <v>154</v>
      </c>
      <c r="W86" s="62" t="s">
        <v>154</v>
      </c>
      <c r="AH86" s="62" t="s">
        <v>154</v>
      </c>
      <c r="AS86" s="62" t="s">
        <v>154</v>
      </c>
      <c r="BD86" s="62" t="s">
        <v>154</v>
      </c>
      <c r="BO86" s="62" t="s">
        <v>154</v>
      </c>
      <c r="BZ86" s="62" t="s">
        <v>154</v>
      </c>
      <c r="CK86" s="62" t="s">
        <v>154</v>
      </c>
      <c r="CV86" s="62" t="s">
        <v>154</v>
      </c>
      <c r="DG86" s="62" t="s">
        <v>154</v>
      </c>
      <c r="DR86" s="62" t="s">
        <v>154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Z86"/>
  <sheetViews>
    <sheetView workbookViewId="0">
      <selection sqref="A1:XFD1048576"/>
    </sheetView>
  </sheetViews>
  <sheetFormatPr defaultColWidth="9.140625" defaultRowHeight="12.75" x14ac:dyDescent="0.2"/>
  <cols>
    <col min="1" max="1" width="19.85546875" style="46" customWidth="1"/>
    <col min="2" max="2" width="11.42578125" style="46" customWidth="1"/>
    <col min="3" max="3" width="10" style="46" customWidth="1"/>
    <col min="4" max="4" width="11.42578125" style="46" customWidth="1"/>
    <col min="5" max="5" width="10.28515625" style="46" customWidth="1"/>
    <col min="6" max="6" width="10" style="46" customWidth="1"/>
    <col min="7" max="7" width="10.7109375" style="46" customWidth="1"/>
    <col min="8" max="10" width="10" style="46" customWidth="1"/>
    <col min="11" max="11" width="10" style="47" customWidth="1"/>
    <col min="12" max="12" width="19.85546875" style="46" customWidth="1"/>
    <col min="13" max="13" width="10" style="46" customWidth="1"/>
    <col min="14" max="14" width="10" style="47" customWidth="1"/>
    <col min="15" max="15" width="10" style="46" customWidth="1"/>
    <col min="16" max="16" width="10" style="47" customWidth="1"/>
    <col min="17" max="17" width="10" style="46" customWidth="1"/>
    <col min="18" max="18" width="10" style="47" customWidth="1"/>
    <col min="19" max="19" width="10" style="46" customWidth="1"/>
    <col min="20" max="20" width="10" style="47" customWidth="1"/>
    <col min="21" max="22" width="10" style="46" customWidth="1"/>
    <col min="23" max="23" width="19.85546875" style="46" customWidth="1"/>
    <col min="24" max="33" width="10" style="46" customWidth="1"/>
    <col min="34" max="34" width="19.85546875" style="46" customWidth="1"/>
    <col min="35" max="44" width="10" style="46" customWidth="1"/>
    <col min="45" max="45" width="19.85546875" style="46" customWidth="1"/>
    <col min="46" max="55" width="10" style="46" customWidth="1"/>
    <col min="56" max="56" width="19.85546875" style="46" customWidth="1"/>
    <col min="57" max="66" width="10" style="46" customWidth="1"/>
    <col min="67" max="67" width="19.85546875" style="46" customWidth="1"/>
    <col min="68" max="77" width="10" style="46" customWidth="1"/>
    <col min="78" max="78" width="19.85546875" style="46" customWidth="1"/>
    <col min="79" max="88" width="10" style="46" customWidth="1"/>
    <col min="89" max="89" width="19.85546875" style="46" customWidth="1"/>
    <col min="90" max="99" width="10" style="46" customWidth="1"/>
    <col min="100" max="100" width="19.85546875" style="46" customWidth="1"/>
    <col min="101" max="110" width="10" style="46" customWidth="1"/>
    <col min="111" max="111" width="19.85546875" style="46" customWidth="1"/>
    <col min="112" max="121" width="10" style="46" customWidth="1"/>
    <col min="122" max="122" width="19.85546875" style="46" customWidth="1"/>
    <col min="123" max="126" width="10" style="46" customWidth="1"/>
    <col min="127" max="128" width="9.140625" style="46"/>
    <col min="129" max="129" width="9.7109375" style="46" bestFit="1" customWidth="1"/>
    <col min="130" max="130" width="9.42578125" style="46" bestFit="1" customWidth="1"/>
    <col min="131" max="16384" width="9.140625" style="46"/>
  </cols>
  <sheetData>
    <row r="1" spans="1:130" ht="0.75" customHeight="1" x14ac:dyDescent="0.2">
      <c r="A1" s="46" t="s">
        <v>66</v>
      </c>
      <c r="L1" s="6"/>
      <c r="W1" s="6"/>
      <c r="AH1" s="6"/>
      <c r="AS1" s="6"/>
      <c r="BD1" s="6"/>
      <c r="BO1" s="6"/>
      <c r="BZ1" s="6"/>
      <c r="CK1" s="6"/>
      <c r="CV1" s="6"/>
      <c r="DG1" s="6"/>
      <c r="DR1" s="6"/>
    </row>
    <row r="2" spans="1:130" x14ac:dyDescent="0.2">
      <c r="A2" s="1" t="s">
        <v>160</v>
      </c>
      <c r="B2" s="1"/>
      <c r="C2" s="1"/>
      <c r="D2" s="1"/>
      <c r="E2" s="1"/>
      <c r="F2" s="1"/>
      <c r="G2" s="1"/>
      <c r="H2" s="1"/>
      <c r="I2" s="1"/>
      <c r="L2" s="1" t="s">
        <v>160</v>
      </c>
      <c r="W2" s="1" t="s">
        <v>160</v>
      </c>
      <c r="AH2" s="1" t="s">
        <v>160</v>
      </c>
      <c r="AS2" s="1" t="s">
        <v>160</v>
      </c>
      <c r="BD2" s="1" t="s">
        <v>160</v>
      </c>
      <c r="BO2" s="1" t="s">
        <v>160</v>
      </c>
      <c r="BZ2" s="1" t="s">
        <v>160</v>
      </c>
      <c r="CK2" s="1" t="s">
        <v>160</v>
      </c>
      <c r="CV2" s="1" t="s">
        <v>160</v>
      </c>
      <c r="DG2" s="1" t="s">
        <v>160</v>
      </c>
      <c r="DR2" s="1" t="s">
        <v>160</v>
      </c>
    </row>
    <row r="3" spans="1:130" x14ac:dyDescent="0.2">
      <c r="A3" s="46" t="s">
        <v>161</v>
      </c>
      <c r="L3" s="46" t="s">
        <v>161</v>
      </c>
      <c r="W3" s="46" t="s">
        <v>161</v>
      </c>
      <c r="AH3" s="46" t="s">
        <v>161</v>
      </c>
      <c r="AS3" s="46" t="s">
        <v>161</v>
      </c>
      <c r="BD3" s="46" t="s">
        <v>161</v>
      </c>
      <c r="BO3" s="46" t="s">
        <v>161</v>
      </c>
      <c r="BZ3" s="46" t="s">
        <v>161</v>
      </c>
      <c r="CK3" s="46" t="s">
        <v>161</v>
      </c>
      <c r="CV3" s="46" t="s">
        <v>161</v>
      </c>
      <c r="DG3" s="46" t="s">
        <v>161</v>
      </c>
      <c r="DR3" s="46" t="s">
        <v>161</v>
      </c>
    </row>
    <row r="4" spans="1:130" x14ac:dyDescent="0.2">
      <c r="A4" s="46" t="s">
        <v>65</v>
      </c>
      <c r="L4" s="46" t="s">
        <v>65</v>
      </c>
      <c r="W4" s="46" t="s">
        <v>65</v>
      </c>
      <c r="AH4" s="46" t="s">
        <v>65</v>
      </c>
      <c r="AS4" s="46" t="s">
        <v>65</v>
      </c>
      <c r="BD4" s="46" t="s">
        <v>65</v>
      </c>
      <c r="BO4" s="46" t="s">
        <v>65</v>
      </c>
      <c r="BZ4" s="46" t="s">
        <v>65</v>
      </c>
      <c r="CK4" s="46" t="s">
        <v>65</v>
      </c>
      <c r="CV4" s="46" t="s">
        <v>65</v>
      </c>
      <c r="DG4" s="46" t="s">
        <v>65</v>
      </c>
      <c r="DR4" s="46" t="s">
        <v>65</v>
      </c>
    </row>
    <row r="5" spans="1:130" s="47" customFormat="1" ht="13.5" thickBot="1" x14ac:dyDescent="0.25">
      <c r="A5" s="10"/>
      <c r="B5" s="10"/>
      <c r="C5" s="10"/>
      <c r="D5" s="10"/>
      <c r="E5" s="10"/>
      <c r="F5" s="10"/>
      <c r="G5" s="10"/>
      <c r="H5" s="10"/>
      <c r="I5" s="10"/>
      <c r="J5" s="46"/>
      <c r="L5" s="10"/>
      <c r="M5" s="46"/>
      <c r="O5" s="46"/>
      <c r="Q5" s="46"/>
      <c r="S5" s="46"/>
      <c r="U5" s="46"/>
      <c r="W5" s="10"/>
      <c r="X5" s="46"/>
      <c r="Z5" s="46"/>
      <c r="AB5" s="46"/>
      <c r="AD5" s="46"/>
      <c r="AF5" s="46"/>
      <c r="AH5" s="10"/>
      <c r="AI5" s="46"/>
      <c r="AK5" s="46"/>
      <c r="AM5" s="46"/>
      <c r="AO5" s="46"/>
      <c r="AQ5" s="46"/>
      <c r="AS5" s="10"/>
      <c r="AT5" s="46"/>
      <c r="AV5" s="46"/>
      <c r="AX5" s="46"/>
      <c r="AZ5" s="46"/>
      <c r="BB5" s="46"/>
      <c r="BD5" s="10"/>
      <c r="BE5" s="46"/>
      <c r="BG5" s="46"/>
      <c r="BI5" s="46"/>
      <c r="BK5" s="46"/>
      <c r="BM5" s="46"/>
      <c r="BO5" s="10"/>
      <c r="BP5" s="46"/>
      <c r="BR5" s="46"/>
      <c r="BT5" s="46"/>
      <c r="BV5" s="46"/>
      <c r="BX5" s="46"/>
      <c r="BZ5" s="10"/>
      <c r="CA5" s="46"/>
      <c r="CC5" s="46"/>
      <c r="CE5" s="46"/>
      <c r="CG5" s="46"/>
      <c r="CI5" s="46"/>
      <c r="CK5" s="10"/>
      <c r="CL5" s="46"/>
      <c r="CN5" s="46"/>
      <c r="CP5" s="46"/>
      <c r="CR5" s="46"/>
      <c r="CT5" s="46"/>
      <c r="CV5" s="10"/>
      <c r="CW5" s="46"/>
      <c r="CY5" s="46"/>
      <c r="DA5" s="46"/>
      <c r="DC5" s="46"/>
      <c r="DE5" s="46"/>
      <c r="DG5" s="10"/>
      <c r="DH5" s="46"/>
      <c r="DJ5" s="46"/>
      <c r="DL5" s="46"/>
      <c r="DN5" s="46"/>
      <c r="DP5" s="46"/>
      <c r="DR5" s="10"/>
      <c r="DS5" s="46"/>
      <c r="DU5" s="46"/>
      <c r="DW5" s="46"/>
      <c r="DY5" s="46"/>
    </row>
    <row r="6" spans="1:130" s="113" customFormat="1" ht="13.5" customHeight="1" thickBot="1" x14ac:dyDescent="0.25">
      <c r="A6" s="94" t="s">
        <v>130</v>
      </c>
      <c r="B6" s="95" t="s">
        <v>56</v>
      </c>
      <c r="C6" s="95"/>
      <c r="D6" s="95" t="s">
        <v>57</v>
      </c>
      <c r="E6" s="95"/>
      <c r="F6" s="95" t="s">
        <v>60</v>
      </c>
      <c r="G6" s="95"/>
      <c r="H6" s="96" t="s">
        <v>59</v>
      </c>
      <c r="I6" s="97"/>
      <c r="J6" s="97"/>
      <c r="K6" s="98"/>
      <c r="L6" s="94" t="s">
        <v>130</v>
      </c>
      <c r="M6" s="96" t="s">
        <v>146</v>
      </c>
      <c r="N6" s="97"/>
      <c r="O6" s="97"/>
      <c r="P6" s="97"/>
      <c r="Q6" s="97"/>
      <c r="R6" s="97"/>
      <c r="S6" s="97"/>
      <c r="T6" s="97"/>
      <c r="U6" s="97"/>
      <c r="V6" s="98"/>
      <c r="W6" s="94" t="s">
        <v>130</v>
      </c>
      <c r="X6" s="96" t="s">
        <v>146</v>
      </c>
      <c r="Y6" s="97"/>
      <c r="Z6" s="97"/>
      <c r="AA6" s="97"/>
      <c r="AB6" s="97"/>
      <c r="AC6" s="97"/>
      <c r="AD6" s="97"/>
      <c r="AE6" s="97"/>
      <c r="AF6" s="97"/>
      <c r="AG6" s="98"/>
      <c r="AH6" s="94" t="s">
        <v>130</v>
      </c>
      <c r="AI6" s="96" t="s">
        <v>146</v>
      </c>
      <c r="AJ6" s="97"/>
      <c r="AK6" s="97"/>
      <c r="AL6" s="97"/>
      <c r="AM6" s="97"/>
      <c r="AN6" s="97"/>
      <c r="AO6" s="97"/>
      <c r="AP6" s="97"/>
      <c r="AQ6" s="97"/>
      <c r="AR6" s="98"/>
      <c r="AS6" s="94" t="s">
        <v>130</v>
      </c>
      <c r="AT6" s="96" t="s">
        <v>146</v>
      </c>
      <c r="AU6" s="97"/>
      <c r="AV6" s="97"/>
      <c r="AW6" s="97"/>
      <c r="AX6" s="97"/>
      <c r="AY6" s="97"/>
      <c r="AZ6" s="97"/>
      <c r="BA6" s="97"/>
      <c r="BB6" s="97"/>
      <c r="BC6" s="98"/>
      <c r="BD6" s="94" t="s">
        <v>130</v>
      </c>
      <c r="BE6" s="96" t="s">
        <v>146</v>
      </c>
      <c r="BF6" s="97"/>
      <c r="BG6" s="97"/>
      <c r="BH6" s="97"/>
      <c r="BI6" s="97"/>
      <c r="BJ6" s="97"/>
      <c r="BK6" s="97"/>
      <c r="BL6" s="97"/>
      <c r="BM6" s="97"/>
      <c r="BN6" s="98"/>
      <c r="BO6" s="94" t="s">
        <v>130</v>
      </c>
      <c r="BP6" s="96" t="s">
        <v>146</v>
      </c>
      <c r="BQ6" s="97"/>
      <c r="BR6" s="97"/>
      <c r="BS6" s="97"/>
      <c r="BT6" s="97"/>
      <c r="BU6" s="97"/>
      <c r="BV6" s="97"/>
      <c r="BW6" s="97"/>
      <c r="BX6" s="97"/>
      <c r="BY6" s="98"/>
      <c r="BZ6" s="94" t="s">
        <v>130</v>
      </c>
      <c r="CA6" s="96" t="s">
        <v>146</v>
      </c>
      <c r="CB6" s="97"/>
      <c r="CC6" s="97"/>
      <c r="CD6" s="97"/>
      <c r="CE6" s="97"/>
      <c r="CF6" s="97"/>
      <c r="CG6" s="97"/>
      <c r="CH6" s="97"/>
      <c r="CI6" s="97"/>
      <c r="CJ6" s="98"/>
      <c r="CK6" s="94" t="s">
        <v>130</v>
      </c>
      <c r="CL6" s="96" t="s">
        <v>146</v>
      </c>
      <c r="CM6" s="97"/>
      <c r="CN6" s="97"/>
      <c r="CO6" s="97"/>
      <c r="CP6" s="97"/>
      <c r="CQ6" s="97"/>
      <c r="CR6" s="97"/>
      <c r="CS6" s="97"/>
      <c r="CT6" s="97"/>
      <c r="CU6" s="98"/>
      <c r="CV6" s="94" t="s">
        <v>130</v>
      </c>
      <c r="CW6" s="96" t="s">
        <v>146</v>
      </c>
      <c r="CX6" s="97"/>
      <c r="CY6" s="97"/>
      <c r="CZ6" s="97"/>
      <c r="DA6" s="97"/>
      <c r="DB6" s="97"/>
      <c r="DC6" s="97"/>
      <c r="DD6" s="97"/>
      <c r="DE6" s="97"/>
      <c r="DF6" s="98"/>
      <c r="DG6" s="94" t="s">
        <v>130</v>
      </c>
      <c r="DH6" s="96" t="s">
        <v>146</v>
      </c>
      <c r="DI6" s="97"/>
      <c r="DJ6" s="97"/>
      <c r="DK6" s="97"/>
      <c r="DL6" s="97"/>
      <c r="DM6" s="97"/>
      <c r="DN6" s="97"/>
      <c r="DO6" s="97"/>
      <c r="DP6" s="97"/>
      <c r="DQ6" s="98"/>
      <c r="DR6" s="94" t="s">
        <v>130</v>
      </c>
      <c r="DS6" s="99" t="s">
        <v>132</v>
      </c>
      <c r="DT6" s="99"/>
      <c r="DU6" s="99"/>
      <c r="DV6" s="99"/>
      <c r="DW6" s="99"/>
      <c r="DX6" s="99"/>
      <c r="DY6" s="99"/>
      <c r="DZ6" s="99"/>
    </row>
    <row r="7" spans="1:130" s="85" customFormat="1" ht="12.75" customHeight="1" x14ac:dyDescent="0.2">
      <c r="A7" s="100"/>
      <c r="B7" s="101"/>
      <c r="C7" s="101"/>
      <c r="D7" s="101"/>
      <c r="E7" s="101"/>
      <c r="F7" s="101"/>
      <c r="G7" s="101"/>
      <c r="H7" s="102" t="s">
        <v>58</v>
      </c>
      <c r="I7" s="103"/>
      <c r="J7" s="104" t="s">
        <v>0</v>
      </c>
      <c r="K7" s="105"/>
      <c r="L7" s="100"/>
      <c r="M7" s="106" t="s">
        <v>1</v>
      </c>
      <c r="N7" s="105"/>
      <c r="O7" s="106" t="s">
        <v>2</v>
      </c>
      <c r="P7" s="105"/>
      <c r="Q7" s="106" t="s">
        <v>3</v>
      </c>
      <c r="R7" s="105"/>
      <c r="S7" s="106" t="s">
        <v>4</v>
      </c>
      <c r="T7" s="105"/>
      <c r="U7" s="106" t="s">
        <v>5</v>
      </c>
      <c r="V7" s="105"/>
      <c r="W7" s="100"/>
      <c r="X7" s="106" t="s">
        <v>6</v>
      </c>
      <c r="Y7" s="105"/>
      <c r="Z7" s="106" t="s">
        <v>7</v>
      </c>
      <c r="AA7" s="105"/>
      <c r="AB7" s="106" t="s">
        <v>8</v>
      </c>
      <c r="AC7" s="105"/>
      <c r="AD7" s="106" t="s">
        <v>9</v>
      </c>
      <c r="AE7" s="105"/>
      <c r="AF7" s="106" t="s">
        <v>10</v>
      </c>
      <c r="AG7" s="105"/>
      <c r="AH7" s="100"/>
      <c r="AI7" s="107" t="s">
        <v>11</v>
      </c>
      <c r="AJ7" s="108"/>
      <c r="AK7" s="107" t="s">
        <v>12</v>
      </c>
      <c r="AL7" s="108"/>
      <c r="AM7" s="107" t="s">
        <v>13</v>
      </c>
      <c r="AN7" s="108"/>
      <c r="AO7" s="106" t="s">
        <v>14</v>
      </c>
      <c r="AP7" s="105"/>
      <c r="AQ7" s="106" t="s">
        <v>15</v>
      </c>
      <c r="AR7" s="105"/>
      <c r="AS7" s="100"/>
      <c r="AT7" s="106" t="s">
        <v>16</v>
      </c>
      <c r="AU7" s="105"/>
      <c r="AV7" s="106" t="s">
        <v>17</v>
      </c>
      <c r="AW7" s="105"/>
      <c r="AX7" s="107" t="s">
        <v>18</v>
      </c>
      <c r="AY7" s="108"/>
      <c r="AZ7" s="106" t="s">
        <v>19</v>
      </c>
      <c r="BA7" s="105"/>
      <c r="BB7" s="106" t="s">
        <v>20</v>
      </c>
      <c r="BC7" s="105"/>
      <c r="BD7" s="100"/>
      <c r="BE7" s="106" t="s">
        <v>21</v>
      </c>
      <c r="BF7" s="105"/>
      <c r="BG7" s="106" t="s">
        <v>22</v>
      </c>
      <c r="BH7" s="105"/>
      <c r="BI7" s="106" t="s">
        <v>23</v>
      </c>
      <c r="BJ7" s="105"/>
      <c r="BK7" s="106" t="s">
        <v>24</v>
      </c>
      <c r="BL7" s="105"/>
      <c r="BM7" s="106" t="s">
        <v>25</v>
      </c>
      <c r="BN7" s="105"/>
      <c r="BO7" s="100"/>
      <c r="BP7" s="106" t="s">
        <v>26</v>
      </c>
      <c r="BQ7" s="105"/>
      <c r="BR7" s="106" t="s">
        <v>27</v>
      </c>
      <c r="BS7" s="105"/>
      <c r="BT7" s="106" t="s">
        <v>28</v>
      </c>
      <c r="BU7" s="105"/>
      <c r="BV7" s="106" t="s">
        <v>29</v>
      </c>
      <c r="BW7" s="105"/>
      <c r="BX7" s="106" t="s">
        <v>30</v>
      </c>
      <c r="BY7" s="105"/>
      <c r="BZ7" s="100"/>
      <c r="CA7" s="106" t="s">
        <v>31</v>
      </c>
      <c r="CB7" s="105"/>
      <c r="CC7" s="106" t="s">
        <v>32</v>
      </c>
      <c r="CD7" s="105"/>
      <c r="CE7" s="106" t="s">
        <v>33</v>
      </c>
      <c r="CF7" s="105"/>
      <c r="CG7" s="106" t="s">
        <v>34</v>
      </c>
      <c r="CH7" s="105"/>
      <c r="CI7" s="106" t="s">
        <v>35</v>
      </c>
      <c r="CJ7" s="105"/>
      <c r="CK7" s="100"/>
      <c r="CL7" s="106" t="s">
        <v>36</v>
      </c>
      <c r="CM7" s="105"/>
      <c r="CN7" s="106" t="s">
        <v>37</v>
      </c>
      <c r="CO7" s="105"/>
      <c r="CP7" s="106" t="s">
        <v>38</v>
      </c>
      <c r="CQ7" s="105"/>
      <c r="CR7" s="106" t="s">
        <v>40</v>
      </c>
      <c r="CS7" s="105"/>
      <c r="CT7" s="107" t="s">
        <v>41</v>
      </c>
      <c r="CU7" s="108"/>
      <c r="CV7" s="100"/>
      <c r="CW7" s="107" t="s">
        <v>42</v>
      </c>
      <c r="CX7" s="108"/>
      <c r="CY7" s="107" t="s">
        <v>43</v>
      </c>
      <c r="CZ7" s="108"/>
      <c r="DA7" s="106" t="s">
        <v>44</v>
      </c>
      <c r="DB7" s="105"/>
      <c r="DC7" s="106" t="s">
        <v>45</v>
      </c>
      <c r="DD7" s="105"/>
      <c r="DE7" s="106" t="s">
        <v>46</v>
      </c>
      <c r="DF7" s="105"/>
      <c r="DG7" s="100"/>
      <c r="DH7" s="106" t="s">
        <v>47</v>
      </c>
      <c r="DI7" s="105"/>
      <c r="DJ7" s="106" t="s">
        <v>48</v>
      </c>
      <c r="DK7" s="105"/>
      <c r="DL7" s="106" t="s">
        <v>49</v>
      </c>
      <c r="DM7" s="105"/>
      <c r="DN7" s="106" t="s">
        <v>50</v>
      </c>
      <c r="DO7" s="105"/>
      <c r="DP7" s="106" t="s">
        <v>51</v>
      </c>
      <c r="DQ7" s="109"/>
      <c r="DR7" s="100"/>
      <c r="DS7" s="110" t="s">
        <v>58</v>
      </c>
      <c r="DT7" s="110"/>
      <c r="DU7" s="110" t="s">
        <v>39</v>
      </c>
      <c r="DV7" s="110"/>
      <c r="DW7" s="110" t="s">
        <v>63</v>
      </c>
      <c r="DX7" s="110"/>
      <c r="DY7" s="110" t="s">
        <v>64</v>
      </c>
      <c r="DZ7" s="110"/>
    </row>
    <row r="8" spans="1:130" s="85" customFormat="1" ht="13.5" thickBot="1" x14ac:dyDescent="0.25">
      <c r="A8" s="111"/>
      <c r="B8" s="12" t="s">
        <v>52</v>
      </c>
      <c r="C8" s="13" t="s">
        <v>53</v>
      </c>
      <c r="D8" s="14" t="s">
        <v>52</v>
      </c>
      <c r="E8" s="13" t="s">
        <v>53</v>
      </c>
      <c r="F8" s="14" t="s">
        <v>52</v>
      </c>
      <c r="G8" s="13" t="s">
        <v>53</v>
      </c>
      <c r="H8" s="14" t="s">
        <v>52</v>
      </c>
      <c r="I8" s="13" t="s">
        <v>53</v>
      </c>
      <c r="J8" s="24" t="s">
        <v>52</v>
      </c>
      <c r="K8" s="4" t="s">
        <v>53</v>
      </c>
      <c r="L8" s="111"/>
      <c r="M8" s="27" t="s">
        <v>52</v>
      </c>
      <c r="N8" s="4" t="s">
        <v>53</v>
      </c>
      <c r="O8" s="27" t="s">
        <v>52</v>
      </c>
      <c r="P8" s="4" t="s">
        <v>53</v>
      </c>
      <c r="Q8" s="27" t="s">
        <v>52</v>
      </c>
      <c r="R8" s="4" t="s">
        <v>53</v>
      </c>
      <c r="S8" s="27" t="s">
        <v>52</v>
      </c>
      <c r="T8" s="4" t="s">
        <v>53</v>
      </c>
      <c r="U8" s="27" t="s">
        <v>52</v>
      </c>
      <c r="V8" s="4" t="s">
        <v>53</v>
      </c>
      <c r="W8" s="111"/>
      <c r="X8" s="27" t="s">
        <v>52</v>
      </c>
      <c r="Y8" s="4" t="s">
        <v>53</v>
      </c>
      <c r="Z8" s="27" t="s">
        <v>52</v>
      </c>
      <c r="AA8" s="4" t="s">
        <v>53</v>
      </c>
      <c r="AB8" s="27" t="s">
        <v>52</v>
      </c>
      <c r="AC8" s="4" t="s">
        <v>53</v>
      </c>
      <c r="AD8" s="27" t="s">
        <v>52</v>
      </c>
      <c r="AE8" s="4" t="s">
        <v>53</v>
      </c>
      <c r="AF8" s="27" t="s">
        <v>52</v>
      </c>
      <c r="AG8" s="4" t="s">
        <v>53</v>
      </c>
      <c r="AH8" s="111"/>
      <c r="AI8" s="27" t="s">
        <v>52</v>
      </c>
      <c r="AJ8" s="4" t="s">
        <v>53</v>
      </c>
      <c r="AK8" s="27" t="s">
        <v>52</v>
      </c>
      <c r="AL8" s="4" t="s">
        <v>53</v>
      </c>
      <c r="AM8" s="27" t="s">
        <v>52</v>
      </c>
      <c r="AN8" s="4" t="s">
        <v>53</v>
      </c>
      <c r="AO8" s="27" t="s">
        <v>52</v>
      </c>
      <c r="AP8" s="4" t="s">
        <v>53</v>
      </c>
      <c r="AQ8" s="27" t="s">
        <v>52</v>
      </c>
      <c r="AR8" s="4" t="s">
        <v>53</v>
      </c>
      <c r="AS8" s="111"/>
      <c r="AT8" s="27" t="s">
        <v>52</v>
      </c>
      <c r="AU8" s="4" t="s">
        <v>53</v>
      </c>
      <c r="AV8" s="27" t="s">
        <v>52</v>
      </c>
      <c r="AW8" s="4" t="s">
        <v>53</v>
      </c>
      <c r="AX8" s="27" t="s">
        <v>52</v>
      </c>
      <c r="AY8" s="4" t="s">
        <v>53</v>
      </c>
      <c r="AZ8" s="27" t="s">
        <v>52</v>
      </c>
      <c r="BA8" s="4" t="s">
        <v>53</v>
      </c>
      <c r="BB8" s="27" t="s">
        <v>52</v>
      </c>
      <c r="BC8" s="4" t="s">
        <v>53</v>
      </c>
      <c r="BD8" s="111"/>
      <c r="BE8" s="27" t="s">
        <v>52</v>
      </c>
      <c r="BF8" s="4" t="s">
        <v>53</v>
      </c>
      <c r="BG8" s="27" t="s">
        <v>52</v>
      </c>
      <c r="BH8" s="4" t="s">
        <v>53</v>
      </c>
      <c r="BI8" s="27" t="s">
        <v>52</v>
      </c>
      <c r="BJ8" s="4" t="s">
        <v>53</v>
      </c>
      <c r="BK8" s="27" t="s">
        <v>52</v>
      </c>
      <c r="BL8" s="4" t="s">
        <v>53</v>
      </c>
      <c r="BM8" s="27" t="s">
        <v>52</v>
      </c>
      <c r="BN8" s="4" t="s">
        <v>53</v>
      </c>
      <c r="BO8" s="111"/>
      <c r="BP8" s="27" t="s">
        <v>52</v>
      </c>
      <c r="BQ8" s="4" t="s">
        <v>53</v>
      </c>
      <c r="BR8" s="27" t="s">
        <v>52</v>
      </c>
      <c r="BS8" s="4" t="s">
        <v>53</v>
      </c>
      <c r="BT8" s="27" t="s">
        <v>52</v>
      </c>
      <c r="BU8" s="4" t="s">
        <v>53</v>
      </c>
      <c r="BV8" s="27" t="s">
        <v>52</v>
      </c>
      <c r="BW8" s="4" t="s">
        <v>53</v>
      </c>
      <c r="BX8" s="27" t="s">
        <v>52</v>
      </c>
      <c r="BY8" s="4" t="s">
        <v>53</v>
      </c>
      <c r="BZ8" s="111"/>
      <c r="CA8" s="27" t="s">
        <v>52</v>
      </c>
      <c r="CB8" s="4" t="s">
        <v>53</v>
      </c>
      <c r="CC8" s="27" t="s">
        <v>52</v>
      </c>
      <c r="CD8" s="4" t="s">
        <v>53</v>
      </c>
      <c r="CE8" s="27" t="s">
        <v>52</v>
      </c>
      <c r="CF8" s="4" t="s">
        <v>53</v>
      </c>
      <c r="CG8" s="27" t="s">
        <v>52</v>
      </c>
      <c r="CH8" s="4" t="s">
        <v>53</v>
      </c>
      <c r="CI8" s="27" t="s">
        <v>52</v>
      </c>
      <c r="CJ8" s="4" t="s">
        <v>53</v>
      </c>
      <c r="CK8" s="111"/>
      <c r="CL8" s="27" t="s">
        <v>52</v>
      </c>
      <c r="CM8" s="4" t="s">
        <v>53</v>
      </c>
      <c r="CN8" s="27" t="s">
        <v>52</v>
      </c>
      <c r="CO8" s="4" t="s">
        <v>53</v>
      </c>
      <c r="CP8" s="27" t="s">
        <v>52</v>
      </c>
      <c r="CQ8" s="4" t="s">
        <v>53</v>
      </c>
      <c r="CR8" s="27" t="s">
        <v>52</v>
      </c>
      <c r="CS8" s="4" t="s">
        <v>53</v>
      </c>
      <c r="CT8" s="27" t="s">
        <v>52</v>
      </c>
      <c r="CU8" s="4" t="s">
        <v>53</v>
      </c>
      <c r="CV8" s="111"/>
      <c r="CW8" s="27" t="s">
        <v>52</v>
      </c>
      <c r="CX8" s="4" t="s">
        <v>53</v>
      </c>
      <c r="CY8" s="27" t="s">
        <v>52</v>
      </c>
      <c r="CZ8" s="4" t="s">
        <v>53</v>
      </c>
      <c r="DA8" s="27" t="s">
        <v>52</v>
      </c>
      <c r="DB8" s="4" t="s">
        <v>53</v>
      </c>
      <c r="DC8" s="27" t="s">
        <v>52</v>
      </c>
      <c r="DD8" s="4" t="s">
        <v>53</v>
      </c>
      <c r="DE8" s="27" t="s">
        <v>52</v>
      </c>
      <c r="DF8" s="4" t="s">
        <v>53</v>
      </c>
      <c r="DG8" s="111"/>
      <c r="DH8" s="27" t="s">
        <v>52</v>
      </c>
      <c r="DI8" s="4" t="s">
        <v>53</v>
      </c>
      <c r="DJ8" s="27" t="s">
        <v>52</v>
      </c>
      <c r="DK8" s="4" t="s">
        <v>53</v>
      </c>
      <c r="DL8" s="27" t="s">
        <v>52</v>
      </c>
      <c r="DM8" s="4" t="s">
        <v>53</v>
      </c>
      <c r="DN8" s="27" t="s">
        <v>52</v>
      </c>
      <c r="DO8" s="4" t="s">
        <v>53</v>
      </c>
      <c r="DP8" s="27" t="s">
        <v>52</v>
      </c>
      <c r="DQ8" s="4" t="s">
        <v>53</v>
      </c>
      <c r="DR8" s="111"/>
      <c r="DS8" s="27" t="s">
        <v>52</v>
      </c>
      <c r="DT8" s="4" t="s">
        <v>53</v>
      </c>
      <c r="DU8" s="27" t="s">
        <v>52</v>
      </c>
      <c r="DV8" s="4" t="s">
        <v>53</v>
      </c>
      <c r="DW8" s="27" t="s">
        <v>52</v>
      </c>
      <c r="DX8" s="4" t="s">
        <v>53</v>
      </c>
      <c r="DY8" s="27" t="s">
        <v>52</v>
      </c>
      <c r="DZ8" s="4" t="s">
        <v>53</v>
      </c>
    </row>
    <row r="9" spans="1:130" s="85" customFormat="1" x14ac:dyDescent="0.2">
      <c r="A9" s="84"/>
      <c r="B9" s="15"/>
      <c r="C9" s="16"/>
      <c r="D9" s="15"/>
      <c r="E9" s="16"/>
      <c r="F9" s="15"/>
      <c r="G9" s="16"/>
      <c r="H9" s="15"/>
      <c r="I9" s="16"/>
      <c r="J9" s="25"/>
      <c r="K9" s="5"/>
      <c r="L9" s="48"/>
      <c r="M9" s="25"/>
      <c r="N9" s="5"/>
      <c r="O9" s="25"/>
      <c r="P9" s="5"/>
      <c r="Q9" s="25"/>
      <c r="R9" s="5"/>
      <c r="S9" s="25"/>
      <c r="T9" s="5"/>
      <c r="U9" s="25"/>
      <c r="V9" s="5"/>
      <c r="W9" s="48"/>
      <c r="X9" s="25"/>
      <c r="Y9" s="5"/>
      <c r="Z9" s="25"/>
      <c r="AA9" s="5"/>
      <c r="AB9" s="25"/>
      <c r="AC9" s="5"/>
      <c r="AD9" s="25"/>
      <c r="AE9" s="5"/>
      <c r="AF9" s="25"/>
      <c r="AG9" s="5"/>
      <c r="AH9" s="48"/>
      <c r="AI9" s="25"/>
      <c r="AJ9" s="5"/>
      <c r="AK9" s="25"/>
      <c r="AL9" s="5"/>
      <c r="AM9" s="25"/>
      <c r="AN9" s="5"/>
      <c r="AO9" s="25"/>
      <c r="AP9" s="5"/>
      <c r="AQ9" s="25"/>
      <c r="AR9" s="5"/>
      <c r="AS9" s="48"/>
      <c r="AT9" s="25"/>
      <c r="AU9" s="5"/>
      <c r="AV9" s="25"/>
      <c r="AW9" s="5"/>
      <c r="AX9" s="25"/>
      <c r="AY9" s="5"/>
      <c r="AZ9" s="25"/>
      <c r="BA9" s="5"/>
      <c r="BB9" s="25"/>
      <c r="BC9" s="5"/>
      <c r="BD9" s="48"/>
      <c r="BE9" s="25"/>
      <c r="BF9" s="5"/>
      <c r="BG9" s="25"/>
      <c r="BH9" s="5"/>
      <c r="BI9" s="25"/>
      <c r="BJ9" s="5"/>
      <c r="BK9" s="25"/>
      <c r="BL9" s="5"/>
      <c r="BM9" s="25"/>
      <c r="BN9" s="5"/>
      <c r="BO9" s="48"/>
      <c r="BP9" s="25"/>
      <c r="BQ9" s="5"/>
      <c r="BR9" s="25"/>
      <c r="BS9" s="5"/>
      <c r="BT9" s="25"/>
      <c r="BU9" s="5"/>
      <c r="BV9" s="25"/>
      <c r="BW9" s="5"/>
      <c r="BX9" s="25"/>
      <c r="BY9" s="5"/>
      <c r="BZ9" s="48"/>
      <c r="CA9" s="25"/>
      <c r="CB9" s="5"/>
      <c r="CC9" s="25"/>
      <c r="CD9" s="5"/>
      <c r="CE9" s="25"/>
      <c r="CF9" s="5"/>
      <c r="CG9" s="25"/>
      <c r="CH9" s="5"/>
      <c r="CI9" s="25"/>
      <c r="CJ9" s="5"/>
      <c r="CK9" s="48"/>
      <c r="CL9" s="25"/>
      <c r="CM9" s="5"/>
      <c r="CN9" s="25"/>
      <c r="CO9" s="5"/>
      <c r="CP9" s="25"/>
      <c r="CQ9" s="5"/>
      <c r="CR9" s="25"/>
      <c r="CS9" s="5"/>
      <c r="CT9" s="25"/>
      <c r="CU9" s="5"/>
      <c r="CV9" s="48"/>
      <c r="CW9" s="25"/>
      <c r="CX9" s="5"/>
      <c r="CY9" s="25"/>
      <c r="CZ9" s="5"/>
      <c r="DA9" s="25"/>
      <c r="DB9" s="5"/>
      <c r="DC9" s="25"/>
      <c r="DD9" s="5"/>
      <c r="DE9" s="25"/>
      <c r="DF9" s="5"/>
      <c r="DG9" s="48"/>
      <c r="DH9" s="25"/>
      <c r="DI9" s="5"/>
      <c r="DJ9" s="25"/>
      <c r="DK9" s="5"/>
      <c r="DL9" s="25"/>
      <c r="DM9" s="5"/>
      <c r="DN9" s="25"/>
      <c r="DO9" s="5"/>
      <c r="DP9" s="25"/>
      <c r="DQ9" s="5"/>
      <c r="DR9" s="48"/>
      <c r="DS9" s="25"/>
      <c r="DT9" s="5"/>
      <c r="DU9" s="25"/>
      <c r="DV9" s="5"/>
      <c r="DW9" s="25"/>
      <c r="DX9" s="5"/>
      <c r="DY9" s="25"/>
      <c r="DZ9" s="5"/>
    </row>
    <row r="10" spans="1:130" s="85" customFormat="1" ht="14.25" x14ac:dyDescent="0.2">
      <c r="A10" s="49" t="s">
        <v>133</v>
      </c>
      <c r="B10" s="21">
        <v>312432820</v>
      </c>
      <c r="C10" s="22">
        <v>28736</v>
      </c>
      <c r="D10" s="21">
        <v>265461391</v>
      </c>
      <c r="E10" s="22">
        <v>215531</v>
      </c>
      <c r="F10" s="21">
        <v>37860849</v>
      </c>
      <c r="G10" s="22">
        <v>181528</v>
      </c>
      <c r="H10" s="21">
        <v>7207333</v>
      </c>
      <c r="I10" s="22">
        <v>70975</v>
      </c>
      <c r="J10" s="21">
        <v>97219</v>
      </c>
      <c r="K10" s="22">
        <v>6480</v>
      </c>
      <c r="L10" s="164" t="s">
        <v>133</v>
      </c>
      <c r="M10" s="23">
        <v>99931</v>
      </c>
      <c r="N10" s="50">
        <v>9018</v>
      </c>
      <c r="O10" s="19">
        <v>183178</v>
      </c>
      <c r="P10" s="50">
        <v>10138</v>
      </c>
      <c r="Q10" s="19">
        <v>76963</v>
      </c>
      <c r="R10" s="50">
        <v>7366</v>
      </c>
      <c r="S10" s="19">
        <v>581679</v>
      </c>
      <c r="T10" s="50">
        <v>20638</v>
      </c>
      <c r="U10" s="19">
        <v>166348</v>
      </c>
      <c r="V10" s="50">
        <v>9656</v>
      </c>
      <c r="W10" s="164" t="s">
        <v>133</v>
      </c>
      <c r="X10" s="19">
        <v>91600</v>
      </c>
      <c r="Y10" s="50">
        <v>7900</v>
      </c>
      <c r="Z10" s="19">
        <v>24771</v>
      </c>
      <c r="AA10" s="50">
        <v>3563</v>
      </c>
      <c r="AB10" s="19">
        <v>57087</v>
      </c>
      <c r="AC10" s="50">
        <v>4816</v>
      </c>
      <c r="AD10" s="19">
        <v>423995</v>
      </c>
      <c r="AE10" s="50">
        <v>16587</v>
      </c>
      <c r="AF10" s="19">
        <v>270146</v>
      </c>
      <c r="AG10" s="50">
        <v>14222</v>
      </c>
      <c r="AH10" s="164" t="s">
        <v>133</v>
      </c>
      <c r="AI10" s="19">
        <v>60437</v>
      </c>
      <c r="AJ10" s="50">
        <v>6639</v>
      </c>
      <c r="AK10" s="19">
        <v>63788</v>
      </c>
      <c r="AL10" s="50">
        <v>6755</v>
      </c>
      <c r="AM10" s="19">
        <v>304644</v>
      </c>
      <c r="AN10" s="50">
        <v>12194</v>
      </c>
      <c r="AO10" s="19">
        <v>135472</v>
      </c>
      <c r="AP10" s="50">
        <v>9568</v>
      </c>
      <c r="AQ10" s="19">
        <v>77470</v>
      </c>
      <c r="AR10" s="50">
        <v>6772</v>
      </c>
      <c r="AS10" s="164" t="s">
        <v>133</v>
      </c>
      <c r="AT10" s="19">
        <v>93983</v>
      </c>
      <c r="AU10" s="50">
        <v>6748</v>
      </c>
      <c r="AV10" s="19">
        <v>98713</v>
      </c>
      <c r="AW10" s="50">
        <v>6469</v>
      </c>
      <c r="AX10" s="19">
        <v>99711</v>
      </c>
      <c r="AY10" s="50">
        <v>9837</v>
      </c>
      <c r="AZ10" s="19">
        <v>28840</v>
      </c>
      <c r="BA10" s="50">
        <v>3359</v>
      </c>
      <c r="BB10" s="19">
        <v>183316</v>
      </c>
      <c r="BC10" s="50">
        <v>10832</v>
      </c>
      <c r="BD10" s="164" t="s">
        <v>133</v>
      </c>
      <c r="BE10" s="19">
        <v>155524</v>
      </c>
      <c r="BF10" s="50">
        <v>8476</v>
      </c>
      <c r="BG10" s="19">
        <v>166996</v>
      </c>
      <c r="BH10" s="50">
        <v>10033</v>
      </c>
      <c r="BI10" s="19">
        <v>119221</v>
      </c>
      <c r="BJ10" s="50">
        <v>7696</v>
      </c>
      <c r="BK10" s="19">
        <v>72430</v>
      </c>
      <c r="BL10" s="50">
        <v>7310</v>
      </c>
      <c r="BM10" s="19">
        <v>138612</v>
      </c>
      <c r="BN10" s="50">
        <v>8539</v>
      </c>
      <c r="BO10" s="164" t="s">
        <v>133</v>
      </c>
      <c r="BP10" s="19">
        <v>31590</v>
      </c>
      <c r="BQ10" s="50">
        <v>3927</v>
      </c>
      <c r="BR10" s="19">
        <v>47755</v>
      </c>
      <c r="BS10" s="50">
        <v>4407</v>
      </c>
      <c r="BT10" s="19">
        <v>100922</v>
      </c>
      <c r="BU10" s="50">
        <v>8543</v>
      </c>
      <c r="BV10" s="19">
        <v>46086</v>
      </c>
      <c r="BW10" s="50">
        <v>4872</v>
      </c>
      <c r="BX10" s="19">
        <v>202319</v>
      </c>
      <c r="BY10" s="50">
        <v>9001</v>
      </c>
      <c r="BZ10" s="164" t="s">
        <v>133</v>
      </c>
      <c r="CA10" s="19">
        <v>75597</v>
      </c>
      <c r="CB10" s="50">
        <v>8508</v>
      </c>
      <c r="CC10" s="19">
        <v>401440</v>
      </c>
      <c r="CD10" s="50">
        <v>15263</v>
      </c>
      <c r="CE10" s="19">
        <v>247090</v>
      </c>
      <c r="CF10" s="50">
        <v>13216</v>
      </c>
      <c r="CG10" s="19">
        <v>29808</v>
      </c>
      <c r="CH10" s="50">
        <v>3825</v>
      </c>
      <c r="CI10" s="19">
        <v>201515</v>
      </c>
      <c r="CJ10" s="50">
        <v>10235</v>
      </c>
      <c r="CK10" s="164" t="s">
        <v>133</v>
      </c>
      <c r="CL10" s="19">
        <v>100561</v>
      </c>
      <c r="CM10" s="50">
        <v>9173</v>
      </c>
      <c r="CN10" s="19">
        <v>111680</v>
      </c>
      <c r="CO10" s="50">
        <v>8564</v>
      </c>
      <c r="CP10" s="19">
        <v>247295</v>
      </c>
      <c r="CQ10" s="50">
        <v>10934</v>
      </c>
      <c r="CR10" s="19">
        <v>36119</v>
      </c>
      <c r="CS10" s="50">
        <v>3823</v>
      </c>
      <c r="CT10" s="19">
        <v>128726</v>
      </c>
      <c r="CU10" s="50">
        <v>9644</v>
      </c>
      <c r="CV10" s="164" t="s">
        <v>133</v>
      </c>
      <c r="CW10" s="19">
        <v>29118</v>
      </c>
      <c r="CX10" s="50">
        <v>4515</v>
      </c>
      <c r="CY10" s="19">
        <v>159497</v>
      </c>
      <c r="CZ10" s="50">
        <v>9420</v>
      </c>
      <c r="DA10" s="19">
        <v>409977</v>
      </c>
      <c r="DB10" s="50">
        <v>18230</v>
      </c>
      <c r="DC10" s="19">
        <v>91943</v>
      </c>
      <c r="DD10" s="50">
        <v>8829</v>
      </c>
      <c r="DE10" s="19">
        <v>21773</v>
      </c>
      <c r="DF10" s="50">
        <v>3992</v>
      </c>
      <c r="DG10" s="164" t="s">
        <v>133</v>
      </c>
      <c r="DH10" s="19">
        <v>236420</v>
      </c>
      <c r="DI10" s="50">
        <v>9669</v>
      </c>
      <c r="DJ10" s="19">
        <v>191053</v>
      </c>
      <c r="DK10" s="50">
        <v>10178</v>
      </c>
      <c r="DL10" s="19">
        <v>48627</v>
      </c>
      <c r="DM10" s="50">
        <v>4779</v>
      </c>
      <c r="DN10" s="19">
        <v>110198</v>
      </c>
      <c r="DO10" s="50">
        <v>8147</v>
      </c>
      <c r="DP10" s="19">
        <v>28150</v>
      </c>
      <c r="DQ10" s="50">
        <v>4294</v>
      </c>
      <c r="DR10" s="164" t="s">
        <v>133</v>
      </c>
      <c r="DS10" s="19">
        <v>1903247</v>
      </c>
      <c r="DT10" s="50">
        <v>36322</v>
      </c>
      <c r="DU10" s="19">
        <v>73846</v>
      </c>
      <c r="DV10" s="50">
        <v>9838</v>
      </c>
      <c r="DW10" s="19">
        <v>18416</v>
      </c>
      <c r="DX10" s="50">
        <v>3666</v>
      </c>
      <c r="DY10" s="19">
        <v>1810985</v>
      </c>
      <c r="DZ10" s="50">
        <v>33055</v>
      </c>
    </row>
    <row r="11" spans="1:130" s="85" customFormat="1" x14ac:dyDescent="0.2">
      <c r="A11" s="51"/>
      <c r="B11" s="18"/>
      <c r="C11" s="17"/>
      <c r="D11" s="18"/>
      <c r="E11" s="17"/>
      <c r="F11" s="18"/>
      <c r="G11" s="17"/>
      <c r="H11" s="18"/>
      <c r="I11" s="17"/>
      <c r="J11" s="18"/>
      <c r="K11" s="17"/>
      <c r="L11" s="84"/>
      <c r="M11" s="21"/>
      <c r="N11" s="22"/>
      <c r="O11" s="18"/>
      <c r="P11" s="17"/>
      <c r="Q11" s="18"/>
      <c r="R11" s="17"/>
      <c r="S11" s="18"/>
      <c r="T11" s="17"/>
      <c r="U11" s="18"/>
      <c r="V11" s="17"/>
      <c r="W11" s="84"/>
      <c r="X11" s="18"/>
      <c r="Y11" s="17"/>
      <c r="Z11" s="18"/>
      <c r="AA11" s="17"/>
      <c r="AB11" s="18"/>
      <c r="AC11" s="17"/>
      <c r="AD11" s="18"/>
      <c r="AE11" s="17"/>
      <c r="AF11" s="18"/>
      <c r="AG11" s="17"/>
      <c r="AH11" s="84"/>
      <c r="AI11" s="18"/>
      <c r="AJ11" s="17"/>
      <c r="AK11" s="18"/>
      <c r="AL11" s="17"/>
      <c r="AM11" s="18"/>
      <c r="AN11" s="17"/>
      <c r="AO11" s="18"/>
      <c r="AP11" s="17"/>
      <c r="AQ11" s="18"/>
      <c r="AR11" s="17"/>
      <c r="AS11" s="84"/>
      <c r="AT11" s="18"/>
      <c r="AU11" s="17"/>
      <c r="AV11" s="18"/>
      <c r="AW11" s="17"/>
      <c r="AX11" s="18"/>
      <c r="AY11" s="17"/>
      <c r="AZ11" s="18"/>
      <c r="BA11" s="17"/>
      <c r="BB11" s="18"/>
      <c r="BC11" s="17"/>
      <c r="BD11" s="84"/>
      <c r="BE11" s="18"/>
      <c r="BF11" s="17"/>
      <c r="BG11" s="18"/>
      <c r="BH11" s="17"/>
      <c r="BI11" s="18"/>
      <c r="BJ11" s="17"/>
      <c r="BK11" s="18"/>
      <c r="BL11" s="17"/>
      <c r="BM11" s="18"/>
      <c r="BN11" s="17"/>
      <c r="BO11" s="84"/>
      <c r="BP11" s="18"/>
      <c r="BQ11" s="17"/>
      <c r="BR11" s="18"/>
      <c r="BS11" s="17"/>
      <c r="BT11" s="18"/>
      <c r="BU11" s="17"/>
      <c r="BV11" s="18"/>
      <c r="BW11" s="17"/>
      <c r="BX11" s="18"/>
      <c r="BY11" s="17"/>
      <c r="BZ11" s="84"/>
      <c r="CA11" s="18"/>
      <c r="CB11" s="17"/>
      <c r="CC11" s="18"/>
      <c r="CD11" s="17"/>
      <c r="CE11" s="18"/>
      <c r="CF11" s="17"/>
      <c r="CG11" s="18"/>
      <c r="CH11" s="17"/>
      <c r="CI11" s="18"/>
      <c r="CJ11" s="17"/>
      <c r="CK11" s="84"/>
      <c r="CL11" s="18"/>
      <c r="CM11" s="17"/>
      <c r="CN11" s="18"/>
      <c r="CO11" s="17"/>
      <c r="CP11" s="18"/>
      <c r="CQ11" s="17"/>
      <c r="CR11" s="18"/>
      <c r="CS11" s="17"/>
      <c r="CT11" s="18"/>
      <c r="CU11" s="17"/>
      <c r="CV11" s="84"/>
      <c r="CW11" s="18"/>
      <c r="CX11" s="17"/>
      <c r="CY11" s="18"/>
      <c r="CZ11" s="17"/>
      <c r="DA11" s="18"/>
      <c r="DB11" s="17"/>
      <c r="DC11" s="18"/>
      <c r="DD11" s="17"/>
      <c r="DE11" s="18"/>
      <c r="DF11" s="17"/>
      <c r="DG11" s="84"/>
      <c r="DH11" s="18"/>
      <c r="DI11" s="17"/>
      <c r="DJ11" s="18"/>
      <c r="DK11" s="17"/>
      <c r="DL11" s="18"/>
      <c r="DM11" s="17"/>
      <c r="DN11" s="18"/>
      <c r="DO11" s="17"/>
      <c r="DP11" s="18"/>
      <c r="DQ11" s="17"/>
      <c r="DR11" s="84"/>
      <c r="DS11" s="21"/>
      <c r="DT11" s="22"/>
      <c r="DU11" s="21"/>
      <c r="DV11" s="22"/>
      <c r="DW11" s="21"/>
      <c r="DX11" s="22"/>
      <c r="DY11" s="21"/>
      <c r="DZ11" s="22"/>
    </row>
    <row r="12" spans="1:130" x14ac:dyDescent="0.2">
      <c r="A12" s="52" t="s">
        <v>0</v>
      </c>
      <c r="B12" s="53">
        <v>4781296</v>
      </c>
      <c r="C12" s="54">
        <v>3371</v>
      </c>
      <c r="D12" s="53">
        <v>4067683</v>
      </c>
      <c r="E12" s="54">
        <v>20967</v>
      </c>
      <c r="F12" s="53">
        <v>594583</v>
      </c>
      <c r="G12" s="54">
        <v>19882</v>
      </c>
      <c r="H12" s="53">
        <v>104102</v>
      </c>
      <c r="I12" s="54">
        <v>7789</v>
      </c>
      <c r="J12" s="23" t="s">
        <v>61</v>
      </c>
      <c r="K12" s="50" t="s">
        <v>61</v>
      </c>
      <c r="L12" s="52" t="s">
        <v>0</v>
      </c>
      <c r="M12" s="23">
        <v>1026</v>
      </c>
      <c r="N12" s="50">
        <v>819</v>
      </c>
      <c r="O12" s="19">
        <v>1077</v>
      </c>
      <c r="P12" s="50">
        <v>701</v>
      </c>
      <c r="Q12" s="19">
        <v>1108</v>
      </c>
      <c r="R12" s="50">
        <v>614</v>
      </c>
      <c r="S12" s="19">
        <v>4918</v>
      </c>
      <c r="T12" s="50">
        <v>2121</v>
      </c>
      <c r="U12" s="19">
        <v>698</v>
      </c>
      <c r="V12" s="50">
        <v>386</v>
      </c>
      <c r="W12" s="52" t="s">
        <v>0</v>
      </c>
      <c r="X12" s="19">
        <v>439</v>
      </c>
      <c r="Y12" s="50">
        <v>460</v>
      </c>
      <c r="Z12" s="19">
        <v>0</v>
      </c>
      <c r="AA12" s="50">
        <v>189</v>
      </c>
      <c r="AB12" s="19">
        <v>10</v>
      </c>
      <c r="AC12" s="50">
        <v>17</v>
      </c>
      <c r="AD12" s="19">
        <v>11518</v>
      </c>
      <c r="AE12" s="50">
        <v>2283</v>
      </c>
      <c r="AF12" s="19">
        <v>17867</v>
      </c>
      <c r="AG12" s="50">
        <v>3622</v>
      </c>
      <c r="AH12" s="52" t="s">
        <v>0</v>
      </c>
      <c r="AI12" s="19">
        <v>718</v>
      </c>
      <c r="AJ12" s="50">
        <v>733</v>
      </c>
      <c r="AK12" s="19">
        <v>222</v>
      </c>
      <c r="AL12" s="50">
        <v>222</v>
      </c>
      <c r="AM12" s="19">
        <v>3126</v>
      </c>
      <c r="AN12" s="50">
        <v>1616</v>
      </c>
      <c r="AO12" s="19">
        <v>1303</v>
      </c>
      <c r="AP12" s="50">
        <v>752</v>
      </c>
      <c r="AQ12" s="19">
        <v>699</v>
      </c>
      <c r="AR12" s="50">
        <v>518</v>
      </c>
      <c r="AS12" s="52" t="s">
        <v>0</v>
      </c>
      <c r="AT12" s="19">
        <v>566</v>
      </c>
      <c r="AU12" s="50">
        <v>397</v>
      </c>
      <c r="AV12" s="19">
        <v>2498</v>
      </c>
      <c r="AW12" s="50">
        <v>1288</v>
      </c>
      <c r="AX12" s="19">
        <v>1429</v>
      </c>
      <c r="AY12" s="50">
        <v>944</v>
      </c>
      <c r="AZ12" s="19">
        <v>52</v>
      </c>
      <c r="BA12" s="50">
        <v>85</v>
      </c>
      <c r="BB12" s="19">
        <v>960</v>
      </c>
      <c r="BC12" s="50">
        <v>641</v>
      </c>
      <c r="BD12" s="52" t="s">
        <v>0</v>
      </c>
      <c r="BE12" s="19">
        <v>972</v>
      </c>
      <c r="BF12" s="50">
        <v>788</v>
      </c>
      <c r="BG12" s="19">
        <v>2801</v>
      </c>
      <c r="BH12" s="50">
        <v>1067</v>
      </c>
      <c r="BI12" s="19">
        <v>487</v>
      </c>
      <c r="BJ12" s="50">
        <v>373</v>
      </c>
      <c r="BK12" s="19">
        <v>7706</v>
      </c>
      <c r="BL12" s="50">
        <v>2173</v>
      </c>
      <c r="BM12" s="19">
        <v>1501</v>
      </c>
      <c r="BN12" s="50">
        <v>982</v>
      </c>
      <c r="BO12" s="52" t="s">
        <v>0</v>
      </c>
      <c r="BP12" s="19">
        <v>537</v>
      </c>
      <c r="BQ12" s="50">
        <v>527</v>
      </c>
      <c r="BR12" s="19">
        <v>173</v>
      </c>
      <c r="BS12" s="50">
        <v>189</v>
      </c>
      <c r="BT12" s="19">
        <v>569</v>
      </c>
      <c r="BU12" s="50">
        <v>531</v>
      </c>
      <c r="BV12" s="19">
        <v>0</v>
      </c>
      <c r="BW12" s="50">
        <v>185</v>
      </c>
      <c r="BX12" s="19">
        <v>743</v>
      </c>
      <c r="BY12" s="50">
        <v>352</v>
      </c>
      <c r="BZ12" s="52" t="s">
        <v>0</v>
      </c>
      <c r="CA12" s="19">
        <v>1838</v>
      </c>
      <c r="CB12" s="50">
        <v>1580</v>
      </c>
      <c r="CC12" s="19">
        <v>2735</v>
      </c>
      <c r="CD12" s="50">
        <v>912</v>
      </c>
      <c r="CE12" s="19">
        <v>5663</v>
      </c>
      <c r="CF12" s="50">
        <v>2370</v>
      </c>
      <c r="CG12" s="19">
        <v>148</v>
      </c>
      <c r="CH12" s="50">
        <v>168</v>
      </c>
      <c r="CI12" s="19">
        <v>3678</v>
      </c>
      <c r="CJ12" s="50">
        <v>1931</v>
      </c>
      <c r="CK12" s="52" t="s">
        <v>0</v>
      </c>
      <c r="CL12" s="19">
        <v>669</v>
      </c>
      <c r="CM12" s="50">
        <v>573</v>
      </c>
      <c r="CN12" s="19">
        <v>228</v>
      </c>
      <c r="CO12" s="50">
        <v>215</v>
      </c>
      <c r="CP12" s="19">
        <v>1488</v>
      </c>
      <c r="CQ12" s="50">
        <v>907</v>
      </c>
      <c r="CR12" s="19">
        <v>121</v>
      </c>
      <c r="CS12" s="50">
        <v>143</v>
      </c>
      <c r="CT12" s="19">
        <v>1795</v>
      </c>
      <c r="CU12" s="50">
        <v>1169</v>
      </c>
      <c r="CV12" s="52" t="s">
        <v>0</v>
      </c>
      <c r="CW12" s="19">
        <v>318</v>
      </c>
      <c r="CX12" s="50">
        <v>544</v>
      </c>
      <c r="CY12" s="19">
        <v>8806</v>
      </c>
      <c r="CZ12" s="50">
        <v>2373</v>
      </c>
      <c r="DA12" s="19">
        <v>4413</v>
      </c>
      <c r="DB12" s="50">
        <v>1353</v>
      </c>
      <c r="DC12" s="19">
        <v>1881</v>
      </c>
      <c r="DD12" s="50">
        <v>1653</v>
      </c>
      <c r="DE12" s="19">
        <v>19</v>
      </c>
      <c r="DF12" s="50">
        <v>39</v>
      </c>
      <c r="DG12" s="52" t="s">
        <v>0</v>
      </c>
      <c r="DH12" s="19">
        <v>3303</v>
      </c>
      <c r="DI12" s="50">
        <v>1384</v>
      </c>
      <c r="DJ12" s="19">
        <v>589</v>
      </c>
      <c r="DK12" s="50">
        <v>514</v>
      </c>
      <c r="DL12" s="19">
        <v>109</v>
      </c>
      <c r="DM12" s="50">
        <v>186</v>
      </c>
      <c r="DN12" s="19">
        <v>296</v>
      </c>
      <c r="DO12" s="50">
        <v>233</v>
      </c>
      <c r="DP12" s="19">
        <v>282</v>
      </c>
      <c r="DQ12" s="50">
        <v>272</v>
      </c>
      <c r="DR12" s="52" t="s">
        <v>0</v>
      </c>
      <c r="DS12" s="19">
        <v>14928</v>
      </c>
      <c r="DT12" s="50">
        <v>3443</v>
      </c>
      <c r="DU12" s="19">
        <v>312</v>
      </c>
      <c r="DV12" s="50">
        <v>330</v>
      </c>
      <c r="DW12" s="19">
        <v>156</v>
      </c>
      <c r="DX12" s="50">
        <v>163</v>
      </c>
      <c r="DY12" s="19">
        <v>14460</v>
      </c>
      <c r="DZ12" s="50">
        <v>3423</v>
      </c>
    </row>
    <row r="13" spans="1:130" x14ac:dyDescent="0.2">
      <c r="A13" s="52" t="s">
        <v>1</v>
      </c>
      <c r="B13" s="53">
        <v>725193</v>
      </c>
      <c r="C13" s="54">
        <v>1551</v>
      </c>
      <c r="D13" s="53">
        <v>583799</v>
      </c>
      <c r="E13" s="54">
        <v>9191</v>
      </c>
      <c r="F13" s="53">
        <v>99953</v>
      </c>
      <c r="G13" s="54">
        <v>8006</v>
      </c>
      <c r="H13" s="53">
        <v>34360</v>
      </c>
      <c r="I13" s="54">
        <v>4808</v>
      </c>
      <c r="J13" s="19">
        <v>572</v>
      </c>
      <c r="K13" s="50">
        <v>589</v>
      </c>
      <c r="L13" s="52" t="s">
        <v>1</v>
      </c>
      <c r="M13" s="23" t="s">
        <v>61</v>
      </c>
      <c r="N13" s="50" t="s">
        <v>61</v>
      </c>
      <c r="O13" s="23">
        <v>733</v>
      </c>
      <c r="P13" s="50">
        <v>446</v>
      </c>
      <c r="Q13" s="19">
        <v>403</v>
      </c>
      <c r="R13" s="50">
        <v>329</v>
      </c>
      <c r="S13" s="19">
        <v>2874</v>
      </c>
      <c r="T13" s="50">
        <v>914</v>
      </c>
      <c r="U13" s="19">
        <v>2359</v>
      </c>
      <c r="V13" s="50">
        <v>1304</v>
      </c>
      <c r="W13" s="52" t="s">
        <v>1</v>
      </c>
      <c r="X13" s="19">
        <v>22</v>
      </c>
      <c r="Y13" s="50">
        <v>34</v>
      </c>
      <c r="Z13" s="19">
        <v>0</v>
      </c>
      <c r="AA13" s="50">
        <v>189</v>
      </c>
      <c r="AB13" s="19">
        <v>0</v>
      </c>
      <c r="AC13" s="50">
        <v>203</v>
      </c>
      <c r="AD13" s="19">
        <v>781</v>
      </c>
      <c r="AE13" s="50">
        <v>702</v>
      </c>
      <c r="AF13" s="19">
        <v>1808</v>
      </c>
      <c r="AG13" s="50">
        <v>1319</v>
      </c>
      <c r="AH13" s="52" t="s">
        <v>1</v>
      </c>
      <c r="AI13" s="19">
        <v>257</v>
      </c>
      <c r="AJ13" s="50">
        <v>264</v>
      </c>
      <c r="AK13" s="19">
        <v>555</v>
      </c>
      <c r="AL13" s="50">
        <v>405</v>
      </c>
      <c r="AM13" s="19">
        <v>2012</v>
      </c>
      <c r="AN13" s="50">
        <v>1054</v>
      </c>
      <c r="AO13" s="19">
        <v>775</v>
      </c>
      <c r="AP13" s="50">
        <v>936</v>
      </c>
      <c r="AQ13" s="19">
        <v>31</v>
      </c>
      <c r="AR13" s="50">
        <v>64</v>
      </c>
      <c r="AS13" s="52" t="s">
        <v>1</v>
      </c>
      <c r="AT13" s="19">
        <v>984</v>
      </c>
      <c r="AU13" s="50">
        <v>895</v>
      </c>
      <c r="AV13" s="19">
        <v>206</v>
      </c>
      <c r="AW13" s="50">
        <v>271</v>
      </c>
      <c r="AX13" s="19">
        <v>167</v>
      </c>
      <c r="AY13" s="50">
        <v>198</v>
      </c>
      <c r="AZ13" s="19">
        <v>44</v>
      </c>
      <c r="BA13" s="50">
        <v>60</v>
      </c>
      <c r="BB13" s="19">
        <v>528</v>
      </c>
      <c r="BC13" s="50">
        <v>499</v>
      </c>
      <c r="BD13" s="52" t="s">
        <v>1</v>
      </c>
      <c r="BE13" s="19">
        <v>95</v>
      </c>
      <c r="BF13" s="50">
        <v>140</v>
      </c>
      <c r="BG13" s="19">
        <v>563</v>
      </c>
      <c r="BH13" s="50">
        <v>389</v>
      </c>
      <c r="BI13" s="19">
        <v>111</v>
      </c>
      <c r="BJ13" s="50">
        <v>115</v>
      </c>
      <c r="BK13" s="19">
        <v>140</v>
      </c>
      <c r="BL13" s="50">
        <v>152</v>
      </c>
      <c r="BM13" s="19">
        <v>876</v>
      </c>
      <c r="BN13" s="50">
        <v>683</v>
      </c>
      <c r="BO13" s="52" t="s">
        <v>1</v>
      </c>
      <c r="BP13" s="19">
        <v>195</v>
      </c>
      <c r="BQ13" s="50">
        <v>193</v>
      </c>
      <c r="BR13" s="19">
        <v>0</v>
      </c>
      <c r="BS13" s="50">
        <v>157</v>
      </c>
      <c r="BT13" s="19">
        <v>469</v>
      </c>
      <c r="BU13" s="50">
        <v>302</v>
      </c>
      <c r="BV13" s="19">
        <v>16</v>
      </c>
      <c r="BW13" s="50">
        <v>34</v>
      </c>
      <c r="BX13" s="19">
        <v>233</v>
      </c>
      <c r="BY13" s="50">
        <v>171</v>
      </c>
      <c r="BZ13" s="52" t="s">
        <v>1</v>
      </c>
      <c r="CA13" s="19">
        <v>620</v>
      </c>
      <c r="CB13" s="50">
        <v>509</v>
      </c>
      <c r="CC13" s="19">
        <v>694</v>
      </c>
      <c r="CD13" s="50">
        <v>480</v>
      </c>
      <c r="CE13" s="19">
        <v>2744</v>
      </c>
      <c r="CF13" s="50">
        <v>1781</v>
      </c>
      <c r="CG13" s="19">
        <v>95</v>
      </c>
      <c r="CH13" s="50">
        <v>162</v>
      </c>
      <c r="CI13" s="19">
        <v>734</v>
      </c>
      <c r="CJ13" s="50">
        <v>464</v>
      </c>
      <c r="CK13" s="52" t="s">
        <v>1</v>
      </c>
      <c r="CL13" s="19">
        <v>318</v>
      </c>
      <c r="CM13" s="50">
        <v>226</v>
      </c>
      <c r="CN13" s="19">
        <v>1264</v>
      </c>
      <c r="CO13" s="50">
        <v>550</v>
      </c>
      <c r="CP13" s="19">
        <v>1074</v>
      </c>
      <c r="CQ13" s="50">
        <v>702</v>
      </c>
      <c r="CR13" s="19">
        <v>0</v>
      </c>
      <c r="CS13" s="50">
        <v>200</v>
      </c>
      <c r="CT13" s="19">
        <v>354</v>
      </c>
      <c r="CU13" s="50">
        <v>422</v>
      </c>
      <c r="CV13" s="52" t="s">
        <v>1</v>
      </c>
      <c r="CW13" s="19">
        <v>54</v>
      </c>
      <c r="CX13" s="50">
        <v>96</v>
      </c>
      <c r="CY13" s="19">
        <v>570</v>
      </c>
      <c r="CZ13" s="50">
        <v>359</v>
      </c>
      <c r="DA13" s="19">
        <v>2477</v>
      </c>
      <c r="DB13" s="50">
        <v>1055</v>
      </c>
      <c r="DC13" s="19">
        <v>1363</v>
      </c>
      <c r="DD13" s="50">
        <v>931</v>
      </c>
      <c r="DE13" s="19">
        <v>6</v>
      </c>
      <c r="DF13" s="50">
        <v>13</v>
      </c>
      <c r="DG13" s="52" t="s">
        <v>1</v>
      </c>
      <c r="DH13" s="19">
        <v>727</v>
      </c>
      <c r="DI13" s="50">
        <v>552</v>
      </c>
      <c r="DJ13" s="19">
        <v>2984</v>
      </c>
      <c r="DK13" s="50">
        <v>1199</v>
      </c>
      <c r="DL13" s="19">
        <v>257</v>
      </c>
      <c r="DM13" s="50">
        <v>252</v>
      </c>
      <c r="DN13" s="19">
        <v>216</v>
      </c>
      <c r="DO13" s="50">
        <v>241</v>
      </c>
      <c r="DP13" s="19">
        <v>0</v>
      </c>
      <c r="DQ13" s="50">
        <v>193</v>
      </c>
      <c r="DR13" s="52" t="s">
        <v>1</v>
      </c>
      <c r="DS13" s="19">
        <v>7081</v>
      </c>
      <c r="DT13" s="50">
        <v>1794</v>
      </c>
      <c r="DU13" s="19">
        <v>184</v>
      </c>
      <c r="DV13" s="50">
        <v>202</v>
      </c>
      <c r="DW13" s="19">
        <v>25</v>
      </c>
      <c r="DX13" s="50">
        <v>39</v>
      </c>
      <c r="DY13" s="19">
        <v>6872</v>
      </c>
      <c r="DZ13" s="50">
        <v>1748</v>
      </c>
    </row>
    <row r="14" spans="1:130" x14ac:dyDescent="0.2">
      <c r="A14" s="52" t="s">
        <v>2</v>
      </c>
      <c r="B14" s="53">
        <v>6543362</v>
      </c>
      <c r="C14" s="54">
        <v>4567</v>
      </c>
      <c r="D14" s="53">
        <v>5321158</v>
      </c>
      <c r="E14" s="54">
        <v>29468</v>
      </c>
      <c r="F14" s="53">
        <v>941347</v>
      </c>
      <c r="G14" s="54">
        <v>27201</v>
      </c>
      <c r="H14" s="53">
        <v>236146</v>
      </c>
      <c r="I14" s="54">
        <v>10894</v>
      </c>
      <c r="J14" s="19">
        <v>2140</v>
      </c>
      <c r="K14" s="50">
        <v>1423</v>
      </c>
      <c r="L14" s="52" t="s">
        <v>2</v>
      </c>
      <c r="M14" s="23">
        <v>4418</v>
      </c>
      <c r="N14" s="50">
        <v>1665</v>
      </c>
      <c r="O14" s="23" t="s">
        <v>61</v>
      </c>
      <c r="P14" s="50" t="s">
        <v>61</v>
      </c>
      <c r="Q14" s="23">
        <v>310</v>
      </c>
      <c r="R14" s="50">
        <v>260</v>
      </c>
      <c r="S14" s="19">
        <v>47959</v>
      </c>
      <c r="T14" s="50">
        <v>5024</v>
      </c>
      <c r="U14" s="19">
        <v>8325</v>
      </c>
      <c r="V14" s="50">
        <v>1749</v>
      </c>
      <c r="W14" s="52" t="s">
        <v>2</v>
      </c>
      <c r="X14" s="19">
        <v>1029</v>
      </c>
      <c r="Y14" s="50">
        <v>556</v>
      </c>
      <c r="Z14" s="19">
        <v>534</v>
      </c>
      <c r="AA14" s="50">
        <v>371</v>
      </c>
      <c r="AB14" s="19">
        <v>230</v>
      </c>
      <c r="AC14" s="50">
        <v>242</v>
      </c>
      <c r="AD14" s="19">
        <v>6828</v>
      </c>
      <c r="AE14" s="50">
        <v>1804</v>
      </c>
      <c r="AF14" s="19">
        <v>2647</v>
      </c>
      <c r="AG14" s="50">
        <v>1272</v>
      </c>
      <c r="AH14" s="52" t="s">
        <v>2</v>
      </c>
      <c r="AI14" s="19">
        <v>2776</v>
      </c>
      <c r="AJ14" s="50">
        <v>1195</v>
      </c>
      <c r="AK14" s="19">
        <v>3563</v>
      </c>
      <c r="AL14" s="50">
        <v>1466</v>
      </c>
      <c r="AM14" s="19">
        <v>7264</v>
      </c>
      <c r="AN14" s="50">
        <v>2229</v>
      </c>
      <c r="AO14" s="19">
        <v>3688</v>
      </c>
      <c r="AP14" s="50">
        <v>1236</v>
      </c>
      <c r="AQ14" s="19">
        <v>2680</v>
      </c>
      <c r="AR14" s="50">
        <v>1173</v>
      </c>
      <c r="AS14" s="52" t="s">
        <v>2</v>
      </c>
      <c r="AT14" s="19">
        <v>1818</v>
      </c>
      <c r="AU14" s="50">
        <v>859</v>
      </c>
      <c r="AV14" s="19">
        <v>885</v>
      </c>
      <c r="AW14" s="50">
        <v>540</v>
      </c>
      <c r="AX14" s="19">
        <v>1478</v>
      </c>
      <c r="AY14" s="50">
        <v>763</v>
      </c>
      <c r="AZ14" s="19">
        <v>881</v>
      </c>
      <c r="BA14" s="50">
        <v>633</v>
      </c>
      <c r="BB14" s="19">
        <v>1812</v>
      </c>
      <c r="BC14" s="50">
        <v>852</v>
      </c>
      <c r="BD14" s="52" t="s">
        <v>2</v>
      </c>
      <c r="BE14" s="19">
        <v>1331</v>
      </c>
      <c r="BF14" s="50">
        <v>681</v>
      </c>
      <c r="BG14" s="19">
        <v>8099</v>
      </c>
      <c r="BH14" s="50">
        <v>2549</v>
      </c>
      <c r="BI14" s="19">
        <v>5618</v>
      </c>
      <c r="BJ14" s="50">
        <v>1572</v>
      </c>
      <c r="BK14" s="19">
        <v>500</v>
      </c>
      <c r="BL14" s="50">
        <v>287</v>
      </c>
      <c r="BM14" s="19">
        <v>2768</v>
      </c>
      <c r="BN14" s="50">
        <v>1118</v>
      </c>
      <c r="BO14" s="52" t="s">
        <v>2</v>
      </c>
      <c r="BP14" s="19">
        <v>2087</v>
      </c>
      <c r="BQ14" s="50">
        <v>1130</v>
      </c>
      <c r="BR14" s="19">
        <v>2749</v>
      </c>
      <c r="BS14" s="50">
        <v>1628</v>
      </c>
      <c r="BT14" s="19">
        <v>9442</v>
      </c>
      <c r="BU14" s="50">
        <v>2867</v>
      </c>
      <c r="BV14" s="19">
        <v>462</v>
      </c>
      <c r="BW14" s="50">
        <v>536</v>
      </c>
      <c r="BX14" s="19">
        <v>3817</v>
      </c>
      <c r="BY14" s="50">
        <v>1606</v>
      </c>
      <c r="BZ14" s="52" t="s">
        <v>2</v>
      </c>
      <c r="CA14" s="19">
        <v>6526</v>
      </c>
      <c r="CB14" s="50">
        <v>1994</v>
      </c>
      <c r="CC14" s="19">
        <v>6846</v>
      </c>
      <c r="CD14" s="50">
        <v>2186</v>
      </c>
      <c r="CE14" s="19">
        <v>2583</v>
      </c>
      <c r="CF14" s="50">
        <v>1073</v>
      </c>
      <c r="CG14" s="19">
        <v>906</v>
      </c>
      <c r="CH14" s="50">
        <v>764</v>
      </c>
      <c r="CI14" s="19">
        <v>3692</v>
      </c>
      <c r="CJ14" s="50">
        <v>1018</v>
      </c>
      <c r="CK14" s="52" t="s">
        <v>2</v>
      </c>
      <c r="CL14" s="19">
        <v>1701</v>
      </c>
      <c r="CM14" s="50">
        <v>1308</v>
      </c>
      <c r="CN14" s="19">
        <v>9331</v>
      </c>
      <c r="CO14" s="50">
        <v>1965</v>
      </c>
      <c r="CP14" s="19">
        <v>5726</v>
      </c>
      <c r="CQ14" s="50">
        <v>2168</v>
      </c>
      <c r="CR14" s="19">
        <v>464</v>
      </c>
      <c r="CS14" s="50">
        <v>374</v>
      </c>
      <c r="CT14" s="19">
        <v>2045</v>
      </c>
      <c r="CU14" s="50">
        <v>1281</v>
      </c>
      <c r="CV14" s="52" t="s">
        <v>2</v>
      </c>
      <c r="CW14" s="19">
        <v>1508</v>
      </c>
      <c r="CX14" s="50">
        <v>725</v>
      </c>
      <c r="CY14" s="19">
        <v>3292</v>
      </c>
      <c r="CZ14" s="50">
        <v>1678</v>
      </c>
      <c r="DA14" s="19">
        <v>17742</v>
      </c>
      <c r="DB14" s="50">
        <v>4107</v>
      </c>
      <c r="DC14" s="19">
        <v>9093</v>
      </c>
      <c r="DD14" s="50">
        <v>2703</v>
      </c>
      <c r="DE14" s="19">
        <v>306</v>
      </c>
      <c r="DF14" s="50">
        <v>279</v>
      </c>
      <c r="DG14" s="52" t="s">
        <v>2</v>
      </c>
      <c r="DH14" s="19">
        <v>3771</v>
      </c>
      <c r="DI14" s="50">
        <v>1476</v>
      </c>
      <c r="DJ14" s="19">
        <v>14756</v>
      </c>
      <c r="DK14" s="50">
        <v>3227</v>
      </c>
      <c r="DL14" s="19">
        <v>188</v>
      </c>
      <c r="DM14" s="50">
        <v>224</v>
      </c>
      <c r="DN14" s="19">
        <v>5694</v>
      </c>
      <c r="DO14" s="50">
        <v>1918</v>
      </c>
      <c r="DP14" s="19">
        <v>1838</v>
      </c>
      <c r="DQ14" s="50">
        <v>909</v>
      </c>
      <c r="DR14" s="52" t="s">
        <v>2</v>
      </c>
      <c r="DS14" s="19">
        <v>44711</v>
      </c>
      <c r="DT14" s="50">
        <v>4328</v>
      </c>
      <c r="DU14" s="19">
        <v>376</v>
      </c>
      <c r="DV14" s="50">
        <v>194</v>
      </c>
      <c r="DW14" s="19">
        <v>386</v>
      </c>
      <c r="DX14" s="50">
        <v>348</v>
      </c>
      <c r="DY14" s="19">
        <v>43949</v>
      </c>
      <c r="DZ14" s="50">
        <v>4314</v>
      </c>
    </row>
    <row r="15" spans="1:130" x14ac:dyDescent="0.2">
      <c r="A15" s="52" t="s">
        <v>3</v>
      </c>
      <c r="B15" s="53">
        <v>2923642</v>
      </c>
      <c r="C15" s="54">
        <v>3216</v>
      </c>
      <c r="D15" s="53">
        <v>2475807</v>
      </c>
      <c r="E15" s="54">
        <v>16481</v>
      </c>
      <c r="F15" s="53">
        <v>367837</v>
      </c>
      <c r="G15" s="54">
        <v>13479</v>
      </c>
      <c r="H15" s="53">
        <v>70621</v>
      </c>
      <c r="I15" s="54">
        <v>8082</v>
      </c>
      <c r="J15" s="19">
        <v>0</v>
      </c>
      <c r="K15" s="50">
        <v>192</v>
      </c>
      <c r="L15" s="52" t="s">
        <v>3</v>
      </c>
      <c r="M15" s="23">
        <v>1193</v>
      </c>
      <c r="N15" s="50">
        <v>869</v>
      </c>
      <c r="O15" s="19">
        <v>661</v>
      </c>
      <c r="P15" s="50">
        <v>561</v>
      </c>
      <c r="Q15" s="23" t="s">
        <v>61</v>
      </c>
      <c r="R15" s="50" t="s">
        <v>61</v>
      </c>
      <c r="S15" s="23">
        <v>4925</v>
      </c>
      <c r="T15" s="50">
        <v>1930</v>
      </c>
      <c r="U15" s="19">
        <v>1557</v>
      </c>
      <c r="V15" s="50">
        <v>1112</v>
      </c>
      <c r="W15" s="52" t="s">
        <v>3</v>
      </c>
      <c r="X15" s="19">
        <v>870</v>
      </c>
      <c r="Y15" s="50">
        <v>1061</v>
      </c>
      <c r="Z15" s="19">
        <v>0</v>
      </c>
      <c r="AA15" s="50">
        <v>189</v>
      </c>
      <c r="AB15" s="19">
        <v>330</v>
      </c>
      <c r="AC15" s="50">
        <v>334</v>
      </c>
      <c r="AD15" s="19">
        <v>1751</v>
      </c>
      <c r="AE15" s="50">
        <v>675</v>
      </c>
      <c r="AF15" s="19">
        <v>2870</v>
      </c>
      <c r="AG15" s="50">
        <v>1667</v>
      </c>
      <c r="AH15" s="52" t="s">
        <v>3</v>
      </c>
      <c r="AI15" s="19">
        <v>118</v>
      </c>
      <c r="AJ15" s="50">
        <v>200</v>
      </c>
      <c r="AK15" s="19">
        <v>251</v>
      </c>
      <c r="AL15" s="50">
        <v>398</v>
      </c>
      <c r="AM15" s="19">
        <v>3117</v>
      </c>
      <c r="AN15" s="50">
        <v>1162</v>
      </c>
      <c r="AO15" s="19">
        <v>999</v>
      </c>
      <c r="AP15" s="50">
        <v>709</v>
      </c>
      <c r="AQ15" s="19">
        <v>949</v>
      </c>
      <c r="AR15" s="50">
        <v>701</v>
      </c>
      <c r="AS15" s="52" t="s">
        <v>3</v>
      </c>
      <c r="AT15" s="19">
        <v>1650</v>
      </c>
      <c r="AU15" s="50">
        <v>762</v>
      </c>
      <c r="AV15" s="19">
        <v>1915</v>
      </c>
      <c r="AW15" s="50">
        <v>1701</v>
      </c>
      <c r="AX15" s="19">
        <v>4467</v>
      </c>
      <c r="AY15" s="50">
        <v>2095</v>
      </c>
      <c r="AZ15" s="19">
        <v>0</v>
      </c>
      <c r="BA15" s="50">
        <v>165</v>
      </c>
      <c r="BB15" s="19">
        <v>1281</v>
      </c>
      <c r="BC15" s="50">
        <v>1845</v>
      </c>
      <c r="BD15" s="52" t="s">
        <v>3</v>
      </c>
      <c r="BE15" s="19">
        <v>0</v>
      </c>
      <c r="BF15" s="50">
        <v>203</v>
      </c>
      <c r="BG15" s="19">
        <v>429</v>
      </c>
      <c r="BH15" s="50">
        <v>341</v>
      </c>
      <c r="BI15" s="19">
        <v>289</v>
      </c>
      <c r="BJ15" s="50">
        <v>337</v>
      </c>
      <c r="BK15" s="19">
        <v>1422</v>
      </c>
      <c r="BL15" s="50">
        <v>662</v>
      </c>
      <c r="BM15" s="19">
        <v>5273</v>
      </c>
      <c r="BN15" s="50">
        <v>1809</v>
      </c>
      <c r="BO15" s="52" t="s">
        <v>3</v>
      </c>
      <c r="BP15" s="19">
        <v>41</v>
      </c>
      <c r="BQ15" s="50">
        <v>71</v>
      </c>
      <c r="BR15" s="19">
        <v>137</v>
      </c>
      <c r="BS15" s="50">
        <v>229</v>
      </c>
      <c r="BT15" s="19">
        <v>348</v>
      </c>
      <c r="BU15" s="50">
        <v>386</v>
      </c>
      <c r="BV15" s="19">
        <v>361</v>
      </c>
      <c r="BW15" s="50">
        <v>494</v>
      </c>
      <c r="BX15" s="19">
        <v>437</v>
      </c>
      <c r="BY15" s="50">
        <v>289</v>
      </c>
      <c r="BZ15" s="52" t="s">
        <v>3</v>
      </c>
      <c r="CA15" s="19">
        <v>209</v>
      </c>
      <c r="CB15" s="50">
        <v>199</v>
      </c>
      <c r="CC15" s="19">
        <v>1034</v>
      </c>
      <c r="CD15" s="50">
        <v>673</v>
      </c>
      <c r="CE15" s="19">
        <v>542</v>
      </c>
      <c r="CF15" s="50">
        <v>481</v>
      </c>
      <c r="CG15" s="19">
        <v>0</v>
      </c>
      <c r="CH15" s="50">
        <v>149</v>
      </c>
      <c r="CI15" s="19">
        <v>1836</v>
      </c>
      <c r="CJ15" s="50">
        <v>1265</v>
      </c>
      <c r="CK15" s="52" t="s">
        <v>3</v>
      </c>
      <c r="CL15" s="19">
        <v>8892</v>
      </c>
      <c r="CM15" s="50">
        <v>3969</v>
      </c>
      <c r="CN15" s="19">
        <v>786</v>
      </c>
      <c r="CO15" s="50">
        <v>661</v>
      </c>
      <c r="CP15" s="19">
        <v>244</v>
      </c>
      <c r="CQ15" s="50">
        <v>248</v>
      </c>
      <c r="CR15" s="19">
        <v>30</v>
      </c>
      <c r="CS15" s="50">
        <v>48</v>
      </c>
      <c r="CT15" s="19">
        <v>339</v>
      </c>
      <c r="CU15" s="50">
        <v>426</v>
      </c>
      <c r="CV15" s="52" t="s">
        <v>3</v>
      </c>
      <c r="CW15" s="19">
        <v>94</v>
      </c>
      <c r="CX15" s="50">
        <v>153</v>
      </c>
      <c r="CY15" s="19">
        <v>4285</v>
      </c>
      <c r="CZ15" s="50">
        <v>1570</v>
      </c>
      <c r="DA15" s="19">
        <v>12937</v>
      </c>
      <c r="DB15" s="50">
        <v>2721</v>
      </c>
      <c r="DC15" s="19">
        <v>237</v>
      </c>
      <c r="DD15" s="50">
        <v>267</v>
      </c>
      <c r="DE15" s="19">
        <v>0</v>
      </c>
      <c r="DF15" s="50">
        <v>151</v>
      </c>
      <c r="DG15" s="52" t="s">
        <v>3</v>
      </c>
      <c r="DH15" s="19">
        <v>514</v>
      </c>
      <c r="DI15" s="50">
        <v>519</v>
      </c>
      <c r="DJ15" s="19">
        <v>520</v>
      </c>
      <c r="DK15" s="50">
        <v>421</v>
      </c>
      <c r="DL15" s="19">
        <v>150</v>
      </c>
      <c r="DM15" s="50">
        <v>194</v>
      </c>
      <c r="DN15" s="19">
        <v>331</v>
      </c>
      <c r="DO15" s="50">
        <v>274</v>
      </c>
      <c r="DP15" s="19">
        <v>0</v>
      </c>
      <c r="DQ15" s="50">
        <v>193</v>
      </c>
      <c r="DR15" s="52" t="s">
        <v>3</v>
      </c>
      <c r="DS15" s="19">
        <v>9377</v>
      </c>
      <c r="DT15" s="50">
        <v>2360</v>
      </c>
      <c r="DU15" s="19">
        <v>8</v>
      </c>
      <c r="DV15" s="50">
        <v>30</v>
      </c>
      <c r="DW15" s="19">
        <v>187</v>
      </c>
      <c r="DX15" s="50">
        <v>189</v>
      </c>
      <c r="DY15" s="19">
        <v>9182</v>
      </c>
      <c r="DZ15" s="50">
        <v>2361</v>
      </c>
    </row>
    <row r="16" spans="1:130" x14ac:dyDescent="0.2">
      <c r="A16" s="52" t="s">
        <v>4</v>
      </c>
      <c r="B16" s="53">
        <v>37873189</v>
      </c>
      <c r="C16" s="54">
        <v>9076</v>
      </c>
      <c r="D16" s="53">
        <v>32197933</v>
      </c>
      <c r="E16" s="54">
        <v>60116</v>
      </c>
      <c r="F16" s="53">
        <v>4898331</v>
      </c>
      <c r="G16" s="54">
        <v>56784</v>
      </c>
      <c r="H16" s="53">
        <v>485477</v>
      </c>
      <c r="I16" s="54">
        <v>17797</v>
      </c>
      <c r="J16" s="19">
        <v>2958</v>
      </c>
      <c r="K16" s="50">
        <v>1545</v>
      </c>
      <c r="L16" s="52" t="s">
        <v>4</v>
      </c>
      <c r="M16" s="23">
        <v>8457</v>
      </c>
      <c r="N16" s="50">
        <v>2353</v>
      </c>
      <c r="O16" s="19">
        <v>36567</v>
      </c>
      <c r="P16" s="50">
        <v>4824</v>
      </c>
      <c r="Q16" s="19">
        <v>3687</v>
      </c>
      <c r="R16" s="50">
        <v>1348</v>
      </c>
      <c r="S16" s="23" t="s">
        <v>61</v>
      </c>
      <c r="T16" s="50" t="s">
        <v>61</v>
      </c>
      <c r="U16" s="23">
        <v>16151</v>
      </c>
      <c r="V16" s="50">
        <v>2658</v>
      </c>
      <c r="W16" s="52" t="s">
        <v>4</v>
      </c>
      <c r="X16" s="19">
        <v>5145</v>
      </c>
      <c r="Y16" s="50">
        <v>1975</v>
      </c>
      <c r="Z16" s="19">
        <v>300</v>
      </c>
      <c r="AA16" s="50">
        <v>260</v>
      </c>
      <c r="AB16" s="19">
        <v>3823</v>
      </c>
      <c r="AC16" s="50">
        <v>973</v>
      </c>
      <c r="AD16" s="19">
        <v>25950</v>
      </c>
      <c r="AE16" s="50">
        <v>4573</v>
      </c>
      <c r="AF16" s="19">
        <v>11773</v>
      </c>
      <c r="AG16" s="50">
        <v>2152</v>
      </c>
      <c r="AH16" s="52" t="s">
        <v>4</v>
      </c>
      <c r="AI16" s="19">
        <v>13610</v>
      </c>
      <c r="AJ16" s="50">
        <v>3649</v>
      </c>
      <c r="AK16" s="19">
        <v>6192</v>
      </c>
      <c r="AL16" s="50">
        <v>2344</v>
      </c>
      <c r="AM16" s="19">
        <v>19961</v>
      </c>
      <c r="AN16" s="50">
        <v>2816</v>
      </c>
      <c r="AO16" s="19">
        <v>8799</v>
      </c>
      <c r="AP16" s="50">
        <v>2483</v>
      </c>
      <c r="AQ16" s="19">
        <v>3563</v>
      </c>
      <c r="AR16" s="50">
        <v>1461</v>
      </c>
      <c r="AS16" s="52" t="s">
        <v>4</v>
      </c>
      <c r="AT16" s="19">
        <v>4680</v>
      </c>
      <c r="AU16" s="50">
        <v>1771</v>
      </c>
      <c r="AV16" s="19">
        <v>3895</v>
      </c>
      <c r="AW16" s="50">
        <v>1651</v>
      </c>
      <c r="AX16" s="19">
        <v>3764</v>
      </c>
      <c r="AY16" s="50">
        <v>1221</v>
      </c>
      <c r="AZ16" s="19">
        <v>1104</v>
      </c>
      <c r="BA16" s="50">
        <v>769</v>
      </c>
      <c r="BB16" s="19">
        <v>9781</v>
      </c>
      <c r="BC16" s="50">
        <v>1955</v>
      </c>
      <c r="BD16" s="52" t="s">
        <v>4</v>
      </c>
      <c r="BE16" s="19">
        <v>12947</v>
      </c>
      <c r="BF16" s="50">
        <v>2162</v>
      </c>
      <c r="BG16" s="19">
        <v>9172</v>
      </c>
      <c r="BH16" s="50">
        <v>2295</v>
      </c>
      <c r="BI16" s="19">
        <v>7376</v>
      </c>
      <c r="BJ16" s="50">
        <v>2910</v>
      </c>
      <c r="BK16" s="19">
        <v>2450</v>
      </c>
      <c r="BL16" s="50">
        <v>1131</v>
      </c>
      <c r="BM16" s="19">
        <v>7146</v>
      </c>
      <c r="BN16" s="50">
        <v>2024</v>
      </c>
      <c r="BO16" s="52" t="s">
        <v>4</v>
      </c>
      <c r="BP16" s="19">
        <v>3147</v>
      </c>
      <c r="BQ16" s="50">
        <v>1095</v>
      </c>
      <c r="BR16" s="19">
        <v>1262</v>
      </c>
      <c r="BS16" s="50">
        <v>630</v>
      </c>
      <c r="BT16" s="19">
        <v>29897</v>
      </c>
      <c r="BU16" s="50">
        <v>4278</v>
      </c>
      <c r="BV16" s="19">
        <v>1198</v>
      </c>
      <c r="BW16" s="50">
        <v>1045</v>
      </c>
      <c r="BX16" s="19">
        <v>10498</v>
      </c>
      <c r="BY16" s="50">
        <v>2475</v>
      </c>
      <c r="BZ16" s="52" t="s">
        <v>4</v>
      </c>
      <c r="CA16" s="19">
        <v>6290</v>
      </c>
      <c r="CB16" s="50">
        <v>1344</v>
      </c>
      <c r="CC16" s="19">
        <v>30704</v>
      </c>
      <c r="CD16" s="50">
        <v>3551</v>
      </c>
      <c r="CE16" s="19">
        <v>10858</v>
      </c>
      <c r="CF16" s="50">
        <v>2456</v>
      </c>
      <c r="CG16" s="19">
        <v>710</v>
      </c>
      <c r="CH16" s="50">
        <v>453</v>
      </c>
      <c r="CI16" s="19">
        <v>6742</v>
      </c>
      <c r="CJ16" s="50">
        <v>1469</v>
      </c>
      <c r="CK16" s="52" t="s">
        <v>4</v>
      </c>
      <c r="CL16" s="19">
        <v>3717</v>
      </c>
      <c r="CM16" s="50">
        <v>917</v>
      </c>
      <c r="CN16" s="19">
        <v>20128</v>
      </c>
      <c r="CO16" s="50">
        <v>3608</v>
      </c>
      <c r="CP16" s="19">
        <v>11426</v>
      </c>
      <c r="CQ16" s="50">
        <v>2661</v>
      </c>
      <c r="CR16" s="19">
        <v>1658</v>
      </c>
      <c r="CS16" s="50">
        <v>775</v>
      </c>
      <c r="CT16" s="19">
        <v>7283</v>
      </c>
      <c r="CU16" s="50">
        <v>2431</v>
      </c>
      <c r="CV16" s="52" t="s">
        <v>4</v>
      </c>
      <c r="CW16" s="19">
        <v>981</v>
      </c>
      <c r="CX16" s="50">
        <v>502</v>
      </c>
      <c r="CY16" s="19">
        <v>7020</v>
      </c>
      <c r="CZ16" s="50">
        <v>2214</v>
      </c>
      <c r="DA16" s="19">
        <v>32290</v>
      </c>
      <c r="DB16" s="50">
        <v>4473</v>
      </c>
      <c r="DC16" s="19">
        <v>12631</v>
      </c>
      <c r="DD16" s="50">
        <v>3067</v>
      </c>
      <c r="DE16" s="19">
        <v>1029</v>
      </c>
      <c r="DF16" s="50">
        <v>478</v>
      </c>
      <c r="DG16" s="52" t="s">
        <v>4</v>
      </c>
      <c r="DH16" s="19">
        <v>12810</v>
      </c>
      <c r="DI16" s="50">
        <v>2526</v>
      </c>
      <c r="DJ16" s="19">
        <v>37246</v>
      </c>
      <c r="DK16" s="50">
        <v>4028</v>
      </c>
      <c r="DL16" s="19">
        <v>967</v>
      </c>
      <c r="DM16" s="50">
        <v>626</v>
      </c>
      <c r="DN16" s="19">
        <v>4704</v>
      </c>
      <c r="DO16" s="50">
        <v>1494</v>
      </c>
      <c r="DP16" s="19">
        <v>1030</v>
      </c>
      <c r="DQ16" s="50">
        <v>722</v>
      </c>
      <c r="DR16" s="52" t="s">
        <v>4</v>
      </c>
      <c r="DS16" s="19">
        <v>291448</v>
      </c>
      <c r="DT16" s="50">
        <v>14033</v>
      </c>
      <c r="DU16" s="19">
        <v>3179</v>
      </c>
      <c r="DV16" s="50">
        <v>2894</v>
      </c>
      <c r="DW16" s="19">
        <v>1646</v>
      </c>
      <c r="DX16" s="50">
        <v>1319</v>
      </c>
      <c r="DY16" s="19">
        <v>286623</v>
      </c>
      <c r="DZ16" s="50">
        <v>13590</v>
      </c>
    </row>
    <row r="17" spans="1:130" x14ac:dyDescent="0.2">
      <c r="A17" s="52"/>
      <c r="B17" s="53"/>
      <c r="C17" s="54"/>
      <c r="D17" s="53"/>
      <c r="E17" s="54"/>
      <c r="F17" s="53"/>
      <c r="G17" s="54"/>
      <c r="H17" s="53"/>
      <c r="I17" s="54"/>
      <c r="J17" s="19"/>
      <c r="K17" s="50"/>
      <c r="L17" s="52"/>
      <c r="M17" s="23"/>
      <c r="N17" s="50"/>
      <c r="O17" s="19"/>
      <c r="P17" s="50"/>
      <c r="Q17" s="19"/>
      <c r="R17" s="50"/>
      <c r="S17" s="19"/>
      <c r="T17" s="50"/>
      <c r="U17" s="19"/>
      <c r="V17" s="50"/>
      <c r="W17" s="52"/>
      <c r="X17" s="19"/>
      <c r="Y17" s="50"/>
      <c r="Z17" s="19"/>
      <c r="AA17" s="50"/>
      <c r="AB17" s="19"/>
      <c r="AC17" s="50"/>
      <c r="AD17" s="19"/>
      <c r="AE17" s="50"/>
      <c r="AF17" s="19"/>
      <c r="AG17" s="50"/>
      <c r="AH17" s="52"/>
      <c r="AI17" s="19"/>
      <c r="AJ17" s="50"/>
      <c r="AK17" s="19"/>
      <c r="AL17" s="50"/>
      <c r="AM17" s="19"/>
      <c r="AN17" s="50"/>
      <c r="AO17" s="19"/>
      <c r="AP17" s="50"/>
      <c r="AQ17" s="19"/>
      <c r="AR17" s="50"/>
      <c r="AS17" s="52"/>
      <c r="AT17" s="19"/>
      <c r="AU17" s="50"/>
      <c r="AV17" s="19"/>
      <c r="AW17" s="50"/>
      <c r="AX17" s="19"/>
      <c r="AY17" s="50"/>
      <c r="AZ17" s="19"/>
      <c r="BA17" s="50"/>
      <c r="BB17" s="19"/>
      <c r="BC17" s="50"/>
      <c r="BD17" s="52"/>
      <c r="BE17" s="19"/>
      <c r="BF17" s="50"/>
      <c r="BG17" s="19"/>
      <c r="BH17" s="50"/>
      <c r="BI17" s="19"/>
      <c r="BJ17" s="50"/>
      <c r="BK17" s="19"/>
      <c r="BL17" s="50"/>
      <c r="BM17" s="19"/>
      <c r="BN17" s="50"/>
      <c r="BO17" s="52"/>
      <c r="BP17" s="19"/>
      <c r="BQ17" s="50"/>
      <c r="BR17" s="19"/>
      <c r="BS17" s="50"/>
      <c r="BT17" s="19"/>
      <c r="BU17" s="50"/>
      <c r="BV17" s="19"/>
      <c r="BW17" s="50"/>
      <c r="BX17" s="19"/>
      <c r="BY17" s="50"/>
      <c r="BZ17" s="52"/>
      <c r="CA17" s="19"/>
      <c r="CB17" s="50"/>
      <c r="CC17" s="19"/>
      <c r="CD17" s="50"/>
      <c r="CE17" s="19"/>
      <c r="CF17" s="50"/>
      <c r="CG17" s="19"/>
      <c r="CH17" s="50"/>
      <c r="CI17" s="19"/>
      <c r="CJ17" s="50"/>
      <c r="CK17" s="52"/>
      <c r="CL17" s="19"/>
      <c r="CM17" s="50"/>
      <c r="CN17" s="19"/>
      <c r="CO17" s="50"/>
      <c r="CP17" s="19"/>
      <c r="CQ17" s="50"/>
      <c r="CR17" s="19"/>
      <c r="CS17" s="50"/>
      <c r="CT17" s="19"/>
      <c r="CU17" s="50"/>
      <c r="CV17" s="52"/>
      <c r="CW17" s="19"/>
      <c r="CX17" s="50"/>
      <c r="CY17" s="19"/>
      <c r="CZ17" s="50"/>
      <c r="DA17" s="19"/>
      <c r="DB17" s="50"/>
      <c r="DC17" s="19"/>
      <c r="DD17" s="50"/>
      <c r="DE17" s="19"/>
      <c r="DF17" s="50"/>
      <c r="DG17" s="52"/>
      <c r="DH17" s="19"/>
      <c r="DI17" s="50"/>
      <c r="DJ17" s="19"/>
      <c r="DK17" s="50"/>
      <c r="DL17" s="19"/>
      <c r="DM17" s="50"/>
      <c r="DN17" s="19"/>
      <c r="DO17" s="50"/>
      <c r="DP17" s="19"/>
      <c r="DQ17" s="50"/>
      <c r="DR17" s="52"/>
      <c r="DS17" s="19"/>
      <c r="DT17" s="50"/>
      <c r="DU17" s="19"/>
      <c r="DV17" s="50"/>
      <c r="DW17" s="19"/>
      <c r="DX17" s="50"/>
      <c r="DY17" s="19"/>
      <c r="DZ17" s="50"/>
    </row>
    <row r="18" spans="1:130" x14ac:dyDescent="0.2">
      <c r="A18" s="52" t="s">
        <v>5</v>
      </c>
      <c r="B18" s="53">
        <v>5206012</v>
      </c>
      <c r="C18" s="54">
        <v>3835</v>
      </c>
      <c r="D18" s="53">
        <v>4186643</v>
      </c>
      <c r="E18" s="54">
        <v>26465</v>
      </c>
      <c r="F18" s="53">
        <v>778520</v>
      </c>
      <c r="G18" s="54">
        <v>23616</v>
      </c>
      <c r="H18" s="53">
        <v>206543</v>
      </c>
      <c r="I18" s="54">
        <v>11855</v>
      </c>
      <c r="J18" s="19">
        <v>2926</v>
      </c>
      <c r="K18" s="50">
        <v>1122</v>
      </c>
      <c r="L18" s="52" t="s">
        <v>5</v>
      </c>
      <c r="M18" s="23">
        <v>1606</v>
      </c>
      <c r="N18" s="50">
        <v>759</v>
      </c>
      <c r="O18" s="19">
        <v>8798</v>
      </c>
      <c r="P18" s="50">
        <v>2202</v>
      </c>
      <c r="Q18" s="19">
        <v>1235</v>
      </c>
      <c r="R18" s="50">
        <v>645</v>
      </c>
      <c r="S18" s="19">
        <v>23714</v>
      </c>
      <c r="T18" s="50">
        <v>4175</v>
      </c>
      <c r="U18" s="23" t="s">
        <v>61</v>
      </c>
      <c r="V18" s="50" t="s">
        <v>61</v>
      </c>
      <c r="W18" s="52" t="s">
        <v>5</v>
      </c>
      <c r="X18" s="23">
        <v>861</v>
      </c>
      <c r="Y18" s="50">
        <v>473</v>
      </c>
      <c r="Z18" s="19">
        <v>551</v>
      </c>
      <c r="AA18" s="50">
        <v>577</v>
      </c>
      <c r="AB18" s="19">
        <v>78</v>
      </c>
      <c r="AC18" s="50">
        <v>95</v>
      </c>
      <c r="AD18" s="19">
        <v>9448</v>
      </c>
      <c r="AE18" s="50">
        <v>2187</v>
      </c>
      <c r="AF18" s="19">
        <v>6671</v>
      </c>
      <c r="AG18" s="50">
        <v>2804</v>
      </c>
      <c r="AH18" s="52" t="s">
        <v>5</v>
      </c>
      <c r="AI18" s="19">
        <v>1363</v>
      </c>
      <c r="AJ18" s="50">
        <v>673</v>
      </c>
      <c r="AK18" s="19">
        <v>2542</v>
      </c>
      <c r="AL18" s="50">
        <v>1040</v>
      </c>
      <c r="AM18" s="19">
        <v>7528</v>
      </c>
      <c r="AN18" s="50">
        <v>1829</v>
      </c>
      <c r="AO18" s="19">
        <v>2197</v>
      </c>
      <c r="AP18" s="50">
        <v>852</v>
      </c>
      <c r="AQ18" s="19">
        <v>2868</v>
      </c>
      <c r="AR18" s="50">
        <v>1288</v>
      </c>
      <c r="AS18" s="52" t="s">
        <v>5</v>
      </c>
      <c r="AT18" s="19">
        <v>6545</v>
      </c>
      <c r="AU18" s="50">
        <v>2428</v>
      </c>
      <c r="AV18" s="19">
        <v>2287</v>
      </c>
      <c r="AW18" s="50">
        <v>1084</v>
      </c>
      <c r="AX18" s="19">
        <v>2374</v>
      </c>
      <c r="AY18" s="50">
        <v>969</v>
      </c>
      <c r="AZ18" s="19">
        <v>881</v>
      </c>
      <c r="BA18" s="50">
        <v>763</v>
      </c>
      <c r="BB18" s="19">
        <v>2920</v>
      </c>
      <c r="BC18" s="50">
        <v>1388</v>
      </c>
      <c r="BD18" s="52" t="s">
        <v>5</v>
      </c>
      <c r="BE18" s="19">
        <v>2194</v>
      </c>
      <c r="BF18" s="50">
        <v>895</v>
      </c>
      <c r="BG18" s="19">
        <v>2718</v>
      </c>
      <c r="BH18" s="50">
        <v>1356</v>
      </c>
      <c r="BI18" s="19">
        <v>3754</v>
      </c>
      <c r="BJ18" s="50">
        <v>1395</v>
      </c>
      <c r="BK18" s="19">
        <v>1168</v>
      </c>
      <c r="BL18" s="50">
        <v>864</v>
      </c>
      <c r="BM18" s="19">
        <v>6317</v>
      </c>
      <c r="BN18" s="50">
        <v>2285</v>
      </c>
      <c r="BO18" s="52" t="s">
        <v>5</v>
      </c>
      <c r="BP18" s="19">
        <v>2636</v>
      </c>
      <c r="BQ18" s="50">
        <v>1073</v>
      </c>
      <c r="BR18" s="19">
        <v>3457</v>
      </c>
      <c r="BS18" s="50">
        <v>1147</v>
      </c>
      <c r="BT18" s="19">
        <v>2498</v>
      </c>
      <c r="BU18" s="50">
        <v>1195</v>
      </c>
      <c r="BV18" s="19">
        <v>536</v>
      </c>
      <c r="BW18" s="50">
        <v>764</v>
      </c>
      <c r="BX18" s="19">
        <v>1426</v>
      </c>
      <c r="BY18" s="50">
        <v>640</v>
      </c>
      <c r="BZ18" s="52" t="s">
        <v>5</v>
      </c>
      <c r="CA18" s="19">
        <v>5968</v>
      </c>
      <c r="CB18" s="50">
        <v>1603</v>
      </c>
      <c r="CC18" s="19">
        <v>7848</v>
      </c>
      <c r="CD18" s="50">
        <v>2055</v>
      </c>
      <c r="CE18" s="19">
        <v>4858</v>
      </c>
      <c r="CF18" s="50">
        <v>1748</v>
      </c>
      <c r="CG18" s="19">
        <v>974</v>
      </c>
      <c r="CH18" s="50">
        <v>595</v>
      </c>
      <c r="CI18" s="19">
        <v>4566</v>
      </c>
      <c r="CJ18" s="50">
        <v>1308</v>
      </c>
      <c r="CK18" s="52" t="s">
        <v>5</v>
      </c>
      <c r="CL18" s="19">
        <v>5138</v>
      </c>
      <c r="CM18" s="50">
        <v>2017</v>
      </c>
      <c r="CN18" s="19">
        <v>2793</v>
      </c>
      <c r="CO18" s="50">
        <v>1542</v>
      </c>
      <c r="CP18" s="19">
        <v>3773</v>
      </c>
      <c r="CQ18" s="50">
        <v>1418</v>
      </c>
      <c r="CR18" s="19">
        <v>522</v>
      </c>
      <c r="CS18" s="50">
        <v>435</v>
      </c>
      <c r="CT18" s="19">
        <v>1312</v>
      </c>
      <c r="CU18" s="50">
        <v>917</v>
      </c>
      <c r="CV18" s="52" t="s">
        <v>5</v>
      </c>
      <c r="CW18" s="19">
        <v>1651</v>
      </c>
      <c r="CX18" s="50">
        <v>1209</v>
      </c>
      <c r="CY18" s="19">
        <v>2295</v>
      </c>
      <c r="CZ18" s="50">
        <v>790</v>
      </c>
      <c r="DA18" s="19">
        <v>23490</v>
      </c>
      <c r="DB18" s="50">
        <v>4241</v>
      </c>
      <c r="DC18" s="19">
        <v>6240</v>
      </c>
      <c r="DD18" s="50">
        <v>2073</v>
      </c>
      <c r="DE18" s="19">
        <v>689</v>
      </c>
      <c r="DF18" s="50">
        <v>370</v>
      </c>
      <c r="DG18" s="52" t="s">
        <v>5</v>
      </c>
      <c r="DH18" s="19">
        <v>6980</v>
      </c>
      <c r="DI18" s="50">
        <v>2383</v>
      </c>
      <c r="DJ18" s="19">
        <v>6173</v>
      </c>
      <c r="DK18" s="50">
        <v>2458</v>
      </c>
      <c r="DL18" s="19">
        <v>246</v>
      </c>
      <c r="DM18" s="50">
        <v>257</v>
      </c>
      <c r="DN18" s="19">
        <v>2623</v>
      </c>
      <c r="DO18" s="50">
        <v>1163</v>
      </c>
      <c r="DP18" s="19">
        <v>4307</v>
      </c>
      <c r="DQ18" s="50">
        <v>1254</v>
      </c>
      <c r="DR18" s="52" t="s">
        <v>5</v>
      </c>
      <c r="DS18" s="19">
        <v>34306</v>
      </c>
      <c r="DT18" s="50">
        <v>4249</v>
      </c>
      <c r="DU18" s="19">
        <v>686</v>
      </c>
      <c r="DV18" s="50">
        <v>603</v>
      </c>
      <c r="DW18" s="19">
        <v>507</v>
      </c>
      <c r="DX18" s="50">
        <v>474</v>
      </c>
      <c r="DY18" s="19">
        <v>33113</v>
      </c>
      <c r="DZ18" s="50">
        <v>4211</v>
      </c>
    </row>
    <row r="19" spans="1:130" x14ac:dyDescent="0.2">
      <c r="A19" s="52" t="s">
        <v>6</v>
      </c>
      <c r="B19" s="53">
        <v>3562959</v>
      </c>
      <c r="C19" s="54">
        <v>2829</v>
      </c>
      <c r="D19" s="53">
        <v>3127421</v>
      </c>
      <c r="E19" s="54">
        <v>14790</v>
      </c>
      <c r="F19" s="53">
        <v>325895</v>
      </c>
      <c r="G19" s="54">
        <v>12696</v>
      </c>
      <c r="H19" s="53">
        <v>88351</v>
      </c>
      <c r="I19" s="54">
        <v>6859</v>
      </c>
      <c r="J19" s="19">
        <v>337</v>
      </c>
      <c r="K19" s="50">
        <v>353</v>
      </c>
      <c r="L19" s="52" t="s">
        <v>6</v>
      </c>
      <c r="M19" s="23">
        <v>1688</v>
      </c>
      <c r="N19" s="50">
        <v>1368</v>
      </c>
      <c r="O19" s="19">
        <v>1791</v>
      </c>
      <c r="P19" s="50">
        <v>1306</v>
      </c>
      <c r="Q19" s="19">
        <v>0</v>
      </c>
      <c r="R19" s="50">
        <v>192</v>
      </c>
      <c r="S19" s="19">
        <v>4206</v>
      </c>
      <c r="T19" s="50">
        <v>1730</v>
      </c>
      <c r="U19" s="19">
        <v>1066</v>
      </c>
      <c r="V19" s="50">
        <v>661</v>
      </c>
      <c r="W19" s="52" t="s">
        <v>6</v>
      </c>
      <c r="X19" s="23" t="s">
        <v>61</v>
      </c>
      <c r="Y19" s="50" t="s">
        <v>61</v>
      </c>
      <c r="Z19" s="23">
        <v>1332</v>
      </c>
      <c r="AA19" s="50">
        <v>1588</v>
      </c>
      <c r="AB19" s="19">
        <v>367</v>
      </c>
      <c r="AC19" s="50">
        <v>316</v>
      </c>
      <c r="AD19" s="19">
        <v>5768</v>
      </c>
      <c r="AE19" s="50">
        <v>1836</v>
      </c>
      <c r="AF19" s="19">
        <v>2303</v>
      </c>
      <c r="AG19" s="50">
        <v>1426</v>
      </c>
      <c r="AH19" s="52" t="s">
        <v>6</v>
      </c>
      <c r="AI19" s="19">
        <v>398</v>
      </c>
      <c r="AJ19" s="50">
        <v>249</v>
      </c>
      <c r="AK19" s="19">
        <v>0</v>
      </c>
      <c r="AL19" s="50">
        <v>193</v>
      </c>
      <c r="AM19" s="19">
        <v>2040</v>
      </c>
      <c r="AN19" s="50">
        <v>917</v>
      </c>
      <c r="AO19" s="19">
        <v>305</v>
      </c>
      <c r="AP19" s="50">
        <v>180</v>
      </c>
      <c r="AQ19" s="19">
        <v>0</v>
      </c>
      <c r="AR19" s="50">
        <v>157</v>
      </c>
      <c r="AS19" s="52" t="s">
        <v>6</v>
      </c>
      <c r="AT19" s="19">
        <v>210</v>
      </c>
      <c r="AU19" s="50">
        <v>208</v>
      </c>
      <c r="AV19" s="19">
        <v>70</v>
      </c>
      <c r="AW19" s="50">
        <v>81</v>
      </c>
      <c r="AX19" s="19">
        <v>24</v>
      </c>
      <c r="AY19" s="50">
        <v>41</v>
      </c>
      <c r="AZ19" s="19">
        <v>366</v>
      </c>
      <c r="BA19" s="50">
        <v>426</v>
      </c>
      <c r="BB19" s="19">
        <v>1228</v>
      </c>
      <c r="BC19" s="50">
        <v>743</v>
      </c>
      <c r="BD19" s="52" t="s">
        <v>6</v>
      </c>
      <c r="BE19" s="19">
        <v>7645</v>
      </c>
      <c r="BF19" s="50">
        <v>1659</v>
      </c>
      <c r="BG19" s="19">
        <v>1193</v>
      </c>
      <c r="BH19" s="50">
        <v>1107</v>
      </c>
      <c r="BI19" s="19">
        <v>775</v>
      </c>
      <c r="BJ19" s="50">
        <v>782</v>
      </c>
      <c r="BK19" s="19">
        <v>57</v>
      </c>
      <c r="BL19" s="50">
        <v>125</v>
      </c>
      <c r="BM19" s="19">
        <v>339</v>
      </c>
      <c r="BN19" s="50">
        <v>239</v>
      </c>
      <c r="BO19" s="52" t="s">
        <v>6</v>
      </c>
      <c r="BP19" s="19">
        <v>60</v>
      </c>
      <c r="BQ19" s="50">
        <v>101</v>
      </c>
      <c r="BR19" s="19">
        <v>0</v>
      </c>
      <c r="BS19" s="50">
        <v>157</v>
      </c>
      <c r="BT19" s="19">
        <v>122</v>
      </c>
      <c r="BU19" s="50">
        <v>154</v>
      </c>
      <c r="BV19" s="19">
        <v>2547</v>
      </c>
      <c r="BW19" s="50">
        <v>1095</v>
      </c>
      <c r="BX19" s="19">
        <v>5504</v>
      </c>
      <c r="BY19" s="50">
        <v>1596</v>
      </c>
      <c r="BZ19" s="52" t="s">
        <v>6</v>
      </c>
      <c r="CA19" s="19">
        <v>197</v>
      </c>
      <c r="CB19" s="50">
        <v>322</v>
      </c>
      <c r="CC19" s="19">
        <v>23051</v>
      </c>
      <c r="CD19" s="50">
        <v>4261</v>
      </c>
      <c r="CE19" s="19">
        <v>1806</v>
      </c>
      <c r="CF19" s="50">
        <v>1090</v>
      </c>
      <c r="CG19" s="19">
        <v>0</v>
      </c>
      <c r="CH19" s="50">
        <v>149</v>
      </c>
      <c r="CI19" s="19">
        <v>1156</v>
      </c>
      <c r="CJ19" s="50">
        <v>1056</v>
      </c>
      <c r="CK19" s="52" t="s">
        <v>6</v>
      </c>
      <c r="CL19" s="19">
        <v>65</v>
      </c>
      <c r="CM19" s="50">
        <v>108</v>
      </c>
      <c r="CN19" s="19">
        <v>271</v>
      </c>
      <c r="CO19" s="50">
        <v>329</v>
      </c>
      <c r="CP19" s="19">
        <v>6571</v>
      </c>
      <c r="CQ19" s="50">
        <v>2462</v>
      </c>
      <c r="CR19" s="19">
        <v>3607</v>
      </c>
      <c r="CS19" s="50">
        <v>1445</v>
      </c>
      <c r="CT19" s="19">
        <v>1609</v>
      </c>
      <c r="CU19" s="50">
        <v>1007</v>
      </c>
      <c r="CV19" s="52" t="s">
        <v>6</v>
      </c>
      <c r="CW19" s="19">
        <v>0</v>
      </c>
      <c r="CX19" s="50">
        <v>155</v>
      </c>
      <c r="CY19" s="19">
        <v>1139</v>
      </c>
      <c r="CZ19" s="50">
        <v>1171</v>
      </c>
      <c r="DA19" s="19">
        <v>1997</v>
      </c>
      <c r="DB19" s="50">
        <v>1133</v>
      </c>
      <c r="DC19" s="19">
        <v>433</v>
      </c>
      <c r="DD19" s="50">
        <v>605</v>
      </c>
      <c r="DE19" s="19">
        <v>621</v>
      </c>
      <c r="DF19" s="50">
        <v>553</v>
      </c>
      <c r="DG19" s="52" t="s">
        <v>6</v>
      </c>
      <c r="DH19" s="19">
        <v>2665</v>
      </c>
      <c r="DI19" s="50">
        <v>1281</v>
      </c>
      <c r="DJ19" s="19">
        <v>672</v>
      </c>
      <c r="DK19" s="50">
        <v>506</v>
      </c>
      <c r="DL19" s="19">
        <v>183</v>
      </c>
      <c r="DM19" s="50">
        <v>258</v>
      </c>
      <c r="DN19" s="19">
        <v>435</v>
      </c>
      <c r="DO19" s="50">
        <v>361</v>
      </c>
      <c r="DP19" s="19">
        <v>132</v>
      </c>
      <c r="DQ19" s="50">
        <v>220</v>
      </c>
      <c r="DR19" s="52" t="s">
        <v>6</v>
      </c>
      <c r="DS19" s="19">
        <v>21292</v>
      </c>
      <c r="DT19" s="50">
        <v>3176</v>
      </c>
      <c r="DU19" s="19">
        <v>2761</v>
      </c>
      <c r="DV19" s="50">
        <v>1418</v>
      </c>
      <c r="DW19" s="19">
        <v>0</v>
      </c>
      <c r="DX19" s="50">
        <v>190</v>
      </c>
      <c r="DY19" s="19">
        <v>18531</v>
      </c>
      <c r="DZ19" s="50">
        <v>2644</v>
      </c>
    </row>
    <row r="20" spans="1:130" x14ac:dyDescent="0.2">
      <c r="A20" s="52" t="s">
        <v>7</v>
      </c>
      <c r="B20" s="53">
        <v>914025</v>
      </c>
      <c r="C20" s="54">
        <v>1666</v>
      </c>
      <c r="D20" s="53">
        <v>791278</v>
      </c>
      <c r="E20" s="54">
        <v>8053</v>
      </c>
      <c r="F20" s="53">
        <v>81363</v>
      </c>
      <c r="G20" s="54">
        <v>6755</v>
      </c>
      <c r="H20" s="53">
        <v>36790</v>
      </c>
      <c r="I20" s="54">
        <v>3896</v>
      </c>
      <c r="J20" s="19">
        <v>0</v>
      </c>
      <c r="K20" s="50">
        <v>192</v>
      </c>
      <c r="L20" s="52" t="s">
        <v>7</v>
      </c>
      <c r="M20" s="23">
        <v>272</v>
      </c>
      <c r="N20" s="50">
        <v>406</v>
      </c>
      <c r="O20" s="19">
        <v>0</v>
      </c>
      <c r="P20" s="50">
        <v>203</v>
      </c>
      <c r="Q20" s="19">
        <v>0</v>
      </c>
      <c r="R20" s="50">
        <v>192</v>
      </c>
      <c r="S20" s="19">
        <v>810</v>
      </c>
      <c r="T20" s="50">
        <v>732</v>
      </c>
      <c r="U20" s="19">
        <v>74</v>
      </c>
      <c r="V20" s="50">
        <v>123</v>
      </c>
      <c r="W20" s="52" t="s">
        <v>7</v>
      </c>
      <c r="X20" s="19">
        <v>602</v>
      </c>
      <c r="Y20" s="50">
        <v>454</v>
      </c>
      <c r="Z20" s="23" t="s">
        <v>61</v>
      </c>
      <c r="AA20" s="50" t="s">
        <v>61</v>
      </c>
      <c r="AB20" s="23">
        <v>292</v>
      </c>
      <c r="AC20" s="50">
        <v>206</v>
      </c>
      <c r="AD20" s="19">
        <v>1034</v>
      </c>
      <c r="AE20" s="50">
        <v>549</v>
      </c>
      <c r="AF20" s="19">
        <v>926</v>
      </c>
      <c r="AG20" s="50">
        <v>706</v>
      </c>
      <c r="AH20" s="52" t="s">
        <v>7</v>
      </c>
      <c r="AI20" s="19">
        <v>0</v>
      </c>
      <c r="AJ20" s="50">
        <v>185</v>
      </c>
      <c r="AK20" s="19">
        <v>0</v>
      </c>
      <c r="AL20" s="50">
        <v>193</v>
      </c>
      <c r="AM20" s="19">
        <v>156</v>
      </c>
      <c r="AN20" s="50">
        <v>155</v>
      </c>
      <c r="AO20" s="19">
        <v>0</v>
      </c>
      <c r="AP20" s="50">
        <v>190</v>
      </c>
      <c r="AQ20" s="19">
        <v>0</v>
      </c>
      <c r="AR20" s="50">
        <v>157</v>
      </c>
      <c r="AS20" s="52" t="s">
        <v>7</v>
      </c>
      <c r="AT20" s="19">
        <v>0</v>
      </c>
      <c r="AU20" s="50">
        <v>170</v>
      </c>
      <c r="AV20" s="19">
        <v>180</v>
      </c>
      <c r="AW20" s="50">
        <v>193</v>
      </c>
      <c r="AX20" s="19">
        <v>213</v>
      </c>
      <c r="AY20" s="50">
        <v>257</v>
      </c>
      <c r="AZ20" s="19">
        <v>53</v>
      </c>
      <c r="BA20" s="50">
        <v>89</v>
      </c>
      <c r="BB20" s="19">
        <v>7932</v>
      </c>
      <c r="BC20" s="50">
        <v>2369</v>
      </c>
      <c r="BD20" s="52" t="s">
        <v>7</v>
      </c>
      <c r="BE20" s="19">
        <v>94</v>
      </c>
      <c r="BF20" s="50">
        <v>119</v>
      </c>
      <c r="BG20" s="19">
        <v>171</v>
      </c>
      <c r="BH20" s="50">
        <v>177</v>
      </c>
      <c r="BI20" s="19">
        <v>204</v>
      </c>
      <c r="BJ20" s="50">
        <v>223</v>
      </c>
      <c r="BK20" s="19">
        <v>404</v>
      </c>
      <c r="BL20" s="50">
        <v>577</v>
      </c>
      <c r="BM20" s="19">
        <v>477</v>
      </c>
      <c r="BN20" s="50">
        <v>415</v>
      </c>
      <c r="BO20" s="52" t="s">
        <v>7</v>
      </c>
      <c r="BP20" s="19">
        <v>0</v>
      </c>
      <c r="BQ20" s="50">
        <v>165</v>
      </c>
      <c r="BR20" s="19">
        <v>131</v>
      </c>
      <c r="BS20" s="50">
        <v>214</v>
      </c>
      <c r="BT20" s="19">
        <v>0</v>
      </c>
      <c r="BU20" s="50">
        <v>206</v>
      </c>
      <c r="BV20" s="19">
        <v>0</v>
      </c>
      <c r="BW20" s="50">
        <v>185</v>
      </c>
      <c r="BX20" s="19">
        <v>4520</v>
      </c>
      <c r="BY20" s="50">
        <v>1272</v>
      </c>
      <c r="BZ20" s="52" t="s">
        <v>7</v>
      </c>
      <c r="CA20" s="19">
        <v>258</v>
      </c>
      <c r="CB20" s="50">
        <v>254</v>
      </c>
      <c r="CC20" s="19">
        <v>3527</v>
      </c>
      <c r="CD20" s="50">
        <v>1445</v>
      </c>
      <c r="CE20" s="19">
        <v>1374</v>
      </c>
      <c r="CF20" s="50">
        <v>884</v>
      </c>
      <c r="CG20" s="19">
        <v>0</v>
      </c>
      <c r="CH20" s="50">
        <v>149</v>
      </c>
      <c r="CI20" s="19">
        <v>453</v>
      </c>
      <c r="CJ20" s="50">
        <v>315</v>
      </c>
      <c r="CK20" s="52" t="s">
        <v>7</v>
      </c>
      <c r="CL20" s="19">
        <v>91</v>
      </c>
      <c r="CM20" s="50">
        <v>107</v>
      </c>
      <c r="CN20" s="19">
        <v>0</v>
      </c>
      <c r="CO20" s="50">
        <v>200</v>
      </c>
      <c r="CP20" s="19">
        <v>10778</v>
      </c>
      <c r="CQ20" s="50">
        <v>2458</v>
      </c>
      <c r="CR20" s="19">
        <v>0</v>
      </c>
      <c r="CS20" s="50">
        <v>200</v>
      </c>
      <c r="CT20" s="19">
        <v>532</v>
      </c>
      <c r="CU20" s="50">
        <v>421</v>
      </c>
      <c r="CV20" s="52" t="s">
        <v>7</v>
      </c>
      <c r="CW20" s="19">
        <v>0</v>
      </c>
      <c r="CX20" s="50">
        <v>155</v>
      </c>
      <c r="CY20" s="19">
        <v>163</v>
      </c>
      <c r="CZ20" s="50">
        <v>211</v>
      </c>
      <c r="DA20" s="19">
        <v>240</v>
      </c>
      <c r="DB20" s="50">
        <v>224</v>
      </c>
      <c r="DC20" s="19">
        <v>0</v>
      </c>
      <c r="DD20" s="50">
        <v>185</v>
      </c>
      <c r="DE20" s="19">
        <v>0</v>
      </c>
      <c r="DF20" s="50">
        <v>151</v>
      </c>
      <c r="DG20" s="52" t="s">
        <v>7</v>
      </c>
      <c r="DH20" s="19">
        <v>776</v>
      </c>
      <c r="DI20" s="50">
        <v>413</v>
      </c>
      <c r="DJ20" s="19">
        <v>0</v>
      </c>
      <c r="DK20" s="50">
        <v>198</v>
      </c>
      <c r="DL20" s="19">
        <v>53</v>
      </c>
      <c r="DM20" s="50">
        <v>93</v>
      </c>
      <c r="DN20" s="19">
        <v>0</v>
      </c>
      <c r="DO20" s="50">
        <v>149</v>
      </c>
      <c r="DP20" s="19">
        <v>0</v>
      </c>
      <c r="DQ20" s="50">
        <v>193</v>
      </c>
      <c r="DR20" s="52" t="s">
        <v>7</v>
      </c>
      <c r="DS20" s="19">
        <v>4594</v>
      </c>
      <c r="DT20" s="50">
        <v>1249</v>
      </c>
      <c r="DU20" s="19">
        <v>0</v>
      </c>
      <c r="DV20" s="50">
        <v>225</v>
      </c>
      <c r="DW20" s="19">
        <v>0</v>
      </c>
      <c r="DX20" s="50">
        <v>190</v>
      </c>
      <c r="DY20" s="19">
        <v>4594</v>
      </c>
      <c r="DZ20" s="50">
        <v>1249</v>
      </c>
    </row>
    <row r="21" spans="1:130" x14ac:dyDescent="0.2">
      <c r="A21" s="52" t="s">
        <v>8</v>
      </c>
      <c r="B21" s="53">
        <v>636535</v>
      </c>
      <c r="C21" s="54">
        <v>1515</v>
      </c>
      <c r="D21" s="53">
        <v>509958</v>
      </c>
      <c r="E21" s="54">
        <v>6417</v>
      </c>
      <c r="F21" s="53">
        <v>68917</v>
      </c>
      <c r="G21" s="54">
        <v>5785</v>
      </c>
      <c r="H21" s="53">
        <v>46571</v>
      </c>
      <c r="I21" s="54">
        <v>3601</v>
      </c>
      <c r="J21" s="19">
        <v>316</v>
      </c>
      <c r="K21" s="50">
        <v>217</v>
      </c>
      <c r="L21" s="52" t="s">
        <v>8</v>
      </c>
      <c r="M21" s="23">
        <v>579</v>
      </c>
      <c r="N21" s="50">
        <v>658</v>
      </c>
      <c r="O21" s="19">
        <v>79</v>
      </c>
      <c r="P21" s="50">
        <v>130</v>
      </c>
      <c r="Q21" s="19">
        <v>0</v>
      </c>
      <c r="R21" s="50">
        <v>192</v>
      </c>
      <c r="S21" s="19">
        <v>2427</v>
      </c>
      <c r="T21" s="50">
        <v>847</v>
      </c>
      <c r="U21" s="19">
        <v>337</v>
      </c>
      <c r="V21" s="50">
        <v>242</v>
      </c>
      <c r="W21" s="52" t="s">
        <v>8</v>
      </c>
      <c r="X21" s="19">
        <v>1597</v>
      </c>
      <c r="Y21" s="50">
        <v>631</v>
      </c>
      <c r="Z21" s="19">
        <v>336</v>
      </c>
      <c r="AA21" s="50">
        <v>254</v>
      </c>
      <c r="AB21" s="23" t="s">
        <v>61</v>
      </c>
      <c r="AC21" s="50" t="s">
        <v>61</v>
      </c>
      <c r="AD21" s="23">
        <v>1307</v>
      </c>
      <c r="AE21" s="50">
        <v>640</v>
      </c>
      <c r="AF21" s="19">
        <v>1497</v>
      </c>
      <c r="AG21" s="50">
        <v>599</v>
      </c>
      <c r="AH21" s="52" t="s">
        <v>8</v>
      </c>
      <c r="AI21" s="19">
        <v>339</v>
      </c>
      <c r="AJ21" s="50">
        <v>526</v>
      </c>
      <c r="AK21" s="19">
        <v>0</v>
      </c>
      <c r="AL21" s="50">
        <v>193</v>
      </c>
      <c r="AM21" s="19">
        <v>753</v>
      </c>
      <c r="AN21" s="50">
        <v>398</v>
      </c>
      <c r="AO21" s="19">
        <v>215</v>
      </c>
      <c r="AP21" s="50">
        <v>199</v>
      </c>
      <c r="AQ21" s="19">
        <v>27</v>
      </c>
      <c r="AR21" s="50">
        <v>46</v>
      </c>
      <c r="AS21" s="52" t="s">
        <v>8</v>
      </c>
      <c r="AT21" s="19">
        <v>0</v>
      </c>
      <c r="AU21" s="50">
        <v>170</v>
      </c>
      <c r="AV21" s="19">
        <v>46</v>
      </c>
      <c r="AW21" s="50">
        <v>71</v>
      </c>
      <c r="AX21" s="19">
        <v>858</v>
      </c>
      <c r="AY21" s="50">
        <v>475</v>
      </c>
      <c r="AZ21" s="19">
        <v>0</v>
      </c>
      <c r="BA21" s="50">
        <v>165</v>
      </c>
      <c r="BB21" s="19">
        <v>9237</v>
      </c>
      <c r="BC21" s="50">
        <v>1988</v>
      </c>
      <c r="BD21" s="52" t="s">
        <v>8</v>
      </c>
      <c r="BE21" s="19">
        <v>1557</v>
      </c>
      <c r="BF21" s="50">
        <v>616</v>
      </c>
      <c r="BG21" s="19">
        <v>622</v>
      </c>
      <c r="BH21" s="50">
        <v>325</v>
      </c>
      <c r="BI21" s="19">
        <v>0</v>
      </c>
      <c r="BJ21" s="50">
        <v>145</v>
      </c>
      <c r="BK21" s="19">
        <v>0</v>
      </c>
      <c r="BL21" s="50">
        <v>208</v>
      </c>
      <c r="BM21" s="19">
        <v>278</v>
      </c>
      <c r="BN21" s="50">
        <v>219</v>
      </c>
      <c r="BO21" s="52" t="s">
        <v>8</v>
      </c>
      <c r="BP21" s="19">
        <v>44</v>
      </c>
      <c r="BQ21" s="50">
        <v>75</v>
      </c>
      <c r="BR21" s="19">
        <v>22</v>
      </c>
      <c r="BS21" s="50">
        <v>38</v>
      </c>
      <c r="BT21" s="19">
        <v>0</v>
      </c>
      <c r="BU21" s="50">
        <v>206</v>
      </c>
      <c r="BV21" s="19">
        <v>108</v>
      </c>
      <c r="BW21" s="50">
        <v>139</v>
      </c>
      <c r="BX21" s="19">
        <v>2173</v>
      </c>
      <c r="BY21" s="50">
        <v>949</v>
      </c>
      <c r="BZ21" s="52" t="s">
        <v>8</v>
      </c>
      <c r="CA21" s="19">
        <v>411</v>
      </c>
      <c r="CB21" s="50">
        <v>481</v>
      </c>
      <c r="CC21" s="19">
        <v>4770</v>
      </c>
      <c r="CD21" s="50">
        <v>1660</v>
      </c>
      <c r="CE21" s="19">
        <v>1253</v>
      </c>
      <c r="CF21" s="50">
        <v>452</v>
      </c>
      <c r="CG21" s="19">
        <v>0</v>
      </c>
      <c r="CH21" s="50">
        <v>149</v>
      </c>
      <c r="CI21" s="19">
        <v>315</v>
      </c>
      <c r="CJ21" s="50">
        <v>262</v>
      </c>
      <c r="CK21" s="52" t="s">
        <v>8</v>
      </c>
      <c r="CL21" s="19">
        <v>155</v>
      </c>
      <c r="CM21" s="50">
        <v>193</v>
      </c>
      <c r="CN21" s="19">
        <v>194</v>
      </c>
      <c r="CO21" s="50">
        <v>259</v>
      </c>
      <c r="CP21" s="19">
        <v>2177</v>
      </c>
      <c r="CQ21" s="50">
        <v>791</v>
      </c>
      <c r="CR21" s="19">
        <v>1150</v>
      </c>
      <c r="CS21" s="50">
        <v>864</v>
      </c>
      <c r="CT21" s="19">
        <v>506</v>
      </c>
      <c r="CU21" s="50">
        <v>316</v>
      </c>
      <c r="CV21" s="52" t="s">
        <v>8</v>
      </c>
      <c r="CW21" s="19">
        <v>203</v>
      </c>
      <c r="CX21" s="50">
        <v>246</v>
      </c>
      <c r="CY21" s="19">
        <v>560</v>
      </c>
      <c r="CZ21" s="50">
        <v>408</v>
      </c>
      <c r="DA21" s="19">
        <v>1625</v>
      </c>
      <c r="DB21" s="50">
        <v>716</v>
      </c>
      <c r="DC21" s="19">
        <v>126</v>
      </c>
      <c r="DD21" s="50">
        <v>158</v>
      </c>
      <c r="DE21" s="19">
        <v>0</v>
      </c>
      <c r="DF21" s="50">
        <v>151</v>
      </c>
      <c r="DG21" s="52" t="s">
        <v>8</v>
      </c>
      <c r="DH21" s="19">
        <v>7814</v>
      </c>
      <c r="DI21" s="50">
        <v>1263</v>
      </c>
      <c r="DJ21" s="19">
        <v>159</v>
      </c>
      <c r="DK21" s="50">
        <v>152</v>
      </c>
      <c r="DL21" s="19">
        <v>391</v>
      </c>
      <c r="DM21" s="50">
        <v>245</v>
      </c>
      <c r="DN21" s="19">
        <v>5</v>
      </c>
      <c r="DO21" s="50">
        <v>12</v>
      </c>
      <c r="DP21" s="19">
        <v>3</v>
      </c>
      <c r="DQ21" s="50">
        <v>9</v>
      </c>
      <c r="DR21" s="52" t="s">
        <v>8</v>
      </c>
      <c r="DS21" s="19">
        <v>11089</v>
      </c>
      <c r="DT21" s="50">
        <v>2078</v>
      </c>
      <c r="DU21" s="19">
        <v>62</v>
      </c>
      <c r="DV21" s="50">
        <v>107</v>
      </c>
      <c r="DW21" s="19">
        <v>0</v>
      </c>
      <c r="DX21" s="50">
        <v>190</v>
      </c>
      <c r="DY21" s="19">
        <v>11027</v>
      </c>
      <c r="DZ21" s="50">
        <v>2087</v>
      </c>
    </row>
    <row r="22" spans="1:130" x14ac:dyDescent="0.2">
      <c r="A22" s="52" t="s">
        <v>9</v>
      </c>
      <c r="B22" s="53">
        <v>19345059</v>
      </c>
      <c r="C22" s="54">
        <v>7799</v>
      </c>
      <c r="D22" s="53">
        <v>16199361</v>
      </c>
      <c r="E22" s="54">
        <v>50810</v>
      </c>
      <c r="F22" s="53">
        <v>2442119</v>
      </c>
      <c r="G22" s="54">
        <v>43961</v>
      </c>
      <c r="H22" s="53">
        <v>529406</v>
      </c>
      <c r="I22" s="54">
        <v>20819</v>
      </c>
      <c r="J22" s="19">
        <v>10281</v>
      </c>
      <c r="K22" s="50">
        <v>2527</v>
      </c>
      <c r="L22" s="52" t="s">
        <v>9</v>
      </c>
      <c r="M22" s="23">
        <v>10876</v>
      </c>
      <c r="N22" s="50">
        <v>3781</v>
      </c>
      <c r="O22" s="19">
        <v>7553</v>
      </c>
      <c r="P22" s="50">
        <v>2339</v>
      </c>
      <c r="Q22" s="19">
        <v>1577</v>
      </c>
      <c r="R22" s="50">
        <v>1000</v>
      </c>
      <c r="S22" s="19">
        <v>26690</v>
      </c>
      <c r="T22" s="50">
        <v>3726</v>
      </c>
      <c r="U22" s="19">
        <v>7608</v>
      </c>
      <c r="V22" s="50">
        <v>1872</v>
      </c>
      <c r="W22" s="52" t="s">
        <v>9</v>
      </c>
      <c r="X22" s="19">
        <v>8709</v>
      </c>
      <c r="Y22" s="50">
        <v>2579</v>
      </c>
      <c r="Z22" s="19">
        <v>1969</v>
      </c>
      <c r="AA22" s="50">
        <v>862</v>
      </c>
      <c r="AB22" s="19">
        <v>1762</v>
      </c>
      <c r="AC22" s="50">
        <v>622</v>
      </c>
      <c r="AD22" s="23" t="s">
        <v>61</v>
      </c>
      <c r="AE22" s="50" t="s">
        <v>61</v>
      </c>
      <c r="AF22" s="23">
        <v>35386</v>
      </c>
      <c r="AG22" s="50">
        <v>5530</v>
      </c>
      <c r="AH22" s="52" t="s">
        <v>9</v>
      </c>
      <c r="AI22" s="19">
        <v>1009</v>
      </c>
      <c r="AJ22" s="50">
        <v>552</v>
      </c>
      <c r="AK22" s="19">
        <v>1541</v>
      </c>
      <c r="AL22" s="50">
        <v>1065</v>
      </c>
      <c r="AM22" s="19">
        <v>19973</v>
      </c>
      <c r="AN22" s="50">
        <v>3120</v>
      </c>
      <c r="AO22" s="19">
        <v>14148</v>
      </c>
      <c r="AP22" s="50">
        <v>2901</v>
      </c>
      <c r="AQ22" s="19">
        <v>4597</v>
      </c>
      <c r="AR22" s="50">
        <v>2873</v>
      </c>
      <c r="AS22" s="52" t="s">
        <v>9</v>
      </c>
      <c r="AT22" s="19">
        <v>4171</v>
      </c>
      <c r="AU22" s="50">
        <v>1711</v>
      </c>
      <c r="AV22" s="19">
        <v>7592</v>
      </c>
      <c r="AW22" s="50">
        <v>2020</v>
      </c>
      <c r="AX22" s="19">
        <v>6856</v>
      </c>
      <c r="AY22" s="50">
        <v>3219</v>
      </c>
      <c r="AZ22" s="19">
        <v>2995</v>
      </c>
      <c r="BA22" s="50">
        <v>1149</v>
      </c>
      <c r="BB22" s="19">
        <v>12022</v>
      </c>
      <c r="BC22" s="50">
        <v>2639</v>
      </c>
      <c r="BD22" s="52" t="s">
        <v>9</v>
      </c>
      <c r="BE22" s="19">
        <v>19621</v>
      </c>
      <c r="BF22" s="50">
        <v>3508</v>
      </c>
      <c r="BG22" s="19">
        <v>19860</v>
      </c>
      <c r="BH22" s="50">
        <v>3073</v>
      </c>
      <c r="BI22" s="19">
        <v>5576</v>
      </c>
      <c r="BJ22" s="50">
        <v>1910</v>
      </c>
      <c r="BK22" s="19">
        <v>6919</v>
      </c>
      <c r="BL22" s="50">
        <v>3309</v>
      </c>
      <c r="BM22" s="19">
        <v>10754</v>
      </c>
      <c r="BN22" s="50">
        <v>2720</v>
      </c>
      <c r="BO22" s="52" t="s">
        <v>9</v>
      </c>
      <c r="BP22" s="19">
        <v>576</v>
      </c>
      <c r="BQ22" s="50">
        <v>426</v>
      </c>
      <c r="BR22" s="19">
        <v>2228</v>
      </c>
      <c r="BS22" s="50">
        <v>1139</v>
      </c>
      <c r="BT22" s="19">
        <v>3508</v>
      </c>
      <c r="BU22" s="50">
        <v>1554</v>
      </c>
      <c r="BV22" s="19">
        <v>4987</v>
      </c>
      <c r="BW22" s="50">
        <v>1500</v>
      </c>
      <c r="BX22" s="19">
        <v>30914</v>
      </c>
      <c r="BY22" s="50">
        <v>4603</v>
      </c>
      <c r="BZ22" s="52" t="s">
        <v>9</v>
      </c>
      <c r="CA22" s="19">
        <v>2164</v>
      </c>
      <c r="CB22" s="50">
        <v>921</v>
      </c>
      <c r="CC22" s="19">
        <v>55419</v>
      </c>
      <c r="CD22" s="50">
        <v>5760</v>
      </c>
      <c r="CE22" s="19">
        <v>29097</v>
      </c>
      <c r="CF22" s="50">
        <v>5326</v>
      </c>
      <c r="CG22" s="19">
        <v>50</v>
      </c>
      <c r="CH22" s="50">
        <v>81</v>
      </c>
      <c r="CI22" s="19">
        <v>22597</v>
      </c>
      <c r="CJ22" s="50">
        <v>3639</v>
      </c>
      <c r="CK22" s="52" t="s">
        <v>9</v>
      </c>
      <c r="CL22" s="19">
        <v>4386</v>
      </c>
      <c r="CM22" s="50">
        <v>2262</v>
      </c>
      <c r="CN22" s="19">
        <v>1816</v>
      </c>
      <c r="CO22" s="50">
        <v>979</v>
      </c>
      <c r="CP22" s="19">
        <v>28771</v>
      </c>
      <c r="CQ22" s="50">
        <v>5754</v>
      </c>
      <c r="CR22" s="19">
        <v>3201</v>
      </c>
      <c r="CS22" s="50">
        <v>1143</v>
      </c>
      <c r="CT22" s="19">
        <v>11074</v>
      </c>
      <c r="CU22" s="50">
        <v>3484</v>
      </c>
      <c r="CV22" s="52" t="s">
        <v>9</v>
      </c>
      <c r="CW22" s="19">
        <v>533</v>
      </c>
      <c r="CX22" s="50">
        <v>352</v>
      </c>
      <c r="CY22" s="19">
        <v>13232</v>
      </c>
      <c r="CZ22" s="50">
        <v>3130</v>
      </c>
      <c r="DA22" s="19">
        <v>24226</v>
      </c>
      <c r="DB22" s="50">
        <v>6092</v>
      </c>
      <c r="DC22" s="19">
        <v>2129</v>
      </c>
      <c r="DD22" s="50">
        <v>891</v>
      </c>
      <c r="DE22" s="19">
        <v>1434</v>
      </c>
      <c r="DF22" s="50">
        <v>614</v>
      </c>
      <c r="DG22" s="52" t="s">
        <v>9</v>
      </c>
      <c r="DH22" s="19">
        <v>18132</v>
      </c>
      <c r="DI22" s="50">
        <v>2871</v>
      </c>
      <c r="DJ22" s="19">
        <v>6975</v>
      </c>
      <c r="DK22" s="50">
        <v>1832</v>
      </c>
      <c r="DL22" s="19">
        <v>4250</v>
      </c>
      <c r="DM22" s="50">
        <v>1764</v>
      </c>
      <c r="DN22" s="19">
        <v>7321</v>
      </c>
      <c r="DO22" s="50">
        <v>2277</v>
      </c>
      <c r="DP22" s="19">
        <v>341</v>
      </c>
      <c r="DQ22" s="50">
        <v>398</v>
      </c>
      <c r="DR22" s="52" t="s">
        <v>9</v>
      </c>
      <c r="DS22" s="19">
        <v>174173</v>
      </c>
      <c r="DT22" s="50">
        <v>11757</v>
      </c>
      <c r="DU22" s="19">
        <v>21245</v>
      </c>
      <c r="DV22" s="50">
        <v>7079</v>
      </c>
      <c r="DW22" s="19">
        <v>2688</v>
      </c>
      <c r="DX22" s="50">
        <v>1863</v>
      </c>
      <c r="DY22" s="19">
        <v>150240</v>
      </c>
      <c r="DZ22" s="50">
        <v>9384</v>
      </c>
    </row>
    <row r="23" spans="1:130" x14ac:dyDescent="0.2">
      <c r="A23" s="52"/>
      <c r="B23" s="53"/>
      <c r="C23" s="54"/>
      <c r="D23" s="53"/>
      <c r="E23" s="54"/>
      <c r="F23" s="53"/>
      <c r="G23" s="54"/>
      <c r="H23" s="53"/>
      <c r="I23" s="54"/>
      <c r="J23" s="19"/>
      <c r="K23" s="50"/>
      <c r="L23" s="52"/>
      <c r="M23" s="23"/>
      <c r="N23" s="50"/>
      <c r="O23" s="19"/>
      <c r="P23" s="50"/>
      <c r="Q23" s="19"/>
      <c r="R23" s="50"/>
      <c r="S23" s="19"/>
      <c r="T23" s="50"/>
      <c r="U23" s="19"/>
      <c r="V23" s="50"/>
      <c r="W23" s="52"/>
      <c r="X23" s="19"/>
      <c r="Y23" s="50"/>
      <c r="Z23" s="19"/>
      <c r="AA23" s="50"/>
      <c r="AB23" s="19"/>
      <c r="AC23" s="50"/>
      <c r="AD23" s="19"/>
      <c r="AE23" s="50"/>
      <c r="AF23" s="19"/>
      <c r="AG23" s="50"/>
      <c r="AH23" s="52"/>
      <c r="AI23" s="19"/>
      <c r="AJ23" s="50"/>
      <c r="AK23" s="19"/>
      <c r="AL23" s="50"/>
      <c r="AM23" s="19"/>
      <c r="AN23" s="50"/>
      <c r="AO23" s="19"/>
      <c r="AP23" s="50"/>
      <c r="AQ23" s="19"/>
      <c r="AR23" s="50"/>
      <c r="AS23" s="52"/>
      <c r="AT23" s="19"/>
      <c r="AU23" s="50"/>
      <c r="AV23" s="19"/>
      <c r="AW23" s="50"/>
      <c r="AX23" s="19"/>
      <c r="AY23" s="50"/>
      <c r="AZ23" s="19"/>
      <c r="BA23" s="50"/>
      <c r="BB23" s="19"/>
      <c r="BC23" s="50"/>
      <c r="BD23" s="52"/>
      <c r="BE23" s="19"/>
      <c r="BF23" s="50"/>
      <c r="BG23" s="19"/>
      <c r="BH23" s="50"/>
      <c r="BI23" s="19"/>
      <c r="BJ23" s="50"/>
      <c r="BK23" s="19"/>
      <c r="BL23" s="50"/>
      <c r="BM23" s="19"/>
      <c r="BN23" s="50"/>
      <c r="BO23" s="52"/>
      <c r="BP23" s="19"/>
      <c r="BQ23" s="50"/>
      <c r="BR23" s="19"/>
      <c r="BS23" s="50"/>
      <c r="BT23" s="19"/>
      <c r="BU23" s="50"/>
      <c r="BV23" s="19"/>
      <c r="BW23" s="50"/>
      <c r="BX23" s="19"/>
      <c r="BY23" s="50"/>
      <c r="BZ23" s="52"/>
      <c r="CA23" s="19"/>
      <c r="CB23" s="50"/>
      <c r="CC23" s="19"/>
      <c r="CD23" s="50"/>
      <c r="CE23" s="19"/>
      <c r="CF23" s="50"/>
      <c r="CG23" s="19"/>
      <c r="CH23" s="50"/>
      <c r="CI23" s="19"/>
      <c r="CJ23" s="50"/>
      <c r="CK23" s="52"/>
      <c r="CL23" s="19"/>
      <c r="CM23" s="50"/>
      <c r="CN23" s="19"/>
      <c r="CO23" s="50"/>
      <c r="CP23" s="19"/>
      <c r="CQ23" s="50"/>
      <c r="CR23" s="19"/>
      <c r="CS23" s="50"/>
      <c r="CT23" s="19"/>
      <c r="CU23" s="50"/>
      <c r="CV23" s="52"/>
      <c r="CW23" s="19"/>
      <c r="CX23" s="50"/>
      <c r="CY23" s="19"/>
      <c r="CZ23" s="50"/>
      <c r="DA23" s="19"/>
      <c r="DB23" s="50"/>
      <c r="DC23" s="19"/>
      <c r="DD23" s="50"/>
      <c r="DE23" s="19"/>
      <c r="DF23" s="50"/>
      <c r="DG23" s="52"/>
      <c r="DH23" s="19"/>
      <c r="DI23" s="50"/>
      <c r="DJ23" s="19"/>
      <c r="DK23" s="50"/>
      <c r="DL23" s="19"/>
      <c r="DM23" s="50"/>
      <c r="DN23" s="19"/>
      <c r="DO23" s="50"/>
      <c r="DP23" s="19"/>
      <c r="DQ23" s="50"/>
      <c r="DR23" s="52"/>
      <c r="DS23" s="19"/>
      <c r="DT23" s="50"/>
      <c r="DU23" s="19"/>
      <c r="DV23" s="50"/>
      <c r="DW23" s="19"/>
      <c r="DX23" s="50"/>
      <c r="DY23" s="19"/>
      <c r="DZ23" s="50"/>
    </row>
    <row r="24" spans="1:130" x14ac:dyDescent="0.2">
      <c r="A24" s="52" t="s">
        <v>10</v>
      </c>
      <c r="B24" s="53">
        <v>9870319</v>
      </c>
      <c r="C24" s="54">
        <v>5843</v>
      </c>
      <c r="D24" s="53">
        <v>8256209</v>
      </c>
      <c r="E24" s="54">
        <v>33041</v>
      </c>
      <c r="F24" s="53">
        <v>1279601</v>
      </c>
      <c r="G24" s="54">
        <v>32070</v>
      </c>
      <c r="H24" s="53">
        <v>278972</v>
      </c>
      <c r="I24" s="54">
        <v>14820</v>
      </c>
      <c r="J24" s="19">
        <v>18739</v>
      </c>
      <c r="K24" s="50">
        <v>4366</v>
      </c>
      <c r="L24" s="52" t="s">
        <v>10</v>
      </c>
      <c r="M24" s="23">
        <v>3143</v>
      </c>
      <c r="N24" s="50">
        <v>1209</v>
      </c>
      <c r="O24" s="19">
        <v>3464</v>
      </c>
      <c r="P24" s="50">
        <v>1455</v>
      </c>
      <c r="Q24" s="19">
        <v>1685</v>
      </c>
      <c r="R24" s="50">
        <v>889</v>
      </c>
      <c r="S24" s="19">
        <v>13792</v>
      </c>
      <c r="T24" s="50">
        <v>2727</v>
      </c>
      <c r="U24" s="19">
        <v>5704</v>
      </c>
      <c r="V24" s="50">
        <v>2574</v>
      </c>
      <c r="W24" s="52" t="s">
        <v>10</v>
      </c>
      <c r="X24" s="19">
        <v>4838</v>
      </c>
      <c r="Y24" s="50">
        <v>1680</v>
      </c>
      <c r="Z24" s="19">
        <v>124</v>
      </c>
      <c r="AA24" s="50">
        <v>151</v>
      </c>
      <c r="AB24" s="19">
        <v>1064</v>
      </c>
      <c r="AC24" s="50">
        <v>607</v>
      </c>
      <c r="AD24" s="19">
        <v>38798</v>
      </c>
      <c r="AE24" s="50">
        <v>5074</v>
      </c>
      <c r="AF24" s="23" t="s">
        <v>61</v>
      </c>
      <c r="AG24" s="50" t="s">
        <v>61</v>
      </c>
      <c r="AH24" s="52" t="s">
        <v>10</v>
      </c>
      <c r="AI24" s="23">
        <v>2028</v>
      </c>
      <c r="AJ24" s="50">
        <v>1467</v>
      </c>
      <c r="AK24" s="19">
        <v>466</v>
      </c>
      <c r="AL24" s="50">
        <v>467</v>
      </c>
      <c r="AM24" s="19">
        <v>8958</v>
      </c>
      <c r="AN24" s="50">
        <v>3418</v>
      </c>
      <c r="AO24" s="19">
        <v>4057</v>
      </c>
      <c r="AP24" s="50">
        <v>1487</v>
      </c>
      <c r="AQ24" s="19">
        <v>2851</v>
      </c>
      <c r="AR24" s="50">
        <v>1440</v>
      </c>
      <c r="AS24" s="52" t="s">
        <v>10</v>
      </c>
      <c r="AT24" s="19">
        <v>1885</v>
      </c>
      <c r="AU24" s="50">
        <v>1019</v>
      </c>
      <c r="AV24" s="19">
        <v>4532</v>
      </c>
      <c r="AW24" s="50">
        <v>1677</v>
      </c>
      <c r="AX24" s="19">
        <v>6493</v>
      </c>
      <c r="AY24" s="50">
        <v>2113</v>
      </c>
      <c r="AZ24" s="19">
        <v>530</v>
      </c>
      <c r="BA24" s="50">
        <v>591</v>
      </c>
      <c r="BB24" s="19">
        <v>5607</v>
      </c>
      <c r="BC24" s="50">
        <v>2196</v>
      </c>
      <c r="BD24" s="52" t="s">
        <v>10</v>
      </c>
      <c r="BE24" s="19">
        <v>2413</v>
      </c>
      <c r="BF24" s="50">
        <v>1340</v>
      </c>
      <c r="BG24" s="19">
        <v>8336</v>
      </c>
      <c r="BH24" s="50">
        <v>2586</v>
      </c>
      <c r="BI24" s="19">
        <v>1074</v>
      </c>
      <c r="BJ24" s="50">
        <v>606</v>
      </c>
      <c r="BK24" s="19">
        <v>5746</v>
      </c>
      <c r="BL24" s="50">
        <v>2225</v>
      </c>
      <c r="BM24" s="19">
        <v>1944</v>
      </c>
      <c r="BN24" s="50">
        <v>840</v>
      </c>
      <c r="BO24" s="52" t="s">
        <v>10</v>
      </c>
      <c r="BP24" s="19">
        <v>170</v>
      </c>
      <c r="BQ24" s="50">
        <v>164</v>
      </c>
      <c r="BR24" s="19">
        <v>525</v>
      </c>
      <c r="BS24" s="50">
        <v>579</v>
      </c>
      <c r="BT24" s="19">
        <v>879</v>
      </c>
      <c r="BU24" s="50">
        <v>556</v>
      </c>
      <c r="BV24" s="19">
        <v>293</v>
      </c>
      <c r="BW24" s="50">
        <v>255</v>
      </c>
      <c r="BX24" s="19">
        <v>4664</v>
      </c>
      <c r="BY24" s="50">
        <v>1390</v>
      </c>
      <c r="BZ24" s="52" t="s">
        <v>10</v>
      </c>
      <c r="CA24" s="19">
        <v>913</v>
      </c>
      <c r="CB24" s="50">
        <v>541</v>
      </c>
      <c r="CC24" s="19">
        <v>16217</v>
      </c>
      <c r="CD24" s="50">
        <v>3111</v>
      </c>
      <c r="CE24" s="19">
        <v>19781</v>
      </c>
      <c r="CF24" s="50">
        <v>4329</v>
      </c>
      <c r="CG24" s="19">
        <v>0</v>
      </c>
      <c r="CH24" s="50">
        <v>149</v>
      </c>
      <c r="CI24" s="19">
        <v>9980</v>
      </c>
      <c r="CJ24" s="50">
        <v>2375</v>
      </c>
      <c r="CK24" s="52" t="s">
        <v>10</v>
      </c>
      <c r="CL24" s="19">
        <v>3148</v>
      </c>
      <c r="CM24" s="50">
        <v>1938</v>
      </c>
      <c r="CN24" s="19">
        <v>666</v>
      </c>
      <c r="CO24" s="50">
        <v>428</v>
      </c>
      <c r="CP24" s="19">
        <v>6298</v>
      </c>
      <c r="CQ24" s="50">
        <v>2774</v>
      </c>
      <c r="CR24" s="19">
        <v>828</v>
      </c>
      <c r="CS24" s="50">
        <v>512</v>
      </c>
      <c r="CT24" s="19">
        <v>14861</v>
      </c>
      <c r="CU24" s="50">
        <v>3189</v>
      </c>
      <c r="CV24" s="52" t="s">
        <v>10</v>
      </c>
      <c r="CW24" s="19">
        <v>67</v>
      </c>
      <c r="CX24" s="50">
        <v>115</v>
      </c>
      <c r="CY24" s="19">
        <v>18867</v>
      </c>
      <c r="CZ24" s="50">
        <v>3633</v>
      </c>
      <c r="DA24" s="19">
        <v>14949</v>
      </c>
      <c r="DB24" s="50">
        <v>3929</v>
      </c>
      <c r="DC24" s="19">
        <v>1568</v>
      </c>
      <c r="DD24" s="50">
        <v>804</v>
      </c>
      <c r="DE24" s="19">
        <v>200</v>
      </c>
      <c r="DF24" s="50">
        <v>190</v>
      </c>
      <c r="DG24" s="52" t="s">
        <v>10</v>
      </c>
      <c r="DH24" s="19">
        <v>9464</v>
      </c>
      <c r="DI24" s="50">
        <v>2605</v>
      </c>
      <c r="DJ24" s="19">
        <v>2090</v>
      </c>
      <c r="DK24" s="50">
        <v>862</v>
      </c>
      <c r="DL24" s="19">
        <v>645</v>
      </c>
      <c r="DM24" s="50">
        <v>493</v>
      </c>
      <c r="DN24" s="19">
        <v>3066</v>
      </c>
      <c r="DO24" s="50">
        <v>1769</v>
      </c>
      <c r="DP24" s="19">
        <v>562</v>
      </c>
      <c r="DQ24" s="50">
        <v>459</v>
      </c>
      <c r="DR24" s="52" t="s">
        <v>10</v>
      </c>
      <c r="DS24" s="19">
        <v>55537</v>
      </c>
      <c r="DT24" s="50">
        <v>7076</v>
      </c>
      <c r="DU24" s="19">
        <v>3763</v>
      </c>
      <c r="DV24" s="50">
        <v>1815</v>
      </c>
      <c r="DW24" s="19">
        <v>820</v>
      </c>
      <c r="DX24" s="50">
        <v>647</v>
      </c>
      <c r="DY24" s="19">
        <v>50954</v>
      </c>
      <c r="DZ24" s="50">
        <v>6558</v>
      </c>
    </row>
    <row r="25" spans="1:130" x14ac:dyDescent="0.2">
      <c r="A25" s="52" t="s">
        <v>11</v>
      </c>
      <c r="B25" s="53">
        <v>1387361</v>
      </c>
      <c r="C25" s="54">
        <v>1759</v>
      </c>
      <c r="D25" s="53">
        <v>1177733</v>
      </c>
      <c r="E25" s="54">
        <v>11169</v>
      </c>
      <c r="F25" s="53">
        <v>135860</v>
      </c>
      <c r="G25" s="54">
        <v>10399</v>
      </c>
      <c r="H25" s="53">
        <v>58083</v>
      </c>
      <c r="I25" s="54">
        <v>6288</v>
      </c>
      <c r="J25" s="19">
        <v>593</v>
      </c>
      <c r="K25" s="50">
        <v>471</v>
      </c>
      <c r="L25" s="52" t="s">
        <v>11</v>
      </c>
      <c r="M25" s="23">
        <v>1615</v>
      </c>
      <c r="N25" s="50">
        <v>1368</v>
      </c>
      <c r="O25" s="19">
        <v>1153</v>
      </c>
      <c r="P25" s="50">
        <v>746</v>
      </c>
      <c r="Q25" s="19">
        <v>24</v>
      </c>
      <c r="R25" s="50">
        <v>40</v>
      </c>
      <c r="S25" s="19">
        <v>12901</v>
      </c>
      <c r="T25" s="50">
        <v>2561</v>
      </c>
      <c r="U25" s="19">
        <v>2950</v>
      </c>
      <c r="V25" s="50">
        <v>1176</v>
      </c>
      <c r="W25" s="52" t="s">
        <v>11</v>
      </c>
      <c r="X25" s="19">
        <v>530</v>
      </c>
      <c r="Y25" s="50">
        <v>476</v>
      </c>
      <c r="Z25" s="19">
        <v>67</v>
      </c>
      <c r="AA25" s="50">
        <v>112</v>
      </c>
      <c r="AB25" s="19">
        <v>233</v>
      </c>
      <c r="AC25" s="50">
        <v>277</v>
      </c>
      <c r="AD25" s="19">
        <v>2613</v>
      </c>
      <c r="AE25" s="50">
        <v>975</v>
      </c>
      <c r="AF25" s="19">
        <v>1867</v>
      </c>
      <c r="AG25" s="50">
        <v>1122</v>
      </c>
      <c r="AH25" s="52" t="s">
        <v>11</v>
      </c>
      <c r="AI25" s="23" t="s">
        <v>61</v>
      </c>
      <c r="AJ25" s="50" t="s">
        <v>61</v>
      </c>
      <c r="AK25" s="23">
        <v>1014</v>
      </c>
      <c r="AL25" s="50">
        <v>638</v>
      </c>
      <c r="AM25" s="19">
        <v>1318</v>
      </c>
      <c r="AN25" s="50">
        <v>755</v>
      </c>
      <c r="AO25" s="19">
        <v>296</v>
      </c>
      <c r="AP25" s="50">
        <v>314</v>
      </c>
      <c r="AQ25" s="19">
        <v>473</v>
      </c>
      <c r="AR25" s="50">
        <v>705</v>
      </c>
      <c r="AS25" s="52" t="s">
        <v>11</v>
      </c>
      <c r="AT25" s="19">
        <v>100</v>
      </c>
      <c r="AU25" s="50">
        <v>114</v>
      </c>
      <c r="AV25" s="19">
        <v>264</v>
      </c>
      <c r="AW25" s="50">
        <v>269</v>
      </c>
      <c r="AX25" s="19">
        <v>1209</v>
      </c>
      <c r="AY25" s="50">
        <v>1229</v>
      </c>
      <c r="AZ25" s="19">
        <v>1030</v>
      </c>
      <c r="BA25" s="50">
        <v>799</v>
      </c>
      <c r="BB25" s="19">
        <v>974</v>
      </c>
      <c r="BC25" s="50">
        <v>713</v>
      </c>
      <c r="BD25" s="52" t="s">
        <v>11</v>
      </c>
      <c r="BE25" s="19">
        <v>118</v>
      </c>
      <c r="BF25" s="50">
        <v>107</v>
      </c>
      <c r="BG25" s="19">
        <v>447</v>
      </c>
      <c r="BH25" s="50">
        <v>289</v>
      </c>
      <c r="BI25" s="19">
        <v>911</v>
      </c>
      <c r="BJ25" s="50">
        <v>594</v>
      </c>
      <c r="BK25" s="19">
        <v>101</v>
      </c>
      <c r="BL25" s="50">
        <v>136</v>
      </c>
      <c r="BM25" s="19">
        <v>1032</v>
      </c>
      <c r="BN25" s="50">
        <v>752</v>
      </c>
      <c r="BO25" s="52" t="s">
        <v>11</v>
      </c>
      <c r="BP25" s="19">
        <v>0</v>
      </c>
      <c r="BQ25" s="50">
        <v>165</v>
      </c>
      <c r="BR25" s="19">
        <v>27</v>
      </c>
      <c r="BS25" s="50">
        <v>45</v>
      </c>
      <c r="BT25" s="19">
        <v>1439</v>
      </c>
      <c r="BU25" s="50">
        <v>850</v>
      </c>
      <c r="BV25" s="19">
        <v>98</v>
      </c>
      <c r="BW25" s="50">
        <v>166</v>
      </c>
      <c r="BX25" s="19">
        <v>52</v>
      </c>
      <c r="BY25" s="50">
        <v>81</v>
      </c>
      <c r="BZ25" s="52" t="s">
        <v>11</v>
      </c>
      <c r="CA25" s="19">
        <v>296</v>
      </c>
      <c r="CB25" s="50">
        <v>317</v>
      </c>
      <c r="CC25" s="19">
        <v>2987</v>
      </c>
      <c r="CD25" s="50">
        <v>1271</v>
      </c>
      <c r="CE25" s="19">
        <v>2004</v>
      </c>
      <c r="CF25" s="50">
        <v>845</v>
      </c>
      <c r="CG25" s="19">
        <v>0</v>
      </c>
      <c r="CH25" s="50">
        <v>149</v>
      </c>
      <c r="CI25" s="19">
        <v>647</v>
      </c>
      <c r="CJ25" s="50">
        <v>376</v>
      </c>
      <c r="CK25" s="52" t="s">
        <v>11</v>
      </c>
      <c r="CL25" s="19">
        <v>742</v>
      </c>
      <c r="CM25" s="50">
        <v>712</v>
      </c>
      <c r="CN25" s="19">
        <v>889</v>
      </c>
      <c r="CO25" s="50">
        <v>440</v>
      </c>
      <c r="CP25" s="19">
        <v>484</v>
      </c>
      <c r="CQ25" s="50">
        <v>333</v>
      </c>
      <c r="CR25" s="19">
        <v>84</v>
      </c>
      <c r="CS25" s="50">
        <v>142</v>
      </c>
      <c r="CT25" s="19">
        <v>1111</v>
      </c>
      <c r="CU25" s="50">
        <v>830</v>
      </c>
      <c r="CV25" s="52" t="s">
        <v>11</v>
      </c>
      <c r="CW25" s="19">
        <v>270</v>
      </c>
      <c r="CX25" s="50">
        <v>437</v>
      </c>
      <c r="CY25" s="19">
        <v>385</v>
      </c>
      <c r="CZ25" s="50">
        <v>274</v>
      </c>
      <c r="DA25" s="19">
        <v>7385</v>
      </c>
      <c r="DB25" s="50">
        <v>2400</v>
      </c>
      <c r="DC25" s="19">
        <v>521</v>
      </c>
      <c r="DD25" s="50">
        <v>376</v>
      </c>
      <c r="DE25" s="19">
        <v>0</v>
      </c>
      <c r="DF25" s="50">
        <v>151</v>
      </c>
      <c r="DG25" s="52" t="s">
        <v>11</v>
      </c>
      <c r="DH25" s="19">
        <v>1373</v>
      </c>
      <c r="DI25" s="50">
        <v>697</v>
      </c>
      <c r="DJ25" s="19">
        <v>3225</v>
      </c>
      <c r="DK25" s="50">
        <v>1294</v>
      </c>
      <c r="DL25" s="19">
        <v>0</v>
      </c>
      <c r="DM25" s="50">
        <v>190</v>
      </c>
      <c r="DN25" s="19">
        <v>231</v>
      </c>
      <c r="DO25" s="50">
        <v>211</v>
      </c>
      <c r="DP25" s="19">
        <v>0</v>
      </c>
      <c r="DQ25" s="50">
        <v>193</v>
      </c>
      <c r="DR25" s="52" t="s">
        <v>11</v>
      </c>
      <c r="DS25" s="19">
        <v>15685</v>
      </c>
      <c r="DT25" s="50">
        <v>2833</v>
      </c>
      <c r="DU25" s="19">
        <v>327</v>
      </c>
      <c r="DV25" s="50">
        <v>418</v>
      </c>
      <c r="DW25" s="19">
        <v>905</v>
      </c>
      <c r="DX25" s="50">
        <v>556</v>
      </c>
      <c r="DY25" s="19">
        <v>14453</v>
      </c>
      <c r="DZ25" s="50">
        <v>2825</v>
      </c>
    </row>
    <row r="26" spans="1:130" x14ac:dyDescent="0.2">
      <c r="A26" s="52" t="s">
        <v>12</v>
      </c>
      <c r="B26" s="53">
        <v>1592596</v>
      </c>
      <c r="C26" s="54">
        <v>2295</v>
      </c>
      <c r="D26" s="53">
        <v>1317235</v>
      </c>
      <c r="E26" s="54">
        <v>16033</v>
      </c>
      <c r="F26" s="53">
        <v>205418</v>
      </c>
      <c r="G26" s="54">
        <v>14233</v>
      </c>
      <c r="H26" s="53">
        <v>61592</v>
      </c>
      <c r="I26" s="54">
        <v>6754</v>
      </c>
      <c r="J26" s="19">
        <v>72</v>
      </c>
      <c r="K26" s="50">
        <v>78</v>
      </c>
      <c r="L26" s="52" t="s">
        <v>12</v>
      </c>
      <c r="M26" s="23">
        <v>2887</v>
      </c>
      <c r="N26" s="50">
        <v>1826</v>
      </c>
      <c r="O26" s="19">
        <v>2915</v>
      </c>
      <c r="P26" s="50">
        <v>1498</v>
      </c>
      <c r="Q26" s="19">
        <v>701</v>
      </c>
      <c r="R26" s="50">
        <v>481</v>
      </c>
      <c r="S26" s="19">
        <v>9232</v>
      </c>
      <c r="T26" s="50">
        <v>2033</v>
      </c>
      <c r="U26" s="19">
        <v>1177</v>
      </c>
      <c r="V26" s="50">
        <v>1007</v>
      </c>
      <c r="W26" s="52" t="s">
        <v>12</v>
      </c>
      <c r="X26" s="19">
        <v>66</v>
      </c>
      <c r="Y26" s="50">
        <v>94</v>
      </c>
      <c r="Z26" s="19">
        <v>0</v>
      </c>
      <c r="AA26" s="50">
        <v>189</v>
      </c>
      <c r="AB26" s="19">
        <v>82</v>
      </c>
      <c r="AC26" s="50">
        <v>138</v>
      </c>
      <c r="AD26" s="19">
        <v>566</v>
      </c>
      <c r="AE26" s="50">
        <v>367</v>
      </c>
      <c r="AF26" s="19">
        <v>403</v>
      </c>
      <c r="AG26" s="50">
        <v>339</v>
      </c>
      <c r="AH26" s="52" t="s">
        <v>12</v>
      </c>
      <c r="AI26" s="19">
        <v>818</v>
      </c>
      <c r="AJ26" s="50">
        <v>641</v>
      </c>
      <c r="AK26" s="23" t="s">
        <v>61</v>
      </c>
      <c r="AL26" s="50" t="s">
        <v>61</v>
      </c>
      <c r="AM26" s="23">
        <v>897</v>
      </c>
      <c r="AN26" s="50">
        <v>726</v>
      </c>
      <c r="AO26" s="19">
        <v>6</v>
      </c>
      <c r="AP26" s="50">
        <v>13</v>
      </c>
      <c r="AQ26" s="19">
        <v>85</v>
      </c>
      <c r="AR26" s="50">
        <v>168</v>
      </c>
      <c r="AS26" s="52" t="s">
        <v>12</v>
      </c>
      <c r="AT26" s="19">
        <v>133</v>
      </c>
      <c r="AU26" s="50">
        <v>184</v>
      </c>
      <c r="AV26" s="19">
        <v>0</v>
      </c>
      <c r="AW26" s="50">
        <v>189</v>
      </c>
      <c r="AX26" s="19">
        <v>122</v>
      </c>
      <c r="AY26" s="50">
        <v>209</v>
      </c>
      <c r="AZ26" s="19">
        <v>12</v>
      </c>
      <c r="BA26" s="50">
        <v>24</v>
      </c>
      <c r="BB26" s="19">
        <v>144</v>
      </c>
      <c r="BC26" s="50">
        <v>158</v>
      </c>
      <c r="BD26" s="52" t="s">
        <v>12</v>
      </c>
      <c r="BE26" s="19">
        <v>59</v>
      </c>
      <c r="BF26" s="50">
        <v>99</v>
      </c>
      <c r="BG26" s="19">
        <v>378</v>
      </c>
      <c r="BH26" s="50">
        <v>462</v>
      </c>
      <c r="BI26" s="19">
        <v>694</v>
      </c>
      <c r="BJ26" s="50">
        <v>547</v>
      </c>
      <c r="BK26" s="19">
        <v>416</v>
      </c>
      <c r="BL26" s="50">
        <v>662</v>
      </c>
      <c r="BM26" s="19">
        <v>372</v>
      </c>
      <c r="BN26" s="50">
        <v>445</v>
      </c>
      <c r="BO26" s="52" t="s">
        <v>12</v>
      </c>
      <c r="BP26" s="19">
        <v>2719</v>
      </c>
      <c r="BQ26" s="50">
        <v>1286</v>
      </c>
      <c r="BR26" s="19">
        <v>384</v>
      </c>
      <c r="BS26" s="50">
        <v>306</v>
      </c>
      <c r="BT26" s="19">
        <v>2563</v>
      </c>
      <c r="BU26" s="50">
        <v>1125</v>
      </c>
      <c r="BV26" s="19">
        <v>0</v>
      </c>
      <c r="BW26" s="50">
        <v>185</v>
      </c>
      <c r="BX26" s="19">
        <v>0</v>
      </c>
      <c r="BY26" s="50">
        <v>200</v>
      </c>
      <c r="BZ26" s="52" t="s">
        <v>12</v>
      </c>
      <c r="CA26" s="19">
        <v>860</v>
      </c>
      <c r="CB26" s="50">
        <v>1111</v>
      </c>
      <c r="CC26" s="19">
        <v>268</v>
      </c>
      <c r="CD26" s="50">
        <v>272</v>
      </c>
      <c r="CE26" s="19">
        <v>0</v>
      </c>
      <c r="CF26" s="50">
        <v>201</v>
      </c>
      <c r="CG26" s="19">
        <v>377</v>
      </c>
      <c r="CH26" s="50">
        <v>340</v>
      </c>
      <c r="CI26" s="19">
        <v>334</v>
      </c>
      <c r="CJ26" s="50">
        <v>252</v>
      </c>
      <c r="CK26" s="52" t="s">
        <v>12</v>
      </c>
      <c r="CL26" s="19">
        <v>72</v>
      </c>
      <c r="CM26" s="50">
        <v>116</v>
      </c>
      <c r="CN26" s="19">
        <v>5645</v>
      </c>
      <c r="CO26" s="50">
        <v>1887</v>
      </c>
      <c r="CP26" s="19">
        <v>416</v>
      </c>
      <c r="CQ26" s="50">
        <v>338</v>
      </c>
      <c r="CR26" s="19">
        <v>0</v>
      </c>
      <c r="CS26" s="50">
        <v>200</v>
      </c>
      <c r="CT26" s="19">
        <v>323</v>
      </c>
      <c r="CU26" s="50">
        <v>318</v>
      </c>
      <c r="CV26" s="52" t="s">
        <v>12</v>
      </c>
      <c r="CW26" s="19">
        <v>3043</v>
      </c>
      <c r="CX26" s="50">
        <v>3288</v>
      </c>
      <c r="CY26" s="19">
        <v>625</v>
      </c>
      <c r="CZ26" s="50">
        <v>644</v>
      </c>
      <c r="DA26" s="19">
        <v>1937</v>
      </c>
      <c r="DB26" s="50">
        <v>680</v>
      </c>
      <c r="DC26" s="19">
        <v>6771</v>
      </c>
      <c r="DD26" s="50">
        <v>2109</v>
      </c>
      <c r="DE26" s="19">
        <v>0</v>
      </c>
      <c r="DF26" s="50">
        <v>151</v>
      </c>
      <c r="DG26" s="52" t="s">
        <v>12</v>
      </c>
      <c r="DH26" s="19">
        <v>1117</v>
      </c>
      <c r="DI26" s="50">
        <v>579</v>
      </c>
      <c r="DJ26" s="19">
        <v>10059</v>
      </c>
      <c r="DK26" s="50">
        <v>1911</v>
      </c>
      <c r="DL26" s="19">
        <v>0</v>
      </c>
      <c r="DM26" s="50">
        <v>190</v>
      </c>
      <c r="DN26" s="19">
        <v>334</v>
      </c>
      <c r="DO26" s="50">
        <v>364</v>
      </c>
      <c r="DP26" s="19">
        <v>1508</v>
      </c>
      <c r="DQ26" s="50">
        <v>838</v>
      </c>
      <c r="DR26" s="52" t="s">
        <v>12</v>
      </c>
      <c r="DS26" s="19">
        <v>8351</v>
      </c>
      <c r="DT26" s="50">
        <v>1735</v>
      </c>
      <c r="DU26" s="19">
        <v>0</v>
      </c>
      <c r="DV26" s="50">
        <v>225</v>
      </c>
      <c r="DW26" s="19">
        <v>195</v>
      </c>
      <c r="DX26" s="50">
        <v>189</v>
      </c>
      <c r="DY26" s="19">
        <v>8156</v>
      </c>
      <c r="DZ26" s="50">
        <v>1682</v>
      </c>
    </row>
    <row r="27" spans="1:130" x14ac:dyDescent="0.2">
      <c r="A27" s="52" t="s">
        <v>13</v>
      </c>
      <c r="B27" s="53">
        <v>12740816</v>
      </c>
      <c r="C27" s="54">
        <v>5630</v>
      </c>
      <c r="D27" s="53">
        <v>11036387</v>
      </c>
      <c r="E27" s="54">
        <v>35854</v>
      </c>
      <c r="F27" s="53">
        <v>1411859</v>
      </c>
      <c r="G27" s="54">
        <v>33540</v>
      </c>
      <c r="H27" s="53">
        <v>223605</v>
      </c>
      <c r="I27" s="54">
        <v>12110</v>
      </c>
      <c r="J27" s="19">
        <v>2044</v>
      </c>
      <c r="K27" s="50">
        <v>876</v>
      </c>
      <c r="L27" s="52" t="s">
        <v>13</v>
      </c>
      <c r="M27" s="23">
        <v>2624</v>
      </c>
      <c r="N27" s="50">
        <v>1856</v>
      </c>
      <c r="O27" s="19">
        <v>5598</v>
      </c>
      <c r="P27" s="50">
        <v>1586</v>
      </c>
      <c r="Q27" s="19">
        <v>1586</v>
      </c>
      <c r="R27" s="50">
        <v>785</v>
      </c>
      <c r="S27" s="19">
        <v>18305</v>
      </c>
      <c r="T27" s="50">
        <v>3087</v>
      </c>
      <c r="U27" s="19">
        <v>2992</v>
      </c>
      <c r="V27" s="50">
        <v>1212</v>
      </c>
      <c r="W27" s="52" t="s">
        <v>13</v>
      </c>
      <c r="X27" s="19">
        <v>1824</v>
      </c>
      <c r="Y27" s="50">
        <v>853</v>
      </c>
      <c r="Z27" s="19">
        <v>0</v>
      </c>
      <c r="AA27" s="50">
        <v>189</v>
      </c>
      <c r="AB27" s="19">
        <v>1035</v>
      </c>
      <c r="AC27" s="50">
        <v>576</v>
      </c>
      <c r="AD27" s="19">
        <v>14375</v>
      </c>
      <c r="AE27" s="50">
        <v>2599</v>
      </c>
      <c r="AF27" s="19">
        <v>6178</v>
      </c>
      <c r="AG27" s="50">
        <v>2443</v>
      </c>
      <c r="AH27" s="52" t="s">
        <v>13</v>
      </c>
      <c r="AI27" s="19">
        <v>1418</v>
      </c>
      <c r="AJ27" s="50">
        <v>993</v>
      </c>
      <c r="AK27" s="19">
        <v>416</v>
      </c>
      <c r="AL27" s="50">
        <v>305</v>
      </c>
      <c r="AM27" s="23" t="s">
        <v>61</v>
      </c>
      <c r="AN27" s="50" t="s">
        <v>61</v>
      </c>
      <c r="AO27" s="23">
        <v>15836</v>
      </c>
      <c r="AP27" s="50">
        <v>2826</v>
      </c>
      <c r="AQ27" s="19">
        <v>7859</v>
      </c>
      <c r="AR27" s="50">
        <v>1632</v>
      </c>
      <c r="AS27" s="52" t="s">
        <v>13</v>
      </c>
      <c r="AT27" s="19">
        <v>1950</v>
      </c>
      <c r="AU27" s="50">
        <v>981</v>
      </c>
      <c r="AV27" s="19">
        <v>4175</v>
      </c>
      <c r="AW27" s="50">
        <v>1532</v>
      </c>
      <c r="AX27" s="19">
        <v>1822</v>
      </c>
      <c r="AY27" s="50">
        <v>1105</v>
      </c>
      <c r="AZ27" s="19">
        <v>327</v>
      </c>
      <c r="BA27" s="50">
        <v>276</v>
      </c>
      <c r="BB27" s="19">
        <v>2832</v>
      </c>
      <c r="BC27" s="50">
        <v>1076</v>
      </c>
      <c r="BD27" s="52" t="s">
        <v>13</v>
      </c>
      <c r="BE27" s="19">
        <v>2865</v>
      </c>
      <c r="BF27" s="50">
        <v>898</v>
      </c>
      <c r="BG27" s="19">
        <v>15022</v>
      </c>
      <c r="BH27" s="50">
        <v>3118</v>
      </c>
      <c r="BI27" s="19">
        <v>5643</v>
      </c>
      <c r="BJ27" s="50">
        <v>1188</v>
      </c>
      <c r="BK27" s="19">
        <v>1131</v>
      </c>
      <c r="BL27" s="50">
        <v>555</v>
      </c>
      <c r="BM27" s="19">
        <v>12589</v>
      </c>
      <c r="BN27" s="50">
        <v>2120</v>
      </c>
      <c r="BO27" s="52" t="s">
        <v>13</v>
      </c>
      <c r="BP27" s="19">
        <v>67</v>
      </c>
      <c r="BQ27" s="50">
        <v>112</v>
      </c>
      <c r="BR27" s="19">
        <v>1560</v>
      </c>
      <c r="BS27" s="50">
        <v>848</v>
      </c>
      <c r="BT27" s="19">
        <v>2357</v>
      </c>
      <c r="BU27" s="50">
        <v>1007</v>
      </c>
      <c r="BV27" s="19">
        <v>325</v>
      </c>
      <c r="BW27" s="50">
        <v>407</v>
      </c>
      <c r="BX27" s="19">
        <v>3533</v>
      </c>
      <c r="BY27" s="50">
        <v>1471</v>
      </c>
      <c r="BZ27" s="52" t="s">
        <v>13</v>
      </c>
      <c r="CA27" s="19">
        <v>2335</v>
      </c>
      <c r="CB27" s="50">
        <v>1664</v>
      </c>
      <c r="CC27" s="19">
        <v>8508</v>
      </c>
      <c r="CD27" s="50">
        <v>1592</v>
      </c>
      <c r="CE27" s="19">
        <v>5744</v>
      </c>
      <c r="CF27" s="50">
        <v>1952</v>
      </c>
      <c r="CG27" s="19">
        <v>214</v>
      </c>
      <c r="CH27" s="50">
        <v>277</v>
      </c>
      <c r="CI27" s="19">
        <v>8183</v>
      </c>
      <c r="CJ27" s="50">
        <v>1698</v>
      </c>
      <c r="CK27" s="52" t="s">
        <v>13</v>
      </c>
      <c r="CL27" s="19">
        <v>1409</v>
      </c>
      <c r="CM27" s="50">
        <v>614</v>
      </c>
      <c r="CN27" s="19">
        <v>2133</v>
      </c>
      <c r="CO27" s="50">
        <v>1451</v>
      </c>
      <c r="CP27" s="19">
        <v>6935</v>
      </c>
      <c r="CQ27" s="50">
        <v>2265</v>
      </c>
      <c r="CR27" s="19">
        <v>663</v>
      </c>
      <c r="CS27" s="50">
        <v>464</v>
      </c>
      <c r="CT27" s="19">
        <v>2006</v>
      </c>
      <c r="CU27" s="50">
        <v>997</v>
      </c>
      <c r="CV27" s="52" t="s">
        <v>13</v>
      </c>
      <c r="CW27" s="19">
        <v>274</v>
      </c>
      <c r="CX27" s="50">
        <v>276</v>
      </c>
      <c r="CY27" s="19">
        <v>6023</v>
      </c>
      <c r="CZ27" s="50">
        <v>2186</v>
      </c>
      <c r="DA27" s="19">
        <v>11775</v>
      </c>
      <c r="DB27" s="50">
        <v>2125</v>
      </c>
      <c r="DC27" s="19">
        <v>1349</v>
      </c>
      <c r="DD27" s="50">
        <v>849</v>
      </c>
      <c r="DE27" s="19">
        <v>1032</v>
      </c>
      <c r="DF27" s="50">
        <v>772</v>
      </c>
      <c r="DG27" s="52" t="s">
        <v>13</v>
      </c>
      <c r="DH27" s="19">
        <v>5314</v>
      </c>
      <c r="DI27" s="50">
        <v>2065</v>
      </c>
      <c r="DJ27" s="19">
        <v>4300</v>
      </c>
      <c r="DK27" s="50">
        <v>1541</v>
      </c>
      <c r="DL27" s="19">
        <v>1074</v>
      </c>
      <c r="DM27" s="50">
        <v>723</v>
      </c>
      <c r="DN27" s="19">
        <v>15844</v>
      </c>
      <c r="DO27" s="50">
        <v>2798</v>
      </c>
      <c r="DP27" s="19">
        <v>202</v>
      </c>
      <c r="DQ27" s="50">
        <v>269</v>
      </c>
      <c r="DR27" s="52" t="s">
        <v>13</v>
      </c>
      <c r="DS27" s="19">
        <v>68965</v>
      </c>
      <c r="DT27" s="50">
        <v>5972</v>
      </c>
      <c r="DU27" s="19">
        <v>1005</v>
      </c>
      <c r="DV27" s="50">
        <v>635</v>
      </c>
      <c r="DW27" s="19">
        <v>538</v>
      </c>
      <c r="DX27" s="50">
        <v>522</v>
      </c>
      <c r="DY27" s="19">
        <v>67422</v>
      </c>
      <c r="DZ27" s="50">
        <v>6071</v>
      </c>
    </row>
    <row r="28" spans="1:130" x14ac:dyDescent="0.2">
      <c r="A28" s="52" t="s">
        <v>14</v>
      </c>
      <c r="B28" s="53">
        <v>6492306</v>
      </c>
      <c r="C28" s="54">
        <v>4236</v>
      </c>
      <c r="D28" s="53">
        <v>5499346</v>
      </c>
      <c r="E28" s="54">
        <v>22908</v>
      </c>
      <c r="F28" s="53">
        <v>835689</v>
      </c>
      <c r="G28" s="54">
        <v>22877</v>
      </c>
      <c r="H28" s="53">
        <v>133508</v>
      </c>
      <c r="I28" s="54">
        <v>10617</v>
      </c>
      <c r="J28" s="19">
        <v>1235</v>
      </c>
      <c r="K28" s="50">
        <v>700</v>
      </c>
      <c r="L28" s="52" t="s">
        <v>14</v>
      </c>
      <c r="M28" s="23">
        <v>649</v>
      </c>
      <c r="N28" s="50">
        <v>513</v>
      </c>
      <c r="O28" s="19">
        <v>3093</v>
      </c>
      <c r="P28" s="50">
        <v>1335</v>
      </c>
      <c r="Q28" s="19">
        <v>375</v>
      </c>
      <c r="R28" s="50">
        <v>269</v>
      </c>
      <c r="S28" s="19">
        <v>7959</v>
      </c>
      <c r="T28" s="50">
        <v>2866</v>
      </c>
      <c r="U28" s="19">
        <v>3029</v>
      </c>
      <c r="V28" s="50">
        <v>1347</v>
      </c>
      <c r="W28" s="52" t="s">
        <v>14</v>
      </c>
      <c r="X28" s="19">
        <v>488</v>
      </c>
      <c r="Y28" s="50">
        <v>680</v>
      </c>
      <c r="Z28" s="19">
        <v>170</v>
      </c>
      <c r="AA28" s="50">
        <v>202</v>
      </c>
      <c r="AB28" s="19">
        <v>1316</v>
      </c>
      <c r="AC28" s="50">
        <v>1208</v>
      </c>
      <c r="AD28" s="19">
        <v>8282</v>
      </c>
      <c r="AE28" s="50">
        <v>2418</v>
      </c>
      <c r="AF28" s="19">
        <v>4453</v>
      </c>
      <c r="AG28" s="50">
        <v>1839</v>
      </c>
      <c r="AH28" s="52" t="s">
        <v>14</v>
      </c>
      <c r="AI28" s="19">
        <v>468</v>
      </c>
      <c r="AJ28" s="50">
        <v>317</v>
      </c>
      <c r="AK28" s="19">
        <v>208</v>
      </c>
      <c r="AL28" s="50">
        <v>172</v>
      </c>
      <c r="AM28" s="19">
        <v>30618</v>
      </c>
      <c r="AN28" s="50">
        <v>6093</v>
      </c>
      <c r="AO28" s="23" t="s">
        <v>61</v>
      </c>
      <c r="AP28" s="50" t="s">
        <v>61</v>
      </c>
      <c r="AQ28" s="23">
        <v>2176</v>
      </c>
      <c r="AR28" s="50">
        <v>1067</v>
      </c>
      <c r="AS28" s="52" t="s">
        <v>14</v>
      </c>
      <c r="AT28" s="19">
        <v>1264</v>
      </c>
      <c r="AU28" s="50">
        <v>740</v>
      </c>
      <c r="AV28" s="19">
        <v>8870</v>
      </c>
      <c r="AW28" s="50">
        <v>2093</v>
      </c>
      <c r="AX28" s="19">
        <v>726</v>
      </c>
      <c r="AY28" s="50">
        <v>781</v>
      </c>
      <c r="AZ28" s="19">
        <v>203</v>
      </c>
      <c r="BA28" s="50">
        <v>210</v>
      </c>
      <c r="BB28" s="19">
        <v>617</v>
      </c>
      <c r="BC28" s="50">
        <v>461</v>
      </c>
      <c r="BD28" s="52" t="s">
        <v>14</v>
      </c>
      <c r="BE28" s="19">
        <v>532</v>
      </c>
      <c r="BF28" s="50">
        <v>323</v>
      </c>
      <c r="BG28" s="19">
        <v>9807</v>
      </c>
      <c r="BH28" s="50">
        <v>2309</v>
      </c>
      <c r="BI28" s="19">
        <v>1955</v>
      </c>
      <c r="BJ28" s="50">
        <v>995</v>
      </c>
      <c r="BK28" s="19">
        <v>778</v>
      </c>
      <c r="BL28" s="50">
        <v>431</v>
      </c>
      <c r="BM28" s="19">
        <v>2274</v>
      </c>
      <c r="BN28" s="50">
        <v>1112</v>
      </c>
      <c r="BO28" s="52" t="s">
        <v>14</v>
      </c>
      <c r="BP28" s="19">
        <v>206</v>
      </c>
      <c r="BQ28" s="50">
        <v>312</v>
      </c>
      <c r="BR28" s="19">
        <v>241</v>
      </c>
      <c r="BS28" s="50">
        <v>315</v>
      </c>
      <c r="BT28" s="19">
        <v>1374</v>
      </c>
      <c r="BU28" s="50">
        <v>1077</v>
      </c>
      <c r="BV28" s="19">
        <v>240</v>
      </c>
      <c r="BW28" s="50">
        <v>201</v>
      </c>
      <c r="BX28" s="19">
        <v>549</v>
      </c>
      <c r="BY28" s="50">
        <v>607</v>
      </c>
      <c r="BZ28" s="52" t="s">
        <v>14</v>
      </c>
      <c r="CA28" s="19">
        <v>15</v>
      </c>
      <c r="CB28" s="50">
        <v>29</v>
      </c>
      <c r="CC28" s="19">
        <v>2153</v>
      </c>
      <c r="CD28" s="50">
        <v>1010</v>
      </c>
      <c r="CE28" s="19">
        <v>2931</v>
      </c>
      <c r="CF28" s="50">
        <v>1031</v>
      </c>
      <c r="CG28" s="19">
        <v>0</v>
      </c>
      <c r="CH28" s="50">
        <v>149</v>
      </c>
      <c r="CI28" s="19">
        <v>9035</v>
      </c>
      <c r="CJ28" s="50">
        <v>1923</v>
      </c>
      <c r="CK28" s="52" t="s">
        <v>14</v>
      </c>
      <c r="CL28" s="19">
        <v>984</v>
      </c>
      <c r="CM28" s="50">
        <v>597</v>
      </c>
      <c r="CN28" s="19">
        <v>1862</v>
      </c>
      <c r="CO28" s="50">
        <v>1544</v>
      </c>
      <c r="CP28" s="19">
        <v>1922</v>
      </c>
      <c r="CQ28" s="50">
        <v>712</v>
      </c>
      <c r="CR28" s="19">
        <v>58</v>
      </c>
      <c r="CS28" s="50">
        <v>158</v>
      </c>
      <c r="CT28" s="19">
        <v>1260</v>
      </c>
      <c r="CU28" s="50">
        <v>746</v>
      </c>
      <c r="CV28" s="52" t="s">
        <v>14</v>
      </c>
      <c r="CW28" s="19">
        <v>189</v>
      </c>
      <c r="CX28" s="50">
        <v>258</v>
      </c>
      <c r="CY28" s="19">
        <v>2626</v>
      </c>
      <c r="CZ28" s="50">
        <v>942</v>
      </c>
      <c r="DA28" s="19">
        <v>7136</v>
      </c>
      <c r="DB28" s="50">
        <v>2114</v>
      </c>
      <c r="DC28" s="19">
        <v>1390</v>
      </c>
      <c r="DD28" s="50">
        <v>1142</v>
      </c>
      <c r="DE28" s="19">
        <v>261</v>
      </c>
      <c r="DF28" s="50">
        <v>431</v>
      </c>
      <c r="DG28" s="52" t="s">
        <v>14</v>
      </c>
      <c r="DH28" s="19">
        <v>2520</v>
      </c>
      <c r="DI28" s="50">
        <v>1026</v>
      </c>
      <c r="DJ28" s="19">
        <v>2348</v>
      </c>
      <c r="DK28" s="50">
        <v>1504</v>
      </c>
      <c r="DL28" s="19">
        <v>160</v>
      </c>
      <c r="DM28" s="50">
        <v>234</v>
      </c>
      <c r="DN28" s="19">
        <v>2490</v>
      </c>
      <c r="DO28" s="50">
        <v>1204</v>
      </c>
      <c r="DP28" s="19">
        <v>13</v>
      </c>
      <c r="DQ28" s="50">
        <v>22</v>
      </c>
      <c r="DR28" s="52" t="s">
        <v>14</v>
      </c>
      <c r="DS28" s="19">
        <v>23763</v>
      </c>
      <c r="DT28" s="50">
        <v>2905</v>
      </c>
      <c r="DU28" s="19">
        <v>145</v>
      </c>
      <c r="DV28" s="50">
        <v>188</v>
      </c>
      <c r="DW28" s="19">
        <v>0</v>
      </c>
      <c r="DX28" s="50">
        <v>190</v>
      </c>
      <c r="DY28" s="19">
        <v>23618</v>
      </c>
      <c r="DZ28" s="50">
        <v>2875</v>
      </c>
    </row>
    <row r="29" spans="1:130" x14ac:dyDescent="0.2">
      <c r="A29" s="52"/>
      <c r="B29" s="53"/>
      <c r="C29" s="54"/>
      <c r="D29" s="53"/>
      <c r="E29" s="54"/>
      <c r="F29" s="53"/>
      <c r="G29" s="54"/>
      <c r="H29" s="53"/>
      <c r="I29" s="54"/>
      <c r="J29" s="19"/>
      <c r="K29" s="50"/>
      <c r="L29" s="52"/>
      <c r="M29" s="23"/>
      <c r="N29" s="50"/>
      <c r="O29" s="19"/>
      <c r="P29" s="50"/>
      <c r="Q29" s="19"/>
      <c r="R29" s="50"/>
      <c r="S29" s="19"/>
      <c r="T29" s="50"/>
      <c r="U29" s="19"/>
      <c r="V29" s="50"/>
      <c r="W29" s="52"/>
      <c r="X29" s="19"/>
      <c r="Y29" s="50"/>
      <c r="Z29" s="19"/>
      <c r="AA29" s="50"/>
      <c r="AB29" s="19"/>
      <c r="AC29" s="50"/>
      <c r="AD29" s="19"/>
      <c r="AE29" s="50"/>
      <c r="AF29" s="19"/>
      <c r="AG29" s="50"/>
      <c r="AH29" s="52"/>
      <c r="AI29" s="19"/>
      <c r="AJ29" s="50"/>
      <c r="AK29" s="19"/>
      <c r="AL29" s="50"/>
      <c r="AM29" s="19"/>
      <c r="AN29" s="50"/>
      <c r="AO29" s="19"/>
      <c r="AP29" s="50"/>
      <c r="AQ29" s="56"/>
      <c r="AR29" s="50"/>
      <c r="AS29" s="52"/>
      <c r="AT29" s="19"/>
      <c r="AU29" s="50"/>
      <c r="AV29" s="19"/>
      <c r="AW29" s="50"/>
      <c r="AX29" s="19"/>
      <c r="AY29" s="50"/>
      <c r="AZ29" s="19"/>
      <c r="BA29" s="50"/>
      <c r="BB29" s="19"/>
      <c r="BC29" s="50"/>
      <c r="BD29" s="52"/>
      <c r="BE29" s="19"/>
      <c r="BF29" s="50"/>
      <c r="BG29" s="19"/>
      <c r="BH29" s="50"/>
      <c r="BI29" s="19"/>
      <c r="BJ29" s="50"/>
      <c r="BK29" s="19"/>
      <c r="BL29" s="50"/>
      <c r="BM29" s="19"/>
      <c r="BN29" s="50"/>
      <c r="BO29" s="52"/>
      <c r="BP29" s="19"/>
      <c r="BQ29" s="50"/>
      <c r="BR29" s="19"/>
      <c r="BS29" s="50"/>
      <c r="BT29" s="19"/>
      <c r="BU29" s="50"/>
      <c r="BV29" s="19"/>
      <c r="BW29" s="50"/>
      <c r="BX29" s="19"/>
      <c r="BY29" s="50"/>
      <c r="BZ29" s="52"/>
      <c r="CA29" s="19"/>
      <c r="CB29" s="50"/>
      <c r="CC29" s="19"/>
      <c r="CD29" s="50"/>
      <c r="CE29" s="19"/>
      <c r="CF29" s="50"/>
      <c r="CG29" s="19"/>
      <c r="CH29" s="50"/>
      <c r="CI29" s="19"/>
      <c r="CJ29" s="50"/>
      <c r="CK29" s="52"/>
      <c r="CL29" s="19"/>
      <c r="CM29" s="50"/>
      <c r="CN29" s="19"/>
      <c r="CO29" s="50"/>
      <c r="CP29" s="19"/>
      <c r="CQ29" s="50"/>
      <c r="CR29" s="19"/>
      <c r="CS29" s="50"/>
      <c r="CT29" s="19"/>
      <c r="CU29" s="50"/>
      <c r="CV29" s="52"/>
      <c r="CW29" s="19"/>
      <c r="CX29" s="50"/>
      <c r="CY29" s="19"/>
      <c r="CZ29" s="50"/>
      <c r="DA29" s="19"/>
      <c r="DB29" s="50"/>
      <c r="DC29" s="19"/>
      <c r="DD29" s="50"/>
      <c r="DE29" s="19"/>
      <c r="DF29" s="50"/>
      <c r="DG29" s="52"/>
      <c r="DH29" s="19"/>
      <c r="DI29" s="50"/>
      <c r="DJ29" s="19"/>
      <c r="DK29" s="50"/>
      <c r="DL29" s="19"/>
      <c r="DM29" s="50"/>
      <c r="DN29" s="19"/>
      <c r="DO29" s="50"/>
      <c r="DP29" s="19"/>
      <c r="DQ29" s="50"/>
      <c r="DR29" s="52"/>
      <c r="DS29" s="19"/>
      <c r="DT29" s="50"/>
      <c r="DU29" s="19"/>
      <c r="DV29" s="50"/>
      <c r="DW29" s="19"/>
      <c r="DX29" s="50"/>
      <c r="DY29" s="19"/>
      <c r="DZ29" s="50"/>
    </row>
    <row r="30" spans="1:130" x14ac:dyDescent="0.2">
      <c r="A30" s="52" t="s">
        <v>15</v>
      </c>
      <c r="B30" s="53">
        <v>3053635</v>
      </c>
      <c r="C30" s="54">
        <v>2290</v>
      </c>
      <c r="D30" s="53">
        <v>2585189</v>
      </c>
      <c r="E30" s="54">
        <v>13974</v>
      </c>
      <c r="F30" s="53">
        <v>380270</v>
      </c>
      <c r="G30" s="54">
        <v>13622</v>
      </c>
      <c r="H30" s="53">
        <v>75650</v>
      </c>
      <c r="I30" s="54">
        <v>5854</v>
      </c>
      <c r="J30" s="19">
        <v>180</v>
      </c>
      <c r="K30" s="50">
        <v>431</v>
      </c>
      <c r="L30" s="52" t="s">
        <v>15</v>
      </c>
      <c r="M30" s="23">
        <v>1539</v>
      </c>
      <c r="N30" s="50">
        <v>1276</v>
      </c>
      <c r="O30" s="19">
        <v>968</v>
      </c>
      <c r="P30" s="50">
        <v>683</v>
      </c>
      <c r="Q30" s="19">
        <v>684</v>
      </c>
      <c r="R30" s="50">
        <v>481</v>
      </c>
      <c r="S30" s="19">
        <v>6346</v>
      </c>
      <c r="T30" s="50">
        <v>1974</v>
      </c>
      <c r="U30" s="19">
        <v>1633</v>
      </c>
      <c r="V30" s="50">
        <v>1085</v>
      </c>
      <c r="W30" s="52" t="s">
        <v>15</v>
      </c>
      <c r="X30" s="19">
        <v>124</v>
      </c>
      <c r="Y30" s="50">
        <v>149</v>
      </c>
      <c r="Z30" s="19">
        <v>0</v>
      </c>
      <c r="AA30" s="50">
        <v>189</v>
      </c>
      <c r="AB30" s="19">
        <v>0</v>
      </c>
      <c r="AC30" s="50">
        <v>203</v>
      </c>
      <c r="AD30" s="19">
        <v>3834</v>
      </c>
      <c r="AE30" s="50">
        <v>1547</v>
      </c>
      <c r="AF30" s="19">
        <v>362</v>
      </c>
      <c r="AG30" s="50">
        <v>302</v>
      </c>
      <c r="AH30" s="52" t="s">
        <v>15</v>
      </c>
      <c r="AI30" s="19">
        <v>76</v>
      </c>
      <c r="AJ30" s="50">
        <v>92</v>
      </c>
      <c r="AK30" s="19">
        <v>273</v>
      </c>
      <c r="AL30" s="50">
        <v>263</v>
      </c>
      <c r="AM30" s="19">
        <v>9428</v>
      </c>
      <c r="AN30" s="50">
        <v>1354</v>
      </c>
      <c r="AO30" s="19">
        <v>2574</v>
      </c>
      <c r="AP30" s="50">
        <v>984</v>
      </c>
      <c r="AQ30" s="23" t="s">
        <v>61</v>
      </c>
      <c r="AR30" s="50" t="s">
        <v>61</v>
      </c>
      <c r="AS30" s="52" t="s">
        <v>15</v>
      </c>
      <c r="AT30" s="23">
        <v>3153</v>
      </c>
      <c r="AU30" s="50">
        <v>1592</v>
      </c>
      <c r="AV30" s="19">
        <v>559</v>
      </c>
      <c r="AW30" s="50">
        <v>387</v>
      </c>
      <c r="AX30" s="19">
        <v>203</v>
      </c>
      <c r="AY30" s="50">
        <v>259</v>
      </c>
      <c r="AZ30" s="19">
        <v>19</v>
      </c>
      <c r="BA30" s="50">
        <v>35</v>
      </c>
      <c r="BB30" s="19">
        <v>558</v>
      </c>
      <c r="BC30" s="50">
        <v>491</v>
      </c>
      <c r="BD30" s="52" t="s">
        <v>15</v>
      </c>
      <c r="BE30" s="19">
        <v>322</v>
      </c>
      <c r="BF30" s="50">
        <v>399</v>
      </c>
      <c r="BG30" s="19">
        <v>667</v>
      </c>
      <c r="BH30" s="50">
        <v>350</v>
      </c>
      <c r="BI30" s="19">
        <v>8281</v>
      </c>
      <c r="BJ30" s="50">
        <v>1957</v>
      </c>
      <c r="BK30" s="19">
        <v>133</v>
      </c>
      <c r="BL30" s="50">
        <v>119</v>
      </c>
      <c r="BM30" s="19">
        <v>3625</v>
      </c>
      <c r="BN30" s="50">
        <v>986</v>
      </c>
      <c r="BO30" s="52" t="s">
        <v>15</v>
      </c>
      <c r="BP30" s="19">
        <v>0</v>
      </c>
      <c r="BQ30" s="50">
        <v>165</v>
      </c>
      <c r="BR30" s="19">
        <v>6466</v>
      </c>
      <c r="BS30" s="50">
        <v>1894</v>
      </c>
      <c r="BT30" s="19">
        <v>532</v>
      </c>
      <c r="BU30" s="50">
        <v>413</v>
      </c>
      <c r="BV30" s="19">
        <v>0</v>
      </c>
      <c r="BW30" s="50">
        <v>185</v>
      </c>
      <c r="BX30" s="19">
        <v>323</v>
      </c>
      <c r="BY30" s="50">
        <v>250</v>
      </c>
      <c r="BZ30" s="52" t="s">
        <v>15</v>
      </c>
      <c r="CA30" s="19">
        <v>360</v>
      </c>
      <c r="CB30" s="50">
        <v>411</v>
      </c>
      <c r="CC30" s="19">
        <v>340</v>
      </c>
      <c r="CD30" s="50">
        <v>250</v>
      </c>
      <c r="CE30" s="19">
        <v>1125</v>
      </c>
      <c r="CF30" s="50">
        <v>616</v>
      </c>
      <c r="CG30" s="19">
        <v>1527</v>
      </c>
      <c r="CH30" s="50">
        <v>851</v>
      </c>
      <c r="CI30" s="19">
        <v>897</v>
      </c>
      <c r="CJ30" s="50">
        <v>528</v>
      </c>
      <c r="CK30" s="52" t="s">
        <v>15</v>
      </c>
      <c r="CL30" s="19">
        <v>956</v>
      </c>
      <c r="CM30" s="50">
        <v>563</v>
      </c>
      <c r="CN30" s="19">
        <v>746</v>
      </c>
      <c r="CO30" s="50">
        <v>511</v>
      </c>
      <c r="CP30" s="19">
        <v>1073</v>
      </c>
      <c r="CQ30" s="50">
        <v>843</v>
      </c>
      <c r="CR30" s="19">
        <v>20</v>
      </c>
      <c r="CS30" s="50">
        <v>41</v>
      </c>
      <c r="CT30" s="19">
        <v>432</v>
      </c>
      <c r="CU30" s="50">
        <v>469</v>
      </c>
      <c r="CV30" s="52" t="s">
        <v>15</v>
      </c>
      <c r="CW30" s="19">
        <v>2151</v>
      </c>
      <c r="CX30" s="50">
        <v>1058</v>
      </c>
      <c r="CY30" s="19">
        <v>789</v>
      </c>
      <c r="CZ30" s="50">
        <v>453</v>
      </c>
      <c r="DA30" s="19">
        <v>3420</v>
      </c>
      <c r="DB30" s="50">
        <v>1253</v>
      </c>
      <c r="DC30" s="19">
        <v>1212</v>
      </c>
      <c r="DD30" s="50">
        <v>909</v>
      </c>
      <c r="DE30" s="19">
        <v>367</v>
      </c>
      <c r="DF30" s="50">
        <v>596</v>
      </c>
      <c r="DG30" s="52" t="s">
        <v>15</v>
      </c>
      <c r="DH30" s="19">
        <v>487</v>
      </c>
      <c r="DI30" s="50">
        <v>389</v>
      </c>
      <c r="DJ30" s="19">
        <v>1097</v>
      </c>
      <c r="DK30" s="50">
        <v>673</v>
      </c>
      <c r="DL30" s="19">
        <v>147</v>
      </c>
      <c r="DM30" s="50">
        <v>172</v>
      </c>
      <c r="DN30" s="19">
        <v>5219</v>
      </c>
      <c r="DO30" s="50">
        <v>1371</v>
      </c>
      <c r="DP30" s="19">
        <v>423</v>
      </c>
      <c r="DQ30" s="50">
        <v>503</v>
      </c>
      <c r="DR30" s="52" t="s">
        <v>15</v>
      </c>
      <c r="DS30" s="19">
        <v>12526</v>
      </c>
      <c r="DT30" s="50">
        <v>2778</v>
      </c>
      <c r="DU30" s="19">
        <v>0</v>
      </c>
      <c r="DV30" s="50">
        <v>225</v>
      </c>
      <c r="DW30" s="19">
        <v>0</v>
      </c>
      <c r="DX30" s="50">
        <v>190</v>
      </c>
      <c r="DY30" s="19">
        <v>12526</v>
      </c>
      <c r="DZ30" s="50">
        <v>2778</v>
      </c>
    </row>
    <row r="31" spans="1:130" x14ac:dyDescent="0.2">
      <c r="A31" s="52" t="s">
        <v>16</v>
      </c>
      <c r="B31" s="53">
        <v>2854869</v>
      </c>
      <c r="C31" s="54">
        <v>2630</v>
      </c>
      <c r="D31" s="53">
        <v>2386028</v>
      </c>
      <c r="E31" s="54">
        <v>13627</v>
      </c>
      <c r="F31" s="53">
        <v>363906</v>
      </c>
      <c r="G31" s="54">
        <v>13865</v>
      </c>
      <c r="H31" s="53">
        <v>89735</v>
      </c>
      <c r="I31" s="54">
        <v>7639</v>
      </c>
      <c r="J31" s="19">
        <v>1074</v>
      </c>
      <c r="K31" s="50">
        <v>733</v>
      </c>
      <c r="L31" s="52" t="s">
        <v>16</v>
      </c>
      <c r="M31" s="23">
        <v>958</v>
      </c>
      <c r="N31" s="50">
        <v>876</v>
      </c>
      <c r="O31" s="19">
        <v>1582</v>
      </c>
      <c r="P31" s="50">
        <v>680</v>
      </c>
      <c r="Q31" s="19">
        <v>2632</v>
      </c>
      <c r="R31" s="50">
        <v>1549</v>
      </c>
      <c r="S31" s="19">
        <v>5225</v>
      </c>
      <c r="T31" s="50">
        <v>1861</v>
      </c>
      <c r="U31" s="19">
        <v>4590</v>
      </c>
      <c r="V31" s="50">
        <v>1373</v>
      </c>
      <c r="W31" s="52" t="s">
        <v>16</v>
      </c>
      <c r="X31" s="19">
        <v>233</v>
      </c>
      <c r="Y31" s="50">
        <v>323</v>
      </c>
      <c r="Z31" s="19">
        <v>0</v>
      </c>
      <c r="AA31" s="50">
        <v>189</v>
      </c>
      <c r="AB31" s="19">
        <v>0</v>
      </c>
      <c r="AC31" s="50">
        <v>203</v>
      </c>
      <c r="AD31" s="19">
        <v>3251</v>
      </c>
      <c r="AE31" s="50">
        <v>1295</v>
      </c>
      <c r="AF31" s="19">
        <v>4435</v>
      </c>
      <c r="AG31" s="50">
        <v>1850</v>
      </c>
      <c r="AH31" s="52" t="s">
        <v>16</v>
      </c>
      <c r="AI31" s="19">
        <v>669</v>
      </c>
      <c r="AJ31" s="50">
        <v>583</v>
      </c>
      <c r="AK31" s="19">
        <v>283</v>
      </c>
      <c r="AL31" s="50">
        <v>263</v>
      </c>
      <c r="AM31" s="19">
        <v>698</v>
      </c>
      <c r="AN31" s="50">
        <v>307</v>
      </c>
      <c r="AO31" s="19">
        <v>853</v>
      </c>
      <c r="AP31" s="50">
        <v>690</v>
      </c>
      <c r="AQ31" s="19">
        <v>1190</v>
      </c>
      <c r="AR31" s="50">
        <v>569</v>
      </c>
      <c r="AS31" s="52" t="s">
        <v>16</v>
      </c>
      <c r="AT31" s="23" t="s">
        <v>61</v>
      </c>
      <c r="AU31" s="50" t="s">
        <v>61</v>
      </c>
      <c r="AV31" s="23">
        <v>1210</v>
      </c>
      <c r="AW31" s="50">
        <v>1046</v>
      </c>
      <c r="AX31" s="19">
        <v>644</v>
      </c>
      <c r="AY31" s="50">
        <v>416</v>
      </c>
      <c r="AZ31" s="19">
        <v>140</v>
      </c>
      <c r="BA31" s="50">
        <v>227</v>
      </c>
      <c r="BB31" s="19">
        <v>1258</v>
      </c>
      <c r="BC31" s="50">
        <v>733</v>
      </c>
      <c r="BD31" s="52" t="s">
        <v>16</v>
      </c>
      <c r="BE31" s="19">
        <v>91</v>
      </c>
      <c r="BF31" s="50">
        <v>120</v>
      </c>
      <c r="BG31" s="19">
        <v>445</v>
      </c>
      <c r="BH31" s="50">
        <v>428</v>
      </c>
      <c r="BI31" s="19">
        <v>2294</v>
      </c>
      <c r="BJ31" s="50">
        <v>1055</v>
      </c>
      <c r="BK31" s="19">
        <v>94</v>
      </c>
      <c r="BL31" s="50">
        <v>120</v>
      </c>
      <c r="BM31" s="19">
        <v>25100</v>
      </c>
      <c r="BN31" s="50">
        <v>4134</v>
      </c>
      <c r="BO31" s="52" t="s">
        <v>16</v>
      </c>
      <c r="BP31" s="19">
        <v>333</v>
      </c>
      <c r="BQ31" s="50">
        <v>305</v>
      </c>
      <c r="BR31" s="19">
        <v>3111</v>
      </c>
      <c r="BS31" s="50">
        <v>975</v>
      </c>
      <c r="BT31" s="19">
        <v>628</v>
      </c>
      <c r="BU31" s="50">
        <v>425</v>
      </c>
      <c r="BV31" s="19">
        <v>222</v>
      </c>
      <c r="BW31" s="50">
        <v>204</v>
      </c>
      <c r="BX31" s="19">
        <v>663</v>
      </c>
      <c r="BY31" s="50">
        <v>394</v>
      </c>
      <c r="BZ31" s="52" t="s">
        <v>16</v>
      </c>
      <c r="CA31" s="19">
        <v>407</v>
      </c>
      <c r="CB31" s="50">
        <v>256</v>
      </c>
      <c r="CC31" s="19">
        <v>800</v>
      </c>
      <c r="CD31" s="50">
        <v>583</v>
      </c>
      <c r="CE31" s="19">
        <v>1533</v>
      </c>
      <c r="CF31" s="50">
        <v>901</v>
      </c>
      <c r="CG31" s="19">
        <v>103</v>
      </c>
      <c r="CH31" s="50">
        <v>122</v>
      </c>
      <c r="CI31" s="19">
        <v>1537</v>
      </c>
      <c r="CJ31" s="50">
        <v>726</v>
      </c>
      <c r="CK31" s="52" t="s">
        <v>16</v>
      </c>
      <c r="CL31" s="19">
        <v>4904</v>
      </c>
      <c r="CM31" s="50">
        <v>1505</v>
      </c>
      <c r="CN31" s="19">
        <v>549</v>
      </c>
      <c r="CO31" s="50">
        <v>321</v>
      </c>
      <c r="CP31" s="19">
        <v>570</v>
      </c>
      <c r="CQ31" s="50">
        <v>337</v>
      </c>
      <c r="CR31" s="19">
        <v>0</v>
      </c>
      <c r="CS31" s="50">
        <v>200</v>
      </c>
      <c r="CT31" s="19">
        <v>1183</v>
      </c>
      <c r="CU31" s="50">
        <v>953</v>
      </c>
      <c r="CV31" s="52" t="s">
        <v>16</v>
      </c>
      <c r="CW31" s="19">
        <v>386</v>
      </c>
      <c r="CX31" s="50">
        <v>484</v>
      </c>
      <c r="CY31" s="19">
        <v>970</v>
      </c>
      <c r="CZ31" s="50">
        <v>585</v>
      </c>
      <c r="DA31" s="19">
        <v>9309</v>
      </c>
      <c r="DB31" s="50">
        <v>2511</v>
      </c>
      <c r="DC31" s="19">
        <v>376</v>
      </c>
      <c r="DD31" s="50">
        <v>363</v>
      </c>
      <c r="DE31" s="19">
        <v>68</v>
      </c>
      <c r="DF31" s="50">
        <v>94</v>
      </c>
      <c r="DG31" s="52" t="s">
        <v>16</v>
      </c>
      <c r="DH31" s="19">
        <v>729</v>
      </c>
      <c r="DI31" s="50">
        <v>524</v>
      </c>
      <c r="DJ31" s="19">
        <v>1185</v>
      </c>
      <c r="DK31" s="50">
        <v>884</v>
      </c>
      <c r="DL31" s="19">
        <v>330</v>
      </c>
      <c r="DM31" s="50">
        <v>408</v>
      </c>
      <c r="DN31" s="19">
        <v>709</v>
      </c>
      <c r="DO31" s="50">
        <v>663</v>
      </c>
      <c r="DP31" s="19">
        <v>181</v>
      </c>
      <c r="DQ31" s="50">
        <v>300</v>
      </c>
      <c r="DR31" s="52" t="s">
        <v>16</v>
      </c>
      <c r="DS31" s="19">
        <v>15200</v>
      </c>
      <c r="DT31" s="50">
        <v>2576</v>
      </c>
      <c r="DU31" s="19">
        <v>401</v>
      </c>
      <c r="DV31" s="50">
        <v>500</v>
      </c>
      <c r="DW31" s="19">
        <v>31</v>
      </c>
      <c r="DX31" s="50">
        <v>53</v>
      </c>
      <c r="DY31" s="19">
        <v>14768</v>
      </c>
      <c r="DZ31" s="50">
        <v>2454</v>
      </c>
    </row>
    <row r="32" spans="1:130" x14ac:dyDescent="0.2">
      <c r="A32" s="52" t="s">
        <v>17</v>
      </c>
      <c r="B32" s="53">
        <v>4345186</v>
      </c>
      <c r="C32" s="54">
        <v>3568</v>
      </c>
      <c r="D32" s="53">
        <v>3665604</v>
      </c>
      <c r="E32" s="54">
        <v>20740</v>
      </c>
      <c r="F32" s="53">
        <v>558412</v>
      </c>
      <c r="G32" s="54">
        <v>20510</v>
      </c>
      <c r="H32" s="53">
        <v>103207</v>
      </c>
      <c r="I32" s="54">
        <v>7831</v>
      </c>
      <c r="J32" s="19">
        <v>1418</v>
      </c>
      <c r="K32" s="50">
        <v>717</v>
      </c>
      <c r="L32" s="52" t="s">
        <v>17</v>
      </c>
      <c r="M32" s="23">
        <v>1388</v>
      </c>
      <c r="N32" s="50">
        <v>915</v>
      </c>
      <c r="O32" s="19">
        <v>1057</v>
      </c>
      <c r="P32" s="50">
        <v>661</v>
      </c>
      <c r="Q32" s="19">
        <v>340</v>
      </c>
      <c r="R32" s="50">
        <v>301</v>
      </c>
      <c r="S32" s="19">
        <v>2932</v>
      </c>
      <c r="T32" s="50">
        <v>959</v>
      </c>
      <c r="U32" s="19">
        <v>808</v>
      </c>
      <c r="V32" s="50">
        <v>429</v>
      </c>
      <c r="W32" s="52" t="s">
        <v>17</v>
      </c>
      <c r="X32" s="19">
        <v>291</v>
      </c>
      <c r="Y32" s="50">
        <v>180</v>
      </c>
      <c r="Z32" s="19">
        <v>54</v>
      </c>
      <c r="AA32" s="50">
        <v>92</v>
      </c>
      <c r="AB32" s="19">
        <v>203</v>
      </c>
      <c r="AC32" s="50">
        <v>144</v>
      </c>
      <c r="AD32" s="19">
        <v>7382</v>
      </c>
      <c r="AE32" s="50">
        <v>2711</v>
      </c>
      <c r="AF32" s="19">
        <v>5679</v>
      </c>
      <c r="AG32" s="50">
        <v>2078</v>
      </c>
      <c r="AH32" s="52" t="s">
        <v>17</v>
      </c>
      <c r="AI32" s="19">
        <v>995</v>
      </c>
      <c r="AJ32" s="50">
        <v>909</v>
      </c>
      <c r="AK32" s="19">
        <v>564</v>
      </c>
      <c r="AL32" s="50">
        <v>615</v>
      </c>
      <c r="AM32" s="19">
        <v>6306</v>
      </c>
      <c r="AN32" s="50">
        <v>1711</v>
      </c>
      <c r="AO32" s="19">
        <v>10989</v>
      </c>
      <c r="AP32" s="50">
        <v>2527</v>
      </c>
      <c r="AQ32" s="19">
        <v>1175</v>
      </c>
      <c r="AR32" s="50">
        <v>883</v>
      </c>
      <c r="AS32" s="52" t="s">
        <v>17</v>
      </c>
      <c r="AT32" s="19">
        <v>919</v>
      </c>
      <c r="AU32" s="50">
        <v>790</v>
      </c>
      <c r="AV32" s="23" t="s">
        <v>61</v>
      </c>
      <c r="AW32" s="50" t="s">
        <v>61</v>
      </c>
      <c r="AX32" s="23">
        <v>827</v>
      </c>
      <c r="AY32" s="50">
        <v>742</v>
      </c>
      <c r="AZ32" s="19">
        <v>373</v>
      </c>
      <c r="BA32" s="50">
        <v>305</v>
      </c>
      <c r="BB32" s="19">
        <v>1890</v>
      </c>
      <c r="BC32" s="50">
        <v>1090</v>
      </c>
      <c r="BD32" s="52" t="s">
        <v>17</v>
      </c>
      <c r="BE32" s="19">
        <v>419</v>
      </c>
      <c r="BF32" s="50">
        <v>402</v>
      </c>
      <c r="BG32" s="19">
        <v>4020</v>
      </c>
      <c r="BH32" s="50">
        <v>1921</v>
      </c>
      <c r="BI32" s="19">
        <v>1072</v>
      </c>
      <c r="BJ32" s="50">
        <v>1082</v>
      </c>
      <c r="BK32" s="19">
        <v>1711</v>
      </c>
      <c r="BL32" s="50">
        <v>1169</v>
      </c>
      <c r="BM32" s="19">
        <v>1921</v>
      </c>
      <c r="BN32" s="50">
        <v>1023</v>
      </c>
      <c r="BO32" s="52" t="s">
        <v>17</v>
      </c>
      <c r="BP32" s="19">
        <v>0</v>
      </c>
      <c r="BQ32" s="50">
        <v>165</v>
      </c>
      <c r="BR32" s="19">
        <v>670</v>
      </c>
      <c r="BS32" s="50">
        <v>703</v>
      </c>
      <c r="BT32" s="19">
        <v>86</v>
      </c>
      <c r="BU32" s="50">
        <v>97</v>
      </c>
      <c r="BV32" s="19">
        <v>222</v>
      </c>
      <c r="BW32" s="50">
        <v>342</v>
      </c>
      <c r="BX32" s="19">
        <v>140</v>
      </c>
      <c r="BY32" s="50">
        <v>133</v>
      </c>
      <c r="BZ32" s="52" t="s">
        <v>17</v>
      </c>
      <c r="CA32" s="19">
        <v>868</v>
      </c>
      <c r="CB32" s="50">
        <v>1169</v>
      </c>
      <c r="CC32" s="19">
        <v>2681</v>
      </c>
      <c r="CD32" s="50">
        <v>1297</v>
      </c>
      <c r="CE32" s="19">
        <v>2337</v>
      </c>
      <c r="CF32" s="50">
        <v>1288</v>
      </c>
      <c r="CG32" s="19">
        <v>0</v>
      </c>
      <c r="CH32" s="50">
        <v>149</v>
      </c>
      <c r="CI32" s="19">
        <v>15754</v>
      </c>
      <c r="CJ32" s="50">
        <v>2412</v>
      </c>
      <c r="CK32" s="52" t="s">
        <v>17</v>
      </c>
      <c r="CL32" s="19">
        <v>597</v>
      </c>
      <c r="CM32" s="50">
        <v>388</v>
      </c>
      <c r="CN32" s="19">
        <v>119</v>
      </c>
      <c r="CO32" s="50">
        <v>113</v>
      </c>
      <c r="CP32" s="19">
        <v>1312</v>
      </c>
      <c r="CQ32" s="50">
        <v>767</v>
      </c>
      <c r="CR32" s="19">
        <v>68</v>
      </c>
      <c r="CS32" s="50">
        <v>89</v>
      </c>
      <c r="CT32" s="19">
        <v>685</v>
      </c>
      <c r="CU32" s="50">
        <v>425</v>
      </c>
      <c r="CV32" s="52" t="s">
        <v>17</v>
      </c>
      <c r="CW32" s="19">
        <v>0</v>
      </c>
      <c r="CX32" s="50">
        <v>155</v>
      </c>
      <c r="CY32" s="19">
        <v>8355</v>
      </c>
      <c r="CZ32" s="50">
        <v>1994</v>
      </c>
      <c r="DA32" s="19">
        <v>5983</v>
      </c>
      <c r="DB32" s="50">
        <v>2086</v>
      </c>
      <c r="DC32" s="19">
        <v>629</v>
      </c>
      <c r="DD32" s="50">
        <v>730</v>
      </c>
      <c r="DE32" s="19">
        <v>254</v>
      </c>
      <c r="DF32" s="50">
        <v>187</v>
      </c>
      <c r="DG32" s="52" t="s">
        <v>17</v>
      </c>
      <c r="DH32" s="19">
        <v>3330</v>
      </c>
      <c r="DI32" s="50">
        <v>1306</v>
      </c>
      <c r="DJ32" s="19">
        <v>1144</v>
      </c>
      <c r="DK32" s="50">
        <v>789</v>
      </c>
      <c r="DL32" s="19">
        <v>1772</v>
      </c>
      <c r="DM32" s="50">
        <v>763</v>
      </c>
      <c r="DN32" s="19">
        <v>1237</v>
      </c>
      <c r="DO32" s="50">
        <v>729</v>
      </c>
      <c r="DP32" s="19">
        <v>231</v>
      </c>
      <c r="DQ32" s="50">
        <v>387</v>
      </c>
      <c r="DR32" s="52" t="s">
        <v>17</v>
      </c>
      <c r="DS32" s="19">
        <v>17963</v>
      </c>
      <c r="DT32" s="50">
        <v>2935</v>
      </c>
      <c r="DU32" s="19">
        <v>887</v>
      </c>
      <c r="DV32" s="50">
        <v>840</v>
      </c>
      <c r="DW32" s="19">
        <v>0</v>
      </c>
      <c r="DX32" s="50">
        <v>190</v>
      </c>
      <c r="DY32" s="19">
        <v>17076</v>
      </c>
      <c r="DZ32" s="50">
        <v>2639</v>
      </c>
    </row>
    <row r="33" spans="1:130" x14ac:dyDescent="0.2">
      <c r="A33" s="52" t="s">
        <v>18</v>
      </c>
      <c r="B33" s="53">
        <v>4568320</v>
      </c>
      <c r="C33" s="54">
        <v>3499</v>
      </c>
      <c r="D33" s="53">
        <v>3941211</v>
      </c>
      <c r="E33" s="54">
        <v>19715</v>
      </c>
      <c r="F33" s="53">
        <v>519010</v>
      </c>
      <c r="G33" s="54">
        <v>19311</v>
      </c>
      <c r="H33" s="53">
        <v>91889</v>
      </c>
      <c r="I33" s="54">
        <v>7792</v>
      </c>
      <c r="J33" s="19">
        <v>2683</v>
      </c>
      <c r="K33" s="50">
        <v>1094</v>
      </c>
      <c r="L33" s="52" t="s">
        <v>18</v>
      </c>
      <c r="M33" s="23">
        <v>1369</v>
      </c>
      <c r="N33" s="50">
        <v>796</v>
      </c>
      <c r="O33" s="19">
        <v>231</v>
      </c>
      <c r="P33" s="50">
        <v>243</v>
      </c>
      <c r="Q33" s="19">
        <v>1516</v>
      </c>
      <c r="R33" s="50">
        <v>629</v>
      </c>
      <c r="S33" s="19">
        <v>4710</v>
      </c>
      <c r="T33" s="50">
        <v>1589</v>
      </c>
      <c r="U33" s="19">
        <v>2372</v>
      </c>
      <c r="V33" s="50">
        <v>2009</v>
      </c>
      <c r="W33" s="52" t="s">
        <v>18</v>
      </c>
      <c r="X33" s="19">
        <v>113</v>
      </c>
      <c r="Y33" s="50">
        <v>142</v>
      </c>
      <c r="Z33" s="19">
        <v>453</v>
      </c>
      <c r="AA33" s="50">
        <v>722</v>
      </c>
      <c r="AB33" s="19">
        <v>393</v>
      </c>
      <c r="AC33" s="50">
        <v>307</v>
      </c>
      <c r="AD33" s="19">
        <v>5877</v>
      </c>
      <c r="AE33" s="50">
        <v>1918</v>
      </c>
      <c r="AF33" s="19">
        <v>4325</v>
      </c>
      <c r="AG33" s="50">
        <v>1449</v>
      </c>
      <c r="AH33" s="52" t="s">
        <v>18</v>
      </c>
      <c r="AI33" s="19">
        <v>646</v>
      </c>
      <c r="AJ33" s="50">
        <v>440</v>
      </c>
      <c r="AK33" s="19">
        <v>0</v>
      </c>
      <c r="AL33" s="50">
        <v>193</v>
      </c>
      <c r="AM33" s="19">
        <v>3163</v>
      </c>
      <c r="AN33" s="50">
        <v>1276</v>
      </c>
      <c r="AO33" s="19">
        <v>329</v>
      </c>
      <c r="AP33" s="50">
        <v>260</v>
      </c>
      <c r="AQ33" s="19">
        <v>1174</v>
      </c>
      <c r="AR33" s="50">
        <v>1432</v>
      </c>
      <c r="AS33" s="52" t="s">
        <v>18</v>
      </c>
      <c r="AT33" s="19">
        <v>457</v>
      </c>
      <c r="AU33" s="50">
        <v>454</v>
      </c>
      <c r="AV33" s="19">
        <v>617</v>
      </c>
      <c r="AW33" s="50">
        <v>353</v>
      </c>
      <c r="AX33" s="23" t="s">
        <v>61</v>
      </c>
      <c r="AY33" s="50" t="s">
        <v>61</v>
      </c>
      <c r="AZ33" s="23">
        <v>38</v>
      </c>
      <c r="BA33" s="50">
        <v>62</v>
      </c>
      <c r="BB33" s="19">
        <v>817</v>
      </c>
      <c r="BC33" s="50">
        <v>431</v>
      </c>
      <c r="BD33" s="52" t="s">
        <v>18</v>
      </c>
      <c r="BE33" s="19">
        <v>559</v>
      </c>
      <c r="BF33" s="50">
        <v>434</v>
      </c>
      <c r="BG33" s="19">
        <v>1418</v>
      </c>
      <c r="BH33" s="50">
        <v>976</v>
      </c>
      <c r="BI33" s="19">
        <v>1050</v>
      </c>
      <c r="BJ33" s="50">
        <v>732</v>
      </c>
      <c r="BK33" s="19">
        <v>8326</v>
      </c>
      <c r="BL33" s="50">
        <v>2322</v>
      </c>
      <c r="BM33" s="19">
        <v>1560</v>
      </c>
      <c r="BN33" s="50">
        <v>734</v>
      </c>
      <c r="BO33" s="52" t="s">
        <v>18</v>
      </c>
      <c r="BP33" s="19">
        <v>339</v>
      </c>
      <c r="BQ33" s="50">
        <v>379</v>
      </c>
      <c r="BR33" s="19">
        <v>364</v>
      </c>
      <c r="BS33" s="50">
        <v>325</v>
      </c>
      <c r="BT33" s="19">
        <v>741</v>
      </c>
      <c r="BU33" s="50">
        <v>420</v>
      </c>
      <c r="BV33" s="19">
        <v>0</v>
      </c>
      <c r="BW33" s="50">
        <v>185</v>
      </c>
      <c r="BX33" s="19">
        <v>255</v>
      </c>
      <c r="BY33" s="50">
        <v>205</v>
      </c>
      <c r="BZ33" s="52" t="s">
        <v>18</v>
      </c>
      <c r="CA33" s="19">
        <v>276</v>
      </c>
      <c r="CB33" s="50">
        <v>200</v>
      </c>
      <c r="CC33" s="19">
        <v>1762</v>
      </c>
      <c r="CD33" s="50">
        <v>630</v>
      </c>
      <c r="CE33" s="19">
        <v>2075</v>
      </c>
      <c r="CF33" s="50">
        <v>1451</v>
      </c>
      <c r="CG33" s="19">
        <v>373</v>
      </c>
      <c r="CH33" s="50">
        <v>408</v>
      </c>
      <c r="CI33" s="19">
        <v>1365</v>
      </c>
      <c r="CJ33" s="50">
        <v>817</v>
      </c>
      <c r="CK33" s="52" t="s">
        <v>18</v>
      </c>
      <c r="CL33" s="19">
        <v>2456</v>
      </c>
      <c r="CM33" s="50">
        <v>1747</v>
      </c>
      <c r="CN33" s="19">
        <v>2802</v>
      </c>
      <c r="CO33" s="50">
        <v>2907</v>
      </c>
      <c r="CP33" s="19">
        <v>698</v>
      </c>
      <c r="CQ33" s="50">
        <v>365</v>
      </c>
      <c r="CR33" s="19">
        <v>114</v>
      </c>
      <c r="CS33" s="50">
        <v>157</v>
      </c>
      <c r="CT33" s="19">
        <v>1287</v>
      </c>
      <c r="CU33" s="50">
        <v>759</v>
      </c>
      <c r="CV33" s="52" t="s">
        <v>18</v>
      </c>
      <c r="CW33" s="19">
        <v>145</v>
      </c>
      <c r="CX33" s="50">
        <v>223</v>
      </c>
      <c r="CY33" s="19">
        <v>3566</v>
      </c>
      <c r="CZ33" s="50">
        <v>1796</v>
      </c>
      <c r="DA33" s="19">
        <v>21747</v>
      </c>
      <c r="DB33" s="50">
        <v>3957</v>
      </c>
      <c r="DC33" s="19">
        <v>1261</v>
      </c>
      <c r="DD33" s="50">
        <v>1210</v>
      </c>
      <c r="DE33" s="19">
        <v>0</v>
      </c>
      <c r="DF33" s="50">
        <v>151</v>
      </c>
      <c r="DG33" s="52" t="s">
        <v>18</v>
      </c>
      <c r="DH33" s="19">
        <v>2662</v>
      </c>
      <c r="DI33" s="50">
        <v>1084</v>
      </c>
      <c r="DJ33" s="19">
        <v>2162</v>
      </c>
      <c r="DK33" s="50">
        <v>1085</v>
      </c>
      <c r="DL33" s="19">
        <v>726</v>
      </c>
      <c r="DM33" s="50">
        <v>1115</v>
      </c>
      <c r="DN33" s="19">
        <v>517</v>
      </c>
      <c r="DO33" s="50">
        <v>291</v>
      </c>
      <c r="DP33" s="19">
        <v>0</v>
      </c>
      <c r="DQ33" s="50">
        <v>193</v>
      </c>
      <c r="DR33" s="52" t="s">
        <v>18</v>
      </c>
      <c r="DS33" s="19">
        <v>16210</v>
      </c>
      <c r="DT33" s="50">
        <v>2847</v>
      </c>
      <c r="DU33" s="19">
        <v>785</v>
      </c>
      <c r="DV33" s="50">
        <v>516</v>
      </c>
      <c r="DW33" s="19">
        <v>0</v>
      </c>
      <c r="DX33" s="50">
        <v>190</v>
      </c>
      <c r="DY33" s="19">
        <v>15425</v>
      </c>
      <c r="DZ33" s="50">
        <v>2808</v>
      </c>
    </row>
    <row r="34" spans="1:130" x14ac:dyDescent="0.2">
      <c r="A34" s="52" t="s">
        <v>19</v>
      </c>
      <c r="B34" s="53">
        <v>1315753</v>
      </c>
      <c r="C34" s="54">
        <v>1637</v>
      </c>
      <c r="D34" s="53">
        <v>1128262</v>
      </c>
      <c r="E34" s="54">
        <v>10088</v>
      </c>
      <c r="F34" s="53">
        <v>146334</v>
      </c>
      <c r="G34" s="54">
        <v>7289</v>
      </c>
      <c r="H34" s="53">
        <v>36780</v>
      </c>
      <c r="I34" s="54">
        <v>5886</v>
      </c>
      <c r="J34" s="19">
        <v>13</v>
      </c>
      <c r="K34" s="50">
        <v>22</v>
      </c>
      <c r="L34" s="52" t="s">
        <v>19</v>
      </c>
      <c r="M34" s="23">
        <v>912</v>
      </c>
      <c r="N34" s="50">
        <v>574</v>
      </c>
      <c r="O34" s="19">
        <v>510</v>
      </c>
      <c r="P34" s="50">
        <v>488</v>
      </c>
      <c r="Q34" s="19">
        <v>0</v>
      </c>
      <c r="R34" s="50">
        <v>192</v>
      </c>
      <c r="S34" s="19">
        <v>2773</v>
      </c>
      <c r="T34" s="50">
        <v>1862</v>
      </c>
      <c r="U34" s="19">
        <v>418</v>
      </c>
      <c r="V34" s="50">
        <v>464</v>
      </c>
      <c r="W34" s="52" t="s">
        <v>19</v>
      </c>
      <c r="X34" s="19">
        <v>2561</v>
      </c>
      <c r="Y34" s="50">
        <v>1088</v>
      </c>
      <c r="Z34" s="19">
        <v>0</v>
      </c>
      <c r="AA34" s="50">
        <v>189</v>
      </c>
      <c r="AB34" s="19">
        <v>0</v>
      </c>
      <c r="AC34" s="50">
        <v>203</v>
      </c>
      <c r="AD34" s="19">
        <v>2740</v>
      </c>
      <c r="AE34" s="50">
        <v>1387</v>
      </c>
      <c r="AF34" s="19">
        <v>698</v>
      </c>
      <c r="AG34" s="50">
        <v>447</v>
      </c>
      <c r="AH34" s="52" t="s">
        <v>19</v>
      </c>
      <c r="AI34" s="19">
        <v>166</v>
      </c>
      <c r="AJ34" s="50">
        <v>229</v>
      </c>
      <c r="AK34" s="19">
        <v>149</v>
      </c>
      <c r="AL34" s="50">
        <v>231</v>
      </c>
      <c r="AM34" s="19">
        <v>328</v>
      </c>
      <c r="AN34" s="50">
        <v>317</v>
      </c>
      <c r="AO34" s="19">
        <v>12</v>
      </c>
      <c r="AP34" s="50">
        <v>27</v>
      </c>
      <c r="AQ34" s="19">
        <v>0</v>
      </c>
      <c r="AR34" s="50">
        <v>157</v>
      </c>
      <c r="AS34" s="52" t="s">
        <v>19</v>
      </c>
      <c r="AT34" s="19">
        <v>922</v>
      </c>
      <c r="AU34" s="50">
        <v>715</v>
      </c>
      <c r="AV34" s="19">
        <v>497</v>
      </c>
      <c r="AW34" s="50">
        <v>599</v>
      </c>
      <c r="AX34" s="19">
        <v>189</v>
      </c>
      <c r="AY34" s="50">
        <v>212</v>
      </c>
      <c r="AZ34" s="23" t="s">
        <v>61</v>
      </c>
      <c r="BA34" s="50" t="s">
        <v>61</v>
      </c>
      <c r="BB34" s="23">
        <v>563</v>
      </c>
      <c r="BC34" s="50">
        <v>444</v>
      </c>
      <c r="BD34" s="52" t="s">
        <v>19</v>
      </c>
      <c r="BE34" s="19">
        <v>5156</v>
      </c>
      <c r="BF34" s="50">
        <v>1467</v>
      </c>
      <c r="BG34" s="19">
        <v>79</v>
      </c>
      <c r="BH34" s="50">
        <v>95</v>
      </c>
      <c r="BI34" s="19">
        <v>185</v>
      </c>
      <c r="BJ34" s="50">
        <v>289</v>
      </c>
      <c r="BK34" s="19">
        <v>0</v>
      </c>
      <c r="BL34" s="50">
        <v>208</v>
      </c>
      <c r="BM34" s="19">
        <v>185</v>
      </c>
      <c r="BN34" s="50">
        <v>240</v>
      </c>
      <c r="BO34" s="52" t="s">
        <v>19</v>
      </c>
      <c r="BP34" s="19">
        <v>295</v>
      </c>
      <c r="BQ34" s="50">
        <v>269</v>
      </c>
      <c r="BR34" s="19">
        <v>242</v>
      </c>
      <c r="BS34" s="50">
        <v>403</v>
      </c>
      <c r="BT34" s="19">
        <v>113</v>
      </c>
      <c r="BU34" s="50">
        <v>186</v>
      </c>
      <c r="BV34" s="19">
        <v>4489</v>
      </c>
      <c r="BW34" s="50">
        <v>1715</v>
      </c>
      <c r="BX34" s="19">
        <v>677</v>
      </c>
      <c r="BY34" s="50">
        <v>537</v>
      </c>
      <c r="BZ34" s="52" t="s">
        <v>19</v>
      </c>
      <c r="CA34" s="19">
        <v>0</v>
      </c>
      <c r="CB34" s="50">
        <v>195</v>
      </c>
      <c r="CC34" s="19">
        <v>1577</v>
      </c>
      <c r="CD34" s="50">
        <v>636</v>
      </c>
      <c r="CE34" s="19">
        <v>954</v>
      </c>
      <c r="CF34" s="50">
        <v>596</v>
      </c>
      <c r="CG34" s="19">
        <v>0</v>
      </c>
      <c r="CH34" s="50">
        <v>149</v>
      </c>
      <c r="CI34" s="19">
        <v>1247</v>
      </c>
      <c r="CJ34" s="50">
        <v>715</v>
      </c>
      <c r="CK34" s="52" t="s">
        <v>19</v>
      </c>
      <c r="CL34" s="19">
        <v>94</v>
      </c>
      <c r="CM34" s="50">
        <v>135</v>
      </c>
      <c r="CN34" s="19">
        <v>128</v>
      </c>
      <c r="CO34" s="50">
        <v>146</v>
      </c>
      <c r="CP34" s="19">
        <v>3165</v>
      </c>
      <c r="CQ34" s="50">
        <v>2658</v>
      </c>
      <c r="CR34" s="19">
        <v>589</v>
      </c>
      <c r="CS34" s="50">
        <v>424</v>
      </c>
      <c r="CT34" s="19">
        <v>578</v>
      </c>
      <c r="CU34" s="50">
        <v>469</v>
      </c>
      <c r="CV34" s="52" t="s">
        <v>19</v>
      </c>
      <c r="CW34" s="19">
        <v>0</v>
      </c>
      <c r="CX34" s="50">
        <v>155</v>
      </c>
      <c r="CY34" s="19">
        <v>158</v>
      </c>
      <c r="CZ34" s="50">
        <v>162</v>
      </c>
      <c r="DA34" s="19">
        <v>694</v>
      </c>
      <c r="DB34" s="50">
        <v>346</v>
      </c>
      <c r="DC34" s="19">
        <v>63</v>
      </c>
      <c r="DD34" s="50">
        <v>106</v>
      </c>
      <c r="DE34" s="19">
        <v>1358</v>
      </c>
      <c r="DF34" s="50">
        <v>1659</v>
      </c>
      <c r="DG34" s="52" t="s">
        <v>19</v>
      </c>
      <c r="DH34" s="19">
        <v>548</v>
      </c>
      <c r="DI34" s="50">
        <v>390</v>
      </c>
      <c r="DJ34" s="19">
        <v>513</v>
      </c>
      <c r="DK34" s="50">
        <v>825</v>
      </c>
      <c r="DL34" s="19">
        <v>155</v>
      </c>
      <c r="DM34" s="50">
        <v>211</v>
      </c>
      <c r="DN34" s="19">
        <v>17</v>
      </c>
      <c r="DO34" s="50">
        <v>30</v>
      </c>
      <c r="DP34" s="19">
        <v>70</v>
      </c>
      <c r="DQ34" s="50">
        <v>119</v>
      </c>
      <c r="DR34" s="52" t="s">
        <v>19</v>
      </c>
      <c r="DS34" s="19">
        <v>4377</v>
      </c>
      <c r="DT34" s="50">
        <v>1354</v>
      </c>
      <c r="DU34" s="19">
        <v>120</v>
      </c>
      <c r="DV34" s="50">
        <v>199</v>
      </c>
      <c r="DW34" s="19">
        <v>109</v>
      </c>
      <c r="DX34" s="50">
        <v>123</v>
      </c>
      <c r="DY34" s="19">
        <v>4148</v>
      </c>
      <c r="DZ34" s="50">
        <v>1354</v>
      </c>
    </row>
    <row r="35" spans="1:130" x14ac:dyDescent="0.2">
      <c r="A35" s="52"/>
      <c r="B35" s="53"/>
      <c r="C35" s="54"/>
      <c r="D35" s="53"/>
      <c r="E35" s="54"/>
      <c r="F35" s="53"/>
      <c r="G35" s="54"/>
      <c r="H35" s="53"/>
      <c r="I35" s="54"/>
      <c r="J35" s="19"/>
      <c r="K35" s="50"/>
      <c r="L35" s="52"/>
      <c r="M35" s="23"/>
      <c r="N35" s="50"/>
      <c r="O35" s="19"/>
      <c r="P35" s="50"/>
      <c r="Q35" s="19"/>
      <c r="R35" s="50"/>
      <c r="S35" s="19"/>
      <c r="T35" s="50"/>
      <c r="U35" s="19"/>
      <c r="V35" s="50"/>
      <c r="W35" s="52"/>
      <c r="X35" s="19"/>
      <c r="Y35" s="50"/>
      <c r="Z35" s="19"/>
      <c r="AA35" s="50"/>
      <c r="AB35" s="19"/>
      <c r="AC35" s="50"/>
      <c r="AD35" s="19"/>
      <c r="AE35" s="50"/>
      <c r="AF35" s="19"/>
      <c r="AG35" s="50"/>
      <c r="AH35" s="52"/>
      <c r="AI35" s="19"/>
      <c r="AJ35" s="50"/>
      <c r="AK35" s="19"/>
      <c r="AL35" s="50"/>
      <c r="AM35" s="19"/>
      <c r="AN35" s="50"/>
      <c r="AO35" s="19"/>
      <c r="AP35" s="50"/>
      <c r="AQ35" s="19"/>
      <c r="AR35" s="50"/>
      <c r="AS35" s="52"/>
      <c r="AT35" s="19"/>
      <c r="AU35" s="50"/>
      <c r="AV35" s="19"/>
      <c r="AW35" s="50"/>
      <c r="AX35" s="19"/>
      <c r="AY35" s="50"/>
      <c r="AZ35" s="19"/>
      <c r="BA35" s="50"/>
      <c r="BB35" s="19"/>
      <c r="BC35" s="50"/>
      <c r="BD35" s="52"/>
      <c r="BE35" s="19"/>
      <c r="BF35" s="50"/>
      <c r="BG35" s="19"/>
      <c r="BH35" s="50"/>
      <c r="BI35" s="19"/>
      <c r="BJ35" s="50"/>
      <c r="BK35" s="19"/>
      <c r="BL35" s="50"/>
      <c r="BM35" s="19"/>
      <c r="BN35" s="50"/>
      <c r="BO35" s="52"/>
      <c r="BP35" s="19"/>
      <c r="BQ35" s="50"/>
      <c r="BR35" s="19"/>
      <c r="BS35" s="50"/>
      <c r="BT35" s="19"/>
      <c r="BU35" s="50"/>
      <c r="BV35" s="19"/>
      <c r="BW35" s="50"/>
      <c r="BX35" s="19"/>
      <c r="BY35" s="50"/>
      <c r="BZ35" s="52"/>
      <c r="CA35" s="19"/>
      <c r="CB35" s="50"/>
      <c r="CC35" s="19"/>
      <c r="CD35" s="50"/>
      <c r="CE35" s="19"/>
      <c r="CF35" s="50"/>
      <c r="CG35" s="19"/>
      <c r="CH35" s="50"/>
      <c r="CI35" s="19"/>
      <c r="CJ35" s="50"/>
      <c r="CK35" s="52"/>
      <c r="CL35" s="19"/>
      <c r="CM35" s="50"/>
      <c r="CN35" s="19"/>
      <c r="CO35" s="50"/>
      <c r="CP35" s="19"/>
      <c r="CQ35" s="50"/>
      <c r="CR35" s="19"/>
      <c r="CS35" s="50"/>
      <c r="CT35" s="19"/>
      <c r="CU35" s="50"/>
      <c r="CV35" s="52"/>
      <c r="CW35" s="19"/>
      <c r="CX35" s="50"/>
      <c r="CY35" s="19"/>
      <c r="CZ35" s="50"/>
      <c r="DA35" s="19"/>
      <c r="DB35" s="50"/>
      <c r="DC35" s="19"/>
      <c r="DD35" s="50"/>
      <c r="DE35" s="19"/>
      <c r="DF35" s="50"/>
      <c r="DG35" s="52"/>
      <c r="DH35" s="19"/>
      <c r="DI35" s="50"/>
      <c r="DJ35" s="19"/>
      <c r="DK35" s="50"/>
      <c r="DL35" s="19"/>
      <c r="DM35" s="50"/>
      <c r="DN35" s="19"/>
      <c r="DO35" s="50"/>
      <c r="DP35" s="19"/>
      <c r="DQ35" s="50"/>
      <c r="DR35" s="52"/>
      <c r="DS35" s="19"/>
      <c r="DT35" s="50"/>
      <c r="DU35" s="19"/>
      <c r="DV35" s="50"/>
      <c r="DW35" s="19"/>
      <c r="DX35" s="50"/>
      <c r="DY35" s="19"/>
      <c r="DZ35" s="50"/>
    </row>
    <row r="36" spans="1:130" x14ac:dyDescent="0.2">
      <c r="A36" s="52" t="s">
        <v>20</v>
      </c>
      <c r="B36" s="53">
        <v>5857213</v>
      </c>
      <c r="C36" s="54">
        <v>3983</v>
      </c>
      <c r="D36" s="53">
        <v>5078020</v>
      </c>
      <c r="E36" s="54">
        <v>22291</v>
      </c>
      <c r="F36" s="53">
        <v>572131</v>
      </c>
      <c r="G36" s="54">
        <v>19949</v>
      </c>
      <c r="H36" s="53">
        <v>161525</v>
      </c>
      <c r="I36" s="54">
        <v>8927</v>
      </c>
      <c r="J36" s="19">
        <v>1918</v>
      </c>
      <c r="K36" s="50">
        <v>1157</v>
      </c>
      <c r="L36" s="52" t="s">
        <v>20</v>
      </c>
      <c r="M36" s="23">
        <v>1589</v>
      </c>
      <c r="N36" s="50">
        <v>1143</v>
      </c>
      <c r="O36" s="19">
        <v>1515</v>
      </c>
      <c r="P36" s="50">
        <v>1025</v>
      </c>
      <c r="Q36" s="19">
        <v>203</v>
      </c>
      <c r="R36" s="50">
        <v>265</v>
      </c>
      <c r="S36" s="19">
        <v>8255</v>
      </c>
      <c r="T36" s="50">
        <v>2404</v>
      </c>
      <c r="U36" s="19">
        <v>2081</v>
      </c>
      <c r="V36" s="50">
        <v>873</v>
      </c>
      <c r="W36" s="52" t="s">
        <v>20</v>
      </c>
      <c r="X36" s="19">
        <v>1118</v>
      </c>
      <c r="Y36" s="50">
        <v>485</v>
      </c>
      <c r="Z36" s="19">
        <v>3445</v>
      </c>
      <c r="AA36" s="50">
        <v>1126</v>
      </c>
      <c r="AB36" s="19">
        <v>20845</v>
      </c>
      <c r="AC36" s="50">
        <v>3326</v>
      </c>
      <c r="AD36" s="19">
        <v>7820</v>
      </c>
      <c r="AE36" s="50">
        <v>1738</v>
      </c>
      <c r="AF36" s="19">
        <v>6161</v>
      </c>
      <c r="AG36" s="50">
        <v>2211</v>
      </c>
      <c r="AH36" s="52" t="s">
        <v>20</v>
      </c>
      <c r="AI36" s="19">
        <v>813</v>
      </c>
      <c r="AJ36" s="50">
        <v>658</v>
      </c>
      <c r="AK36" s="19">
        <v>175</v>
      </c>
      <c r="AL36" s="50">
        <v>213</v>
      </c>
      <c r="AM36" s="19">
        <v>2721</v>
      </c>
      <c r="AN36" s="50">
        <v>1377</v>
      </c>
      <c r="AO36" s="19">
        <v>1688</v>
      </c>
      <c r="AP36" s="50">
        <v>882</v>
      </c>
      <c r="AQ36" s="19">
        <v>590</v>
      </c>
      <c r="AR36" s="50">
        <v>365</v>
      </c>
      <c r="AS36" s="52" t="s">
        <v>20</v>
      </c>
      <c r="AT36" s="19">
        <v>1378</v>
      </c>
      <c r="AU36" s="50">
        <v>649</v>
      </c>
      <c r="AV36" s="19">
        <v>898</v>
      </c>
      <c r="AW36" s="50">
        <v>696</v>
      </c>
      <c r="AX36" s="19">
        <v>653</v>
      </c>
      <c r="AY36" s="50">
        <v>818</v>
      </c>
      <c r="AZ36" s="19">
        <v>479</v>
      </c>
      <c r="BA36" s="50">
        <v>357</v>
      </c>
      <c r="BB36" s="23" t="s">
        <v>61</v>
      </c>
      <c r="BC36" s="50" t="s">
        <v>61</v>
      </c>
      <c r="BD36" s="52" t="s">
        <v>20</v>
      </c>
      <c r="BE36" s="23">
        <v>2388</v>
      </c>
      <c r="BF36" s="50">
        <v>894</v>
      </c>
      <c r="BG36" s="19">
        <v>935</v>
      </c>
      <c r="BH36" s="50">
        <v>600</v>
      </c>
      <c r="BI36" s="19">
        <v>953</v>
      </c>
      <c r="BJ36" s="50">
        <v>676</v>
      </c>
      <c r="BK36" s="19">
        <v>810</v>
      </c>
      <c r="BL36" s="50">
        <v>789</v>
      </c>
      <c r="BM36" s="19">
        <v>762</v>
      </c>
      <c r="BN36" s="50">
        <v>584</v>
      </c>
      <c r="BO36" s="52" t="s">
        <v>20</v>
      </c>
      <c r="BP36" s="19">
        <v>0</v>
      </c>
      <c r="BQ36" s="50">
        <v>165</v>
      </c>
      <c r="BR36" s="19">
        <v>111</v>
      </c>
      <c r="BS36" s="50">
        <v>190</v>
      </c>
      <c r="BT36" s="19">
        <v>280</v>
      </c>
      <c r="BU36" s="50">
        <v>243</v>
      </c>
      <c r="BV36" s="19">
        <v>108</v>
      </c>
      <c r="BW36" s="50">
        <v>127</v>
      </c>
      <c r="BX36" s="19">
        <v>8317</v>
      </c>
      <c r="BY36" s="50">
        <v>1742</v>
      </c>
      <c r="BZ36" s="52" t="s">
        <v>20</v>
      </c>
      <c r="CA36" s="19">
        <v>309</v>
      </c>
      <c r="CB36" s="50">
        <v>300</v>
      </c>
      <c r="CC36" s="19">
        <v>13454</v>
      </c>
      <c r="CD36" s="50">
        <v>3124</v>
      </c>
      <c r="CE36" s="19">
        <v>8287</v>
      </c>
      <c r="CF36" s="50">
        <v>2491</v>
      </c>
      <c r="CG36" s="19">
        <v>0</v>
      </c>
      <c r="CH36" s="50">
        <v>149</v>
      </c>
      <c r="CI36" s="19">
        <v>2596</v>
      </c>
      <c r="CJ36" s="50">
        <v>1056</v>
      </c>
      <c r="CK36" s="52" t="s">
        <v>20</v>
      </c>
      <c r="CL36" s="19">
        <v>495</v>
      </c>
      <c r="CM36" s="50">
        <v>489</v>
      </c>
      <c r="CN36" s="19">
        <v>589</v>
      </c>
      <c r="CO36" s="50">
        <v>487</v>
      </c>
      <c r="CP36" s="19">
        <v>12752</v>
      </c>
      <c r="CQ36" s="50">
        <v>2517</v>
      </c>
      <c r="CR36" s="19">
        <v>210</v>
      </c>
      <c r="CS36" s="50">
        <v>246</v>
      </c>
      <c r="CT36" s="19">
        <v>1737</v>
      </c>
      <c r="CU36" s="50">
        <v>642</v>
      </c>
      <c r="CV36" s="52" t="s">
        <v>20</v>
      </c>
      <c r="CW36" s="19">
        <v>359</v>
      </c>
      <c r="CX36" s="50">
        <v>407</v>
      </c>
      <c r="CY36" s="19">
        <v>1215</v>
      </c>
      <c r="CZ36" s="50">
        <v>550</v>
      </c>
      <c r="DA36" s="19">
        <v>5385</v>
      </c>
      <c r="DB36" s="50">
        <v>2264</v>
      </c>
      <c r="DC36" s="19">
        <v>1836</v>
      </c>
      <c r="DD36" s="50">
        <v>1641</v>
      </c>
      <c r="DE36" s="19">
        <v>416</v>
      </c>
      <c r="DF36" s="50">
        <v>376</v>
      </c>
      <c r="DG36" s="52" t="s">
        <v>20</v>
      </c>
      <c r="DH36" s="19">
        <v>24308</v>
      </c>
      <c r="DI36" s="50">
        <v>3508</v>
      </c>
      <c r="DJ36" s="19">
        <v>2223</v>
      </c>
      <c r="DK36" s="50">
        <v>944</v>
      </c>
      <c r="DL36" s="19">
        <v>4653</v>
      </c>
      <c r="DM36" s="50">
        <v>1982</v>
      </c>
      <c r="DN36" s="19">
        <v>1379</v>
      </c>
      <c r="DO36" s="50">
        <v>1221</v>
      </c>
      <c r="DP36" s="19">
        <v>313</v>
      </c>
      <c r="DQ36" s="50">
        <v>284</v>
      </c>
      <c r="DR36" s="52" t="s">
        <v>20</v>
      </c>
      <c r="DS36" s="19">
        <v>45537</v>
      </c>
      <c r="DT36" s="50">
        <v>5911</v>
      </c>
      <c r="DU36" s="19">
        <v>1057</v>
      </c>
      <c r="DV36" s="50">
        <v>771</v>
      </c>
      <c r="DW36" s="19">
        <v>1328</v>
      </c>
      <c r="DX36" s="50">
        <v>1687</v>
      </c>
      <c r="DY36" s="19">
        <v>43152</v>
      </c>
      <c r="DZ36" s="50">
        <v>5655</v>
      </c>
    </row>
    <row r="37" spans="1:130" x14ac:dyDescent="0.2">
      <c r="A37" s="52" t="s">
        <v>21</v>
      </c>
      <c r="B37" s="53">
        <v>6619999</v>
      </c>
      <c r="C37" s="54">
        <v>3581</v>
      </c>
      <c r="D37" s="53">
        <v>5724592</v>
      </c>
      <c r="E37" s="54">
        <v>21615</v>
      </c>
      <c r="F37" s="53">
        <v>700613</v>
      </c>
      <c r="G37" s="54">
        <v>19699</v>
      </c>
      <c r="H37" s="53">
        <v>135150</v>
      </c>
      <c r="I37" s="54">
        <v>7947</v>
      </c>
      <c r="J37" s="19">
        <v>409</v>
      </c>
      <c r="K37" s="50">
        <v>318</v>
      </c>
      <c r="L37" s="52" t="s">
        <v>21</v>
      </c>
      <c r="M37" s="23">
        <v>1634</v>
      </c>
      <c r="N37" s="50">
        <v>1023</v>
      </c>
      <c r="O37" s="19">
        <v>2507</v>
      </c>
      <c r="P37" s="50">
        <v>1667</v>
      </c>
      <c r="Q37" s="19">
        <v>287</v>
      </c>
      <c r="R37" s="50">
        <v>320</v>
      </c>
      <c r="S37" s="19">
        <v>11587</v>
      </c>
      <c r="T37" s="50">
        <v>1992</v>
      </c>
      <c r="U37" s="19">
        <v>2176</v>
      </c>
      <c r="V37" s="50">
        <v>925</v>
      </c>
      <c r="W37" s="52" t="s">
        <v>21</v>
      </c>
      <c r="X37" s="19">
        <v>10718</v>
      </c>
      <c r="Y37" s="50">
        <v>1767</v>
      </c>
      <c r="Z37" s="19">
        <v>44</v>
      </c>
      <c r="AA37" s="50">
        <v>72</v>
      </c>
      <c r="AB37" s="19">
        <v>845</v>
      </c>
      <c r="AC37" s="50">
        <v>379</v>
      </c>
      <c r="AD37" s="19">
        <v>10470</v>
      </c>
      <c r="AE37" s="50">
        <v>2401</v>
      </c>
      <c r="AF37" s="19">
        <v>3316</v>
      </c>
      <c r="AG37" s="50">
        <v>1131</v>
      </c>
      <c r="AH37" s="52" t="s">
        <v>21</v>
      </c>
      <c r="AI37" s="19">
        <v>548</v>
      </c>
      <c r="AJ37" s="50">
        <v>419</v>
      </c>
      <c r="AK37" s="19">
        <v>335</v>
      </c>
      <c r="AL37" s="50">
        <v>251</v>
      </c>
      <c r="AM37" s="19">
        <v>2747</v>
      </c>
      <c r="AN37" s="50">
        <v>959</v>
      </c>
      <c r="AO37" s="19">
        <v>293</v>
      </c>
      <c r="AP37" s="50">
        <v>218</v>
      </c>
      <c r="AQ37" s="19">
        <v>433</v>
      </c>
      <c r="AR37" s="50">
        <v>415</v>
      </c>
      <c r="AS37" s="52" t="s">
        <v>21</v>
      </c>
      <c r="AT37" s="19">
        <v>373</v>
      </c>
      <c r="AU37" s="50">
        <v>295</v>
      </c>
      <c r="AV37" s="19">
        <v>1299</v>
      </c>
      <c r="AW37" s="50">
        <v>820</v>
      </c>
      <c r="AX37" s="19">
        <v>310</v>
      </c>
      <c r="AY37" s="50">
        <v>250</v>
      </c>
      <c r="AZ37" s="19">
        <v>4929</v>
      </c>
      <c r="BA37" s="50">
        <v>1590</v>
      </c>
      <c r="BB37" s="19">
        <v>4761</v>
      </c>
      <c r="BC37" s="50">
        <v>1580</v>
      </c>
      <c r="BD37" s="52" t="s">
        <v>21</v>
      </c>
      <c r="BE37" s="23" t="s">
        <v>61</v>
      </c>
      <c r="BF37" s="50" t="s">
        <v>61</v>
      </c>
      <c r="BG37" s="23">
        <v>1311</v>
      </c>
      <c r="BH37" s="50">
        <v>728</v>
      </c>
      <c r="BI37" s="19">
        <v>739</v>
      </c>
      <c r="BJ37" s="50">
        <v>470</v>
      </c>
      <c r="BK37" s="19">
        <v>475</v>
      </c>
      <c r="BL37" s="50">
        <v>547</v>
      </c>
      <c r="BM37" s="19">
        <v>498</v>
      </c>
      <c r="BN37" s="50">
        <v>341</v>
      </c>
      <c r="BO37" s="52" t="s">
        <v>21</v>
      </c>
      <c r="BP37" s="19">
        <v>0</v>
      </c>
      <c r="BQ37" s="50">
        <v>165</v>
      </c>
      <c r="BR37" s="19">
        <v>16</v>
      </c>
      <c r="BS37" s="50">
        <v>26</v>
      </c>
      <c r="BT37" s="19">
        <v>601</v>
      </c>
      <c r="BU37" s="50">
        <v>550</v>
      </c>
      <c r="BV37" s="19">
        <v>12184</v>
      </c>
      <c r="BW37" s="50">
        <v>2976</v>
      </c>
      <c r="BX37" s="19">
        <v>5991</v>
      </c>
      <c r="BY37" s="50">
        <v>1476</v>
      </c>
      <c r="BZ37" s="52" t="s">
        <v>21</v>
      </c>
      <c r="CA37" s="19">
        <v>459</v>
      </c>
      <c r="CB37" s="50">
        <v>290</v>
      </c>
      <c r="CC37" s="19">
        <v>16555</v>
      </c>
      <c r="CD37" s="50">
        <v>2587</v>
      </c>
      <c r="CE37" s="19">
        <v>4112</v>
      </c>
      <c r="CF37" s="50">
        <v>1867</v>
      </c>
      <c r="CG37" s="19">
        <v>69</v>
      </c>
      <c r="CH37" s="50">
        <v>87</v>
      </c>
      <c r="CI37" s="19">
        <v>2863</v>
      </c>
      <c r="CJ37" s="50">
        <v>983</v>
      </c>
      <c r="CK37" s="52" t="s">
        <v>21</v>
      </c>
      <c r="CL37" s="19">
        <v>171</v>
      </c>
      <c r="CM37" s="50">
        <v>145</v>
      </c>
      <c r="CN37" s="19">
        <v>712</v>
      </c>
      <c r="CO37" s="50">
        <v>404</v>
      </c>
      <c r="CP37" s="19">
        <v>4759</v>
      </c>
      <c r="CQ37" s="50">
        <v>1215</v>
      </c>
      <c r="CR37" s="19">
        <v>7964</v>
      </c>
      <c r="CS37" s="50">
        <v>2168</v>
      </c>
      <c r="CT37" s="19">
        <v>712</v>
      </c>
      <c r="CU37" s="50">
        <v>553</v>
      </c>
      <c r="CV37" s="52" t="s">
        <v>21</v>
      </c>
      <c r="CW37" s="19">
        <v>35</v>
      </c>
      <c r="CX37" s="50">
        <v>62</v>
      </c>
      <c r="CY37" s="19">
        <v>800</v>
      </c>
      <c r="CZ37" s="50">
        <v>460</v>
      </c>
      <c r="DA37" s="19">
        <v>2884</v>
      </c>
      <c r="DB37" s="50">
        <v>915</v>
      </c>
      <c r="DC37" s="19">
        <v>402</v>
      </c>
      <c r="DD37" s="50">
        <v>411</v>
      </c>
      <c r="DE37" s="19">
        <v>2881</v>
      </c>
      <c r="DF37" s="50">
        <v>1020</v>
      </c>
      <c r="DG37" s="52" t="s">
        <v>21</v>
      </c>
      <c r="DH37" s="19">
        <v>5964</v>
      </c>
      <c r="DI37" s="50">
        <v>1772</v>
      </c>
      <c r="DJ37" s="19">
        <v>940</v>
      </c>
      <c r="DK37" s="50">
        <v>510</v>
      </c>
      <c r="DL37" s="19">
        <v>222</v>
      </c>
      <c r="DM37" s="50">
        <v>281</v>
      </c>
      <c r="DN37" s="19">
        <v>718</v>
      </c>
      <c r="DO37" s="50">
        <v>451</v>
      </c>
      <c r="DP37" s="19">
        <v>92</v>
      </c>
      <c r="DQ37" s="50">
        <v>116</v>
      </c>
      <c r="DR37" s="52" t="s">
        <v>21</v>
      </c>
      <c r="DS37" s="19">
        <v>59644</v>
      </c>
      <c r="DT37" s="50">
        <v>5947</v>
      </c>
      <c r="DU37" s="19">
        <v>2005</v>
      </c>
      <c r="DV37" s="50">
        <v>873</v>
      </c>
      <c r="DW37" s="19">
        <v>319</v>
      </c>
      <c r="DX37" s="50">
        <v>273</v>
      </c>
      <c r="DY37" s="19">
        <v>57320</v>
      </c>
      <c r="DZ37" s="50">
        <v>5762</v>
      </c>
    </row>
    <row r="38" spans="1:130" x14ac:dyDescent="0.2">
      <c r="A38" s="52" t="s">
        <v>22</v>
      </c>
      <c r="B38" s="53">
        <v>9784094</v>
      </c>
      <c r="C38" s="54">
        <v>4423</v>
      </c>
      <c r="D38" s="53">
        <v>8296283</v>
      </c>
      <c r="E38" s="54">
        <v>28574</v>
      </c>
      <c r="F38" s="53">
        <v>1294706</v>
      </c>
      <c r="G38" s="54">
        <v>27760</v>
      </c>
      <c r="H38" s="53">
        <v>144091</v>
      </c>
      <c r="I38" s="54">
        <v>9108</v>
      </c>
      <c r="J38" s="19">
        <v>2517</v>
      </c>
      <c r="K38" s="50">
        <v>1136</v>
      </c>
      <c r="L38" s="52" t="s">
        <v>22</v>
      </c>
      <c r="M38" s="23">
        <v>4783</v>
      </c>
      <c r="N38" s="50">
        <v>2017</v>
      </c>
      <c r="O38" s="19">
        <v>3372</v>
      </c>
      <c r="P38" s="50">
        <v>1340</v>
      </c>
      <c r="Q38" s="19">
        <v>2628</v>
      </c>
      <c r="R38" s="50">
        <v>1877</v>
      </c>
      <c r="S38" s="19">
        <v>10087</v>
      </c>
      <c r="T38" s="50">
        <v>2260</v>
      </c>
      <c r="U38" s="19">
        <v>2508</v>
      </c>
      <c r="V38" s="50">
        <v>798</v>
      </c>
      <c r="W38" s="52" t="s">
        <v>22</v>
      </c>
      <c r="X38" s="19">
        <v>1202</v>
      </c>
      <c r="Y38" s="50">
        <v>486</v>
      </c>
      <c r="Z38" s="19">
        <v>75</v>
      </c>
      <c r="AA38" s="50">
        <v>110</v>
      </c>
      <c r="AB38" s="19">
        <v>769</v>
      </c>
      <c r="AC38" s="50">
        <v>381</v>
      </c>
      <c r="AD38" s="19">
        <v>13416</v>
      </c>
      <c r="AE38" s="50">
        <v>2122</v>
      </c>
      <c r="AF38" s="19">
        <v>7187</v>
      </c>
      <c r="AG38" s="50">
        <v>2232</v>
      </c>
      <c r="AH38" s="52" t="s">
        <v>22</v>
      </c>
      <c r="AI38" s="19">
        <v>401</v>
      </c>
      <c r="AJ38" s="50">
        <v>226</v>
      </c>
      <c r="AK38" s="19">
        <v>339</v>
      </c>
      <c r="AL38" s="50">
        <v>210</v>
      </c>
      <c r="AM38" s="19">
        <v>13669</v>
      </c>
      <c r="AN38" s="50">
        <v>2339</v>
      </c>
      <c r="AO38" s="19">
        <v>12309</v>
      </c>
      <c r="AP38" s="50">
        <v>3065</v>
      </c>
      <c r="AQ38" s="19">
        <v>1314</v>
      </c>
      <c r="AR38" s="50">
        <v>500</v>
      </c>
      <c r="AS38" s="52" t="s">
        <v>22</v>
      </c>
      <c r="AT38" s="19">
        <v>1410</v>
      </c>
      <c r="AU38" s="50">
        <v>881</v>
      </c>
      <c r="AV38" s="19">
        <v>1985</v>
      </c>
      <c r="AW38" s="50">
        <v>693</v>
      </c>
      <c r="AX38" s="19">
        <v>795</v>
      </c>
      <c r="AY38" s="50">
        <v>515</v>
      </c>
      <c r="AZ38" s="19">
        <v>109</v>
      </c>
      <c r="BA38" s="50">
        <v>111</v>
      </c>
      <c r="BB38" s="19">
        <v>1727</v>
      </c>
      <c r="BC38" s="50">
        <v>792</v>
      </c>
      <c r="BD38" s="52" t="s">
        <v>22</v>
      </c>
      <c r="BE38" s="19">
        <v>2349</v>
      </c>
      <c r="BF38" s="50">
        <v>1426</v>
      </c>
      <c r="BG38" s="23" t="s">
        <v>61</v>
      </c>
      <c r="BH38" s="50" t="s">
        <v>61</v>
      </c>
      <c r="BI38" s="23">
        <v>1860</v>
      </c>
      <c r="BJ38" s="50">
        <v>706</v>
      </c>
      <c r="BK38" s="19">
        <v>396</v>
      </c>
      <c r="BL38" s="50">
        <v>290</v>
      </c>
      <c r="BM38" s="19">
        <v>1578</v>
      </c>
      <c r="BN38" s="50">
        <v>761</v>
      </c>
      <c r="BO38" s="52" t="s">
        <v>22</v>
      </c>
      <c r="BP38" s="19">
        <v>171</v>
      </c>
      <c r="BQ38" s="50">
        <v>155</v>
      </c>
      <c r="BR38" s="19">
        <v>726</v>
      </c>
      <c r="BS38" s="50">
        <v>368</v>
      </c>
      <c r="BT38" s="19">
        <v>1591</v>
      </c>
      <c r="BU38" s="50">
        <v>851</v>
      </c>
      <c r="BV38" s="19">
        <v>339</v>
      </c>
      <c r="BW38" s="50">
        <v>247</v>
      </c>
      <c r="BX38" s="19">
        <v>1608</v>
      </c>
      <c r="BY38" s="50">
        <v>663</v>
      </c>
      <c r="BZ38" s="52" t="s">
        <v>22</v>
      </c>
      <c r="CA38" s="19">
        <v>1549</v>
      </c>
      <c r="CB38" s="50">
        <v>645</v>
      </c>
      <c r="CC38" s="19">
        <v>4727</v>
      </c>
      <c r="CD38" s="50">
        <v>1490</v>
      </c>
      <c r="CE38" s="19">
        <v>3157</v>
      </c>
      <c r="CF38" s="50">
        <v>1126</v>
      </c>
      <c r="CG38" s="19">
        <v>1085</v>
      </c>
      <c r="CH38" s="50">
        <v>782</v>
      </c>
      <c r="CI38" s="19">
        <v>9599</v>
      </c>
      <c r="CJ38" s="50">
        <v>1981</v>
      </c>
      <c r="CK38" s="52" t="s">
        <v>22</v>
      </c>
      <c r="CL38" s="19">
        <v>578</v>
      </c>
      <c r="CM38" s="50">
        <v>383</v>
      </c>
      <c r="CN38" s="19">
        <v>326</v>
      </c>
      <c r="CO38" s="50">
        <v>227</v>
      </c>
      <c r="CP38" s="19">
        <v>4154</v>
      </c>
      <c r="CQ38" s="50">
        <v>1370</v>
      </c>
      <c r="CR38" s="19">
        <v>574</v>
      </c>
      <c r="CS38" s="50">
        <v>456</v>
      </c>
      <c r="CT38" s="19">
        <v>3231</v>
      </c>
      <c r="CU38" s="50">
        <v>1031</v>
      </c>
      <c r="CV38" s="52" t="s">
        <v>22</v>
      </c>
      <c r="CW38" s="19">
        <v>314</v>
      </c>
      <c r="CX38" s="50">
        <v>271</v>
      </c>
      <c r="CY38" s="19">
        <v>4529</v>
      </c>
      <c r="CZ38" s="50">
        <v>1923</v>
      </c>
      <c r="DA38" s="19">
        <v>7139</v>
      </c>
      <c r="DB38" s="50">
        <v>1763</v>
      </c>
      <c r="DC38" s="19">
        <v>708</v>
      </c>
      <c r="DD38" s="50">
        <v>375</v>
      </c>
      <c r="DE38" s="19">
        <v>268</v>
      </c>
      <c r="DF38" s="50">
        <v>446</v>
      </c>
      <c r="DG38" s="52" t="s">
        <v>22</v>
      </c>
      <c r="DH38" s="19">
        <v>2106</v>
      </c>
      <c r="DI38" s="50">
        <v>1228</v>
      </c>
      <c r="DJ38" s="19">
        <v>1057</v>
      </c>
      <c r="DK38" s="50">
        <v>432</v>
      </c>
      <c r="DL38" s="19">
        <v>319</v>
      </c>
      <c r="DM38" s="50">
        <v>295</v>
      </c>
      <c r="DN38" s="19">
        <v>5297</v>
      </c>
      <c r="DO38" s="50">
        <v>1189</v>
      </c>
      <c r="DP38" s="19">
        <v>154</v>
      </c>
      <c r="DQ38" s="50">
        <v>174</v>
      </c>
      <c r="DR38" s="52" t="s">
        <v>22</v>
      </c>
      <c r="DS38" s="19">
        <v>49014</v>
      </c>
      <c r="DT38" s="50">
        <v>5406</v>
      </c>
      <c r="DU38" s="19">
        <v>891</v>
      </c>
      <c r="DV38" s="50">
        <v>891</v>
      </c>
      <c r="DW38" s="19">
        <v>300</v>
      </c>
      <c r="DX38" s="50">
        <v>220</v>
      </c>
      <c r="DY38" s="19">
        <v>47823</v>
      </c>
      <c r="DZ38" s="50">
        <v>5370</v>
      </c>
    </row>
    <row r="39" spans="1:130" s="85" customFormat="1" x14ac:dyDescent="0.2">
      <c r="A39" s="52" t="s">
        <v>23</v>
      </c>
      <c r="B39" s="53">
        <v>5353441</v>
      </c>
      <c r="C39" s="54">
        <v>3604</v>
      </c>
      <c r="D39" s="53">
        <v>4585137</v>
      </c>
      <c r="E39" s="54">
        <v>18773</v>
      </c>
      <c r="F39" s="53">
        <v>636274</v>
      </c>
      <c r="G39" s="54">
        <v>16853</v>
      </c>
      <c r="H39" s="53">
        <v>104825</v>
      </c>
      <c r="I39" s="54">
        <v>7533</v>
      </c>
      <c r="J39" s="19">
        <v>493</v>
      </c>
      <c r="K39" s="50">
        <v>442</v>
      </c>
      <c r="L39" s="52" t="s">
        <v>23</v>
      </c>
      <c r="M39" s="23">
        <v>1564</v>
      </c>
      <c r="N39" s="50">
        <v>769</v>
      </c>
      <c r="O39" s="19">
        <v>3389</v>
      </c>
      <c r="P39" s="50">
        <v>1349</v>
      </c>
      <c r="Q39" s="19">
        <v>952</v>
      </c>
      <c r="R39" s="50">
        <v>534</v>
      </c>
      <c r="S39" s="19">
        <v>5557</v>
      </c>
      <c r="T39" s="50">
        <v>1373</v>
      </c>
      <c r="U39" s="19">
        <v>2467</v>
      </c>
      <c r="V39" s="50">
        <v>931</v>
      </c>
      <c r="W39" s="52" t="s">
        <v>23</v>
      </c>
      <c r="X39" s="19">
        <v>425</v>
      </c>
      <c r="Y39" s="50">
        <v>402</v>
      </c>
      <c r="Z39" s="19">
        <v>203</v>
      </c>
      <c r="AA39" s="50">
        <v>168</v>
      </c>
      <c r="AB39" s="19">
        <v>187</v>
      </c>
      <c r="AC39" s="50">
        <v>240</v>
      </c>
      <c r="AD39" s="19">
        <v>2734</v>
      </c>
      <c r="AE39" s="50">
        <v>948</v>
      </c>
      <c r="AF39" s="19">
        <v>2958</v>
      </c>
      <c r="AG39" s="50">
        <v>1307</v>
      </c>
      <c r="AH39" s="52" t="s">
        <v>23</v>
      </c>
      <c r="AI39" s="19">
        <v>787</v>
      </c>
      <c r="AJ39" s="50">
        <v>816</v>
      </c>
      <c r="AK39" s="19">
        <v>387</v>
      </c>
      <c r="AL39" s="50">
        <v>353</v>
      </c>
      <c r="AM39" s="19">
        <v>7601</v>
      </c>
      <c r="AN39" s="50">
        <v>1956</v>
      </c>
      <c r="AO39" s="19">
        <v>796</v>
      </c>
      <c r="AP39" s="50">
        <v>395</v>
      </c>
      <c r="AQ39" s="19">
        <v>8059</v>
      </c>
      <c r="AR39" s="50">
        <v>1986</v>
      </c>
      <c r="AS39" s="52" t="s">
        <v>23</v>
      </c>
      <c r="AT39" s="19">
        <v>861</v>
      </c>
      <c r="AU39" s="50">
        <v>689</v>
      </c>
      <c r="AV39" s="19">
        <v>166</v>
      </c>
      <c r="AW39" s="50">
        <v>163</v>
      </c>
      <c r="AX39" s="19">
        <v>392</v>
      </c>
      <c r="AY39" s="50">
        <v>362</v>
      </c>
      <c r="AZ39" s="19">
        <v>109</v>
      </c>
      <c r="BA39" s="50">
        <v>85</v>
      </c>
      <c r="BB39" s="19">
        <v>993</v>
      </c>
      <c r="BC39" s="50">
        <v>511</v>
      </c>
      <c r="BD39" s="52" t="s">
        <v>23</v>
      </c>
      <c r="BE39" s="19">
        <v>707</v>
      </c>
      <c r="BF39" s="50">
        <v>483</v>
      </c>
      <c r="BG39" s="19">
        <v>1678</v>
      </c>
      <c r="BH39" s="50">
        <v>606</v>
      </c>
      <c r="BI39" s="23" t="s">
        <v>61</v>
      </c>
      <c r="BJ39" s="50" t="s">
        <v>61</v>
      </c>
      <c r="BK39" s="23">
        <v>191</v>
      </c>
      <c r="BL39" s="50">
        <v>172</v>
      </c>
      <c r="BM39" s="19">
        <v>1355</v>
      </c>
      <c r="BN39" s="50">
        <v>543</v>
      </c>
      <c r="BO39" s="52" t="s">
        <v>23</v>
      </c>
      <c r="BP39" s="19">
        <v>693</v>
      </c>
      <c r="BQ39" s="50">
        <v>493</v>
      </c>
      <c r="BR39" s="19">
        <v>1092</v>
      </c>
      <c r="BS39" s="50">
        <v>473</v>
      </c>
      <c r="BT39" s="19">
        <v>1141</v>
      </c>
      <c r="BU39" s="50">
        <v>559</v>
      </c>
      <c r="BV39" s="19">
        <v>0</v>
      </c>
      <c r="BW39" s="50">
        <v>185</v>
      </c>
      <c r="BX39" s="19">
        <v>951</v>
      </c>
      <c r="BY39" s="50">
        <v>674</v>
      </c>
      <c r="BZ39" s="52" t="s">
        <v>23</v>
      </c>
      <c r="CA39" s="19">
        <v>811</v>
      </c>
      <c r="CB39" s="50">
        <v>758</v>
      </c>
      <c r="CC39" s="19">
        <v>2979</v>
      </c>
      <c r="CD39" s="50">
        <v>1080</v>
      </c>
      <c r="CE39" s="19">
        <v>1711</v>
      </c>
      <c r="CF39" s="50">
        <v>683</v>
      </c>
      <c r="CG39" s="19">
        <v>10312</v>
      </c>
      <c r="CH39" s="50">
        <v>2090</v>
      </c>
      <c r="CI39" s="19">
        <v>2164</v>
      </c>
      <c r="CJ39" s="50">
        <v>853</v>
      </c>
      <c r="CK39" s="52" t="s">
        <v>23</v>
      </c>
      <c r="CL39" s="19">
        <v>642</v>
      </c>
      <c r="CM39" s="50">
        <v>516</v>
      </c>
      <c r="CN39" s="19">
        <v>1687</v>
      </c>
      <c r="CO39" s="50">
        <v>1622</v>
      </c>
      <c r="CP39" s="19">
        <v>1148</v>
      </c>
      <c r="CQ39" s="50">
        <v>509</v>
      </c>
      <c r="CR39" s="19">
        <v>156</v>
      </c>
      <c r="CS39" s="50">
        <v>147</v>
      </c>
      <c r="CT39" s="19">
        <v>786</v>
      </c>
      <c r="CU39" s="50">
        <v>1012</v>
      </c>
      <c r="CV39" s="52" t="s">
        <v>23</v>
      </c>
      <c r="CW39" s="19">
        <v>2757</v>
      </c>
      <c r="CX39" s="50">
        <v>1123</v>
      </c>
      <c r="CY39" s="19">
        <v>631</v>
      </c>
      <c r="CZ39" s="50">
        <v>327</v>
      </c>
      <c r="DA39" s="19">
        <v>6343</v>
      </c>
      <c r="DB39" s="50">
        <v>2085</v>
      </c>
      <c r="DC39" s="19">
        <v>1166</v>
      </c>
      <c r="DD39" s="50">
        <v>1031</v>
      </c>
      <c r="DE39" s="19">
        <v>198</v>
      </c>
      <c r="DF39" s="50">
        <v>201</v>
      </c>
      <c r="DG39" s="52" t="s">
        <v>23</v>
      </c>
      <c r="DH39" s="19">
        <v>1512</v>
      </c>
      <c r="DI39" s="50">
        <v>721</v>
      </c>
      <c r="DJ39" s="19">
        <v>2476</v>
      </c>
      <c r="DK39" s="50">
        <v>1232</v>
      </c>
      <c r="DL39" s="19">
        <v>596</v>
      </c>
      <c r="DM39" s="50">
        <v>581</v>
      </c>
      <c r="DN39" s="19">
        <v>17649</v>
      </c>
      <c r="DO39" s="50">
        <v>2740</v>
      </c>
      <c r="DP39" s="19">
        <v>213</v>
      </c>
      <c r="DQ39" s="50">
        <v>195</v>
      </c>
      <c r="DR39" s="52" t="s">
        <v>23</v>
      </c>
      <c r="DS39" s="19">
        <v>27205</v>
      </c>
      <c r="DT39" s="50">
        <v>3508</v>
      </c>
      <c r="DU39" s="19">
        <v>922</v>
      </c>
      <c r="DV39" s="50">
        <v>1011</v>
      </c>
      <c r="DW39" s="19">
        <v>60</v>
      </c>
      <c r="DX39" s="50">
        <v>100</v>
      </c>
      <c r="DY39" s="19">
        <v>26223</v>
      </c>
      <c r="DZ39" s="50">
        <v>3362</v>
      </c>
    </row>
    <row r="40" spans="1:130" s="85" customFormat="1" x14ac:dyDescent="0.2">
      <c r="A40" s="52" t="s">
        <v>24</v>
      </c>
      <c r="B40" s="53">
        <v>2957797</v>
      </c>
      <c r="C40" s="54">
        <v>3020</v>
      </c>
      <c r="D40" s="53">
        <v>2531410</v>
      </c>
      <c r="E40" s="54">
        <v>17190</v>
      </c>
      <c r="F40" s="53">
        <v>350982</v>
      </c>
      <c r="G40" s="54">
        <v>17037</v>
      </c>
      <c r="H40" s="53">
        <v>68588</v>
      </c>
      <c r="I40" s="54">
        <v>7223</v>
      </c>
      <c r="J40" s="19">
        <v>7077</v>
      </c>
      <c r="K40" s="50">
        <v>1846</v>
      </c>
      <c r="L40" s="52" t="s">
        <v>24</v>
      </c>
      <c r="M40" s="23">
        <v>401</v>
      </c>
      <c r="N40" s="50">
        <v>388</v>
      </c>
      <c r="O40" s="19">
        <v>1129</v>
      </c>
      <c r="P40" s="50">
        <v>632</v>
      </c>
      <c r="Q40" s="19">
        <v>1700</v>
      </c>
      <c r="R40" s="50">
        <v>762</v>
      </c>
      <c r="S40" s="19">
        <v>3074</v>
      </c>
      <c r="T40" s="50">
        <v>1150</v>
      </c>
      <c r="U40" s="19">
        <v>448</v>
      </c>
      <c r="V40" s="50">
        <v>396</v>
      </c>
      <c r="W40" s="52" t="s">
        <v>24</v>
      </c>
      <c r="X40" s="19">
        <v>190</v>
      </c>
      <c r="Y40" s="50">
        <v>184</v>
      </c>
      <c r="Z40" s="19">
        <v>156</v>
      </c>
      <c r="AA40" s="50">
        <v>265</v>
      </c>
      <c r="AB40" s="19">
        <v>0</v>
      </c>
      <c r="AC40" s="50">
        <v>203</v>
      </c>
      <c r="AD40" s="19">
        <v>2551</v>
      </c>
      <c r="AE40" s="50">
        <v>913</v>
      </c>
      <c r="AF40" s="19">
        <v>3732</v>
      </c>
      <c r="AG40" s="50">
        <v>1146</v>
      </c>
      <c r="AH40" s="52" t="s">
        <v>24</v>
      </c>
      <c r="AI40" s="19">
        <v>178</v>
      </c>
      <c r="AJ40" s="50">
        <v>191</v>
      </c>
      <c r="AK40" s="19">
        <v>469</v>
      </c>
      <c r="AL40" s="50">
        <v>270</v>
      </c>
      <c r="AM40" s="19">
        <v>3739</v>
      </c>
      <c r="AN40" s="50">
        <v>1734</v>
      </c>
      <c r="AO40" s="19">
        <v>604</v>
      </c>
      <c r="AP40" s="50">
        <v>537</v>
      </c>
      <c r="AQ40" s="19">
        <v>51</v>
      </c>
      <c r="AR40" s="50">
        <v>93</v>
      </c>
      <c r="AS40" s="52" t="s">
        <v>24</v>
      </c>
      <c r="AT40" s="19">
        <v>218</v>
      </c>
      <c r="AU40" s="50">
        <v>146</v>
      </c>
      <c r="AV40" s="19">
        <v>520</v>
      </c>
      <c r="AW40" s="50">
        <v>326</v>
      </c>
      <c r="AX40" s="19">
        <v>8391</v>
      </c>
      <c r="AY40" s="50">
        <v>2664</v>
      </c>
      <c r="AZ40" s="19">
        <v>134</v>
      </c>
      <c r="BA40" s="50">
        <v>221</v>
      </c>
      <c r="BB40" s="19">
        <v>348</v>
      </c>
      <c r="BC40" s="50">
        <v>240</v>
      </c>
      <c r="BD40" s="52" t="s">
        <v>24</v>
      </c>
      <c r="BE40" s="19">
        <v>308</v>
      </c>
      <c r="BF40" s="50">
        <v>384</v>
      </c>
      <c r="BG40" s="19">
        <v>2083</v>
      </c>
      <c r="BH40" s="50">
        <v>1840</v>
      </c>
      <c r="BI40" s="19">
        <v>217</v>
      </c>
      <c r="BJ40" s="50">
        <v>244</v>
      </c>
      <c r="BK40" s="23" t="s">
        <v>61</v>
      </c>
      <c r="BL40" s="50" t="s">
        <v>61</v>
      </c>
      <c r="BM40" s="23">
        <v>839</v>
      </c>
      <c r="BN40" s="50">
        <v>461</v>
      </c>
      <c r="BO40" s="52" t="s">
        <v>24</v>
      </c>
      <c r="BP40" s="19">
        <v>105</v>
      </c>
      <c r="BQ40" s="50">
        <v>105</v>
      </c>
      <c r="BR40" s="19">
        <v>304</v>
      </c>
      <c r="BS40" s="50">
        <v>449</v>
      </c>
      <c r="BT40" s="19">
        <v>429</v>
      </c>
      <c r="BU40" s="50">
        <v>465</v>
      </c>
      <c r="BV40" s="19">
        <v>40</v>
      </c>
      <c r="BW40" s="50">
        <v>85</v>
      </c>
      <c r="BX40" s="19">
        <v>139</v>
      </c>
      <c r="BY40" s="50">
        <v>150</v>
      </c>
      <c r="BZ40" s="52" t="s">
        <v>24</v>
      </c>
      <c r="CA40" s="19">
        <v>285</v>
      </c>
      <c r="CB40" s="50">
        <v>342</v>
      </c>
      <c r="CC40" s="19">
        <v>302</v>
      </c>
      <c r="CD40" s="50">
        <v>241</v>
      </c>
      <c r="CE40" s="19">
        <v>1008</v>
      </c>
      <c r="CF40" s="50">
        <v>575</v>
      </c>
      <c r="CG40" s="19">
        <v>0</v>
      </c>
      <c r="CH40" s="50">
        <v>149</v>
      </c>
      <c r="CI40" s="19">
        <v>1466</v>
      </c>
      <c r="CJ40" s="50">
        <v>910</v>
      </c>
      <c r="CK40" s="52" t="s">
        <v>24</v>
      </c>
      <c r="CL40" s="19">
        <v>1182</v>
      </c>
      <c r="CM40" s="50">
        <v>987</v>
      </c>
      <c r="CN40" s="19">
        <v>178</v>
      </c>
      <c r="CO40" s="50">
        <v>143</v>
      </c>
      <c r="CP40" s="19">
        <v>922</v>
      </c>
      <c r="CQ40" s="50">
        <v>775</v>
      </c>
      <c r="CR40" s="19">
        <v>32</v>
      </c>
      <c r="CS40" s="50">
        <v>52</v>
      </c>
      <c r="CT40" s="19">
        <v>1841</v>
      </c>
      <c r="CU40" s="50">
        <v>1109</v>
      </c>
      <c r="CV40" s="52" t="s">
        <v>24</v>
      </c>
      <c r="CW40" s="19">
        <v>60</v>
      </c>
      <c r="CX40" s="50">
        <v>96</v>
      </c>
      <c r="CY40" s="19">
        <v>11928</v>
      </c>
      <c r="CZ40" s="50">
        <v>3237</v>
      </c>
      <c r="DA40" s="19">
        <v>8157</v>
      </c>
      <c r="DB40" s="50">
        <v>2638</v>
      </c>
      <c r="DC40" s="19">
        <v>28</v>
      </c>
      <c r="DD40" s="50">
        <v>53</v>
      </c>
      <c r="DE40" s="19">
        <v>0</v>
      </c>
      <c r="DF40" s="50">
        <v>151</v>
      </c>
      <c r="DG40" s="52" t="s">
        <v>24</v>
      </c>
      <c r="DH40" s="19">
        <v>1116</v>
      </c>
      <c r="DI40" s="50">
        <v>663</v>
      </c>
      <c r="DJ40" s="19">
        <v>98</v>
      </c>
      <c r="DK40" s="50">
        <v>151</v>
      </c>
      <c r="DL40" s="19">
        <v>126</v>
      </c>
      <c r="DM40" s="50">
        <v>159</v>
      </c>
      <c r="DN40" s="19">
        <v>285</v>
      </c>
      <c r="DO40" s="50">
        <v>226</v>
      </c>
      <c r="DP40" s="19">
        <v>0</v>
      </c>
      <c r="DQ40" s="50">
        <v>193</v>
      </c>
      <c r="DR40" s="52" t="s">
        <v>24</v>
      </c>
      <c r="DS40" s="19">
        <v>6817</v>
      </c>
      <c r="DT40" s="50">
        <v>1697</v>
      </c>
      <c r="DU40" s="19">
        <v>79</v>
      </c>
      <c r="DV40" s="50">
        <v>119</v>
      </c>
      <c r="DW40" s="19">
        <v>114</v>
      </c>
      <c r="DX40" s="50">
        <v>153</v>
      </c>
      <c r="DY40" s="19">
        <v>6624</v>
      </c>
      <c r="DZ40" s="50">
        <v>1718</v>
      </c>
    </row>
    <row r="41" spans="1:130" s="85" customFormat="1" x14ac:dyDescent="0.2">
      <c r="A41" s="52"/>
      <c r="B41" s="53"/>
      <c r="C41" s="54"/>
      <c r="D41" s="53"/>
      <c r="E41" s="54"/>
      <c r="F41" s="53"/>
      <c r="G41" s="54"/>
      <c r="H41" s="53"/>
      <c r="I41" s="54"/>
      <c r="J41" s="19"/>
      <c r="K41" s="50"/>
      <c r="L41" s="52"/>
      <c r="M41" s="23"/>
      <c r="N41" s="50"/>
      <c r="O41" s="19"/>
      <c r="P41" s="50"/>
      <c r="Q41" s="19"/>
      <c r="R41" s="50"/>
      <c r="S41" s="19"/>
      <c r="T41" s="50"/>
      <c r="U41" s="19"/>
      <c r="V41" s="50"/>
      <c r="W41" s="52"/>
      <c r="X41" s="19"/>
      <c r="Y41" s="50"/>
      <c r="Z41" s="19"/>
      <c r="AA41" s="50"/>
      <c r="AB41" s="19"/>
      <c r="AC41" s="50"/>
      <c r="AD41" s="19"/>
      <c r="AE41" s="50"/>
      <c r="AF41" s="19"/>
      <c r="AG41" s="50"/>
      <c r="AH41" s="52"/>
      <c r="AI41" s="19"/>
      <c r="AJ41" s="50"/>
      <c r="AK41" s="19"/>
      <c r="AL41" s="50"/>
      <c r="AM41" s="19"/>
      <c r="AN41" s="50"/>
      <c r="AO41" s="19"/>
      <c r="AP41" s="50"/>
      <c r="AQ41" s="19"/>
      <c r="AR41" s="50"/>
      <c r="AS41" s="52"/>
      <c r="AT41" s="19"/>
      <c r="AU41" s="50"/>
      <c r="AV41" s="19"/>
      <c r="AW41" s="50"/>
      <c r="AX41" s="19"/>
      <c r="AY41" s="50"/>
      <c r="AZ41" s="19"/>
      <c r="BA41" s="50"/>
      <c r="BB41" s="19"/>
      <c r="BC41" s="50"/>
      <c r="BD41" s="52"/>
      <c r="BE41" s="19"/>
      <c r="BF41" s="50"/>
      <c r="BG41" s="19"/>
      <c r="BH41" s="50"/>
      <c r="BI41" s="19"/>
      <c r="BJ41" s="50"/>
      <c r="BK41" s="19"/>
      <c r="BL41" s="50"/>
      <c r="BM41" s="19"/>
      <c r="BN41" s="50"/>
      <c r="BO41" s="52"/>
      <c r="BP41" s="19"/>
      <c r="BQ41" s="50"/>
      <c r="BR41" s="19"/>
      <c r="BS41" s="50"/>
      <c r="BT41" s="19"/>
      <c r="BU41" s="50"/>
      <c r="BV41" s="19"/>
      <c r="BW41" s="50"/>
      <c r="BX41" s="19"/>
      <c r="BY41" s="50"/>
      <c r="BZ41" s="52"/>
      <c r="CA41" s="19"/>
      <c r="CB41" s="50"/>
      <c r="CC41" s="19"/>
      <c r="CD41" s="50"/>
      <c r="CE41" s="19"/>
      <c r="CF41" s="50"/>
      <c r="CG41" s="19"/>
      <c r="CH41" s="50"/>
      <c r="CI41" s="19"/>
      <c r="CJ41" s="50"/>
      <c r="CK41" s="52"/>
      <c r="CL41" s="19"/>
      <c r="CM41" s="50"/>
      <c r="CN41" s="19"/>
      <c r="CO41" s="50"/>
      <c r="CP41" s="19"/>
      <c r="CQ41" s="50"/>
      <c r="CR41" s="19"/>
      <c r="CS41" s="50"/>
      <c r="CT41" s="19"/>
      <c r="CU41" s="50"/>
      <c r="CV41" s="52"/>
      <c r="CW41" s="19"/>
      <c r="CX41" s="50"/>
      <c r="CY41" s="19"/>
      <c r="CZ41" s="50"/>
      <c r="DA41" s="19"/>
      <c r="DB41" s="50"/>
      <c r="DC41" s="19"/>
      <c r="DD41" s="50"/>
      <c r="DE41" s="19"/>
      <c r="DF41" s="50"/>
      <c r="DG41" s="52"/>
      <c r="DH41" s="19"/>
      <c r="DI41" s="50"/>
      <c r="DJ41" s="19"/>
      <c r="DK41" s="50"/>
      <c r="DL41" s="19"/>
      <c r="DM41" s="50"/>
      <c r="DN41" s="19"/>
      <c r="DO41" s="50"/>
      <c r="DP41" s="19"/>
      <c r="DQ41" s="50"/>
      <c r="DR41" s="52"/>
      <c r="DS41" s="19"/>
      <c r="DT41" s="50"/>
      <c r="DU41" s="19"/>
      <c r="DV41" s="50"/>
      <c r="DW41" s="19"/>
      <c r="DX41" s="50"/>
      <c r="DY41" s="19"/>
      <c r="DZ41" s="50"/>
    </row>
    <row r="42" spans="1:130" s="85" customFormat="1" x14ac:dyDescent="0.2">
      <c r="A42" s="52" t="s">
        <v>25</v>
      </c>
      <c r="B42" s="53">
        <v>5973448</v>
      </c>
      <c r="C42" s="54">
        <v>3901</v>
      </c>
      <c r="D42" s="53">
        <v>5015609</v>
      </c>
      <c r="E42" s="54">
        <v>20692</v>
      </c>
      <c r="F42" s="53">
        <v>779132</v>
      </c>
      <c r="G42" s="54">
        <v>19774</v>
      </c>
      <c r="H42" s="53">
        <v>159936</v>
      </c>
      <c r="I42" s="54">
        <v>8247</v>
      </c>
      <c r="J42" s="19">
        <v>1004</v>
      </c>
      <c r="K42" s="50">
        <v>761</v>
      </c>
      <c r="L42" s="52" t="s">
        <v>25</v>
      </c>
      <c r="M42" s="23">
        <v>438</v>
      </c>
      <c r="N42" s="50">
        <v>415</v>
      </c>
      <c r="O42" s="19">
        <v>3763</v>
      </c>
      <c r="P42" s="50">
        <v>1290</v>
      </c>
      <c r="Q42" s="19">
        <v>8024</v>
      </c>
      <c r="R42" s="50">
        <v>1957</v>
      </c>
      <c r="S42" s="19">
        <v>6832</v>
      </c>
      <c r="T42" s="50">
        <v>1694</v>
      </c>
      <c r="U42" s="19">
        <v>4218</v>
      </c>
      <c r="V42" s="50">
        <v>1534</v>
      </c>
      <c r="W42" s="52" t="s">
        <v>25</v>
      </c>
      <c r="X42" s="19">
        <v>723</v>
      </c>
      <c r="Y42" s="50">
        <v>535</v>
      </c>
      <c r="Z42" s="19">
        <v>0</v>
      </c>
      <c r="AA42" s="50">
        <v>189</v>
      </c>
      <c r="AB42" s="19">
        <v>833</v>
      </c>
      <c r="AC42" s="50">
        <v>433</v>
      </c>
      <c r="AD42" s="19">
        <v>5924</v>
      </c>
      <c r="AE42" s="50">
        <v>1844</v>
      </c>
      <c r="AF42" s="19">
        <v>3322</v>
      </c>
      <c r="AG42" s="50">
        <v>1246</v>
      </c>
      <c r="AH42" s="52" t="s">
        <v>25</v>
      </c>
      <c r="AI42" s="19">
        <v>638</v>
      </c>
      <c r="AJ42" s="50">
        <v>519</v>
      </c>
      <c r="AK42" s="19">
        <v>768</v>
      </c>
      <c r="AL42" s="50">
        <v>601</v>
      </c>
      <c r="AM42" s="19">
        <v>24343</v>
      </c>
      <c r="AN42" s="50">
        <v>4006</v>
      </c>
      <c r="AO42" s="19">
        <v>3641</v>
      </c>
      <c r="AP42" s="50">
        <v>1438</v>
      </c>
      <c r="AQ42" s="19">
        <v>4160</v>
      </c>
      <c r="AR42" s="50">
        <v>1176</v>
      </c>
      <c r="AS42" s="52" t="s">
        <v>25</v>
      </c>
      <c r="AT42" s="19">
        <v>22434</v>
      </c>
      <c r="AU42" s="50">
        <v>3200</v>
      </c>
      <c r="AV42" s="19">
        <v>3126</v>
      </c>
      <c r="AW42" s="50">
        <v>1369</v>
      </c>
      <c r="AX42" s="19">
        <v>2047</v>
      </c>
      <c r="AY42" s="50">
        <v>938</v>
      </c>
      <c r="AZ42" s="19">
        <v>517</v>
      </c>
      <c r="BA42" s="50">
        <v>298</v>
      </c>
      <c r="BB42" s="19">
        <v>2321</v>
      </c>
      <c r="BC42" s="50">
        <v>1259</v>
      </c>
      <c r="BD42" s="52" t="s">
        <v>25</v>
      </c>
      <c r="BE42" s="19">
        <v>1364</v>
      </c>
      <c r="BF42" s="50">
        <v>564</v>
      </c>
      <c r="BG42" s="19">
        <v>1967</v>
      </c>
      <c r="BH42" s="50">
        <v>871</v>
      </c>
      <c r="BI42" s="19">
        <v>2504</v>
      </c>
      <c r="BJ42" s="50">
        <v>1529</v>
      </c>
      <c r="BK42" s="19">
        <v>759</v>
      </c>
      <c r="BL42" s="50">
        <v>630</v>
      </c>
      <c r="BM42" s="23" t="s">
        <v>61</v>
      </c>
      <c r="BN42" s="50" t="s">
        <v>61</v>
      </c>
      <c r="BO42" s="52" t="s">
        <v>25</v>
      </c>
      <c r="BP42" s="23">
        <v>764</v>
      </c>
      <c r="BQ42" s="50">
        <v>668</v>
      </c>
      <c r="BR42" s="19">
        <v>3529</v>
      </c>
      <c r="BS42" s="50">
        <v>1762</v>
      </c>
      <c r="BT42" s="19">
        <v>1377</v>
      </c>
      <c r="BU42" s="50">
        <v>649</v>
      </c>
      <c r="BV42" s="19">
        <v>300</v>
      </c>
      <c r="BW42" s="50">
        <v>326</v>
      </c>
      <c r="BX42" s="19">
        <v>1572</v>
      </c>
      <c r="BY42" s="50">
        <v>786</v>
      </c>
      <c r="BZ42" s="52" t="s">
        <v>25</v>
      </c>
      <c r="CA42" s="19">
        <v>1726</v>
      </c>
      <c r="CB42" s="50">
        <v>1413</v>
      </c>
      <c r="CC42" s="19">
        <v>2968</v>
      </c>
      <c r="CD42" s="50">
        <v>1147</v>
      </c>
      <c r="CE42" s="19">
        <v>5303</v>
      </c>
      <c r="CF42" s="50">
        <v>2033</v>
      </c>
      <c r="CG42" s="19">
        <v>288</v>
      </c>
      <c r="CH42" s="50">
        <v>239</v>
      </c>
      <c r="CI42" s="19">
        <v>2777</v>
      </c>
      <c r="CJ42" s="50">
        <v>1342</v>
      </c>
      <c r="CK42" s="52" t="s">
        <v>25</v>
      </c>
      <c r="CL42" s="19">
        <v>7092</v>
      </c>
      <c r="CM42" s="50">
        <v>1988</v>
      </c>
      <c r="CN42" s="19">
        <v>970</v>
      </c>
      <c r="CO42" s="50">
        <v>633</v>
      </c>
      <c r="CP42" s="19">
        <v>3297</v>
      </c>
      <c r="CQ42" s="50">
        <v>1432</v>
      </c>
      <c r="CR42" s="19">
        <v>288</v>
      </c>
      <c r="CS42" s="50">
        <v>320</v>
      </c>
      <c r="CT42" s="19">
        <v>1759</v>
      </c>
      <c r="CU42" s="50">
        <v>1029</v>
      </c>
      <c r="CV42" s="52" t="s">
        <v>25</v>
      </c>
      <c r="CW42" s="19">
        <v>742</v>
      </c>
      <c r="CX42" s="50">
        <v>725</v>
      </c>
      <c r="CY42" s="19">
        <v>2465</v>
      </c>
      <c r="CZ42" s="50">
        <v>1115</v>
      </c>
      <c r="DA42" s="19">
        <v>9905</v>
      </c>
      <c r="DB42" s="50">
        <v>2101</v>
      </c>
      <c r="DC42" s="19">
        <v>217</v>
      </c>
      <c r="DD42" s="50">
        <v>169</v>
      </c>
      <c r="DE42" s="19">
        <v>0</v>
      </c>
      <c r="DF42" s="50">
        <v>151</v>
      </c>
      <c r="DG42" s="52" t="s">
        <v>25</v>
      </c>
      <c r="DH42" s="19">
        <v>1326</v>
      </c>
      <c r="DI42" s="50">
        <v>599</v>
      </c>
      <c r="DJ42" s="19">
        <v>2443</v>
      </c>
      <c r="DK42" s="50">
        <v>843</v>
      </c>
      <c r="DL42" s="19">
        <v>756</v>
      </c>
      <c r="DM42" s="50">
        <v>507</v>
      </c>
      <c r="DN42" s="19">
        <v>2343</v>
      </c>
      <c r="DO42" s="50">
        <v>1550</v>
      </c>
      <c r="DP42" s="19">
        <v>59</v>
      </c>
      <c r="DQ42" s="50">
        <v>100</v>
      </c>
      <c r="DR42" s="52" t="s">
        <v>25</v>
      </c>
      <c r="DS42" s="19">
        <v>18771</v>
      </c>
      <c r="DT42" s="50">
        <v>2528</v>
      </c>
      <c r="DU42" s="19">
        <v>262</v>
      </c>
      <c r="DV42" s="50">
        <v>406</v>
      </c>
      <c r="DW42" s="19">
        <v>483</v>
      </c>
      <c r="DX42" s="50">
        <v>359</v>
      </c>
      <c r="DY42" s="19">
        <v>18026</v>
      </c>
      <c r="DZ42" s="50">
        <v>2483</v>
      </c>
    </row>
    <row r="43" spans="1:130" s="85" customFormat="1" x14ac:dyDescent="0.2">
      <c r="A43" s="52" t="s">
        <v>26</v>
      </c>
      <c r="B43" s="53">
        <v>1003013</v>
      </c>
      <c r="C43" s="54">
        <v>1606</v>
      </c>
      <c r="D43" s="53">
        <v>827494</v>
      </c>
      <c r="E43" s="54">
        <v>8870</v>
      </c>
      <c r="F43" s="53">
        <v>130187</v>
      </c>
      <c r="G43" s="54">
        <v>8740</v>
      </c>
      <c r="H43" s="53">
        <v>40035</v>
      </c>
      <c r="I43" s="54">
        <v>4850</v>
      </c>
      <c r="J43" s="19">
        <v>21</v>
      </c>
      <c r="K43" s="50">
        <v>36</v>
      </c>
      <c r="L43" s="52" t="s">
        <v>26</v>
      </c>
      <c r="M43" s="23">
        <v>2017</v>
      </c>
      <c r="N43" s="50">
        <v>1335</v>
      </c>
      <c r="O43" s="19">
        <v>914</v>
      </c>
      <c r="P43" s="50">
        <v>548</v>
      </c>
      <c r="Q43" s="19">
        <v>71</v>
      </c>
      <c r="R43" s="50">
        <v>103</v>
      </c>
      <c r="S43" s="19">
        <v>4228</v>
      </c>
      <c r="T43" s="50">
        <v>1378</v>
      </c>
      <c r="U43" s="19">
        <v>2054</v>
      </c>
      <c r="V43" s="50">
        <v>861</v>
      </c>
      <c r="W43" s="52" t="s">
        <v>26</v>
      </c>
      <c r="X43" s="19">
        <v>0</v>
      </c>
      <c r="Y43" s="50">
        <v>201</v>
      </c>
      <c r="Z43" s="19">
        <v>0</v>
      </c>
      <c r="AA43" s="50">
        <v>189</v>
      </c>
      <c r="AB43" s="19">
        <v>12</v>
      </c>
      <c r="AC43" s="50">
        <v>23</v>
      </c>
      <c r="AD43" s="19">
        <v>321</v>
      </c>
      <c r="AE43" s="50">
        <v>283</v>
      </c>
      <c r="AF43" s="19">
        <v>327</v>
      </c>
      <c r="AG43" s="50">
        <v>266</v>
      </c>
      <c r="AH43" s="52" t="s">
        <v>26</v>
      </c>
      <c r="AI43" s="19">
        <v>87</v>
      </c>
      <c r="AJ43" s="50">
        <v>161</v>
      </c>
      <c r="AK43" s="19">
        <v>2804</v>
      </c>
      <c r="AL43" s="50">
        <v>1502</v>
      </c>
      <c r="AM43" s="19">
        <v>890</v>
      </c>
      <c r="AN43" s="50">
        <v>622</v>
      </c>
      <c r="AO43" s="19">
        <v>121</v>
      </c>
      <c r="AP43" s="50">
        <v>174</v>
      </c>
      <c r="AQ43" s="19">
        <v>0</v>
      </c>
      <c r="AR43" s="50">
        <v>157</v>
      </c>
      <c r="AS43" s="52" t="s">
        <v>26</v>
      </c>
      <c r="AT43" s="19">
        <v>305</v>
      </c>
      <c r="AU43" s="50">
        <v>303</v>
      </c>
      <c r="AV43" s="19">
        <v>181</v>
      </c>
      <c r="AW43" s="50">
        <v>354</v>
      </c>
      <c r="AX43" s="19">
        <v>477</v>
      </c>
      <c r="AY43" s="50">
        <v>696</v>
      </c>
      <c r="AZ43" s="19">
        <v>20</v>
      </c>
      <c r="BA43" s="50">
        <v>40</v>
      </c>
      <c r="BB43" s="19">
        <v>154</v>
      </c>
      <c r="BC43" s="50">
        <v>158</v>
      </c>
      <c r="BD43" s="52" t="s">
        <v>26</v>
      </c>
      <c r="BE43" s="19">
        <v>188</v>
      </c>
      <c r="BF43" s="50">
        <v>181</v>
      </c>
      <c r="BG43" s="19">
        <v>397</v>
      </c>
      <c r="BH43" s="50">
        <v>310</v>
      </c>
      <c r="BI43" s="19">
        <v>931</v>
      </c>
      <c r="BJ43" s="50">
        <v>614</v>
      </c>
      <c r="BK43" s="19">
        <v>25</v>
      </c>
      <c r="BL43" s="50">
        <v>41</v>
      </c>
      <c r="BM43" s="19">
        <v>345</v>
      </c>
      <c r="BN43" s="50">
        <v>276</v>
      </c>
      <c r="BO43" s="52" t="s">
        <v>26</v>
      </c>
      <c r="BP43" s="23" t="s">
        <v>61</v>
      </c>
      <c r="BQ43" s="50" t="s">
        <v>61</v>
      </c>
      <c r="BR43" s="23">
        <v>212</v>
      </c>
      <c r="BS43" s="50">
        <v>225</v>
      </c>
      <c r="BT43" s="19">
        <v>771</v>
      </c>
      <c r="BU43" s="50">
        <v>394</v>
      </c>
      <c r="BV43" s="19">
        <v>386</v>
      </c>
      <c r="BW43" s="50">
        <v>458</v>
      </c>
      <c r="BX43" s="19">
        <v>131</v>
      </c>
      <c r="BY43" s="50">
        <v>161</v>
      </c>
      <c r="BZ43" s="52" t="s">
        <v>26</v>
      </c>
      <c r="CA43" s="19">
        <v>564</v>
      </c>
      <c r="CB43" s="50">
        <v>490</v>
      </c>
      <c r="CC43" s="19">
        <v>421</v>
      </c>
      <c r="CD43" s="50">
        <v>449</v>
      </c>
      <c r="CE43" s="19">
        <v>1217</v>
      </c>
      <c r="CF43" s="50">
        <v>711</v>
      </c>
      <c r="CG43" s="19">
        <v>2494</v>
      </c>
      <c r="CH43" s="50">
        <v>1090</v>
      </c>
      <c r="CI43" s="19">
        <v>331</v>
      </c>
      <c r="CJ43" s="50">
        <v>307</v>
      </c>
      <c r="CK43" s="52" t="s">
        <v>26</v>
      </c>
      <c r="CL43" s="19">
        <v>486</v>
      </c>
      <c r="CM43" s="50">
        <v>364</v>
      </c>
      <c r="CN43" s="19">
        <v>2795</v>
      </c>
      <c r="CO43" s="50">
        <v>1278</v>
      </c>
      <c r="CP43" s="19">
        <v>789</v>
      </c>
      <c r="CQ43" s="50">
        <v>640</v>
      </c>
      <c r="CR43" s="19">
        <v>0</v>
      </c>
      <c r="CS43" s="50">
        <v>200</v>
      </c>
      <c r="CT43" s="19">
        <v>147</v>
      </c>
      <c r="CU43" s="50">
        <v>147</v>
      </c>
      <c r="CV43" s="52" t="s">
        <v>26</v>
      </c>
      <c r="CW43" s="19">
        <v>370</v>
      </c>
      <c r="CX43" s="50">
        <v>264</v>
      </c>
      <c r="CY43" s="19">
        <v>31</v>
      </c>
      <c r="CZ43" s="50">
        <v>53</v>
      </c>
      <c r="DA43" s="19">
        <v>2082</v>
      </c>
      <c r="DB43" s="50">
        <v>883</v>
      </c>
      <c r="DC43" s="19">
        <v>1797</v>
      </c>
      <c r="DD43" s="50">
        <v>1220</v>
      </c>
      <c r="DE43" s="19">
        <v>318</v>
      </c>
      <c r="DF43" s="50">
        <v>285</v>
      </c>
      <c r="DG43" s="52" t="s">
        <v>26</v>
      </c>
      <c r="DH43" s="19">
        <v>501</v>
      </c>
      <c r="DI43" s="50">
        <v>301</v>
      </c>
      <c r="DJ43" s="19">
        <v>5390</v>
      </c>
      <c r="DK43" s="50">
        <v>1863</v>
      </c>
      <c r="DL43" s="19">
        <v>50</v>
      </c>
      <c r="DM43" s="50">
        <v>53</v>
      </c>
      <c r="DN43" s="19">
        <v>875</v>
      </c>
      <c r="DO43" s="50">
        <v>542</v>
      </c>
      <c r="DP43" s="19">
        <v>987</v>
      </c>
      <c r="DQ43" s="50">
        <v>475</v>
      </c>
      <c r="DR43" s="52" t="s">
        <v>26</v>
      </c>
      <c r="DS43" s="19">
        <v>5297</v>
      </c>
      <c r="DT43" s="50">
        <v>1529</v>
      </c>
      <c r="DU43" s="19">
        <v>0</v>
      </c>
      <c r="DV43" s="50">
        <v>225</v>
      </c>
      <c r="DW43" s="19">
        <v>96</v>
      </c>
      <c r="DX43" s="50">
        <v>184</v>
      </c>
      <c r="DY43" s="19">
        <v>5201</v>
      </c>
      <c r="DZ43" s="50">
        <v>1523</v>
      </c>
    </row>
    <row r="44" spans="1:130" ht="13.5" thickBot="1" x14ac:dyDescent="0.25">
      <c r="A44" s="52"/>
      <c r="B44" s="53"/>
      <c r="C44" s="54"/>
      <c r="D44" s="53"/>
      <c r="E44" s="54"/>
      <c r="F44" s="53"/>
      <c r="G44" s="54"/>
      <c r="H44" s="53"/>
      <c r="I44" s="54"/>
      <c r="J44" s="19"/>
      <c r="K44" s="50"/>
      <c r="L44" s="52"/>
      <c r="M44" s="19"/>
      <c r="N44" s="50"/>
      <c r="O44" s="19"/>
      <c r="P44" s="50"/>
      <c r="Q44" s="19"/>
      <c r="R44" s="50"/>
      <c r="S44" s="19"/>
      <c r="T44" s="50"/>
      <c r="U44" s="19"/>
      <c r="V44" s="50"/>
      <c r="W44" s="52"/>
      <c r="X44" s="19"/>
      <c r="Y44" s="50"/>
      <c r="Z44" s="19"/>
      <c r="AA44" s="50"/>
      <c r="AB44" s="19"/>
      <c r="AC44" s="50"/>
      <c r="AD44" s="19"/>
      <c r="AE44" s="50"/>
      <c r="AF44" s="19"/>
      <c r="AG44" s="50"/>
      <c r="AH44" s="52"/>
      <c r="AI44" s="19"/>
      <c r="AJ44" s="50"/>
      <c r="AK44" s="19"/>
      <c r="AL44" s="50"/>
      <c r="AM44" s="19"/>
      <c r="AN44" s="50"/>
      <c r="AO44" s="19"/>
      <c r="AP44" s="50"/>
      <c r="AQ44" s="19"/>
      <c r="AR44" s="50"/>
      <c r="AS44" s="52"/>
      <c r="AT44" s="19"/>
      <c r="AU44" s="50"/>
      <c r="AV44" s="19"/>
      <c r="AW44" s="50"/>
      <c r="AX44" s="19"/>
      <c r="AY44" s="50"/>
      <c r="AZ44" s="19"/>
      <c r="BA44" s="50"/>
      <c r="BB44" s="19"/>
      <c r="BC44" s="50"/>
      <c r="BD44" s="52"/>
      <c r="BE44" s="19"/>
      <c r="BF44" s="50"/>
      <c r="BG44" s="19"/>
      <c r="BH44" s="50"/>
      <c r="BI44" s="19"/>
      <c r="BJ44" s="50"/>
      <c r="BK44" s="19"/>
      <c r="BL44" s="50"/>
      <c r="BM44" s="19"/>
      <c r="BN44" s="50"/>
      <c r="BO44" s="52"/>
      <c r="BP44" s="19"/>
      <c r="BQ44" s="50"/>
      <c r="BR44" s="19"/>
      <c r="BS44" s="50"/>
      <c r="BT44" s="19"/>
      <c r="BU44" s="50"/>
      <c r="BV44" s="19"/>
      <c r="BW44" s="50"/>
      <c r="BX44" s="19"/>
      <c r="BY44" s="50"/>
      <c r="BZ44" s="52"/>
      <c r="CA44" s="19"/>
      <c r="CB44" s="50"/>
      <c r="CC44" s="19"/>
      <c r="CD44" s="50"/>
      <c r="CE44" s="19"/>
      <c r="CF44" s="50"/>
      <c r="CG44" s="19"/>
      <c r="CH44" s="50"/>
      <c r="CI44" s="19"/>
      <c r="CJ44" s="50"/>
      <c r="CK44" s="52"/>
      <c r="CL44" s="19"/>
      <c r="CM44" s="50"/>
      <c r="CN44" s="19"/>
      <c r="CO44" s="50"/>
      <c r="CP44" s="19"/>
      <c r="CQ44" s="50"/>
      <c r="CR44" s="19"/>
      <c r="CS44" s="50"/>
      <c r="CT44" s="19"/>
      <c r="CU44" s="50"/>
      <c r="CV44" s="52"/>
      <c r="CW44" s="19"/>
      <c r="CX44" s="50"/>
      <c r="CY44" s="19"/>
      <c r="CZ44" s="50"/>
      <c r="DA44" s="19"/>
      <c r="DB44" s="50"/>
      <c r="DC44" s="19"/>
      <c r="DD44" s="50"/>
      <c r="DE44" s="19"/>
      <c r="DF44" s="50"/>
      <c r="DG44" s="52"/>
      <c r="DH44" s="19"/>
      <c r="DI44" s="50"/>
      <c r="DJ44" s="19"/>
      <c r="DK44" s="50"/>
      <c r="DL44" s="19"/>
      <c r="DM44" s="50"/>
      <c r="DN44" s="19"/>
      <c r="DO44" s="50"/>
      <c r="DP44" s="19"/>
      <c r="DQ44" s="50"/>
      <c r="DR44" s="52"/>
      <c r="DS44" s="19"/>
      <c r="DT44" s="50"/>
      <c r="DU44" s="19"/>
      <c r="DV44" s="50"/>
      <c r="DW44" s="19"/>
      <c r="DX44" s="50"/>
      <c r="DY44" s="19"/>
      <c r="DZ44" s="50"/>
    </row>
    <row r="45" spans="1:130" s="118" customFormat="1" ht="12.75" customHeight="1" thickBot="1" x14ac:dyDescent="0.25">
      <c r="A45" s="94" t="s">
        <v>130</v>
      </c>
      <c r="B45" s="95" t="s">
        <v>56</v>
      </c>
      <c r="C45" s="95"/>
      <c r="D45" s="95" t="s">
        <v>57</v>
      </c>
      <c r="E45" s="95"/>
      <c r="F45" s="95" t="s">
        <v>60</v>
      </c>
      <c r="G45" s="95"/>
      <c r="H45" s="96" t="s">
        <v>59</v>
      </c>
      <c r="I45" s="97"/>
      <c r="J45" s="97"/>
      <c r="K45" s="98"/>
      <c r="L45" s="94" t="s">
        <v>130</v>
      </c>
      <c r="M45" s="96" t="s">
        <v>146</v>
      </c>
      <c r="N45" s="97"/>
      <c r="O45" s="97"/>
      <c r="P45" s="97"/>
      <c r="Q45" s="97"/>
      <c r="R45" s="97"/>
      <c r="S45" s="97"/>
      <c r="T45" s="97"/>
      <c r="U45" s="97"/>
      <c r="V45" s="98"/>
      <c r="W45" s="94" t="s">
        <v>130</v>
      </c>
      <c r="X45" s="96" t="s">
        <v>146</v>
      </c>
      <c r="Y45" s="97"/>
      <c r="Z45" s="97"/>
      <c r="AA45" s="97"/>
      <c r="AB45" s="97"/>
      <c r="AC45" s="97"/>
      <c r="AD45" s="97"/>
      <c r="AE45" s="97"/>
      <c r="AF45" s="97"/>
      <c r="AG45" s="98"/>
      <c r="AH45" s="94" t="s">
        <v>130</v>
      </c>
      <c r="AI45" s="96" t="s">
        <v>146</v>
      </c>
      <c r="AJ45" s="97"/>
      <c r="AK45" s="97"/>
      <c r="AL45" s="97"/>
      <c r="AM45" s="97"/>
      <c r="AN45" s="97"/>
      <c r="AO45" s="97"/>
      <c r="AP45" s="97"/>
      <c r="AQ45" s="97"/>
      <c r="AR45" s="98"/>
      <c r="AS45" s="94" t="s">
        <v>130</v>
      </c>
      <c r="AT45" s="96" t="s">
        <v>146</v>
      </c>
      <c r="AU45" s="97"/>
      <c r="AV45" s="97"/>
      <c r="AW45" s="97"/>
      <c r="AX45" s="97"/>
      <c r="AY45" s="97"/>
      <c r="AZ45" s="97"/>
      <c r="BA45" s="97"/>
      <c r="BB45" s="97"/>
      <c r="BC45" s="98"/>
      <c r="BD45" s="94" t="s">
        <v>130</v>
      </c>
      <c r="BE45" s="96" t="s">
        <v>146</v>
      </c>
      <c r="BF45" s="97"/>
      <c r="BG45" s="97"/>
      <c r="BH45" s="97"/>
      <c r="BI45" s="97"/>
      <c r="BJ45" s="97"/>
      <c r="BK45" s="97"/>
      <c r="BL45" s="97"/>
      <c r="BM45" s="97"/>
      <c r="BN45" s="98"/>
      <c r="BO45" s="94" t="s">
        <v>130</v>
      </c>
      <c r="BP45" s="96" t="s">
        <v>146</v>
      </c>
      <c r="BQ45" s="97"/>
      <c r="BR45" s="97"/>
      <c r="BS45" s="97"/>
      <c r="BT45" s="97"/>
      <c r="BU45" s="97"/>
      <c r="BV45" s="97"/>
      <c r="BW45" s="97"/>
      <c r="BX45" s="97"/>
      <c r="BY45" s="98"/>
      <c r="BZ45" s="94" t="s">
        <v>130</v>
      </c>
      <c r="CA45" s="96" t="s">
        <v>146</v>
      </c>
      <c r="CB45" s="97"/>
      <c r="CC45" s="97"/>
      <c r="CD45" s="97"/>
      <c r="CE45" s="97"/>
      <c r="CF45" s="97"/>
      <c r="CG45" s="97"/>
      <c r="CH45" s="97"/>
      <c r="CI45" s="97"/>
      <c r="CJ45" s="98"/>
      <c r="CK45" s="94" t="s">
        <v>130</v>
      </c>
      <c r="CL45" s="96" t="s">
        <v>146</v>
      </c>
      <c r="CM45" s="97"/>
      <c r="CN45" s="97"/>
      <c r="CO45" s="97"/>
      <c r="CP45" s="97"/>
      <c r="CQ45" s="97"/>
      <c r="CR45" s="97"/>
      <c r="CS45" s="97"/>
      <c r="CT45" s="97"/>
      <c r="CU45" s="98"/>
      <c r="CV45" s="94" t="s">
        <v>130</v>
      </c>
      <c r="CW45" s="96" t="s">
        <v>146</v>
      </c>
      <c r="CX45" s="97"/>
      <c r="CY45" s="97"/>
      <c r="CZ45" s="97"/>
      <c r="DA45" s="97"/>
      <c r="DB45" s="97"/>
      <c r="DC45" s="97"/>
      <c r="DD45" s="97"/>
      <c r="DE45" s="97"/>
      <c r="DF45" s="98"/>
      <c r="DG45" s="94" t="s">
        <v>130</v>
      </c>
      <c r="DH45" s="96" t="s">
        <v>146</v>
      </c>
      <c r="DI45" s="97"/>
      <c r="DJ45" s="97"/>
      <c r="DK45" s="97"/>
      <c r="DL45" s="97"/>
      <c r="DM45" s="97"/>
      <c r="DN45" s="97"/>
      <c r="DO45" s="97"/>
      <c r="DP45" s="97"/>
      <c r="DQ45" s="98"/>
      <c r="DR45" s="94" t="s">
        <v>130</v>
      </c>
      <c r="DS45" s="99" t="s">
        <v>132</v>
      </c>
      <c r="DT45" s="99"/>
      <c r="DU45" s="99"/>
      <c r="DV45" s="99"/>
      <c r="DW45" s="99"/>
      <c r="DX45" s="99"/>
      <c r="DY45" s="99"/>
      <c r="DZ45" s="99"/>
    </row>
    <row r="46" spans="1:130" s="85" customFormat="1" ht="12.75" customHeight="1" x14ac:dyDescent="0.2">
      <c r="A46" s="100"/>
      <c r="B46" s="101"/>
      <c r="C46" s="101"/>
      <c r="D46" s="101"/>
      <c r="E46" s="101"/>
      <c r="F46" s="101"/>
      <c r="G46" s="101"/>
      <c r="H46" s="102" t="s">
        <v>58</v>
      </c>
      <c r="I46" s="103"/>
      <c r="J46" s="104" t="s">
        <v>0</v>
      </c>
      <c r="K46" s="105"/>
      <c r="L46" s="100"/>
      <c r="M46" s="106" t="s">
        <v>1</v>
      </c>
      <c r="N46" s="105"/>
      <c r="O46" s="106" t="s">
        <v>2</v>
      </c>
      <c r="P46" s="105"/>
      <c r="Q46" s="106" t="s">
        <v>3</v>
      </c>
      <c r="R46" s="105"/>
      <c r="S46" s="106" t="s">
        <v>4</v>
      </c>
      <c r="T46" s="105"/>
      <c r="U46" s="106" t="s">
        <v>5</v>
      </c>
      <c r="V46" s="105"/>
      <c r="W46" s="100"/>
      <c r="X46" s="106" t="s">
        <v>6</v>
      </c>
      <c r="Y46" s="105"/>
      <c r="Z46" s="106" t="s">
        <v>7</v>
      </c>
      <c r="AA46" s="105"/>
      <c r="AB46" s="106" t="s">
        <v>8</v>
      </c>
      <c r="AC46" s="105"/>
      <c r="AD46" s="106" t="s">
        <v>9</v>
      </c>
      <c r="AE46" s="105"/>
      <c r="AF46" s="106" t="s">
        <v>10</v>
      </c>
      <c r="AG46" s="105"/>
      <c r="AH46" s="100"/>
      <c r="AI46" s="107" t="s">
        <v>11</v>
      </c>
      <c r="AJ46" s="108"/>
      <c r="AK46" s="107" t="s">
        <v>12</v>
      </c>
      <c r="AL46" s="108"/>
      <c r="AM46" s="107" t="s">
        <v>13</v>
      </c>
      <c r="AN46" s="108"/>
      <c r="AO46" s="106" t="s">
        <v>14</v>
      </c>
      <c r="AP46" s="105"/>
      <c r="AQ46" s="106" t="s">
        <v>15</v>
      </c>
      <c r="AR46" s="105"/>
      <c r="AS46" s="100"/>
      <c r="AT46" s="106" t="s">
        <v>16</v>
      </c>
      <c r="AU46" s="105"/>
      <c r="AV46" s="106" t="s">
        <v>17</v>
      </c>
      <c r="AW46" s="105"/>
      <c r="AX46" s="107" t="s">
        <v>18</v>
      </c>
      <c r="AY46" s="108"/>
      <c r="AZ46" s="106" t="s">
        <v>19</v>
      </c>
      <c r="BA46" s="105"/>
      <c r="BB46" s="106" t="s">
        <v>20</v>
      </c>
      <c r="BC46" s="105"/>
      <c r="BD46" s="100"/>
      <c r="BE46" s="106" t="s">
        <v>21</v>
      </c>
      <c r="BF46" s="105"/>
      <c r="BG46" s="106" t="s">
        <v>22</v>
      </c>
      <c r="BH46" s="105"/>
      <c r="BI46" s="106" t="s">
        <v>23</v>
      </c>
      <c r="BJ46" s="105"/>
      <c r="BK46" s="106" t="s">
        <v>24</v>
      </c>
      <c r="BL46" s="105"/>
      <c r="BM46" s="106" t="s">
        <v>25</v>
      </c>
      <c r="BN46" s="105"/>
      <c r="BO46" s="100"/>
      <c r="BP46" s="106" t="s">
        <v>26</v>
      </c>
      <c r="BQ46" s="105"/>
      <c r="BR46" s="106" t="s">
        <v>27</v>
      </c>
      <c r="BS46" s="105"/>
      <c r="BT46" s="106" t="s">
        <v>28</v>
      </c>
      <c r="BU46" s="105"/>
      <c r="BV46" s="106" t="s">
        <v>29</v>
      </c>
      <c r="BW46" s="105"/>
      <c r="BX46" s="106" t="s">
        <v>30</v>
      </c>
      <c r="BY46" s="105"/>
      <c r="BZ46" s="100"/>
      <c r="CA46" s="106" t="s">
        <v>31</v>
      </c>
      <c r="CB46" s="105"/>
      <c r="CC46" s="106" t="s">
        <v>32</v>
      </c>
      <c r="CD46" s="105"/>
      <c r="CE46" s="106" t="s">
        <v>33</v>
      </c>
      <c r="CF46" s="105"/>
      <c r="CG46" s="106" t="s">
        <v>34</v>
      </c>
      <c r="CH46" s="105"/>
      <c r="CI46" s="106" t="s">
        <v>35</v>
      </c>
      <c r="CJ46" s="105"/>
      <c r="CK46" s="100"/>
      <c r="CL46" s="106" t="s">
        <v>36</v>
      </c>
      <c r="CM46" s="105"/>
      <c r="CN46" s="106" t="s">
        <v>37</v>
      </c>
      <c r="CO46" s="105"/>
      <c r="CP46" s="106" t="s">
        <v>38</v>
      </c>
      <c r="CQ46" s="105"/>
      <c r="CR46" s="106" t="s">
        <v>40</v>
      </c>
      <c r="CS46" s="105"/>
      <c r="CT46" s="107" t="s">
        <v>41</v>
      </c>
      <c r="CU46" s="108"/>
      <c r="CV46" s="100"/>
      <c r="CW46" s="107" t="s">
        <v>42</v>
      </c>
      <c r="CX46" s="108"/>
      <c r="CY46" s="107" t="s">
        <v>43</v>
      </c>
      <c r="CZ46" s="108"/>
      <c r="DA46" s="106" t="s">
        <v>44</v>
      </c>
      <c r="DB46" s="105"/>
      <c r="DC46" s="106" t="s">
        <v>45</v>
      </c>
      <c r="DD46" s="105"/>
      <c r="DE46" s="106" t="s">
        <v>46</v>
      </c>
      <c r="DF46" s="105"/>
      <c r="DG46" s="100"/>
      <c r="DH46" s="106" t="s">
        <v>47</v>
      </c>
      <c r="DI46" s="105"/>
      <c r="DJ46" s="106" t="s">
        <v>48</v>
      </c>
      <c r="DK46" s="105"/>
      <c r="DL46" s="106" t="s">
        <v>49</v>
      </c>
      <c r="DM46" s="105"/>
      <c r="DN46" s="106" t="s">
        <v>50</v>
      </c>
      <c r="DO46" s="105"/>
      <c r="DP46" s="106" t="s">
        <v>51</v>
      </c>
      <c r="DQ46" s="109"/>
      <c r="DR46" s="100"/>
      <c r="DS46" s="110" t="s">
        <v>58</v>
      </c>
      <c r="DT46" s="110"/>
      <c r="DU46" s="110" t="s">
        <v>39</v>
      </c>
      <c r="DV46" s="110"/>
      <c r="DW46" s="110" t="s">
        <v>63</v>
      </c>
      <c r="DX46" s="110"/>
      <c r="DY46" s="110" t="s">
        <v>64</v>
      </c>
      <c r="DZ46" s="110"/>
    </row>
    <row r="47" spans="1:130" s="85" customFormat="1" ht="13.5" thickBot="1" x14ac:dyDescent="0.25">
      <c r="A47" s="111"/>
      <c r="B47" s="12" t="s">
        <v>52</v>
      </c>
      <c r="C47" s="13" t="s">
        <v>53</v>
      </c>
      <c r="D47" s="14" t="s">
        <v>52</v>
      </c>
      <c r="E47" s="13" t="s">
        <v>53</v>
      </c>
      <c r="F47" s="14" t="s">
        <v>52</v>
      </c>
      <c r="G47" s="13" t="s">
        <v>53</v>
      </c>
      <c r="H47" s="14" t="s">
        <v>52</v>
      </c>
      <c r="I47" s="13" t="s">
        <v>53</v>
      </c>
      <c r="J47" s="24" t="s">
        <v>52</v>
      </c>
      <c r="K47" s="4" t="s">
        <v>53</v>
      </c>
      <c r="L47" s="111"/>
      <c r="M47" s="27" t="s">
        <v>52</v>
      </c>
      <c r="N47" s="4" t="s">
        <v>53</v>
      </c>
      <c r="O47" s="27" t="s">
        <v>52</v>
      </c>
      <c r="P47" s="4" t="s">
        <v>53</v>
      </c>
      <c r="Q47" s="27" t="s">
        <v>52</v>
      </c>
      <c r="R47" s="4" t="s">
        <v>53</v>
      </c>
      <c r="S47" s="27" t="s">
        <v>52</v>
      </c>
      <c r="T47" s="4" t="s">
        <v>53</v>
      </c>
      <c r="U47" s="27" t="s">
        <v>52</v>
      </c>
      <c r="V47" s="4" t="s">
        <v>53</v>
      </c>
      <c r="W47" s="111"/>
      <c r="X47" s="27" t="s">
        <v>52</v>
      </c>
      <c r="Y47" s="4" t="s">
        <v>53</v>
      </c>
      <c r="Z47" s="27" t="s">
        <v>52</v>
      </c>
      <c r="AA47" s="4" t="s">
        <v>53</v>
      </c>
      <c r="AB47" s="27" t="s">
        <v>52</v>
      </c>
      <c r="AC47" s="4" t="s">
        <v>53</v>
      </c>
      <c r="AD47" s="27" t="s">
        <v>52</v>
      </c>
      <c r="AE47" s="4" t="s">
        <v>53</v>
      </c>
      <c r="AF47" s="27" t="s">
        <v>52</v>
      </c>
      <c r="AG47" s="4" t="s">
        <v>53</v>
      </c>
      <c r="AH47" s="111"/>
      <c r="AI47" s="27" t="s">
        <v>52</v>
      </c>
      <c r="AJ47" s="4" t="s">
        <v>53</v>
      </c>
      <c r="AK47" s="27" t="s">
        <v>52</v>
      </c>
      <c r="AL47" s="4" t="s">
        <v>53</v>
      </c>
      <c r="AM47" s="27" t="s">
        <v>52</v>
      </c>
      <c r="AN47" s="4" t="s">
        <v>53</v>
      </c>
      <c r="AO47" s="27" t="s">
        <v>52</v>
      </c>
      <c r="AP47" s="4" t="s">
        <v>53</v>
      </c>
      <c r="AQ47" s="27" t="s">
        <v>52</v>
      </c>
      <c r="AR47" s="4" t="s">
        <v>53</v>
      </c>
      <c r="AS47" s="111"/>
      <c r="AT47" s="27" t="s">
        <v>52</v>
      </c>
      <c r="AU47" s="4" t="s">
        <v>53</v>
      </c>
      <c r="AV47" s="27" t="s">
        <v>52</v>
      </c>
      <c r="AW47" s="4" t="s">
        <v>53</v>
      </c>
      <c r="AX47" s="27" t="s">
        <v>52</v>
      </c>
      <c r="AY47" s="4" t="s">
        <v>53</v>
      </c>
      <c r="AZ47" s="27" t="s">
        <v>52</v>
      </c>
      <c r="BA47" s="4" t="s">
        <v>53</v>
      </c>
      <c r="BB47" s="27" t="s">
        <v>52</v>
      </c>
      <c r="BC47" s="4" t="s">
        <v>53</v>
      </c>
      <c r="BD47" s="111"/>
      <c r="BE47" s="27" t="s">
        <v>52</v>
      </c>
      <c r="BF47" s="4" t="s">
        <v>53</v>
      </c>
      <c r="BG47" s="27" t="s">
        <v>52</v>
      </c>
      <c r="BH47" s="4" t="s">
        <v>53</v>
      </c>
      <c r="BI47" s="27" t="s">
        <v>52</v>
      </c>
      <c r="BJ47" s="4" t="s">
        <v>53</v>
      </c>
      <c r="BK47" s="27" t="s">
        <v>52</v>
      </c>
      <c r="BL47" s="4" t="s">
        <v>53</v>
      </c>
      <c r="BM47" s="27" t="s">
        <v>52</v>
      </c>
      <c r="BN47" s="4" t="s">
        <v>53</v>
      </c>
      <c r="BO47" s="111"/>
      <c r="BP47" s="27" t="s">
        <v>52</v>
      </c>
      <c r="BQ47" s="4" t="s">
        <v>53</v>
      </c>
      <c r="BR47" s="27" t="s">
        <v>52</v>
      </c>
      <c r="BS47" s="4" t="s">
        <v>53</v>
      </c>
      <c r="BT47" s="27" t="s">
        <v>52</v>
      </c>
      <c r="BU47" s="4" t="s">
        <v>53</v>
      </c>
      <c r="BV47" s="27" t="s">
        <v>52</v>
      </c>
      <c r="BW47" s="4" t="s">
        <v>53</v>
      </c>
      <c r="BX47" s="27" t="s">
        <v>52</v>
      </c>
      <c r="BY47" s="4" t="s">
        <v>53</v>
      </c>
      <c r="BZ47" s="111"/>
      <c r="CA47" s="27" t="s">
        <v>52</v>
      </c>
      <c r="CB47" s="4" t="s">
        <v>53</v>
      </c>
      <c r="CC47" s="27" t="s">
        <v>52</v>
      </c>
      <c r="CD47" s="4" t="s">
        <v>53</v>
      </c>
      <c r="CE47" s="27" t="s">
        <v>52</v>
      </c>
      <c r="CF47" s="4" t="s">
        <v>53</v>
      </c>
      <c r="CG47" s="27" t="s">
        <v>52</v>
      </c>
      <c r="CH47" s="4" t="s">
        <v>53</v>
      </c>
      <c r="CI47" s="27" t="s">
        <v>52</v>
      </c>
      <c r="CJ47" s="4" t="s">
        <v>53</v>
      </c>
      <c r="CK47" s="111"/>
      <c r="CL47" s="27" t="s">
        <v>52</v>
      </c>
      <c r="CM47" s="4" t="s">
        <v>53</v>
      </c>
      <c r="CN47" s="27" t="s">
        <v>52</v>
      </c>
      <c r="CO47" s="4" t="s">
        <v>53</v>
      </c>
      <c r="CP47" s="27" t="s">
        <v>52</v>
      </c>
      <c r="CQ47" s="4" t="s">
        <v>53</v>
      </c>
      <c r="CR47" s="27" t="s">
        <v>52</v>
      </c>
      <c r="CS47" s="4" t="s">
        <v>53</v>
      </c>
      <c r="CT47" s="27" t="s">
        <v>52</v>
      </c>
      <c r="CU47" s="4" t="s">
        <v>53</v>
      </c>
      <c r="CV47" s="111"/>
      <c r="CW47" s="27" t="s">
        <v>52</v>
      </c>
      <c r="CX47" s="4" t="s">
        <v>53</v>
      </c>
      <c r="CY47" s="27" t="s">
        <v>52</v>
      </c>
      <c r="CZ47" s="4" t="s">
        <v>53</v>
      </c>
      <c r="DA47" s="27" t="s">
        <v>52</v>
      </c>
      <c r="DB47" s="4" t="s">
        <v>53</v>
      </c>
      <c r="DC47" s="27" t="s">
        <v>52</v>
      </c>
      <c r="DD47" s="4" t="s">
        <v>53</v>
      </c>
      <c r="DE47" s="27" t="s">
        <v>52</v>
      </c>
      <c r="DF47" s="4" t="s">
        <v>53</v>
      </c>
      <c r="DG47" s="111"/>
      <c r="DH47" s="27" t="s">
        <v>52</v>
      </c>
      <c r="DI47" s="4" t="s">
        <v>53</v>
      </c>
      <c r="DJ47" s="27" t="s">
        <v>52</v>
      </c>
      <c r="DK47" s="4" t="s">
        <v>53</v>
      </c>
      <c r="DL47" s="27" t="s">
        <v>52</v>
      </c>
      <c r="DM47" s="4" t="s">
        <v>53</v>
      </c>
      <c r="DN47" s="27" t="s">
        <v>52</v>
      </c>
      <c r="DO47" s="4" t="s">
        <v>53</v>
      </c>
      <c r="DP47" s="27" t="s">
        <v>52</v>
      </c>
      <c r="DQ47" s="4" t="s">
        <v>53</v>
      </c>
      <c r="DR47" s="111"/>
      <c r="DS47" s="27" t="s">
        <v>52</v>
      </c>
      <c r="DT47" s="4" t="s">
        <v>53</v>
      </c>
      <c r="DU47" s="27" t="s">
        <v>52</v>
      </c>
      <c r="DV47" s="4" t="s">
        <v>53</v>
      </c>
      <c r="DW47" s="27" t="s">
        <v>52</v>
      </c>
      <c r="DX47" s="4" t="s">
        <v>53</v>
      </c>
      <c r="DY47" s="27" t="s">
        <v>52</v>
      </c>
      <c r="DZ47" s="4" t="s">
        <v>53</v>
      </c>
    </row>
    <row r="48" spans="1:130" s="85" customFormat="1" x14ac:dyDescent="0.2">
      <c r="A48" s="58"/>
      <c r="B48" s="18"/>
      <c r="C48" s="17"/>
      <c r="D48" s="18"/>
      <c r="E48" s="17"/>
      <c r="F48" s="18"/>
      <c r="G48" s="17"/>
      <c r="H48" s="18"/>
      <c r="I48" s="17"/>
      <c r="J48" s="18"/>
      <c r="K48" s="17"/>
      <c r="L48" s="49"/>
      <c r="M48" s="18"/>
      <c r="N48" s="11"/>
      <c r="O48" s="18"/>
      <c r="P48" s="11"/>
      <c r="Q48" s="18"/>
      <c r="R48" s="11"/>
      <c r="S48" s="18"/>
      <c r="T48" s="11"/>
      <c r="U48" s="18"/>
      <c r="V48" s="11"/>
      <c r="W48" s="49"/>
      <c r="X48" s="18"/>
      <c r="Y48" s="11"/>
      <c r="Z48" s="18"/>
      <c r="AA48" s="11"/>
      <c r="AB48" s="18"/>
      <c r="AC48" s="11"/>
      <c r="AD48" s="18"/>
      <c r="AE48" s="11"/>
      <c r="AF48" s="18"/>
      <c r="AG48" s="11"/>
      <c r="AH48" s="49"/>
      <c r="AI48" s="18"/>
      <c r="AJ48" s="11"/>
      <c r="AK48" s="18"/>
      <c r="AL48" s="11"/>
      <c r="AM48" s="18"/>
      <c r="AN48" s="11"/>
      <c r="AO48" s="18"/>
      <c r="AP48" s="11"/>
      <c r="AQ48" s="18"/>
      <c r="AR48" s="11"/>
      <c r="AS48" s="49"/>
      <c r="AT48" s="18"/>
      <c r="AU48" s="11"/>
      <c r="AV48" s="18"/>
      <c r="AW48" s="11"/>
      <c r="AX48" s="18"/>
      <c r="AY48" s="11"/>
      <c r="AZ48" s="18"/>
      <c r="BA48" s="11"/>
      <c r="BB48" s="18"/>
      <c r="BC48" s="11"/>
      <c r="BD48" s="49"/>
      <c r="BE48" s="18"/>
      <c r="BF48" s="11"/>
      <c r="BG48" s="18"/>
      <c r="BH48" s="11"/>
      <c r="BI48" s="18"/>
      <c r="BJ48" s="11"/>
      <c r="BK48" s="18"/>
      <c r="BL48" s="11"/>
      <c r="BM48" s="18"/>
      <c r="BN48" s="11"/>
      <c r="BO48" s="49"/>
      <c r="BP48" s="18"/>
      <c r="BQ48" s="11"/>
      <c r="BR48" s="18"/>
      <c r="BS48" s="11"/>
      <c r="BT48" s="18"/>
      <c r="BU48" s="11"/>
      <c r="BV48" s="18"/>
      <c r="BW48" s="11"/>
      <c r="BX48" s="18"/>
      <c r="BY48" s="11"/>
      <c r="BZ48" s="49"/>
      <c r="CA48" s="18"/>
      <c r="CB48" s="11"/>
      <c r="CC48" s="18"/>
      <c r="CD48" s="11"/>
      <c r="CE48" s="18"/>
      <c r="CF48" s="11"/>
      <c r="CG48" s="18"/>
      <c r="CH48" s="11"/>
      <c r="CI48" s="18"/>
      <c r="CJ48" s="11"/>
      <c r="CK48" s="49"/>
      <c r="CL48" s="18"/>
      <c r="CM48" s="11"/>
      <c r="CN48" s="18"/>
      <c r="CO48" s="11"/>
      <c r="CP48" s="18"/>
      <c r="CQ48" s="11"/>
      <c r="CR48" s="18"/>
      <c r="CS48" s="11"/>
      <c r="CT48" s="18"/>
      <c r="CU48" s="11"/>
      <c r="CV48" s="49"/>
      <c r="CW48" s="18"/>
      <c r="CX48" s="11"/>
      <c r="CY48" s="18"/>
      <c r="CZ48" s="11"/>
      <c r="DA48" s="18"/>
      <c r="DB48" s="11"/>
      <c r="DC48" s="18"/>
      <c r="DD48" s="11"/>
      <c r="DE48" s="18"/>
      <c r="DF48" s="11"/>
      <c r="DG48" s="49"/>
      <c r="DH48" s="18"/>
      <c r="DI48" s="11"/>
      <c r="DJ48" s="18"/>
      <c r="DK48" s="11"/>
      <c r="DL48" s="18"/>
      <c r="DM48" s="11"/>
      <c r="DN48" s="18"/>
      <c r="DO48" s="11"/>
      <c r="DP48" s="18"/>
      <c r="DQ48" s="11"/>
      <c r="DR48" s="49"/>
      <c r="DS48" s="18"/>
      <c r="DT48" s="11"/>
      <c r="DU48" s="18"/>
      <c r="DV48" s="11"/>
      <c r="DW48" s="18"/>
      <c r="DX48" s="11"/>
      <c r="DY48" s="18"/>
      <c r="DZ48" s="11"/>
    </row>
    <row r="49" spans="1:130" x14ac:dyDescent="0.2">
      <c r="A49" s="52" t="s">
        <v>27</v>
      </c>
      <c r="B49" s="53">
        <v>1842900</v>
      </c>
      <c r="C49" s="54">
        <v>1874</v>
      </c>
      <c r="D49" s="53">
        <v>1546788</v>
      </c>
      <c r="E49" s="54">
        <v>11720</v>
      </c>
      <c r="F49" s="53">
        <v>241707</v>
      </c>
      <c r="G49" s="54">
        <v>10381</v>
      </c>
      <c r="H49" s="53">
        <v>45854</v>
      </c>
      <c r="I49" s="54">
        <v>4131</v>
      </c>
      <c r="J49" s="19">
        <v>294</v>
      </c>
      <c r="K49" s="50">
        <v>295</v>
      </c>
      <c r="L49" s="52" t="s">
        <v>27</v>
      </c>
      <c r="M49" s="19">
        <v>440</v>
      </c>
      <c r="N49" s="50">
        <v>321</v>
      </c>
      <c r="O49" s="19">
        <v>1585</v>
      </c>
      <c r="P49" s="50">
        <v>742</v>
      </c>
      <c r="Q49" s="19">
        <v>348</v>
      </c>
      <c r="R49" s="50">
        <v>280</v>
      </c>
      <c r="S49" s="19">
        <v>4136</v>
      </c>
      <c r="T49" s="50">
        <v>1406</v>
      </c>
      <c r="U49" s="19">
        <v>4670</v>
      </c>
      <c r="V49" s="50">
        <v>1315</v>
      </c>
      <c r="W49" s="52" t="s">
        <v>27</v>
      </c>
      <c r="X49" s="19">
        <v>164</v>
      </c>
      <c r="Y49" s="50">
        <v>179</v>
      </c>
      <c r="Z49" s="19">
        <v>13</v>
      </c>
      <c r="AA49" s="50">
        <v>22</v>
      </c>
      <c r="AB49" s="19">
        <v>49</v>
      </c>
      <c r="AC49" s="50">
        <v>58</v>
      </c>
      <c r="AD49" s="19">
        <v>1223</v>
      </c>
      <c r="AE49" s="50">
        <v>555</v>
      </c>
      <c r="AF49" s="19">
        <v>985</v>
      </c>
      <c r="AG49" s="50">
        <v>728</v>
      </c>
      <c r="AH49" s="52" t="s">
        <v>27</v>
      </c>
      <c r="AI49" s="19">
        <v>356</v>
      </c>
      <c r="AJ49" s="50">
        <v>247</v>
      </c>
      <c r="AK49" s="19">
        <v>288</v>
      </c>
      <c r="AL49" s="50">
        <v>261</v>
      </c>
      <c r="AM49" s="19">
        <v>1381</v>
      </c>
      <c r="AN49" s="50">
        <v>611</v>
      </c>
      <c r="AO49" s="19">
        <v>151</v>
      </c>
      <c r="AP49" s="50">
        <v>218</v>
      </c>
      <c r="AQ49" s="19">
        <v>7552</v>
      </c>
      <c r="AR49" s="50">
        <v>1836</v>
      </c>
      <c r="AS49" s="52" t="s">
        <v>27</v>
      </c>
      <c r="AT49" s="19">
        <v>2677</v>
      </c>
      <c r="AU49" s="50">
        <v>898</v>
      </c>
      <c r="AV49" s="19">
        <v>557</v>
      </c>
      <c r="AW49" s="50">
        <v>390</v>
      </c>
      <c r="AX49" s="19">
        <v>277</v>
      </c>
      <c r="AY49" s="50">
        <v>265</v>
      </c>
      <c r="AZ49" s="19">
        <v>0</v>
      </c>
      <c r="BA49" s="50">
        <v>165</v>
      </c>
      <c r="BB49" s="19">
        <v>589</v>
      </c>
      <c r="BC49" s="50">
        <v>703</v>
      </c>
      <c r="BD49" s="52" t="s">
        <v>27</v>
      </c>
      <c r="BE49" s="19">
        <v>269</v>
      </c>
      <c r="BF49" s="50">
        <v>298</v>
      </c>
      <c r="BG49" s="19">
        <v>915</v>
      </c>
      <c r="BH49" s="50">
        <v>789</v>
      </c>
      <c r="BI49" s="19">
        <v>772</v>
      </c>
      <c r="BJ49" s="50">
        <v>422</v>
      </c>
      <c r="BK49" s="19">
        <v>71</v>
      </c>
      <c r="BL49" s="50">
        <v>114</v>
      </c>
      <c r="BM49" s="19">
        <v>2070</v>
      </c>
      <c r="BN49" s="50">
        <v>832</v>
      </c>
      <c r="BO49" s="52" t="s">
        <v>27</v>
      </c>
      <c r="BP49" s="19">
        <v>482</v>
      </c>
      <c r="BQ49" s="50">
        <v>392</v>
      </c>
      <c r="BR49" s="23" t="s">
        <v>61</v>
      </c>
      <c r="BS49" s="50" t="s">
        <v>61</v>
      </c>
      <c r="BT49" s="23">
        <v>448</v>
      </c>
      <c r="BU49" s="50">
        <v>286</v>
      </c>
      <c r="BV49" s="19">
        <v>67</v>
      </c>
      <c r="BW49" s="50">
        <v>113</v>
      </c>
      <c r="BX49" s="19">
        <v>211</v>
      </c>
      <c r="BY49" s="50">
        <v>161</v>
      </c>
      <c r="BZ49" s="52" t="s">
        <v>27</v>
      </c>
      <c r="CA49" s="19">
        <v>461</v>
      </c>
      <c r="CB49" s="50">
        <v>722</v>
      </c>
      <c r="CC49" s="19">
        <v>372</v>
      </c>
      <c r="CD49" s="50">
        <v>273</v>
      </c>
      <c r="CE49" s="19">
        <v>357</v>
      </c>
      <c r="CF49" s="50">
        <v>326</v>
      </c>
      <c r="CG49" s="19">
        <v>378</v>
      </c>
      <c r="CH49" s="50">
        <v>244</v>
      </c>
      <c r="CI49" s="19">
        <v>454</v>
      </c>
      <c r="CJ49" s="50">
        <v>365</v>
      </c>
      <c r="CK49" s="52" t="s">
        <v>27</v>
      </c>
      <c r="CL49" s="19">
        <v>1089</v>
      </c>
      <c r="CM49" s="50">
        <v>598</v>
      </c>
      <c r="CN49" s="19">
        <v>152</v>
      </c>
      <c r="CO49" s="50">
        <v>202</v>
      </c>
      <c r="CP49" s="19">
        <v>175</v>
      </c>
      <c r="CQ49" s="50">
        <v>223</v>
      </c>
      <c r="CR49" s="19">
        <v>0</v>
      </c>
      <c r="CS49" s="50">
        <v>200</v>
      </c>
      <c r="CT49" s="19">
        <v>405</v>
      </c>
      <c r="CU49" s="50">
        <v>297</v>
      </c>
      <c r="CV49" s="52" t="s">
        <v>27</v>
      </c>
      <c r="CW49" s="19">
        <v>2839</v>
      </c>
      <c r="CX49" s="50">
        <v>1116</v>
      </c>
      <c r="CY49" s="19">
        <v>59</v>
      </c>
      <c r="CZ49" s="50">
        <v>79</v>
      </c>
      <c r="DA49" s="19">
        <v>3003</v>
      </c>
      <c r="DB49" s="50">
        <v>1388</v>
      </c>
      <c r="DC49" s="19">
        <v>1083</v>
      </c>
      <c r="DD49" s="50">
        <v>594</v>
      </c>
      <c r="DE49" s="19">
        <v>0</v>
      </c>
      <c r="DF49" s="50">
        <v>151</v>
      </c>
      <c r="DG49" s="52" t="s">
        <v>27</v>
      </c>
      <c r="DH49" s="19">
        <v>605</v>
      </c>
      <c r="DI49" s="50">
        <v>438</v>
      </c>
      <c r="DJ49" s="19">
        <v>498</v>
      </c>
      <c r="DK49" s="50">
        <v>289</v>
      </c>
      <c r="DL49" s="19">
        <v>36</v>
      </c>
      <c r="DM49" s="50">
        <v>60</v>
      </c>
      <c r="DN49" s="19">
        <v>352</v>
      </c>
      <c r="DO49" s="50">
        <v>258</v>
      </c>
      <c r="DP49" s="19">
        <v>496</v>
      </c>
      <c r="DQ49" s="50">
        <v>291</v>
      </c>
      <c r="DR49" s="52" t="s">
        <v>27</v>
      </c>
      <c r="DS49" s="19">
        <v>8551</v>
      </c>
      <c r="DT49" s="50">
        <v>2187</v>
      </c>
      <c r="DU49" s="19">
        <v>418</v>
      </c>
      <c r="DV49" s="50">
        <v>674</v>
      </c>
      <c r="DW49" s="19">
        <v>0</v>
      </c>
      <c r="DX49" s="50">
        <v>190</v>
      </c>
      <c r="DY49" s="19">
        <v>8133</v>
      </c>
      <c r="DZ49" s="50">
        <v>2139</v>
      </c>
    </row>
    <row r="50" spans="1:130" x14ac:dyDescent="0.2">
      <c r="A50" s="52" t="s">
        <v>28</v>
      </c>
      <c r="B50" s="53">
        <v>2757365</v>
      </c>
      <c r="C50" s="54">
        <v>2854</v>
      </c>
      <c r="D50" s="53">
        <v>2166730</v>
      </c>
      <c r="E50" s="54">
        <v>21632</v>
      </c>
      <c r="F50" s="53">
        <v>447480</v>
      </c>
      <c r="G50" s="54">
        <v>18504</v>
      </c>
      <c r="H50" s="53">
        <v>126583</v>
      </c>
      <c r="I50" s="54">
        <v>10558</v>
      </c>
      <c r="J50" s="19">
        <v>491</v>
      </c>
      <c r="K50" s="50">
        <v>510</v>
      </c>
      <c r="L50" s="52" t="s">
        <v>28</v>
      </c>
      <c r="M50" s="19">
        <v>1466</v>
      </c>
      <c r="N50" s="50">
        <v>816</v>
      </c>
      <c r="O50" s="19">
        <v>3921</v>
      </c>
      <c r="P50" s="50">
        <v>1046</v>
      </c>
      <c r="Q50" s="19">
        <v>1636</v>
      </c>
      <c r="R50" s="50">
        <v>1069</v>
      </c>
      <c r="S50" s="19">
        <v>47897</v>
      </c>
      <c r="T50" s="50">
        <v>6890</v>
      </c>
      <c r="U50" s="19">
        <v>2484</v>
      </c>
      <c r="V50" s="50">
        <v>1118</v>
      </c>
      <c r="W50" s="52" t="s">
        <v>28</v>
      </c>
      <c r="X50" s="19">
        <v>763</v>
      </c>
      <c r="Y50" s="50">
        <v>770</v>
      </c>
      <c r="Z50" s="19">
        <v>77</v>
      </c>
      <c r="AA50" s="50">
        <v>93</v>
      </c>
      <c r="AB50" s="19">
        <v>86</v>
      </c>
      <c r="AC50" s="50">
        <v>144</v>
      </c>
      <c r="AD50" s="19">
        <v>5800</v>
      </c>
      <c r="AE50" s="50">
        <v>2353</v>
      </c>
      <c r="AF50" s="19">
        <v>570</v>
      </c>
      <c r="AG50" s="50">
        <v>409</v>
      </c>
      <c r="AH50" s="52" t="s">
        <v>28</v>
      </c>
      <c r="AI50" s="19">
        <v>5416</v>
      </c>
      <c r="AJ50" s="50">
        <v>2116</v>
      </c>
      <c r="AK50" s="19">
        <v>5194</v>
      </c>
      <c r="AL50" s="50">
        <v>2390</v>
      </c>
      <c r="AM50" s="19">
        <v>3322</v>
      </c>
      <c r="AN50" s="50">
        <v>1800</v>
      </c>
      <c r="AO50" s="19">
        <v>667</v>
      </c>
      <c r="AP50" s="50">
        <v>529</v>
      </c>
      <c r="AQ50" s="19">
        <v>439</v>
      </c>
      <c r="AR50" s="50">
        <v>405</v>
      </c>
      <c r="AS50" s="52" t="s">
        <v>28</v>
      </c>
      <c r="AT50" s="19">
        <v>282</v>
      </c>
      <c r="AU50" s="50">
        <v>396</v>
      </c>
      <c r="AV50" s="19">
        <v>1547</v>
      </c>
      <c r="AW50" s="50">
        <v>1596</v>
      </c>
      <c r="AX50" s="19">
        <v>0</v>
      </c>
      <c r="AY50" s="50">
        <v>203</v>
      </c>
      <c r="AZ50" s="19">
        <v>136</v>
      </c>
      <c r="BA50" s="50">
        <v>163</v>
      </c>
      <c r="BB50" s="19">
        <v>1599</v>
      </c>
      <c r="BC50" s="50">
        <v>919</v>
      </c>
      <c r="BD50" s="52" t="s">
        <v>28</v>
      </c>
      <c r="BE50" s="19">
        <v>1012</v>
      </c>
      <c r="BF50" s="50">
        <v>790</v>
      </c>
      <c r="BG50" s="19">
        <v>1085</v>
      </c>
      <c r="BH50" s="50">
        <v>821</v>
      </c>
      <c r="BI50" s="19">
        <v>406</v>
      </c>
      <c r="BJ50" s="50">
        <v>348</v>
      </c>
      <c r="BK50" s="19">
        <v>336</v>
      </c>
      <c r="BL50" s="50">
        <v>281</v>
      </c>
      <c r="BM50" s="19">
        <v>696</v>
      </c>
      <c r="BN50" s="50">
        <v>507</v>
      </c>
      <c r="BO50" s="52" t="s">
        <v>28</v>
      </c>
      <c r="BP50" s="19">
        <v>1098</v>
      </c>
      <c r="BQ50" s="50">
        <v>1065</v>
      </c>
      <c r="BR50" s="19">
        <v>1112</v>
      </c>
      <c r="BS50" s="50">
        <v>852</v>
      </c>
      <c r="BT50" s="23" t="s">
        <v>61</v>
      </c>
      <c r="BU50" s="50" t="s">
        <v>61</v>
      </c>
      <c r="BV50" s="23">
        <v>360</v>
      </c>
      <c r="BW50" s="50">
        <v>404</v>
      </c>
      <c r="BX50" s="19">
        <v>502</v>
      </c>
      <c r="BY50" s="50">
        <v>331</v>
      </c>
      <c r="BZ50" s="52" t="s">
        <v>28</v>
      </c>
      <c r="CA50" s="19">
        <v>2340</v>
      </c>
      <c r="CB50" s="50">
        <v>1325</v>
      </c>
      <c r="CC50" s="19">
        <v>3343</v>
      </c>
      <c r="CD50" s="50">
        <v>1498</v>
      </c>
      <c r="CE50" s="19">
        <v>761</v>
      </c>
      <c r="CF50" s="50">
        <v>464</v>
      </c>
      <c r="CG50" s="19">
        <v>236</v>
      </c>
      <c r="CH50" s="50">
        <v>320</v>
      </c>
      <c r="CI50" s="19">
        <v>1722</v>
      </c>
      <c r="CJ50" s="50">
        <v>1042</v>
      </c>
      <c r="CK50" s="52" t="s">
        <v>28</v>
      </c>
      <c r="CL50" s="19">
        <v>446</v>
      </c>
      <c r="CM50" s="50">
        <v>527</v>
      </c>
      <c r="CN50" s="19">
        <v>1776</v>
      </c>
      <c r="CO50" s="50">
        <v>937</v>
      </c>
      <c r="CP50" s="19">
        <v>1833</v>
      </c>
      <c r="CQ50" s="50">
        <v>773</v>
      </c>
      <c r="CR50" s="19">
        <v>0</v>
      </c>
      <c r="CS50" s="50">
        <v>200</v>
      </c>
      <c r="CT50" s="19">
        <v>1095</v>
      </c>
      <c r="CU50" s="50">
        <v>791</v>
      </c>
      <c r="CV50" s="52" t="s">
        <v>28</v>
      </c>
      <c r="CW50" s="19">
        <v>710</v>
      </c>
      <c r="CX50" s="50">
        <v>692</v>
      </c>
      <c r="CY50" s="19">
        <v>976</v>
      </c>
      <c r="CZ50" s="50">
        <v>750</v>
      </c>
      <c r="DA50" s="19">
        <v>5212</v>
      </c>
      <c r="DB50" s="50">
        <v>1855</v>
      </c>
      <c r="DC50" s="19">
        <v>6727</v>
      </c>
      <c r="DD50" s="50">
        <v>2051</v>
      </c>
      <c r="DE50" s="19">
        <v>0</v>
      </c>
      <c r="DF50" s="50">
        <v>151</v>
      </c>
      <c r="DG50" s="52" t="s">
        <v>28</v>
      </c>
      <c r="DH50" s="19">
        <v>1881</v>
      </c>
      <c r="DI50" s="50">
        <v>1043</v>
      </c>
      <c r="DJ50" s="19">
        <v>4469</v>
      </c>
      <c r="DK50" s="50">
        <v>2126</v>
      </c>
      <c r="DL50" s="19">
        <v>66</v>
      </c>
      <c r="DM50" s="50">
        <v>109</v>
      </c>
      <c r="DN50" s="19">
        <v>1703</v>
      </c>
      <c r="DO50" s="50">
        <v>1133</v>
      </c>
      <c r="DP50" s="19">
        <v>887</v>
      </c>
      <c r="DQ50" s="50">
        <v>651</v>
      </c>
      <c r="DR50" s="52" t="s">
        <v>28</v>
      </c>
      <c r="DS50" s="19">
        <v>16572</v>
      </c>
      <c r="DT50" s="50">
        <v>2988</v>
      </c>
      <c r="DU50" s="19">
        <v>740</v>
      </c>
      <c r="DV50" s="50">
        <v>1232</v>
      </c>
      <c r="DW50" s="19">
        <v>680</v>
      </c>
      <c r="DX50" s="50">
        <v>451</v>
      </c>
      <c r="DY50" s="19">
        <v>15152</v>
      </c>
      <c r="DZ50" s="50">
        <v>2621</v>
      </c>
    </row>
    <row r="51" spans="1:130" x14ac:dyDescent="0.2">
      <c r="A51" s="52" t="s">
        <v>29</v>
      </c>
      <c r="B51" s="53">
        <v>1310978</v>
      </c>
      <c r="C51" s="54">
        <v>1470</v>
      </c>
      <c r="D51" s="53">
        <v>1128583</v>
      </c>
      <c r="E51" s="54">
        <v>9242</v>
      </c>
      <c r="F51" s="53">
        <v>131200</v>
      </c>
      <c r="G51" s="54">
        <v>8765</v>
      </c>
      <c r="H51" s="53">
        <v>44867</v>
      </c>
      <c r="I51" s="54">
        <v>3945</v>
      </c>
      <c r="J51" s="19">
        <v>123</v>
      </c>
      <c r="K51" s="50">
        <v>198</v>
      </c>
      <c r="L51" s="52" t="s">
        <v>29</v>
      </c>
      <c r="M51" s="19">
        <v>598</v>
      </c>
      <c r="N51" s="50">
        <v>552</v>
      </c>
      <c r="O51" s="19">
        <v>360</v>
      </c>
      <c r="P51" s="50">
        <v>312</v>
      </c>
      <c r="Q51" s="19">
        <v>1084</v>
      </c>
      <c r="R51" s="50">
        <v>742</v>
      </c>
      <c r="S51" s="19">
        <v>1642</v>
      </c>
      <c r="T51" s="50">
        <v>813</v>
      </c>
      <c r="U51" s="19">
        <v>346</v>
      </c>
      <c r="V51" s="50">
        <v>221</v>
      </c>
      <c r="W51" s="52" t="s">
        <v>29</v>
      </c>
      <c r="X51" s="19">
        <v>1718</v>
      </c>
      <c r="Y51" s="50">
        <v>728</v>
      </c>
      <c r="Z51" s="19">
        <v>0</v>
      </c>
      <c r="AA51" s="50">
        <v>189</v>
      </c>
      <c r="AB51" s="19">
        <v>91</v>
      </c>
      <c r="AC51" s="50">
        <v>116</v>
      </c>
      <c r="AD51" s="19">
        <v>1396</v>
      </c>
      <c r="AE51" s="50">
        <v>504</v>
      </c>
      <c r="AF51" s="19">
        <v>513</v>
      </c>
      <c r="AG51" s="50">
        <v>500</v>
      </c>
      <c r="AH51" s="52" t="s">
        <v>29</v>
      </c>
      <c r="AI51" s="19">
        <v>23</v>
      </c>
      <c r="AJ51" s="50">
        <v>40</v>
      </c>
      <c r="AK51" s="19">
        <v>0</v>
      </c>
      <c r="AL51" s="50">
        <v>193</v>
      </c>
      <c r="AM51" s="19">
        <v>753</v>
      </c>
      <c r="AN51" s="50">
        <v>633</v>
      </c>
      <c r="AO51" s="19">
        <v>320</v>
      </c>
      <c r="AP51" s="50">
        <v>297</v>
      </c>
      <c r="AQ51" s="19">
        <v>44</v>
      </c>
      <c r="AR51" s="50">
        <v>84</v>
      </c>
      <c r="AS51" s="52" t="s">
        <v>29</v>
      </c>
      <c r="AT51" s="19">
        <v>637</v>
      </c>
      <c r="AU51" s="50">
        <v>979</v>
      </c>
      <c r="AV51" s="19">
        <v>109</v>
      </c>
      <c r="AW51" s="50">
        <v>125</v>
      </c>
      <c r="AX51" s="19">
        <v>882</v>
      </c>
      <c r="AY51" s="50">
        <v>1254</v>
      </c>
      <c r="AZ51" s="19">
        <v>3078</v>
      </c>
      <c r="BA51" s="50">
        <v>1032</v>
      </c>
      <c r="BB51" s="19">
        <v>1355</v>
      </c>
      <c r="BC51" s="50">
        <v>712</v>
      </c>
      <c r="BD51" s="52" t="s">
        <v>29</v>
      </c>
      <c r="BE51" s="19">
        <v>17285</v>
      </c>
      <c r="BF51" s="50">
        <v>2602</v>
      </c>
      <c r="BG51" s="19">
        <v>212</v>
      </c>
      <c r="BH51" s="50">
        <v>200</v>
      </c>
      <c r="BI51" s="19">
        <v>36</v>
      </c>
      <c r="BJ51" s="50">
        <v>62</v>
      </c>
      <c r="BK51" s="19">
        <v>0</v>
      </c>
      <c r="BL51" s="50">
        <v>208</v>
      </c>
      <c r="BM51" s="19">
        <v>8</v>
      </c>
      <c r="BN51" s="50">
        <v>16</v>
      </c>
      <c r="BO51" s="52" t="s">
        <v>29</v>
      </c>
      <c r="BP51" s="19">
        <v>285</v>
      </c>
      <c r="BQ51" s="50">
        <v>371</v>
      </c>
      <c r="BR51" s="19">
        <v>74</v>
      </c>
      <c r="BS51" s="50">
        <v>126</v>
      </c>
      <c r="BT51" s="19">
        <v>148</v>
      </c>
      <c r="BU51" s="50">
        <v>110</v>
      </c>
      <c r="BV51" s="23" t="s">
        <v>61</v>
      </c>
      <c r="BW51" s="50" t="s">
        <v>61</v>
      </c>
      <c r="BX51" s="23">
        <v>803</v>
      </c>
      <c r="BY51" s="50">
        <v>502</v>
      </c>
      <c r="BZ51" s="52" t="s">
        <v>29</v>
      </c>
      <c r="CA51" s="19">
        <v>27</v>
      </c>
      <c r="CB51" s="50">
        <v>45</v>
      </c>
      <c r="CC51" s="19">
        <v>1877</v>
      </c>
      <c r="CD51" s="50">
        <v>611</v>
      </c>
      <c r="CE51" s="19">
        <v>666</v>
      </c>
      <c r="CF51" s="50">
        <v>643</v>
      </c>
      <c r="CG51" s="19">
        <v>0</v>
      </c>
      <c r="CH51" s="50">
        <v>149</v>
      </c>
      <c r="CI51" s="19">
        <v>413</v>
      </c>
      <c r="CJ51" s="50">
        <v>369</v>
      </c>
      <c r="CK51" s="52" t="s">
        <v>29</v>
      </c>
      <c r="CL51" s="19">
        <v>51</v>
      </c>
      <c r="CM51" s="50">
        <v>62</v>
      </c>
      <c r="CN51" s="19">
        <v>245</v>
      </c>
      <c r="CO51" s="50">
        <v>301</v>
      </c>
      <c r="CP51" s="19">
        <v>489</v>
      </c>
      <c r="CQ51" s="50">
        <v>294</v>
      </c>
      <c r="CR51" s="19">
        <v>1468</v>
      </c>
      <c r="CS51" s="50">
        <v>621</v>
      </c>
      <c r="CT51" s="19">
        <v>140</v>
      </c>
      <c r="CU51" s="50">
        <v>155</v>
      </c>
      <c r="CV51" s="52" t="s">
        <v>29</v>
      </c>
      <c r="CW51" s="19">
        <v>0</v>
      </c>
      <c r="CX51" s="50">
        <v>155</v>
      </c>
      <c r="CY51" s="19">
        <v>321</v>
      </c>
      <c r="CZ51" s="50">
        <v>299</v>
      </c>
      <c r="DA51" s="19">
        <v>902</v>
      </c>
      <c r="DB51" s="50">
        <v>732</v>
      </c>
      <c r="DC51" s="19">
        <v>27</v>
      </c>
      <c r="DD51" s="50">
        <v>57</v>
      </c>
      <c r="DE51" s="19">
        <v>2417</v>
      </c>
      <c r="DF51" s="50">
        <v>972</v>
      </c>
      <c r="DG51" s="52" t="s">
        <v>29</v>
      </c>
      <c r="DH51" s="19">
        <v>501</v>
      </c>
      <c r="DI51" s="50">
        <v>427</v>
      </c>
      <c r="DJ51" s="19">
        <v>513</v>
      </c>
      <c r="DK51" s="50">
        <v>436</v>
      </c>
      <c r="DL51" s="19">
        <v>550</v>
      </c>
      <c r="DM51" s="50">
        <v>884</v>
      </c>
      <c r="DN51" s="19">
        <v>337</v>
      </c>
      <c r="DO51" s="50">
        <v>323</v>
      </c>
      <c r="DP51" s="19">
        <v>0</v>
      </c>
      <c r="DQ51" s="50">
        <v>193</v>
      </c>
      <c r="DR51" s="52" t="s">
        <v>29</v>
      </c>
      <c r="DS51" s="19">
        <v>6328</v>
      </c>
      <c r="DT51" s="50">
        <v>1628</v>
      </c>
      <c r="DU51" s="19">
        <v>209</v>
      </c>
      <c r="DV51" s="50">
        <v>289</v>
      </c>
      <c r="DW51" s="19">
        <v>148</v>
      </c>
      <c r="DX51" s="50">
        <v>277</v>
      </c>
      <c r="DY51" s="19">
        <v>5971</v>
      </c>
      <c r="DZ51" s="50">
        <v>1681</v>
      </c>
    </row>
    <row r="52" spans="1:130" x14ac:dyDescent="0.2">
      <c r="A52" s="52" t="s">
        <v>30</v>
      </c>
      <c r="B52" s="19">
        <v>8803679</v>
      </c>
      <c r="C52" s="50">
        <v>4536</v>
      </c>
      <c r="D52" s="19">
        <v>7941559</v>
      </c>
      <c r="E52" s="50">
        <v>23812</v>
      </c>
      <c r="F52" s="19">
        <v>667248</v>
      </c>
      <c r="G52" s="50">
        <v>20440</v>
      </c>
      <c r="H52" s="19">
        <v>136907</v>
      </c>
      <c r="I52" s="50">
        <v>7795</v>
      </c>
      <c r="J52" s="19">
        <v>853</v>
      </c>
      <c r="K52" s="50">
        <v>551</v>
      </c>
      <c r="L52" s="52" t="s">
        <v>30</v>
      </c>
      <c r="M52" s="19">
        <v>990</v>
      </c>
      <c r="N52" s="50">
        <v>852</v>
      </c>
      <c r="O52" s="19">
        <v>979</v>
      </c>
      <c r="P52" s="50">
        <v>740</v>
      </c>
      <c r="Q52" s="19">
        <v>139</v>
      </c>
      <c r="R52" s="50">
        <v>118</v>
      </c>
      <c r="S52" s="19">
        <v>6640</v>
      </c>
      <c r="T52" s="50">
        <v>2144</v>
      </c>
      <c r="U52" s="19">
        <v>1338</v>
      </c>
      <c r="V52" s="50">
        <v>736</v>
      </c>
      <c r="W52" s="52" t="s">
        <v>30</v>
      </c>
      <c r="X52" s="19">
        <v>2042</v>
      </c>
      <c r="Y52" s="50">
        <v>1002</v>
      </c>
      <c r="Z52" s="19">
        <v>2265</v>
      </c>
      <c r="AA52" s="50">
        <v>1390</v>
      </c>
      <c r="AB52" s="19">
        <v>923</v>
      </c>
      <c r="AC52" s="50">
        <v>624</v>
      </c>
      <c r="AD52" s="19">
        <v>12460</v>
      </c>
      <c r="AE52" s="50">
        <v>2614</v>
      </c>
      <c r="AF52" s="19">
        <v>2989</v>
      </c>
      <c r="AG52" s="50">
        <v>1537</v>
      </c>
      <c r="AH52" s="52" t="s">
        <v>30</v>
      </c>
      <c r="AI52" s="19">
        <v>105</v>
      </c>
      <c r="AJ52" s="50">
        <v>154</v>
      </c>
      <c r="AK52" s="19">
        <v>0</v>
      </c>
      <c r="AL52" s="50">
        <v>193</v>
      </c>
      <c r="AM52" s="19">
        <v>1639</v>
      </c>
      <c r="AN52" s="50">
        <v>740</v>
      </c>
      <c r="AO52" s="19">
        <v>751</v>
      </c>
      <c r="AP52" s="50">
        <v>476</v>
      </c>
      <c r="AQ52" s="19">
        <v>71</v>
      </c>
      <c r="AR52" s="50">
        <v>118</v>
      </c>
      <c r="AS52" s="52" t="s">
        <v>30</v>
      </c>
      <c r="AT52" s="19">
        <v>227</v>
      </c>
      <c r="AU52" s="50">
        <v>202</v>
      </c>
      <c r="AV52" s="19">
        <v>618</v>
      </c>
      <c r="AW52" s="50">
        <v>647</v>
      </c>
      <c r="AX52" s="19">
        <v>589</v>
      </c>
      <c r="AY52" s="50">
        <v>492</v>
      </c>
      <c r="AZ52" s="19">
        <v>469</v>
      </c>
      <c r="BA52" s="50">
        <v>498</v>
      </c>
      <c r="BB52" s="19">
        <v>3249</v>
      </c>
      <c r="BC52" s="50">
        <v>1377</v>
      </c>
      <c r="BD52" s="52" t="s">
        <v>30</v>
      </c>
      <c r="BE52" s="19">
        <v>3858</v>
      </c>
      <c r="BF52" s="50">
        <v>1075</v>
      </c>
      <c r="BG52" s="19">
        <v>2363</v>
      </c>
      <c r="BH52" s="50">
        <v>1276</v>
      </c>
      <c r="BI52" s="19">
        <v>697</v>
      </c>
      <c r="BJ52" s="50">
        <v>499</v>
      </c>
      <c r="BK52" s="19">
        <v>108</v>
      </c>
      <c r="BL52" s="50">
        <v>125</v>
      </c>
      <c r="BM52" s="19">
        <v>1068</v>
      </c>
      <c r="BN52" s="50">
        <v>801</v>
      </c>
      <c r="BO52" s="52" t="s">
        <v>30</v>
      </c>
      <c r="BP52" s="19">
        <v>81</v>
      </c>
      <c r="BQ52" s="50">
        <v>110</v>
      </c>
      <c r="BR52" s="19">
        <v>328</v>
      </c>
      <c r="BS52" s="50">
        <v>350</v>
      </c>
      <c r="BT52" s="19">
        <v>951</v>
      </c>
      <c r="BU52" s="50">
        <v>547</v>
      </c>
      <c r="BV52" s="19">
        <v>848</v>
      </c>
      <c r="BW52" s="50">
        <v>467</v>
      </c>
      <c r="BX52" s="23" t="s">
        <v>61</v>
      </c>
      <c r="BY52" s="50" t="s">
        <v>61</v>
      </c>
      <c r="BZ52" s="52" t="s">
        <v>30</v>
      </c>
      <c r="CA52" s="23">
        <v>103</v>
      </c>
      <c r="CB52" s="50">
        <v>164</v>
      </c>
      <c r="CC52" s="19">
        <v>48078</v>
      </c>
      <c r="CD52" s="50">
        <v>5495</v>
      </c>
      <c r="CE52" s="19">
        <v>3102</v>
      </c>
      <c r="CF52" s="50">
        <v>1376</v>
      </c>
      <c r="CG52" s="19">
        <v>0</v>
      </c>
      <c r="CH52" s="50">
        <v>149</v>
      </c>
      <c r="CI52" s="19">
        <v>1114</v>
      </c>
      <c r="CJ52" s="50">
        <v>723</v>
      </c>
      <c r="CK52" s="52" t="s">
        <v>30</v>
      </c>
      <c r="CL52" s="19">
        <v>134</v>
      </c>
      <c r="CM52" s="50">
        <v>139</v>
      </c>
      <c r="CN52" s="19">
        <v>861</v>
      </c>
      <c r="CO52" s="50">
        <v>453</v>
      </c>
      <c r="CP52" s="19">
        <v>19547</v>
      </c>
      <c r="CQ52" s="50">
        <v>2738</v>
      </c>
      <c r="CR52" s="19">
        <v>356</v>
      </c>
      <c r="CS52" s="50">
        <v>362</v>
      </c>
      <c r="CT52" s="19">
        <v>968</v>
      </c>
      <c r="CU52" s="50">
        <v>730</v>
      </c>
      <c r="CV52" s="52" t="s">
        <v>30</v>
      </c>
      <c r="CW52" s="19">
        <v>22</v>
      </c>
      <c r="CX52" s="50">
        <v>36</v>
      </c>
      <c r="CY52" s="19">
        <v>1187</v>
      </c>
      <c r="CZ52" s="50">
        <v>722</v>
      </c>
      <c r="DA52" s="19">
        <v>4302</v>
      </c>
      <c r="DB52" s="50">
        <v>1575</v>
      </c>
      <c r="DC52" s="19">
        <v>370</v>
      </c>
      <c r="DD52" s="50">
        <v>297</v>
      </c>
      <c r="DE52" s="19">
        <v>871</v>
      </c>
      <c r="DF52" s="50">
        <v>763</v>
      </c>
      <c r="DG52" s="52" t="s">
        <v>30</v>
      </c>
      <c r="DH52" s="19">
        <v>4877</v>
      </c>
      <c r="DI52" s="50">
        <v>1644</v>
      </c>
      <c r="DJ52" s="19">
        <v>801</v>
      </c>
      <c r="DK52" s="50">
        <v>540</v>
      </c>
      <c r="DL52" s="19">
        <v>461</v>
      </c>
      <c r="DM52" s="50">
        <v>311</v>
      </c>
      <c r="DN52" s="19">
        <v>115</v>
      </c>
      <c r="DO52" s="50">
        <v>143</v>
      </c>
      <c r="DP52" s="19">
        <v>0</v>
      </c>
      <c r="DQ52" s="50">
        <v>193</v>
      </c>
      <c r="DR52" s="52" t="s">
        <v>30</v>
      </c>
      <c r="DS52" s="19">
        <v>57965</v>
      </c>
      <c r="DT52" s="50">
        <v>5844</v>
      </c>
      <c r="DU52" s="19">
        <v>4072</v>
      </c>
      <c r="DV52" s="50">
        <v>1719</v>
      </c>
      <c r="DW52" s="19">
        <v>59</v>
      </c>
      <c r="DX52" s="50">
        <v>69</v>
      </c>
      <c r="DY52" s="19">
        <v>53834</v>
      </c>
      <c r="DZ52" s="50">
        <v>5785</v>
      </c>
    </row>
    <row r="53" spans="1:130" x14ac:dyDescent="0.2">
      <c r="A53" s="52" t="s">
        <v>31</v>
      </c>
      <c r="B53" s="19">
        <v>2059689</v>
      </c>
      <c r="C53" s="50">
        <v>2429</v>
      </c>
      <c r="D53" s="19">
        <v>1764969</v>
      </c>
      <c r="E53" s="50">
        <v>11546</v>
      </c>
      <c r="F53" s="19">
        <v>224508</v>
      </c>
      <c r="G53" s="50">
        <v>10230</v>
      </c>
      <c r="H53" s="19">
        <v>56808</v>
      </c>
      <c r="I53" s="50">
        <v>5205</v>
      </c>
      <c r="J53" s="19">
        <v>63</v>
      </c>
      <c r="K53" s="50">
        <v>87</v>
      </c>
      <c r="L53" s="52" t="s">
        <v>31</v>
      </c>
      <c r="M53" s="19">
        <v>420</v>
      </c>
      <c r="N53" s="50">
        <v>387</v>
      </c>
      <c r="O53" s="19">
        <v>5551</v>
      </c>
      <c r="P53" s="50">
        <v>1670</v>
      </c>
      <c r="Q53" s="19">
        <v>104</v>
      </c>
      <c r="R53" s="50">
        <v>107</v>
      </c>
      <c r="S53" s="19">
        <v>5697</v>
      </c>
      <c r="T53" s="50">
        <v>1806</v>
      </c>
      <c r="U53" s="19">
        <v>4478</v>
      </c>
      <c r="V53" s="50">
        <v>1450</v>
      </c>
      <c r="W53" s="52" t="s">
        <v>31</v>
      </c>
      <c r="X53" s="19">
        <v>395</v>
      </c>
      <c r="Y53" s="50">
        <v>435</v>
      </c>
      <c r="Z53" s="19">
        <v>238</v>
      </c>
      <c r="AA53" s="50">
        <v>324</v>
      </c>
      <c r="AB53" s="19">
        <v>71</v>
      </c>
      <c r="AC53" s="50">
        <v>125</v>
      </c>
      <c r="AD53" s="19">
        <v>1953</v>
      </c>
      <c r="AE53" s="50">
        <v>1456</v>
      </c>
      <c r="AF53" s="19">
        <v>1238</v>
      </c>
      <c r="AG53" s="50">
        <v>870</v>
      </c>
      <c r="AH53" s="52" t="s">
        <v>31</v>
      </c>
      <c r="AI53" s="19">
        <v>497</v>
      </c>
      <c r="AJ53" s="50">
        <v>283</v>
      </c>
      <c r="AK53" s="19">
        <v>68</v>
      </c>
      <c r="AL53" s="50">
        <v>76</v>
      </c>
      <c r="AM53" s="19">
        <v>985</v>
      </c>
      <c r="AN53" s="50">
        <v>574</v>
      </c>
      <c r="AO53" s="19">
        <v>325</v>
      </c>
      <c r="AP53" s="50">
        <v>313</v>
      </c>
      <c r="AQ53" s="19">
        <v>104</v>
      </c>
      <c r="AR53" s="50">
        <v>107</v>
      </c>
      <c r="AS53" s="52" t="s">
        <v>31</v>
      </c>
      <c r="AT53" s="19">
        <v>878</v>
      </c>
      <c r="AU53" s="50">
        <v>755</v>
      </c>
      <c r="AV53" s="19">
        <v>402</v>
      </c>
      <c r="AW53" s="50">
        <v>452</v>
      </c>
      <c r="AX53" s="19">
        <v>201</v>
      </c>
      <c r="AY53" s="50">
        <v>234</v>
      </c>
      <c r="AZ53" s="19">
        <v>52</v>
      </c>
      <c r="BA53" s="50">
        <v>95</v>
      </c>
      <c r="BB53" s="19">
        <v>638</v>
      </c>
      <c r="BC53" s="50">
        <v>511</v>
      </c>
      <c r="BD53" s="52" t="s">
        <v>31</v>
      </c>
      <c r="BE53" s="19">
        <v>913</v>
      </c>
      <c r="BF53" s="50">
        <v>572</v>
      </c>
      <c r="BG53" s="19">
        <v>517</v>
      </c>
      <c r="BH53" s="50">
        <v>385</v>
      </c>
      <c r="BI53" s="19">
        <v>332</v>
      </c>
      <c r="BJ53" s="50">
        <v>300</v>
      </c>
      <c r="BK53" s="19">
        <v>184</v>
      </c>
      <c r="BL53" s="50">
        <v>240</v>
      </c>
      <c r="BM53" s="19">
        <v>1399</v>
      </c>
      <c r="BN53" s="50">
        <v>833</v>
      </c>
      <c r="BO53" s="52" t="s">
        <v>31</v>
      </c>
      <c r="BP53" s="19">
        <v>49</v>
      </c>
      <c r="BQ53" s="50">
        <v>74</v>
      </c>
      <c r="BR53" s="19">
        <v>256</v>
      </c>
      <c r="BS53" s="50">
        <v>266</v>
      </c>
      <c r="BT53" s="19">
        <v>1144</v>
      </c>
      <c r="BU53" s="50">
        <v>608</v>
      </c>
      <c r="BV53" s="19">
        <v>78</v>
      </c>
      <c r="BW53" s="50">
        <v>131</v>
      </c>
      <c r="BX53" s="19">
        <v>513</v>
      </c>
      <c r="BY53" s="50">
        <v>387</v>
      </c>
      <c r="BZ53" s="52" t="s">
        <v>31</v>
      </c>
      <c r="CA53" s="23" t="s">
        <v>61</v>
      </c>
      <c r="CB53" s="50" t="s">
        <v>61</v>
      </c>
      <c r="CC53" s="23">
        <v>323</v>
      </c>
      <c r="CD53" s="50">
        <v>307</v>
      </c>
      <c r="CE53" s="19">
        <v>1030</v>
      </c>
      <c r="CF53" s="50">
        <v>874</v>
      </c>
      <c r="CG53" s="19">
        <v>11</v>
      </c>
      <c r="CH53" s="50">
        <v>21</v>
      </c>
      <c r="CI53" s="19">
        <v>561</v>
      </c>
      <c r="CJ53" s="50">
        <v>324</v>
      </c>
      <c r="CK53" s="52" t="s">
        <v>31</v>
      </c>
      <c r="CL53" s="19">
        <v>848</v>
      </c>
      <c r="CM53" s="50">
        <v>955</v>
      </c>
      <c r="CN53" s="19">
        <v>1155</v>
      </c>
      <c r="CO53" s="50">
        <v>796</v>
      </c>
      <c r="CP53" s="19">
        <v>491</v>
      </c>
      <c r="CQ53" s="50">
        <v>500</v>
      </c>
      <c r="CR53" s="19">
        <v>0</v>
      </c>
      <c r="CS53" s="50">
        <v>200</v>
      </c>
      <c r="CT53" s="19">
        <v>989</v>
      </c>
      <c r="CU53" s="50">
        <v>821</v>
      </c>
      <c r="CV53" s="52" t="s">
        <v>31</v>
      </c>
      <c r="CW53" s="19">
        <v>737</v>
      </c>
      <c r="CX53" s="50">
        <v>792</v>
      </c>
      <c r="CY53" s="19">
        <v>622</v>
      </c>
      <c r="CZ53" s="50">
        <v>670</v>
      </c>
      <c r="DA53" s="19">
        <v>13726</v>
      </c>
      <c r="DB53" s="50">
        <v>2525</v>
      </c>
      <c r="DC53" s="19">
        <v>2818</v>
      </c>
      <c r="DD53" s="50">
        <v>1970</v>
      </c>
      <c r="DE53" s="19">
        <v>0</v>
      </c>
      <c r="DF53" s="50">
        <v>151</v>
      </c>
      <c r="DG53" s="52" t="s">
        <v>31</v>
      </c>
      <c r="DH53" s="19">
        <v>1701</v>
      </c>
      <c r="DI53" s="50">
        <v>1222</v>
      </c>
      <c r="DJ53" s="19">
        <v>1073</v>
      </c>
      <c r="DK53" s="50">
        <v>785</v>
      </c>
      <c r="DL53" s="19">
        <v>198</v>
      </c>
      <c r="DM53" s="50">
        <v>232</v>
      </c>
      <c r="DN53" s="19">
        <v>509</v>
      </c>
      <c r="DO53" s="50">
        <v>332</v>
      </c>
      <c r="DP53" s="19">
        <v>273</v>
      </c>
      <c r="DQ53" s="50">
        <v>357</v>
      </c>
      <c r="DR53" s="52" t="s">
        <v>31</v>
      </c>
      <c r="DS53" s="19">
        <v>13404</v>
      </c>
      <c r="DT53" s="50">
        <v>2734</v>
      </c>
      <c r="DU53" s="19">
        <v>0</v>
      </c>
      <c r="DV53" s="50">
        <v>225</v>
      </c>
      <c r="DW53" s="19">
        <v>68</v>
      </c>
      <c r="DX53" s="50">
        <v>102</v>
      </c>
      <c r="DY53" s="19">
        <v>13336</v>
      </c>
      <c r="DZ53" s="50">
        <v>2718</v>
      </c>
    </row>
    <row r="54" spans="1:130" x14ac:dyDescent="0.2">
      <c r="A54" s="52"/>
      <c r="B54" s="19"/>
      <c r="C54" s="50"/>
      <c r="D54" s="19"/>
      <c r="E54" s="50"/>
      <c r="F54" s="19"/>
      <c r="G54" s="50"/>
      <c r="H54" s="19"/>
      <c r="I54" s="50"/>
      <c r="J54" s="19"/>
      <c r="K54" s="50"/>
      <c r="L54" s="52"/>
      <c r="M54" s="19"/>
      <c r="N54" s="50"/>
      <c r="O54" s="19"/>
      <c r="P54" s="50"/>
      <c r="Q54" s="19"/>
      <c r="R54" s="50"/>
      <c r="S54" s="19"/>
      <c r="T54" s="50"/>
      <c r="U54" s="19"/>
      <c r="V54" s="50"/>
      <c r="W54" s="52"/>
      <c r="X54" s="19"/>
      <c r="Y54" s="50"/>
      <c r="Z54" s="19"/>
      <c r="AA54" s="50"/>
      <c r="AB54" s="19"/>
      <c r="AC54" s="50"/>
      <c r="AD54" s="19"/>
      <c r="AE54" s="50"/>
      <c r="AF54" s="19"/>
      <c r="AG54" s="50"/>
      <c r="AH54" s="52"/>
      <c r="AI54" s="19"/>
      <c r="AJ54" s="50"/>
      <c r="AK54" s="19"/>
      <c r="AL54" s="50"/>
      <c r="AM54" s="19"/>
      <c r="AN54" s="50"/>
      <c r="AO54" s="19"/>
      <c r="AP54" s="50"/>
      <c r="AQ54" s="19"/>
      <c r="AR54" s="50"/>
      <c r="AS54" s="52"/>
      <c r="AT54" s="19"/>
      <c r="AU54" s="50"/>
      <c r="AV54" s="19"/>
      <c r="AW54" s="50"/>
      <c r="AX54" s="19"/>
      <c r="AY54" s="50"/>
      <c r="AZ54" s="19"/>
      <c r="BA54" s="50"/>
      <c r="BB54" s="19"/>
      <c r="BC54" s="50"/>
      <c r="BD54" s="52"/>
      <c r="BE54" s="19"/>
      <c r="BF54" s="50"/>
      <c r="BG54" s="19"/>
      <c r="BH54" s="50"/>
      <c r="BI54" s="19"/>
      <c r="BJ54" s="50"/>
      <c r="BK54" s="19"/>
      <c r="BL54" s="50"/>
      <c r="BM54" s="19"/>
      <c r="BN54" s="50"/>
      <c r="BO54" s="52"/>
      <c r="BP54" s="19"/>
      <c r="BQ54" s="50"/>
      <c r="BR54" s="19"/>
      <c r="BS54" s="50"/>
      <c r="BT54" s="19"/>
      <c r="BU54" s="50"/>
      <c r="BV54" s="19"/>
      <c r="BW54" s="50"/>
      <c r="BX54" s="19"/>
      <c r="BY54" s="50"/>
      <c r="BZ54" s="52"/>
      <c r="CA54" s="56"/>
      <c r="CB54" s="50"/>
      <c r="CC54" s="19"/>
      <c r="CD54" s="50"/>
      <c r="CE54" s="19"/>
      <c r="CF54" s="50"/>
      <c r="CG54" s="19"/>
      <c r="CH54" s="50"/>
      <c r="CI54" s="19"/>
      <c r="CJ54" s="50"/>
      <c r="CK54" s="52"/>
      <c r="CL54" s="19"/>
      <c r="CM54" s="50"/>
      <c r="CN54" s="19"/>
      <c r="CO54" s="50"/>
      <c r="CP54" s="19"/>
      <c r="CQ54" s="50"/>
      <c r="CR54" s="19"/>
      <c r="CS54" s="50"/>
      <c r="CT54" s="19"/>
      <c r="CU54" s="50"/>
      <c r="CV54" s="52"/>
      <c r="CW54" s="19"/>
      <c r="CX54" s="50"/>
      <c r="CY54" s="19"/>
      <c r="CZ54" s="50"/>
      <c r="DA54" s="19"/>
      <c r="DB54" s="50"/>
      <c r="DC54" s="19"/>
      <c r="DD54" s="50"/>
      <c r="DE54" s="19"/>
      <c r="DF54" s="50"/>
      <c r="DG54" s="52"/>
      <c r="DH54" s="19"/>
      <c r="DI54" s="50"/>
      <c r="DJ54" s="19"/>
      <c r="DK54" s="50"/>
      <c r="DL54" s="19"/>
      <c r="DM54" s="50"/>
      <c r="DN54" s="19"/>
      <c r="DO54" s="50"/>
      <c r="DP54" s="19"/>
      <c r="DQ54" s="50"/>
      <c r="DR54" s="52"/>
      <c r="DS54" s="19"/>
      <c r="DT54" s="50"/>
      <c r="DU54" s="19"/>
      <c r="DV54" s="50"/>
      <c r="DW54" s="19"/>
      <c r="DX54" s="50"/>
      <c r="DY54" s="19"/>
      <c r="DZ54" s="50"/>
    </row>
    <row r="55" spans="1:130" x14ac:dyDescent="0.2">
      <c r="A55" s="52" t="s">
        <v>32</v>
      </c>
      <c r="B55" s="19">
        <v>19431954</v>
      </c>
      <c r="C55" s="50">
        <v>5997</v>
      </c>
      <c r="D55" s="19">
        <v>17297785</v>
      </c>
      <c r="E55" s="50">
        <v>33907</v>
      </c>
      <c r="F55" s="19">
        <v>1715158</v>
      </c>
      <c r="G55" s="50">
        <v>32741</v>
      </c>
      <c r="H55" s="19">
        <v>272066</v>
      </c>
      <c r="I55" s="50">
        <v>11081</v>
      </c>
      <c r="J55" s="19">
        <v>1648</v>
      </c>
      <c r="K55" s="50">
        <v>769</v>
      </c>
      <c r="L55" s="52" t="s">
        <v>32</v>
      </c>
      <c r="M55" s="19">
        <v>6790</v>
      </c>
      <c r="N55" s="50">
        <v>2773</v>
      </c>
      <c r="O55" s="19">
        <v>3642</v>
      </c>
      <c r="P55" s="50">
        <v>1008</v>
      </c>
      <c r="Q55" s="19">
        <v>699</v>
      </c>
      <c r="R55" s="50">
        <v>500</v>
      </c>
      <c r="S55" s="19">
        <v>23533</v>
      </c>
      <c r="T55" s="50">
        <v>4535</v>
      </c>
      <c r="U55" s="19">
        <v>4058</v>
      </c>
      <c r="V55" s="50">
        <v>944</v>
      </c>
      <c r="W55" s="52" t="s">
        <v>32</v>
      </c>
      <c r="X55" s="19">
        <v>14393</v>
      </c>
      <c r="Y55" s="50">
        <v>2433</v>
      </c>
      <c r="Z55" s="19">
        <v>1167</v>
      </c>
      <c r="AA55" s="50">
        <v>570</v>
      </c>
      <c r="AB55" s="19">
        <v>3066</v>
      </c>
      <c r="AC55" s="50">
        <v>925</v>
      </c>
      <c r="AD55" s="19">
        <v>31672</v>
      </c>
      <c r="AE55" s="50">
        <v>3835</v>
      </c>
      <c r="AF55" s="19">
        <v>9165</v>
      </c>
      <c r="AG55" s="50">
        <v>2113</v>
      </c>
      <c r="AH55" s="52" t="s">
        <v>32</v>
      </c>
      <c r="AI55" s="19">
        <v>1034</v>
      </c>
      <c r="AJ55" s="50">
        <v>587</v>
      </c>
      <c r="AK55" s="19">
        <v>194</v>
      </c>
      <c r="AL55" s="50">
        <v>236</v>
      </c>
      <c r="AM55" s="19">
        <v>8723</v>
      </c>
      <c r="AN55" s="50">
        <v>2041</v>
      </c>
      <c r="AO55" s="19">
        <v>1371</v>
      </c>
      <c r="AP55" s="50">
        <v>586</v>
      </c>
      <c r="AQ55" s="19">
        <v>831</v>
      </c>
      <c r="AR55" s="50">
        <v>616</v>
      </c>
      <c r="AS55" s="52" t="s">
        <v>32</v>
      </c>
      <c r="AT55" s="19">
        <v>2093</v>
      </c>
      <c r="AU55" s="50">
        <v>954</v>
      </c>
      <c r="AV55" s="19">
        <v>820</v>
      </c>
      <c r="AW55" s="50">
        <v>441</v>
      </c>
      <c r="AX55" s="19">
        <v>1576</v>
      </c>
      <c r="AY55" s="50">
        <v>588</v>
      </c>
      <c r="AZ55" s="19">
        <v>1477</v>
      </c>
      <c r="BA55" s="50">
        <v>629</v>
      </c>
      <c r="BB55" s="19">
        <v>6310</v>
      </c>
      <c r="BC55" s="50">
        <v>1591</v>
      </c>
      <c r="BD55" s="52" t="s">
        <v>32</v>
      </c>
      <c r="BE55" s="19">
        <v>14626</v>
      </c>
      <c r="BF55" s="50">
        <v>2145</v>
      </c>
      <c r="BG55" s="19">
        <v>3030</v>
      </c>
      <c r="BH55" s="50">
        <v>1079</v>
      </c>
      <c r="BI55" s="19">
        <v>1209</v>
      </c>
      <c r="BJ55" s="50">
        <v>709</v>
      </c>
      <c r="BK55" s="19">
        <v>702</v>
      </c>
      <c r="BL55" s="50">
        <v>471</v>
      </c>
      <c r="BM55" s="19">
        <v>2058</v>
      </c>
      <c r="BN55" s="50">
        <v>712</v>
      </c>
      <c r="BO55" s="52" t="s">
        <v>32</v>
      </c>
      <c r="BP55" s="19">
        <v>0</v>
      </c>
      <c r="BQ55" s="50">
        <v>165</v>
      </c>
      <c r="BR55" s="19">
        <v>280</v>
      </c>
      <c r="BS55" s="50">
        <v>206</v>
      </c>
      <c r="BT55" s="19">
        <v>1692</v>
      </c>
      <c r="BU55" s="50">
        <v>1175</v>
      </c>
      <c r="BV55" s="19">
        <v>2212</v>
      </c>
      <c r="BW55" s="50">
        <v>855</v>
      </c>
      <c r="BX55" s="19">
        <v>29210</v>
      </c>
      <c r="BY55" s="50">
        <v>3440</v>
      </c>
      <c r="BZ55" s="52" t="s">
        <v>32</v>
      </c>
      <c r="CA55" s="19">
        <v>1723</v>
      </c>
      <c r="CB55" s="50">
        <v>1545</v>
      </c>
      <c r="CC55" s="23" t="s">
        <v>61</v>
      </c>
      <c r="CD55" s="50" t="s">
        <v>61</v>
      </c>
      <c r="CE55" s="23">
        <v>10866</v>
      </c>
      <c r="CF55" s="50">
        <v>2636</v>
      </c>
      <c r="CG55" s="19">
        <v>119</v>
      </c>
      <c r="CH55" s="50">
        <v>162</v>
      </c>
      <c r="CI55" s="19">
        <v>8574</v>
      </c>
      <c r="CJ55" s="50">
        <v>2495</v>
      </c>
      <c r="CK55" s="52" t="s">
        <v>32</v>
      </c>
      <c r="CL55" s="19">
        <v>1379</v>
      </c>
      <c r="CM55" s="50">
        <v>741</v>
      </c>
      <c r="CN55" s="19">
        <v>2020</v>
      </c>
      <c r="CO55" s="50">
        <v>977</v>
      </c>
      <c r="CP55" s="19">
        <v>24243</v>
      </c>
      <c r="CQ55" s="50">
        <v>3737</v>
      </c>
      <c r="CR55" s="19">
        <v>2810</v>
      </c>
      <c r="CS55" s="50">
        <v>1927</v>
      </c>
      <c r="CT55" s="19">
        <v>5743</v>
      </c>
      <c r="CU55" s="50">
        <v>1819</v>
      </c>
      <c r="CV55" s="52" t="s">
        <v>32</v>
      </c>
      <c r="CW55" s="19">
        <v>443</v>
      </c>
      <c r="CX55" s="50">
        <v>310</v>
      </c>
      <c r="CY55" s="19">
        <v>1458</v>
      </c>
      <c r="CZ55" s="50">
        <v>720</v>
      </c>
      <c r="DA55" s="19">
        <v>13125</v>
      </c>
      <c r="DB55" s="50">
        <v>2518</v>
      </c>
      <c r="DC55" s="19">
        <v>822</v>
      </c>
      <c r="DD55" s="50">
        <v>441</v>
      </c>
      <c r="DE55" s="19">
        <v>2412</v>
      </c>
      <c r="DF55" s="50">
        <v>993</v>
      </c>
      <c r="DG55" s="52" t="s">
        <v>32</v>
      </c>
      <c r="DH55" s="19">
        <v>11810</v>
      </c>
      <c r="DI55" s="50">
        <v>2127</v>
      </c>
      <c r="DJ55" s="19">
        <v>2792</v>
      </c>
      <c r="DK55" s="50">
        <v>914</v>
      </c>
      <c r="DL55" s="19">
        <v>725</v>
      </c>
      <c r="DM55" s="50">
        <v>421</v>
      </c>
      <c r="DN55" s="19">
        <v>1412</v>
      </c>
      <c r="DO55" s="50">
        <v>532</v>
      </c>
      <c r="DP55" s="19">
        <v>309</v>
      </c>
      <c r="DQ55" s="50">
        <v>332</v>
      </c>
      <c r="DR55" s="52" t="s">
        <v>32</v>
      </c>
      <c r="DS55" s="19">
        <v>146945</v>
      </c>
      <c r="DT55" s="50">
        <v>8788</v>
      </c>
      <c r="DU55" s="19">
        <v>4536</v>
      </c>
      <c r="DV55" s="50">
        <v>1114</v>
      </c>
      <c r="DW55" s="19">
        <v>313</v>
      </c>
      <c r="DX55" s="50">
        <v>277</v>
      </c>
      <c r="DY55" s="19">
        <v>142096</v>
      </c>
      <c r="DZ55" s="50">
        <v>8647</v>
      </c>
    </row>
    <row r="56" spans="1:130" x14ac:dyDescent="0.2">
      <c r="A56" s="52" t="s">
        <v>33</v>
      </c>
      <c r="B56" s="19">
        <v>9737365</v>
      </c>
      <c r="C56" s="50">
        <v>5593</v>
      </c>
      <c r="D56" s="19">
        <v>8233641</v>
      </c>
      <c r="E56" s="50">
        <v>32920</v>
      </c>
      <c r="F56" s="19">
        <v>1176351</v>
      </c>
      <c r="G56" s="50">
        <v>28011</v>
      </c>
      <c r="H56" s="19">
        <v>275922</v>
      </c>
      <c r="I56" s="50">
        <v>11861</v>
      </c>
      <c r="J56" s="19">
        <v>3268</v>
      </c>
      <c r="K56" s="50">
        <v>1477</v>
      </c>
      <c r="L56" s="52" t="s">
        <v>33</v>
      </c>
      <c r="M56" s="19">
        <v>4199</v>
      </c>
      <c r="N56" s="50">
        <v>2237</v>
      </c>
      <c r="O56" s="19">
        <v>4437</v>
      </c>
      <c r="P56" s="50">
        <v>1555</v>
      </c>
      <c r="Q56" s="19">
        <v>1350</v>
      </c>
      <c r="R56" s="50">
        <v>861</v>
      </c>
      <c r="S56" s="19">
        <v>14315</v>
      </c>
      <c r="T56" s="50">
        <v>2791</v>
      </c>
      <c r="U56" s="19">
        <v>4554</v>
      </c>
      <c r="V56" s="50">
        <v>1429</v>
      </c>
      <c r="W56" s="52" t="s">
        <v>33</v>
      </c>
      <c r="X56" s="19">
        <v>3918</v>
      </c>
      <c r="Y56" s="50">
        <v>1886</v>
      </c>
      <c r="Z56" s="19">
        <v>1111</v>
      </c>
      <c r="AA56" s="50">
        <v>594</v>
      </c>
      <c r="AB56" s="19">
        <v>2032</v>
      </c>
      <c r="AC56" s="50">
        <v>694</v>
      </c>
      <c r="AD56" s="19">
        <v>24551</v>
      </c>
      <c r="AE56" s="50">
        <v>4252</v>
      </c>
      <c r="AF56" s="19">
        <v>20440</v>
      </c>
      <c r="AG56" s="50">
        <v>3273</v>
      </c>
      <c r="AH56" s="52" t="s">
        <v>33</v>
      </c>
      <c r="AI56" s="19">
        <v>1016</v>
      </c>
      <c r="AJ56" s="50">
        <v>656</v>
      </c>
      <c r="AK56" s="19">
        <v>750</v>
      </c>
      <c r="AL56" s="50">
        <v>767</v>
      </c>
      <c r="AM56" s="19">
        <v>6500</v>
      </c>
      <c r="AN56" s="50">
        <v>2139</v>
      </c>
      <c r="AO56" s="19">
        <v>1888</v>
      </c>
      <c r="AP56" s="50">
        <v>992</v>
      </c>
      <c r="AQ56" s="19">
        <v>1380</v>
      </c>
      <c r="AR56" s="50">
        <v>808</v>
      </c>
      <c r="AS56" s="52" t="s">
        <v>33</v>
      </c>
      <c r="AT56" s="19">
        <v>1237</v>
      </c>
      <c r="AU56" s="50">
        <v>608</v>
      </c>
      <c r="AV56" s="19">
        <v>3911</v>
      </c>
      <c r="AW56" s="50">
        <v>1279</v>
      </c>
      <c r="AX56" s="19">
        <v>1474</v>
      </c>
      <c r="AY56" s="50">
        <v>1072</v>
      </c>
      <c r="AZ56" s="19">
        <v>615</v>
      </c>
      <c r="BA56" s="50">
        <v>581</v>
      </c>
      <c r="BB56" s="19">
        <v>13538</v>
      </c>
      <c r="BC56" s="50">
        <v>3445</v>
      </c>
      <c r="BD56" s="52" t="s">
        <v>33</v>
      </c>
      <c r="BE56" s="19">
        <v>6177</v>
      </c>
      <c r="BF56" s="50">
        <v>1780</v>
      </c>
      <c r="BG56" s="19">
        <v>6438</v>
      </c>
      <c r="BH56" s="50">
        <v>1724</v>
      </c>
      <c r="BI56" s="19">
        <v>1969</v>
      </c>
      <c r="BJ56" s="50">
        <v>823</v>
      </c>
      <c r="BK56" s="19">
        <v>1661</v>
      </c>
      <c r="BL56" s="50">
        <v>799</v>
      </c>
      <c r="BM56" s="19">
        <v>1207</v>
      </c>
      <c r="BN56" s="50">
        <v>581</v>
      </c>
      <c r="BO56" s="52" t="s">
        <v>33</v>
      </c>
      <c r="BP56" s="19">
        <v>750</v>
      </c>
      <c r="BQ56" s="50">
        <v>622</v>
      </c>
      <c r="BR56" s="19">
        <v>648</v>
      </c>
      <c r="BS56" s="50">
        <v>506</v>
      </c>
      <c r="BT56" s="19">
        <v>2165</v>
      </c>
      <c r="BU56" s="50">
        <v>1189</v>
      </c>
      <c r="BV56" s="19">
        <v>1923</v>
      </c>
      <c r="BW56" s="50">
        <v>1130</v>
      </c>
      <c r="BX56" s="19">
        <v>7690</v>
      </c>
      <c r="BY56" s="50">
        <v>1944</v>
      </c>
      <c r="BZ56" s="52" t="s">
        <v>33</v>
      </c>
      <c r="CA56" s="19">
        <v>1143</v>
      </c>
      <c r="CB56" s="50">
        <v>736</v>
      </c>
      <c r="CC56" s="19">
        <v>22751</v>
      </c>
      <c r="CD56" s="50">
        <v>3821</v>
      </c>
      <c r="CE56" s="23" t="s">
        <v>61</v>
      </c>
      <c r="CF56" s="50" t="s">
        <v>61</v>
      </c>
      <c r="CG56" s="23">
        <v>0</v>
      </c>
      <c r="CH56" s="50">
        <v>149</v>
      </c>
      <c r="CI56" s="19">
        <v>8939</v>
      </c>
      <c r="CJ56" s="50">
        <v>2359</v>
      </c>
      <c r="CK56" s="52" t="s">
        <v>33</v>
      </c>
      <c r="CL56" s="19">
        <v>1743</v>
      </c>
      <c r="CM56" s="50">
        <v>1271</v>
      </c>
      <c r="CN56" s="19">
        <v>1442</v>
      </c>
      <c r="CO56" s="50">
        <v>710</v>
      </c>
      <c r="CP56" s="19">
        <v>13268</v>
      </c>
      <c r="CQ56" s="50">
        <v>3125</v>
      </c>
      <c r="CR56" s="19">
        <v>560</v>
      </c>
      <c r="CS56" s="50">
        <v>349</v>
      </c>
      <c r="CT56" s="19">
        <v>22996</v>
      </c>
      <c r="CU56" s="50">
        <v>3454</v>
      </c>
      <c r="CV56" s="52" t="s">
        <v>33</v>
      </c>
      <c r="CW56" s="19">
        <v>0</v>
      </c>
      <c r="CX56" s="50">
        <v>155</v>
      </c>
      <c r="CY56" s="19">
        <v>7249</v>
      </c>
      <c r="CZ56" s="50">
        <v>1922</v>
      </c>
      <c r="DA56" s="19">
        <v>9617</v>
      </c>
      <c r="DB56" s="50">
        <v>2552</v>
      </c>
      <c r="DC56" s="19">
        <v>1084</v>
      </c>
      <c r="DD56" s="50">
        <v>861</v>
      </c>
      <c r="DE56" s="19">
        <v>863</v>
      </c>
      <c r="DF56" s="50">
        <v>636</v>
      </c>
      <c r="DG56" s="52" t="s">
        <v>33</v>
      </c>
      <c r="DH56" s="19">
        <v>30058</v>
      </c>
      <c r="DI56" s="50">
        <v>4051</v>
      </c>
      <c r="DJ56" s="19">
        <v>1929</v>
      </c>
      <c r="DK56" s="50">
        <v>862</v>
      </c>
      <c r="DL56" s="19">
        <v>3684</v>
      </c>
      <c r="DM56" s="50">
        <v>1684</v>
      </c>
      <c r="DN56" s="19">
        <v>1449</v>
      </c>
      <c r="DO56" s="50">
        <v>749</v>
      </c>
      <c r="DP56" s="19">
        <v>35</v>
      </c>
      <c r="DQ56" s="50">
        <v>56</v>
      </c>
      <c r="DR56" s="52" t="s">
        <v>33</v>
      </c>
      <c r="DS56" s="19">
        <v>51451</v>
      </c>
      <c r="DT56" s="50">
        <v>5768</v>
      </c>
      <c r="DU56" s="19">
        <v>1526</v>
      </c>
      <c r="DV56" s="50">
        <v>959</v>
      </c>
      <c r="DW56" s="19">
        <v>1073</v>
      </c>
      <c r="DX56" s="50">
        <v>709</v>
      </c>
      <c r="DY56" s="19">
        <v>48852</v>
      </c>
      <c r="DZ56" s="50">
        <v>5497</v>
      </c>
    </row>
    <row r="57" spans="1:130" x14ac:dyDescent="0.2">
      <c r="A57" s="52" t="s">
        <v>34</v>
      </c>
      <c r="B57" s="19">
        <v>714804</v>
      </c>
      <c r="C57" s="50">
        <v>1226</v>
      </c>
      <c r="D57" s="19">
        <v>593677</v>
      </c>
      <c r="E57" s="50">
        <v>6918</v>
      </c>
      <c r="F57" s="19">
        <v>78944</v>
      </c>
      <c r="G57" s="50">
        <v>6064</v>
      </c>
      <c r="H57" s="19">
        <v>38908</v>
      </c>
      <c r="I57" s="50">
        <v>4434</v>
      </c>
      <c r="J57" s="19">
        <v>0</v>
      </c>
      <c r="K57" s="50">
        <v>192</v>
      </c>
      <c r="L57" s="52" t="s">
        <v>34</v>
      </c>
      <c r="M57" s="19">
        <v>159</v>
      </c>
      <c r="N57" s="50">
        <v>164</v>
      </c>
      <c r="O57" s="19">
        <v>1312</v>
      </c>
      <c r="P57" s="50">
        <v>1178</v>
      </c>
      <c r="Q57" s="19">
        <v>0</v>
      </c>
      <c r="R57" s="50">
        <v>192</v>
      </c>
      <c r="S57" s="19">
        <v>2051</v>
      </c>
      <c r="T57" s="50">
        <v>1187</v>
      </c>
      <c r="U57" s="19">
        <v>1463</v>
      </c>
      <c r="V57" s="50">
        <v>1377</v>
      </c>
      <c r="W57" s="52" t="s">
        <v>34</v>
      </c>
      <c r="X57" s="19">
        <v>75</v>
      </c>
      <c r="Y57" s="50">
        <v>105</v>
      </c>
      <c r="Z57" s="19">
        <v>0</v>
      </c>
      <c r="AA57" s="50">
        <v>189</v>
      </c>
      <c r="AB57" s="19">
        <v>116</v>
      </c>
      <c r="AC57" s="50">
        <v>150</v>
      </c>
      <c r="AD57" s="19">
        <v>1109</v>
      </c>
      <c r="AE57" s="50">
        <v>606</v>
      </c>
      <c r="AF57" s="19">
        <v>305</v>
      </c>
      <c r="AG57" s="50">
        <v>293</v>
      </c>
      <c r="AH57" s="52" t="s">
        <v>34</v>
      </c>
      <c r="AI57" s="19">
        <v>0</v>
      </c>
      <c r="AJ57" s="50">
        <v>185</v>
      </c>
      <c r="AK57" s="19">
        <v>218</v>
      </c>
      <c r="AL57" s="50">
        <v>252</v>
      </c>
      <c r="AM57" s="19">
        <v>270</v>
      </c>
      <c r="AN57" s="50">
        <v>169</v>
      </c>
      <c r="AO57" s="19">
        <v>769</v>
      </c>
      <c r="AP57" s="50">
        <v>899</v>
      </c>
      <c r="AQ57" s="19">
        <v>255</v>
      </c>
      <c r="AR57" s="50">
        <v>188</v>
      </c>
      <c r="AS57" s="52" t="s">
        <v>34</v>
      </c>
      <c r="AT57" s="19">
        <v>0</v>
      </c>
      <c r="AU57" s="50">
        <v>170</v>
      </c>
      <c r="AV57" s="19">
        <v>22</v>
      </c>
      <c r="AW57" s="50">
        <v>51</v>
      </c>
      <c r="AX57" s="19">
        <v>86</v>
      </c>
      <c r="AY57" s="50">
        <v>135</v>
      </c>
      <c r="AZ57" s="19">
        <v>0</v>
      </c>
      <c r="BA57" s="50">
        <v>165</v>
      </c>
      <c r="BB57" s="19">
        <v>147</v>
      </c>
      <c r="BC57" s="50">
        <v>138</v>
      </c>
      <c r="BD57" s="52" t="s">
        <v>34</v>
      </c>
      <c r="BE57" s="19">
        <v>50</v>
      </c>
      <c r="BF57" s="50">
        <v>84</v>
      </c>
      <c r="BG57" s="19">
        <v>513</v>
      </c>
      <c r="BH57" s="50">
        <v>388</v>
      </c>
      <c r="BI57" s="19">
        <v>15790</v>
      </c>
      <c r="BJ57" s="50">
        <v>2994</v>
      </c>
      <c r="BK57" s="19">
        <v>309</v>
      </c>
      <c r="BL57" s="50">
        <v>277</v>
      </c>
      <c r="BM57" s="19">
        <v>492</v>
      </c>
      <c r="BN57" s="50">
        <v>356</v>
      </c>
      <c r="BO57" s="52" t="s">
        <v>34</v>
      </c>
      <c r="BP57" s="19">
        <v>1563</v>
      </c>
      <c r="BQ57" s="50">
        <v>789</v>
      </c>
      <c r="BR57" s="19">
        <v>289</v>
      </c>
      <c r="BS57" s="50">
        <v>207</v>
      </c>
      <c r="BT57" s="19">
        <v>297</v>
      </c>
      <c r="BU57" s="50">
        <v>291</v>
      </c>
      <c r="BV57" s="19">
        <v>49</v>
      </c>
      <c r="BW57" s="50">
        <v>82</v>
      </c>
      <c r="BX57" s="19">
        <v>124</v>
      </c>
      <c r="BY57" s="50">
        <v>132</v>
      </c>
      <c r="BZ57" s="52" t="s">
        <v>34</v>
      </c>
      <c r="CA57" s="19">
        <v>81</v>
      </c>
      <c r="CB57" s="50">
        <v>70</v>
      </c>
      <c r="CC57" s="19">
        <v>141</v>
      </c>
      <c r="CD57" s="50">
        <v>154</v>
      </c>
      <c r="CE57" s="19">
        <v>45</v>
      </c>
      <c r="CF57" s="50">
        <v>73</v>
      </c>
      <c r="CG57" s="23" t="s">
        <v>61</v>
      </c>
      <c r="CH57" s="50" t="s">
        <v>61</v>
      </c>
      <c r="CI57" s="23">
        <v>316</v>
      </c>
      <c r="CJ57" s="50">
        <v>326</v>
      </c>
      <c r="CK57" s="52" t="s">
        <v>34</v>
      </c>
      <c r="CL57" s="19">
        <v>204</v>
      </c>
      <c r="CM57" s="50">
        <v>228</v>
      </c>
      <c r="CN57" s="19">
        <v>1058</v>
      </c>
      <c r="CO57" s="50">
        <v>775</v>
      </c>
      <c r="CP57" s="19">
        <v>0</v>
      </c>
      <c r="CQ57" s="50">
        <v>172</v>
      </c>
      <c r="CR57" s="19">
        <v>0</v>
      </c>
      <c r="CS57" s="50">
        <v>200</v>
      </c>
      <c r="CT57" s="19">
        <v>48</v>
      </c>
      <c r="CU57" s="50">
        <v>91</v>
      </c>
      <c r="CV57" s="52" t="s">
        <v>34</v>
      </c>
      <c r="CW57" s="19">
        <v>2940</v>
      </c>
      <c r="CX57" s="50">
        <v>1791</v>
      </c>
      <c r="CY57" s="19">
        <v>128</v>
      </c>
      <c r="CZ57" s="50">
        <v>181</v>
      </c>
      <c r="DA57" s="19">
        <v>2989</v>
      </c>
      <c r="DB57" s="50">
        <v>1087</v>
      </c>
      <c r="DC57" s="19">
        <v>487</v>
      </c>
      <c r="DD57" s="50">
        <v>570</v>
      </c>
      <c r="DE57" s="19">
        <v>117</v>
      </c>
      <c r="DF57" s="50">
        <v>197</v>
      </c>
      <c r="DG57" s="52" t="s">
        <v>34</v>
      </c>
      <c r="DH57" s="19">
        <v>558</v>
      </c>
      <c r="DI57" s="50">
        <v>480</v>
      </c>
      <c r="DJ57" s="19">
        <v>642</v>
      </c>
      <c r="DK57" s="50">
        <v>369</v>
      </c>
      <c r="DL57" s="19">
        <v>0</v>
      </c>
      <c r="DM57" s="50">
        <v>190</v>
      </c>
      <c r="DN57" s="19">
        <v>464</v>
      </c>
      <c r="DO57" s="50">
        <v>382</v>
      </c>
      <c r="DP57" s="19">
        <v>857</v>
      </c>
      <c r="DQ57" s="50">
        <v>750</v>
      </c>
      <c r="DR57" s="52" t="s">
        <v>34</v>
      </c>
      <c r="DS57" s="19">
        <v>3275</v>
      </c>
      <c r="DT57" s="50">
        <v>1041</v>
      </c>
      <c r="DU57" s="19">
        <v>0</v>
      </c>
      <c r="DV57" s="50">
        <v>225</v>
      </c>
      <c r="DW57" s="19">
        <v>120</v>
      </c>
      <c r="DX57" s="50">
        <v>205</v>
      </c>
      <c r="DY57" s="19">
        <v>3155</v>
      </c>
      <c r="DZ57" s="50">
        <v>1014</v>
      </c>
    </row>
    <row r="58" spans="1:130" x14ac:dyDescent="0.2">
      <c r="A58" s="52" t="s">
        <v>35</v>
      </c>
      <c r="B58" s="19">
        <v>11439593</v>
      </c>
      <c r="C58" s="50">
        <v>5197</v>
      </c>
      <c r="D58" s="19">
        <v>9748676</v>
      </c>
      <c r="E58" s="50">
        <v>32878</v>
      </c>
      <c r="F58" s="19">
        <v>1458505</v>
      </c>
      <c r="G58" s="50">
        <v>30005</v>
      </c>
      <c r="H58" s="19">
        <v>185749</v>
      </c>
      <c r="I58" s="50">
        <v>11791</v>
      </c>
      <c r="J58" s="19">
        <v>1318</v>
      </c>
      <c r="K58" s="50">
        <v>685</v>
      </c>
      <c r="L58" s="52" t="s">
        <v>35</v>
      </c>
      <c r="M58" s="19">
        <v>663</v>
      </c>
      <c r="N58" s="50">
        <v>538</v>
      </c>
      <c r="O58" s="19">
        <v>2793</v>
      </c>
      <c r="P58" s="50">
        <v>901</v>
      </c>
      <c r="Q58" s="19">
        <v>738</v>
      </c>
      <c r="R58" s="50">
        <v>546</v>
      </c>
      <c r="S58" s="19">
        <v>9126</v>
      </c>
      <c r="T58" s="50">
        <v>2034</v>
      </c>
      <c r="U58" s="19">
        <v>3654</v>
      </c>
      <c r="V58" s="50">
        <v>1463</v>
      </c>
      <c r="W58" s="52" t="s">
        <v>35</v>
      </c>
      <c r="X58" s="19">
        <v>1365</v>
      </c>
      <c r="Y58" s="50">
        <v>754</v>
      </c>
      <c r="Z58" s="19">
        <v>19</v>
      </c>
      <c r="AA58" s="50">
        <v>44</v>
      </c>
      <c r="AB58" s="19">
        <v>295</v>
      </c>
      <c r="AC58" s="50">
        <v>280</v>
      </c>
      <c r="AD58" s="19">
        <v>16042</v>
      </c>
      <c r="AE58" s="50">
        <v>3206</v>
      </c>
      <c r="AF58" s="19">
        <v>4389</v>
      </c>
      <c r="AG58" s="50">
        <v>1477</v>
      </c>
      <c r="AH58" s="52" t="s">
        <v>35</v>
      </c>
      <c r="AI58" s="19">
        <v>23</v>
      </c>
      <c r="AJ58" s="50">
        <v>39</v>
      </c>
      <c r="AK58" s="19">
        <v>1359</v>
      </c>
      <c r="AL58" s="50">
        <v>1289</v>
      </c>
      <c r="AM58" s="19">
        <v>8352</v>
      </c>
      <c r="AN58" s="50">
        <v>2036</v>
      </c>
      <c r="AO58" s="19">
        <v>14000</v>
      </c>
      <c r="AP58" s="50">
        <v>2501</v>
      </c>
      <c r="AQ58" s="19">
        <v>1163</v>
      </c>
      <c r="AR58" s="50">
        <v>655</v>
      </c>
      <c r="AS58" s="52" t="s">
        <v>35</v>
      </c>
      <c r="AT58" s="19">
        <v>1247</v>
      </c>
      <c r="AU58" s="50">
        <v>703</v>
      </c>
      <c r="AV58" s="19">
        <v>13311</v>
      </c>
      <c r="AW58" s="50">
        <v>3138</v>
      </c>
      <c r="AX58" s="19">
        <v>2020</v>
      </c>
      <c r="AY58" s="50">
        <v>1042</v>
      </c>
      <c r="AZ58" s="19">
        <v>122</v>
      </c>
      <c r="BA58" s="50">
        <v>156</v>
      </c>
      <c r="BB58" s="19">
        <v>3155</v>
      </c>
      <c r="BC58" s="50">
        <v>1267</v>
      </c>
      <c r="BD58" s="52" t="s">
        <v>35</v>
      </c>
      <c r="BE58" s="19">
        <v>3147</v>
      </c>
      <c r="BF58" s="50">
        <v>1476</v>
      </c>
      <c r="BG58" s="19">
        <v>16503</v>
      </c>
      <c r="BH58" s="50">
        <v>3461</v>
      </c>
      <c r="BI58" s="19">
        <v>1334</v>
      </c>
      <c r="BJ58" s="50">
        <v>865</v>
      </c>
      <c r="BK58" s="19">
        <v>1354</v>
      </c>
      <c r="BL58" s="50">
        <v>934</v>
      </c>
      <c r="BM58" s="19">
        <v>1370</v>
      </c>
      <c r="BN58" s="50">
        <v>582</v>
      </c>
      <c r="BO58" s="52" t="s">
        <v>35</v>
      </c>
      <c r="BP58" s="19">
        <v>465</v>
      </c>
      <c r="BQ58" s="50">
        <v>302</v>
      </c>
      <c r="BR58" s="19">
        <v>383</v>
      </c>
      <c r="BS58" s="50">
        <v>509</v>
      </c>
      <c r="BT58" s="19">
        <v>1030</v>
      </c>
      <c r="BU58" s="50">
        <v>710</v>
      </c>
      <c r="BV58" s="19">
        <v>745</v>
      </c>
      <c r="BW58" s="50">
        <v>802</v>
      </c>
      <c r="BX58" s="19">
        <v>3181</v>
      </c>
      <c r="BY58" s="50">
        <v>1093</v>
      </c>
      <c r="BZ58" s="52" t="s">
        <v>35</v>
      </c>
      <c r="CA58" s="19">
        <v>1208</v>
      </c>
      <c r="CB58" s="50">
        <v>1046</v>
      </c>
      <c r="CC58" s="19">
        <v>8011</v>
      </c>
      <c r="CD58" s="50">
        <v>2133</v>
      </c>
      <c r="CE58" s="19">
        <v>11127</v>
      </c>
      <c r="CF58" s="50">
        <v>5317</v>
      </c>
      <c r="CG58" s="19">
        <v>34</v>
      </c>
      <c r="CH58" s="50">
        <v>56</v>
      </c>
      <c r="CI58" s="23" t="s">
        <v>61</v>
      </c>
      <c r="CJ58" s="50" t="s">
        <v>61</v>
      </c>
      <c r="CK58" s="52" t="s">
        <v>35</v>
      </c>
      <c r="CL58" s="23">
        <v>1459</v>
      </c>
      <c r="CM58" s="50">
        <v>827</v>
      </c>
      <c r="CN58" s="19">
        <v>925</v>
      </c>
      <c r="CO58" s="50">
        <v>423</v>
      </c>
      <c r="CP58" s="19">
        <v>11772</v>
      </c>
      <c r="CQ58" s="50">
        <v>2199</v>
      </c>
      <c r="CR58" s="19">
        <v>1021</v>
      </c>
      <c r="CS58" s="50">
        <v>1266</v>
      </c>
      <c r="CT58" s="19">
        <v>1730</v>
      </c>
      <c r="CU58" s="50">
        <v>992</v>
      </c>
      <c r="CV58" s="52" t="s">
        <v>35</v>
      </c>
      <c r="CW58" s="19">
        <v>0</v>
      </c>
      <c r="CX58" s="50">
        <v>155</v>
      </c>
      <c r="CY58" s="19">
        <v>5100</v>
      </c>
      <c r="CZ58" s="50">
        <v>2115</v>
      </c>
      <c r="DA58" s="19">
        <v>5773</v>
      </c>
      <c r="DB58" s="50">
        <v>1733</v>
      </c>
      <c r="DC58" s="19">
        <v>1794</v>
      </c>
      <c r="DD58" s="50">
        <v>972</v>
      </c>
      <c r="DE58" s="19">
        <v>393</v>
      </c>
      <c r="DF58" s="50">
        <v>267</v>
      </c>
      <c r="DG58" s="52" t="s">
        <v>35</v>
      </c>
      <c r="DH58" s="19">
        <v>5206</v>
      </c>
      <c r="DI58" s="50">
        <v>1385</v>
      </c>
      <c r="DJ58" s="19">
        <v>3099</v>
      </c>
      <c r="DK58" s="50">
        <v>1337</v>
      </c>
      <c r="DL58" s="19">
        <v>9890</v>
      </c>
      <c r="DM58" s="50">
        <v>2304</v>
      </c>
      <c r="DN58" s="19">
        <v>2390</v>
      </c>
      <c r="DO58" s="50">
        <v>825</v>
      </c>
      <c r="DP58" s="19">
        <v>151</v>
      </c>
      <c r="DQ58" s="50">
        <v>149</v>
      </c>
      <c r="DR58" s="52" t="s">
        <v>35</v>
      </c>
      <c r="DS58" s="19">
        <v>46663</v>
      </c>
      <c r="DT58" s="50">
        <v>5344</v>
      </c>
      <c r="DU58" s="19">
        <v>3130</v>
      </c>
      <c r="DV58" s="50">
        <v>1778</v>
      </c>
      <c r="DW58" s="19">
        <v>353</v>
      </c>
      <c r="DX58" s="50">
        <v>298</v>
      </c>
      <c r="DY58" s="19">
        <v>43180</v>
      </c>
      <c r="DZ58" s="50">
        <v>4828</v>
      </c>
    </row>
    <row r="59" spans="1:130" x14ac:dyDescent="0.2">
      <c r="A59" s="52" t="s">
        <v>36</v>
      </c>
      <c r="B59" s="19">
        <v>3801521</v>
      </c>
      <c r="C59" s="50">
        <v>2431</v>
      </c>
      <c r="D59" s="19">
        <v>3131192</v>
      </c>
      <c r="E59" s="50">
        <v>15909</v>
      </c>
      <c r="F59" s="19">
        <v>545546</v>
      </c>
      <c r="G59" s="50">
        <v>16100</v>
      </c>
      <c r="H59" s="19">
        <v>109255</v>
      </c>
      <c r="I59" s="50">
        <v>7388</v>
      </c>
      <c r="J59" s="19">
        <v>1024</v>
      </c>
      <c r="K59" s="50">
        <v>805</v>
      </c>
      <c r="L59" s="52" t="s">
        <v>36</v>
      </c>
      <c r="M59" s="19">
        <v>1550</v>
      </c>
      <c r="N59" s="50">
        <v>605</v>
      </c>
      <c r="O59" s="19">
        <v>3203</v>
      </c>
      <c r="P59" s="50">
        <v>1382</v>
      </c>
      <c r="Q59" s="19">
        <v>8702</v>
      </c>
      <c r="R59" s="50">
        <v>2337</v>
      </c>
      <c r="S59" s="19">
        <v>7959</v>
      </c>
      <c r="T59" s="50">
        <v>1810</v>
      </c>
      <c r="U59" s="19">
        <v>4354</v>
      </c>
      <c r="V59" s="50">
        <v>1400</v>
      </c>
      <c r="W59" s="52" t="s">
        <v>36</v>
      </c>
      <c r="X59" s="19">
        <v>402</v>
      </c>
      <c r="Y59" s="50">
        <v>612</v>
      </c>
      <c r="Z59" s="19">
        <v>56</v>
      </c>
      <c r="AA59" s="50">
        <v>89</v>
      </c>
      <c r="AB59" s="19">
        <v>60</v>
      </c>
      <c r="AC59" s="50">
        <v>72</v>
      </c>
      <c r="AD59" s="19">
        <v>2998</v>
      </c>
      <c r="AE59" s="50">
        <v>956</v>
      </c>
      <c r="AF59" s="19">
        <v>2855</v>
      </c>
      <c r="AG59" s="50">
        <v>1007</v>
      </c>
      <c r="AH59" s="52" t="s">
        <v>36</v>
      </c>
      <c r="AI59" s="19">
        <v>649</v>
      </c>
      <c r="AJ59" s="50">
        <v>501</v>
      </c>
      <c r="AK59" s="19">
        <v>679</v>
      </c>
      <c r="AL59" s="50">
        <v>664</v>
      </c>
      <c r="AM59" s="19">
        <v>1659</v>
      </c>
      <c r="AN59" s="50">
        <v>956</v>
      </c>
      <c r="AO59" s="19">
        <v>2016</v>
      </c>
      <c r="AP59" s="50">
        <v>932</v>
      </c>
      <c r="AQ59" s="19">
        <v>386</v>
      </c>
      <c r="AR59" s="50">
        <v>274</v>
      </c>
      <c r="AS59" s="52" t="s">
        <v>36</v>
      </c>
      <c r="AT59" s="19">
        <v>6628</v>
      </c>
      <c r="AU59" s="50">
        <v>1346</v>
      </c>
      <c r="AV59" s="19">
        <v>1566</v>
      </c>
      <c r="AW59" s="50">
        <v>810</v>
      </c>
      <c r="AX59" s="19">
        <v>2348</v>
      </c>
      <c r="AY59" s="50">
        <v>925</v>
      </c>
      <c r="AZ59" s="19">
        <v>187</v>
      </c>
      <c r="BA59" s="50">
        <v>303</v>
      </c>
      <c r="BB59" s="19">
        <v>930</v>
      </c>
      <c r="BC59" s="50">
        <v>665</v>
      </c>
      <c r="BD59" s="52" t="s">
        <v>36</v>
      </c>
      <c r="BE59" s="19">
        <v>147</v>
      </c>
      <c r="BF59" s="50">
        <v>149</v>
      </c>
      <c r="BG59" s="19">
        <v>1376</v>
      </c>
      <c r="BH59" s="50">
        <v>751</v>
      </c>
      <c r="BI59" s="19">
        <v>870</v>
      </c>
      <c r="BJ59" s="50">
        <v>454</v>
      </c>
      <c r="BK59" s="19">
        <v>1950</v>
      </c>
      <c r="BL59" s="50">
        <v>1246</v>
      </c>
      <c r="BM59" s="19">
        <v>4330</v>
      </c>
      <c r="BN59" s="50">
        <v>1605</v>
      </c>
      <c r="BO59" s="52" t="s">
        <v>36</v>
      </c>
      <c r="BP59" s="19">
        <v>287</v>
      </c>
      <c r="BQ59" s="50">
        <v>270</v>
      </c>
      <c r="BR59" s="19">
        <v>1232</v>
      </c>
      <c r="BS59" s="50">
        <v>917</v>
      </c>
      <c r="BT59" s="19">
        <v>1153</v>
      </c>
      <c r="BU59" s="50">
        <v>768</v>
      </c>
      <c r="BV59" s="19">
        <v>298</v>
      </c>
      <c r="BW59" s="50">
        <v>296</v>
      </c>
      <c r="BX59" s="19">
        <v>102</v>
      </c>
      <c r="BY59" s="50">
        <v>126</v>
      </c>
      <c r="BZ59" s="52" t="s">
        <v>36</v>
      </c>
      <c r="CA59" s="19">
        <v>1408</v>
      </c>
      <c r="CB59" s="50">
        <v>883</v>
      </c>
      <c r="CC59" s="19">
        <v>1655</v>
      </c>
      <c r="CD59" s="50">
        <v>698</v>
      </c>
      <c r="CE59" s="19">
        <v>4120</v>
      </c>
      <c r="CF59" s="50">
        <v>1640</v>
      </c>
      <c r="CG59" s="19">
        <v>166</v>
      </c>
      <c r="CH59" s="50">
        <v>221</v>
      </c>
      <c r="CI59" s="19">
        <v>625</v>
      </c>
      <c r="CJ59" s="50">
        <v>360</v>
      </c>
      <c r="CK59" s="52" t="s">
        <v>36</v>
      </c>
      <c r="CL59" s="23" t="s">
        <v>61</v>
      </c>
      <c r="CM59" s="50" t="s">
        <v>61</v>
      </c>
      <c r="CN59" s="23">
        <v>716</v>
      </c>
      <c r="CO59" s="50">
        <v>401</v>
      </c>
      <c r="CP59" s="19">
        <v>1572</v>
      </c>
      <c r="CQ59" s="50">
        <v>746</v>
      </c>
      <c r="CR59" s="19">
        <v>387</v>
      </c>
      <c r="CS59" s="50">
        <v>368</v>
      </c>
      <c r="CT59" s="19">
        <v>1219</v>
      </c>
      <c r="CU59" s="50">
        <v>720</v>
      </c>
      <c r="CV59" s="52" t="s">
        <v>36</v>
      </c>
      <c r="CW59" s="19">
        <v>367</v>
      </c>
      <c r="CX59" s="50">
        <v>394</v>
      </c>
      <c r="CY59" s="19">
        <v>1385</v>
      </c>
      <c r="CZ59" s="50">
        <v>557</v>
      </c>
      <c r="DA59" s="19">
        <v>27391</v>
      </c>
      <c r="DB59" s="50">
        <v>3132</v>
      </c>
      <c r="DC59" s="19">
        <v>568</v>
      </c>
      <c r="DD59" s="50">
        <v>462</v>
      </c>
      <c r="DE59" s="19">
        <v>0</v>
      </c>
      <c r="DF59" s="50">
        <v>151</v>
      </c>
      <c r="DG59" s="52" t="s">
        <v>36</v>
      </c>
      <c r="DH59" s="19">
        <v>2369</v>
      </c>
      <c r="DI59" s="50">
        <v>1151</v>
      </c>
      <c r="DJ59" s="19">
        <v>1076</v>
      </c>
      <c r="DK59" s="50">
        <v>449</v>
      </c>
      <c r="DL59" s="19">
        <v>589</v>
      </c>
      <c r="DM59" s="50">
        <v>551</v>
      </c>
      <c r="DN59" s="19">
        <v>1125</v>
      </c>
      <c r="DO59" s="50">
        <v>820</v>
      </c>
      <c r="DP59" s="19">
        <v>561</v>
      </c>
      <c r="DQ59" s="50">
        <v>396</v>
      </c>
      <c r="DR59" s="52" t="s">
        <v>36</v>
      </c>
      <c r="DS59" s="19">
        <v>15528</v>
      </c>
      <c r="DT59" s="50">
        <v>2852</v>
      </c>
      <c r="DU59" s="19">
        <v>509</v>
      </c>
      <c r="DV59" s="50">
        <v>437</v>
      </c>
      <c r="DW59" s="19">
        <v>547</v>
      </c>
      <c r="DX59" s="50">
        <v>474</v>
      </c>
      <c r="DY59" s="19">
        <v>14472</v>
      </c>
      <c r="DZ59" s="50">
        <v>2761</v>
      </c>
    </row>
    <row r="60" spans="1:130" x14ac:dyDescent="0.2">
      <c r="A60" s="52"/>
      <c r="B60" s="19"/>
      <c r="C60" s="50"/>
      <c r="D60" s="19"/>
      <c r="E60" s="50"/>
      <c r="F60" s="19"/>
      <c r="G60" s="50"/>
      <c r="H60" s="19"/>
      <c r="I60" s="50"/>
      <c r="J60" s="19"/>
      <c r="K60" s="50"/>
      <c r="L60" s="52"/>
      <c r="M60" s="19"/>
      <c r="N60" s="50"/>
      <c r="O60" s="19"/>
      <c r="P60" s="50"/>
      <c r="Q60" s="19"/>
      <c r="R60" s="50"/>
      <c r="S60" s="19"/>
      <c r="T60" s="50"/>
      <c r="U60" s="19"/>
      <c r="V60" s="50"/>
      <c r="W60" s="52"/>
      <c r="X60" s="19"/>
      <c r="Y60" s="50"/>
      <c r="Z60" s="19"/>
      <c r="AA60" s="50"/>
      <c r="AB60" s="19"/>
      <c r="AC60" s="50"/>
      <c r="AD60" s="19"/>
      <c r="AE60" s="50"/>
      <c r="AF60" s="19"/>
      <c r="AG60" s="50"/>
      <c r="AH60" s="52"/>
      <c r="AI60" s="19"/>
      <c r="AJ60" s="50"/>
      <c r="AK60" s="19"/>
      <c r="AL60" s="50"/>
      <c r="AM60" s="19"/>
      <c r="AN60" s="50"/>
      <c r="AO60" s="19"/>
      <c r="AP60" s="50"/>
      <c r="AQ60" s="19"/>
      <c r="AR60" s="50"/>
      <c r="AS60" s="52"/>
      <c r="AT60" s="19"/>
      <c r="AU60" s="50"/>
      <c r="AV60" s="19"/>
      <c r="AW60" s="50"/>
      <c r="AX60" s="19"/>
      <c r="AY60" s="50"/>
      <c r="AZ60" s="19"/>
      <c r="BA60" s="50"/>
      <c r="BB60" s="19"/>
      <c r="BC60" s="50"/>
      <c r="BD60" s="52"/>
      <c r="BE60" s="19"/>
      <c r="BF60" s="50"/>
      <c r="BG60" s="19"/>
      <c r="BH60" s="50"/>
      <c r="BI60" s="19"/>
      <c r="BJ60" s="50"/>
      <c r="BK60" s="19"/>
      <c r="BL60" s="50"/>
      <c r="BM60" s="19"/>
      <c r="BN60" s="50"/>
      <c r="BO60" s="52"/>
      <c r="BP60" s="19"/>
      <c r="BQ60" s="50"/>
      <c r="BR60" s="19"/>
      <c r="BS60" s="50"/>
      <c r="BT60" s="19"/>
      <c r="BU60" s="50"/>
      <c r="BV60" s="19"/>
      <c r="BW60" s="50"/>
      <c r="BX60" s="19"/>
      <c r="BY60" s="50"/>
      <c r="BZ60" s="52"/>
      <c r="CA60" s="19"/>
      <c r="CB60" s="50"/>
      <c r="CC60" s="19"/>
      <c r="CD60" s="50"/>
      <c r="CE60" s="19"/>
      <c r="CF60" s="50"/>
      <c r="CG60" s="19"/>
      <c r="CH60" s="50"/>
      <c r="CI60" s="19"/>
      <c r="CJ60" s="50"/>
      <c r="CK60" s="52"/>
      <c r="CL60" s="56"/>
      <c r="CM60" s="50"/>
      <c r="CN60" s="19"/>
      <c r="CO60" s="50"/>
      <c r="CP60" s="19"/>
      <c r="CQ60" s="50"/>
      <c r="CR60" s="19"/>
      <c r="CS60" s="50"/>
      <c r="CT60" s="19"/>
      <c r="CU60" s="50"/>
      <c r="CV60" s="52"/>
      <c r="CW60" s="19"/>
      <c r="CX60" s="50"/>
      <c r="CY60" s="19"/>
      <c r="CZ60" s="50"/>
      <c r="DA60" s="19"/>
      <c r="DB60" s="50"/>
      <c r="DC60" s="19"/>
      <c r="DD60" s="50"/>
      <c r="DE60" s="19"/>
      <c r="DF60" s="50"/>
      <c r="DG60" s="52"/>
      <c r="DH60" s="19"/>
      <c r="DI60" s="50"/>
      <c r="DJ60" s="19"/>
      <c r="DK60" s="50"/>
      <c r="DL60" s="19"/>
      <c r="DM60" s="50"/>
      <c r="DN60" s="19"/>
      <c r="DO60" s="50"/>
      <c r="DP60" s="19"/>
      <c r="DQ60" s="50"/>
      <c r="DR60" s="52"/>
      <c r="DS60" s="19"/>
      <c r="DT60" s="50"/>
      <c r="DU60" s="19"/>
      <c r="DV60" s="50"/>
      <c r="DW60" s="19"/>
      <c r="DX60" s="50"/>
      <c r="DY60" s="19"/>
      <c r="DZ60" s="50"/>
    </row>
    <row r="61" spans="1:130" x14ac:dyDescent="0.2">
      <c r="A61" s="52" t="s">
        <v>37</v>
      </c>
      <c r="B61" s="19">
        <v>3888216</v>
      </c>
      <c r="C61" s="50">
        <v>3139</v>
      </c>
      <c r="D61" s="19">
        <v>3154813</v>
      </c>
      <c r="E61" s="50">
        <v>21706</v>
      </c>
      <c r="F61" s="19">
        <v>571472</v>
      </c>
      <c r="G61" s="50">
        <v>19031</v>
      </c>
      <c r="H61" s="19">
        <v>143841</v>
      </c>
      <c r="I61" s="50">
        <v>11050</v>
      </c>
      <c r="J61" s="19">
        <v>704</v>
      </c>
      <c r="K61" s="50">
        <v>1069</v>
      </c>
      <c r="L61" s="52" t="s">
        <v>37</v>
      </c>
      <c r="M61" s="19">
        <v>3439</v>
      </c>
      <c r="N61" s="50">
        <v>1206</v>
      </c>
      <c r="O61" s="19">
        <v>7611</v>
      </c>
      <c r="P61" s="50">
        <v>2104</v>
      </c>
      <c r="Q61" s="19">
        <v>608</v>
      </c>
      <c r="R61" s="50">
        <v>470</v>
      </c>
      <c r="S61" s="19">
        <v>31380</v>
      </c>
      <c r="T61" s="50">
        <v>4781</v>
      </c>
      <c r="U61" s="19">
        <v>6024</v>
      </c>
      <c r="V61" s="50">
        <v>3381</v>
      </c>
      <c r="W61" s="52" t="s">
        <v>37</v>
      </c>
      <c r="X61" s="19">
        <v>251</v>
      </c>
      <c r="Y61" s="50">
        <v>297</v>
      </c>
      <c r="Z61" s="19">
        <v>321</v>
      </c>
      <c r="AA61" s="50">
        <v>339</v>
      </c>
      <c r="AB61" s="19">
        <v>388</v>
      </c>
      <c r="AC61" s="50">
        <v>360</v>
      </c>
      <c r="AD61" s="19">
        <v>4099</v>
      </c>
      <c r="AE61" s="50">
        <v>1836</v>
      </c>
      <c r="AF61" s="19">
        <v>605</v>
      </c>
      <c r="AG61" s="50">
        <v>476</v>
      </c>
      <c r="AH61" s="52" t="s">
        <v>37</v>
      </c>
      <c r="AI61" s="19">
        <v>2404</v>
      </c>
      <c r="AJ61" s="50">
        <v>1038</v>
      </c>
      <c r="AK61" s="19">
        <v>7191</v>
      </c>
      <c r="AL61" s="50">
        <v>2168</v>
      </c>
      <c r="AM61" s="19">
        <v>1577</v>
      </c>
      <c r="AN61" s="50">
        <v>671</v>
      </c>
      <c r="AO61" s="19">
        <v>845</v>
      </c>
      <c r="AP61" s="50">
        <v>446</v>
      </c>
      <c r="AQ61" s="19">
        <v>872</v>
      </c>
      <c r="AR61" s="50">
        <v>788</v>
      </c>
      <c r="AS61" s="52" t="s">
        <v>37</v>
      </c>
      <c r="AT61" s="19">
        <v>798</v>
      </c>
      <c r="AU61" s="50">
        <v>531</v>
      </c>
      <c r="AV61" s="19">
        <v>663</v>
      </c>
      <c r="AW61" s="50">
        <v>674</v>
      </c>
      <c r="AX61" s="19">
        <v>690</v>
      </c>
      <c r="AY61" s="50">
        <v>623</v>
      </c>
      <c r="AZ61" s="19">
        <v>47</v>
      </c>
      <c r="BA61" s="50">
        <v>77</v>
      </c>
      <c r="BB61" s="19">
        <v>412</v>
      </c>
      <c r="BC61" s="50">
        <v>413</v>
      </c>
      <c r="BD61" s="52" t="s">
        <v>37</v>
      </c>
      <c r="BE61" s="19">
        <v>1577</v>
      </c>
      <c r="BF61" s="50">
        <v>754</v>
      </c>
      <c r="BG61" s="19">
        <v>1283</v>
      </c>
      <c r="BH61" s="50">
        <v>1122</v>
      </c>
      <c r="BI61" s="19">
        <v>2457</v>
      </c>
      <c r="BJ61" s="50">
        <v>1394</v>
      </c>
      <c r="BK61" s="19">
        <v>926</v>
      </c>
      <c r="BL61" s="50">
        <v>989</v>
      </c>
      <c r="BM61" s="19">
        <v>558</v>
      </c>
      <c r="BN61" s="50">
        <v>365</v>
      </c>
      <c r="BO61" s="52" t="s">
        <v>37</v>
      </c>
      <c r="BP61" s="19">
        <v>2889</v>
      </c>
      <c r="BQ61" s="50">
        <v>1930</v>
      </c>
      <c r="BR61" s="19">
        <v>1011</v>
      </c>
      <c r="BS61" s="50">
        <v>804</v>
      </c>
      <c r="BT61" s="19">
        <v>2513</v>
      </c>
      <c r="BU61" s="50">
        <v>1166</v>
      </c>
      <c r="BV61" s="19">
        <v>0</v>
      </c>
      <c r="BW61" s="50">
        <v>185</v>
      </c>
      <c r="BX61" s="19">
        <v>823</v>
      </c>
      <c r="BY61" s="50">
        <v>548</v>
      </c>
      <c r="BZ61" s="52" t="s">
        <v>37</v>
      </c>
      <c r="CA61" s="19">
        <v>2203</v>
      </c>
      <c r="CB61" s="50">
        <v>1242</v>
      </c>
      <c r="CC61" s="19">
        <v>2951</v>
      </c>
      <c r="CD61" s="50">
        <v>1729</v>
      </c>
      <c r="CE61" s="19">
        <v>779</v>
      </c>
      <c r="CF61" s="50">
        <v>454</v>
      </c>
      <c r="CG61" s="19">
        <v>1154</v>
      </c>
      <c r="CH61" s="50">
        <v>999</v>
      </c>
      <c r="CI61" s="19">
        <v>482</v>
      </c>
      <c r="CJ61" s="50">
        <v>369</v>
      </c>
      <c r="CK61" s="52" t="s">
        <v>37</v>
      </c>
      <c r="CL61" s="19">
        <v>1323</v>
      </c>
      <c r="CM61" s="50">
        <v>740</v>
      </c>
      <c r="CN61" s="23" t="s">
        <v>61</v>
      </c>
      <c r="CO61" s="50" t="s">
        <v>61</v>
      </c>
      <c r="CP61" s="23">
        <v>1456</v>
      </c>
      <c r="CQ61" s="50">
        <v>810</v>
      </c>
      <c r="CR61" s="19">
        <v>121</v>
      </c>
      <c r="CS61" s="50">
        <v>211</v>
      </c>
      <c r="CT61" s="19">
        <v>666</v>
      </c>
      <c r="CU61" s="50">
        <v>633</v>
      </c>
      <c r="CV61" s="52" t="s">
        <v>37</v>
      </c>
      <c r="CW61" s="19">
        <v>49</v>
      </c>
      <c r="CX61" s="50">
        <v>86</v>
      </c>
      <c r="CY61" s="19">
        <v>741</v>
      </c>
      <c r="CZ61" s="50">
        <v>625</v>
      </c>
      <c r="DA61" s="19">
        <v>8185</v>
      </c>
      <c r="DB61" s="50">
        <v>2236</v>
      </c>
      <c r="DC61" s="19">
        <v>3518</v>
      </c>
      <c r="DD61" s="50">
        <v>1694</v>
      </c>
      <c r="DE61" s="19">
        <v>115</v>
      </c>
      <c r="DF61" s="50">
        <v>192</v>
      </c>
      <c r="DG61" s="52" t="s">
        <v>37</v>
      </c>
      <c r="DH61" s="19">
        <v>3264</v>
      </c>
      <c r="DI61" s="50">
        <v>1670</v>
      </c>
      <c r="DJ61" s="19">
        <v>29782</v>
      </c>
      <c r="DK61" s="50">
        <v>3669</v>
      </c>
      <c r="DL61" s="19">
        <v>0</v>
      </c>
      <c r="DM61" s="50">
        <v>190</v>
      </c>
      <c r="DN61" s="19">
        <v>1064</v>
      </c>
      <c r="DO61" s="50">
        <v>769</v>
      </c>
      <c r="DP61" s="19">
        <v>1022</v>
      </c>
      <c r="DQ61" s="50">
        <v>792</v>
      </c>
      <c r="DR61" s="52" t="s">
        <v>37</v>
      </c>
      <c r="DS61" s="19">
        <v>18090</v>
      </c>
      <c r="DT61" s="50">
        <v>2679</v>
      </c>
      <c r="DU61" s="19">
        <v>94</v>
      </c>
      <c r="DV61" s="50">
        <v>147</v>
      </c>
      <c r="DW61" s="19">
        <v>206</v>
      </c>
      <c r="DX61" s="50">
        <v>205</v>
      </c>
      <c r="DY61" s="19">
        <v>17790</v>
      </c>
      <c r="DZ61" s="50">
        <v>2663</v>
      </c>
    </row>
    <row r="62" spans="1:130" x14ac:dyDescent="0.2">
      <c r="A62" s="52" t="s">
        <v>38</v>
      </c>
      <c r="B62" s="19">
        <v>12639493</v>
      </c>
      <c r="C62" s="50">
        <v>5012</v>
      </c>
      <c r="D62" s="19">
        <v>11113742</v>
      </c>
      <c r="E62" s="50">
        <v>26981</v>
      </c>
      <c r="F62" s="19">
        <v>1240573</v>
      </c>
      <c r="G62" s="50">
        <v>25055</v>
      </c>
      <c r="H62" s="19">
        <v>224280</v>
      </c>
      <c r="I62" s="50">
        <v>10969</v>
      </c>
      <c r="J62" s="19">
        <v>720</v>
      </c>
      <c r="K62" s="50">
        <v>471</v>
      </c>
      <c r="L62" s="52" t="s">
        <v>38</v>
      </c>
      <c r="M62" s="19">
        <v>667</v>
      </c>
      <c r="N62" s="50">
        <v>397</v>
      </c>
      <c r="O62" s="19">
        <v>2189</v>
      </c>
      <c r="P62" s="50">
        <v>848</v>
      </c>
      <c r="Q62" s="19">
        <v>1971</v>
      </c>
      <c r="R62" s="50">
        <v>1256</v>
      </c>
      <c r="S62" s="19">
        <v>7269</v>
      </c>
      <c r="T62" s="50">
        <v>1507</v>
      </c>
      <c r="U62" s="19">
        <v>2039</v>
      </c>
      <c r="V62" s="50">
        <v>1200</v>
      </c>
      <c r="W62" s="52" t="s">
        <v>38</v>
      </c>
      <c r="X62" s="19">
        <v>5411</v>
      </c>
      <c r="Y62" s="50">
        <v>1895</v>
      </c>
      <c r="Z62" s="19">
        <v>6338</v>
      </c>
      <c r="AA62" s="50">
        <v>2047</v>
      </c>
      <c r="AB62" s="19">
        <v>1601</v>
      </c>
      <c r="AC62" s="50">
        <v>721</v>
      </c>
      <c r="AD62" s="19">
        <v>14195</v>
      </c>
      <c r="AE62" s="50">
        <v>2193</v>
      </c>
      <c r="AF62" s="19">
        <v>7412</v>
      </c>
      <c r="AG62" s="50">
        <v>2179</v>
      </c>
      <c r="AH62" s="52" t="s">
        <v>38</v>
      </c>
      <c r="AI62" s="19">
        <v>487</v>
      </c>
      <c r="AJ62" s="50">
        <v>460</v>
      </c>
      <c r="AK62" s="19">
        <v>331</v>
      </c>
      <c r="AL62" s="50">
        <v>461</v>
      </c>
      <c r="AM62" s="19">
        <v>3865</v>
      </c>
      <c r="AN62" s="50">
        <v>1172</v>
      </c>
      <c r="AO62" s="19">
        <v>1157</v>
      </c>
      <c r="AP62" s="50">
        <v>457</v>
      </c>
      <c r="AQ62" s="19">
        <v>682</v>
      </c>
      <c r="AR62" s="50">
        <v>430</v>
      </c>
      <c r="AS62" s="52" t="s">
        <v>38</v>
      </c>
      <c r="AT62" s="19">
        <v>713</v>
      </c>
      <c r="AU62" s="50">
        <v>476</v>
      </c>
      <c r="AV62" s="19">
        <v>1402</v>
      </c>
      <c r="AW62" s="50">
        <v>854</v>
      </c>
      <c r="AX62" s="19">
        <v>1226</v>
      </c>
      <c r="AY62" s="50">
        <v>725</v>
      </c>
      <c r="AZ62" s="19">
        <v>951</v>
      </c>
      <c r="BA62" s="50">
        <v>519</v>
      </c>
      <c r="BB62" s="19">
        <v>17561</v>
      </c>
      <c r="BC62" s="50">
        <v>2687</v>
      </c>
      <c r="BD62" s="52" t="s">
        <v>38</v>
      </c>
      <c r="BE62" s="19">
        <v>7336</v>
      </c>
      <c r="BF62" s="50">
        <v>2093</v>
      </c>
      <c r="BG62" s="19">
        <v>3179</v>
      </c>
      <c r="BH62" s="50">
        <v>1081</v>
      </c>
      <c r="BI62" s="19">
        <v>902</v>
      </c>
      <c r="BJ62" s="50">
        <v>515</v>
      </c>
      <c r="BK62" s="19">
        <v>329</v>
      </c>
      <c r="BL62" s="50">
        <v>254</v>
      </c>
      <c r="BM62" s="19">
        <v>2151</v>
      </c>
      <c r="BN62" s="50">
        <v>931</v>
      </c>
      <c r="BO62" s="52" t="s">
        <v>38</v>
      </c>
      <c r="BP62" s="19">
        <v>201</v>
      </c>
      <c r="BQ62" s="50">
        <v>175</v>
      </c>
      <c r="BR62" s="19">
        <v>302</v>
      </c>
      <c r="BS62" s="50">
        <v>227</v>
      </c>
      <c r="BT62" s="19">
        <v>595</v>
      </c>
      <c r="BU62" s="50">
        <v>409</v>
      </c>
      <c r="BV62" s="19">
        <v>906</v>
      </c>
      <c r="BW62" s="50">
        <v>623</v>
      </c>
      <c r="BX62" s="19">
        <v>36413</v>
      </c>
      <c r="BY62" s="50">
        <v>3204</v>
      </c>
      <c r="BZ62" s="52" t="s">
        <v>38</v>
      </c>
      <c r="CA62" s="19">
        <v>383</v>
      </c>
      <c r="CB62" s="50">
        <v>312</v>
      </c>
      <c r="CC62" s="19">
        <v>33475</v>
      </c>
      <c r="CD62" s="50">
        <v>4246</v>
      </c>
      <c r="CE62" s="19">
        <v>7480</v>
      </c>
      <c r="CF62" s="50">
        <v>1856</v>
      </c>
      <c r="CG62" s="19">
        <v>464</v>
      </c>
      <c r="CH62" s="50">
        <v>485</v>
      </c>
      <c r="CI62" s="19">
        <v>11615</v>
      </c>
      <c r="CJ62" s="50">
        <v>2006</v>
      </c>
      <c r="CK62" s="52" t="s">
        <v>38</v>
      </c>
      <c r="CL62" s="19">
        <v>2085</v>
      </c>
      <c r="CM62" s="50">
        <v>1078</v>
      </c>
      <c r="CN62" s="19">
        <v>1503</v>
      </c>
      <c r="CO62" s="50">
        <v>1022</v>
      </c>
      <c r="CP62" s="23" t="s">
        <v>61</v>
      </c>
      <c r="CQ62" s="50" t="s">
        <v>61</v>
      </c>
      <c r="CR62" s="23">
        <v>697</v>
      </c>
      <c r="CS62" s="50">
        <v>488</v>
      </c>
      <c r="CT62" s="19">
        <v>3853</v>
      </c>
      <c r="CU62" s="50">
        <v>1134</v>
      </c>
      <c r="CV62" s="52" t="s">
        <v>38</v>
      </c>
      <c r="CW62" s="19">
        <v>188</v>
      </c>
      <c r="CX62" s="50">
        <v>201</v>
      </c>
      <c r="CY62" s="19">
        <v>3335</v>
      </c>
      <c r="CZ62" s="50">
        <v>1146</v>
      </c>
      <c r="DA62" s="19">
        <v>9631</v>
      </c>
      <c r="DB62" s="50">
        <v>2227</v>
      </c>
      <c r="DC62" s="19">
        <v>972</v>
      </c>
      <c r="DD62" s="50">
        <v>605</v>
      </c>
      <c r="DE62" s="19">
        <v>621</v>
      </c>
      <c r="DF62" s="50">
        <v>359</v>
      </c>
      <c r="DG62" s="52" t="s">
        <v>38</v>
      </c>
      <c r="DH62" s="19">
        <v>9392</v>
      </c>
      <c r="DI62" s="50">
        <v>2291</v>
      </c>
      <c r="DJ62" s="19">
        <v>2460</v>
      </c>
      <c r="DK62" s="50">
        <v>1383</v>
      </c>
      <c r="DL62" s="19">
        <v>3524</v>
      </c>
      <c r="DM62" s="50">
        <v>1170</v>
      </c>
      <c r="DN62" s="19">
        <v>1586</v>
      </c>
      <c r="DO62" s="50">
        <v>711</v>
      </c>
      <c r="DP62" s="19">
        <v>515</v>
      </c>
      <c r="DQ62" s="50">
        <v>681</v>
      </c>
      <c r="DR62" s="52" t="s">
        <v>38</v>
      </c>
      <c r="DS62" s="19">
        <v>60898</v>
      </c>
      <c r="DT62" s="50">
        <v>5797</v>
      </c>
      <c r="DU62" s="19">
        <v>8640</v>
      </c>
      <c r="DV62" s="50">
        <v>3713</v>
      </c>
      <c r="DW62" s="19">
        <v>422</v>
      </c>
      <c r="DX62" s="50">
        <v>325</v>
      </c>
      <c r="DY62" s="19">
        <v>51836</v>
      </c>
      <c r="DZ62" s="50">
        <v>4857</v>
      </c>
    </row>
    <row r="63" spans="1:130" x14ac:dyDescent="0.2">
      <c r="A63" s="52" t="s">
        <v>40</v>
      </c>
      <c r="B63" s="19">
        <v>1040986</v>
      </c>
      <c r="C63" s="50">
        <v>1700</v>
      </c>
      <c r="D63" s="19">
        <v>905093</v>
      </c>
      <c r="E63" s="50">
        <v>9118</v>
      </c>
      <c r="F63" s="19">
        <v>94129</v>
      </c>
      <c r="G63" s="50">
        <v>7465</v>
      </c>
      <c r="H63" s="19">
        <v>34108</v>
      </c>
      <c r="I63" s="50">
        <v>3955</v>
      </c>
      <c r="J63" s="19">
        <v>279</v>
      </c>
      <c r="K63" s="50">
        <v>210</v>
      </c>
      <c r="L63" s="52" t="s">
        <v>40</v>
      </c>
      <c r="M63" s="19">
        <v>102</v>
      </c>
      <c r="N63" s="50">
        <v>169</v>
      </c>
      <c r="O63" s="19">
        <v>22</v>
      </c>
      <c r="P63" s="50">
        <v>43</v>
      </c>
      <c r="Q63" s="19">
        <v>0</v>
      </c>
      <c r="R63" s="50">
        <v>192</v>
      </c>
      <c r="S63" s="19">
        <v>2272</v>
      </c>
      <c r="T63" s="50">
        <v>941</v>
      </c>
      <c r="U63" s="19">
        <v>0</v>
      </c>
      <c r="V63" s="50">
        <v>195</v>
      </c>
      <c r="W63" s="52" t="s">
        <v>40</v>
      </c>
      <c r="X63" s="19">
        <v>2746</v>
      </c>
      <c r="Y63" s="50">
        <v>1080</v>
      </c>
      <c r="Z63" s="19">
        <v>337</v>
      </c>
      <c r="AA63" s="50">
        <v>359</v>
      </c>
      <c r="AB63" s="19">
        <v>0</v>
      </c>
      <c r="AC63" s="50">
        <v>203</v>
      </c>
      <c r="AD63" s="19">
        <v>1731</v>
      </c>
      <c r="AE63" s="50">
        <v>795</v>
      </c>
      <c r="AF63" s="19">
        <v>93</v>
      </c>
      <c r="AG63" s="50">
        <v>118</v>
      </c>
      <c r="AH63" s="52" t="s">
        <v>40</v>
      </c>
      <c r="AI63" s="19">
        <v>141</v>
      </c>
      <c r="AJ63" s="50">
        <v>236</v>
      </c>
      <c r="AK63" s="19">
        <v>44</v>
      </c>
      <c r="AL63" s="50">
        <v>97</v>
      </c>
      <c r="AM63" s="19">
        <v>323</v>
      </c>
      <c r="AN63" s="50">
        <v>308</v>
      </c>
      <c r="AO63" s="19">
        <v>22</v>
      </c>
      <c r="AP63" s="50">
        <v>43</v>
      </c>
      <c r="AQ63" s="19">
        <v>0</v>
      </c>
      <c r="AR63" s="50">
        <v>157</v>
      </c>
      <c r="AS63" s="52" t="s">
        <v>40</v>
      </c>
      <c r="AT63" s="19">
        <v>0</v>
      </c>
      <c r="AU63" s="50">
        <v>170</v>
      </c>
      <c r="AV63" s="19">
        <v>0</v>
      </c>
      <c r="AW63" s="50">
        <v>189</v>
      </c>
      <c r="AX63" s="19">
        <v>792</v>
      </c>
      <c r="AY63" s="50">
        <v>865</v>
      </c>
      <c r="AZ63" s="19">
        <v>418</v>
      </c>
      <c r="BA63" s="50">
        <v>319</v>
      </c>
      <c r="BB63" s="19">
        <v>1395</v>
      </c>
      <c r="BC63" s="50">
        <v>951</v>
      </c>
      <c r="BD63" s="52" t="s">
        <v>40</v>
      </c>
      <c r="BE63" s="19">
        <v>9091</v>
      </c>
      <c r="BF63" s="50">
        <v>1920</v>
      </c>
      <c r="BG63" s="19">
        <v>613</v>
      </c>
      <c r="BH63" s="50">
        <v>549</v>
      </c>
      <c r="BI63" s="19">
        <v>377</v>
      </c>
      <c r="BJ63" s="50">
        <v>437</v>
      </c>
      <c r="BK63" s="19">
        <v>387</v>
      </c>
      <c r="BL63" s="50">
        <v>459</v>
      </c>
      <c r="BM63" s="19">
        <v>23</v>
      </c>
      <c r="BN63" s="50">
        <v>33</v>
      </c>
      <c r="BO63" s="52" t="s">
        <v>40</v>
      </c>
      <c r="BP63" s="19">
        <v>0</v>
      </c>
      <c r="BQ63" s="50">
        <v>165</v>
      </c>
      <c r="BR63" s="19">
        <v>491</v>
      </c>
      <c r="BS63" s="50">
        <v>787</v>
      </c>
      <c r="BT63" s="19">
        <v>0</v>
      </c>
      <c r="BU63" s="50">
        <v>206</v>
      </c>
      <c r="BV63" s="19">
        <v>1037</v>
      </c>
      <c r="BW63" s="50">
        <v>615</v>
      </c>
      <c r="BX63" s="19">
        <v>1696</v>
      </c>
      <c r="BY63" s="50">
        <v>733</v>
      </c>
      <c r="BZ63" s="52" t="s">
        <v>40</v>
      </c>
      <c r="CA63" s="19">
        <v>0</v>
      </c>
      <c r="CB63" s="50">
        <v>195</v>
      </c>
      <c r="CC63" s="19">
        <v>3856</v>
      </c>
      <c r="CD63" s="50">
        <v>1030</v>
      </c>
      <c r="CE63" s="19">
        <v>740</v>
      </c>
      <c r="CF63" s="50">
        <v>589</v>
      </c>
      <c r="CG63" s="19">
        <v>0</v>
      </c>
      <c r="CH63" s="50">
        <v>149</v>
      </c>
      <c r="CI63" s="19">
        <v>217</v>
      </c>
      <c r="CJ63" s="50">
        <v>235</v>
      </c>
      <c r="CK63" s="52" t="s">
        <v>40</v>
      </c>
      <c r="CL63" s="19">
        <v>0</v>
      </c>
      <c r="CM63" s="50">
        <v>157</v>
      </c>
      <c r="CN63" s="19">
        <v>6</v>
      </c>
      <c r="CO63" s="50">
        <v>13</v>
      </c>
      <c r="CP63" s="19">
        <v>2178</v>
      </c>
      <c r="CQ63" s="50">
        <v>1890</v>
      </c>
      <c r="CR63" s="23" t="s">
        <v>61</v>
      </c>
      <c r="CS63" s="50" t="s">
        <v>61</v>
      </c>
      <c r="CT63" s="23">
        <v>486</v>
      </c>
      <c r="CU63" s="50">
        <v>419</v>
      </c>
      <c r="CV63" s="52" t="s">
        <v>40</v>
      </c>
      <c r="CW63" s="19">
        <v>0</v>
      </c>
      <c r="CX63" s="50">
        <v>155</v>
      </c>
      <c r="CY63" s="19">
        <v>6</v>
      </c>
      <c r="CZ63" s="50">
        <v>13</v>
      </c>
      <c r="DA63" s="19">
        <v>569</v>
      </c>
      <c r="DB63" s="50">
        <v>607</v>
      </c>
      <c r="DC63" s="19">
        <v>0</v>
      </c>
      <c r="DD63" s="50">
        <v>185</v>
      </c>
      <c r="DE63" s="19">
        <v>857</v>
      </c>
      <c r="DF63" s="50">
        <v>772</v>
      </c>
      <c r="DG63" s="52" t="s">
        <v>40</v>
      </c>
      <c r="DH63" s="19">
        <v>603</v>
      </c>
      <c r="DI63" s="50">
        <v>424</v>
      </c>
      <c r="DJ63" s="19">
        <v>106</v>
      </c>
      <c r="DK63" s="50">
        <v>150</v>
      </c>
      <c r="DL63" s="19">
        <v>52</v>
      </c>
      <c r="DM63" s="50">
        <v>78</v>
      </c>
      <c r="DN63" s="19">
        <v>0</v>
      </c>
      <c r="DO63" s="50">
        <v>149</v>
      </c>
      <c r="DP63" s="19">
        <v>0</v>
      </c>
      <c r="DQ63" s="50">
        <v>193</v>
      </c>
      <c r="DR63" s="52" t="s">
        <v>40</v>
      </c>
      <c r="DS63" s="19">
        <v>7656</v>
      </c>
      <c r="DT63" s="50">
        <v>1818</v>
      </c>
      <c r="DU63" s="19">
        <v>345</v>
      </c>
      <c r="DV63" s="50">
        <v>268</v>
      </c>
      <c r="DW63" s="19">
        <v>0</v>
      </c>
      <c r="DX63" s="50">
        <v>190</v>
      </c>
      <c r="DY63" s="19">
        <v>7311</v>
      </c>
      <c r="DZ63" s="50">
        <v>1824</v>
      </c>
    </row>
    <row r="64" spans="1:130" x14ac:dyDescent="0.2">
      <c r="A64" s="52" t="s">
        <v>41</v>
      </c>
      <c r="B64" s="19">
        <v>4720602</v>
      </c>
      <c r="C64" s="50">
        <v>3292</v>
      </c>
      <c r="D64" s="19">
        <v>4000306</v>
      </c>
      <c r="E64" s="50">
        <v>23018</v>
      </c>
      <c r="F64" s="19">
        <v>537062</v>
      </c>
      <c r="G64" s="50">
        <v>21454</v>
      </c>
      <c r="H64" s="19">
        <v>166047</v>
      </c>
      <c r="I64" s="50">
        <v>11725</v>
      </c>
      <c r="J64" s="19">
        <v>1715</v>
      </c>
      <c r="K64" s="50">
        <v>910</v>
      </c>
      <c r="L64" s="52" t="s">
        <v>41</v>
      </c>
      <c r="M64" s="19">
        <v>1128</v>
      </c>
      <c r="N64" s="50">
        <v>1042</v>
      </c>
      <c r="O64" s="19">
        <v>2054</v>
      </c>
      <c r="P64" s="50">
        <v>1115</v>
      </c>
      <c r="Q64" s="19">
        <v>1970</v>
      </c>
      <c r="R64" s="50">
        <v>2020</v>
      </c>
      <c r="S64" s="19">
        <v>9781</v>
      </c>
      <c r="T64" s="50">
        <v>2424</v>
      </c>
      <c r="U64" s="19">
        <v>2570</v>
      </c>
      <c r="V64" s="50">
        <v>1107</v>
      </c>
      <c r="W64" s="52" t="s">
        <v>41</v>
      </c>
      <c r="X64" s="19">
        <v>3174</v>
      </c>
      <c r="Y64" s="50">
        <v>1767</v>
      </c>
      <c r="Z64" s="19">
        <v>313</v>
      </c>
      <c r="AA64" s="50">
        <v>292</v>
      </c>
      <c r="AB64" s="19">
        <v>417</v>
      </c>
      <c r="AC64" s="50">
        <v>385</v>
      </c>
      <c r="AD64" s="19">
        <v>15347</v>
      </c>
      <c r="AE64" s="50">
        <v>2838</v>
      </c>
      <c r="AF64" s="19">
        <v>15856</v>
      </c>
      <c r="AG64" s="50">
        <v>2668</v>
      </c>
      <c r="AH64" s="52" t="s">
        <v>41</v>
      </c>
      <c r="AI64" s="19">
        <v>68</v>
      </c>
      <c r="AJ64" s="50">
        <v>86</v>
      </c>
      <c r="AK64" s="19">
        <v>855</v>
      </c>
      <c r="AL64" s="50">
        <v>786</v>
      </c>
      <c r="AM64" s="19">
        <v>2421</v>
      </c>
      <c r="AN64" s="50">
        <v>1119</v>
      </c>
      <c r="AO64" s="19">
        <v>2828</v>
      </c>
      <c r="AP64" s="50">
        <v>1049</v>
      </c>
      <c r="AQ64" s="19">
        <v>295</v>
      </c>
      <c r="AR64" s="50">
        <v>363</v>
      </c>
      <c r="AS64" s="52" t="s">
        <v>41</v>
      </c>
      <c r="AT64" s="19">
        <v>979</v>
      </c>
      <c r="AU64" s="50">
        <v>767</v>
      </c>
      <c r="AV64" s="19">
        <v>1384</v>
      </c>
      <c r="AW64" s="50">
        <v>677</v>
      </c>
      <c r="AX64" s="19">
        <v>1852</v>
      </c>
      <c r="AY64" s="50">
        <v>1104</v>
      </c>
      <c r="AZ64" s="19">
        <v>1094</v>
      </c>
      <c r="BA64" s="50">
        <v>810</v>
      </c>
      <c r="BB64" s="19">
        <v>3540</v>
      </c>
      <c r="BC64" s="50">
        <v>1689</v>
      </c>
      <c r="BD64" s="52" t="s">
        <v>41</v>
      </c>
      <c r="BE64" s="19">
        <v>2657</v>
      </c>
      <c r="BF64" s="50">
        <v>1099</v>
      </c>
      <c r="BG64" s="19">
        <v>2988</v>
      </c>
      <c r="BH64" s="50">
        <v>1106</v>
      </c>
      <c r="BI64" s="19">
        <v>1989</v>
      </c>
      <c r="BJ64" s="50">
        <v>1528</v>
      </c>
      <c r="BK64" s="19">
        <v>1274</v>
      </c>
      <c r="BL64" s="50">
        <v>689</v>
      </c>
      <c r="BM64" s="19">
        <v>1795</v>
      </c>
      <c r="BN64" s="50">
        <v>764</v>
      </c>
      <c r="BO64" s="52" t="s">
        <v>41</v>
      </c>
      <c r="BP64" s="19">
        <v>0</v>
      </c>
      <c r="BQ64" s="50">
        <v>165</v>
      </c>
      <c r="BR64" s="19">
        <v>397</v>
      </c>
      <c r="BS64" s="50">
        <v>368</v>
      </c>
      <c r="BT64" s="19">
        <v>742</v>
      </c>
      <c r="BU64" s="50">
        <v>505</v>
      </c>
      <c r="BV64" s="19">
        <v>1283</v>
      </c>
      <c r="BW64" s="50">
        <v>635</v>
      </c>
      <c r="BX64" s="19">
        <v>6386</v>
      </c>
      <c r="BY64" s="50">
        <v>1930</v>
      </c>
      <c r="BZ64" s="52" t="s">
        <v>41</v>
      </c>
      <c r="CA64" s="19">
        <v>345</v>
      </c>
      <c r="CB64" s="50">
        <v>315</v>
      </c>
      <c r="CC64" s="19">
        <v>8362</v>
      </c>
      <c r="CD64" s="50">
        <v>1822</v>
      </c>
      <c r="CE64" s="19">
        <v>23792</v>
      </c>
      <c r="CF64" s="50">
        <v>4731</v>
      </c>
      <c r="CG64" s="19">
        <v>46</v>
      </c>
      <c r="CH64" s="50">
        <v>74</v>
      </c>
      <c r="CI64" s="19">
        <v>9940</v>
      </c>
      <c r="CJ64" s="50">
        <v>3254</v>
      </c>
      <c r="CK64" s="52" t="s">
        <v>41</v>
      </c>
      <c r="CL64" s="19">
        <v>1693</v>
      </c>
      <c r="CM64" s="50">
        <v>1313</v>
      </c>
      <c r="CN64" s="19">
        <v>584</v>
      </c>
      <c r="CO64" s="50">
        <v>373</v>
      </c>
      <c r="CP64" s="19">
        <v>8892</v>
      </c>
      <c r="CQ64" s="50">
        <v>2533</v>
      </c>
      <c r="CR64" s="19">
        <v>1480</v>
      </c>
      <c r="CS64" s="50">
        <v>803</v>
      </c>
      <c r="CT64" s="23" t="s">
        <v>61</v>
      </c>
      <c r="CU64" s="50" t="s">
        <v>61</v>
      </c>
      <c r="CV64" s="52" t="s">
        <v>41</v>
      </c>
      <c r="CW64" s="23">
        <v>242</v>
      </c>
      <c r="CX64" s="50">
        <v>267</v>
      </c>
      <c r="CY64" s="19">
        <v>2952</v>
      </c>
      <c r="CZ64" s="50">
        <v>1138</v>
      </c>
      <c r="DA64" s="19">
        <v>5834</v>
      </c>
      <c r="DB64" s="50">
        <v>1606</v>
      </c>
      <c r="DC64" s="19">
        <v>164</v>
      </c>
      <c r="DD64" s="50">
        <v>158</v>
      </c>
      <c r="DE64" s="19">
        <v>184</v>
      </c>
      <c r="DF64" s="50">
        <v>204</v>
      </c>
      <c r="DG64" s="52" t="s">
        <v>41</v>
      </c>
      <c r="DH64" s="19">
        <v>7352</v>
      </c>
      <c r="DI64" s="50">
        <v>2030</v>
      </c>
      <c r="DJ64" s="19">
        <v>2371</v>
      </c>
      <c r="DK64" s="50">
        <v>1008</v>
      </c>
      <c r="DL64" s="19">
        <v>1347</v>
      </c>
      <c r="DM64" s="50">
        <v>1005</v>
      </c>
      <c r="DN64" s="19">
        <v>1229</v>
      </c>
      <c r="DO64" s="50">
        <v>983</v>
      </c>
      <c r="DP64" s="19">
        <v>86</v>
      </c>
      <c r="DQ64" s="50">
        <v>142</v>
      </c>
      <c r="DR64" s="52" t="s">
        <v>41</v>
      </c>
      <c r="DS64" s="19">
        <v>17187</v>
      </c>
      <c r="DT64" s="50">
        <v>3089</v>
      </c>
      <c r="DU64" s="19">
        <v>844</v>
      </c>
      <c r="DV64" s="50">
        <v>397</v>
      </c>
      <c r="DW64" s="19">
        <v>479</v>
      </c>
      <c r="DX64" s="50">
        <v>748</v>
      </c>
      <c r="DY64" s="19">
        <v>15864</v>
      </c>
      <c r="DZ64" s="50">
        <v>2916</v>
      </c>
    </row>
    <row r="65" spans="1:130" x14ac:dyDescent="0.2">
      <c r="A65" s="52" t="s">
        <v>42</v>
      </c>
      <c r="B65" s="19">
        <v>832703</v>
      </c>
      <c r="C65" s="50">
        <v>1252</v>
      </c>
      <c r="D65" s="19">
        <v>691659</v>
      </c>
      <c r="E65" s="50">
        <v>7143</v>
      </c>
      <c r="F65" s="19">
        <v>108713</v>
      </c>
      <c r="G65" s="50">
        <v>6320</v>
      </c>
      <c r="H65" s="19">
        <v>30042</v>
      </c>
      <c r="I65" s="50">
        <v>3368</v>
      </c>
      <c r="J65" s="19">
        <v>84</v>
      </c>
      <c r="K65" s="50">
        <v>139</v>
      </c>
      <c r="L65" s="52" t="s">
        <v>42</v>
      </c>
      <c r="M65" s="19">
        <v>141</v>
      </c>
      <c r="N65" s="50">
        <v>146</v>
      </c>
      <c r="O65" s="19">
        <v>1691</v>
      </c>
      <c r="P65" s="50">
        <v>892</v>
      </c>
      <c r="Q65" s="19">
        <v>0</v>
      </c>
      <c r="R65" s="50">
        <v>192</v>
      </c>
      <c r="S65" s="19">
        <v>1336</v>
      </c>
      <c r="T65" s="50">
        <v>843</v>
      </c>
      <c r="U65" s="19">
        <v>1690</v>
      </c>
      <c r="V65" s="50">
        <v>775</v>
      </c>
      <c r="W65" s="52" t="s">
        <v>42</v>
      </c>
      <c r="X65" s="19">
        <v>0</v>
      </c>
      <c r="Y65" s="50">
        <v>201</v>
      </c>
      <c r="Z65" s="19">
        <v>0</v>
      </c>
      <c r="AA65" s="50">
        <v>189</v>
      </c>
      <c r="AB65" s="19">
        <v>26</v>
      </c>
      <c r="AC65" s="50">
        <v>56</v>
      </c>
      <c r="AD65" s="19">
        <v>464</v>
      </c>
      <c r="AE65" s="50">
        <v>318</v>
      </c>
      <c r="AF65" s="19">
        <v>191</v>
      </c>
      <c r="AG65" s="50">
        <v>240</v>
      </c>
      <c r="AH65" s="52" t="s">
        <v>42</v>
      </c>
      <c r="AI65" s="19">
        <v>87</v>
      </c>
      <c r="AJ65" s="50">
        <v>119</v>
      </c>
      <c r="AK65" s="19">
        <v>25</v>
      </c>
      <c r="AL65" s="50">
        <v>42</v>
      </c>
      <c r="AM65" s="19">
        <v>349</v>
      </c>
      <c r="AN65" s="50">
        <v>312</v>
      </c>
      <c r="AO65" s="19">
        <v>286</v>
      </c>
      <c r="AP65" s="50">
        <v>369</v>
      </c>
      <c r="AQ65" s="19">
        <v>3426</v>
      </c>
      <c r="AR65" s="50">
        <v>1258</v>
      </c>
      <c r="AS65" s="52" t="s">
        <v>42</v>
      </c>
      <c r="AT65" s="19">
        <v>489</v>
      </c>
      <c r="AU65" s="50">
        <v>300</v>
      </c>
      <c r="AV65" s="19">
        <v>0</v>
      </c>
      <c r="AW65" s="50">
        <v>189</v>
      </c>
      <c r="AX65" s="19">
        <v>156</v>
      </c>
      <c r="AY65" s="50">
        <v>182</v>
      </c>
      <c r="AZ65" s="19">
        <v>0</v>
      </c>
      <c r="BA65" s="50">
        <v>165</v>
      </c>
      <c r="BB65" s="19">
        <v>153</v>
      </c>
      <c r="BC65" s="50">
        <v>144</v>
      </c>
      <c r="BD65" s="52" t="s">
        <v>42</v>
      </c>
      <c r="BE65" s="19">
        <v>83</v>
      </c>
      <c r="BF65" s="50">
        <v>136</v>
      </c>
      <c r="BG65" s="19">
        <v>213</v>
      </c>
      <c r="BH65" s="50">
        <v>274</v>
      </c>
      <c r="BI65" s="19">
        <v>5375</v>
      </c>
      <c r="BJ65" s="50">
        <v>1293</v>
      </c>
      <c r="BK65" s="19">
        <v>0</v>
      </c>
      <c r="BL65" s="50">
        <v>208</v>
      </c>
      <c r="BM65" s="19">
        <v>82</v>
      </c>
      <c r="BN65" s="50">
        <v>107</v>
      </c>
      <c r="BO65" s="52" t="s">
        <v>42</v>
      </c>
      <c r="BP65" s="19">
        <v>344</v>
      </c>
      <c r="BQ65" s="50">
        <v>324</v>
      </c>
      <c r="BR65" s="19">
        <v>2971</v>
      </c>
      <c r="BS65" s="50">
        <v>962</v>
      </c>
      <c r="BT65" s="19">
        <v>578</v>
      </c>
      <c r="BU65" s="50">
        <v>439</v>
      </c>
      <c r="BV65" s="19">
        <v>22</v>
      </c>
      <c r="BW65" s="50">
        <v>35</v>
      </c>
      <c r="BX65" s="19">
        <v>26</v>
      </c>
      <c r="BY65" s="50">
        <v>35</v>
      </c>
      <c r="BZ65" s="52" t="s">
        <v>42</v>
      </c>
      <c r="CA65" s="19">
        <v>65</v>
      </c>
      <c r="CB65" s="50">
        <v>81</v>
      </c>
      <c r="CC65" s="19">
        <v>159</v>
      </c>
      <c r="CD65" s="50">
        <v>112</v>
      </c>
      <c r="CE65" s="19">
        <v>460</v>
      </c>
      <c r="CF65" s="50">
        <v>482</v>
      </c>
      <c r="CG65" s="19">
        <v>2916</v>
      </c>
      <c r="CH65" s="50">
        <v>1247</v>
      </c>
      <c r="CI65" s="19">
        <v>90</v>
      </c>
      <c r="CJ65" s="50">
        <v>114</v>
      </c>
      <c r="CK65" s="52" t="s">
        <v>42</v>
      </c>
      <c r="CL65" s="19">
        <v>248</v>
      </c>
      <c r="CM65" s="50">
        <v>344</v>
      </c>
      <c r="CN65" s="19">
        <v>362</v>
      </c>
      <c r="CO65" s="50">
        <v>284</v>
      </c>
      <c r="CP65" s="19">
        <v>326</v>
      </c>
      <c r="CQ65" s="50">
        <v>375</v>
      </c>
      <c r="CR65" s="19">
        <v>0</v>
      </c>
      <c r="CS65" s="50">
        <v>200</v>
      </c>
      <c r="CT65" s="19">
        <v>107</v>
      </c>
      <c r="CU65" s="50">
        <v>159</v>
      </c>
      <c r="CV65" s="52" t="s">
        <v>42</v>
      </c>
      <c r="CW65" s="23" t="s">
        <v>61</v>
      </c>
      <c r="CX65" s="50" t="s">
        <v>61</v>
      </c>
      <c r="CY65" s="23">
        <v>767</v>
      </c>
      <c r="CZ65" s="50">
        <v>811</v>
      </c>
      <c r="DA65" s="19">
        <v>1390</v>
      </c>
      <c r="DB65" s="50">
        <v>815</v>
      </c>
      <c r="DC65" s="19">
        <v>80</v>
      </c>
      <c r="DD65" s="50">
        <v>111</v>
      </c>
      <c r="DE65" s="19">
        <v>84</v>
      </c>
      <c r="DF65" s="50">
        <v>120</v>
      </c>
      <c r="DG65" s="52" t="s">
        <v>42</v>
      </c>
      <c r="DH65" s="19">
        <v>298</v>
      </c>
      <c r="DI65" s="50">
        <v>317</v>
      </c>
      <c r="DJ65" s="19">
        <v>881</v>
      </c>
      <c r="DK65" s="50">
        <v>809</v>
      </c>
      <c r="DL65" s="19">
        <v>42</v>
      </c>
      <c r="DM65" s="50">
        <v>57</v>
      </c>
      <c r="DN65" s="19">
        <v>498</v>
      </c>
      <c r="DO65" s="50">
        <v>300</v>
      </c>
      <c r="DP65" s="19">
        <v>981</v>
      </c>
      <c r="DQ65" s="50">
        <v>580</v>
      </c>
      <c r="DR65" s="52" t="s">
        <v>42</v>
      </c>
      <c r="DS65" s="19">
        <v>2289</v>
      </c>
      <c r="DT65" s="50">
        <v>740</v>
      </c>
      <c r="DU65" s="19">
        <v>0</v>
      </c>
      <c r="DV65" s="50">
        <v>225</v>
      </c>
      <c r="DW65" s="19">
        <v>0</v>
      </c>
      <c r="DX65" s="50">
        <v>190</v>
      </c>
      <c r="DY65" s="19">
        <v>2289</v>
      </c>
      <c r="DZ65" s="50">
        <v>740</v>
      </c>
    </row>
    <row r="66" spans="1:130" x14ac:dyDescent="0.2">
      <c r="A66" s="52"/>
      <c r="B66" s="19"/>
      <c r="C66" s="50"/>
      <c r="D66" s="19"/>
      <c r="E66" s="50"/>
      <c r="F66" s="19"/>
      <c r="G66" s="50"/>
      <c r="H66" s="19"/>
      <c r="I66" s="50"/>
      <c r="J66" s="19"/>
      <c r="K66" s="50"/>
      <c r="L66" s="52"/>
      <c r="M66" s="19"/>
      <c r="N66" s="50"/>
      <c r="O66" s="19"/>
      <c r="P66" s="50"/>
      <c r="Q66" s="19"/>
      <c r="R66" s="50"/>
      <c r="S66" s="19"/>
      <c r="T66" s="50"/>
      <c r="U66" s="19"/>
      <c r="V66" s="50"/>
      <c r="W66" s="52"/>
      <c r="X66" s="19"/>
      <c r="Y66" s="50"/>
      <c r="Z66" s="19"/>
      <c r="AA66" s="50"/>
      <c r="AB66" s="19"/>
      <c r="AC66" s="50"/>
      <c r="AD66" s="19"/>
      <c r="AE66" s="50"/>
      <c r="AF66" s="19"/>
      <c r="AG66" s="50"/>
      <c r="AH66" s="52"/>
      <c r="AI66" s="19"/>
      <c r="AJ66" s="50"/>
      <c r="AK66" s="19"/>
      <c r="AL66" s="50"/>
      <c r="AM66" s="19"/>
      <c r="AN66" s="50"/>
      <c r="AO66" s="19"/>
      <c r="AP66" s="50"/>
      <c r="AQ66" s="19"/>
      <c r="AR66" s="50"/>
      <c r="AS66" s="52"/>
      <c r="AT66" s="19"/>
      <c r="AU66" s="50"/>
      <c r="AV66" s="19"/>
      <c r="AW66" s="50"/>
      <c r="AX66" s="19"/>
      <c r="AY66" s="50"/>
      <c r="AZ66" s="19"/>
      <c r="BA66" s="50"/>
      <c r="BB66" s="19"/>
      <c r="BC66" s="50"/>
      <c r="BD66" s="52"/>
      <c r="BE66" s="19"/>
      <c r="BF66" s="50"/>
      <c r="BG66" s="19"/>
      <c r="BH66" s="50"/>
      <c r="BI66" s="19"/>
      <c r="BJ66" s="50"/>
      <c r="BK66" s="19"/>
      <c r="BL66" s="50"/>
      <c r="BM66" s="19"/>
      <c r="BN66" s="50"/>
      <c r="BO66" s="52"/>
      <c r="BP66" s="19"/>
      <c r="BQ66" s="50"/>
      <c r="BR66" s="19"/>
      <c r="BS66" s="50"/>
      <c r="BT66" s="19"/>
      <c r="BU66" s="50"/>
      <c r="BV66" s="19"/>
      <c r="BW66" s="50"/>
      <c r="BX66" s="19"/>
      <c r="BY66" s="50"/>
      <c r="BZ66" s="52"/>
      <c r="CA66" s="19"/>
      <c r="CB66" s="50"/>
      <c r="CC66" s="19"/>
      <c r="CD66" s="50"/>
      <c r="CE66" s="19"/>
      <c r="CF66" s="50"/>
      <c r="CG66" s="19"/>
      <c r="CH66" s="50"/>
      <c r="CI66" s="19"/>
      <c r="CJ66" s="50"/>
      <c r="CK66" s="52"/>
      <c r="CL66" s="19"/>
      <c r="CM66" s="50"/>
      <c r="CN66" s="19"/>
      <c r="CO66" s="50"/>
      <c r="CP66" s="19"/>
      <c r="CQ66" s="50"/>
      <c r="CR66" s="19"/>
      <c r="CS66" s="50"/>
      <c r="CT66" s="19"/>
      <c r="CU66" s="50"/>
      <c r="CV66" s="52"/>
      <c r="CW66" s="56"/>
      <c r="CX66" s="50"/>
      <c r="CY66" s="19"/>
      <c r="CZ66" s="50"/>
      <c r="DA66" s="19"/>
      <c r="DB66" s="50"/>
      <c r="DC66" s="19"/>
      <c r="DD66" s="50"/>
      <c r="DE66" s="19"/>
      <c r="DF66" s="50"/>
      <c r="DG66" s="52"/>
      <c r="DH66" s="19"/>
      <c r="DI66" s="50"/>
      <c r="DJ66" s="19"/>
      <c r="DK66" s="50"/>
      <c r="DL66" s="19"/>
      <c r="DM66" s="50"/>
      <c r="DN66" s="19"/>
      <c r="DO66" s="50"/>
      <c r="DP66" s="19"/>
      <c r="DQ66" s="50"/>
      <c r="DR66" s="52"/>
      <c r="DS66" s="19"/>
      <c r="DT66" s="50"/>
      <c r="DU66" s="19"/>
      <c r="DV66" s="50"/>
      <c r="DW66" s="19"/>
      <c r="DX66" s="50"/>
      <c r="DY66" s="19"/>
      <c r="DZ66" s="50"/>
    </row>
    <row r="67" spans="1:130" x14ac:dyDescent="0.2">
      <c r="A67" s="52" t="s">
        <v>43</v>
      </c>
      <c r="B67" s="19">
        <v>6419226</v>
      </c>
      <c r="C67" s="50">
        <v>4130</v>
      </c>
      <c r="D67" s="19">
        <v>5429144</v>
      </c>
      <c r="E67" s="50">
        <v>23649</v>
      </c>
      <c r="F67" s="19">
        <v>779329</v>
      </c>
      <c r="G67" s="50">
        <v>22585</v>
      </c>
      <c r="H67" s="19">
        <v>186525</v>
      </c>
      <c r="I67" s="50">
        <v>10529</v>
      </c>
      <c r="J67" s="19">
        <v>8500</v>
      </c>
      <c r="K67" s="50">
        <v>2095</v>
      </c>
      <c r="L67" s="52" t="s">
        <v>43</v>
      </c>
      <c r="M67" s="19">
        <v>2079</v>
      </c>
      <c r="N67" s="50">
        <v>1357</v>
      </c>
      <c r="O67" s="19">
        <v>3787</v>
      </c>
      <c r="P67" s="50">
        <v>1460</v>
      </c>
      <c r="Q67" s="19">
        <v>4753</v>
      </c>
      <c r="R67" s="50">
        <v>2106</v>
      </c>
      <c r="S67" s="19">
        <v>7988</v>
      </c>
      <c r="T67" s="50">
        <v>2052</v>
      </c>
      <c r="U67" s="19">
        <v>1570</v>
      </c>
      <c r="V67" s="50">
        <v>689</v>
      </c>
      <c r="W67" s="52" t="s">
        <v>43</v>
      </c>
      <c r="X67" s="19">
        <v>233</v>
      </c>
      <c r="Y67" s="50">
        <v>256</v>
      </c>
      <c r="Z67" s="19">
        <v>108</v>
      </c>
      <c r="AA67" s="50">
        <v>124</v>
      </c>
      <c r="AB67" s="19">
        <v>924</v>
      </c>
      <c r="AC67" s="50">
        <v>462</v>
      </c>
      <c r="AD67" s="19">
        <v>18886</v>
      </c>
      <c r="AE67" s="50">
        <v>3545</v>
      </c>
      <c r="AF67" s="19">
        <v>18553</v>
      </c>
      <c r="AG67" s="50">
        <v>3562</v>
      </c>
      <c r="AH67" s="52" t="s">
        <v>43</v>
      </c>
      <c r="AI67" s="19">
        <v>720</v>
      </c>
      <c r="AJ67" s="50">
        <v>491</v>
      </c>
      <c r="AK67" s="19">
        <v>2616</v>
      </c>
      <c r="AL67" s="50">
        <v>2195</v>
      </c>
      <c r="AM67" s="19">
        <v>9006</v>
      </c>
      <c r="AN67" s="50">
        <v>2155</v>
      </c>
      <c r="AO67" s="19">
        <v>3300</v>
      </c>
      <c r="AP67" s="50">
        <v>1165</v>
      </c>
      <c r="AQ67" s="19">
        <v>1762</v>
      </c>
      <c r="AR67" s="50">
        <v>1990</v>
      </c>
      <c r="AS67" s="52" t="s">
        <v>43</v>
      </c>
      <c r="AT67" s="19">
        <v>1726</v>
      </c>
      <c r="AU67" s="50">
        <v>1082</v>
      </c>
      <c r="AV67" s="19">
        <v>9676</v>
      </c>
      <c r="AW67" s="50">
        <v>2316</v>
      </c>
      <c r="AX67" s="19">
        <v>6748</v>
      </c>
      <c r="AY67" s="50">
        <v>2382</v>
      </c>
      <c r="AZ67" s="19">
        <v>247</v>
      </c>
      <c r="BA67" s="50">
        <v>271</v>
      </c>
      <c r="BB67" s="19">
        <v>1836</v>
      </c>
      <c r="BC67" s="50">
        <v>934</v>
      </c>
      <c r="BD67" s="52" t="s">
        <v>43</v>
      </c>
      <c r="BE67" s="19">
        <v>1556</v>
      </c>
      <c r="BF67" s="50">
        <v>689</v>
      </c>
      <c r="BG67" s="19">
        <v>5950</v>
      </c>
      <c r="BH67" s="50">
        <v>1614</v>
      </c>
      <c r="BI67" s="19">
        <v>1669</v>
      </c>
      <c r="BJ67" s="50">
        <v>1012</v>
      </c>
      <c r="BK67" s="19">
        <v>11146</v>
      </c>
      <c r="BL67" s="50">
        <v>3321</v>
      </c>
      <c r="BM67" s="19">
        <v>3539</v>
      </c>
      <c r="BN67" s="50">
        <v>1091</v>
      </c>
      <c r="BO67" s="52" t="s">
        <v>43</v>
      </c>
      <c r="BP67" s="19">
        <v>40</v>
      </c>
      <c r="BQ67" s="50">
        <v>67</v>
      </c>
      <c r="BR67" s="19">
        <v>99</v>
      </c>
      <c r="BS67" s="50">
        <v>147</v>
      </c>
      <c r="BT67" s="19">
        <v>966</v>
      </c>
      <c r="BU67" s="50">
        <v>764</v>
      </c>
      <c r="BV67" s="19">
        <v>475</v>
      </c>
      <c r="BW67" s="50">
        <v>458</v>
      </c>
      <c r="BX67" s="19">
        <v>1352</v>
      </c>
      <c r="BY67" s="50">
        <v>766</v>
      </c>
      <c r="BZ67" s="52" t="s">
        <v>43</v>
      </c>
      <c r="CA67" s="19">
        <v>60</v>
      </c>
      <c r="CB67" s="50">
        <v>79</v>
      </c>
      <c r="CC67" s="19">
        <v>2937</v>
      </c>
      <c r="CD67" s="50">
        <v>1235</v>
      </c>
      <c r="CE67" s="19">
        <v>9730</v>
      </c>
      <c r="CF67" s="50">
        <v>2652</v>
      </c>
      <c r="CG67" s="19">
        <v>58</v>
      </c>
      <c r="CH67" s="50">
        <v>69</v>
      </c>
      <c r="CI67" s="19">
        <v>5035</v>
      </c>
      <c r="CJ67" s="50">
        <v>1618</v>
      </c>
      <c r="CK67" s="52" t="s">
        <v>43</v>
      </c>
      <c r="CL67" s="19">
        <v>1286</v>
      </c>
      <c r="CM67" s="50">
        <v>667</v>
      </c>
      <c r="CN67" s="19">
        <v>818</v>
      </c>
      <c r="CO67" s="50">
        <v>829</v>
      </c>
      <c r="CP67" s="19">
        <v>3508</v>
      </c>
      <c r="CQ67" s="50">
        <v>1218</v>
      </c>
      <c r="CR67" s="19">
        <v>155</v>
      </c>
      <c r="CS67" s="50">
        <v>201</v>
      </c>
      <c r="CT67" s="19">
        <v>5568</v>
      </c>
      <c r="CU67" s="50">
        <v>2246</v>
      </c>
      <c r="CV67" s="52" t="s">
        <v>43</v>
      </c>
      <c r="CW67" s="19">
        <v>284</v>
      </c>
      <c r="CX67" s="50">
        <v>283</v>
      </c>
      <c r="CY67" s="23" t="s">
        <v>61</v>
      </c>
      <c r="CZ67" s="50" t="s">
        <v>61</v>
      </c>
      <c r="DA67" s="23">
        <v>12023</v>
      </c>
      <c r="DB67" s="50">
        <v>2824</v>
      </c>
      <c r="DC67" s="19">
        <v>506</v>
      </c>
      <c r="DD67" s="50">
        <v>424</v>
      </c>
      <c r="DE67" s="19">
        <v>37</v>
      </c>
      <c r="DF67" s="50">
        <v>52</v>
      </c>
      <c r="DG67" s="52" t="s">
        <v>43</v>
      </c>
      <c r="DH67" s="19">
        <v>6612</v>
      </c>
      <c r="DI67" s="50">
        <v>1683</v>
      </c>
      <c r="DJ67" s="19">
        <v>2328</v>
      </c>
      <c r="DK67" s="50">
        <v>1105</v>
      </c>
      <c r="DL67" s="19">
        <v>835</v>
      </c>
      <c r="DM67" s="50">
        <v>532</v>
      </c>
      <c r="DN67" s="19">
        <v>2809</v>
      </c>
      <c r="DO67" s="50">
        <v>1575</v>
      </c>
      <c r="DP67" s="19">
        <v>126</v>
      </c>
      <c r="DQ67" s="50">
        <v>193</v>
      </c>
      <c r="DR67" s="52" t="s">
        <v>43</v>
      </c>
      <c r="DS67" s="19">
        <v>24228</v>
      </c>
      <c r="DT67" s="50">
        <v>3633</v>
      </c>
      <c r="DU67" s="19">
        <v>405</v>
      </c>
      <c r="DV67" s="50">
        <v>350</v>
      </c>
      <c r="DW67" s="19">
        <v>223</v>
      </c>
      <c r="DX67" s="50">
        <v>361</v>
      </c>
      <c r="DY67" s="19">
        <v>23600</v>
      </c>
      <c r="DZ67" s="50">
        <v>3648</v>
      </c>
    </row>
    <row r="68" spans="1:130" x14ac:dyDescent="0.2">
      <c r="A68" s="52" t="s">
        <v>44</v>
      </c>
      <c r="B68" s="19">
        <v>26087349</v>
      </c>
      <c r="C68" s="50">
        <v>7700</v>
      </c>
      <c r="D68" s="19">
        <v>21658382</v>
      </c>
      <c r="E68" s="50">
        <v>58836</v>
      </c>
      <c r="F68" s="19">
        <v>3695565</v>
      </c>
      <c r="G68" s="50">
        <v>53762</v>
      </c>
      <c r="H68" s="19">
        <v>548034</v>
      </c>
      <c r="I68" s="50">
        <v>19346</v>
      </c>
      <c r="J68" s="19">
        <v>8404</v>
      </c>
      <c r="K68" s="50">
        <v>2036</v>
      </c>
      <c r="L68" s="52" t="s">
        <v>44</v>
      </c>
      <c r="M68" s="19">
        <v>7252</v>
      </c>
      <c r="N68" s="50">
        <v>2436</v>
      </c>
      <c r="O68" s="19">
        <v>19224</v>
      </c>
      <c r="P68" s="50">
        <v>4037</v>
      </c>
      <c r="Q68" s="19">
        <v>16844</v>
      </c>
      <c r="R68" s="50">
        <v>3714</v>
      </c>
      <c r="S68" s="19">
        <v>66318</v>
      </c>
      <c r="T68" s="50">
        <v>7774</v>
      </c>
      <c r="U68" s="19">
        <v>18979</v>
      </c>
      <c r="V68" s="50">
        <v>3593</v>
      </c>
      <c r="W68" s="52" t="s">
        <v>44</v>
      </c>
      <c r="X68" s="19">
        <v>2129</v>
      </c>
      <c r="Y68" s="50">
        <v>1242</v>
      </c>
      <c r="Z68" s="19">
        <v>679</v>
      </c>
      <c r="AA68" s="50">
        <v>670</v>
      </c>
      <c r="AB68" s="19">
        <v>1435</v>
      </c>
      <c r="AC68" s="50">
        <v>926</v>
      </c>
      <c r="AD68" s="19">
        <v>32619</v>
      </c>
      <c r="AE68" s="50">
        <v>4787</v>
      </c>
      <c r="AF68" s="19">
        <v>19988</v>
      </c>
      <c r="AG68" s="50">
        <v>3856</v>
      </c>
      <c r="AH68" s="52" t="s">
        <v>44</v>
      </c>
      <c r="AI68" s="19">
        <v>5694</v>
      </c>
      <c r="AJ68" s="50">
        <v>2442</v>
      </c>
      <c r="AK68" s="19">
        <v>1811</v>
      </c>
      <c r="AL68" s="50">
        <v>1020</v>
      </c>
      <c r="AM68" s="19">
        <v>28900</v>
      </c>
      <c r="AN68" s="50">
        <v>5615</v>
      </c>
      <c r="AO68" s="19">
        <v>10255</v>
      </c>
      <c r="AP68" s="50">
        <v>3083</v>
      </c>
      <c r="AQ68" s="19">
        <v>4033</v>
      </c>
      <c r="AR68" s="50">
        <v>1563</v>
      </c>
      <c r="AS68" s="52" t="s">
        <v>44</v>
      </c>
      <c r="AT68" s="19">
        <v>9225</v>
      </c>
      <c r="AU68" s="50">
        <v>2639</v>
      </c>
      <c r="AV68" s="19">
        <v>5496</v>
      </c>
      <c r="AW68" s="50">
        <v>1995</v>
      </c>
      <c r="AX68" s="19">
        <v>29042</v>
      </c>
      <c r="AY68" s="50">
        <v>4690</v>
      </c>
      <c r="AZ68" s="19">
        <v>1053</v>
      </c>
      <c r="BA68" s="50">
        <v>1050</v>
      </c>
      <c r="BB68" s="19">
        <v>10564</v>
      </c>
      <c r="BC68" s="50">
        <v>3806</v>
      </c>
      <c r="BD68" s="52" t="s">
        <v>44</v>
      </c>
      <c r="BE68" s="19">
        <v>5391</v>
      </c>
      <c r="BF68" s="50">
        <v>1496</v>
      </c>
      <c r="BG68" s="19">
        <v>9969</v>
      </c>
      <c r="BH68" s="50">
        <v>2876</v>
      </c>
      <c r="BI68" s="19">
        <v>6721</v>
      </c>
      <c r="BJ68" s="50">
        <v>2431</v>
      </c>
      <c r="BK68" s="19">
        <v>7023</v>
      </c>
      <c r="BL68" s="50">
        <v>2434</v>
      </c>
      <c r="BM68" s="19">
        <v>13310</v>
      </c>
      <c r="BN68" s="50">
        <v>2677</v>
      </c>
      <c r="BO68" s="52" t="s">
        <v>44</v>
      </c>
      <c r="BP68" s="19">
        <v>649</v>
      </c>
      <c r="BQ68" s="50">
        <v>548</v>
      </c>
      <c r="BR68" s="19">
        <v>3947</v>
      </c>
      <c r="BS68" s="50">
        <v>1654</v>
      </c>
      <c r="BT68" s="19">
        <v>9526</v>
      </c>
      <c r="BU68" s="50">
        <v>3773</v>
      </c>
      <c r="BV68" s="19">
        <v>1449</v>
      </c>
      <c r="BW68" s="50">
        <v>886</v>
      </c>
      <c r="BX68" s="19">
        <v>8689</v>
      </c>
      <c r="BY68" s="50">
        <v>2159</v>
      </c>
      <c r="BZ68" s="52" t="s">
        <v>44</v>
      </c>
      <c r="CA68" s="19">
        <v>22695</v>
      </c>
      <c r="CB68" s="50">
        <v>5753</v>
      </c>
      <c r="CC68" s="19">
        <v>19935</v>
      </c>
      <c r="CD68" s="50">
        <v>4228</v>
      </c>
      <c r="CE68" s="19">
        <v>14589</v>
      </c>
      <c r="CF68" s="50">
        <v>3314</v>
      </c>
      <c r="CG68" s="19">
        <v>1062</v>
      </c>
      <c r="CH68" s="50">
        <v>479</v>
      </c>
      <c r="CI68" s="19">
        <v>11290</v>
      </c>
      <c r="CJ68" s="50">
        <v>2843</v>
      </c>
      <c r="CK68" s="52" t="s">
        <v>44</v>
      </c>
      <c r="CL68" s="19">
        <v>29169</v>
      </c>
      <c r="CM68" s="50">
        <v>4707</v>
      </c>
      <c r="CN68" s="19">
        <v>4362</v>
      </c>
      <c r="CO68" s="50">
        <v>1587</v>
      </c>
      <c r="CP68" s="19">
        <v>10205</v>
      </c>
      <c r="CQ68" s="50">
        <v>2476</v>
      </c>
      <c r="CR68" s="19">
        <v>1254</v>
      </c>
      <c r="CS68" s="50">
        <v>812</v>
      </c>
      <c r="CT68" s="19">
        <v>7217</v>
      </c>
      <c r="CU68" s="50">
        <v>2081</v>
      </c>
      <c r="CV68" s="52" t="s">
        <v>44</v>
      </c>
      <c r="CW68" s="19">
        <v>1290</v>
      </c>
      <c r="CX68" s="50">
        <v>1383</v>
      </c>
      <c r="CY68" s="19">
        <v>14363</v>
      </c>
      <c r="CZ68" s="50">
        <v>3371</v>
      </c>
      <c r="DA68" s="23" t="s">
        <v>61</v>
      </c>
      <c r="DB68" s="50" t="s">
        <v>61</v>
      </c>
      <c r="DC68" s="23">
        <v>5684</v>
      </c>
      <c r="DD68" s="50">
        <v>1986</v>
      </c>
      <c r="DE68" s="19">
        <v>0</v>
      </c>
      <c r="DF68" s="50">
        <v>151</v>
      </c>
      <c r="DG68" s="52" t="s">
        <v>44</v>
      </c>
      <c r="DH68" s="19">
        <v>14313</v>
      </c>
      <c r="DI68" s="50">
        <v>2521</v>
      </c>
      <c r="DJ68" s="19">
        <v>11124</v>
      </c>
      <c r="DK68" s="50">
        <v>2921</v>
      </c>
      <c r="DL68" s="19">
        <v>1578</v>
      </c>
      <c r="DM68" s="50">
        <v>1313</v>
      </c>
      <c r="DN68" s="19">
        <v>6646</v>
      </c>
      <c r="DO68" s="50">
        <v>2032</v>
      </c>
      <c r="DP68" s="19">
        <v>4640</v>
      </c>
      <c r="DQ68" s="50">
        <v>2083</v>
      </c>
      <c r="DR68" s="52" t="s">
        <v>44</v>
      </c>
      <c r="DS68" s="19">
        <v>185368</v>
      </c>
      <c r="DT68" s="50">
        <v>11019</v>
      </c>
      <c r="DU68" s="19">
        <v>3656</v>
      </c>
      <c r="DV68" s="50">
        <v>1365</v>
      </c>
      <c r="DW68" s="19">
        <v>1782</v>
      </c>
      <c r="DX68" s="50">
        <v>1037</v>
      </c>
      <c r="DY68" s="19">
        <v>179930</v>
      </c>
      <c r="DZ68" s="50">
        <v>11077</v>
      </c>
    </row>
    <row r="69" spans="1:130" x14ac:dyDescent="0.2">
      <c r="A69" s="52" t="s">
        <v>45</v>
      </c>
      <c r="B69" s="19">
        <v>2854667</v>
      </c>
      <c r="C69" s="50">
        <v>2542</v>
      </c>
      <c r="D69" s="19">
        <v>2361079</v>
      </c>
      <c r="E69" s="50">
        <v>14278</v>
      </c>
      <c r="F69" s="19">
        <v>377528</v>
      </c>
      <c r="G69" s="50">
        <v>12802</v>
      </c>
      <c r="H69" s="19">
        <v>97869</v>
      </c>
      <c r="I69" s="50">
        <v>8768</v>
      </c>
      <c r="J69" s="19">
        <v>574</v>
      </c>
      <c r="K69" s="50">
        <v>642</v>
      </c>
      <c r="L69" s="52" t="s">
        <v>45</v>
      </c>
      <c r="M69" s="19">
        <v>1341</v>
      </c>
      <c r="N69" s="50">
        <v>881</v>
      </c>
      <c r="O69" s="19">
        <v>5259</v>
      </c>
      <c r="P69" s="50">
        <v>1277</v>
      </c>
      <c r="Q69" s="19">
        <v>1149</v>
      </c>
      <c r="R69" s="50">
        <v>1026</v>
      </c>
      <c r="S69" s="19">
        <v>15794</v>
      </c>
      <c r="T69" s="50">
        <v>2562</v>
      </c>
      <c r="U69" s="19">
        <v>7051</v>
      </c>
      <c r="V69" s="50">
        <v>1977</v>
      </c>
      <c r="W69" s="52" t="s">
        <v>45</v>
      </c>
      <c r="X69" s="19">
        <v>379</v>
      </c>
      <c r="Y69" s="50">
        <v>290</v>
      </c>
      <c r="Z69" s="19">
        <v>231</v>
      </c>
      <c r="AA69" s="50">
        <v>378</v>
      </c>
      <c r="AB69" s="19">
        <v>0</v>
      </c>
      <c r="AC69" s="50">
        <v>203</v>
      </c>
      <c r="AD69" s="19">
        <v>3142</v>
      </c>
      <c r="AE69" s="50">
        <v>1839</v>
      </c>
      <c r="AF69" s="19">
        <v>2626</v>
      </c>
      <c r="AG69" s="50">
        <v>1249</v>
      </c>
      <c r="AH69" s="52" t="s">
        <v>45</v>
      </c>
      <c r="AI69" s="19">
        <v>666</v>
      </c>
      <c r="AJ69" s="50">
        <v>545</v>
      </c>
      <c r="AK69" s="19">
        <v>7484</v>
      </c>
      <c r="AL69" s="50">
        <v>2082</v>
      </c>
      <c r="AM69" s="19">
        <v>1183</v>
      </c>
      <c r="AN69" s="50">
        <v>743</v>
      </c>
      <c r="AO69" s="19">
        <v>468</v>
      </c>
      <c r="AP69" s="50">
        <v>328</v>
      </c>
      <c r="AQ69" s="19">
        <v>231</v>
      </c>
      <c r="AR69" s="50">
        <v>227</v>
      </c>
      <c r="AS69" s="52" t="s">
        <v>45</v>
      </c>
      <c r="AT69" s="19">
        <v>626</v>
      </c>
      <c r="AU69" s="50">
        <v>534</v>
      </c>
      <c r="AV69" s="19">
        <v>142</v>
      </c>
      <c r="AW69" s="50">
        <v>187</v>
      </c>
      <c r="AX69" s="19">
        <v>569</v>
      </c>
      <c r="AY69" s="50">
        <v>487</v>
      </c>
      <c r="AZ69" s="19">
        <v>227</v>
      </c>
      <c r="BA69" s="50">
        <v>262</v>
      </c>
      <c r="BB69" s="19">
        <v>792</v>
      </c>
      <c r="BC69" s="50">
        <v>717</v>
      </c>
      <c r="BD69" s="52" t="s">
        <v>45</v>
      </c>
      <c r="BE69" s="19">
        <v>1386</v>
      </c>
      <c r="BF69" s="50">
        <v>698</v>
      </c>
      <c r="BG69" s="19">
        <v>1656</v>
      </c>
      <c r="BH69" s="50">
        <v>1060</v>
      </c>
      <c r="BI69" s="19">
        <v>587</v>
      </c>
      <c r="BJ69" s="50">
        <v>430</v>
      </c>
      <c r="BK69" s="19">
        <v>510</v>
      </c>
      <c r="BL69" s="50">
        <v>658</v>
      </c>
      <c r="BM69" s="19">
        <v>1825</v>
      </c>
      <c r="BN69" s="50">
        <v>898</v>
      </c>
      <c r="BO69" s="52" t="s">
        <v>45</v>
      </c>
      <c r="BP69" s="19">
        <v>1080</v>
      </c>
      <c r="BQ69" s="50">
        <v>605</v>
      </c>
      <c r="BR69" s="19">
        <v>786</v>
      </c>
      <c r="BS69" s="50">
        <v>1127</v>
      </c>
      <c r="BT69" s="19">
        <v>7708</v>
      </c>
      <c r="BU69" s="50">
        <v>3673</v>
      </c>
      <c r="BV69" s="19">
        <v>0</v>
      </c>
      <c r="BW69" s="50">
        <v>185</v>
      </c>
      <c r="BX69" s="19">
        <v>434</v>
      </c>
      <c r="BY69" s="50">
        <v>412</v>
      </c>
      <c r="BZ69" s="52" t="s">
        <v>45</v>
      </c>
      <c r="CA69" s="19">
        <v>1470</v>
      </c>
      <c r="CB69" s="50">
        <v>666</v>
      </c>
      <c r="CC69" s="19">
        <v>2676</v>
      </c>
      <c r="CD69" s="50">
        <v>2092</v>
      </c>
      <c r="CE69" s="19">
        <v>779</v>
      </c>
      <c r="CF69" s="50">
        <v>415</v>
      </c>
      <c r="CG69" s="19">
        <v>217</v>
      </c>
      <c r="CH69" s="50">
        <v>212</v>
      </c>
      <c r="CI69" s="19">
        <v>1770</v>
      </c>
      <c r="CJ69" s="50">
        <v>1000</v>
      </c>
      <c r="CK69" s="52" t="s">
        <v>45</v>
      </c>
      <c r="CL69" s="19">
        <v>1407</v>
      </c>
      <c r="CM69" s="50">
        <v>892</v>
      </c>
      <c r="CN69" s="19">
        <v>2757</v>
      </c>
      <c r="CO69" s="50">
        <v>1482</v>
      </c>
      <c r="CP69" s="19">
        <v>885</v>
      </c>
      <c r="CQ69" s="50">
        <v>437</v>
      </c>
      <c r="CR69" s="19">
        <v>795</v>
      </c>
      <c r="CS69" s="50">
        <v>889</v>
      </c>
      <c r="CT69" s="19">
        <v>971</v>
      </c>
      <c r="CU69" s="50">
        <v>650</v>
      </c>
      <c r="CV69" s="52" t="s">
        <v>45</v>
      </c>
      <c r="CW69" s="19">
        <v>96</v>
      </c>
      <c r="CX69" s="50">
        <v>108</v>
      </c>
      <c r="CY69" s="19">
        <v>1263</v>
      </c>
      <c r="CZ69" s="50">
        <v>909</v>
      </c>
      <c r="DA69" s="19">
        <v>5635</v>
      </c>
      <c r="DB69" s="50">
        <v>1897</v>
      </c>
      <c r="DC69" s="23" t="s">
        <v>61</v>
      </c>
      <c r="DD69" s="50" t="s">
        <v>61</v>
      </c>
      <c r="DE69" s="23">
        <v>329</v>
      </c>
      <c r="DF69" s="50">
        <v>534</v>
      </c>
      <c r="DG69" s="52" t="s">
        <v>45</v>
      </c>
      <c r="DH69" s="19">
        <v>2279</v>
      </c>
      <c r="DI69" s="50">
        <v>931</v>
      </c>
      <c r="DJ69" s="19">
        <v>4316</v>
      </c>
      <c r="DK69" s="50">
        <v>1405</v>
      </c>
      <c r="DL69" s="19">
        <v>0</v>
      </c>
      <c r="DM69" s="50">
        <v>190</v>
      </c>
      <c r="DN69" s="19">
        <v>618</v>
      </c>
      <c r="DO69" s="50">
        <v>391</v>
      </c>
      <c r="DP69" s="19">
        <v>3700</v>
      </c>
      <c r="DQ69" s="50">
        <v>1700</v>
      </c>
      <c r="DR69" s="52" t="s">
        <v>45</v>
      </c>
      <c r="DS69" s="19">
        <v>18191</v>
      </c>
      <c r="DT69" s="50">
        <v>2341</v>
      </c>
      <c r="DU69" s="19">
        <v>424</v>
      </c>
      <c r="DV69" s="50">
        <v>416</v>
      </c>
      <c r="DW69" s="19">
        <v>0</v>
      </c>
      <c r="DX69" s="50">
        <v>190</v>
      </c>
      <c r="DY69" s="19">
        <v>17767</v>
      </c>
      <c r="DZ69" s="50">
        <v>2286</v>
      </c>
    </row>
    <row r="70" spans="1:130" x14ac:dyDescent="0.2">
      <c r="A70" s="52" t="s">
        <v>46</v>
      </c>
      <c r="B70" s="19">
        <v>621256</v>
      </c>
      <c r="C70" s="50">
        <v>831</v>
      </c>
      <c r="D70" s="19">
        <v>542002</v>
      </c>
      <c r="E70" s="50">
        <v>5677</v>
      </c>
      <c r="F70" s="19">
        <v>53684</v>
      </c>
      <c r="G70" s="50">
        <v>4844</v>
      </c>
      <c r="H70" s="19">
        <v>23180</v>
      </c>
      <c r="I70" s="50">
        <v>2623</v>
      </c>
      <c r="J70" s="19">
        <v>27</v>
      </c>
      <c r="K70" s="50">
        <v>44</v>
      </c>
      <c r="L70" s="52" t="s">
        <v>46</v>
      </c>
      <c r="M70" s="19">
        <v>0</v>
      </c>
      <c r="N70" s="50">
        <v>147</v>
      </c>
      <c r="O70" s="19">
        <v>138</v>
      </c>
      <c r="P70" s="50">
        <v>118</v>
      </c>
      <c r="Q70" s="19">
        <v>11</v>
      </c>
      <c r="R70" s="50">
        <v>20</v>
      </c>
      <c r="S70" s="19">
        <v>896</v>
      </c>
      <c r="T70" s="50">
        <v>462</v>
      </c>
      <c r="U70" s="19">
        <v>751</v>
      </c>
      <c r="V70" s="50">
        <v>555</v>
      </c>
      <c r="W70" s="52" t="s">
        <v>46</v>
      </c>
      <c r="X70" s="19">
        <v>1527</v>
      </c>
      <c r="Y70" s="50">
        <v>672</v>
      </c>
      <c r="Z70" s="19">
        <v>48</v>
      </c>
      <c r="AA70" s="50">
        <v>82</v>
      </c>
      <c r="AB70" s="19">
        <v>169</v>
      </c>
      <c r="AC70" s="50">
        <v>148</v>
      </c>
      <c r="AD70" s="19">
        <v>644</v>
      </c>
      <c r="AE70" s="50">
        <v>518</v>
      </c>
      <c r="AF70" s="19">
        <v>132</v>
      </c>
      <c r="AG70" s="50">
        <v>139</v>
      </c>
      <c r="AH70" s="52" t="s">
        <v>46</v>
      </c>
      <c r="AI70" s="19">
        <v>101</v>
      </c>
      <c r="AJ70" s="50">
        <v>99</v>
      </c>
      <c r="AK70" s="19">
        <v>97</v>
      </c>
      <c r="AL70" s="50">
        <v>148</v>
      </c>
      <c r="AM70" s="19">
        <v>388</v>
      </c>
      <c r="AN70" s="50">
        <v>216</v>
      </c>
      <c r="AO70" s="19">
        <v>97</v>
      </c>
      <c r="AP70" s="50">
        <v>138</v>
      </c>
      <c r="AQ70" s="19">
        <v>228</v>
      </c>
      <c r="AR70" s="50">
        <v>371</v>
      </c>
      <c r="AS70" s="52" t="s">
        <v>46</v>
      </c>
      <c r="AT70" s="19">
        <v>0</v>
      </c>
      <c r="AU70" s="50">
        <v>170</v>
      </c>
      <c r="AV70" s="19">
        <v>185</v>
      </c>
      <c r="AW70" s="50">
        <v>167</v>
      </c>
      <c r="AX70" s="19">
        <v>35</v>
      </c>
      <c r="AY70" s="50">
        <v>61</v>
      </c>
      <c r="AZ70" s="19">
        <v>697</v>
      </c>
      <c r="BA70" s="50">
        <v>324</v>
      </c>
      <c r="BB70" s="19">
        <v>311</v>
      </c>
      <c r="BC70" s="50">
        <v>185</v>
      </c>
      <c r="BD70" s="52" t="s">
        <v>46</v>
      </c>
      <c r="BE70" s="19">
        <v>4121</v>
      </c>
      <c r="BF70" s="50">
        <v>1167</v>
      </c>
      <c r="BG70" s="19">
        <v>92</v>
      </c>
      <c r="BH70" s="50">
        <v>151</v>
      </c>
      <c r="BI70" s="19">
        <v>9</v>
      </c>
      <c r="BJ70" s="50">
        <v>17</v>
      </c>
      <c r="BK70" s="19">
        <v>53</v>
      </c>
      <c r="BL70" s="50">
        <v>68</v>
      </c>
      <c r="BM70" s="19">
        <v>176</v>
      </c>
      <c r="BN70" s="50">
        <v>205</v>
      </c>
      <c r="BO70" s="52" t="s">
        <v>46</v>
      </c>
      <c r="BP70" s="19">
        <v>345</v>
      </c>
      <c r="BQ70" s="50">
        <v>361</v>
      </c>
      <c r="BR70" s="19">
        <v>200</v>
      </c>
      <c r="BS70" s="50">
        <v>198</v>
      </c>
      <c r="BT70" s="19">
        <v>152</v>
      </c>
      <c r="BU70" s="50">
        <v>207</v>
      </c>
      <c r="BV70" s="19">
        <v>3584</v>
      </c>
      <c r="BW70" s="50">
        <v>1109</v>
      </c>
      <c r="BX70" s="19">
        <v>558</v>
      </c>
      <c r="BY70" s="50">
        <v>232</v>
      </c>
      <c r="BZ70" s="52" t="s">
        <v>46</v>
      </c>
      <c r="CA70" s="19">
        <v>110</v>
      </c>
      <c r="CB70" s="50">
        <v>178</v>
      </c>
      <c r="CC70" s="19">
        <v>3019</v>
      </c>
      <c r="CD70" s="50">
        <v>1038</v>
      </c>
      <c r="CE70" s="19">
        <v>553</v>
      </c>
      <c r="CF70" s="50">
        <v>289</v>
      </c>
      <c r="CG70" s="19">
        <v>0</v>
      </c>
      <c r="CH70" s="50">
        <v>149</v>
      </c>
      <c r="CI70" s="19">
        <v>455</v>
      </c>
      <c r="CJ70" s="50">
        <v>385</v>
      </c>
      <c r="CK70" s="52" t="s">
        <v>46</v>
      </c>
      <c r="CL70" s="19">
        <v>0</v>
      </c>
      <c r="CM70" s="50">
        <v>157</v>
      </c>
      <c r="CN70" s="19">
        <v>268</v>
      </c>
      <c r="CO70" s="50">
        <v>259</v>
      </c>
      <c r="CP70" s="19">
        <v>818</v>
      </c>
      <c r="CQ70" s="50">
        <v>576</v>
      </c>
      <c r="CR70" s="19">
        <v>190</v>
      </c>
      <c r="CS70" s="50">
        <v>161</v>
      </c>
      <c r="CT70" s="19">
        <v>14</v>
      </c>
      <c r="CU70" s="50">
        <v>26</v>
      </c>
      <c r="CV70" s="52" t="s">
        <v>46</v>
      </c>
      <c r="CW70" s="19">
        <v>0</v>
      </c>
      <c r="CX70" s="50">
        <v>155</v>
      </c>
      <c r="CY70" s="19">
        <v>114</v>
      </c>
      <c r="CZ70" s="50">
        <v>144</v>
      </c>
      <c r="DA70" s="19">
        <v>509</v>
      </c>
      <c r="DB70" s="50">
        <v>355</v>
      </c>
      <c r="DC70" s="19">
        <v>436</v>
      </c>
      <c r="DD70" s="50">
        <v>473</v>
      </c>
      <c r="DE70" s="23" t="s">
        <v>61</v>
      </c>
      <c r="DF70" s="50" t="s">
        <v>61</v>
      </c>
      <c r="DG70" s="52" t="s">
        <v>46</v>
      </c>
      <c r="DH70" s="23">
        <v>416</v>
      </c>
      <c r="DI70" s="50">
        <v>215</v>
      </c>
      <c r="DJ70" s="19">
        <v>386</v>
      </c>
      <c r="DK70" s="50">
        <v>376</v>
      </c>
      <c r="DL70" s="19">
        <v>0</v>
      </c>
      <c r="DM70" s="50">
        <v>190</v>
      </c>
      <c r="DN70" s="19">
        <v>52</v>
      </c>
      <c r="DO70" s="50">
        <v>55</v>
      </c>
      <c r="DP70" s="19">
        <v>68</v>
      </c>
      <c r="DQ70" s="50">
        <v>79</v>
      </c>
      <c r="DR70" s="52" t="s">
        <v>46</v>
      </c>
      <c r="DS70" s="19">
        <v>2390</v>
      </c>
      <c r="DT70" s="50">
        <v>740</v>
      </c>
      <c r="DU70" s="19">
        <v>0</v>
      </c>
      <c r="DV70" s="50">
        <v>225</v>
      </c>
      <c r="DW70" s="19">
        <v>0</v>
      </c>
      <c r="DX70" s="50">
        <v>190</v>
      </c>
      <c r="DY70" s="19">
        <v>2390</v>
      </c>
      <c r="DZ70" s="50">
        <v>740</v>
      </c>
    </row>
    <row r="71" spans="1:130" x14ac:dyDescent="0.2">
      <c r="A71" s="52" t="s">
        <v>47</v>
      </c>
      <c r="B71" s="19">
        <v>8163664</v>
      </c>
      <c r="C71" s="50">
        <v>5516</v>
      </c>
      <c r="D71" s="19">
        <v>6874626</v>
      </c>
      <c r="E71" s="50">
        <v>28924</v>
      </c>
      <c r="F71" s="19">
        <v>962359</v>
      </c>
      <c r="G71" s="50">
        <v>28924</v>
      </c>
      <c r="H71" s="19">
        <v>266348</v>
      </c>
      <c r="I71" s="50">
        <v>12779</v>
      </c>
      <c r="J71" s="19">
        <v>4894</v>
      </c>
      <c r="K71" s="50">
        <v>2063</v>
      </c>
      <c r="L71" s="52" t="s">
        <v>47</v>
      </c>
      <c r="M71" s="19">
        <v>2226</v>
      </c>
      <c r="N71" s="50">
        <v>1337</v>
      </c>
      <c r="O71" s="19">
        <v>3518</v>
      </c>
      <c r="P71" s="50">
        <v>1287</v>
      </c>
      <c r="Q71" s="19">
        <v>790</v>
      </c>
      <c r="R71" s="50">
        <v>564</v>
      </c>
      <c r="S71" s="19">
        <v>16513</v>
      </c>
      <c r="T71" s="50">
        <v>3088</v>
      </c>
      <c r="U71" s="19">
        <v>4048</v>
      </c>
      <c r="V71" s="50">
        <v>1771</v>
      </c>
      <c r="W71" s="52" t="s">
        <v>47</v>
      </c>
      <c r="X71" s="19">
        <v>4448</v>
      </c>
      <c r="Y71" s="50">
        <v>1422</v>
      </c>
      <c r="Z71" s="19">
        <v>1216</v>
      </c>
      <c r="AA71" s="50">
        <v>496</v>
      </c>
      <c r="AB71" s="19">
        <v>9389</v>
      </c>
      <c r="AC71" s="50">
        <v>1731</v>
      </c>
      <c r="AD71" s="19">
        <v>23161</v>
      </c>
      <c r="AE71" s="50">
        <v>4741</v>
      </c>
      <c r="AF71" s="19">
        <v>12566</v>
      </c>
      <c r="AG71" s="50">
        <v>3145</v>
      </c>
      <c r="AH71" s="52" t="s">
        <v>47</v>
      </c>
      <c r="AI71" s="19">
        <v>3842</v>
      </c>
      <c r="AJ71" s="50">
        <v>1571</v>
      </c>
      <c r="AK71" s="19">
        <v>327</v>
      </c>
      <c r="AL71" s="50">
        <v>321</v>
      </c>
      <c r="AM71" s="19">
        <v>6518</v>
      </c>
      <c r="AN71" s="50">
        <v>1838</v>
      </c>
      <c r="AO71" s="19">
        <v>3025</v>
      </c>
      <c r="AP71" s="50">
        <v>953</v>
      </c>
      <c r="AQ71" s="19">
        <v>989</v>
      </c>
      <c r="AR71" s="50">
        <v>609</v>
      </c>
      <c r="AS71" s="52" t="s">
        <v>47</v>
      </c>
      <c r="AT71" s="19">
        <v>2719</v>
      </c>
      <c r="AU71" s="50">
        <v>1222</v>
      </c>
      <c r="AV71" s="19">
        <v>3273</v>
      </c>
      <c r="AW71" s="50">
        <v>1105</v>
      </c>
      <c r="AX71" s="19">
        <v>1318</v>
      </c>
      <c r="AY71" s="50">
        <v>704</v>
      </c>
      <c r="AZ71" s="19">
        <v>890</v>
      </c>
      <c r="BA71" s="50">
        <v>465</v>
      </c>
      <c r="BB71" s="19">
        <v>29736</v>
      </c>
      <c r="BC71" s="50">
        <v>4072</v>
      </c>
      <c r="BD71" s="52" t="s">
        <v>47</v>
      </c>
      <c r="BE71" s="19">
        <v>5225</v>
      </c>
      <c r="BF71" s="50">
        <v>1580</v>
      </c>
      <c r="BG71" s="19">
        <v>3243</v>
      </c>
      <c r="BH71" s="50">
        <v>999</v>
      </c>
      <c r="BI71" s="19">
        <v>1337</v>
      </c>
      <c r="BJ71" s="50">
        <v>734</v>
      </c>
      <c r="BK71" s="19">
        <v>1233</v>
      </c>
      <c r="BL71" s="50">
        <v>844</v>
      </c>
      <c r="BM71" s="19">
        <v>2811</v>
      </c>
      <c r="BN71" s="50">
        <v>994</v>
      </c>
      <c r="BO71" s="52" t="s">
        <v>47</v>
      </c>
      <c r="BP71" s="19">
        <v>404</v>
      </c>
      <c r="BQ71" s="50">
        <v>322</v>
      </c>
      <c r="BR71" s="19">
        <v>819</v>
      </c>
      <c r="BS71" s="50">
        <v>964</v>
      </c>
      <c r="BT71" s="19">
        <v>637</v>
      </c>
      <c r="BU71" s="50">
        <v>478</v>
      </c>
      <c r="BV71" s="19">
        <v>449</v>
      </c>
      <c r="BW71" s="50">
        <v>273</v>
      </c>
      <c r="BX71" s="19">
        <v>9152</v>
      </c>
      <c r="BY71" s="50">
        <v>2381</v>
      </c>
      <c r="BZ71" s="52" t="s">
        <v>47</v>
      </c>
      <c r="CA71" s="19">
        <v>676</v>
      </c>
      <c r="CB71" s="50">
        <v>457</v>
      </c>
      <c r="CC71" s="19">
        <v>14647</v>
      </c>
      <c r="CD71" s="50">
        <v>3044</v>
      </c>
      <c r="CE71" s="19">
        <v>22524</v>
      </c>
      <c r="CF71" s="50">
        <v>3294</v>
      </c>
      <c r="CG71" s="19">
        <v>1651</v>
      </c>
      <c r="CH71" s="50">
        <v>1755</v>
      </c>
      <c r="CI71" s="19">
        <v>5821</v>
      </c>
      <c r="CJ71" s="50">
        <v>1456</v>
      </c>
      <c r="CK71" s="52" t="s">
        <v>47</v>
      </c>
      <c r="CL71" s="19">
        <v>1534</v>
      </c>
      <c r="CM71" s="50">
        <v>722</v>
      </c>
      <c r="CN71" s="19">
        <v>455</v>
      </c>
      <c r="CO71" s="50">
        <v>342</v>
      </c>
      <c r="CP71" s="19">
        <v>13613</v>
      </c>
      <c r="CQ71" s="50">
        <v>2587</v>
      </c>
      <c r="CR71" s="19">
        <v>1711</v>
      </c>
      <c r="CS71" s="50">
        <v>903</v>
      </c>
      <c r="CT71" s="19">
        <v>9525</v>
      </c>
      <c r="CU71" s="50">
        <v>2884</v>
      </c>
      <c r="CV71" s="52" t="s">
        <v>47</v>
      </c>
      <c r="CW71" s="19">
        <v>88</v>
      </c>
      <c r="CX71" s="50">
        <v>147</v>
      </c>
      <c r="CY71" s="19">
        <v>5372</v>
      </c>
      <c r="CZ71" s="50">
        <v>1428</v>
      </c>
      <c r="DA71" s="19">
        <v>12790</v>
      </c>
      <c r="DB71" s="50">
        <v>2930</v>
      </c>
      <c r="DC71" s="19">
        <v>2195</v>
      </c>
      <c r="DD71" s="50">
        <v>1022</v>
      </c>
      <c r="DE71" s="19">
        <v>349</v>
      </c>
      <c r="DF71" s="50">
        <v>430</v>
      </c>
      <c r="DG71" s="52" t="s">
        <v>47</v>
      </c>
      <c r="DH71" s="23" t="s">
        <v>61</v>
      </c>
      <c r="DI71" s="50" t="s">
        <v>61</v>
      </c>
      <c r="DJ71" s="23">
        <v>5051</v>
      </c>
      <c r="DK71" s="50">
        <v>1816</v>
      </c>
      <c r="DL71" s="19">
        <v>6047</v>
      </c>
      <c r="DM71" s="50">
        <v>1758</v>
      </c>
      <c r="DN71" s="19">
        <v>1524</v>
      </c>
      <c r="DO71" s="50">
        <v>782</v>
      </c>
      <c r="DP71" s="19">
        <v>59</v>
      </c>
      <c r="DQ71" s="50">
        <v>87</v>
      </c>
      <c r="DR71" s="52" t="s">
        <v>47</v>
      </c>
      <c r="DS71" s="19">
        <v>60331</v>
      </c>
      <c r="DT71" s="50">
        <v>5456</v>
      </c>
      <c r="DU71" s="19">
        <v>1792</v>
      </c>
      <c r="DV71" s="50">
        <v>1102</v>
      </c>
      <c r="DW71" s="19">
        <v>530</v>
      </c>
      <c r="DX71" s="50">
        <v>325</v>
      </c>
      <c r="DY71" s="19">
        <v>58009</v>
      </c>
      <c r="DZ71" s="50">
        <v>5255</v>
      </c>
    </row>
    <row r="72" spans="1:130" x14ac:dyDescent="0.2">
      <c r="A72" s="52"/>
      <c r="B72" s="19"/>
      <c r="C72" s="50"/>
      <c r="D72" s="19"/>
      <c r="E72" s="50"/>
      <c r="F72" s="19"/>
      <c r="G72" s="50"/>
      <c r="H72" s="19"/>
      <c r="I72" s="50"/>
      <c r="J72" s="19"/>
      <c r="K72" s="50"/>
      <c r="L72" s="52"/>
      <c r="M72" s="19"/>
      <c r="N72" s="50"/>
      <c r="O72" s="19"/>
      <c r="P72" s="50"/>
      <c r="Q72" s="19"/>
      <c r="R72" s="50"/>
      <c r="S72" s="19"/>
      <c r="T72" s="50"/>
      <c r="U72" s="19"/>
      <c r="V72" s="50"/>
      <c r="W72" s="52"/>
      <c r="X72" s="19"/>
      <c r="Y72" s="50"/>
      <c r="Z72" s="19"/>
      <c r="AA72" s="50"/>
      <c r="AB72" s="19"/>
      <c r="AC72" s="50"/>
      <c r="AD72" s="19"/>
      <c r="AE72" s="50"/>
      <c r="AF72" s="19"/>
      <c r="AG72" s="50"/>
      <c r="AH72" s="52"/>
      <c r="AI72" s="19"/>
      <c r="AJ72" s="50"/>
      <c r="AK72" s="19"/>
      <c r="AL72" s="50"/>
      <c r="AM72" s="19"/>
      <c r="AN72" s="50"/>
      <c r="AO72" s="19"/>
      <c r="AP72" s="50"/>
      <c r="AQ72" s="19"/>
      <c r="AR72" s="50"/>
      <c r="AS72" s="52"/>
      <c r="AT72" s="19"/>
      <c r="AU72" s="50"/>
      <c r="AV72" s="19"/>
      <c r="AW72" s="50"/>
      <c r="AX72" s="19"/>
      <c r="AY72" s="50"/>
      <c r="AZ72" s="19"/>
      <c r="BA72" s="50"/>
      <c r="BB72" s="19"/>
      <c r="BC72" s="50"/>
      <c r="BD72" s="52"/>
      <c r="BE72" s="19"/>
      <c r="BF72" s="50"/>
      <c r="BG72" s="19"/>
      <c r="BH72" s="50"/>
      <c r="BI72" s="19"/>
      <c r="BJ72" s="50"/>
      <c r="BK72" s="19"/>
      <c r="BL72" s="50"/>
      <c r="BM72" s="19"/>
      <c r="BN72" s="50"/>
      <c r="BO72" s="52"/>
      <c r="BP72" s="19"/>
      <c r="BQ72" s="50"/>
      <c r="BR72" s="19"/>
      <c r="BS72" s="50"/>
      <c r="BT72" s="19"/>
      <c r="BU72" s="50"/>
      <c r="BV72" s="19"/>
      <c r="BW72" s="50"/>
      <c r="BX72" s="19"/>
      <c r="BY72" s="50"/>
      <c r="BZ72" s="52"/>
      <c r="CA72" s="19"/>
      <c r="CB72" s="50"/>
      <c r="CC72" s="19"/>
      <c r="CD72" s="50"/>
      <c r="CE72" s="19"/>
      <c r="CF72" s="50"/>
      <c r="CG72" s="19"/>
      <c r="CH72" s="50"/>
      <c r="CI72" s="19"/>
      <c r="CJ72" s="50"/>
      <c r="CK72" s="52"/>
      <c r="CL72" s="19"/>
      <c r="CM72" s="50"/>
      <c r="CN72" s="19"/>
      <c r="CO72" s="50"/>
      <c r="CP72" s="19"/>
      <c r="CQ72" s="50"/>
      <c r="CR72" s="19"/>
      <c r="CS72" s="50"/>
      <c r="CT72" s="19"/>
      <c r="CU72" s="50"/>
      <c r="CV72" s="52"/>
      <c r="CW72" s="19"/>
      <c r="CX72" s="50"/>
      <c r="CY72" s="19"/>
      <c r="CZ72" s="50"/>
      <c r="DA72" s="19"/>
      <c r="DB72" s="50"/>
      <c r="DC72" s="19"/>
      <c r="DD72" s="50"/>
      <c r="DE72" s="19"/>
      <c r="DF72" s="50"/>
      <c r="DG72" s="52"/>
      <c r="DH72" s="56"/>
      <c r="DI72" s="50"/>
      <c r="DJ72" s="23"/>
      <c r="DK72" s="50"/>
      <c r="DL72" s="19"/>
      <c r="DM72" s="50"/>
      <c r="DN72" s="19"/>
      <c r="DO72" s="50"/>
      <c r="DP72" s="19"/>
      <c r="DQ72" s="50"/>
      <c r="DR72" s="52"/>
      <c r="DS72" s="19"/>
      <c r="DT72" s="50"/>
      <c r="DU72" s="19"/>
      <c r="DV72" s="50"/>
      <c r="DW72" s="19"/>
      <c r="DX72" s="50"/>
      <c r="DY72" s="19"/>
      <c r="DZ72" s="50"/>
    </row>
    <row r="73" spans="1:130" x14ac:dyDescent="0.2">
      <c r="A73" s="52" t="s">
        <v>48</v>
      </c>
      <c r="B73" s="19">
        <v>6888552</v>
      </c>
      <c r="C73" s="50">
        <v>4605</v>
      </c>
      <c r="D73" s="19">
        <v>5700703</v>
      </c>
      <c r="E73" s="50">
        <v>29511</v>
      </c>
      <c r="F73" s="19">
        <v>927367</v>
      </c>
      <c r="G73" s="50">
        <v>25300</v>
      </c>
      <c r="H73" s="19">
        <v>208215</v>
      </c>
      <c r="I73" s="50">
        <v>12437</v>
      </c>
      <c r="J73" s="19">
        <v>686</v>
      </c>
      <c r="K73" s="50">
        <v>422</v>
      </c>
      <c r="L73" s="52" t="s">
        <v>48</v>
      </c>
      <c r="M73" s="19">
        <v>3422</v>
      </c>
      <c r="N73" s="50">
        <v>1246</v>
      </c>
      <c r="O73" s="19">
        <v>10591</v>
      </c>
      <c r="P73" s="50">
        <v>2521</v>
      </c>
      <c r="Q73" s="19">
        <v>2088</v>
      </c>
      <c r="R73" s="50">
        <v>1099</v>
      </c>
      <c r="S73" s="19">
        <v>37150</v>
      </c>
      <c r="T73" s="50">
        <v>5426</v>
      </c>
      <c r="U73" s="19">
        <v>5420</v>
      </c>
      <c r="V73" s="50">
        <v>1409</v>
      </c>
      <c r="W73" s="52" t="s">
        <v>48</v>
      </c>
      <c r="X73" s="19">
        <v>814</v>
      </c>
      <c r="Y73" s="50">
        <v>352</v>
      </c>
      <c r="Z73" s="19">
        <v>0</v>
      </c>
      <c r="AA73" s="50">
        <v>189</v>
      </c>
      <c r="AB73" s="19">
        <v>621</v>
      </c>
      <c r="AC73" s="50">
        <v>428</v>
      </c>
      <c r="AD73" s="19">
        <v>7437</v>
      </c>
      <c r="AE73" s="50">
        <v>2151</v>
      </c>
      <c r="AF73" s="19">
        <v>6831</v>
      </c>
      <c r="AG73" s="50">
        <v>3407</v>
      </c>
      <c r="AH73" s="52" t="s">
        <v>48</v>
      </c>
      <c r="AI73" s="19">
        <v>4546</v>
      </c>
      <c r="AJ73" s="50">
        <v>1590</v>
      </c>
      <c r="AK73" s="19">
        <v>9196</v>
      </c>
      <c r="AL73" s="50">
        <v>2855</v>
      </c>
      <c r="AM73" s="19">
        <v>6827</v>
      </c>
      <c r="AN73" s="50">
        <v>2242</v>
      </c>
      <c r="AO73" s="19">
        <v>1521</v>
      </c>
      <c r="AP73" s="50">
        <v>805</v>
      </c>
      <c r="AQ73" s="19">
        <v>1451</v>
      </c>
      <c r="AR73" s="50">
        <v>648</v>
      </c>
      <c r="AS73" s="52" t="s">
        <v>48</v>
      </c>
      <c r="AT73" s="19">
        <v>1285</v>
      </c>
      <c r="AU73" s="50">
        <v>831</v>
      </c>
      <c r="AV73" s="19">
        <v>2152</v>
      </c>
      <c r="AW73" s="50">
        <v>1653</v>
      </c>
      <c r="AX73" s="19">
        <v>343</v>
      </c>
      <c r="AY73" s="50">
        <v>366</v>
      </c>
      <c r="AZ73" s="19">
        <v>716</v>
      </c>
      <c r="BA73" s="50">
        <v>687</v>
      </c>
      <c r="BB73" s="19">
        <v>3312</v>
      </c>
      <c r="BC73" s="50">
        <v>1482</v>
      </c>
      <c r="BD73" s="52" t="s">
        <v>48</v>
      </c>
      <c r="BE73" s="19">
        <v>2192</v>
      </c>
      <c r="BF73" s="50">
        <v>1151</v>
      </c>
      <c r="BG73" s="19">
        <v>2437</v>
      </c>
      <c r="BH73" s="50">
        <v>865</v>
      </c>
      <c r="BI73" s="19">
        <v>3477</v>
      </c>
      <c r="BJ73" s="50">
        <v>1320</v>
      </c>
      <c r="BK73" s="19">
        <v>539</v>
      </c>
      <c r="BL73" s="50">
        <v>564</v>
      </c>
      <c r="BM73" s="19">
        <v>3420</v>
      </c>
      <c r="BN73" s="50">
        <v>1023</v>
      </c>
      <c r="BO73" s="52" t="s">
        <v>48</v>
      </c>
      <c r="BP73" s="19">
        <v>3134</v>
      </c>
      <c r="BQ73" s="50">
        <v>1102</v>
      </c>
      <c r="BR73" s="19">
        <v>1353</v>
      </c>
      <c r="BS73" s="50">
        <v>756</v>
      </c>
      <c r="BT73" s="19">
        <v>3772</v>
      </c>
      <c r="BU73" s="50">
        <v>1405</v>
      </c>
      <c r="BV73" s="19">
        <v>297</v>
      </c>
      <c r="BW73" s="50">
        <v>281</v>
      </c>
      <c r="BX73" s="19">
        <v>2121</v>
      </c>
      <c r="BY73" s="50">
        <v>980</v>
      </c>
      <c r="BZ73" s="52" t="s">
        <v>48</v>
      </c>
      <c r="CA73" s="19">
        <v>1420</v>
      </c>
      <c r="CB73" s="50">
        <v>771</v>
      </c>
      <c r="CC73" s="19">
        <v>3728</v>
      </c>
      <c r="CD73" s="50">
        <v>1076</v>
      </c>
      <c r="CE73" s="19">
        <v>4541</v>
      </c>
      <c r="CF73" s="50">
        <v>2144</v>
      </c>
      <c r="CG73" s="19">
        <v>551</v>
      </c>
      <c r="CH73" s="50">
        <v>372</v>
      </c>
      <c r="CI73" s="19">
        <v>2774</v>
      </c>
      <c r="CJ73" s="50">
        <v>1096</v>
      </c>
      <c r="CK73" s="52" t="s">
        <v>48</v>
      </c>
      <c r="CL73" s="19">
        <v>2372</v>
      </c>
      <c r="CM73" s="50">
        <v>1252</v>
      </c>
      <c r="CN73" s="19">
        <v>27560</v>
      </c>
      <c r="CO73" s="50">
        <v>4004</v>
      </c>
      <c r="CP73" s="19">
        <v>2266</v>
      </c>
      <c r="CQ73" s="50">
        <v>1283</v>
      </c>
      <c r="CR73" s="19">
        <v>652</v>
      </c>
      <c r="CS73" s="50">
        <v>492</v>
      </c>
      <c r="CT73" s="19">
        <v>1947</v>
      </c>
      <c r="CU73" s="50">
        <v>885</v>
      </c>
      <c r="CV73" s="52" t="s">
        <v>48</v>
      </c>
      <c r="CW73" s="19">
        <v>1483</v>
      </c>
      <c r="CX73" s="50">
        <v>1354</v>
      </c>
      <c r="CY73" s="19">
        <v>2054</v>
      </c>
      <c r="CZ73" s="50">
        <v>949</v>
      </c>
      <c r="DA73" s="19">
        <v>13742</v>
      </c>
      <c r="DB73" s="50">
        <v>3236</v>
      </c>
      <c r="DC73" s="19">
        <v>5536</v>
      </c>
      <c r="DD73" s="50">
        <v>2109</v>
      </c>
      <c r="DE73" s="19">
        <v>167</v>
      </c>
      <c r="DF73" s="50">
        <v>212</v>
      </c>
      <c r="DG73" s="52" t="s">
        <v>48</v>
      </c>
      <c r="DH73" s="56">
        <v>3592</v>
      </c>
      <c r="DI73" s="50">
        <v>1241</v>
      </c>
      <c r="DJ73" s="23" t="s">
        <v>61</v>
      </c>
      <c r="DK73" s="50" t="s">
        <v>61</v>
      </c>
      <c r="DL73" s="19">
        <v>89</v>
      </c>
      <c r="DM73" s="50">
        <v>117</v>
      </c>
      <c r="DN73" s="19">
        <v>4190</v>
      </c>
      <c r="DO73" s="50">
        <v>1503</v>
      </c>
      <c r="DP73" s="19">
        <v>400</v>
      </c>
      <c r="DQ73" s="50">
        <v>325</v>
      </c>
      <c r="DR73" s="52" t="s">
        <v>48</v>
      </c>
      <c r="DS73" s="19">
        <v>52267</v>
      </c>
      <c r="DT73" s="50">
        <v>5312</v>
      </c>
      <c r="DU73" s="19">
        <v>16</v>
      </c>
      <c r="DV73" s="50">
        <v>32</v>
      </c>
      <c r="DW73" s="19">
        <v>366</v>
      </c>
      <c r="DX73" s="50">
        <v>498</v>
      </c>
      <c r="DY73" s="19">
        <v>51885</v>
      </c>
      <c r="DZ73" s="50">
        <v>5270</v>
      </c>
    </row>
    <row r="74" spans="1:130" x14ac:dyDescent="0.2">
      <c r="A74" s="52" t="s">
        <v>49</v>
      </c>
      <c r="B74" s="19">
        <v>1837863</v>
      </c>
      <c r="C74" s="50">
        <v>1643</v>
      </c>
      <c r="D74" s="19">
        <v>1621269</v>
      </c>
      <c r="E74" s="50">
        <v>9601</v>
      </c>
      <c r="F74" s="19">
        <v>161679</v>
      </c>
      <c r="G74" s="50">
        <v>7576</v>
      </c>
      <c r="H74" s="19">
        <v>51957</v>
      </c>
      <c r="I74" s="50">
        <v>4368</v>
      </c>
      <c r="J74" s="19">
        <v>196</v>
      </c>
      <c r="K74" s="50">
        <v>158</v>
      </c>
      <c r="L74" s="52" t="s">
        <v>49</v>
      </c>
      <c r="M74" s="19">
        <v>707</v>
      </c>
      <c r="N74" s="50">
        <v>622</v>
      </c>
      <c r="O74" s="19">
        <v>62</v>
      </c>
      <c r="P74" s="50">
        <v>103</v>
      </c>
      <c r="Q74" s="19">
        <v>67</v>
      </c>
      <c r="R74" s="50">
        <v>95</v>
      </c>
      <c r="S74" s="19">
        <v>1568</v>
      </c>
      <c r="T74" s="50">
        <v>1195</v>
      </c>
      <c r="U74" s="19">
        <v>92</v>
      </c>
      <c r="V74" s="50">
        <v>116</v>
      </c>
      <c r="W74" s="52" t="s">
        <v>49</v>
      </c>
      <c r="X74" s="19">
        <v>391</v>
      </c>
      <c r="Y74" s="50">
        <v>344</v>
      </c>
      <c r="Z74" s="19">
        <v>421</v>
      </c>
      <c r="AA74" s="50">
        <v>446</v>
      </c>
      <c r="AB74" s="19">
        <v>561</v>
      </c>
      <c r="AC74" s="50">
        <v>330</v>
      </c>
      <c r="AD74" s="19">
        <v>3018</v>
      </c>
      <c r="AE74" s="50">
        <v>1042</v>
      </c>
      <c r="AF74" s="19">
        <v>1320</v>
      </c>
      <c r="AG74" s="50">
        <v>680</v>
      </c>
      <c r="AH74" s="52" t="s">
        <v>49</v>
      </c>
      <c r="AI74" s="19">
        <v>0</v>
      </c>
      <c r="AJ74" s="50">
        <v>185</v>
      </c>
      <c r="AK74" s="19">
        <v>178</v>
      </c>
      <c r="AL74" s="50">
        <v>252</v>
      </c>
      <c r="AM74" s="19">
        <v>535</v>
      </c>
      <c r="AN74" s="50">
        <v>217</v>
      </c>
      <c r="AO74" s="19">
        <v>335</v>
      </c>
      <c r="AP74" s="50">
        <v>286</v>
      </c>
      <c r="AQ74" s="19">
        <v>0</v>
      </c>
      <c r="AR74" s="50">
        <v>157</v>
      </c>
      <c r="AS74" s="52" t="s">
        <v>49</v>
      </c>
      <c r="AT74" s="19">
        <v>0</v>
      </c>
      <c r="AU74" s="50">
        <v>170</v>
      </c>
      <c r="AV74" s="19">
        <v>1977</v>
      </c>
      <c r="AW74" s="50">
        <v>1038</v>
      </c>
      <c r="AX74" s="19">
        <v>0</v>
      </c>
      <c r="AY74" s="50">
        <v>203</v>
      </c>
      <c r="AZ74" s="19">
        <v>0</v>
      </c>
      <c r="BA74" s="50">
        <v>165</v>
      </c>
      <c r="BB74" s="19">
        <v>8320</v>
      </c>
      <c r="BC74" s="50">
        <v>2812</v>
      </c>
      <c r="BD74" s="52" t="s">
        <v>49</v>
      </c>
      <c r="BE74" s="19">
        <v>62</v>
      </c>
      <c r="BF74" s="50">
        <v>95</v>
      </c>
      <c r="BG74" s="19">
        <v>978</v>
      </c>
      <c r="BH74" s="50">
        <v>598</v>
      </c>
      <c r="BI74" s="19">
        <v>232</v>
      </c>
      <c r="BJ74" s="50">
        <v>273</v>
      </c>
      <c r="BK74" s="19">
        <v>0</v>
      </c>
      <c r="BL74" s="50">
        <v>208</v>
      </c>
      <c r="BM74" s="19">
        <v>153</v>
      </c>
      <c r="BN74" s="50">
        <v>190</v>
      </c>
      <c r="BO74" s="52" t="s">
        <v>49</v>
      </c>
      <c r="BP74" s="19">
        <v>64</v>
      </c>
      <c r="BQ74" s="50">
        <v>117</v>
      </c>
      <c r="BR74" s="19">
        <v>176</v>
      </c>
      <c r="BS74" s="50">
        <v>270</v>
      </c>
      <c r="BT74" s="19">
        <v>10</v>
      </c>
      <c r="BU74" s="50">
        <v>18</v>
      </c>
      <c r="BV74" s="19">
        <v>328</v>
      </c>
      <c r="BW74" s="50">
        <v>459</v>
      </c>
      <c r="BX74" s="19">
        <v>1527</v>
      </c>
      <c r="BY74" s="50">
        <v>895</v>
      </c>
      <c r="BZ74" s="52" t="s">
        <v>49</v>
      </c>
      <c r="CA74" s="19">
        <v>271</v>
      </c>
      <c r="CB74" s="50">
        <v>440</v>
      </c>
      <c r="CC74" s="19">
        <v>1197</v>
      </c>
      <c r="CD74" s="50">
        <v>555</v>
      </c>
      <c r="CE74" s="19">
        <v>2230</v>
      </c>
      <c r="CF74" s="50">
        <v>819</v>
      </c>
      <c r="CG74" s="19">
        <v>0</v>
      </c>
      <c r="CH74" s="50">
        <v>149</v>
      </c>
      <c r="CI74" s="19">
        <v>9284</v>
      </c>
      <c r="CJ74" s="50">
        <v>2058</v>
      </c>
      <c r="CK74" s="52" t="s">
        <v>49</v>
      </c>
      <c r="CL74" s="19">
        <v>111</v>
      </c>
      <c r="CM74" s="50">
        <v>126</v>
      </c>
      <c r="CN74" s="19">
        <v>103</v>
      </c>
      <c r="CO74" s="50">
        <v>170</v>
      </c>
      <c r="CP74" s="19">
        <v>5216</v>
      </c>
      <c r="CQ74" s="50">
        <v>1256</v>
      </c>
      <c r="CR74" s="19">
        <v>0</v>
      </c>
      <c r="CS74" s="50">
        <v>200</v>
      </c>
      <c r="CT74" s="19">
        <v>1425</v>
      </c>
      <c r="CU74" s="50">
        <v>752</v>
      </c>
      <c r="CV74" s="52" t="s">
        <v>49</v>
      </c>
      <c r="CW74" s="19">
        <v>0</v>
      </c>
      <c r="CX74" s="50">
        <v>155</v>
      </c>
      <c r="CY74" s="19">
        <v>1235</v>
      </c>
      <c r="CZ74" s="50">
        <v>662</v>
      </c>
      <c r="DA74" s="19">
        <v>1199</v>
      </c>
      <c r="DB74" s="50">
        <v>547</v>
      </c>
      <c r="DC74" s="19">
        <v>177</v>
      </c>
      <c r="DD74" s="50">
        <v>284</v>
      </c>
      <c r="DE74" s="19">
        <v>27</v>
      </c>
      <c r="DF74" s="50">
        <v>47</v>
      </c>
      <c r="DG74" s="52" t="s">
        <v>49</v>
      </c>
      <c r="DH74" s="19">
        <v>6045</v>
      </c>
      <c r="DI74" s="50">
        <v>1629</v>
      </c>
      <c r="DJ74" s="19">
        <v>49</v>
      </c>
      <c r="DK74" s="50">
        <v>84</v>
      </c>
      <c r="DL74" s="23" t="s">
        <v>61</v>
      </c>
      <c r="DM74" s="50" t="s">
        <v>61</v>
      </c>
      <c r="DN74" s="23">
        <v>110</v>
      </c>
      <c r="DO74" s="50">
        <v>148</v>
      </c>
      <c r="DP74" s="19">
        <v>0</v>
      </c>
      <c r="DQ74" s="50">
        <v>193</v>
      </c>
      <c r="DR74" s="52" t="s">
        <v>49</v>
      </c>
      <c r="DS74" s="19">
        <v>2958</v>
      </c>
      <c r="DT74" s="50">
        <v>858</v>
      </c>
      <c r="DU74" s="19">
        <v>257</v>
      </c>
      <c r="DV74" s="50">
        <v>365</v>
      </c>
      <c r="DW74" s="19">
        <v>16</v>
      </c>
      <c r="DX74" s="50">
        <v>35</v>
      </c>
      <c r="DY74" s="19">
        <v>2685</v>
      </c>
      <c r="DZ74" s="50">
        <v>795</v>
      </c>
    </row>
    <row r="75" spans="1:130" x14ac:dyDescent="0.2">
      <c r="A75" s="52" t="s">
        <v>50</v>
      </c>
      <c r="B75" s="19">
        <v>5681024</v>
      </c>
      <c r="C75" s="50">
        <v>3027</v>
      </c>
      <c r="D75" s="19">
        <v>4872672</v>
      </c>
      <c r="E75" s="50">
        <v>19472</v>
      </c>
      <c r="F75" s="19">
        <v>688588</v>
      </c>
      <c r="G75" s="50">
        <v>20478</v>
      </c>
      <c r="H75" s="19">
        <v>100846</v>
      </c>
      <c r="I75" s="50">
        <v>7050</v>
      </c>
      <c r="J75" s="19">
        <v>294</v>
      </c>
      <c r="K75" s="50">
        <v>252</v>
      </c>
      <c r="L75" s="52" t="s">
        <v>50</v>
      </c>
      <c r="M75" s="19">
        <v>516</v>
      </c>
      <c r="N75" s="50">
        <v>606</v>
      </c>
      <c r="O75" s="19">
        <v>3749</v>
      </c>
      <c r="P75" s="50">
        <v>1387</v>
      </c>
      <c r="Q75" s="19">
        <v>150</v>
      </c>
      <c r="R75" s="50">
        <v>145</v>
      </c>
      <c r="S75" s="19">
        <v>5149</v>
      </c>
      <c r="T75" s="50">
        <v>1811</v>
      </c>
      <c r="U75" s="19">
        <v>1528</v>
      </c>
      <c r="V75" s="50">
        <v>787</v>
      </c>
      <c r="W75" s="52" t="s">
        <v>50</v>
      </c>
      <c r="X75" s="19">
        <v>129</v>
      </c>
      <c r="Y75" s="50">
        <v>148</v>
      </c>
      <c r="Z75" s="19">
        <v>0</v>
      </c>
      <c r="AA75" s="50">
        <v>189</v>
      </c>
      <c r="AB75" s="19">
        <v>58</v>
      </c>
      <c r="AC75" s="50">
        <v>95</v>
      </c>
      <c r="AD75" s="19">
        <v>4423</v>
      </c>
      <c r="AE75" s="50">
        <v>1098</v>
      </c>
      <c r="AF75" s="19">
        <v>932</v>
      </c>
      <c r="AG75" s="50">
        <v>482</v>
      </c>
      <c r="AH75" s="52" t="s">
        <v>50</v>
      </c>
      <c r="AI75" s="19">
        <v>723</v>
      </c>
      <c r="AJ75" s="50">
        <v>691</v>
      </c>
      <c r="AK75" s="19">
        <v>131</v>
      </c>
      <c r="AL75" s="50">
        <v>138</v>
      </c>
      <c r="AM75" s="19">
        <v>25364</v>
      </c>
      <c r="AN75" s="50">
        <v>3287</v>
      </c>
      <c r="AO75" s="19">
        <v>1515</v>
      </c>
      <c r="AP75" s="50">
        <v>602</v>
      </c>
      <c r="AQ75" s="19">
        <v>4172</v>
      </c>
      <c r="AR75" s="50">
        <v>1374</v>
      </c>
      <c r="AS75" s="52" t="s">
        <v>50</v>
      </c>
      <c r="AT75" s="19">
        <v>537</v>
      </c>
      <c r="AU75" s="50">
        <v>450</v>
      </c>
      <c r="AV75" s="19">
        <v>1027</v>
      </c>
      <c r="AW75" s="50">
        <v>578</v>
      </c>
      <c r="AX75" s="19">
        <v>142</v>
      </c>
      <c r="AY75" s="50">
        <v>119</v>
      </c>
      <c r="AZ75" s="19">
        <v>921</v>
      </c>
      <c r="BA75" s="50">
        <v>962</v>
      </c>
      <c r="BB75" s="19">
        <v>609</v>
      </c>
      <c r="BC75" s="50">
        <v>457</v>
      </c>
      <c r="BD75" s="52" t="s">
        <v>50</v>
      </c>
      <c r="BE75" s="19">
        <v>654</v>
      </c>
      <c r="BF75" s="50">
        <v>370</v>
      </c>
      <c r="BG75" s="19">
        <v>5920</v>
      </c>
      <c r="BH75" s="50">
        <v>1171</v>
      </c>
      <c r="BI75" s="19">
        <v>15722</v>
      </c>
      <c r="BJ75" s="50">
        <v>2601</v>
      </c>
      <c r="BK75" s="19">
        <v>477</v>
      </c>
      <c r="BL75" s="50">
        <v>438</v>
      </c>
      <c r="BM75" s="19">
        <v>1089</v>
      </c>
      <c r="BN75" s="50">
        <v>564</v>
      </c>
      <c r="BO75" s="52" t="s">
        <v>50</v>
      </c>
      <c r="BP75" s="19">
        <v>583</v>
      </c>
      <c r="BQ75" s="50">
        <v>572</v>
      </c>
      <c r="BR75" s="19">
        <v>345</v>
      </c>
      <c r="BS75" s="50">
        <v>277</v>
      </c>
      <c r="BT75" s="19">
        <v>898</v>
      </c>
      <c r="BU75" s="50">
        <v>627</v>
      </c>
      <c r="BV75" s="19">
        <v>215</v>
      </c>
      <c r="BW75" s="50">
        <v>238</v>
      </c>
      <c r="BX75" s="19">
        <v>976</v>
      </c>
      <c r="BY75" s="50">
        <v>547</v>
      </c>
      <c r="BZ75" s="52" t="s">
        <v>50</v>
      </c>
      <c r="CA75" s="19">
        <v>692</v>
      </c>
      <c r="CB75" s="50">
        <v>467</v>
      </c>
      <c r="CC75" s="19">
        <v>1056</v>
      </c>
      <c r="CD75" s="50">
        <v>486</v>
      </c>
      <c r="CE75" s="19">
        <v>2250</v>
      </c>
      <c r="CF75" s="50">
        <v>851</v>
      </c>
      <c r="CG75" s="19">
        <v>881</v>
      </c>
      <c r="CH75" s="50">
        <v>420</v>
      </c>
      <c r="CI75" s="19">
        <v>3331</v>
      </c>
      <c r="CJ75" s="50">
        <v>1271</v>
      </c>
      <c r="CK75" s="52" t="s">
        <v>50</v>
      </c>
      <c r="CL75" s="19">
        <v>668</v>
      </c>
      <c r="CM75" s="50">
        <v>469</v>
      </c>
      <c r="CN75" s="19">
        <v>730</v>
      </c>
      <c r="CO75" s="50">
        <v>603</v>
      </c>
      <c r="CP75" s="19">
        <v>1384</v>
      </c>
      <c r="CQ75" s="50">
        <v>763</v>
      </c>
      <c r="CR75" s="19">
        <v>61</v>
      </c>
      <c r="CS75" s="50">
        <v>103</v>
      </c>
      <c r="CT75" s="19">
        <v>524</v>
      </c>
      <c r="CU75" s="50">
        <v>406</v>
      </c>
      <c r="CV75" s="52" t="s">
        <v>50</v>
      </c>
      <c r="CW75" s="19">
        <v>264</v>
      </c>
      <c r="CX75" s="50">
        <v>233</v>
      </c>
      <c r="CY75" s="19">
        <v>3223</v>
      </c>
      <c r="CZ75" s="50">
        <v>1347</v>
      </c>
      <c r="DA75" s="19">
        <v>3799</v>
      </c>
      <c r="DB75" s="50">
        <v>1181</v>
      </c>
      <c r="DC75" s="19">
        <v>73</v>
      </c>
      <c r="DD75" s="50">
        <v>74</v>
      </c>
      <c r="DE75" s="19">
        <v>110</v>
      </c>
      <c r="DF75" s="50">
        <v>99</v>
      </c>
      <c r="DG75" s="52" t="s">
        <v>50</v>
      </c>
      <c r="DH75" s="19">
        <v>804</v>
      </c>
      <c r="DI75" s="50">
        <v>389</v>
      </c>
      <c r="DJ75" s="19">
        <v>1616</v>
      </c>
      <c r="DK75" s="50">
        <v>705</v>
      </c>
      <c r="DL75" s="19">
        <v>389</v>
      </c>
      <c r="DM75" s="50">
        <v>511</v>
      </c>
      <c r="DN75" s="23" t="s">
        <v>61</v>
      </c>
      <c r="DO75" s="50" t="s">
        <v>61</v>
      </c>
      <c r="DP75" s="23">
        <v>43</v>
      </c>
      <c r="DQ75" s="50">
        <v>39</v>
      </c>
      <c r="DR75" s="52" t="s">
        <v>50</v>
      </c>
      <c r="DS75" s="19">
        <v>18918</v>
      </c>
      <c r="DT75" s="50">
        <v>3020</v>
      </c>
      <c r="DU75" s="19">
        <v>678</v>
      </c>
      <c r="DV75" s="50">
        <v>638</v>
      </c>
      <c r="DW75" s="19">
        <v>138</v>
      </c>
      <c r="DX75" s="50">
        <v>172</v>
      </c>
      <c r="DY75" s="19">
        <v>18102</v>
      </c>
      <c r="DZ75" s="50">
        <v>2917</v>
      </c>
    </row>
    <row r="76" spans="1:130" x14ac:dyDescent="0.2">
      <c r="A76" s="52" t="s">
        <v>51</v>
      </c>
      <c r="B76" s="19">
        <v>575933</v>
      </c>
      <c r="C76" s="50">
        <v>1244</v>
      </c>
      <c r="D76" s="19">
        <v>469511</v>
      </c>
      <c r="E76" s="50">
        <v>7193</v>
      </c>
      <c r="F76" s="19">
        <v>76905</v>
      </c>
      <c r="G76" s="50">
        <v>6557</v>
      </c>
      <c r="H76" s="19">
        <v>27584</v>
      </c>
      <c r="I76" s="50">
        <v>3195</v>
      </c>
      <c r="J76" s="19">
        <v>40</v>
      </c>
      <c r="K76" s="50">
        <v>79</v>
      </c>
      <c r="L76" s="52" t="s">
        <v>51</v>
      </c>
      <c r="M76" s="19">
        <v>11</v>
      </c>
      <c r="N76" s="50">
        <v>19</v>
      </c>
      <c r="O76" s="19">
        <v>1081</v>
      </c>
      <c r="P76" s="50">
        <v>679</v>
      </c>
      <c r="Q76" s="19">
        <v>34</v>
      </c>
      <c r="R76" s="50">
        <v>61</v>
      </c>
      <c r="S76" s="19">
        <v>2951</v>
      </c>
      <c r="T76" s="50">
        <v>1627</v>
      </c>
      <c r="U76" s="19">
        <v>3387</v>
      </c>
      <c r="V76" s="50">
        <v>1131</v>
      </c>
      <c r="W76" s="52" t="s">
        <v>51</v>
      </c>
      <c r="X76" s="19">
        <v>15</v>
      </c>
      <c r="Y76" s="50">
        <v>29</v>
      </c>
      <c r="Z76" s="19">
        <v>0</v>
      </c>
      <c r="AA76" s="50">
        <v>189</v>
      </c>
      <c r="AB76" s="19">
        <v>0</v>
      </c>
      <c r="AC76" s="50">
        <v>203</v>
      </c>
      <c r="AD76" s="19">
        <v>286</v>
      </c>
      <c r="AE76" s="50">
        <v>270</v>
      </c>
      <c r="AF76" s="19">
        <v>441</v>
      </c>
      <c r="AG76" s="50">
        <v>528</v>
      </c>
      <c r="AH76" s="52" t="s">
        <v>51</v>
      </c>
      <c r="AI76" s="19">
        <v>515</v>
      </c>
      <c r="AJ76" s="50">
        <v>535</v>
      </c>
      <c r="AK76" s="19">
        <v>1236</v>
      </c>
      <c r="AL76" s="50">
        <v>686</v>
      </c>
      <c r="AM76" s="19">
        <v>450</v>
      </c>
      <c r="AN76" s="50">
        <v>364</v>
      </c>
      <c r="AO76" s="19">
        <v>727</v>
      </c>
      <c r="AP76" s="50">
        <v>632</v>
      </c>
      <c r="AQ76" s="19">
        <v>100</v>
      </c>
      <c r="AR76" s="50">
        <v>111</v>
      </c>
      <c r="AS76" s="52" t="s">
        <v>51</v>
      </c>
      <c r="AT76" s="19">
        <v>594</v>
      </c>
      <c r="AU76" s="50">
        <v>459</v>
      </c>
      <c r="AV76" s="19">
        <v>0</v>
      </c>
      <c r="AW76" s="50">
        <v>189</v>
      </c>
      <c r="AX76" s="19">
        <v>415</v>
      </c>
      <c r="AY76" s="50">
        <v>382</v>
      </c>
      <c r="AZ76" s="19">
        <v>98</v>
      </c>
      <c r="BA76" s="50">
        <v>175</v>
      </c>
      <c r="BB76" s="19">
        <v>0</v>
      </c>
      <c r="BC76" s="50">
        <v>197</v>
      </c>
      <c r="BD76" s="52" t="s">
        <v>51</v>
      </c>
      <c r="BE76" s="19">
        <v>415</v>
      </c>
      <c r="BF76" s="50">
        <v>441</v>
      </c>
      <c r="BG76" s="19">
        <v>905</v>
      </c>
      <c r="BH76" s="50">
        <v>1106</v>
      </c>
      <c r="BI76" s="19">
        <v>399</v>
      </c>
      <c r="BJ76" s="50">
        <v>463</v>
      </c>
      <c r="BK76" s="19">
        <v>0</v>
      </c>
      <c r="BL76" s="50">
        <v>208</v>
      </c>
      <c r="BM76" s="19">
        <v>1274</v>
      </c>
      <c r="BN76" s="50">
        <v>1421</v>
      </c>
      <c r="BO76" s="52" t="s">
        <v>51</v>
      </c>
      <c r="BP76" s="19">
        <v>1612</v>
      </c>
      <c r="BQ76" s="50">
        <v>952</v>
      </c>
      <c r="BR76" s="19">
        <v>517</v>
      </c>
      <c r="BS76" s="50">
        <v>515</v>
      </c>
      <c r="BT76" s="19">
        <v>42</v>
      </c>
      <c r="BU76" s="50">
        <v>57</v>
      </c>
      <c r="BV76" s="19">
        <v>0</v>
      </c>
      <c r="BW76" s="50">
        <v>185</v>
      </c>
      <c r="BX76" s="19">
        <v>0</v>
      </c>
      <c r="BY76" s="50">
        <v>200</v>
      </c>
      <c r="BZ76" s="52" t="s">
        <v>51</v>
      </c>
      <c r="CA76" s="19">
        <v>199</v>
      </c>
      <c r="CB76" s="50">
        <v>282</v>
      </c>
      <c r="CC76" s="19">
        <v>1564</v>
      </c>
      <c r="CD76" s="50">
        <v>808</v>
      </c>
      <c r="CE76" s="19">
        <v>512</v>
      </c>
      <c r="CF76" s="50">
        <v>779</v>
      </c>
      <c r="CG76" s="19">
        <v>139</v>
      </c>
      <c r="CH76" s="50">
        <v>202</v>
      </c>
      <c r="CI76" s="19">
        <v>149</v>
      </c>
      <c r="CJ76" s="50">
        <v>208</v>
      </c>
      <c r="CK76" s="52" t="s">
        <v>51</v>
      </c>
      <c r="CL76" s="19">
        <v>172</v>
      </c>
      <c r="CM76" s="50">
        <v>186</v>
      </c>
      <c r="CN76" s="19">
        <v>2215</v>
      </c>
      <c r="CO76" s="50">
        <v>1275</v>
      </c>
      <c r="CP76" s="19">
        <v>436</v>
      </c>
      <c r="CQ76" s="50">
        <v>368</v>
      </c>
      <c r="CR76" s="19">
        <v>0</v>
      </c>
      <c r="CS76" s="50">
        <v>200</v>
      </c>
      <c r="CT76" s="19">
        <v>302</v>
      </c>
      <c r="CU76" s="50">
        <v>486</v>
      </c>
      <c r="CV76" s="52" t="s">
        <v>51</v>
      </c>
      <c r="CW76" s="19">
        <v>572</v>
      </c>
      <c r="CX76" s="50">
        <v>375</v>
      </c>
      <c r="CY76" s="19">
        <v>262</v>
      </c>
      <c r="CZ76" s="50">
        <v>360</v>
      </c>
      <c r="DA76" s="19">
        <v>964</v>
      </c>
      <c r="DB76" s="50">
        <v>621</v>
      </c>
      <c r="DC76" s="19">
        <v>1395</v>
      </c>
      <c r="DD76" s="50">
        <v>1076</v>
      </c>
      <c r="DE76" s="19">
        <v>95</v>
      </c>
      <c r="DF76" s="50">
        <v>157</v>
      </c>
      <c r="DG76" s="52" t="s">
        <v>51</v>
      </c>
      <c r="DH76" s="19">
        <v>15</v>
      </c>
      <c r="DI76" s="50">
        <v>30</v>
      </c>
      <c r="DJ76" s="19">
        <v>867</v>
      </c>
      <c r="DK76" s="50">
        <v>639</v>
      </c>
      <c r="DL76" s="19">
        <v>0</v>
      </c>
      <c r="DM76" s="50">
        <v>190</v>
      </c>
      <c r="DN76" s="19">
        <v>181</v>
      </c>
      <c r="DO76" s="50">
        <v>207</v>
      </c>
      <c r="DP76" s="23" t="s">
        <v>61</v>
      </c>
      <c r="DQ76" s="50" t="s">
        <v>61</v>
      </c>
      <c r="DR76" s="52" t="s">
        <v>51</v>
      </c>
      <c r="DS76" s="23">
        <v>1933</v>
      </c>
      <c r="DT76" s="50">
        <v>779</v>
      </c>
      <c r="DU76" s="19">
        <v>93</v>
      </c>
      <c r="DV76" s="50">
        <v>163</v>
      </c>
      <c r="DW76" s="19">
        <v>0</v>
      </c>
      <c r="DX76" s="50">
        <v>190</v>
      </c>
      <c r="DY76" s="19">
        <v>1840</v>
      </c>
      <c r="DZ76" s="50">
        <v>744</v>
      </c>
    </row>
    <row r="77" spans="1:130" x14ac:dyDescent="0.2">
      <c r="A77" s="52"/>
      <c r="B77" s="19"/>
      <c r="C77" s="50"/>
      <c r="D77" s="19"/>
      <c r="E77" s="50"/>
      <c r="F77" s="19"/>
      <c r="G77" s="50"/>
      <c r="H77" s="19"/>
      <c r="I77" s="50"/>
      <c r="J77" s="19"/>
      <c r="K77" s="50"/>
      <c r="L77" s="52"/>
      <c r="M77" s="19"/>
      <c r="N77" s="50"/>
      <c r="O77" s="19"/>
      <c r="P77" s="50"/>
      <c r="Q77" s="19"/>
      <c r="R77" s="50"/>
      <c r="S77" s="19"/>
      <c r="T77" s="50"/>
      <c r="U77" s="19"/>
      <c r="V77" s="50"/>
      <c r="W77" s="52"/>
      <c r="X77" s="19"/>
      <c r="Y77" s="50"/>
      <c r="Z77" s="19"/>
      <c r="AA77" s="50"/>
      <c r="AB77" s="19"/>
      <c r="AC77" s="50"/>
      <c r="AD77" s="19"/>
      <c r="AE77" s="50"/>
      <c r="AF77" s="19"/>
      <c r="AG77" s="50"/>
      <c r="AH77" s="52"/>
      <c r="AI77" s="19"/>
      <c r="AJ77" s="50"/>
      <c r="AK77" s="19"/>
      <c r="AL77" s="50"/>
      <c r="AM77" s="19"/>
      <c r="AN77" s="50"/>
      <c r="AO77" s="19"/>
      <c r="AP77" s="50"/>
      <c r="AQ77" s="19"/>
      <c r="AR77" s="50"/>
      <c r="AS77" s="52"/>
      <c r="AT77" s="19"/>
      <c r="AU77" s="50"/>
      <c r="AV77" s="19"/>
      <c r="AW77" s="50"/>
      <c r="AX77" s="19"/>
      <c r="AY77" s="50"/>
      <c r="AZ77" s="19"/>
      <c r="BA77" s="50"/>
      <c r="BB77" s="19"/>
      <c r="BC77" s="50"/>
      <c r="BD77" s="52"/>
      <c r="BE77" s="19"/>
      <c r="BF77" s="50"/>
      <c r="BG77" s="19"/>
      <c r="BH77" s="50"/>
      <c r="BI77" s="19"/>
      <c r="BJ77" s="50"/>
      <c r="BK77" s="19"/>
      <c r="BL77" s="50"/>
      <c r="BM77" s="19"/>
      <c r="BN77" s="50"/>
      <c r="BO77" s="52"/>
      <c r="BP77" s="19"/>
      <c r="BQ77" s="50"/>
      <c r="BR77" s="19"/>
      <c r="BS77" s="50"/>
      <c r="BT77" s="19"/>
      <c r="BU77" s="50"/>
      <c r="BV77" s="19"/>
      <c r="BW77" s="50"/>
      <c r="BX77" s="19"/>
      <c r="BY77" s="50"/>
      <c r="BZ77" s="52"/>
      <c r="CA77" s="19"/>
      <c r="CB77" s="50"/>
      <c r="CC77" s="19"/>
      <c r="CD77" s="50"/>
      <c r="CE77" s="19"/>
      <c r="CF77" s="50"/>
      <c r="CG77" s="19"/>
      <c r="CH77" s="50"/>
      <c r="CI77" s="19"/>
      <c r="CJ77" s="50"/>
      <c r="CK77" s="52"/>
      <c r="CL77" s="19"/>
      <c r="CM77" s="50"/>
      <c r="CN77" s="19"/>
      <c r="CO77" s="50"/>
      <c r="CP77" s="19"/>
      <c r="CQ77" s="50"/>
      <c r="CR77" s="19"/>
      <c r="CS77" s="50"/>
      <c r="CT77" s="19"/>
      <c r="CU77" s="50"/>
      <c r="CV77" s="52"/>
      <c r="CW77" s="19"/>
      <c r="CX77" s="50"/>
      <c r="CY77" s="19"/>
      <c r="CZ77" s="50"/>
      <c r="DA77" s="19"/>
      <c r="DB77" s="50"/>
      <c r="DC77" s="19"/>
      <c r="DD77" s="50"/>
      <c r="DE77" s="19"/>
      <c r="DF77" s="50"/>
      <c r="DG77" s="52"/>
      <c r="DH77" s="19"/>
      <c r="DI77" s="50"/>
      <c r="DJ77" s="19"/>
      <c r="DK77" s="50"/>
      <c r="DL77" s="19"/>
      <c r="DM77" s="50"/>
      <c r="DN77" s="19"/>
      <c r="DO77" s="50"/>
      <c r="DP77" s="19"/>
      <c r="DQ77" s="50"/>
      <c r="DR77" s="52"/>
      <c r="DS77" s="19"/>
      <c r="DT77" s="50"/>
      <c r="DU77" s="19"/>
      <c r="DV77" s="50"/>
      <c r="DW77" s="19"/>
      <c r="DX77" s="50"/>
      <c r="DY77" s="19"/>
      <c r="DZ77" s="50"/>
    </row>
    <row r="78" spans="1:130" ht="15" thickBot="1" x14ac:dyDescent="0.25">
      <c r="A78" s="59" t="s">
        <v>39</v>
      </c>
      <c r="B78" s="20">
        <v>3579220</v>
      </c>
      <c r="C78" s="57">
        <v>2941</v>
      </c>
      <c r="D78" s="20">
        <v>3329074</v>
      </c>
      <c r="E78" s="57">
        <v>12018</v>
      </c>
      <c r="F78" s="20">
        <v>221047</v>
      </c>
      <c r="G78" s="57">
        <v>10899</v>
      </c>
      <c r="H78" s="20">
        <v>24652</v>
      </c>
      <c r="I78" s="57">
        <v>3657</v>
      </c>
      <c r="J78" s="20">
        <v>293</v>
      </c>
      <c r="K78" s="57">
        <v>473</v>
      </c>
      <c r="L78" s="59" t="s">
        <v>39</v>
      </c>
      <c r="M78" s="20">
        <v>0</v>
      </c>
      <c r="N78" s="57">
        <v>147</v>
      </c>
      <c r="O78" s="20">
        <v>92</v>
      </c>
      <c r="P78" s="57">
        <v>148</v>
      </c>
      <c r="Q78" s="20">
        <v>0</v>
      </c>
      <c r="R78" s="57">
        <v>192</v>
      </c>
      <c r="S78" s="20">
        <v>713</v>
      </c>
      <c r="T78" s="57">
        <v>598</v>
      </c>
      <c r="U78" s="20">
        <v>0</v>
      </c>
      <c r="V78" s="57">
        <v>195</v>
      </c>
      <c r="W78" s="59" t="s">
        <v>39</v>
      </c>
      <c r="X78" s="20">
        <v>1202</v>
      </c>
      <c r="Y78" s="57">
        <v>867</v>
      </c>
      <c r="Z78" s="20">
        <v>77</v>
      </c>
      <c r="AA78" s="57">
        <v>121</v>
      </c>
      <c r="AB78" s="20">
        <v>0</v>
      </c>
      <c r="AC78" s="57">
        <v>203</v>
      </c>
      <c r="AD78" s="20">
        <v>6238</v>
      </c>
      <c r="AE78" s="57">
        <v>1791</v>
      </c>
      <c r="AF78" s="20">
        <v>16</v>
      </c>
      <c r="AG78" s="57">
        <v>29</v>
      </c>
      <c r="AH78" s="59" t="s">
        <v>39</v>
      </c>
      <c r="AI78" s="20">
        <v>24</v>
      </c>
      <c r="AJ78" s="57">
        <v>39</v>
      </c>
      <c r="AK78" s="20">
        <v>0</v>
      </c>
      <c r="AL78" s="57">
        <v>193</v>
      </c>
      <c r="AM78" s="20">
        <v>117</v>
      </c>
      <c r="AN78" s="57">
        <v>168</v>
      </c>
      <c r="AO78" s="20">
        <v>45</v>
      </c>
      <c r="AP78" s="57">
        <v>73</v>
      </c>
      <c r="AQ78" s="20">
        <v>0</v>
      </c>
      <c r="AR78" s="57">
        <v>157</v>
      </c>
      <c r="AS78" s="59" t="s">
        <v>39</v>
      </c>
      <c r="AT78" s="20">
        <v>670</v>
      </c>
      <c r="AU78" s="57">
        <v>676</v>
      </c>
      <c r="AV78" s="20">
        <v>0</v>
      </c>
      <c r="AW78" s="57">
        <v>189</v>
      </c>
      <c r="AX78" s="20">
        <v>162</v>
      </c>
      <c r="AY78" s="57">
        <v>279</v>
      </c>
      <c r="AZ78" s="20">
        <v>0</v>
      </c>
      <c r="BA78" s="57">
        <v>165</v>
      </c>
      <c r="BB78" s="20">
        <v>142</v>
      </c>
      <c r="BC78" s="57">
        <v>104</v>
      </c>
      <c r="BD78" s="59" t="s">
        <v>39</v>
      </c>
      <c r="BE78" s="20">
        <v>1663</v>
      </c>
      <c r="BF78" s="57">
        <v>988</v>
      </c>
      <c r="BG78" s="20">
        <v>87</v>
      </c>
      <c r="BH78" s="57">
        <v>158</v>
      </c>
      <c r="BI78" s="20">
        <v>43</v>
      </c>
      <c r="BJ78" s="57">
        <v>54</v>
      </c>
      <c r="BK78" s="20">
        <v>160</v>
      </c>
      <c r="BL78" s="57">
        <v>261</v>
      </c>
      <c r="BM78" s="20">
        <v>0</v>
      </c>
      <c r="BN78" s="57">
        <v>184</v>
      </c>
      <c r="BO78" s="59" t="s">
        <v>39</v>
      </c>
      <c r="BP78" s="20">
        <v>0</v>
      </c>
      <c r="BQ78" s="57">
        <v>165</v>
      </c>
      <c r="BR78" s="20">
        <v>234</v>
      </c>
      <c r="BS78" s="57">
        <v>211</v>
      </c>
      <c r="BT78" s="20">
        <v>0</v>
      </c>
      <c r="BU78" s="57">
        <v>206</v>
      </c>
      <c r="BV78" s="20">
        <v>0</v>
      </c>
      <c r="BW78" s="57">
        <v>185</v>
      </c>
      <c r="BX78" s="20">
        <v>1970</v>
      </c>
      <c r="BY78" s="57">
        <v>1175</v>
      </c>
      <c r="BZ78" s="59" t="s">
        <v>39</v>
      </c>
      <c r="CA78" s="20">
        <v>0</v>
      </c>
      <c r="CB78" s="57">
        <v>195</v>
      </c>
      <c r="CC78" s="20">
        <v>2898</v>
      </c>
      <c r="CD78" s="57">
        <v>1065</v>
      </c>
      <c r="CE78" s="20">
        <v>690</v>
      </c>
      <c r="CF78" s="57">
        <v>687</v>
      </c>
      <c r="CG78" s="20">
        <v>0</v>
      </c>
      <c r="CH78" s="57">
        <v>149</v>
      </c>
      <c r="CI78" s="20">
        <v>314</v>
      </c>
      <c r="CJ78" s="57">
        <v>257</v>
      </c>
      <c r="CK78" s="59" t="s">
        <v>39</v>
      </c>
      <c r="CL78" s="20">
        <v>346</v>
      </c>
      <c r="CM78" s="57">
        <v>283</v>
      </c>
      <c r="CN78" s="20">
        <v>0</v>
      </c>
      <c r="CO78" s="57">
        <v>200</v>
      </c>
      <c r="CP78" s="20">
        <v>3335</v>
      </c>
      <c r="CQ78" s="57">
        <v>1519</v>
      </c>
      <c r="CR78" s="20">
        <v>0</v>
      </c>
      <c r="CS78" s="57">
        <v>200</v>
      </c>
      <c r="CT78" s="20">
        <v>84</v>
      </c>
      <c r="CU78" s="57">
        <v>139</v>
      </c>
      <c r="CV78" s="59" t="s">
        <v>39</v>
      </c>
      <c r="CW78" s="20">
        <v>0</v>
      </c>
      <c r="CX78" s="57">
        <v>155</v>
      </c>
      <c r="CY78" s="20">
        <v>67</v>
      </c>
      <c r="CZ78" s="57">
        <v>118</v>
      </c>
      <c r="DA78" s="20">
        <v>1193</v>
      </c>
      <c r="DB78" s="57">
        <v>719</v>
      </c>
      <c r="DC78" s="20">
        <v>0</v>
      </c>
      <c r="DD78" s="57">
        <v>185</v>
      </c>
      <c r="DE78" s="20">
        <v>0</v>
      </c>
      <c r="DF78" s="57">
        <v>151</v>
      </c>
      <c r="DG78" s="59" t="s">
        <v>39</v>
      </c>
      <c r="DH78" s="20">
        <v>964</v>
      </c>
      <c r="DI78" s="57">
        <v>1109</v>
      </c>
      <c r="DJ78" s="20">
        <v>0</v>
      </c>
      <c r="DK78" s="57">
        <v>198</v>
      </c>
      <c r="DL78" s="20">
        <v>0</v>
      </c>
      <c r="DM78" s="57">
        <v>190</v>
      </c>
      <c r="DN78" s="20">
        <v>813</v>
      </c>
      <c r="DO78" s="57">
        <v>698</v>
      </c>
      <c r="DP78" s="20">
        <v>0</v>
      </c>
      <c r="DQ78" s="57">
        <v>193</v>
      </c>
      <c r="DR78" s="59" t="s">
        <v>39</v>
      </c>
      <c r="DS78" s="60">
        <v>4447</v>
      </c>
      <c r="DT78" s="57">
        <v>1092</v>
      </c>
      <c r="DU78" s="122" t="s">
        <v>135</v>
      </c>
      <c r="DV78" s="123" t="s">
        <v>135</v>
      </c>
      <c r="DW78" s="20">
        <v>0</v>
      </c>
      <c r="DX78" s="57">
        <v>190</v>
      </c>
      <c r="DY78" s="20">
        <v>4447</v>
      </c>
      <c r="DZ78" s="57">
        <v>1092</v>
      </c>
    </row>
    <row r="79" spans="1:130" x14ac:dyDescent="0.2">
      <c r="A79" s="6" t="s">
        <v>54</v>
      </c>
      <c r="B79" s="6"/>
      <c r="C79" s="6"/>
      <c r="D79" s="6"/>
      <c r="E79" s="6"/>
      <c r="F79" s="6"/>
      <c r="G79" s="6"/>
      <c r="H79" s="6"/>
      <c r="I79" s="6"/>
      <c r="J79" s="26"/>
      <c r="K79" s="8"/>
      <c r="L79" s="6" t="s">
        <v>54</v>
      </c>
      <c r="M79" s="26"/>
      <c r="N79" s="8"/>
      <c r="O79" s="26"/>
      <c r="P79" s="8"/>
      <c r="Q79" s="26"/>
      <c r="R79" s="8"/>
      <c r="S79" s="26"/>
      <c r="T79" s="8"/>
      <c r="U79" s="26"/>
      <c r="V79" s="7"/>
      <c r="W79" s="6" t="s">
        <v>54</v>
      </c>
      <c r="X79" s="26"/>
      <c r="Y79" s="7"/>
      <c r="Z79" s="26"/>
      <c r="AA79" s="7"/>
      <c r="AB79" s="26"/>
      <c r="AC79" s="7"/>
      <c r="AD79" s="26"/>
      <c r="AE79" s="7"/>
      <c r="AF79" s="26"/>
      <c r="AG79" s="7"/>
      <c r="AH79" s="6" t="s">
        <v>54</v>
      </c>
      <c r="AI79" s="26"/>
      <c r="AJ79" s="7"/>
      <c r="AK79" s="26"/>
      <c r="AL79" s="7"/>
      <c r="AM79" s="26"/>
      <c r="AN79" s="7"/>
      <c r="AO79" s="26"/>
      <c r="AP79" s="7"/>
      <c r="AQ79" s="26"/>
      <c r="AR79" s="7"/>
      <c r="AS79" s="6" t="s">
        <v>54</v>
      </c>
      <c r="AT79" s="26"/>
      <c r="AU79" s="7"/>
      <c r="AV79" s="26"/>
      <c r="AW79" s="7"/>
      <c r="AX79" s="26"/>
      <c r="AY79" s="7"/>
      <c r="AZ79" s="26"/>
      <c r="BA79" s="7"/>
      <c r="BB79" s="26"/>
      <c r="BC79" s="7"/>
      <c r="BD79" s="6" t="s">
        <v>54</v>
      </c>
      <c r="BE79" s="26"/>
      <c r="BF79" s="7"/>
      <c r="BG79" s="26"/>
      <c r="BH79" s="7"/>
      <c r="BI79" s="26"/>
      <c r="BJ79" s="7"/>
      <c r="BK79" s="26"/>
      <c r="BL79" s="7"/>
      <c r="BM79" s="26"/>
      <c r="BN79" s="7"/>
      <c r="BO79" s="6" t="s">
        <v>54</v>
      </c>
      <c r="BP79" s="26"/>
      <c r="BQ79" s="7"/>
      <c r="BR79" s="26"/>
      <c r="BS79" s="7"/>
      <c r="BT79" s="26"/>
      <c r="BU79" s="7"/>
      <c r="BV79" s="26"/>
      <c r="BW79" s="7"/>
      <c r="BX79" s="26"/>
      <c r="BY79" s="7"/>
      <c r="BZ79" s="6" t="s">
        <v>54</v>
      </c>
      <c r="CA79" s="26"/>
      <c r="CB79" s="7"/>
      <c r="CC79" s="26"/>
      <c r="CD79" s="7"/>
      <c r="CE79" s="26"/>
      <c r="CF79" s="7"/>
      <c r="CG79" s="26"/>
      <c r="CH79" s="7"/>
      <c r="CI79" s="26"/>
      <c r="CJ79" s="7"/>
      <c r="CK79" s="6" t="s">
        <v>54</v>
      </c>
      <c r="CL79" s="26"/>
      <c r="CM79" s="7"/>
      <c r="CN79" s="26"/>
      <c r="CO79" s="7"/>
      <c r="CP79" s="26"/>
      <c r="CQ79" s="7"/>
      <c r="CR79" s="26"/>
      <c r="CS79" s="7"/>
      <c r="CT79" s="26"/>
      <c r="CU79" s="7"/>
      <c r="CV79" s="6" t="s">
        <v>54</v>
      </c>
      <c r="CW79" s="26"/>
      <c r="CX79" s="7"/>
      <c r="CY79" s="26"/>
      <c r="CZ79" s="7"/>
      <c r="DA79" s="26"/>
      <c r="DB79" s="7"/>
      <c r="DC79" s="26"/>
      <c r="DD79" s="7"/>
      <c r="DE79" s="26"/>
      <c r="DF79" s="7"/>
      <c r="DG79" s="6" t="s">
        <v>54</v>
      </c>
      <c r="DH79" s="26"/>
      <c r="DI79" s="7"/>
      <c r="DJ79" s="26"/>
      <c r="DK79" s="7"/>
      <c r="DL79" s="26"/>
      <c r="DM79" s="7"/>
      <c r="DN79" s="26"/>
      <c r="DO79" s="7"/>
      <c r="DP79" s="26"/>
      <c r="DQ79" s="7"/>
      <c r="DR79" s="6" t="s">
        <v>54</v>
      </c>
      <c r="DS79" s="26"/>
      <c r="DT79" s="7"/>
    </row>
    <row r="80" spans="1:130" x14ac:dyDescent="0.2">
      <c r="A80" s="61" t="s">
        <v>142</v>
      </c>
      <c r="B80" s="61"/>
      <c r="C80" s="61"/>
      <c r="D80" s="61"/>
      <c r="E80" s="61"/>
      <c r="F80" s="61"/>
      <c r="G80" s="61"/>
      <c r="H80" s="61"/>
      <c r="I80" s="61"/>
      <c r="J80" s="26"/>
      <c r="K80" s="8"/>
      <c r="L80" s="61" t="s">
        <v>142</v>
      </c>
      <c r="M80" s="26"/>
      <c r="N80" s="8"/>
      <c r="O80" s="26"/>
      <c r="P80" s="8"/>
      <c r="Q80" s="26"/>
      <c r="R80" s="8"/>
      <c r="S80" s="26"/>
      <c r="T80" s="8"/>
      <c r="U80" s="26"/>
      <c r="V80" s="7"/>
      <c r="W80" s="61" t="s">
        <v>142</v>
      </c>
      <c r="X80" s="26"/>
      <c r="Y80" s="7"/>
      <c r="Z80" s="26"/>
      <c r="AA80" s="7"/>
      <c r="AB80" s="26"/>
      <c r="AC80" s="7"/>
      <c r="AD80" s="26"/>
      <c r="AE80" s="7"/>
      <c r="AF80" s="26"/>
      <c r="AG80" s="7"/>
      <c r="AH80" s="61" t="s">
        <v>142</v>
      </c>
      <c r="AI80" s="26"/>
      <c r="AJ80" s="7"/>
      <c r="AK80" s="26"/>
      <c r="AL80" s="7"/>
      <c r="AM80" s="26"/>
      <c r="AN80" s="7"/>
      <c r="AO80" s="26"/>
      <c r="AP80" s="7"/>
      <c r="AQ80" s="26"/>
      <c r="AR80" s="7"/>
      <c r="AS80" s="61" t="s">
        <v>142</v>
      </c>
      <c r="AT80" s="26"/>
      <c r="AU80" s="7"/>
      <c r="AV80" s="26"/>
      <c r="AW80" s="7"/>
      <c r="AX80" s="26"/>
      <c r="AY80" s="7"/>
      <c r="AZ80" s="26"/>
      <c r="BA80" s="7"/>
      <c r="BB80" s="26"/>
      <c r="BC80" s="7"/>
      <c r="BD80" s="61" t="s">
        <v>142</v>
      </c>
      <c r="BE80" s="26"/>
      <c r="BF80" s="7"/>
      <c r="BG80" s="26"/>
      <c r="BH80" s="7"/>
      <c r="BI80" s="26"/>
      <c r="BJ80" s="7"/>
      <c r="BK80" s="26"/>
      <c r="BL80" s="7"/>
      <c r="BM80" s="26"/>
      <c r="BN80" s="7"/>
      <c r="BO80" s="61" t="s">
        <v>142</v>
      </c>
      <c r="BP80" s="26"/>
      <c r="BQ80" s="7"/>
      <c r="BR80" s="26"/>
      <c r="BS80" s="7"/>
      <c r="BT80" s="26"/>
      <c r="BU80" s="7"/>
      <c r="BV80" s="26"/>
      <c r="BW80" s="7"/>
      <c r="BX80" s="26"/>
      <c r="BY80" s="7"/>
      <c r="BZ80" s="61" t="s">
        <v>142</v>
      </c>
      <c r="CA80" s="26"/>
      <c r="CB80" s="7"/>
      <c r="CC80" s="26"/>
      <c r="CD80" s="7"/>
      <c r="CE80" s="26"/>
      <c r="CF80" s="7"/>
      <c r="CG80" s="26"/>
      <c r="CH80" s="7"/>
      <c r="CI80" s="26"/>
      <c r="CJ80" s="7"/>
      <c r="CK80" s="61" t="s">
        <v>142</v>
      </c>
      <c r="CL80" s="26"/>
      <c r="CM80" s="7"/>
      <c r="CN80" s="26"/>
      <c r="CO80" s="7"/>
      <c r="CP80" s="26"/>
      <c r="CQ80" s="7"/>
      <c r="CR80" s="26"/>
      <c r="CS80" s="7"/>
      <c r="CT80" s="26"/>
      <c r="CU80" s="7"/>
      <c r="CV80" s="61" t="s">
        <v>142</v>
      </c>
      <c r="CW80" s="26"/>
      <c r="CX80" s="7"/>
      <c r="CY80" s="26"/>
      <c r="CZ80" s="7"/>
      <c r="DA80" s="26"/>
      <c r="DB80" s="7"/>
      <c r="DC80" s="26"/>
      <c r="DD80" s="7"/>
      <c r="DE80" s="26"/>
      <c r="DF80" s="7"/>
      <c r="DG80" s="61" t="s">
        <v>142</v>
      </c>
      <c r="DH80" s="26"/>
      <c r="DI80" s="7"/>
      <c r="DJ80" s="26"/>
      <c r="DK80" s="7"/>
      <c r="DL80" s="26"/>
      <c r="DM80" s="7"/>
      <c r="DN80" s="26"/>
      <c r="DO80" s="7"/>
      <c r="DP80" s="26"/>
      <c r="DQ80" s="7"/>
      <c r="DR80" s="61" t="s">
        <v>142</v>
      </c>
      <c r="DS80" s="26"/>
      <c r="DT80" s="7"/>
    </row>
    <row r="81" spans="1:122" ht="14.25" x14ac:dyDescent="0.2">
      <c r="A81" s="61" t="s">
        <v>147</v>
      </c>
      <c r="B81" s="61"/>
      <c r="C81" s="61"/>
      <c r="D81" s="61"/>
      <c r="E81" s="61"/>
      <c r="F81" s="61"/>
      <c r="G81" s="61"/>
      <c r="H81" s="61"/>
      <c r="I81" s="61"/>
      <c r="L81" s="61" t="s">
        <v>147</v>
      </c>
      <c r="W81" s="61" t="s">
        <v>147</v>
      </c>
      <c r="AH81" s="61" t="s">
        <v>147</v>
      </c>
      <c r="AS81" s="61" t="s">
        <v>147</v>
      </c>
      <c r="BD81" s="61" t="s">
        <v>147</v>
      </c>
      <c r="BO81" s="61" t="s">
        <v>147</v>
      </c>
      <c r="BZ81" s="61" t="s">
        <v>147</v>
      </c>
      <c r="CK81" s="61" t="s">
        <v>147</v>
      </c>
      <c r="CV81" s="61" t="s">
        <v>147</v>
      </c>
      <c r="DG81" s="61" t="s">
        <v>147</v>
      </c>
      <c r="DR81" s="61" t="s">
        <v>147</v>
      </c>
    </row>
    <row r="82" spans="1:122" ht="14.25" x14ac:dyDescent="0.2">
      <c r="A82" s="61" t="s">
        <v>55</v>
      </c>
      <c r="L82" s="61" t="s">
        <v>55</v>
      </c>
      <c r="W82" s="61" t="s">
        <v>55</v>
      </c>
      <c r="AH82" s="61" t="s">
        <v>55</v>
      </c>
      <c r="AS82" s="61" t="s">
        <v>55</v>
      </c>
      <c r="BD82" s="61" t="s">
        <v>55</v>
      </c>
      <c r="BO82" s="61" t="s">
        <v>55</v>
      </c>
      <c r="BZ82" s="61" t="s">
        <v>55</v>
      </c>
      <c r="CK82" s="61" t="s">
        <v>55</v>
      </c>
      <c r="CV82" s="61" t="s">
        <v>55</v>
      </c>
      <c r="DG82" s="61" t="s">
        <v>55</v>
      </c>
      <c r="DR82" s="61" t="s">
        <v>148</v>
      </c>
    </row>
    <row r="83" spans="1:122" x14ac:dyDescent="0.2">
      <c r="A83" s="61" t="s">
        <v>62</v>
      </c>
      <c r="L83" s="61" t="s">
        <v>62</v>
      </c>
      <c r="W83" s="61" t="s">
        <v>62</v>
      </c>
      <c r="AH83" s="61" t="s">
        <v>62</v>
      </c>
      <c r="AS83" s="61" t="s">
        <v>62</v>
      </c>
      <c r="BD83" s="61" t="s">
        <v>62</v>
      </c>
      <c r="BO83" s="61" t="s">
        <v>62</v>
      </c>
      <c r="BZ83" s="61" t="s">
        <v>62</v>
      </c>
      <c r="CK83" s="61" t="s">
        <v>62</v>
      </c>
      <c r="CV83" s="61" t="s">
        <v>62</v>
      </c>
      <c r="DG83" s="61" t="s">
        <v>62</v>
      </c>
      <c r="DR83" s="61" t="s">
        <v>55</v>
      </c>
    </row>
    <row r="84" spans="1:122" x14ac:dyDescent="0.2">
      <c r="A84" s="125" t="s">
        <v>149</v>
      </c>
      <c r="L84" s="125" t="s">
        <v>149</v>
      </c>
      <c r="W84" s="125" t="s">
        <v>149</v>
      </c>
      <c r="AH84" s="125" t="s">
        <v>149</v>
      </c>
      <c r="AS84" s="125" t="s">
        <v>149</v>
      </c>
      <c r="BD84" s="125" t="s">
        <v>149</v>
      </c>
      <c r="BO84" s="125" t="s">
        <v>149</v>
      </c>
      <c r="BZ84" s="125" t="s">
        <v>149</v>
      </c>
      <c r="CK84" s="125" t="s">
        <v>149</v>
      </c>
      <c r="CV84" s="125" t="s">
        <v>149</v>
      </c>
      <c r="DG84" s="125" t="s">
        <v>149</v>
      </c>
      <c r="DR84" s="125" t="s">
        <v>149</v>
      </c>
    </row>
    <row r="85" spans="1:122" x14ac:dyDescent="0.2">
      <c r="A85" s="46" t="s">
        <v>162</v>
      </c>
      <c r="L85" s="46" t="s">
        <v>162</v>
      </c>
      <c r="W85" s="46" t="s">
        <v>162</v>
      </c>
      <c r="AH85" s="46" t="s">
        <v>162</v>
      </c>
      <c r="AS85" s="46" t="s">
        <v>162</v>
      </c>
      <c r="BD85" s="46" t="s">
        <v>162</v>
      </c>
      <c r="BO85" s="46" t="s">
        <v>162</v>
      </c>
      <c r="BZ85" s="46" t="s">
        <v>162</v>
      </c>
      <c r="CK85" s="46" t="s">
        <v>162</v>
      </c>
      <c r="CV85" s="46" t="s">
        <v>162</v>
      </c>
      <c r="DG85" s="46" t="s">
        <v>162</v>
      </c>
      <c r="DR85" s="61" t="s">
        <v>62</v>
      </c>
    </row>
    <row r="86" spans="1:122" x14ac:dyDescent="0.2">
      <c r="A86" s="62" t="s">
        <v>154</v>
      </c>
      <c r="L86" s="62" t="s">
        <v>154</v>
      </c>
      <c r="W86" s="62" t="s">
        <v>154</v>
      </c>
      <c r="AH86" s="62" t="s">
        <v>154</v>
      </c>
      <c r="AS86" s="62" t="s">
        <v>154</v>
      </c>
      <c r="BD86" s="62" t="s">
        <v>154</v>
      </c>
      <c r="BO86" s="62" t="s">
        <v>154</v>
      </c>
      <c r="BZ86" s="62" t="s">
        <v>154</v>
      </c>
      <c r="CK86" s="62" t="s">
        <v>154</v>
      </c>
      <c r="CV86" s="62" t="s">
        <v>154</v>
      </c>
      <c r="DG86" s="62" t="s">
        <v>154</v>
      </c>
      <c r="DR86" s="62" t="s">
        <v>154</v>
      </c>
    </row>
  </sheetData>
  <hyperlinks>
    <hyperlink ref="DR84" r:id="rId1" display="http://www.census.gov/hhes/migration/data/acs/state-to-state.html" xr:uid="{00000000-0004-0000-1300-000000000000}"/>
    <hyperlink ref="DG84" r:id="rId2" display="http://www.census.gov/hhes/migration/data/acs/state-to-state.html" xr:uid="{00000000-0004-0000-1300-000001000000}"/>
    <hyperlink ref="CV84" r:id="rId3" display="http://www.census.gov/hhes/migration/data/acs/state-to-state.html" xr:uid="{00000000-0004-0000-1300-000002000000}"/>
    <hyperlink ref="CK84" r:id="rId4" display="http://www.census.gov/hhes/migration/data/acs/state-to-state.html" xr:uid="{00000000-0004-0000-1300-000003000000}"/>
    <hyperlink ref="BZ84" r:id="rId5" display="http://www.census.gov/hhes/migration/data/acs/state-to-state.html" xr:uid="{00000000-0004-0000-1300-000004000000}"/>
    <hyperlink ref="BO84" r:id="rId6" display="http://www.census.gov/hhes/migration/data/acs/state-to-state.html" xr:uid="{00000000-0004-0000-1300-000005000000}"/>
    <hyperlink ref="BD84" r:id="rId7" display="http://www.census.gov/hhes/migration/data/acs/state-to-state.html" xr:uid="{00000000-0004-0000-1300-000006000000}"/>
    <hyperlink ref="AS84" r:id="rId8" display="http://www.census.gov/hhes/migration/data/acs/state-to-state.html" xr:uid="{00000000-0004-0000-1300-000007000000}"/>
    <hyperlink ref="AH84" r:id="rId9" display="http://www.census.gov/hhes/migration/data/acs/state-to-state.html" xr:uid="{00000000-0004-0000-1300-000008000000}"/>
    <hyperlink ref="W84" r:id="rId10" display="http://www.census.gov/hhes/migration/data/acs/state-to-state.html" xr:uid="{00000000-0004-0000-1300-000009000000}"/>
    <hyperlink ref="L84" r:id="rId11" display="http://www.census.gov/hhes/migration/data/acs/state-to-state.html" xr:uid="{00000000-0004-0000-1300-00000A000000}"/>
    <hyperlink ref="A84" r:id="rId12" display="http://www.census.gov/hhes/migration/data/acs/state-to-state.html" xr:uid="{00000000-0004-0000-1300-00000B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Z86"/>
  <sheetViews>
    <sheetView workbookViewId="0">
      <selection sqref="A1:XFD1048576"/>
    </sheetView>
  </sheetViews>
  <sheetFormatPr defaultColWidth="9.140625" defaultRowHeight="12.75" x14ac:dyDescent="0.2"/>
  <cols>
    <col min="1" max="1" width="19.85546875" style="46" customWidth="1"/>
    <col min="2" max="2" width="11.42578125" style="46" customWidth="1"/>
    <col min="3" max="3" width="10" style="46" customWidth="1"/>
    <col min="4" max="4" width="11.42578125" style="46" customWidth="1"/>
    <col min="5" max="5" width="10.28515625" style="46" customWidth="1"/>
    <col min="6" max="6" width="10" style="46" customWidth="1"/>
    <col min="7" max="7" width="10.7109375" style="46" customWidth="1"/>
    <col min="8" max="10" width="10" style="46" customWidth="1"/>
    <col min="11" max="11" width="10" style="47" customWidth="1"/>
    <col min="12" max="12" width="19.85546875" style="46" customWidth="1"/>
    <col min="13" max="13" width="10" style="46" customWidth="1"/>
    <col min="14" max="14" width="10" style="47" customWidth="1"/>
    <col min="15" max="15" width="10" style="46" customWidth="1"/>
    <col min="16" max="16" width="10" style="47" customWidth="1"/>
    <col min="17" max="17" width="10" style="46" customWidth="1"/>
    <col min="18" max="18" width="10" style="47" customWidth="1"/>
    <col min="19" max="19" width="10" style="46" customWidth="1"/>
    <col min="20" max="20" width="10" style="47" customWidth="1"/>
    <col min="21" max="22" width="10" style="46" customWidth="1"/>
    <col min="23" max="23" width="19.85546875" style="46" customWidth="1"/>
    <col min="24" max="33" width="10" style="46" customWidth="1"/>
    <col min="34" max="34" width="19.85546875" style="46" customWidth="1"/>
    <col min="35" max="44" width="10" style="46" customWidth="1"/>
    <col min="45" max="45" width="19.85546875" style="46" customWidth="1"/>
    <col min="46" max="55" width="10" style="46" customWidth="1"/>
    <col min="56" max="56" width="19.85546875" style="46" customWidth="1"/>
    <col min="57" max="66" width="10" style="46" customWidth="1"/>
    <col min="67" max="67" width="19.85546875" style="46" customWidth="1"/>
    <col min="68" max="77" width="10" style="46" customWidth="1"/>
    <col min="78" max="78" width="19.85546875" style="46" customWidth="1"/>
    <col min="79" max="88" width="10" style="46" customWidth="1"/>
    <col min="89" max="89" width="19.85546875" style="46" customWidth="1"/>
    <col min="90" max="99" width="10" style="46" customWidth="1"/>
    <col min="100" max="100" width="19.85546875" style="46" customWidth="1"/>
    <col min="101" max="110" width="10" style="46" customWidth="1"/>
    <col min="111" max="111" width="19.85546875" style="46" customWidth="1"/>
    <col min="112" max="121" width="10" style="46" customWidth="1"/>
    <col min="122" max="122" width="19.85546875" style="46" customWidth="1"/>
    <col min="123" max="126" width="10" style="46" customWidth="1"/>
    <col min="127" max="128" width="9.140625" style="46"/>
    <col min="129" max="129" width="9.7109375" style="46" bestFit="1" customWidth="1"/>
    <col min="130" max="130" width="9.42578125" style="46" bestFit="1" customWidth="1"/>
    <col min="131" max="16384" width="9.140625" style="46"/>
  </cols>
  <sheetData>
    <row r="1" spans="1:130" ht="0.75" customHeight="1" x14ac:dyDescent="0.2">
      <c r="A1" s="46" t="s">
        <v>66</v>
      </c>
      <c r="L1" s="6"/>
      <c r="W1" s="6"/>
      <c r="AH1" s="6"/>
      <c r="AS1" s="6"/>
      <c r="BD1" s="6"/>
      <c r="BO1" s="6"/>
      <c r="BZ1" s="6"/>
      <c r="CK1" s="6"/>
      <c r="CV1" s="6"/>
      <c r="DG1" s="6"/>
      <c r="DR1" s="6"/>
    </row>
    <row r="2" spans="1:130" x14ac:dyDescent="0.2">
      <c r="A2" s="1" t="s">
        <v>155</v>
      </c>
      <c r="B2" s="1"/>
      <c r="C2" s="1"/>
      <c r="D2" s="1"/>
      <c r="E2" s="1"/>
      <c r="F2" s="1"/>
      <c r="G2" s="1"/>
      <c r="H2" s="1"/>
      <c r="I2" s="1"/>
      <c r="L2" s="1" t="s">
        <v>155</v>
      </c>
      <c r="W2" s="1" t="s">
        <v>155</v>
      </c>
      <c r="AH2" s="1" t="s">
        <v>155</v>
      </c>
      <c r="AS2" s="1" t="s">
        <v>155</v>
      </c>
      <c r="BD2" s="1" t="s">
        <v>155</v>
      </c>
      <c r="BO2" s="1" t="s">
        <v>155</v>
      </c>
      <c r="BZ2" s="1" t="s">
        <v>155</v>
      </c>
      <c r="CK2" s="1" t="s">
        <v>155</v>
      </c>
      <c r="CV2" s="1" t="s">
        <v>155</v>
      </c>
      <c r="DG2" s="1" t="s">
        <v>155</v>
      </c>
      <c r="DR2" s="1" t="s">
        <v>155</v>
      </c>
    </row>
    <row r="3" spans="1:130" x14ac:dyDescent="0.2">
      <c r="A3" s="46" t="s">
        <v>156</v>
      </c>
      <c r="L3" s="46" t="s">
        <v>156</v>
      </c>
      <c r="W3" s="46" t="s">
        <v>156</v>
      </c>
      <c r="AH3" s="46" t="s">
        <v>156</v>
      </c>
      <c r="AS3" s="46" t="s">
        <v>156</v>
      </c>
      <c r="BD3" s="46" t="s">
        <v>156</v>
      </c>
      <c r="BO3" s="46" t="s">
        <v>156</v>
      </c>
      <c r="BZ3" s="46" t="s">
        <v>156</v>
      </c>
      <c r="CK3" s="46" t="s">
        <v>156</v>
      </c>
      <c r="CV3" s="46" t="s">
        <v>156</v>
      </c>
      <c r="DG3" s="46" t="s">
        <v>156</v>
      </c>
      <c r="DR3" s="46" t="s">
        <v>156</v>
      </c>
    </row>
    <row r="4" spans="1:130" x14ac:dyDescent="0.2">
      <c r="A4" s="46" t="s">
        <v>65</v>
      </c>
      <c r="L4" s="46" t="s">
        <v>65</v>
      </c>
      <c r="W4" s="46" t="s">
        <v>65</v>
      </c>
      <c r="AH4" s="46" t="s">
        <v>65</v>
      </c>
      <c r="AS4" s="46" t="s">
        <v>65</v>
      </c>
      <c r="BD4" s="46" t="s">
        <v>65</v>
      </c>
      <c r="BO4" s="46" t="s">
        <v>65</v>
      </c>
      <c r="BZ4" s="46" t="s">
        <v>65</v>
      </c>
      <c r="CK4" s="46" t="s">
        <v>65</v>
      </c>
      <c r="CV4" s="46" t="s">
        <v>65</v>
      </c>
      <c r="DG4" s="46" t="s">
        <v>65</v>
      </c>
      <c r="DR4" s="46" t="s">
        <v>65</v>
      </c>
    </row>
    <row r="5" spans="1:130" s="47" customFormat="1" ht="13.5" thickBot="1" x14ac:dyDescent="0.25">
      <c r="A5" s="10"/>
      <c r="B5" s="10"/>
      <c r="C5" s="10"/>
      <c r="D5" s="10"/>
      <c r="E5" s="10"/>
      <c r="F5" s="10"/>
      <c r="G5" s="10"/>
      <c r="H5" s="10"/>
      <c r="I5" s="10"/>
      <c r="J5" s="46"/>
      <c r="L5" s="10"/>
      <c r="M5" s="46"/>
      <c r="O5" s="46"/>
      <c r="Q5" s="46"/>
      <c r="S5" s="46"/>
      <c r="U5" s="46"/>
      <c r="W5" s="10"/>
      <c r="X5" s="46"/>
      <c r="Z5" s="46"/>
      <c r="AB5" s="46"/>
      <c r="AD5" s="46"/>
      <c r="AF5" s="46"/>
      <c r="AH5" s="10"/>
      <c r="AI5" s="46"/>
      <c r="AK5" s="46"/>
      <c r="AM5" s="46"/>
      <c r="AO5" s="46"/>
      <c r="AQ5" s="46"/>
      <c r="AS5" s="10"/>
      <c r="AT5" s="46"/>
      <c r="AV5" s="46"/>
      <c r="AX5" s="46"/>
      <c r="AZ5" s="46"/>
      <c r="BB5" s="46"/>
      <c r="BD5" s="10"/>
      <c r="BE5" s="46"/>
      <c r="BG5" s="46"/>
      <c r="BI5" s="46"/>
      <c r="BK5" s="46"/>
      <c r="BM5" s="46"/>
      <c r="BO5" s="10"/>
      <c r="BP5" s="46"/>
      <c r="BR5" s="46"/>
      <c r="BT5" s="46"/>
      <c r="BV5" s="46"/>
      <c r="BX5" s="46"/>
      <c r="BZ5" s="10"/>
      <c r="CA5" s="46"/>
      <c r="CC5" s="46"/>
      <c r="CE5" s="46"/>
      <c r="CG5" s="46"/>
      <c r="CI5" s="46"/>
      <c r="CK5" s="10"/>
      <c r="CL5" s="46"/>
      <c r="CN5" s="46"/>
      <c r="CP5" s="46"/>
      <c r="CR5" s="46"/>
      <c r="CT5" s="46"/>
      <c r="CV5" s="10"/>
      <c r="CW5" s="46"/>
      <c r="CY5" s="46"/>
      <c r="DA5" s="46"/>
      <c r="DC5" s="46"/>
      <c r="DE5" s="46"/>
      <c r="DG5" s="10"/>
      <c r="DH5" s="46"/>
      <c r="DJ5" s="46"/>
      <c r="DL5" s="46"/>
      <c r="DN5" s="46"/>
      <c r="DP5" s="46"/>
      <c r="DR5" s="10"/>
      <c r="DS5" s="46"/>
      <c r="DU5" s="46"/>
      <c r="DW5" s="46"/>
      <c r="DY5" s="46"/>
    </row>
    <row r="6" spans="1:130" s="113" customFormat="1" ht="13.5" customHeight="1" thickBot="1" x14ac:dyDescent="0.25">
      <c r="A6" s="94" t="s">
        <v>130</v>
      </c>
      <c r="B6" s="95" t="s">
        <v>56</v>
      </c>
      <c r="C6" s="95"/>
      <c r="D6" s="95" t="s">
        <v>157</v>
      </c>
      <c r="E6" s="95"/>
      <c r="F6" s="95" t="s">
        <v>158</v>
      </c>
      <c r="G6" s="95"/>
      <c r="H6" s="96" t="s">
        <v>59</v>
      </c>
      <c r="I6" s="97"/>
      <c r="J6" s="97"/>
      <c r="K6" s="98"/>
      <c r="L6" s="94" t="s">
        <v>130</v>
      </c>
      <c r="M6" s="96" t="s">
        <v>146</v>
      </c>
      <c r="N6" s="97"/>
      <c r="O6" s="97"/>
      <c r="P6" s="97"/>
      <c r="Q6" s="97"/>
      <c r="R6" s="97"/>
      <c r="S6" s="97"/>
      <c r="T6" s="97"/>
      <c r="U6" s="97"/>
      <c r="V6" s="98"/>
      <c r="W6" s="94" t="s">
        <v>130</v>
      </c>
      <c r="X6" s="96" t="s">
        <v>146</v>
      </c>
      <c r="Y6" s="97"/>
      <c r="Z6" s="97"/>
      <c r="AA6" s="97"/>
      <c r="AB6" s="97"/>
      <c r="AC6" s="97"/>
      <c r="AD6" s="97"/>
      <c r="AE6" s="97"/>
      <c r="AF6" s="97"/>
      <c r="AG6" s="98"/>
      <c r="AH6" s="94" t="s">
        <v>130</v>
      </c>
      <c r="AI6" s="96" t="s">
        <v>146</v>
      </c>
      <c r="AJ6" s="97"/>
      <c r="AK6" s="97"/>
      <c r="AL6" s="97"/>
      <c r="AM6" s="97"/>
      <c r="AN6" s="97"/>
      <c r="AO6" s="97"/>
      <c r="AP6" s="97"/>
      <c r="AQ6" s="97"/>
      <c r="AR6" s="98"/>
      <c r="AS6" s="94" t="s">
        <v>130</v>
      </c>
      <c r="AT6" s="96" t="s">
        <v>146</v>
      </c>
      <c r="AU6" s="97"/>
      <c r="AV6" s="97"/>
      <c r="AW6" s="97"/>
      <c r="AX6" s="97"/>
      <c r="AY6" s="97"/>
      <c r="AZ6" s="97"/>
      <c r="BA6" s="97"/>
      <c r="BB6" s="97"/>
      <c r="BC6" s="98"/>
      <c r="BD6" s="94" t="s">
        <v>130</v>
      </c>
      <c r="BE6" s="96" t="s">
        <v>146</v>
      </c>
      <c r="BF6" s="97"/>
      <c r="BG6" s="97"/>
      <c r="BH6" s="97"/>
      <c r="BI6" s="97"/>
      <c r="BJ6" s="97"/>
      <c r="BK6" s="97"/>
      <c r="BL6" s="97"/>
      <c r="BM6" s="97"/>
      <c r="BN6" s="98"/>
      <c r="BO6" s="94" t="s">
        <v>130</v>
      </c>
      <c r="BP6" s="96" t="s">
        <v>146</v>
      </c>
      <c r="BQ6" s="97"/>
      <c r="BR6" s="97"/>
      <c r="BS6" s="97"/>
      <c r="BT6" s="97"/>
      <c r="BU6" s="97"/>
      <c r="BV6" s="97"/>
      <c r="BW6" s="97"/>
      <c r="BX6" s="97"/>
      <c r="BY6" s="98"/>
      <c r="BZ6" s="94" t="s">
        <v>130</v>
      </c>
      <c r="CA6" s="96" t="s">
        <v>146</v>
      </c>
      <c r="CB6" s="97"/>
      <c r="CC6" s="97"/>
      <c r="CD6" s="97"/>
      <c r="CE6" s="97"/>
      <c r="CF6" s="97"/>
      <c r="CG6" s="97"/>
      <c r="CH6" s="97"/>
      <c r="CI6" s="97"/>
      <c r="CJ6" s="98"/>
      <c r="CK6" s="94" t="s">
        <v>130</v>
      </c>
      <c r="CL6" s="96" t="s">
        <v>146</v>
      </c>
      <c r="CM6" s="97"/>
      <c r="CN6" s="97"/>
      <c r="CO6" s="97"/>
      <c r="CP6" s="97"/>
      <c r="CQ6" s="97"/>
      <c r="CR6" s="97"/>
      <c r="CS6" s="97"/>
      <c r="CT6" s="97"/>
      <c r="CU6" s="98"/>
      <c r="CV6" s="94" t="s">
        <v>130</v>
      </c>
      <c r="CW6" s="96" t="s">
        <v>146</v>
      </c>
      <c r="CX6" s="97"/>
      <c r="CY6" s="97"/>
      <c r="CZ6" s="97"/>
      <c r="DA6" s="97"/>
      <c r="DB6" s="97"/>
      <c r="DC6" s="97"/>
      <c r="DD6" s="97"/>
      <c r="DE6" s="97"/>
      <c r="DF6" s="98"/>
      <c r="DG6" s="94" t="s">
        <v>130</v>
      </c>
      <c r="DH6" s="96" t="s">
        <v>146</v>
      </c>
      <c r="DI6" s="97"/>
      <c r="DJ6" s="97"/>
      <c r="DK6" s="97"/>
      <c r="DL6" s="97"/>
      <c r="DM6" s="97"/>
      <c r="DN6" s="97"/>
      <c r="DO6" s="97"/>
      <c r="DP6" s="97"/>
      <c r="DQ6" s="98"/>
      <c r="DR6" s="94" t="s">
        <v>130</v>
      </c>
      <c r="DS6" s="99" t="s">
        <v>132</v>
      </c>
      <c r="DT6" s="99"/>
      <c r="DU6" s="99"/>
      <c r="DV6" s="99"/>
      <c r="DW6" s="99"/>
      <c r="DX6" s="99"/>
      <c r="DY6" s="99"/>
      <c r="DZ6" s="99"/>
    </row>
    <row r="7" spans="1:130" s="85" customFormat="1" ht="12.75" customHeight="1" x14ac:dyDescent="0.2">
      <c r="A7" s="100"/>
      <c r="B7" s="101"/>
      <c r="C7" s="101"/>
      <c r="D7" s="101"/>
      <c r="E7" s="101"/>
      <c r="F7" s="101"/>
      <c r="G7" s="101"/>
      <c r="H7" s="102" t="s">
        <v>58</v>
      </c>
      <c r="I7" s="103"/>
      <c r="J7" s="104" t="s">
        <v>0</v>
      </c>
      <c r="K7" s="105"/>
      <c r="L7" s="100"/>
      <c r="M7" s="106" t="s">
        <v>1</v>
      </c>
      <c r="N7" s="105"/>
      <c r="O7" s="106" t="s">
        <v>2</v>
      </c>
      <c r="P7" s="105"/>
      <c r="Q7" s="106" t="s">
        <v>3</v>
      </c>
      <c r="R7" s="105"/>
      <c r="S7" s="106" t="s">
        <v>4</v>
      </c>
      <c r="T7" s="105"/>
      <c r="U7" s="106" t="s">
        <v>5</v>
      </c>
      <c r="V7" s="105"/>
      <c r="W7" s="100"/>
      <c r="X7" s="106" t="s">
        <v>6</v>
      </c>
      <c r="Y7" s="105"/>
      <c r="Z7" s="106" t="s">
        <v>7</v>
      </c>
      <c r="AA7" s="105"/>
      <c r="AB7" s="106" t="s">
        <v>8</v>
      </c>
      <c r="AC7" s="105"/>
      <c r="AD7" s="106" t="s">
        <v>9</v>
      </c>
      <c r="AE7" s="105"/>
      <c r="AF7" s="106" t="s">
        <v>10</v>
      </c>
      <c r="AG7" s="105"/>
      <c r="AH7" s="100"/>
      <c r="AI7" s="107" t="s">
        <v>11</v>
      </c>
      <c r="AJ7" s="108"/>
      <c r="AK7" s="107" t="s">
        <v>12</v>
      </c>
      <c r="AL7" s="108"/>
      <c r="AM7" s="107" t="s">
        <v>13</v>
      </c>
      <c r="AN7" s="108"/>
      <c r="AO7" s="106" t="s">
        <v>14</v>
      </c>
      <c r="AP7" s="105"/>
      <c r="AQ7" s="106" t="s">
        <v>15</v>
      </c>
      <c r="AR7" s="105"/>
      <c r="AS7" s="100"/>
      <c r="AT7" s="106" t="s">
        <v>16</v>
      </c>
      <c r="AU7" s="105"/>
      <c r="AV7" s="106" t="s">
        <v>17</v>
      </c>
      <c r="AW7" s="105"/>
      <c r="AX7" s="107" t="s">
        <v>18</v>
      </c>
      <c r="AY7" s="108"/>
      <c r="AZ7" s="106" t="s">
        <v>19</v>
      </c>
      <c r="BA7" s="105"/>
      <c r="BB7" s="106" t="s">
        <v>20</v>
      </c>
      <c r="BC7" s="105"/>
      <c r="BD7" s="100"/>
      <c r="BE7" s="106" t="s">
        <v>21</v>
      </c>
      <c r="BF7" s="105"/>
      <c r="BG7" s="106" t="s">
        <v>22</v>
      </c>
      <c r="BH7" s="105"/>
      <c r="BI7" s="106" t="s">
        <v>23</v>
      </c>
      <c r="BJ7" s="105"/>
      <c r="BK7" s="106" t="s">
        <v>24</v>
      </c>
      <c r="BL7" s="105"/>
      <c r="BM7" s="106" t="s">
        <v>25</v>
      </c>
      <c r="BN7" s="105"/>
      <c r="BO7" s="100"/>
      <c r="BP7" s="106" t="s">
        <v>26</v>
      </c>
      <c r="BQ7" s="105"/>
      <c r="BR7" s="106" t="s">
        <v>27</v>
      </c>
      <c r="BS7" s="105"/>
      <c r="BT7" s="106" t="s">
        <v>28</v>
      </c>
      <c r="BU7" s="105"/>
      <c r="BV7" s="106" t="s">
        <v>29</v>
      </c>
      <c r="BW7" s="105"/>
      <c r="BX7" s="106" t="s">
        <v>30</v>
      </c>
      <c r="BY7" s="105"/>
      <c r="BZ7" s="100"/>
      <c r="CA7" s="106" t="s">
        <v>31</v>
      </c>
      <c r="CB7" s="105"/>
      <c r="CC7" s="106" t="s">
        <v>32</v>
      </c>
      <c r="CD7" s="105"/>
      <c r="CE7" s="106" t="s">
        <v>33</v>
      </c>
      <c r="CF7" s="105"/>
      <c r="CG7" s="106" t="s">
        <v>34</v>
      </c>
      <c r="CH7" s="105"/>
      <c r="CI7" s="106" t="s">
        <v>35</v>
      </c>
      <c r="CJ7" s="105"/>
      <c r="CK7" s="100"/>
      <c r="CL7" s="106" t="s">
        <v>36</v>
      </c>
      <c r="CM7" s="105"/>
      <c r="CN7" s="106" t="s">
        <v>37</v>
      </c>
      <c r="CO7" s="105"/>
      <c r="CP7" s="106" t="s">
        <v>38</v>
      </c>
      <c r="CQ7" s="105"/>
      <c r="CR7" s="106" t="s">
        <v>40</v>
      </c>
      <c r="CS7" s="105"/>
      <c r="CT7" s="107" t="s">
        <v>41</v>
      </c>
      <c r="CU7" s="108"/>
      <c r="CV7" s="100"/>
      <c r="CW7" s="107" t="s">
        <v>42</v>
      </c>
      <c r="CX7" s="108"/>
      <c r="CY7" s="107" t="s">
        <v>43</v>
      </c>
      <c r="CZ7" s="108"/>
      <c r="DA7" s="106" t="s">
        <v>44</v>
      </c>
      <c r="DB7" s="105"/>
      <c r="DC7" s="106" t="s">
        <v>45</v>
      </c>
      <c r="DD7" s="105"/>
      <c r="DE7" s="106" t="s">
        <v>46</v>
      </c>
      <c r="DF7" s="105"/>
      <c r="DG7" s="100"/>
      <c r="DH7" s="106" t="s">
        <v>47</v>
      </c>
      <c r="DI7" s="105"/>
      <c r="DJ7" s="106" t="s">
        <v>48</v>
      </c>
      <c r="DK7" s="105"/>
      <c r="DL7" s="106" t="s">
        <v>49</v>
      </c>
      <c r="DM7" s="105"/>
      <c r="DN7" s="106" t="s">
        <v>50</v>
      </c>
      <c r="DO7" s="105"/>
      <c r="DP7" s="106" t="s">
        <v>51</v>
      </c>
      <c r="DQ7" s="109"/>
      <c r="DR7" s="100"/>
      <c r="DS7" s="110" t="s">
        <v>58</v>
      </c>
      <c r="DT7" s="110"/>
      <c r="DU7" s="110" t="s">
        <v>39</v>
      </c>
      <c r="DV7" s="110"/>
      <c r="DW7" s="110" t="s">
        <v>63</v>
      </c>
      <c r="DX7" s="110"/>
      <c r="DY7" s="110" t="s">
        <v>64</v>
      </c>
      <c r="DZ7" s="110"/>
    </row>
    <row r="8" spans="1:130" s="85" customFormat="1" ht="13.5" thickBot="1" x14ac:dyDescent="0.25">
      <c r="A8" s="111"/>
      <c r="B8" s="12" t="s">
        <v>52</v>
      </c>
      <c r="C8" s="13" t="s">
        <v>53</v>
      </c>
      <c r="D8" s="14" t="s">
        <v>52</v>
      </c>
      <c r="E8" s="13" t="s">
        <v>53</v>
      </c>
      <c r="F8" s="14" t="s">
        <v>52</v>
      </c>
      <c r="G8" s="13" t="s">
        <v>53</v>
      </c>
      <c r="H8" s="14" t="s">
        <v>52</v>
      </c>
      <c r="I8" s="13" t="s">
        <v>53</v>
      </c>
      <c r="J8" s="24" t="s">
        <v>52</v>
      </c>
      <c r="K8" s="4" t="s">
        <v>53</v>
      </c>
      <c r="L8" s="111"/>
      <c r="M8" s="27" t="s">
        <v>52</v>
      </c>
      <c r="N8" s="4" t="s">
        <v>53</v>
      </c>
      <c r="O8" s="27" t="s">
        <v>52</v>
      </c>
      <c r="P8" s="4" t="s">
        <v>53</v>
      </c>
      <c r="Q8" s="27" t="s">
        <v>52</v>
      </c>
      <c r="R8" s="4" t="s">
        <v>53</v>
      </c>
      <c r="S8" s="27" t="s">
        <v>52</v>
      </c>
      <c r="T8" s="4" t="s">
        <v>53</v>
      </c>
      <c r="U8" s="27" t="s">
        <v>52</v>
      </c>
      <c r="V8" s="4" t="s">
        <v>53</v>
      </c>
      <c r="W8" s="111"/>
      <c r="X8" s="27" t="s">
        <v>52</v>
      </c>
      <c r="Y8" s="4" t="s">
        <v>53</v>
      </c>
      <c r="Z8" s="27" t="s">
        <v>52</v>
      </c>
      <c r="AA8" s="4" t="s">
        <v>53</v>
      </c>
      <c r="AB8" s="27" t="s">
        <v>52</v>
      </c>
      <c r="AC8" s="4" t="s">
        <v>53</v>
      </c>
      <c r="AD8" s="27" t="s">
        <v>52</v>
      </c>
      <c r="AE8" s="4" t="s">
        <v>53</v>
      </c>
      <c r="AF8" s="27" t="s">
        <v>52</v>
      </c>
      <c r="AG8" s="4" t="s">
        <v>53</v>
      </c>
      <c r="AH8" s="111"/>
      <c r="AI8" s="27" t="s">
        <v>52</v>
      </c>
      <c r="AJ8" s="4" t="s">
        <v>53</v>
      </c>
      <c r="AK8" s="27" t="s">
        <v>52</v>
      </c>
      <c r="AL8" s="4" t="s">
        <v>53</v>
      </c>
      <c r="AM8" s="27" t="s">
        <v>52</v>
      </c>
      <c r="AN8" s="4" t="s">
        <v>53</v>
      </c>
      <c r="AO8" s="27" t="s">
        <v>52</v>
      </c>
      <c r="AP8" s="4" t="s">
        <v>53</v>
      </c>
      <c r="AQ8" s="27" t="s">
        <v>52</v>
      </c>
      <c r="AR8" s="4" t="s">
        <v>53</v>
      </c>
      <c r="AS8" s="111"/>
      <c r="AT8" s="27" t="s">
        <v>52</v>
      </c>
      <c r="AU8" s="4" t="s">
        <v>53</v>
      </c>
      <c r="AV8" s="27" t="s">
        <v>52</v>
      </c>
      <c r="AW8" s="4" t="s">
        <v>53</v>
      </c>
      <c r="AX8" s="27" t="s">
        <v>52</v>
      </c>
      <c r="AY8" s="4" t="s">
        <v>53</v>
      </c>
      <c r="AZ8" s="27" t="s">
        <v>52</v>
      </c>
      <c r="BA8" s="4" t="s">
        <v>53</v>
      </c>
      <c r="BB8" s="27" t="s">
        <v>52</v>
      </c>
      <c r="BC8" s="4" t="s">
        <v>53</v>
      </c>
      <c r="BD8" s="111"/>
      <c r="BE8" s="27" t="s">
        <v>52</v>
      </c>
      <c r="BF8" s="4" t="s">
        <v>53</v>
      </c>
      <c r="BG8" s="27" t="s">
        <v>52</v>
      </c>
      <c r="BH8" s="4" t="s">
        <v>53</v>
      </c>
      <c r="BI8" s="27" t="s">
        <v>52</v>
      </c>
      <c r="BJ8" s="4" t="s">
        <v>53</v>
      </c>
      <c r="BK8" s="27" t="s">
        <v>52</v>
      </c>
      <c r="BL8" s="4" t="s">
        <v>53</v>
      </c>
      <c r="BM8" s="27" t="s">
        <v>52</v>
      </c>
      <c r="BN8" s="4" t="s">
        <v>53</v>
      </c>
      <c r="BO8" s="111"/>
      <c r="BP8" s="27" t="s">
        <v>52</v>
      </c>
      <c r="BQ8" s="4" t="s">
        <v>53</v>
      </c>
      <c r="BR8" s="27" t="s">
        <v>52</v>
      </c>
      <c r="BS8" s="4" t="s">
        <v>53</v>
      </c>
      <c r="BT8" s="27" t="s">
        <v>52</v>
      </c>
      <c r="BU8" s="4" t="s">
        <v>53</v>
      </c>
      <c r="BV8" s="27" t="s">
        <v>52</v>
      </c>
      <c r="BW8" s="4" t="s">
        <v>53</v>
      </c>
      <c r="BX8" s="27" t="s">
        <v>52</v>
      </c>
      <c r="BY8" s="4" t="s">
        <v>53</v>
      </c>
      <c r="BZ8" s="111"/>
      <c r="CA8" s="27" t="s">
        <v>52</v>
      </c>
      <c r="CB8" s="4" t="s">
        <v>53</v>
      </c>
      <c r="CC8" s="27" t="s">
        <v>52</v>
      </c>
      <c r="CD8" s="4" t="s">
        <v>53</v>
      </c>
      <c r="CE8" s="27" t="s">
        <v>52</v>
      </c>
      <c r="CF8" s="4" t="s">
        <v>53</v>
      </c>
      <c r="CG8" s="27" t="s">
        <v>52</v>
      </c>
      <c r="CH8" s="4" t="s">
        <v>53</v>
      </c>
      <c r="CI8" s="27" t="s">
        <v>52</v>
      </c>
      <c r="CJ8" s="4" t="s">
        <v>53</v>
      </c>
      <c r="CK8" s="111"/>
      <c r="CL8" s="27" t="s">
        <v>52</v>
      </c>
      <c r="CM8" s="4" t="s">
        <v>53</v>
      </c>
      <c r="CN8" s="27" t="s">
        <v>52</v>
      </c>
      <c r="CO8" s="4" t="s">
        <v>53</v>
      </c>
      <c r="CP8" s="27" t="s">
        <v>52</v>
      </c>
      <c r="CQ8" s="4" t="s">
        <v>53</v>
      </c>
      <c r="CR8" s="27" t="s">
        <v>52</v>
      </c>
      <c r="CS8" s="4" t="s">
        <v>53</v>
      </c>
      <c r="CT8" s="27" t="s">
        <v>52</v>
      </c>
      <c r="CU8" s="4" t="s">
        <v>53</v>
      </c>
      <c r="CV8" s="111"/>
      <c r="CW8" s="27" t="s">
        <v>52</v>
      </c>
      <c r="CX8" s="4" t="s">
        <v>53</v>
      </c>
      <c r="CY8" s="27" t="s">
        <v>52</v>
      </c>
      <c r="CZ8" s="4" t="s">
        <v>53</v>
      </c>
      <c r="DA8" s="27" t="s">
        <v>52</v>
      </c>
      <c r="DB8" s="4" t="s">
        <v>53</v>
      </c>
      <c r="DC8" s="27" t="s">
        <v>52</v>
      </c>
      <c r="DD8" s="4" t="s">
        <v>53</v>
      </c>
      <c r="DE8" s="27" t="s">
        <v>52</v>
      </c>
      <c r="DF8" s="4" t="s">
        <v>53</v>
      </c>
      <c r="DG8" s="111"/>
      <c r="DH8" s="27" t="s">
        <v>52</v>
      </c>
      <c r="DI8" s="4" t="s">
        <v>53</v>
      </c>
      <c r="DJ8" s="27" t="s">
        <v>52</v>
      </c>
      <c r="DK8" s="4" t="s">
        <v>53</v>
      </c>
      <c r="DL8" s="27" t="s">
        <v>52</v>
      </c>
      <c r="DM8" s="4" t="s">
        <v>53</v>
      </c>
      <c r="DN8" s="27" t="s">
        <v>52</v>
      </c>
      <c r="DO8" s="4" t="s">
        <v>53</v>
      </c>
      <c r="DP8" s="27" t="s">
        <v>52</v>
      </c>
      <c r="DQ8" s="4" t="s">
        <v>53</v>
      </c>
      <c r="DR8" s="111"/>
      <c r="DS8" s="27" t="s">
        <v>52</v>
      </c>
      <c r="DT8" s="4" t="s">
        <v>53</v>
      </c>
      <c r="DU8" s="27" t="s">
        <v>52</v>
      </c>
      <c r="DV8" s="4" t="s">
        <v>53</v>
      </c>
      <c r="DW8" s="27" t="s">
        <v>52</v>
      </c>
      <c r="DX8" s="4" t="s">
        <v>53</v>
      </c>
      <c r="DY8" s="27" t="s">
        <v>52</v>
      </c>
      <c r="DZ8" s="4" t="s">
        <v>53</v>
      </c>
    </row>
    <row r="9" spans="1:130" s="85" customFormat="1" x14ac:dyDescent="0.2">
      <c r="A9" s="84"/>
      <c r="B9" s="15"/>
      <c r="C9" s="16"/>
      <c r="D9" s="15"/>
      <c r="E9" s="16"/>
      <c r="F9" s="15"/>
      <c r="G9" s="16"/>
      <c r="H9" s="15"/>
      <c r="I9" s="16"/>
      <c r="J9" s="25"/>
      <c r="K9" s="5"/>
      <c r="L9" s="48"/>
      <c r="M9" s="25"/>
      <c r="N9" s="5"/>
      <c r="O9" s="25"/>
      <c r="P9" s="5"/>
      <c r="Q9" s="25"/>
      <c r="R9" s="5"/>
      <c r="S9" s="25"/>
      <c r="T9" s="5"/>
      <c r="U9" s="25"/>
      <c r="V9" s="5"/>
      <c r="W9" s="48"/>
      <c r="X9" s="25"/>
      <c r="Y9" s="5"/>
      <c r="Z9" s="25"/>
      <c r="AA9" s="5"/>
      <c r="AB9" s="25"/>
      <c r="AC9" s="5"/>
      <c r="AD9" s="25"/>
      <c r="AE9" s="5"/>
      <c r="AF9" s="25"/>
      <c r="AG9" s="5"/>
      <c r="AH9" s="48"/>
      <c r="AI9" s="25"/>
      <c r="AJ9" s="5"/>
      <c r="AK9" s="25"/>
      <c r="AL9" s="5"/>
      <c r="AM9" s="25"/>
      <c r="AN9" s="5"/>
      <c r="AO9" s="25"/>
      <c r="AP9" s="5"/>
      <c r="AQ9" s="25"/>
      <c r="AR9" s="5"/>
      <c r="AS9" s="48"/>
      <c r="AT9" s="25"/>
      <c r="AU9" s="5"/>
      <c r="AV9" s="25"/>
      <c r="AW9" s="5"/>
      <c r="AX9" s="25"/>
      <c r="AY9" s="5"/>
      <c r="AZ9" s="25"/>
      <c r="BA9" s="5"/>
      <c r="BB9" s="25"/>
      <c r="BC9" s="5"/>
      <c r="BD9" s="48"/>
      <c r="BE9" s="25"/>
      <c r="BF9" s="5"/>
      <c r="BG9" s="25"/>
      <c r="BH9" s="5"/>
      <c r="BI9" s="25"/>
      <c r="BJ9" s="5"/>
      <c r="BK9" s="25"/>
      <c r="BL9" s="5"/>
      <c r="BM9" s="25"/>
      <c r="BN9" s="5"/>
      <c r="BO9" s="48"/>
      <c r="BP9" s="25"/>
      <c r="BQ9" s="5"/>
      <c r="BR9" s="25"/>
      <c r="BS9" s="5"/>
      <c r="BT9" s="25"/>
      <c r="BU9" s="5"/>
      <c r="BV9" s="25"/>
      <c r="BW9" s="5"/>
      <c r="BX9" s="25"/>
      <c r="BY9" s="5"/>
      <c r="BZ9" s="48"/>
      <c r="CA9" s="25"/>
      <c r="CB9" s="5"/>
      <c r="CC9" s="25"/>
      <c r="CD9" s="5"/>
      <c r="CE9" s="25"/>
      <c r="CF9" s="5"/>
      <c r="CG9" s="25"/>
      <c r="CH9" s="5"/>
      <c r="CI9" s="25"/>
      <c r="CJ9" s="5"/>
      <c r="CK9" s="48"/>
      <c r="CL9" s="25"/>
      <c r="CM9" s="5"/>
      <c r="CN9" s="25"/>
      <c r="CO9" s="5"/>
      <c r="CP9" s="25"/>
      <c r="CQ9" s="5"/>
      <c r="CR9" s="25"/>
      <c r="CS9" s="5"/>
      <c r="CT9" s="25"/>
      <c r="CU9" s="5"/>
      <c r="CV9" s="48"/>
      <c r="CW9" s="25"/>
      <c r="CX9" s="5"/>
      <c r="CY9" s="25"/>
      <c r="CZ9" s="5"/>
      <c r="DA9" s="25"/>
      <c r="DB9" s="5"/>
      <c r="DC9" s="25"/>
      <c r="DD9" s="5"/>
      <c r="DE9" s="25"/>
      <c r="DF9" s="5"/>
      <c r="DG9" s="48"/>
      <c r="DH9" s="25"/>
      <c r="DI9" s="5"/>
      <c r="DJ9" s="25"/>
      <c r="DK9" s="5"/>
      <c r="DL9" s="25"/>
      <c r="DM9" s="5"/>
      <c r="DN9" s="25"/>
      <c r="DO9" s="5"/>
      <c r="DP9" s="25"/>
      <c r="DQ9" s="5"/>
      <c r="DR9" s="48"/>
      <c r="DS9" s="25"/>
      <c r="DT9" s="5"/>
      <c r="DU9" s="25"/>
      <c r="DV9" s="5"/>
      <c r="DW9" s="25"/>
      <c r="DX9" s="5"/>
      <c r="DY9" s="25"/>
      <c r="DZ9" s="5"/>
    </row>
    <row r="10" spans="1:130" s="85" customFormat="1" ht="14.25" x14ac:dyDescent="0.2">
      <c r="A10" s="49" t="s">
        <v>133</v>
      </c>
      <c r="B10" s="21">
        <v>310212755</v>
      </c>
      <c r="C10" s="22">
        <v>25814</v>
      </c>
      <c r="D10" s="21">
        <v>263612596</v>
      </c>
      <c r="E10" s="22">
        <v>229733</v>
      </c>
      <c r="F10" s="21">
        <v>37696597</v>
      </c>
      <c r="G10" s="22">
        <v>211307</v>
      </c>
      <c r="H10" s="21">
        <v>7070345</v>
      </c>
      <c r="I10" s="22">
        <v>58599</v>
      </c>
      <c r="J10" s="21">
        <v>109210</v>
      </c>
      <c r="K10" s="22">
        <v>9027</v>
      </c>
      <c r="L10" s="164" t="s">
        <v>133</v>
      </c>
      <c r="M10" s="23">
        <v>84068</v>
      </c>
      <c r="N10" s="50">
        <v>7600</v>
      </c>
      <c r="O10" s="19">
        <v>206842</v>
      </c>
      <c r="P10" s="50">
        <v>12859</v>
      </c>
      <c r="Q10" s="19">
        <v>64967</v>
      </c>
      <c r="R10" s="50">
        <v>6563</v>
      </c>
      <c r="S10" s="19">
        <v>566986</v>
      </c>
      <c r="T10" s="50">
        <v>19755</v>
      </c>
      <c r="U10" s="19">
        <v>161530</v>
      </c>
      <c r="V10" s="50">
        <v>10348</v>
      </c>
      <c r="W10" s="164" t="s">
        <v>133</v>
      </c>
      <c r="X10" s="19">
        <v>87023</v>
      </c>
      <c r="Y10" s="50">
        <v>5968</v>
      </c>
      <c r="Z10" s="19">
        <v>25149</v>
      </c>
      <c r="AA10" s="50">
        <v>3775</v>
      </c>
      <c r="AB10" s="19">
        <v>59513</v>
      </c>
      <c r="AC10" s="50">
        <v>6154</v>
      </c>
      <c r="AD10" s="19">
        <v>428325</v>
      </c>
      <c r="AE10" s="50">
        <v>18406</v>
      </c>
      <c r="AF10" s="19">
        <v>252262</v>
      </c>
      <c r="AG10" s="50">
        <v>12868</v>
      </c>
      <c r="AH10" s="164" t="s">
        <v>133</v>
      </c>
      <c r="AI10" s="19">
        <v>61509</v>
      </c>
      <c r="AJ10" s="50">
        <v>6100</v>
      </c>
      <c r="AK10" s="19">
        <v>55191</v>
      </c>
      <c r="AL10" s="50">
        <v>6257</v>
      </c>
      <c r="AM10" s="19">
        <v>277953</v>
      </c>
      <c r="AN10" s="50">
        <v>12722</v>
      </c>
      <c r="AO10" s="19">
        <v>144597</v>
      </c>
      <c r="AP10" s="50">
        <v>8929</v>
      </c>
      <c r="AQ10" s="19">
        <v>73325</v>
      </c>
      <c r="AR10" s="50">
        <v>6129</v>
      </c>
      <c r="AS10" s="164" t="s">
        <v>133</v>
      </c>
      <c r="AT10" s="19">
        <v>93134</v>
      </c>
      <c r="AU10" s="50">
        <v>7286</v>
      </c>
      <c r="AV10" s="19">
        <v>103004</v>
      </c>
      <c r="AW10" s="50">
        <v>7490</v>
      </c>
      <c r="AX10" s="19">
        <v>95956</v>
      </c>
      <c r="AY10" s="50">
        <v>7745</v>
      </c>
      <c r="AZ10" s="19">
        <v>38574</v>
      </c>
      <c r="BA10" s="50">
        <v>5351</v>
      </c>
      <c r="BB10" s="19">
        <v>157664</v>
      </c>
      <c r="BC10" s="50">
        <v>9686</v>
      </c>
      <c r="BD10" s="164" t="s">
        <v>133</v>
      </c>
      <c r="BE10" s="19">
        <v>158156</v>
      </c>
      <c r="BF10" s="50">
        <v>10755</v>
      </c>
      <c r="BG10" s="19">
        <v>175733</v>
      </c>
      <c r="BH10" s="50">
        <v>9302</v>
      </c>
      <c r="BI10" s="19">
        <v>115946</v>
      </c>
      <c r="BJ10" s="50">
        <v>8402</v>
      </c>
      <c r="BK10" s="19">
        <v>66947</v>
      </c>
      <c r="BL10" s="50">
        <v>7206</v>
      </c>
      <c r="BM10" s="19">
        <v>142754</v>
      </c>
      <c r="BN10" s="50">
        <v>9402</v>
      </c>
      <c r="BO10" s="164" t="s">
        <v>133</v>
      </c>
      <c r="BP10" s="19">
        <v>33832</v>
      </c>
      <c r="BQ10" s="50">
        <v>4879</v>
      </c>
      <c r="BR10" s="19">
        <v>48816</v>
      </c>
      <c r="BS10" s="50">
        <v>4967</v>
      </c>
      <c r="BT10" s="19">
        <v>98882</v>
      </c>
      <c r="BU10" s="50">
        <v>9332</v>
      </c>
      <c r="BV10" s="19">
        <v>38696</v>
      </c>
      <c r="BW10" s="50">
        <v>3364</v>
      </c>
      <c r="BX10" s="19">
        <v>219202</v>
      </c>
      <c r="BY10" s="50">
        <v>11087</v>
      </c>
      <c r="BZ10" s="164" t="s">
        <v>133</v>
      </c>
      <c r="CA10" s="19">
        <v>63921</v>
      </c>
      <c r="CB10" s="50">
        <v>5867</v>
      </c>
      <c r="CC10" s="19">
        <v>405864</v>
      </c>
      <c r="CD10" s="50">
        <v>15692</v>
      </c>
      <c r="CE10" s="19">
        <v>238663</v>
      </c>
      <c r="CF10" s="50">
        <v>13414</v>
      </c>
      <c r="CG10" s="19">
        <v>23959</v>
      </c>
      <c r="CH10" s="50">
        <v>3373</v>
      </c>
      <c r="CI10" s="19">
        <v>199202</v>
      </c>
      <c r="CJ10" s="50">
        <v>10288</v>
      </c>
      <c r="CK10" s="164" t="s">
        <v>133</v>
      </c>
      <c r="CL10" s="19">
        <v>102572</v>
      </c>
      <c r="CM10" s="50">
        <v>9213</v>
      </c>
      <c r="CN10" s="19">
        <v>108182</v>
      </c>
      <c r="CO10" s="50">
        <v>7867</v>
      </c>
      <c r="CP10" s="19">
        <v>237156</v>
      </c>
      <c r="CQ10" s="50">
        <v>10246</v>
      </c>
      <c r="CR10" s="19">
        <v>30498</v>
      </c>
      <c r="CS10" s="50">
        <v>3414</v>
      </c>
      <c r="CT10" s="19">
        <v>127418</v>
      </c>
      <c r="CU10" s="50">
        <v>8502</v>
      </c>
      <c r="CV10" s="164" t="s">
        <v>133</v>
      </c>
      <c r="CW10" s="19">
        <v>22534</v>
      </c>
      <c r="CX10" s="50">
        <v>2998</v>
      </c>
      <c r="CY10" s="19">
        <v>163843</v>
      </c>
      <c r="CZ10" s="50">
        <v>8717</v>
      </c>
      <c r="DA10" s="19">
        <v>402187</v>
      </c>
      <c r="DB10" s="50">
        <v>15471</v>
      </c>
      <c r="DC10" s="19">
        <v>82165</v>
      </c>
      <c r="DD10" s="50">
        <v>8304</v>
      </c>
      <c r="DE10" s="19">
        <v>20056</v>
      </c>
      <c r="DF10" s="50">
        <v>2967</v>
      </c>
      <c r="DG10" s="164" t="s">
        <v>133</v>
      </c>
      <c r="DH10" s="19">
        <v>238540</v>
      </c>
      <c r="DI10" s="50">
        <v>11611</v>
      </c>
      <c r="DJ10" s="19">
        <v>180462</v>
      </c>
      <c r="DK10" s="50">
        <v>9674</v>
      </c>
      <c r="DL10" s="19">
        <v>47425</v>
      </c>
      <c r="DM10" s="50">
        <v>5262</v>
      </c>
      <c r="DN10" s="19">
        <v>97724</v>
      </c>
      <c r="DO10" s="50">
        <v>5859</v>
      </c>
      <c r="DP10" s="19">
        <v>32228</v>
      </c>
      <c r="DQ10" s="50">
        <v>5150</v>
      </c>
      <c r="DR10" s="164" t="s">
        <v>133</v>
      </c>
      <c r="DS10" s="19">
        <v>1833217</v>
      </c>
      <c r="DT10" s="50">
        <v>32633</v>
      </c>
      <c r="DU10" s="19">
        <v>74500</v>
      </c>
      <c r="DV10" s="50">
        <v>8156</v>
      </c>
      <c r="DW10" s="19">
        <v>15876</v>
      </c>
      <c r="DX10" s="50">
        <v>3083</v>
      </c>
      <c r="DY10" s="19">
        <v>1742841</v>
      </c>
      <c r="DZ10" s="50">
        <v>31206</v>
      </c>
    </row>
    <row r="11" spans="1:130" s="85" customFormat="1" x14ac:dyDescent="0.2">
      <c r="A11" s="51"/>
      <c r="B11" s="18"/>
      <c r="C11" s="17"/>
      <c r="D11" s="18"/>
      <c r="E11" s="17"/>
      <c r="F11" s="18"/>
      <c r="G11" s="17"/>
      <c r="H11" s="18"/>
      <c r="I11" s="17"/>
      <c r="J11" s="18"/>
      <c r="K11" s="17"/>
      <c r="L11" s="84"/>
      <c r="M11" s="21"/>
      <c r="N11" s="22"/>
      <c r="O11" s="18"/>
      <c r="P11" s="17"/>
      <c r="Q11" s="18"/>
      <c r="R11" s="17"/>
      <c r="S11" s="18"/>
      <c r="T11" s="17"/>
      <c r="U11" s="18"/>
      <c r="V11" s="17"/>
      <c r="W11" s="84"/>
      <c r="X11" s="18"/>
      <c r="Y11" s="17"/>
      <c r="Z11" s="18"/>
      <c r="AA11" s="17"/>
      <c r="AB11" s="18"/>
      <c r="AC11" s="17"/>
      <c r="AD11" s="18"/>
      <c r="AE11" s="17"/>
      <c r="AF11" s="18"/>
      <c r="AG11" s="17"/>
      <c r="AH11" s="84"/>
      <c r="AI11" s="18"/>
      <c r="AJ11" s="17"/>
      <c r="AK11" s="18"/>
      <c r="AL11" s="17"/>
      <c r="AM11" s="18"/>
      <c r="AN11" s="17"/>
      <c r="AO11" s="18"/>
      <c r="AP11" s="17"/>
      <c r="AQ11" s="18"/>
      <c r="AR11" s="17"/>
      <c r="AS11" s="84"/>
      <c r="AT11" s="18"/>
      <c r="AU11" s="17"/>
      <c r="AV11" s="18"/>
      <c r="AW11" s="17"/>
      <c r="AX11" s="18"/>
      <c r="AY11" s="17"/>
      <c r="AZ11" s="18"/>
      <c r="BA11" s="17"/>
      <c r="BB11" s="18"/>
      <c r="BC11" s="17"/>
      <c r="BD11" s="84"/>
      <c r="BE11" s="18"/>
      <c r="BF11" s="17"/>
      <c r="BG11" s="18"/>
      <c r="BH11" s="17"/>
      <c r="BI11" s="18"/>
      <c r="BJ11" s="17"/>
      <c r="BK11" s="18"/>
      <c r="BL11" s="17"/>
      <c r="BM11" s="18"/>
      <c r="BN11" s="17"/>
      <c r="BO11" s="84"/>
      <c r="BP11" s="18"/>
      <c r="BQ11" s="17"/>
      <c r="BR11" s="18"/>
      <c r="BS11" s="17"/>
      <c r="BT11" s="18"/>
      <c r="BU11" s="17"/>
      <c r="BV11" s="18"/>
      <c r="BW11" s="17"/>
      <c r="BX11" s="18"/>
      <c r="BY11" s="17"/>
      <c r="BZ11" s="84"/>
      <c r="CA11" s="18"/>
      <c r="CB11" s="17"/>
      <c r="CC11" s="18"/>
      <c r="CD11" s="17"/>
      <c r="CE11" s="18"/>
      <c r="CF11" s="17"/>
      <c r="CG11" s="18"/>
      <c r="CH11" s="17"/>
      <c r="CI11" s="18"/>
      <c r="CJ11" s="17"/>
      <c r="CK11" s="84"/>
      <c r="CL11" s="18"/>
      <c r="CM11" s="17"/>
      <c r="CN11" s="18"/>
      <c r="CO11" s="17"/>
      <c r="CP11" s="18"/>
      <c r="CQ11" s="17"/>
      <c r="CR11" s="18"/>
      <c r="CS11" s="17"/>
      <c r="CT11" s="18"/>
      <c r="CU11" s="17"/>
      <c r="CV11" s="84"/>
      <c r="CW11" s="18"/>
      <c r="CX11" s="17"/>
      <c r="CY11" s="18"/>
      <c r="CZ11" s="17"/>
      <c r="DA11" s="18"/>
      <c r="DB11" s="17"/>
      <c r="DC11" s="18"/>
      <c r="DD11" s="17"/>
      <c r="DE11" s="18"/>
      <c r="DF11" s="17"/>
      <c r="DG11" s="84"/>
      <c r="DH11" s="18"/>
      <c r="DI11" s="17"/>
      <c r="DJ11" s="18"/>
      <c r="DK11" s="17"/>
      <c r="DL11" s="18"/>
      <c r="DM11" s="17"/>
      <c r="DN11" s="18"/>
      <c r="DO11" s="17"/>
      <c r="DP11" s="18"/>
      <c r="DQ11" s="17"/>
      <c r="DR11" s="84"/>
      <c r="DS11" s="21"/>
      <c r="DT11" s="22"/>
      <c r="DU11" s="21"/>
      <c r="DV11" s="22"/>
      <c r="DW11" s="21"/>
      <c r="DX11" s="22"/>
      <c r="DY11" s="21"/>
      <c r="DZ11" s="22"/>
    </row>
    <row r="12" spans="1:130" x14ac:dyDescent="0.2">
      <c r="A12" s="52" t="s">
        <v>0</v>
      </c>
      <c r="B12" s="53">
        <v>4764428</v>
      </c>
      <c r="C12" s="54">
        <v>3589</v>
      </c>
      <c r="D12" s="53">
        <v>4054260</v>
      </c>
      <c r="E12" s="54">
        <v>21464</v>
      </c>
      <c r="F12" s="53">
        <v>590326</v>
      </c>
      <c r="G12" s="54">
        <v>19701</v>
      </c>
      <c r="H12" s="53">
        <v>104600</v>
      </c>
      <c r="I12" s="54">
        <v>8482</v>
      </c>
      <c r="J12" s="56" t="s">
        <v>61</v>
      </c>
      <c r="K12" s="50" t="s">
        <v>61</v>
      </c>
      <c r="L12" s="52" t="s">
        <v>0</v>
      </c>
      <c r="M12" s="23">
        <v>1004</v>
      </c>
      <c r="N12" s="50">
        <v>829</v>
      </c>
      <c r="O12" s="19">
        <v>962</v>
      </c>
      <c r="P12" s="50">
        <v>583</v>
      </c>
      <c r="Q12" s="19">
        <v>660</v>
      </c>
      <c r="R12" s="50">
        <v>382</v>
      </c>
      <c r="S12" s="19">
        <v>3077</v>
      </c>
      <c r="T12" s="50">
        <v>1037</v>
      </c>
      <c r="U12" s="19">
        <v>1386</v>
      </c>
      <c r="V12" s="50">
        <v>1393</v>
      </c>
      <c r="W12" s="52" t="s">
        <v>0</v>
      </c>
      <c r="X12" s="19">
        <v>284</v>
      </c>
      <c r="Y12" s="50">
        <v>256</v>
      </c>
      <c r="Z12" s="19">
        <v>42</v>
      </c>
      <c r="AA12" s="50">
        <v>68</v>
      </c>
      <c r="AB12" s="19">
        <v>162</v>
      </c>
      <c r="AC12" s="50">
        <v>195</v>
      </c>
      <c r="AD12" s="19">
        <v>11244</v>
      </c>
      <c r="AE12" s="50">
        <v>2476</v>
      </c>
      <c r="AF12" s="19">
        <v>19920</v>
      </c>
      <c r="AG12" s="50">
        <v>3636</v>
      </c>
      <c r="AH12" s="52" t="s">
        <v>0</v>
      </c>
      <c r="AI12" s="19">
        <v>627</v>
      </c>
      <c r="AJ12" s="50">
        <v>477</v>
      </c>
      <c r="AK12" s="19">
        <v>493</v>
      </c>
      <c r="AL12" s="50">
        <v>456</v>
      </c>
      <c r="AM12" s="19">
        <v>2722</v>
      </c>
      <c r="AN12" s="50">
        <v>1030</v>
      </c>
      <c r="AO12" s="19">
        <v>1347</v>
      </c>
      <c r="AP12" s="50">
        <v>536</v>
      </c>
      <c r="AQ12" s="19">
        <v>345</v>
      </c>
      <c r="AR12" s="50">
        <v>337</v>
      </c>
      <c r="AS12" s="52" t="s">
        <v>0</v>
      </c>
      <c r="AT12" s="19">
        <v>865</v>
      </c>
      <c r="AU12" s="50">
        <v>760</v>
      </c>
      <c r="AV12" s="19">
        <v>2495</v>
      </c>
      <c r="AW12" s="50">
        <v>981</v>
      </c>
      <c r="AX12" s="19">
        <v>3104</v>
      </c>
      <c r="AY12" s="50">
        <v>1216</v>
      </c>
      <c r="AZ12" s="19">
        <v>67</v>
      </c>
      <c r="BA12" s="50">
        <v>82</v>
      </c>
      <c r="BB12" s="19">
        <v>1513</v>
      </c>
      <c r="BC12" s="50">
        <v>847</v>
      </c>
      <c r="BD12" s="52" t="s">
        <v>0</v>
      </c>
      <c r="BE12" s="19">
        <v>334</v>
      </c>
      <c r="BF12" s="50">
        <v>272</v>
      </c>
      <c r="BG12" s="19">
        <v>2298</v>
      </c>
      <c r="BH12" s="50">
        <v>881</v>
      </c>
      <c r="BI12" s="19">
        <v>752</v>
      </c>
      <c r="BJ12" s="50">
        <v>716</v>
      </c>
      <c r="BK12" s="19">
        <v>4952</v>
      </c>
      <c r="BL12" s="50">
        <v>1703</v>
      </c>
      <c r="BM12" s="19">
        <v>1555</v>
      </c>
      <c r="BN12" s="50">
        <v>836</v>
      </c>
      <c r="BO12" s="52" t="s">
        <v>0</v>
      </c>
      <c r="BP12" s="19">
        <v>101</v>
      </c>
      <c r="BQ12" s="50">
        <v>132</v>
      </c>
      <c r="BR12" s="19">
        <v>151</v>
      </c>
      <c r="BS12" s="50">
        <v>167</v>
      </c>
      <c r="BT12" s="19">
        <v>1009</v>
      </c>
      <c r="BU12" s="50">
        <v>824</v>
      </c>
      <c r="BV12" s="19">
        <v>161</v>
      </c>
      <c r="BW12" s="50">
        <v>166</v>
      </c>
      <c r="BX12" s="19">
        <v>1702</v>
      </c>
      <c r="BY12" s="50">
        <v>1200</v>
      </c>
      <c r="BZ12" s="52" t="s">
        <v>0</v>
      </c>
      <c r="CA12" s="19">
        <v>459</v>
      </c>
      <c r="CB12" s="50">
        <v>576</v>
      </c>
      <c r="CC12" s="19">
        <v>2709</v>
      </c>
      <c r="CD12" s="50">
        <v>1188</v>
      </c>
      <c r="CE12" s="19">
        <v>5133</v>
      </c>
      <c r="CF12" s="50">
        <v>1788</v>
      </c>
      <c r="CG12" s="19">
        <v>228</v>
      </c>
      <c r="CH12" s="50">
        <v>194</v>
      </c>
      <c r="CI12" s="19">
        <v>1411</v>
      </c>
      <c r="CJ12" s="50">
        <v>576</v>
      </c>
      <c r="CK12" s="52" t="s">
        <v>0</v>
      </c>
      <c r="CL12" s="19">
        <v>194</v>
      </c>
      <c r="CM12" s="50">
        <v>157</v>
      </c>
      <c r="CN12" s="19">
        <v>200</v>
      </c>
      <c r="CO12" s="50">
        <v>169</v>
      </c>
      <c r="CP12" s="19">
        <v>1837</v>
      </c>
      <c r="CQ12" s="50">
        <v>736</v>
      </c>
      <c r="CR12" s="19">
        <v>0</v>
      </c>
      <c r="CS12" s="50">
        <v>184</v>
      </c>
      <c r="CT12" s="19">
        <v>2811</v>
      </c>
      <c r="CU12" s="50">
        <v>1951</v>
      </c>
      <c r="CV12" s="52" t="s">
        <v>0</v>
      </c>
      <c r="CW12" s="19">
        <v>518</v>
      </c>
      <c r="CX12" s="50">
        <v>758</v>
      </c>
      <c r="CY12" s="19">
        <v>10539</v>
      </c>
      <c r="CZ12" s="50">
        <v>2731</v>
      </c>
      <c r="DA12" s="19">
        <v>7468</v>
      </c>
      <c r="DB12" s="50">
        <v>2136</v>
      </c>
      <c r="DC12" s="19">
        <v>579</v>
      </c>
      <c r="DD12" s="50">
        <v>713</v>
      </c>
      <c r="DE12" s="19">
        <v>0</v>
      </c>
      <c r="DF12" s="50">
        <v>184</v>
      </c>
      <c r="DG12" s="52" t="s">
        <v>0</v>
      </c>
      <c r="DH12" s="19">
        <v>3170</v>
      </c>
      <c r="DI12" s="50">
        <v>1577</v>
      </c>
      <c r="DJ12" s="19">
        <v>1034</v>
      </c>
      <c r="DK12" s="50">
        <v>684</v>
      </c>
      <c r="DL12" s="19">
        <v>128</v>
      </c>
      <c r="DM12" s="50">
        <v>156</v>
      </c>
      <c r="DN12" s="19">
        <v>760</v>
      </c>
      <c r="DO12" s="50">
        <v>605</v>
      </c>
      <c r="DP12" s="19">
        <v>88</v>
      </c>
      <c r="DQ12" s="50">
        <v>107</v>
      </c>
      <c r="DR12" s="52" t="s">
        <v>0</v>
      </c>
      <c r="DS12" s="19">
        <v>15242</v>
      </c>
      <c r="DT12" s="50">
        <v>2994</v>
      </c>
      <c r="DU12" s="19">
        <v>619</v>
      </c>
      <c r="DV12" s="50">
        <v>551</v>
      </c>
      <c r="DW12" s="19">
        <v>0</v>
      </c>
      <c r="DX12" s="50">
        <v>184</v>
      </c>
      <c r="DY12" s="19">
        <v>14623</v>
      </c>
      <c r="DZ12" s="50">
        <v>2857</v>
      </c>
    </row>
    <row r="13" spans="1:130" x14ac:dyDescent="0.2">
      <c r="A13" s="52" t="s">
        <v>1</v>
      </c>
      <c r="B13" s="53">
        <v>721186</v>
      </c>
      <c r="C13" s="54">
        <v>1290</v>
      </c>
      <c r="D13" s="53">
        <v>592551</v>
      </c>
      <c r="E13" s="54">
        <v>8741</v>
      </c>
      <c r="F13" s="53">
        <v>90613</v>
      </c>
      <c r="G13" s="54">
        <v>7239</v>
      </c>
      <c r="H13" s="53">
        <v>33415</v>
      </c>
      <c r="I13" s="54">
        <v>4385</v>
      </c>
      <c r="J13" s="19">
        <v>1097</v>
      </c>
      <c r="K13" s="50">
        <v>825</v>
      </c>
      <c r="L13" s="52" t="s">
        <v>1</v>
      </c>
      <c r="M13" s="56" t="s">
        <v>61</v>
      </c>
      <c r="N13" s="50" t="s">
        <v>61</v>
      </c>
      <c r="O13" s="23">
        <v>1520</v>
      </c>
      <c r="P13" s="50">
        <v>1441</v>
      </c>
      <c r="Q13" s="19">
        <v>196</v>
      </c>
      <c r="R13" s="50">
        <v>202</v>
      </c>
      <c r="S13" s="19">
        <v>3494</v>
      </c>
      <c r="T13" s="50">
        <v>1643</v>
      </c>
      <c r="U13" s="19">
        <v>556</v>
      </c>
      <c r="V13" s="50">
        <v>279</v>
      </c>
      <c r="W13" s="52" t="s">
        <v>1</v>
      </c>
      <c r="X13" s="19">
        <v>0</v>
      </c>
      <c r="Y13" s="50">
        <v>143</v>
      </c>
      <c r="Z13" s="19">
        <v>0</v>
      </c>
      <c r="AA13" s="50">
        <v>143</v>
      </c>
      <c r="AB13" s="19">
        <v>356</v>
      </c>
      <c r="AC13" s="50">
        <v>459</v>
      </c>
      <c r="AD13" s="19">
        <v>1991</v>
      </c>
      <c r="AE13" s="50">
        <v>942</v>
      </c>
      <c r="AF13" s="19">
        <v>928</v>
      </c>
      <c r="AG13" s="50">
        <v>894</v>
      </c>
      <c r="AH13" s="52" t="s">
        <v>1</v>
      </c>
      <c r="AI13" s="19">
        <v>1376</v>
      </c>
      <c r="AJ13" s="50">
        <v>805</v>
      </c>
      <c r="AK13" s="19">
        <v>538</v>
      </c>
      <c r="AL13" s="50">
        <v>387</v>
      </c>
      <c r="AM13" s="19">
        <v>58</v>
      </c>
      <c r="AN13" s="50">
        <v>118</v>
      </c>
      <c r="AO13" s="19">
        <v>260</v>
      </c>
      <c r="AP13" s="50">
        <v>235</v>
      </c>
      <c r="AQ13" s="19">
        <v>13</v>
      </c>
      <c r="AR13" s="50">
        <v>24</v>
      </c>
      <c r="AS13" s="52" t="s">
        <v>1</v>
      </c>
      <c r="AT13" s="19">
        <v>221</v>
      </c>
      <c r="AU13" s="50">
        <v>272</v>
      </c>
      <c r="AV13" s="19">
        <v>161</v>
      </c>
      <c r="AW13" s="50">
        <v>196</v>
      </c>
      <c r="AX13" s="19">
        <v>120</v>
      </c>
      <c r="AY13" s="50">
        <v>145</v>
      </c>
      <c r="AZ13" s="19">
        <v>66</v>
      </c>
      <c r="BA13" s="50">
        <v>62</v>
      </c>
      <c r="BB13" s="19">
        <v>508</v>
      </c>
      <c r="BC13" s="50">
        <v>591</v>
      </c>
      <c r="BD13" s="52" t="s">
        <v>1</v>
      </c>
      <c r="BE13" s="19">
        <v>297</v>
      </c>
      <c r="BF13" s="50">
        <v>289</v>
      </c>
      <c r="BG13" s="19">
        <v>563</v>
      </c>
      <c r="BH13" s="50">
        <v>426</v>
      </c>
      <c r="BI13" s="19">
        <v>192</v>
      </c>
      <c r="BJ13" s="50">
        <v>191</v>
      </c>
      <c r="BK13" s="19">
        <v>56</v>
      </c>
      <c r="BL13" s="50">
        <v>76</v>
      </c>
      <c r="BM13" s="19">
        <v>819</v>
      </c>
      <c r="BN13" s="50">
        <v>628</v>
      </c>
      <c r="BO13" s="52" t="s">
        <v>1</v>
      </c>
      <c r="BP13" s="19">
        <v>371</v>
      </c>
      <c r="BQ13" s="50">
        <v>334</v>
      </c>
      <c r="BR13" s="19">
        <v>1195</v>
      </c>
      <c r="BS13" s="50">
        <v>1128</v>
      </c>
      <c r="BT13" s="19">
        <v>803</v>
      </c>
      <c r="BU13" s="50">
        <v>382</v>
      </c>
      <c r="BV13" s="19">
        <v>118</v>
      </c>
      <c r="BW13" s="50">
        <v>206</v>
      </c>
      <c r="BX13" s="19">
        <v>116</v>
      </c>
      <c r="BY13" s="50">
        <v>156</v>
      </c>
      <c r="BZ13" s="52" t="s">
        <v>1</v>
      </c>
      <c r="CA13" s="19">
        <v>263</v>
      </c>
      <c r="CB13" s="50">
        <v>219</v>
      </c>
      <c r="CC13" s="19">
        <v>736</v>
      </c>
      <c r="CD13" s="50">
        <v>576</v>
      </c>
      <c r="CE13" s="19">
        <v>920</v>
      </c>
      <c r="CF13" s="50">
        <v>784</v>
      </c>
      <c r="CG13" s="19">
        <v>264</v>
      </c>
      <c r="CH13" s="50">
        <v>359</v>
      </c>
      <c r="CI13" s="19">
        <v>1316</v>
      </c>
      <c r="CJ13" s="50">
        <v>757</v>
      </c>
      <c r="CK13" s="52" t="s">
        <v>1</v>
      </c>
      <c r="CL13" s="19">
        <v>335</v>
      </c>
      <c r="CM13" s="50">
        <v>252</v>
      </c>
      <c r="CN13" s="19">
        <v>3174</v>
      </c>
      <c r="CO13" s="50">
        <v>1510</v>
      </c>
      <c r="CP13" s="19">
        <v>255</v>
      </c>
      <c r="CQ13" s="50">
        <v>240</v>
      </c>
      <c r="CR13" s="19">
        <v>0</v>
      </c>
      <c r="CS13" s="50">
        <v>143</v>
      </c>
      <c r="CT13" s="19">
        <v>384</v>
      </c>
      <c r="CU13" s="50">
        <v>394</v>
      </c>
      <c r="CV13" s="52" t="s">
        <v>1</v>
      </c>
      <c r="CW13" s="19">
        <v>99</v>
      </c>
      <c r="CX13" s="50">
        <v>123</v>
      </c>
      <c r="CY13" s="19">
        <v>451</v>
      </c>
      <c r="CZ13" s="50">
        <v>413</v>
      </c>
      <c r="DA13" s="19">
        <v>1488</v>
      </c>
      <c r="DB13" s="50">
        <v>760</v>
      </c>
      <c r="DC13" s="19">
        <v>330</v>
      </c>
      <c r="DD13" s="50">
        <v>347</v>
      </c>
      <c r="DE13" s="19">
        <v>79</v>
      </c>
      <c r="DF13" s="50">
        <v>108</v>
      </c>
      <c r="DG13" s="52" t="s">
        <v>1</v>
      </c>
      <c r="DH13" s="19">
        <v>1265</v>
      </c>
      <c r="DI13" s="50">
        <v>674</v>
      </c>
      <c r="DJ13" s="19">
        <v>3725</v>
      </c>
      <c r="DK13" s="50">
        <v>1488</v>
      </c>
      <c r="DL13" s="19">
        <v>0</v>
      </c>
      <c r="DM13" s="50">
        <v>143</v>
      </c>
      <c r="DN13" s="19">
        <v>206</v>
      </c>
      <c r="DO13" s="50">
        <v>261</v>
      </c>
      <c r="DP13" s="19">
        <v>136</v>
      </c>
      <c r="DQ13" s="50">
        <v>217</v>
      </c>
      <c r="DR13" s="52" t="s">
        <v>1</v>
      </c>
      <c r="DS13" s="19">
        <v>4607</v>
      </c>
      <c r="DT13" s="50">
        <v>1235</v>
      </c>
      <c r="DU13" s="19">
        <v>25</v>
      </c>
      <c r="DV13" s="50">
        <v>43</v>
      </c>
      <c r="DW13" s="19">
        <v>272</v>
      </c>
      <c r="DX13" s="50">
        <v>312</v>
      </c>
      <c r="DY13" s="19">
        <v>4310</v>
      </c>
      <c r="DZ13" s="50">
        <v>1199</v>
      </c>
    </row>
    <row r="14" spans="1:130" x14ac:dyDescent="0.2">
      <c r="A14" s="52" t="s">
        <v>2</v>
      </c>
      <c r="B14" s="53">
        <v>6468907</v>
      </c>
      <c r="C14" s="54">
        <v>3874</v>
      </c>
      <c r="D14" s="53">
        <v>5242674</v>
      </c>
      <c r="E14" s="54">
        <v>32185</v>
      </c>
      <c r="F14" s="53">
        <v>953789</v>
      </c>
      <c r="G14" s="54">
        <v>28803</v>
      </c>
      <c r="H14" s="53">
        <v>232457</v>
      </c>
      <c r="I14" s="54">
        <v>14183</v>
      </c>
      <c r="J14" s="19">
        <v>1331</v>
      </c>
      <c r="K14" s="50">
        <v>1286</v>
      </c>
      <c r="L14" s="52" t="s">
        <v>2</v>
      </c>
      <c r="M14" s="23">
        <v>3717</v>
      </c>
      <c r="N14" s="50">
        <v>1505</v>
      </c>
      <c r="O14" s="56" t="s">
        <v>61</v>
      </c>
      <c r="P14" s="50" t="s">
        <v>61</v>
      </c>
      <c r="Q14" s="23">
        <v>1214</v>
      </c>
      <c r="R14" s="50">
        <v>659</v>
      </c>
      <c r="S14" s="19">
        <v>44889</v>
      </c>
      <c r="T14" s="50">
        <v>5435</v>
      </c>
      <c r="U14" s="19">
        <v>13790</v>
      </c>
      <c r="V14" s="50">
        <v>6133</v>
      </c>
      <c r="W14" s="52" t="s">
        <v>2</v>
      </c>
      <c r="X14" s="19">
        <v>417</v>
      </c>
      <c r="Y14" s="50">
        <v>309</v>
      </c>
      <c r="Z14" s="19">
        <v>246</v>
      </c>
      <c r="AA14" s="50">
        <v>215</v>
      </c>
      <c r="AB14" s="19">
        <v>36</v>
      </c>
      <c r="AC14" s="50">
        <v>60</v>
      </c>
      <c r="AD14" s="19">
        <v>5553</v>
      </c>
      <c r="AE14" s="50">
        <v>2160</v>
      </c>
      <c r="AF14" s="19">
        <v>2263</v>
      </c>
      <c r="AG14" s="50">
        <v>961</v>
      </c>
      <c r="AH14" s="52" t="s">
        <v>2</v>
      </c>
      <c r="AI14" s="19">
        <v>2491</v>
      </c>
      <c r="AJ14" s="50">
        <v>1285</v>
      </c>
      <c r="AK14" s="19">
        <v>2934</v>
      </c>
      <c r="AL14" s="50">
        <v>1362</v>
      </c>
      <c r="AM14" s="19">
        <v>10744</v>
      </c>
      <c r="AN14" s="50">
        <v>2614</v>
      </c>
      <c r="AO14" s="19">
        <v>2930</v>
      </c>
      <c r="AP14" s="50">
        <v>1447</v>
      </c>
      <c r="AQ14" s="19">
        <v>2702</v>
      </c>
      <c r="AR14" s="50">
        <v>1000</v>
      </c>
      <c r="AS14" s="52" t="s">
        <v>2</v>
      </c>
      <c r="AT14" s="19">
        <v>2498</v>
      </c>
      <c r="AU14" s="50">
        <v>852</v>
      </c>
      <c r="AV14" s="19">
        <v>1328</v>
      </c>
      <c r="AW14" s="50">
        <v>997</v>
      </c>
      <c r="AX14" s="19">
        <v>724</v>
      </c>
      <c r="AY14" s="50">
        <v>442</v>
      </c>
      <c r="AZ14" s="19">
        <v>616</v>
      </c>
      <c r="BA14" s="50">
        <v>593</v>
      </c>
      <c r="BB14" s="19">
        <v>3007</v>
      </c>
      <c r="BC14" s="50">
        <v>1288</v>
      </c>
      <c r="BD14" s="52" t="s">
        <v>2</v>
      </c>
      <c r="BE14" s="19">
        <v>1961</v>
      </c>
      <c r="BF14" s="50">
        <v>1083</v>
      </c>
      <c r="BG14" s="19">
        <v>9598</v>
      </c>
      <c r="BH14" s="50">
        <v>3471</v>
      </c>
      <c r="BI14" s="19">
        <v>8570</v>
      </c>
      <c r="BJ14" s="50">
        <v>3050</v>
      </c>
      <c r="BK14" s="19">
        <v>293</v>
      </c>
      <c r="BL14" s="50">
        <v>215</v>
      </c>
      <c r="BM14" s="19">
        <v>2595</v>
      </c>
      <c r="BN14" s="50">
        <v>1099</v>
      </c>
      <c r="BO14" s="52" t="s">
        <v>2</v>
      </c>
      <c r="BP14" s="19">
        <v>1118</v>
      </c>
      <c r="BQ14" s="50">
        <v>536</v>
      </c>
      <c r="BR14" s="19">
        <v>2293</v>
      </c>
      <c r="BS14" s="50">
        <v>1037</v>
      </c>
      <c r="BT14" s="19">
        <v>6712</v>
      </c>
      <c r="BU14" s="50">
        <v>2202</v>
      </c>
      <c r="BV14" s="19">
        <v>510</v>
      </c>
      <c r="BW14" s="50">
        <v>443</v>
      </c>
      <c r="BX14" s="19">
        <v>2564</v>
      </c>
      <c r="BY14" s="50">
        <v>1085</v>
      </c>
      <c r="BZ14" s="52" t="s">
        <v>2</v>
      </c>
      <c r="CA14" s="19">
        <v>6946</v>
      </c>
      <c r="CB14" s="50">
        <v>1907</v>
      </c>
      <c r="CC14" s="19">
        <v>7402</v>
      </c>
      <c r="CD14" s="50">
        <v>2615</v>
      </c>
      <c r="CE14" s="19">
        <v>2721</v>
      </c>
      <c r="CF14" s="50">
        <v>939</v>
      </c>
      <c r="CG14" s="19">
        <v>877</v>
      </c>
      <c r="CH14" s="50">
        <v>444</v>
      </c>
      <c r="CI14" s="19">
        <v>7906</v>
      </c>
      <c r="CJ14" s="50">
        <v>2239</v>
      </c>
      <c r="CK14" s="52" t="s">
        <v>2</v>
      </c>
      <c r="CL14" s="19">
        <v>1626</v>
      </c>
      <c r="CM14" s="50">
        <v>838</v>
      </c>
      <c r="CN14" s="19">
        <v>8587</v>
      </c>
      <c r="CO14" s="50">
        <v>3200</v>
      </c>
      <c r="CP14" s="19">
        <v>4280</v>
      </c>
      <c r="CQ14" s="50">
        <v>1395</v>
      </c>
      <c r="CR14" s="19">
        <v>614</v>
      </c>
      <c r="CS14" s="50">
        <v>687</v>
      </c>
      <c r="CT14" s="19">
        <v>1070</v>
      </c>
      <c r="CU14" s="50">
        <v>573</v>
      </c>
      <c r="CV14" s="52" t="s">
        <v>2</v>
      </c>
      <c r="CW14" s="19">
        <v>1472</v>
      </c>
      <c r="CX14" s="50">
        <v>776</v>
      </c>
      <c r="CY14" s="19">
        <v>5075</v>
      </c>
      <c r="CZ14" s="50">
        <v>1919</v>
      </c>
      <c r="DA14" s="19">
        <v>14788</v>
      </c>
      <c r="DB14" s="50">
        <v>3541</v>
      </c>
      <c r="DC14" s="19">
        <v>5916</v>
      </c>
      <c r="DD14" s="50">
        <v>1789</v>
      </c>
      <c r="DE14" s="19">
        <v>207</v>
      </c>
      <c r="DF14" s="50">
        <v>291</v>
      </c>
      <c r="DG14" s="52" t="s">
        <v>2</v>
      </c>
      <c r="DH14" s="19">
        <v>2763</v>
      </c>
      <c r="DI14" s="50">
        <v>1031</v>
      </c>
      <c r="DJ14" s="19">
        <v>13247</v>
      </c>
      <c r="DK14" s="50">
        <v>2448</v>
      </c>
      <c r="DL14" s="19">
        <v>765</v>
      </c>
      <c r="DM14" s="50">
        <v>734</v>
      </c>
      <c r="DN14" s="19">
        <v>3765</v>
      </c>
      <c r="DO14" s="50">
        <v>1168</v>
      </c>
      <c r="DP14" s="19">
        <v>2786</v>
      </c>
      <c r="DQ14" s="50">
        <v>1401</v>
      </c>
      <c r="DR14" s="52" t="s">
        <v>2</v>
      </c>
      <c r="DS14" s="19">
        <v>39987</v>
      </c>
      <c r="DT14" s="50">
        <v>4295</v>
      </c>
      <c r="DU14" s="19">
        <v>1791</v>
      </c>
      <c r="DV14" s="50">
        <v>1662</v>
      </c>
      <c r="DW14" s="19">
        <v>447</v>
      </c>
      <c r="DX14" s="50">
        <v>401</v>
      </c>
      <c r="DY14" s="19">
        <v>37749</v>
      </c>
      <c r="DZ14" s="50">
        <v>4037</v>
      </c>
    </row>
    <row r="15" spans="1:130" x14ac:dyDescent="0.2">
      <c r="A15" s="52" t="s">
        <v>3</v>
      </c>
      <c r="B15" s="53">
        <v>2912680</v>
      </c>
      <c r="C15" s="54">
        <v>2753</v>
      </c>
      <c r="D15" s="53">
        <v>2453347</v>
      </c>
      <c r="E15" s="54">
        <v>16841</v>
      </c>
      <c r="F15" s="53">
        <v>373046</v>
      </c>
      <c r="G15" s="54">
        <v>14543</v>
      </c>
      <c r="H15" s="53">
        <v>76948</v>
      </c>
      <c r="I15" s="54">
        <v>7223</v>
      </c>
      <c r="J15" s="19">
        <v>374</v>
      </c>
      <c r="K15" s="50">
        <v>293</v>
      </c>
      <c r="L15" s="52" t="s">
        <v>3</v>
      </c>
      <c r="M15" s="23">
        <v>855</v>
      </c>
      <c r="N15" s="50">
        <v>906</v>
      </c>
      <c r="O15" s="19">
        <v>1677</v>
      </c>
      <c r="P15" s="50">
        <v>954</v>
      </c>
      <c r="Q15" s="56" t="s">
        <v>61</v>
      </c>
      <c r="R15" s="50" t="s">
        <v>61</v>
      </c>
      <c r="S15" s="23">
        <v>3525</v>
      </c>
      <c r="T15" s="50">
        <v>1202</v>
      </c>
      <c r="U15" s="19">
        <v>603</v>
      </c>
      <c r="V15" s="50">
        <v>369</v>
      </c>
      <c r="W15" s="52" t="s">
        <v>3</v>
      </c>
      <c r="X15" s="19">
        <v>185</v>
      </c>
      <c r="Y15" s="50">
        <v>264</v>
      </c>
      <c r="Z15" s="19">
        <v>0</v>
      </c>
      <c r="AA15" s="50">
        <v>184</v>
      </c>
      <c r="AB15" s="19">
        <v>205</v>
      </c>
      <c r="AC15" s="50">
        <v>232</v>
      </c>
      <c r="AD15" s="19">
        <v>2682</v>
      </c>
      <c r="AE15" s="50">
        <v>1052</v>
      </c>
      <c r="AF15" s="19">
        <v>1525</v>
      </c>
      <c r="AG15" s="50">
        <v>1006</v>
      </c>
      <c r="AH15" s="52" t="s">
        <v>3</v>
      </c>
      <c r="AI15" s="19">
        <v>0</v>
      </c>
      <c r="AJ15" s="50">
        <v>184</v>
      </c>
      <c r="AK15" s="19">
        <v>0</v>
      </c>
      <c r="AL15" s="50">
        <v>184</v>
      </c>
      <c r="AM15" s="19">
        <v>3576</v>
      </c>
      <c r="AN15" s="50">
        <v>1286</v>
      </c>
      <c r="AO15" s="19">
        <v>1172</v>
      </c>
      <c r="AP15" s="50">
        <v>587</v>
      </c>
      <c r="AQ15" s="19">
        <v>409</v>
      </c>
      <c r="AR15" s="50">
        <v>330</v>
      </c>
      <c r="AS15" s="52" t="s">
        <v>3</v>
      </c>
      <c r="AT15" s="19">
        <v>1033</v>
      </c>
      <c r="AU15" s="50">
        <v>539</v>
      </c>
      <c r="AV15" s="19">
        <v>1310</v>
      </c>
      <c r="AW15" s="50">
        <v>884</v>
      </c>
      <c r="AX15" s="19">
        <v>3953</v>
      </c>
      <c r="AY15" s="50">
        <v>1340</v>
      </c>
      <c r="AZ15" s="19">
        <v>17</v>
      </c>
      <c r="BA15" s="50">
        <v>39</v>
      </c>
      <c r="BB15" s="19">
        <v>169</v>
      </c>
      <c r="BC15" s="50">
        <v>209</v>
      </c>
      <c r="BD15" s="52" t="s">
        <v>3</v>
      </c>
      <c r="BE15" s="19">
        <v>254</v>
      </c>
      <c r="BF15" s="50">
        <v>262</v>
      </c>
      <c r="BG15" s="19">
        <v>1283</v>
      </c>
      <c r="BH15" s="50">
        <v>607</v>
      </c>
      <c r="BI15" s="19">
        <v>295</v>
      </c>
      <c r="BJ15" s="50">
        <v>285</v>
      </c>
      <c r="BK15" s="19">
        <v>3689</v>
      </c>
      <c r="BL15" s="50">
        <v>2537</v>
      </c>
      <c r="BM15" s="19">
        <v>9105</v>
      </c>
      <c r="BN15" s="50">
        <v>2916</v>
      </c>
      <c r="BO15" s="52" t="s">
        <v>3</v>
      </c>
      <c r="BP15" s="19">
        <v>258</v>
      </c>
      <c r="BQ15" s="50">
        <v>293</v>
      </c>
      <c r="BR15" s="19">
        <v>166</v>
      </c>
      <c r="BS15" s="50">
        <v>201</v>
      </c>
      <c r="BT15" s="19">
        <v>121</v>
      </c>
      <c r="BU15" s="50">
        <v>161</v>
      </c>
      <c r="BV15" s="19">
        <v>0</v>
      </c>
      <c r="BW15" s="50">
        <v>184</v>
      </c>
      <c r="BX15" s="19">
        <v>157</v>
      </c>
      <c r="BY15" s="50">
        <v>171</v>
      </c>
      <c r="BZ15" s="52" t="s">
        <v>3</v>
      </c>
      <c r="CA15" s="19">
        <v>547</v>
      </c>
      <c r="CB15" s="50">
        <v>482</v>
      </c>
      <c r="CC15" s="19">
        <v>2262</v>
      </c>
      <c r="CD15" s="50">
        <v>1559</v>
      </c>
      <c r="CE15" s="19">
        <v>3057</v>
      </c>
      <c r="CF15" s="50">
        <v>2173</v>
      </c>
      <c r="CG15" s="19">
        <v>0</v>
      </c>
      <c r="CH15" s="50">
        <v>184</v>
      </c>
      <c r="CI15" s="19">
        <v>1135</v>
      </c>
      <c r="CJ15" s="50">
        <v>626</v>
      </c>
      <c r="CK15" s="52" t="s">
        <v>3</v>
      </c>
      <c r="CL15" s="19">
        <v>9938</v>
      </c>
      <c r="CM15" s="50">
        <v>2371</v>
      </c>
      <c r="CN15" s="19">
        <v>193</v>
      </c>
      <c r="CO15" s="50">
        <v>179</v>
      </c>
      <c r="CP15" s="19">
        <v>516</v>
      </c>
      <c r="CQ15" s="50">
        <v>475</v>
      </c>
      <c r="CR15" s="19">
        <v>59</v>
      </c>
      <c r="CS15" s="50">
        <v>103</v>
      </c>
      <c r="CT15" s="19">
        <v>52</v>
      </c>
      <c r="CU15" s="50">
        <v>71</v>
      </c>
      <c r="CV15" s="52" t="s">
        <v>3</v>
      </c>
      <c r="CW15" s="19">
        <v>673</v>
      </c>
      <c r="CX15" s="50">
        <v>588</v>
      </c>
      <c r="CY15" s="19">
        <v>4195</v>
      </c>
      <c r="CZ15" s="50">
        <v>1127</v>
      </c>
      <c r="DA15" s="19">
        <v>11767</v>
      </c>
      <c r="DB15" s="50">
        <v>2841</v>
      </c>
      <c r="DC15" s="19">
        <v>269</v>
      </c>
      <c r="DD15" s="50">
        <v>216</v>
      </c>
      <c r="DE15" s="19">
        <v>0</v>
      </c>
      <c r="DF15" s="50">
        <v>184</v>
      </c>
      <c r="DG15" s="52" t="s">
        <v>3</v>
      </c>
      <c r="DH15" s="19">
        <v>1159</v>
      </c>
      <c r="DI15" s="50">
        <v>824</v>
      </c>
      <c r="DJ15" s="19">
        <v>251</v>
      </c>
      <c r="DK15" s="50">
        <v>226</v>
      </c>
      <c r="DL15" s="19">
        <v>84</v>
      </c>
      <c r="DM15" s="50">
        <v>148</v>
      </c>
      <c r="DN15" s="19">
        <v>695</v>
      </c>
      <c r="DO15" s="50">
        <v>467</v>
      </c>
      <c r="DP15" s="19">
        <v>1498</v>
      </c>
      <c r="DQ15" s="50">
        <v>2098</v>
      </c>
      <c r="DR15" s="52" t="s">
        <v>3</v>
      </c>
      <c r="DS15" s="19">
        <v>9339</v>
      </c>
      <c r="DT15" s="50">
        <v>1679</v>
      </c>
      <c r="DU15" s="19">
        <v>0</v>
      </c>
      <c r="DV15" s="50">
        <v>184</v>
      </c>
      <c r="DW15" s="19">
        <v>4</v>
      </c>
      <c r="DX15" s="50">
        <v>7</v>
      </c>
      <c r="DY15" s="19">
        <v>9335</v>
      </c>
      <c r="DZ15" s="50">
        <v>1680</v>
      </c>
    </row>
    <row r="16" spans="1:130" x14ac:dyDescent="0.2">
      <c r="A16" s="52" t="s">
        <v>4</v>
      </c>
      <c r="B16" s="53">
        <v>37572738</v>
      </c>
      <c r="C16" s="54">
        <v>10274</v>
      </c>
      <c r="D16" s="53">
        <v>31777868</v>
      </c>
      <c r="E16" s="54">
        <v>67939</v>
      </c>
      <c r="F16" s="53">
        <v>5046618</v>
      </c>
      <c r="G16" s="54">
        <v>65422</v>
      </c>
      <c r="H16" s="53">
        <v>493641</v>
      </c>
      <c r="I16" s="54">
        <v>19652</v>
      </c>
      <c r="J16" s="19">
        <v>2509</v>
      </c>
      <c r="K16" s="50">
        <v>983</v>
      </c>
      <c r="L16" s="52" t="s">
        <v>4</v>
      </c>
      <c r="M16" s="23">
        <v>6995</v>
      </c>
      <c r="N16" s="50">
        <v>1948</v>
      </c>
      <c r="O16" s="19">
        <v>38916</v>
      </c>
      <c r="P16" s="50">
        <v>5726</v>
      </c>
      <c r="Q16" s="19">
        <v>3472</v>
      </c>
      <c r="R16" s="50">
        <v>1354</v>
      </c>
      <c r="S16" s="56" t="s">
        <v>61</v>
      </c>
      <c r="T16" s="50" t="s">
        <v>61</v>
      </c>
      <c r="U16" s="23">
        <v>15150</v>
      </c>
      <c r="V16" s="50">
        <v>2598</v>
      </c>
      <c r="W16" s="52" t="s">
        <v>4</v>
      </c>
      <c r="X16" s="19">
        <v>6764</v>
      </c>
      <c r="Y16" s="50">
        <v>2194</v>
      </c>
      <c r="Z16" s="19">
        <v>474</v>
      </c>
      <c r="AA16" s="50">
        <v>413</v>
      </c>
      <c r="AB16" s="19">
        <v>3199</v>
      </c>
      <c r="AC16" s="50">
        <v>1061</v>
      </c>
      <c r="AD16" s="19">
        <v>21004</v>
      </c>
      <c r="AE16" s="50">
        <v>3394</v>
      </c>
      <c r="AF16" s="19">
        <v>10790</v>
      </c>
      <c r="AG16" s="50">
        <v>2458</v>
      </c>
      <c r="AH16" s="52" t="s">
        <v>4</v>
      </c>
      <c r="AI16" s="19">
        <v>11906</v>
      </c>
      <c r="AJ16" s="50">
        <v>2720</v>
      </c>
      <c r="AK16" s="19">
        <v>5331</v>
      </c>
      <c r="AL16" s="50">
        <v>1519</v>
      </c>
      <c r="AM16" s="19">
        <v>21251</v>
      </c>
      <c r="AN16" s="50">
        <v>3521</v>
      </c>
      <c r="AO16" s="19">
        <v>5891</v>
      </c>
      <c r="AP16" s="50">
        <v>1629</v>
      </c>
      <c r="AQ16" s="19">
        <v>2284</v>
      </c>
      <c r="AR16" s="50">
        <v>987</v>
      </c>
      <c r="AS16" s="52" t="s">
        <v>4</v>
      </c>
      <c r="AT16" s="19">
        <v>2790</v>
      </c>
      <c r="AU16" s="50">
        <v>984</v>
      </c>
      <c r="AV16" s="19">
        <v>3763</v>
      </c>
      <c r="AW16" s="50">
        <v>1292</v>
      </c>
      <c r="AX16" s="19">
        <v>5180</v>
      </c>
      <c r="AY16" s="50">
        <v>1525</v>
      </c>
      <c r="AZ16" s="19">
        <v>1256</v>
      </c>
      <c r="BA16" s="50">
        <v>951</v>
      </c>
      <c r="BB16" s="19">
        <v>7902</v>
      </c>
      <c r="BC16" s="50">
        <v>2347</v>
      </c>
      <c r="BD16" s="52" t="s">
        <v>4</v>
      </c>
      <c r="BE16" s="19">
        <v>14356</v>
      </c>
      <c r="BF16" s="50">
        <v>2682</v>
      </c>
      <c r="BG16" s="19">
        <v>8921</v>
      </c>
      <c r="BH16" s="50">
        <v>2069</v>
      </c>
      <c r="BI16" s="19">
        <v>8539</v>
      </c>
      <c r="BJ16" s="50">
        <v>1942</v>
      </c>
      <c r="BK16" s="19">
        <v>2556</v>
      </c>
      <c r="BL16" s="50">
        <v>993</v>
      </c>
      <c r="BM16" s="19">
        <v>6729</v>
      </c>
      <c r="BN16" s="50">
        <v>1595</v>
      </c>
      <c r="BO16" s="52" t="s">
        <v>4</v>
      </c>
      <c r="BP16" s="19">
        <v>3060</v>
      </c>
      <c r="BQ16" s="50">
        <v>1275</v>
      </c>
      <c r="BR16" s="19">
        <v>3302</v>
      </c>
      <c r="BS16" s="50">
        <v>2007</v>
      </c>
      <c r="BT16" s="19">
        <v>27968</v>
      </c>
      <c r="BU16" s="50">
        <v>3857</v>
      </c>
      <c r="BV16" s="19">
        <v>1327</v>
      </c>
      <c r="BW16" s="50">
        <v>615</v>
      </c>
      <c r="BX16" s="19">
        <v>12057</v>
      </c>
      <c r="BY16" s="50">
        <v>2447</v>
      </c>
      <c r="BZ16" s="52" t="s">
        <v>4</v>
      </c>
      <c r="CA16" s="19">
        <v>5921</v>
      </c>
      <c r="CB16" s="50">
        <v>2240</v>
      </c>
      <c r="CC16" s="19">
        <v>31261</v>
      </c>
      <c r="CD16" s="50">
        <v>5136</v>
      </c>
      <c r="CE16" s="19">
        <v>11195</v>
      </c>
      <c r="CF16" s="50">
        <v>2366</v>
      </c>
      <c r="CG16" s="19">
        <v>1827</v>
      </c>
      <c r="CH16" s="50">
        <v>1272</v>
      </c>
      <c r="CI16" s="19">
        <v>10653</v>
      </c>
      <c r="CJ16" s="50">
        <v>2869</v>
      </c>
      <c r="CK16" s="52" t="s">
        <v>4</v>
      </c>
      <c r="CL16" s="19">
        <v>6671</v>
      </c>
      <c r="CM16" s="50">
        <v>1795</v>
      </c>
      <c r="CN16" s="19">
        <v>22724</v>
      </c>
      <c r="CO16" s="50">
        <v>3271</v>
      </c>
      <c r="CP16" s="19">
        <v>10466</v>
      </c>
      <c r="CQ16" s="50">
        <v>2392</v>
      </c>
      <c r="CR16" s="19">
        <v>1648</v>
      </c>
      <c r="CS16" s="50">
        <v>697</v>
      </c>
      <c r="CT16" s="19">
        <v>4110</v>
      </c>
      <c r="CU16" s="50">
        <v>1492</v>
      </c>
      <c r="CV16" s="52" t="s">
        <v>4</v>
      </c>
      <c r="CW16" s="19">
        <v>826</v>
      </c>
      <c r="CX16" s="50">
        <v>674</v>
      </c>
      <c r="CY16" s="19">
        <v>5802</v>
      </c>
      <c r="CZ16" s="50">
        <v>1880</v>
      </c>
      <c r="DA16" s="19">
        <v>43005</v>
      </c>
      <c r="DB16" s="50">
        <v>5519</v>
      </c>
      <c r="DC16" s="19">
        <v>12172</v>
      </c>
      <c r="DD16" s="50">
        <v>2457</v>
      </c>
      <c r="DE16" s="19">
        <v>544</v>
      </c>
      <c r="DF16" s="50">
        <v>345</v>
      </c>
      <c r="DG16" s="52" t="s">
        <v>4</v>
      </c>
      <c r="DH16" s="19">
        <v>15625</v>
      </c>
      <c r="DI16" s="50">
        <v>3457</v>
      </c>
      <c r="DJ16" s="19">
        <v>34569</v>
      </c>
      <c r="DK16" s="50">
        <v>4540</v>
      </c>
      <c r="DL16" s="19">
        <v>1413</v>
      </c>
      <c r="DM16" s="50">
        <v>1135</v>
      </c>
      <c r="DN16" s="19">
        <v>5681</v>
      </c>
      <c r="DO16" s="50">
        <v>1716</v>
      </c>
      <c r="DP16" s="19">
        <v>1886</v>
      </c>
      <c r="DQ16" s="50">
        <v>1117</v>
      </c>
      <c r="DR16" s="52" t="s">
        <v>4</v>
      </c>
      <c r="DS16" s="19">
        <v>254611</v>
      </c>
      <c r="DT16" s="50">
        <v>13204</v>
      </c>
      <c r="DU16" s="19">
        <v>2323</v>
      </c>
      <c r="DV16" s="50">
        <v>1076</v>
      </c>
      <c r="DW16" s="19">
        <v>1483</v>
      </c>
      <c r="DX16" s="50">
        <v>859</v>
      </c>
      <c r="DY16" s="19">
        <v>250805</v>
      </c>
      <c r="DZ16" s="50">
        <v>13066</v>
      </c>
    </row>
    <row r="17" spans="1:130" x14ac:dyDescent="0.2">
      <c r="A17" s="52"/>
      <c r="B17" s="53"/>
      <c r="C17" s="54"/>
      <c r="D17" s="53"/>
      <c r="E17" s="54"/>
      <c r="F17" s="53"/>
      <c r="G17" s="54"/>
      <c r="H17" s="53"/>
      <c r="I17" s="54"/>
      <c r="J17" s="19"/>
      <c r="K17" s="50"/>
      <c r="L17" s="52"/>
      <c r="M17" s="23"/>
      <c r="N17" s="50"/>
      <c r="O17" s="19"/>
      <c r="P17" s="50"/>
      <c r="Q17" s="19"/>
      <c r="R17" s="50"/>
      <c r="S17" s="19"/>
      <c r="T17" s="50"/>
      <c r="U17" s="19"/>
      <c r="V17" s="50"/>
      <c r="W17" s="52"/>
      <c r="X17" s="19"/>
      <c r="Y17" s="50"/>
      <c r="Z17" s="19"/>
      <c r="AA17" s="50"/>
      <c r="AB17" s="19"/>
      <c r="AC17" s="50"/>
      <c r="AD17" s="19"/>
      <c r="AE17" s="50"/>
      <c r="AF17" s="19"/>
      <c r="AG17" s="50"/>
      <c r="AH17" s="52"/>
      <c r="AI17" s="19"/>
      <c r="AJ17" s="50"/>
      <c r="AK17" s="19"/>
      <c r="AL17" s="50"/>
      <c r="AM17" s="19"/>
      <c r="AN17" s="50"/>
      <c r="AO17" s="19"/>
      <c r="AP17" s="50"/>
      <c r="AQ17" s="19"/>
      <c r="AR17" s="50"/>
      <c r="AS17" s="52"/>
      <c r="AT17" s="19"/>
      <c r="AU17" s="50"/>
      <c r="AV17" s="19"/>
      <c r="AW17" s="50"/>
      <c r="AX17" s="19"/>
      <c r="AY17" s="50"/>
      <c r="AZ17" s="19"/>
      <c r="BA17" s="50"/>
      <c r="BB17" s="19"/>
      <c r="BC17" s="50"/>
      <c r="BD17" s="52"/>
      <c r="BE17" s="19"/>
      <c r="BF17" s="50"/>
      <c r="BG17" s="19"/>
      <c r="BH17" s="50"/>
      <c r="BI17" s="19"/>
      <c r="BJ17" s="50"/>
      <c r="BK17" s="19"/>
      <c r="BL17" s="50"/>
      <c r="BM17" s="19"/>
      <c r="BN17" s="50"/>
      <c r="BO17" s="52"/>
      <c r="BP17" s="19"/>
      <c r="BQ17" s="50"/>
      <c r="BR17" s="19"/>
      <c r="BS17" s="50"/>
      <c r="BT17" s="19"/>
      <c r="BU17" s="50"/>
      <c r="BV17" s="19"/>
      <c r="BW17" s="50"/>
      <c r="BX17" s="19"/>
      <c r="BY17" s="50"/>
      <c r="BZ17" s="52"/>
      <c r="CA17" s="19"/>
      <c r="CB17" s="50"/>
      <c r="CC17" s="19"/>
      <c r="CD17" s="50"/>
      <c r="CE17" s="19"/>
      <c r="CF17" s="50"/>
      <c r="CG17" s="19"/>
      <c r="CH17" s="50"/>
      <c r="CI17" s="19"/>
      <c r="CJ17" s="50"/>
      <c r="CK17" s="52"/>
      <c r="CL17" s="19"/>
      <c r="CM17" s="50"/>
      <c r="CN17" s="19"/>
      <c r="CO17" s="50"/>
      <c r="CP17" s="19"/>
      <c r="CQ17" s="50"/>
      <c r="CR17" s="19"/>
      <c r="CS17" s="50"/>
      <c r="CT17" s="19"/>
      <c r="CU17" s="50"/>
      <c r="CV17" s="52"/>
      <c r="CW17" s="19"/>
      <c r="CX17" s="50"/>
      <c r="CY17" s="19"/>
      <c r="CZ17" s="50"/>
      <c r="DA17" s="19"/>
      <c r="DB17" s="50"/>
      <c r="DC17" s="19"/>
      <c r="DD17" s="50"/>
      <c r="DE17" s="19"/>
      <c r="DF17" s="50"/>
      <c r="DG17" s="52"/>
      <c r="DH17" s="19"/>
      <c r="DI17" s="50"/>
      <c r="DJ17" s="19"/>
      <c r="DK17" s="50"/>
      <c r="DL17" s="19"/>
      <c r="DM17" s="50"/>
      <c r="DN17" s="19"/>
      <c r="DO17" s="50"/>
      <c r="DP17" s="19"/>
      <c r="DQ17" s="50"/>
      <c r="DR17" s="52"/>
      <c r="DS17" s="19"/>
      <c r="DT17" s="50"/>
      <c r="DU17" s="19"/>
      <c r="DV17" s="50"/>
      <c r="DW17" s="19"/>
      <c r="DX17" s="50"/>
      <c r="DY17" s="19"/>
      <c r="DZ17" s="50"/>
    </row>
    <row r="18" spans="1:130" x14ac:dyDescent="0.2">
      <c r="A18" s="52" t="s">
        <v>5</v>
      </c>
      <c r="B18" s="53">
        <v>5123944</v>
      </c>
      <c r="C18" s="54">
        <v>2939</v>
      </c>
      <c r="D18" s="53">
        <v>4131357</v>
      </c>
      <c r="E18" s="54">
        <v>21752</v>
      </c>
      <c r="F18" s="53">
        <v>751921</v>
      </c>
      <c r="G18" s="54">
        <v>19587</v>
      </c>
      <c r="H18" s="53">
        <v>205060</v>
      </c>
      <c r="I18" s="54">
        <v>11855</v>
      </c>
      <c r="J18" s="19">
        <v>3108</v>
      </c>
      <c r="K18" s="50">
        <v>1610</v>
      </c>
      <c r="L18" s="52" t="s">
        <v>5</v>
      </c>
      <c r="M18" s="23">
        <v>3457</v>
      </c>
      <c r="N18" s="50">
        <v>1695</v>
      </c>
      <c r="O18" s="19">
        <v>10589</v>
      </c>
      <c r="P18" s="50">
        <v>2218</v>
      </c>
      <c r="Q18" s="19">
        <v>1043</v>
      </c>
      <c r="R18" s="50">
        <v>580</v>
      </c>
      <c r="S18" s="19">
        <v>22152</v>
      </c>
      <c r="T18" s="50">
        <v>4260</v>
      </c>
      <c r="U18" s="56" t="s">
        <v>61</v>
      </c>
      <c r="V18" s="50" t="s">
        <v>61</v>
      </c>
      <c r="W18" s="52" t="s">
        <v>5</v>
      </c>
      <c r="X18" s="23">
        <v>1317</v>
      </c>
      <c r="Y18" s="50">
        <v>677</v>
      </c>
      <c r="Z18" s="19">
        <v>70</v>
      </c>
      <c r="AA18" s="50">
        <v>133</v>
      </c>
      <c r="AB18" s="19">
        <v>488</v>
      </c>
      <c r="AC18" s="50">
        <v>387</v>
      </c>
      <c r="AD18" s="19">
        <v>8615</v>
      </c>
      <c r="AE18" s="50">
        <v>1907</v>
      </c>
      <c r="AF18" s="19">
        <v>5834</v>
      </c>
      <c r="AG18" s="50">
        <v>2086</v>
      </c>
      <c r="AH18" s="52" t="s">
        <v>5</v>
      </c>
      <c r="AI18" s="19">
        <v>2536</v>
      </c>
      <c r="AJ18" s="50">
        <v>1020</v>
      </c>
      <c r="AK18" s="19">
        <v>2660</v>
      </c>
      <c r="AL18" s="50">
        <v>1468</v>
      </c>
      <c r="AM18" s="19">
        <v>6374</v>
      </c>
      <c r="AN18" s="50">
        <v>1617</v>
      </c>
      <c r="AO18" s="19">
        <v>4336</v>
      </c>
      <c r="AP18" s="50">
        <v>2128</v>
      </c>
      <c r="AQ18" s="19">
        <v>2776</v>
      </c>
      <c r="AR18" s="50">
        <v>1486</v>
      </c>
      <c r="AS18" s="52" t="s">
        <v>5</v>
      </c>
      <c r="AT18" s="19">
        <v>5283</v>
      </c>
      <c r="AU18" s="50">
        <v>1843</v>
      </c>
      <c r="AV18" s="19">
        <v>2500</v>
      </c>
      <c r="AW18" s="50">
        <v>2135</v>
      </c>
      <c r="AX18" s="19">
        <v>5048</v>
      </c>
      <c r="AY18" s="50">
        <v>2468</v>
      </c>
      <c r="AZ18" s="19">
        <v>20</v>
      </c>
      <c r="BA18" s="50">
        <v>40</v>
      </c>
      <c r="BB18" s="19">
        <v>2844</v>
      </c>
      <c r="BC18" s="50">
        <v>1196</v>
      </c>
      <c r="BD18" s="52" t="s">
        <v>5</v>
      </c>
      <c r="BE18" s="19">
        <v>5939</v>
      </c>
      <c r="BF18" s="50">
        <v>2238</v>
      </c>
      <c r="BG18" s="19">
        <v>3343</v>
      </c>
      <c r="BH18" s="50">
        <v>1293</v>
      </c>
      <c r="BI18" s="19">
        <v>2992</v>
      </c>
      <c r="BJ18" s="50">
        <v>909</v>
      </c>
      <c r="BK18" s="19">
        <v>835</v>
      </c>
      <c r="BL18" s="50">
        <v>522</v>
      </c>
      <c r="BM18" s="19">
        <v>3771</v>
      </c>
      <c r="BN18" s="50">
        <v>1262</v>
      </c>
      <c r="BO18" s="52" t="s">
        <v>5</v>
      </c>
      <c r="BP18" s="19">
        <v>2021</v>
      </c>
      <c r="BQ18" s="50">
        <v>923</v>
      </c>
      <c r="BR18" s="19">
        <v>4472</v>
      </c>
      <c r="BS18" s="50">
        <v>1729</v>
      </c>
      <c r="BT18" s="19">
        <v>3789</v>
      </c>
      <c r="BU18" s="50">
        <v>1433</v>
      </c>
      <c r="BV18" s="19">
        <v>679</v>
      </c>
      <c r="BW18" s="50">
        <v>308</v>
      </c>
      <c r="BX18" s="19">
        <v>2464</v>
      </c>
      <c r="BY18" s="50">
        <v>1179</v>
      </c>
      <c r="BZ18" s="52" t="s">
        <v>5</v>
      </c>
      <c r="CA18" s="19">
        <v>6520</v>
      </c>
      <c r="CB18" s="50">
        <v>1851</v>
      </c>
      <c r="CC18" s="19">
        <v>7250</v>
      </c>
      <c r="CD18" s="50">
        <v>2604</v>
      </c>
      <c r="CE18" s="19">
        <v>4378</v>
      </c>
      <c r="CF18" s="50">
        <v>1678</v>
      </c>
      <c r="CG18" s="19">
        <v>1918</v>
      </c>
      <c r="CH18" s="50">
        <v>1071</v>
      </c>
      <c r="CI18" s="19">
        <v>4533</v>
      </c>
      <c r="CJ18" s="50">
        <v>2214</v>
      </c>
      <c r="CK18" s="52" t="s">
        <v>5</v>
      </c>
      <c r="CL18" s="19">
        <v>4582</v>
      </c>
      <c r="CM18" s="50">
        <v>2102</v>
      </c>
      <c r="CN18" s="19">
        <v>2419</v>
      </c>
      <c r="CO18" s="50">
        <v>836</v>
      </c>
      <c r="CP18" s="19">
        <v>3950</v>
      </c>
      <c r="CQ18" s="50">
        <v>1530</v>
      </c>
      <c r="CR18" s="19">
        <v>137</v>
      </c>
      <c r="CS18" s="50">
        <v>153</v>
      </c>
      <c r="CT18" s="19">
        <v>2383</v>
      </c>
      <c r="CU18" s="50">
        <v>1479</v>
      </c>
      <c r="CV18" s="52" t="s">
        <v>5</v>
      </c>
      <c r="CW18" s="19">
        <v>756</v>
      </c>
      <c r="CX18" s="50">
        <v>553</v>
      </c>
      <c r="CY18" s="19">
        <v>2535</v>
      </c>
      <c r="CZ18" s="50">
        <v>1135</v>
      </c>
      <c r="DA18" s="19">
        <v>17355</v>
      </c>
      <c r="DB18" s="50">
        <v>3352</v>
      </c>
      <c r="DC18" s="19">
        <v>6398</v>
      </c>
      <c r="DD18" s="50">
        <v>2035</v>
      </c>
      <c r="DE18" s="19">
        <v>503</v>
      </c>
      <c r="DF18" s="50">
        <v>371</v>
      </c>
      <c r="DG18" s="52" t="s">
        <v>5</v>
      </c>
      <c r="DH18" s="19">
        <v>3796</v>
      </c>
      <c r="DI18" s="50">
        <v>1568</v>
      </c>
      <c r="DJ18" s="19">
        <v>4853</v>
      </c>
      <c r="DK18" s="50">
        <v>1401</v>
      </c>
      <c r="DL18" s="19">
        <v>837</v>
      </c>
      <c r="DM18" s="50">
        <v>429</v>
      </c>
      <c r="DN18" s="19">
        <v>3000</v>
      </c>
      <c r="DO18" s="50">
        <v>1006</v>
      </c>
      <c r="DP18" s="19">
        <v>5602</v>
      </c>
      <c r="DQ18" s="50">
        <v>2808</v>
      </c>
      <c r="DR18" s="52" t="s">
        <v>5</v>
      </c>
      <c r="DS18" s="19">
        <v>35606</v>
      </c>
      <c r="DT18" s="50">
        <v>4299</v>
      </c>
      <c r="DU18" s="19">
        <v>1144</v>
      </c>
      <c r="DV18" s="50">
        <v>903</v>
      </c>
      <c r="DW18" s="19">
        <v>387</v>
      </c>
      <c r="DX18" s="50">
        <v>327</v>
      </c>
      <c r="DY18" s="19">
        <v>34075</v>
      </c>
      <c r="DZ18" s="50">
        <v>4250</v>
      </c>
    </row>
    <row r="19" spans="1:130" x14ac:dyDescent="0.2">
      <c r="A19" s="52" t="s">
        <v>6</v>
      </c>
      <c r="B19" s="53">
        <v>3555319</v>
      </c>
      <c r="C19" s="54">
        <v>2447</v>
      </c>
      <c r="D19" s="53">
        <v>3114940</v>
      </c>
      <c r="E19" s="54">
        <v>16188</v>
      </c>
      <c r="F19" s="53">
        <v>334918</v>
      </c>
      <c r="G19" s="54">
        <v>14546</v>
      </c>
      <c r="H19" s="53">
        <v>80311</v>
      </c>
      <c r="I19" s="54">
        <v>6574</v>
      </c>
      <c r="J19" s="19">
        <v>46</v>
      </c>
      <c r="K19" s="50">
        <v>103</v>
      </c>
      <c r="L19" s="52" t="s">
        <v>6</v>
      </c>
      <c r="M19" s="23">
        <v>439</v>
      </c>
      <c r="N19" s="50">
        <v>511</v>
      </c>
      <c r="O19" s="19">
        <v>3167</v>
      </c>
      <c r="P19" s="50">
        <v>3028</v>
      </c>
      <c r="Q19" s="19">
        <v>200</v>
      </c>
      <c r="R19" s="50">
        <v>228</v>
      </c>
      <c r="S19" s="19">
        <v>3161</v>
      </c>
      <c r="T19" s="50">
        <v>1015</v>
      </c>
      <c r="U19" s="19">
        <v>367</v>
      </c>
      <c r="V19" s="50">
        <v>341</v>
      </c>
      <c r="W19" s="52" t="s">
        <v>6</v>
      </c>
      <c r="X19" s="56" t="s">
        <v>61</v>
      </c>
      <c r="Y19" s="50" t="s">
        <v>61</v>
      </c>
      <c r="Z19" s="23">
        <v>22</v>
      </c>
      <c r="AA19" s="50">
        <v>36</v>
      </c>
      <c r="AB19" s="19">
        <v>288</v>
      </c>
      <c r="AC19" s="50">
        <v>230</v>
      </c>
      <c r="AD19" s="19">
        <v>6578</v>
      </c>
      <c r="AE19" s="50">
        <v>1844</v>
      </c>
      <c r="AF19" s="19">
        <v>1702</v>
      </c>
      <c r="AG19" s="50">
        <v>971</v>
      </c>
      <c r="AH19" s="52" t="s">
        <v>6</v>
      </c>
      <c r="AI19" s="19">
        <v>408</v>
      </c>
      <c r="AJ19" s="50">
        <v>476</v>
      </c>
      <c r="AK19" s="19">
        <v>97</v>
      </c>
      <c r="AL19" s="50">
        <v>155</v>
      </c>
      <c r="AM19" s="19">
        <v>912</v>
      </c>
      <c r="AN19" s="50">
        <v>583</v>
      </c>
      <c r="AO19" s="19">
        <v>53</v>
      </c>
      <c r="AP19" s="50">
        <v>90</v>
      </c>
      <c r="AQ19" s="19">
        <v>0</v>
      </c>
      <c r="AR19" s="50">
        <v>193</v>
      </c>
      <c r="AS19" s="52" t="s">
        <v>6</v>
      </c>
      <c r="AT19" s="19">
        <v>0</v>
      </c>
      <c r="AU19" s="50">
        <v>193</v>
      </c>
      <c r="AV19" s="19">
        <v>124</v>
      </c>
      <c r="AW19" s="50">
        <v>159</v>
      </c>
      <c r="AX19" s="19">
        <v>909</v>
      </c>
      <c r="AY19" s="50">
        <v>733</v>
      </c>
      <c r="AZ19" s="19">
        <v>1224</v>
      </c>
      <c r="BA19" s="50">
        <v>696</v>
      </c>
      <c r="BB19" s="19">
        <v>1752</v>
      </c>
      <c r="BC19" s="50">
        <v>748</v>
      </c>
      <c r="BD19" s="52" t="s">
        <v>6</v>
      </c>
      <c r="BE19" s="19">
        <v>8743</v>
      </c>
      <c r="BF19" s="50">
        <v>1587</v>
      </c>
      <c r="BG19" s="19">
        <v>753</v>
      </c>
      <c r="BH19" s="50">
        <v>539</v>
      </c>
      <c r="BI19" s="19">
        <v>605</v>
      </c>
      <c r="BJ19" s="50">
        <v>564</v>
      </c>
      <c r="BK19" s="19">
        <v>276</v>
      </c>
      <c r="BL19" s="50">
        <v>293</v>
      </c>
      <c r="BM19" s="19">
        <v>358</v>
      </c>
      <c r="BN19" s="50">
        <v>330</v>
      </c>
      <c r="BO19" s="52" t="s">
        <v>6</v>
      </c>
      <c r="BP19" s="19">
        <v>50</v>
      </c>
      <c r="BQ19" s="50">
        <v>91</v>
      </c>
      <c r="BR19" s="19">
        <v>45</v>
      </c>
      <c r="BS19" s="50">
        <v>74</v>
      </c>
      <c r="BT19" s="19">
        <v>172</v>
      </c>
      <c r="BU19" s="50">
        <v>166</v>
      </c>
      <c r="BV19" s="19">
        <v>1009</v>
      </c>
      <c r="BW19" s="50">
        <v>551</v>
      </c>
      <c r="BX19" s="19">
        <v>5665</v>
      </c>
      <c r="BY19" s="50">
        <v>1490</v>
      </c>
      <c r="BZ19" s="52" t="s">
        <v>6</v>
      </c>
      <c r="CA19" s="19">
        <v>444</v>
      </c>
      <c r="CB19" s="50">
        <v>450</v>
      </c>
      <c r="CC19" s="19">
        <v>23310</v>
      </c>
      <c r="CD19" s="50">
        <v>3774</v>
      </c>
      <c r="CE19" s="19">
        <v>3379</v>
      </c>
      <c r="CF19" s="50">
        <v>1609</v>
      </c>
      <c r="CG19" s="19">
        <v>0</v>
      </c>
      <c r="CH19" s="50">
        <v>193</v>
      </c>
      <c r="CI19" s="19">
        <v>287</v>
      </c>
      <c r="CJ19" s="50">
        <v>254</v>
      </c>
      <c r="CK19" s="52" t="s">
        <v>6</v>
      </c>
      <c r="CL19" s="19">
        <v>415</v>
      </c>
      <c r="CM19" s="50">
        <v>411</v>
      </c>
      <c r="CN19" s="19">
        <v>35</v>
      </c>
      <c r="CO19" s="50">
        <v>58</v>
      </c>
      <c r="CP19" s="19">
        <v>2214</v>
      </c>
      <c r="CQ19" s="50">
        <v>1037</v>
      </c>
      <c r="CR19" s="19">
        <v>1558</v>
      </c>
      <c r="CS19" s="50">
        <v>689</v>
      </c>
      <c r="CT19" s="19">
        <v>940</v>
      </c>
      <c r="CU19" s="50">
        <v>665</v>
      </c>
      <c r="CV19" s="52" t="s">
        <v>6</v>
      </c>
      <c r="CW19" s="19">
        <v>0</v>
      </c>
      <c r="CX19" s="50">
        <v>193</v>
      </c>
      <c r="CY19" s="19">
        <v>260</v>
      </c>
      <c r="CZ19" s="50">
        <v>216</v>
      </c>
      <c r="DA19" s="19">
        <v>3279</v>
      </c>
      <c r="DB19" s="50">
        <v>1568</v>
      </c>
      <c r="DC19" s="19">
        <v>45</v>
      </c>
      <c r="DD19" s="50">
        <v>69</v>
      </c>
      <c r="DE19" s="19">
        <v>709</v>
      </c>
      <c r="DF19" s="50">
        <v>556</v>
      </c>
      <c r="DG19" s="52" t="s">
        <v>6</v>
      </c>
      <c r="DH19" s="19">
        <v>1729</v>
      </c>
      <c r="DI19" s="50">
        <v>707</v>
      </c>
      <c r="DJ19" s="19">
        <v>1593</v>
      </c>
      <c r="DK19" s="50">
        <v>1274</v>
      </c>
      <c r="DL19" s="19">
        <v>174</v>
      </c>
      <c r="DM19" s="50">
        <v>293</v>
      </c>
      <c r="DN19" s="19">
        <v>711</v>
      </c>
      <c r="DO19" s="50">
        <v>684</v>
      </c>
      <c r="DP19" s="19">
        <v>104</v>
      </c>
      <c r="DQ19" s="50">
        <v>120</v>
      </c>
      <c r="DR19" s="52" t="s">
        <v>6</v>
      </c>
      <c r="DS19" s="19">
        <v>25150</v>
      </c>
      <c r="DT19" s="50">
        <v>4381</v>
      </c>
      <c r="DU19" s="19">
        <v>3228</v>
      </c>
      <c r="DV19" s="50">
        <v>1540</v>
      </c>
      <c r="DW19" s="19">
        <v>213</v>
      </c>
      <c r="DX19" s="50">
        <v>179</v>
      </c>
      <c r="DY19" s="19">
        <v>21709</v>
      </c>
      <c r="DZ19" s="50">
        <v>3926</v>
      </c>
    </row>
    <row r="20" spans="1:130" x14ac:dyDescent="0.2">
      <c r="A20" s="52" t="s">
        <v>7</v>
      </c>
      <c r="B20" s="53">
        <v>906576</v>
      </c>
      <c r="C20" s="54">
        <v>1624</v>
      </c>
      <c r="D20" s="53">
        <v>782216</v>
      </c>
      <c r="E20" s="54">
        <v>9177</v>
      </c>
      <c r="F20" s="53">
        <v>86003</v>
      </c>
      <c r="G20" s="54">
        <v>7626</v>
      </c>
      <c r="H20" s="53">
        <v>34757</v>
      </c>
      <c r="I20" s="54">
        <v>4691</v>
      </c>
      <c r="J20" s="19">
        <v>119</v>
      </c>
      <c r="K20" s="50">
        <v>164</v>
      </c>
      <c r="L20" s="52" t="s">
        <v>7</v>
      </c>
      <c r="M20" s="23">
        <v>692</v>
      </c>
      <c r="N20" s="50">
        <v>920</v>
      </c>
      <c r="O20" s="19">
        <v>188</v>
      </c>
      <c r="P20" s="50">
        <v>227</v>
      </c>
      <c r="Q20" s="19">
        <v>0</v>
      </c>
      <c r="R20" s="50">
        <v>182</v>
      </c>
      <c r="S20" s="19">
        <v>2221</v>
      </c>
      <c r="T20" s="50">
        <v>2189</v>
      </c>
      <c r="U20" s="19">
        <v>0</v>
      </c>
      <c r="V20" s="50">
        <v>182</v>
      </c>
      <c r="W20" s="52" t="s">
        <v>7</v>
      </c>
      <c r="X20" s="19">
        <v>1489</v>
      </c>
      <c r="Y20" s="50">
        <v>679</v>
      </c>
      <c r="Z20" s="56" t="s">
        <v>61</v>
      </c>
      <c r="AA20" s="50" t="s">
        <v>61</v>
      </c>
      <c r="AB20" s="23">
        <v>11</v>
      </c>
      <c r="AC20" s="50">
        <v>21</v>
      </c>
      <c r="AD20" s="19">
        <v>715</v>
      </c>
      <c r="AE20" s="50">
        <v>481</v>
      </c>
      <c r="AF20" s="19">
        <v>179</v>
      </c>
      <c r="AG20" s="50">
        <v>224</v>
      </c>
      <c r="AH20" s="52" t="s">
        <v>7</v>
      </c>
      <c r="AI20" s="19">
        <v>0</v>
      </c>
      <c r="AJ20" s="50">
        <v>182</v>
      </c>
      <c r="AK20" s="19">
        <v>32</v>
      </c>
      <c r="AL20" s="50">
        <v>51</v>
      </c>
      <c r="AM20" s="19">
        <v>567</v>
      </c>
      <c r="AN20" s="50">
        <v>468</v>
      </c>
      <c r="AO20" s="19">
        <v>62</v>
      </c>
      <c r="AP20" s="50">
        <v>80</v>
      </c>
      <c r="AQ20" s="19">
        <v>30</v>
      </c>
      <c r="AR20" s="50">
        <v>49</v>
      </c>
      <c r="AS20" s="52" t="s">
        <v>7</v>
      </c>
      <c r="AT20" s="19">
        <v>113</v>
      </c>
      <c r="AU20" s="50">
        <v>190</v>
      </c>
      <c r="AV20" s="19">
        <v>0</v>
      </c>
      <c r="AW20" s="50">
        <v>182</v>
      </c>
      <c r="AX20" s="19">
        <v>178</v>
      </c>
      <c r="AY20" s="50">
        <v>266</v>
      </c>
      <c r="AZ20" s="19">
        <v>0</v>
      </c>
      <c r="BA20" s="50">
        <v>182</v>
      </c>
      <c r="BB20" s="19">
        <v>5649</v>
      </c>
      <c r="BC20" s="50">
        <v>1598</v>
      </c>
      <c r="BD20" s="52" t="s">
        <v>7</v>
      </c>
      <c r="BE20" s="19">
        <v>157</v>
      </c>
      <c r="BF20" s="50">
        <v>131</v>
      </c>
      <c r="BG20" s="19">
        <v>227</v>
      </c>
      <c r="BH20" s="50">
        <v>233</v>
      </c>
      <c r="BI20" s="19">
        <v>351</v>
      </c>
      <c r="BJ20" s="50">
        <v>390</v>
      </c>
      <c r="BK20" s="19">
        <v>58</v>
      </c>
      <c r="BL20" s="50">
        <v>110</v>
      </c>
      <c r="BM20" s="19">
        <v>80</v>
      </c>
      <c r="BN20" s="50">
        <v>138</v>
      </c>
      <c r="BO20" s="52" t="s">
        <v>7</v>
      </c>
      <c r="BP20" s="19">
        <v>0</v>
      </c>
      <c r="BQ20" s="50">
        <v>182</v>
      </c>
      <c r="BR20" s="19">
        <v>91</v>
      </c>
      <c r="BS20" s="50">
        <v>116</v>
      </c>
      <c r="BT20" s="19">
        <v>572</v>
      </c>
      <c r="BU20" s="50">
        <v>474</v>
      </c>
      <c r="BV20" s="19">
        <v>99</v>
      </c>
      <c r="BW20" s="50">
        <v>127</v>
      </c>
      <c r="BX20" s="19">
        <v>5846</v>
      </c>
      <c r="BY20" s="50">
        <v>2122</v>
      </c>
      <c r="BZ20" s="52" t="s">
        <v>7</v>
      </c>
      <c r="CA20" s="19">
        <v>85</v>
      </c>
      <c r="CB20" s="50">
        <v>136</v>
      </c>
      <c r="CC20" s="19">
        <v>3566</v>
      </c>
      <c r="CD20" s="50">
        <v>1751</v>
      </c>
      <c r="CE20" s="19">
        <v>1349</v>
      </c>
      <c r="CF20" s="50">
        <v>809</v>
      </c>
      <c r="CG20" s="19">
        <v>0</v>
      </c>
      <c r="CH20" s="50">
        <v>182</v>
      </c>
      <c r="CI20" s="19">
        <v>191</v>
      </c>
      <c r="CJ20" s="50">
        <v>201</v>
      </c>
      <c r="CK20" s="52" t="s">
        <v>7</v>
      </c>
      <c r="CL20" s="19">
        <v>0</v>
      </c>
      <c r="CM20" s="50">
        <v>182</v>
      </c>
      <c r="CN20" s="19">
        <v>0</v>
      </c>
      <c r="CO20" s="50">
        <v>182</v>
      </c>
      <c r="CP20" s="19">
        <v>6828</v>
      </c>
      <c r="CQ20" s="50">
        <v>1815</v>
      </c>
      <c r="CR20" s="19">
        <v>135</v>
      </c>
      <c r="CS20" s="50">
        <v>185</v>
      </c>
      <c r="CT20" s="19">
        <v>298</v>
      </c>
      <c r="CU20" s="50">
        <v>235</v>
      </c>
      <c r="CV20" s="52" t="s">
        <v>7</v>
      </c>
      <c r="CW20" s="19">
        <v>0</v>
      </c>
      <c r="CX20" s="50">
        <v>182</v>
      </c>
      <c r="CY20" s="19">
        <v>344</v>
      </c>
      <c r="CZ20" s="50">
        <v>440</v>
      </c>
      <c r="DA20" s="19">
        <v>133</v>
      </c>
      <c r="DB20" s="50">
        <v>158</v>
      </c>
      <c r="DC20" s="19">
        <v>166</v>
      </c>
      <c r="DD20" s="50">
        <v>279</v>
      </c>
      <c r="DE20" s="19">
        <v>0</v>
      </c>
      <c r="DF20" s="50">
        <v>182</v>
      </c>
      <c r="DG20" s="52" t="s">
        <v>7</v>
      </c>
      <c r="DH20" s="19">
        <v>1746</v>
      </c>
      <c r="DI20" s="50">
        <v>910</v>
      </c>
      <c r="DJ20" s="19">
        <v>29</v>
      </c>
      <c r="DK20" s="50">
        <v>49</v>
      </c>
      <c r="DL20" s="19">
        <v>161</v>
      </c>
      <c r="DM20" s="50">
        <v>205</v>
      </c>
      <c r="DN20" s="19">
        <v>0</v>
      </c>
      <c r="DO20" s="50">
        <v>182</v>
      </c>
      <c r="DP20" s="19">
        <v>0</v>
      </c>
      <c r="DQ20" s="50">
        <v>182</v>
      </c>
      <c r="DR20" s="52" t="s">
        <v>7</v>
      </c>
      <c r="DS20" s="19">
        <v>3600</v>
      </c>
      <c r="DT20" s="50">
        <v>1007</v>
      </c>
      <c r="DU20" s="19">
        <v>56</v>
      </c>
      <c r="DV20" s="50">
        <v>90</v>
      </c>
      <c r="DW20" s="19">
        <v>0</v>
      </c>
      <c r="DX20" s="50">
        <v>182</v>
      </c>
      <c r="DY20" s="19">
        <v>3544</v>
      </c>
      <c r="DZ20" s="50">
        <v>991</v>
      </c>
    </row>
    <row r="21" spans="1:130" x14ac:dyDescent="0.2">
      <c r="A21" s="52" t="s">
        <v>8</v>
      </c>
      <c r="B21" s="53">
        <v>624847</v>
      </c>
      <c r="C21" s="54">
        <v>948</v>
      </c>
      <c r="D21" s="53">
        <v>500267</v>
      </c>
      <c r="E21" s="54">
        <v>6225</v>
      </c>
      <c r="F21" s="53">
        <v>61992</v>
      </c>
      <c r="G21" s="54">
        <v>5668</v>
      </c>
      <c r="H21" s="53">
        <v>53830</v>
      </c>
      <c r="I21" s="54">
        <v>5001</v>
      </c>
      <c r="J21" s="19">
        <v>79</v>
      </c>
      <c r="K21" s="50">
        <v>138</v>
      </c>
      <c r="L21" s="52" t="s">
        <v>8</v>
      </c>
      <c r="M21" s="23">
        <v>1247</v>
      </c>
      <c r="N21" s="50">
        <v>715</v>
      </c>
      <c r="O21" s="19">
        <v>902</v>
      </c>
      <c r="P21" s="50">
        <v>646</v>
      </c>
      <c r="Q21" s="19">
        <v>35</v>
      </c>
      <c r="R21" s="50">
        <v>59</v>
      </c>
      <c r="S21" s="19">
        <v>4999</v>
      </c>
      <c r="T21" s="50">
        <v>2108</v>
      </c>
      <c r="U21" s="19">
        <v>677</v>
      </c>
      <c r="V21" s="50">
        <v>546</v>
      </c>
      <c r="W21" s="52" t="s">
        <v>8</v>
      </c>
      <c r="X21" s="19">
        <v>618</v>
      </c>
      <c r="Y21" s="50">
        <v>439</v>
      </c>
      <c r="Z21" s="19">
        <v>78</v>
      </c>
      <c r="AA21" s="50">
        <v>127</v>
      </c>
      <c r="AB21" s="56" t="s">
        <v>61</v>
      </c>
      <c r="AC21" s="50" t="s">
        <v>61</v>
      </c>
      <c r="AD21" s="23">
        <v>1705</v>
      </c>
      <c r="AE21" s="50">
        <v>661</v>
      </c>
      <c r="AF21" s="19">
        <v>1079</v>
      </c>
      <c r="AG21" s="50">
        <v>470</v>
      </c>
      <c r="AH21" s="52" t="s">
        <v>8</v>
      </c>
      <c r="AI21" s="19">
        <v>38</v>
      </c>
      <c r="AJ21" s="50">
        <v>87</v>
      </c>
      <c r="AK21" s="19">
        <v>46</v>
      </c>
      <c r="AL21" s="50">
        <v>75</v>
      </c>
      <c r="AM21" s="19">
        <v>795</v>
      </c>
      <c r="AN21" s="50">
        <v>446</v>
      </c>
      <c r="AO21" s="19">
        <v>469</v>
      </c>
      <c r="AP21" s="50">
        <v>379</v>
      </c>
      <c r="AQ21" s="19">
        <v>133</v>
      </c>
      <c r="AR21" s="50">
        <v>221</v>
      </c>
      <c r="AS21" s="52" t="s">
        <v>8</v>
      </c>
      <c r="AT21" s="19">
        <v>164</v>
      </c>
      <c r="AU21" s="50">
        <v>267</v>
      </c>
      <c r="AV21" s="19">
        <v>112</v>
      </c>
      <c r="AW21" s="50">
        <v>136</v>
      </c>
      <c r="AX21" s="19">
        <v>283</v>
      </c>
      <c r="AY21" s="50">
        <v>295</v>
      </c>
      <c r="AZ21" s="19">
        <v>194</v>
      </c>
      <c r="BA21" s="50">
        <v>244</v>
      </c>
      <c r="BB21" s="19">
        <v>14120</v>
      </c>
      <c r="BC21" s="50">
        <v>2487</v>
      </c>
      <c r="BD21" s="52" t="s">
        <v>8</v>
      </c>
      <c r="BE21" s="19">
        <v>1524</v>
      </c>
      <c r="BF21" s="50">
        <v>717</v>
      </c>
      <c r="BG21" s="19">
        <v>944</v>
      </c>
      <c r="BH21" s="50">
        <v>670</v>
      </c>
      <c r="BI21" s="19">
        <v>393</v>
      </c>
      <c r="BJ21" s="50">
        <v>240</v>
      </c>
      <c r="BK21" s="19">
        <v>44</v>
      </c>
      <c r="BL21" s="50">
        <v>74</v>
      </c>
      <c r="BM21" s="19">
        <v>337</v>
      </c>
      <c r="BN21" s="50">
        <v>354</v>
      </c>
      <c r="BO21" s="52" t="s">
        <v>8</v>
      </c>
      <c r="BP21" s="19">
        <v>0</v>
      </c>
      <c r="BQ21" s="50">
        <v>197</v>
      </c>
      <c r="BR21" s="19">
        <v>172</v>
      </c>
      <c r="BS21" s="50">
        <v>182</v>
      </c>
      <c r="BT21" s="19">
        <v>42</v>
      </c>
      <c r="BU21" s="50">
        <v>69</v>
      </c>
      <c r="BV21" s="19">
        <v>197</v>
      </c>
      <c r="BW21" s="50">
        <v>183</v>
      </c>
      <c r="BX21" s="19">
        <v>1451</v>
      </c>
      <c r="BY21" s="50">
        <v>792</v>
      </c>
      <c r="BZ21" s="52" t="s">
        <v>8</v>
      </c>
      <c r="CA21" s="19">
        <v>116</v>
      </c>
      <c r="CB21" s="50">
        <v>139</v>
      </c>
      <c r="CC21" s="19">
        <v>3085</v>
      </c>
      <c r="CD21" s="50">
        <v>851</v>
      </c>
      <c r="CE21" s="19">
        <v>985</v>
      </c>
      <c r="CF21" s="50">
        <v>503</v>
      </c>
      <c r="CG21" s="19">
        <v>0</v>
      </c>
      <c r="CH21" s="50">
        <v>197</v>
      </c>
      <c r="CI21" s="19">
        <v>651</v>
      </c>
      <c r="CJ21" s="50">
        <v>429</v>
      </c>
      <c r="CK21" s="52" t="s">
        <v>8</v>
      </c>
      <c r="CL21" s="19">
        <v>0</v>
      </c>
      <c r="CM21" s="50">
        <v>197</v>
      </c>
      <c r="CN21" s="19">
        <v>157</v>
      </c>
      <c r="CO21" s="50">
        <v>182</v>
      </c>
      <c r="CP21" s="19">
        <v>1494</v>
      </c>
      <c r="CQ21" s="50">
        <v>608</v>
      </c>
      <c r="CR21" s="19">
        <v>635</v>
      </c>
      <c r="CS21" s="50">
        <v>596</v>
      </c>
      <c r="CT21" s="19">
        <v>150</v>
      </c>
      <c r="CU21" s="50">
        <v>140</v>
      </c>
      <c r="CV21" s="52" t="s">
        <v>8</v>
      </c>
      <c r="CW21" s="19">
        <v>0</v>
      </c>
      <c r="CX21" s="50">
        <v>197</v>
      </c>
      <c r="CY21" s="19">
        <v>577</v>
      </c>
      <c r="CZ21" s="50">
        <v>478</v>
      </c>
      <c r="DA21" s="19">
        <v>1473</v>
      </c>
      <c r="DB21" s="50">
        <v>826</v>
      </c>
      <c r="DC21" s="19">
        <v>116</v>
      </c>
      <c r="DD21" s="50">
        <v>145</v>
      </c>
      <c r="DE21" s="19">
        <v>267</v>
      </c>
      <c r="DF21" s="50">
        <v>250</v>
      </c>
      <c r="DG21" s="52" t="s">
        <v>8</v>
      </c>
      <c r="DH21" s="19">
        <v>9537</v>
      </c>
      <c r="DI21" s="50">
        <v>1762</v>
      </c>
      <c r="DJ21" s="19">
        <v>481</v>
      </c>
      <c r="DK21" s="50">
        <v>358</v>
      </c>
      <c r="DL21" s="19">
        <v>293</v>
      </c>
      <c r="DM21" s="50">
        <v>219</v>
      </c>
      <c r="DN21" s="19">
        <v>721</v>
      </c>
      <c r="DO21" s="50">
        <v>420</v>
      </c>
      <c r="DP21" s="19">
        <v>215</v>
      </c>
      <c r="DQ21" s="50">
        <v>303</v>
      </c>
      <c r="DR21" s="52" t="s">
        <v>8</v>
      </c>
      <c r="DS21" s="19">
        <v>8758</v>
      </c>
      <c r="DT21" s="50">
        <v>1942</v>
      </c>
      <c r="DU21" s="19">
        <v>0</v>
      </c>
      <c r="DV21" s="50">
        <v>197</v>
      </c>
      <c r="DW21" s="19">
        <v>0</v>
      </c>
      <c r="DX21" s="50">
        <v>197</v>
      </c>
      <c r="DY21" s="19">
        <v>8758</v>
      </c>
      <c r="DZ21" s="50">
        <v>1942</v>
      </c>
    </row>
    <row r="22" spans="1:130" x14ac:dyDescent="0.2">
      <c r="A22" s="52" t="s">
        <v>9</v>
      </c>
      <c r="B22" s="53">
        <v>19114620</v>
      </c>
      <c r="C22" s="54">
        <v>6877</v>
      </c>
      <c r="D22" s="53">
        <v>16032617</v>
      </c>
      <c r="E22" s="54">
        <v>49245</v>
      </c>
      <c r="F22" s="53">
        <v>2380288</v>
      </c>
      <c r="G22" s="54">
        <v>44658</v>
      </c>
      <c r="H22" s="53">
        <v>537148</v>
      </c>
      <c r="I22" s="54">
        <v>19784</v>
      </c>
      <c r="J22" s="19">
        <v>18599</v>
      </c>
      <c r="K22" s="50">
        <v>4762</v>
      </c>
      <c r="L22" s="52" t="s">
        <v>9</v>
      </c>
      <c r="M22" s="23">
        <v>10704</v>
      </c>
      <c r="N22" s="50">
        <v>4327</v>
      </c>
      <c r="O22" s="19">
        <v>6473</v>
      </c>
      <c r="P22" s="50">
        <v>1865</v>
      </c>
      <c r="Q22" s="19">
        <v>3321</v>
      </c>
      <c r="R22" s="50">
        <v>1136</v>
      </c>
      <c r="S22" s="19">
        <v>20386</v>
      </c>
      <c r="T22" s="50">
        <v>4221</v>
      </c>
      <c r="U22" s="19">
        <v>8766</v>
      </c>
      <c r="V22" s="50">
        <v>2537</v>
      </c>
      <c r="W22" s="52" t="s">
        <v>9</v>
      </c>
      <c r="X22" s="19">
        <v>8975</v>
      </c>
      <c r="Y22" s="50">
        <v>1882</v>
      </c>
      <c r="Z22" s="19">
        <v>1099</v>
      </c>
      <c r="AA22" s="50">
        <v>608</v>
      </c>
      <c r="AB22" s="19">
        <v>780</v>
      </c>
      <c r="AC22" s="50">
        <v>481</v>
      </c>
      <c r="AD22" s="56" t="s">
        <v>61</v>
      </c>
      <c r="AE22" s="50" t="s">
        <v>61</v>
      </c>
      <c r="AF22" s="23">
        <v>42754</v>
      </c>
      <c r="AG22" s="50">
        <v>6205</v>
      </c>
      <c r="AH22" s="52" t="s">
        <v>9</v>
      </c>
      <c r="AI22" s="19">
        <v>3177</v>
      </c>
      <c r="AJ22" s="50">
        <v>2730</v>
      </c>
      <c r="AK22" s="19">
        <v>1268</v>
      </c>
      <c r="AL22" s="50">
        <v>923</v>
      </c>
      <c r="AM22" s="19">
        <v>22565</v>
      </c>
      <c r="AN22" s="50">
        <v>3828</v>
      </c>
      <c r="AO22" s="19">
        <v>13803</v>
      </c>
      <c r="AP22" s="50">
        <v>2852</v>
      </c>
      <c r="AQ22" s="19">
        <v>3864</v>
      </c>
      <c r="AR22" s="50">
        <v>1332</v>
      </c>
      <c r="AS22" s="52" t="s">
        <v>9</v>
      </c>
      <c r="AT22" s="19">
        <v>5661</v>
      </c>
      <c r="AU22" s="50">
        <v>3133</v>
      </c>
      <c r="AV22" s="19">
        <v>6912</v>
      </c>
      <c r="AW22" s="50">
        <v>1607</v>
      </c>
      <c r="AX22" s="19">
        <v>5550</v>
      </c>
      <c r="AY22" s="50">
        <v>2266</v>
      </c>
      <c r="AZ22" s="19">
        <v>7348</v>
      </c>
      <c r="BA22" s="50">
        <v>3032</v>
      </c>
      <c r="BB22" s="19">
        <v>10442</v>
      </c>
      <c r="BC22" s="50">
        <v>2378</v>
      </c>
      <c r="BD22" s="52" t="s">
        <v>9</v>
      </c>
      <c r="BE22" s="19">
        <v>15159</v>
      </c>
      <c r="BF22" s="50">
        <v>2747</v>
      </c>
      <c r="BG22" s="19">
        <v>23400</v>
      </c>
      <c r="BH22" s="50">
        <v>3519</v>
      </c>
      <c r="BI22" s="19">
        <v>5460</v>
      </c>
      <c r="BJ22" s="50">
        <v>2185</v>
      </c>
      <c r="BK22" s="19">
        <v>5490</v>
      </c>
      <c r="BL22" s="50">
        <v>3345</v>
      </c>
      <c r="BM22" s="19">
        <v>10666</v>
      </c>
      <c r="BN22" s="50">
        <v>3498</v>
      </c>
      <c r="BO22" s="52" t="s">
        <v>9</v>
      </c>
      <c r="BP22" s="19">
        <v>1758</v>
      </c>
      <c r="BQ22" s="50">
        <v>2104</v>
      </c>
      <c r="BR22" s="19">
        <v>945</v>
      </c>
      <c r="BS22" s="50">
        <v>713</v>
      </c>
      <c r="BT22" s="19">
        <v>1241</v>
      </c>
      <c r="BU22" s="50">
        <v>515</v>
      </c>
      <c r="BV22" s="19">
        <v>2362</v>
      </c>
      <c r="BW22" s="50">
        <v>922</v>
      </c>
      <c r="BX22" s="19">
        <v>27606</v>
      </c>
      <c r="BY22" s="50">
        <v>4242</v>
      </c>
      <c r="BZ22" s="52" t="s">
        <v>9</v>
      </c>
      <c r="CA22" s="19">
        <v>2853</v>
      </c>
      <c r="CB22" s="50">
        <v>1004</v>
      </c>
      <c r="CC22" s="19">
        <v>53009</v>
      </c>
      <c r="CD22" s="50">
        <v>5886</v>
      </c>
      <c r="CE22" s="19">
        <v>23133</v>
      </c>
      <c r="CF22" s="50">
        <v>3843</v>
      </c>
      <c r="CG22" s="19">
        <v>239</v>
      </c>
      <c r="CH22" s="50">
        <v>203</v>
      </c>
      <c r="CI22" s="19">
        <v>22927</v>
      </c>
      <c r="CJ22" s="50">
        <v>4305</v>
      </c>
      <c r="CK22" s="52" t="s">
        <v>9</v>
      </c>
      <c r="CL22" s="19">
        <v>3142</v>
      </c>
      <c r="CM22" s="50">
        <v>1301</v>
      </c>
      <c r="CN22" s="19">
        <v>2919</v>
      </c>
      <c r="CO22" s="50">
        <v>1736</v>
      </c>
      <c r="CP22" s="19">
        <v>25659</v>
      </c>
      <c r="CQ22" s="50">
        <v>4174</v>
      </c>
      <c r="CR22" s="19">
        <v>3050</v>
      </c>
      <c r="CS22" s="50">
        <v>1458</v>
      </c>
      <c r="CT22" s="19">
        <v>11366</v>
      </c>
      <c r="CU22" s="50">
        <v>2719</v>
      </c>
      <c r="CV22" s="52" t="s">
        <v>9</v>
      </c>
      <c r="CW22" s="19">
        <v>1070</v>
      </c>
      <c r="CX22" s="50">
        <v>762</v>
      </c>
      <c r="CY22" s="19">
        <v>16275</v>
      </c>
      <c r="CZ22" s="50">
        <v>3583</v>
      </c>
      <c r="DA22" s="19">
        <v>28564</v>
      </c>
      <c r="DB22" s="50">
        <v>4750</v>
      </c>
      <c r="DC22" s="19">
        <v>2499</v>
      </c>
      <c r="DD22" s="50">
        <v>1348</v>
      </c>
      <c r="DE22" s="19">
        <v>2747</v>
      </c>
      <c r="DF22" s="50">
        <v>1190</v>
      </c>
      <c r="DG22" s="52" t="s">
        <v>9</v>
      </c>
      <c r="DH22" s="19">
        <v>25697</v>
      </c>
      <c r="DI22" s="50">
        <v>3965</v>
      </c>
      <c r="DJ22" s="19">
        <v>4943</v>
      </c>
      <c r="DK22" s="50">
        <v>1710</v>
      </c>
      <c r="DL22" s="19">
        <v>3533</v>
      </c>
      <c r="DM22" s="50">
        <v>1587</v>
      </c>
      <c r="DN22" s="19">
        <v>6216</v>
      </c>
      <c r="DO22" s="50">
        <v>1993</v>
      </c>
      <c r="DP22" s="19">
        <v>773</v>
      </c>
      <c r="DQ22" s="50">
        <v>567</v>
      </c>
      <c r="DR22" s="52" t="s">
        <v>9</v>
      </c>
      <c r="DS22" s="19">
        <v>164567</v>
      </c>
      <c r="DT22" s="50">
        <v>10910</v>
      </c>
      <c r="DU22" s="19">
        <v>21638</v>
      </c>
      <c r="DV22" s="50">
        <v>4641</v>
      </c>
      <c r="DW22" s="19">
        <v>2328</v>
      </c>
      <c r="DX22" s="50">
        <v>1213</v>
      </c>
      <c r="DY22" s="19">
        <v>140601</v>
      </c>
      <c r="DZ22" s="50">
        <v>9386</v>
      </c>
    </row>
    <row r="23" spans="1:130" x14ac:dyDescent="0.2">
      <c r="A23" s="52"/>
      <c r="B23" s="53"/>
      <c r="C23" s="54"/>
      <c r="D23" s="53"/>
      <c r="E23" s="54"/>
      <c r="F23" s="53"/>
      <c r="G23" s="54"/>
      <c r="H23" s="53"/>
      <c r="I23" s="54"/>
      <c r="J23" s="19"/>
      <c r="K23" s="50"/>
      <c r="L23" s="52"/>
      <c r="M23" s="23"/>
      <c r="N23" s="50"/>
      <c r="O23" s="19"/>
      <c r="P23" s="50"/>
      <c r="Q23" s="19"/>
      <c r="R23" s="50"/>
      <c r="S23" s="19"/>
      <c r="T23" s="50"/>
      <c r="U23" s="19"/>
      <c r="V23" s="50"/>
      <c r="W23" s="52"/>
      <c r="X23" s="19"/>
      <c r="Y23" s="50"/>
      <c r="Z23" s="19"/>
      <c r="AA23" s="50"/>
      <c r="AB23" s="19"/>
      <c r="AC23" s="50"/>
      <c r="AD23" s="19"/>
      <c r="AE23" s="50"/>
      <c r="AF23" s="19"/>
      <c r="AG23" s="50"/>
      <c r="AH23" s="52"/>
      <c r="AI23" s="19"/>
      <c r="AJ23" s="50"/>
      <c r="AK23" s="19"/>
      <c r="AL23" s="50"/>
      <c r="AM23" s="19"/>
      <c r="AN23" s="50"/>
      <c r="AO23" s="19"/>
      <c r="AP23" s="50"/>
      <c r="AQ23" s="19"/>
      <c r="AR23" s="50"/>
      <c r="AS23" s="52"/>
      <c r="AT23" s="19"/>
      <c r="AU23" s="50"/>
      <c r="AV23" s="19"/>
      <c r="AW23" s="50"/>
      <c r="AX23" s="19"/>
      <c r="AY23" s="50"/>
      <c r="AZ23" s="19"/>
      <c r="BA23" s="50"/>
      <c r="BB23" s="19"/>
      <c r="BC23" s="50"/>
      <c r="BD23" s="52"/>
      <c r="BE23" s="19"/>
      <c r="BF23" s="50"/>
      <c r="BG23" s="19"/>
      <c r="BH23" s="50"/>
      <c r="BI23" s="19"/>
      <c r="BJ23" s="50"/>
      <c r="BK23" s="19"/>
      <c r="BL23" s="50"/>
      <c r="BM23" s="19"/>
      <c r="BN23" s="50"/>
      <c r="BO23" s="52"/>
      <c r="BP23" s="19"/>
      <c r="BQ23" s="50"/>
      <c r="BR23" s="19"/>
      <c r="BS23" s="50"/>
      <c r="BT23" s="19"/>
      <c r="BU23" s="50"/>
      <c r="BV23" s="19"/>
      <c r="BW23" s="50"/>
      <c r="BX23" s="19"/>
      <c r="BY23" s="50"/>
      <c r="BZ23" s="52"/>
      <c r="CA23" s="19"/>
      <c r="CB23" s="50"/>
      <c r="CC23" s="19"/>
      <c r="CD23" s="50"/>
      <c r="CE23" s="19"/>
      <c r="CF23" s="50"/>
      <c r="CG23" s="19"/>
      <c r="CH23" s="50"/>
      <c r="CI23" s="19"/>
      <c r="CJ23" s="50"/>
      <c r="CK23" s="52"/>
      <c r="CL23" s="19"/>
      <c r="CM23" s="50"/>
      <c r="CN23" s="19"/>
      <c r="CO23" s="50"/>
      <c r="CP23" s="19"/>
      <c r="CQ23" s="50"/>
      <c r="CR23" s="19"/>
      <c r="CS23" s="50"/>
      <c r="CT23" s="19"/>
      <c r="CU23" s="50"/>
      <c r="CV23" s="52"/>
      <c r="CW23" s="19"/>
      <c r="CX23" s="50"/>
      <c r="CY23" s="19"/>
      <c r="CZ23" s="50"/>
      <c r="DA23" s="19"/>
      <c r="DB23" s="50"/>
      <c r="DC23" s="19"/>
      <c r="DD23" s="50"/>
      <c r="DE23" s="19"/>
      <c r="DF23" s="50"/>
      <c r="DG23" s="52"/>
      <c r="DH23" s="19"/>
      <c r="DI23" s="50"/>
      <c r="DJ23" s="19"/>
      <c r="DK23" s="50"/>
      <c r="DL23" s="19"/>
      <c r="DM23" s="50"/>
      <c r="DN23" s="19"/>
      <c r="DO23" s="50"/>
      <c r="DP23" s="19"/>
      <c r="DQ23" s="50"/>
      <c r="DR23" s="52"/>
      <c r="DS23" s="19"/>
      <c r="DT23" s="50"/>
      <c r="DU23" s="19"/>
      <c r="DV23" s="50"/>
      <c r="DW23" s="19"/>
      <c r="DX23" s="50"/>
      <c r="DY23" s="19"/>
      <c r="DZ23" s="50"/>
    </row>
    <row r="24" spans="1:130" x14ac:dyDescent="0.2">
      <c r="A24" s="52" t="s">
        <v>10</v>
      </c>
      <c r="B24" s="53">
        <v>9796547</v>
      </c>
      <c r="C24" s="54">
        <v>5863</v>
      </c>
      <c r="D24" s="53">
        <v>8231384</v>
      </c>
      <c r="E24" s="54">
        <v>34188</v>
      </c>
      <c r="F24" s="53">
        <v>1236302</v>
      </c>
      <c r="G24" s="54">
        <v>31155</v>
      </c>
      <c r="H24" s="53">
        <v>277466</v>
      </c>
      <c r="I24" s="54">
        <v>14075</v>
      </c>
      <c r="J24" s="19">
        <v>13864</v>
      </c>
      <c r="K24" s="50">
        <v>2903</v>
      </c>
      <c r="L24" s="52" t="s">
        <v>10</v>
      </c>
      <c r="M24" s="23">
        <v>2654</v>
      </c>
      <c r="N24" s="50">
        <v>1444</v>
      </c>
      <c r="O24" s="19">
        <v>6657</v>
      </c>
      <c r="P24" s="50">
        <v>2675</v>
      </c>
      <c r="Q24" s="19">
        <v>1041</v>
      </c>
      <c r="R24" s="50">
        <v>519</v>
      </c>
      <c r="S24" s="19">
        <v>14174</v>
      </c>
      <c r="T24" s="50">
        <v>3182</v>
      </c>
      <c r="U24" s="19">
        <v>4710</v>
      </c>
      <c r="V24" s="50">
        <v>2093</v>
      </c>
      <c r="W24" s="52" t="s">
        <v>10</v>
      </c>
      <c r="X24" s="19">
        <v>1829</v>
      </c>
      <c r="Y24" s="50">
        <v>824</v>
      </c>
      <c r="Z24" s="19">
        <v>226</v>
      </c>
      <c r="AA24" s="50">
        <v>246</v>
      </c>
      <c r="AB24" s="19">
        <v>1352</v>
      </c>
      <c r="AC24" s="50">
        <v>994</v>
      </c>
      <c r="AD24" s="19">
        <v>42870</v>
      </c>
      <c r="AE24" s="50">
        <v>5472</v>
      </c>
      <c r="AF24" s="56" t="s">
        <v>61</v>
      </c>
      <c r="AG24" s="50" t="s">
        <v>61</v>
      </c>
      <c r="AH24" s="52" t="s">
        <v>10</v>
      </c>
      <c r="AI24" s="23">
        <v>1409</v>
      </c>
      <c r="AJ24" s="50">
        <v>831</v>
      </c>
      <c r="AK24" s="19">
        <v>936</v>
      </c>
      <c r="AL24" s="50">
        <v>797</v>
      </c>
      <c r="AM24" s="19">
        <v>7143</v>
      </c>
      <c r="AN24" s="50">
        <v>1833</v>
      </c>
      <c r="AO24" s="19">
        <v>5972</v>
      </c>
      <c r="AP24" s="50">
        <v>2678</v>
      </c>
      <c r="AQ24" s="19">
        <v>1687</v>
      </c>
      <c r="AR24" s="50">
        <v>1036</v>
      </c>
      <c r="AS24" s="52" t="s">
        <v>10</v>
      </c>
      <c r="AT24" s="19">
        <v>1497</v>
      </c>
      <c r="AU24" s="50">
        <v>707</v>
      </c>
      <c r="AV24" s="19">
        <v>6172</v>
      </c>
      <c r="AW24" s="50">
        <v>1972</v>
      </c>
      <c r="AX24" s="19">
        <v>4100</v>
      </c>
      <c r="AY24" s="50">
        <v>1490</v>
      </c>
      <c r="AZ24" s="19">
        <v>222</v>
      </c>
      <c r="BA24" s="50">
        <v>178</v>
      </c>
      <c r="BB24" s="19">
        <v>3619</v>
      </c>
      <c r="BC24" s="50">
        <v>1621</v>
      </c>
      <c r="BD24" s="52" t="s">
        <v>10</v>
      </c>
      <c r="BE24" s="19">
        <v>4153</v>
      </c>
      <c r="BF24" s="50">
        <v>1720</v>
      </c>
      <c r="BG24" s="19">
        <v>9949</v>
      </c>
      <c r="BH24" s="50">
        <v>3100</v>
      </c>
      <c r="BI24" s="19">
        <v>2237</v>
      </c>
      <c r="BJ24" s="50">
        <v>2164</v>
      </c>
      <c r="BK24" s="19">
        <v>3280</v>
      </c>
      <c r="BL24" s="50">
        <v>1372</v>
      </c>
      <c r="BM24" s="19">
        <v>3377</v>
      </c>
      <c r="BN24" s="50">
        <v>1479</v>
      </c>
      <c r="BO24" s="52" t="s">
        <v>10</v>
      </c>
      <c r="BP24" s="19">
        <v>251</v>
      </c>
      <c r="BQ24" s="50">
        <v>224</v>
      </c>
      <c r="BR24" s="19">
        <v>1283</v>
      </c>
      <c r="BS24" s="50">
        <v>1001</v>
      </c>
      <c r="BT24" s="19">
        <v>3783</v>
      </c>
      <c r="BU24" s="50">
        <v>2622</v>
      </c>
      <c r="BV24" s="19">
        <v>15</v>
      </c>
      <c r="BW24" s="50">
        <v>27</v>
      </c>
      <c r="BX24" s="19">
        <v>4920</v>
      </c>
      <c r="BY24" s="50">
        <v>1544</v>
      </c>
      <c r="BZ24" s="52" t="s">
        <v>10</v>
      </c>
      <c r="CA24" s="19">
        <v>915</v>
      </c>
      <c r="CB24" s="50">
        <v>512</v>
      </c>
      <c r="CC24" s="19">
        <v>13957</v>
      </c>
      <c r="CD24" s="50">
        <v>3960</v>
      </c>
      <c r="CE24" s="19">
        <v>16009</v>
      </c>
      <c r="CF24" s="50">
        <v>2963</v>
      </c>
      <c r="CG24" s="19">
        <v>207</v>
      </c>
      <c r="CH24" s="50">
        <v>250</v>
      </c>
      <c r="CI24" s="19">
        <v>7501</v>
      </c>
      <c r="CJ24" s="50">
        <v>2501</v>
      </c>
      <c r="CK24" s="52" t="s">
        <v>10</v>
      </c>
      <c r="CL24" s="19">
        <v>3299</v>
      </c>
      <c r="CM24" s="50">
        <v>1818</v>
      </c>
      <c r="CN24" s="19">
        <v>453</v>
      </c>
      <c r="CO24" s="50">
        <v>472</v>
      </c>
      <c r="CP24" s="19">
        <v>9076</v>
      </c>
      <c r="CQ24" s="50">
        <v>2622</v>
      </c>
      <c r="CR24" s="19">
        <v>440</v>
      </c>
      <c r="CS24" s="50">
        <v>620</v>
      </c>
      <c r="CT24" s="19">
        <v>18611</v>
      </c>
      <c r="CU24" s="50">
        <v>3871</v>
      </c>
      <c r="CV24" s="52" t="s">
        <v>10</v>
      </c>
      <c r="CW24" s="19">
        <v>257</v>
      </c>
      <c r="CX24" s="50">
        <v>291</v>
      </c>
      <c r="CY24" s="19">
        <v>17606</v>
      </c>
      <c r="CZ24" s="50">
        <v>4620</v>
      </c>
      <c r="DA24" s="19">
        <v>16198</v>
      </c>
      <c r="DB24" s="50">
        <v>3367</v>
      </c>
      <c r="DC24" s="19">
        <v>20</v>
      </c>
      <c r="DD24" s="50">
        <v>35</v>
      </c>
      <c r="DE24" s="19">
        <v>84</v>
      </c>
      <c r="DF24" s="50">
        <v>142</v>
      </c>
      <c r="DG24" s="52" t="s">
        <v>10</v>
      </c>
      <c r="DH24" s="19">
        <v>10702</v>
      </c>
      <c r="DI24" s="50">
        <v>2094</v>
      </c>
      <c r="DJ24" s="19">
        <v>1965</v>
      </c>
      <c r="DK24" s="50">
        <v>826</v>
      </c>
      <c r="DL24" s="19">
        <v>1237</v>
      </c>
      <c r="DM24" s="50">
        <v>625</v>
      </c>
      <c r="DN24" s="19">
        <v>3441</v>
      </c>
      <c r="DO24" s="50">
        <v>1725</v>
      </c>
      <c r="DP24" s="19">
        <v>106</v>
      </c>
      <c r="DQ24" s="50">
        <v>154</v>
      </c>
      <c r="DR24" s="52" t="s">
        <v>10</v>
      </c>
      <c r="DS24" s="19">
        <v>51395</v>
      </c>
      <c r="DT24" s="50">
        <v>6804</v>
      </c>
      <c r="DU24" s="19">
        <v>1730</v>
      </c>
      <c r="DV24" s="50">
        <v>1190</v>
      </c>
      <c r="DW24" s="19">
        <v>853</v>
      </c>
      <c r="DX24" s="50">
        <v>507</v>
      </c>
      <c r="DY24" s="19">
        <v>48812</v>
      </c>
      <c r="DZ24" s="50">
        <v>6838</v>
      </c>
    </row>
    <row r="25" spans="1:130" x14ac:dyDescent="0.2">
      <c r="A25" s="52" t="s">
        <v>11</v>
      </c>
      <c r="B25" s="53">
        <v>1374852</v>
      </c>
      <c r="C25" s="54">
        <v>1662</v>
      </c>
      <c r="D25" s="53">
        <v>1164145</v>
      </c>
      <c r="E25" s="54">
        <v>10466</v>
      </c>
      <c r="F25" s="53">
        <v>134827</v>
      </c>
      <c r="G25" s="54">
        <v>9196</v>
      </c>
      <c r="H25" s="53">
        <v>55145</v>
      </c>
      <c r="I25" s="54">
        <v>5749</v>
      </c>
      <c r="J25" s="19">
        <v>608</v>
      </c>
      <c r="K25" s="50">
        <v>479</v>
      </c>
      <c r="L25" s="52" t="s">
        <v>11</v>
      </c>
      <c r="M25" s="23">
        <v>1417</v>
      </c>
      <c r="N25" s="50">
        <v>869</v>
      </c>
      <c r="O25" s="19">
        <v>1865</v>
      </c>
      <c r="P25" s="50">
        <v>695</v>
      </c>
      <c r="Q25" s="19">
        <v>24</v>
      </c>
      <c r="R25" s="50">
        <v>54</v>
      </c>
      <c r="S25" s="19">
        <v>9756</v>
      </c>
      <c r="T25" s="50">
        <v>1508</v>
      </c>
      <c r="U25" s="19">
        <v>1216</v>
      </c>
      <c r="V25" s="50">
        <v>574</v>
      </c>
      <c r="W25" s="52" t="s">
        <v>11</v>
      </c>
      <c r="X25" s="19">
        <v>191</v>
      </c>
      <c r="Y25" s="50">
        <v>222</v>
      </c>
      <c r="Z25" s="19">
        <v>278</v>
      </c>
      <c r="AA25" s="50">
        <v>253</v>
      </c>
      <c r="AB25" s="19">
        <v>230</v>
      </c>
      <c r="AC25" s="50">
        <v>253</v>
      </c>
      <c r="AD25" s="19">
        <v>2780</v>
      </c>
      <c r="AE25" s="50">
        <v>1227</v>
      </c>
      <c r="AF25" s="19">
        <v>1448</v>
      </c>
      <c r="AG25" s="50">
        <v>639</v>
      </c>
      <c r="AH25" s="52" t="s">
        <v>11</v>
      </c>
      <c r="AI25" s="56" t="s">
        <v>61</v>
      </c>
      <c r="AJ25" s="50" t="s">
        <v>61</v>
      </c>
      <c r="AK25" s="23">
        <v>404</v>
      </c>
      <c r="AL25" s="50">
        <v>431</v>
      </c>
      <c r="AM25" s="19">
        <v>318</v>
      </c>
      <c r="AN25" s="50">
        <v>194</v>
      </c>
      <c r="AO25" s="19">
        <v>292</v>
      </c>
      <c r="AP25" s="50">
        <v>261</v>
      </c>
      <c r="AQ25" s="19">
        <v>84</v>
      </c>
      <c r="AR25" s="50">
        <v>98</v>
      </c>
      <c r="AS25" s="52" t="s">
        <v>11</v>
      </c>
      <c r="AT25" s="19">
        <v>1135</v>
      </c>
      <c r="AU25" s="50">
        <v>709</v>
      </c>
      <c r="AV25" s="19">
        <v>485</v>
      </c>
      <c r="AW25" s="50">
        <v>630</v>
      </c>
      <c r="AX25" s="19">
        <v>207</v>
      </c>
      <c r="AY25" s="50">
        <v>183</v>
      </c>
      <c r="AZ25" s="19">
        <v>91</v>
      </c>
      <c r="BA25" s="50">
        <v>147</v>
      </c>
      <c r="BB25" s="19">
        <v>2491</v>
      </c>
      <c r="BC25" s="50">
        <v>1610</v>
      </c>
      <c r="BD25" s="52" t="s">
        <v>11</v>
      </c>
      <c r="BE25" s="19">
        <v>1266</v>
      </c>
      <c r="BF25" s="50">
        <v>962</v>
      </c>
      <c r="BG25" s="19">
        <v>321</v>
      </c>
      <c r="BH25" s="50">
        <v>189</v>
      </c>
      <c r="BI25" s="19">
        <v>192</v>
      </c>
      <c r="BJ25" s="50">
        <v>240</v>
      </c>
      <c r="BK25" s="19">
        <v>44</v>
      </c>
      <c r="BL25" s="50">
        <v>52</v>
      </c>
      <c r="BM25" s="19">
        <v>944</v>
      </c>
      <c r="BN25" s="50">
        <v>630</v>
      </c>
      <c r="BO25" s="52" t="s">
        <v>11</v>
      </c>
      <c r="BP25" s="19">
        <v>131</v>
      </c>
      <c r="BQ25" s="50">
        <v>172</v>
      </c>
      <c r="BR25" s="19">
        <v>75</v>
      </c>
      <c r="BS25" s="50">
        <v>125</v>
      </c>
      <c r="BT25" s="19">
        <v>760</v>
      </c>
      <c r="BU25" s="50">
        <v>424</v>
      </c>
      <c r="BV25" s="19">
        <v>85</v>
      </c>
      <c r="BW25" s="50">
        <v>119</v>
      </c>
      <c r="BX25" s="19">
        <v>410</v>
      </c>
      <c r="BY25" s="50">
        <v>435</v>
      </c>
      <c r="BZ25" s="52" t="s">
        <v>11</v>
      </c>
      <c r="CA25" s="19">
        <v>284</v>
      </c>
      <c r="CB25" s="50">
        <v>243</v>
      </c>
      <c r="CC25" s="19">
        <v>2382</v>
      </c>
      <c r="CD25" s="50">
        <v>1279</v>
      </c>
      <c r="CE25" s="19">
        <v>2241</v>
      </c>
      <c r="CF25" s="50">
        <v>1274</v>
      </c>
      <c r="CG25" s="19">
        <v>0</v>
      </c>
      <c r="CH25" s="50">
        <v>177</v>
      </c>
      <c r="CI25" s="19">
        <v>884</v>
      </c>
      <c r="CJ25" s="50">
        <v>995</v>
      </c>
      <c r="CK25" s="52" t="s">
        <v>11</v>
      </c>
      <c r="CL25" s="19">
        <v>1095</v>
      </c>
      <c r="CM25" s="50">
        <v>933</v>
      </c>
      <c r="CN25" s="19">
        <v>1763</v>
      </c>
      <c r="CO25" s="50">
        <v>764</v>
      </c>
      <c r="CP25" s="19">
        <v>1087</v>
      </c>
      <c r="CQ25" s="50">
        <v>770</v>
      </c>
      <c r="CR25" s="19">
        <v>106</v>
      </c>
      <c r="CS25" s="50">
        <v>176</v>
      </c>
      <c r="CT25" s="19">
        <v>644</v>
      </c>
      <c r="CU25" s="50">
        <v>460</v>
      </c>
      <c r="CV25" s="52" t="s">
        <v>11</v>
      </c>
      <c r="CW25" s="19">
        <v>459</v>
      </c>
      <c r="CX25" s="50">
        <v>726</v>
      </c>
      <c r="CY25" s="19">
        <v>1314</v>
      </c>
      <c r="CZ25" s="50">
        <v>675</v>
      </c>
      <c r="DA25" s="19">
        <v>3300</v>
      </c>
      <c r="DB25" s="50">
        <v>1887</v>
      </c>
      <c r="DC25" s="19">
        <v>2183</v>
      </c>
      <c r="DD25" s="50">
        <v>1283</v>
      </c>
      <c r="DE25" s="19">
        <v>0</v>
      </c>
      <c r="DF25" s="50">
        <v>177</v>
      </c>
      <c r="DG25" s="52" t="s">
        <v>11</v>
      </c>
      <c r="DH25" s="19">
        <v>1393</v>
      </c>
      <c r="DI25" s="50">
        <v>755</v>
      </c>
      <c r="DJ25" s="19">
        <v>5920</v>
      </c>
      <c r="DK25" s="50">
        <v>1901</v>
      </c>
      <c r="DL25" s="19">
        <v>197</v>
      </c>
      <c r="DM25" s="50">
        <v>330</v>
      </c>
      <c r="DN25" s="19">
        <v>295</v>
      </c>
      <c r="DO25" s="50">
        <v>234</v>
      </c>
      <c r="DP25" s="19">
        <v>50</v>
      </c>
      <c r="DQ25" s="50">
        <v>66</v>
      </c>
      <c r="DR25" s="52" t="s">
        <v>11</v>
      </c>
      <c r="DS25" s="19">
        <v>20735</v>
      </c>
      <c r="DT25" s="50">
        <v>2663</v>
      </c>
      <c r="DU25" s="19">
        <v>336</v>
      </c>
      <c r="DV25" s="50">
        <v>436</v>
      </c>
      <c r="DW25" s="19">
        <v>631</v>
      </c>
      <c r="DX25" s="50">
        <v>383</v>
      </c>
      <c r="DY25" s="19">
        <v>19768</v>
      </c>
      <c r="DZ25" s="50">
        <v>2685</v>
      </c>
    </row>
    <row r="26" spans="1:130" x14ac:dyDescent="0.2">
      <c r="A26" s="52" t="s">
        <v>12</v>
      </c>
      <c r="B26" s="53">
        <v>1573036</v>
      </c>
      <c r="C26" s="54">
        <v>2184</v>
      </c>
      <c r="D26" s="53">
        <v>1296975</v>
      </c>
      <c r="E26" s="54">
        <v>12998</v>
      </c>
      <c r="F26" s="53">
        <v>210151</v>
      </c>
      <c r="G26" s="54">
        <v>11483</v>
      </c>
      <c r="H26" s="53">
        <v>59283</v>
      </c>
      <c r="I26" s="54">
        <v>6040</v>
      </c>
      <c r="J26" s="19">
        <v>575</v>
      </c>
      <c r="K26" s="50">
        <v>838</v>
      </c>
      <c r="L26" s="52" t="s">
        <v>12</v>
      </c>
      <c r="M26" s="23">
        <v>1198</v>
      </c>
      <c r="N26" s="50">
        <v>790</v>
      </c>
      <c r="O26" s="19">
        <v>2424</v>
      </c>
      <c r="P26" s="50">
        <v>1307</v>
      </c>
      <c r="Q26" s="19">
        <v>291</v>
      </c>
      <c r="R26" s="50">
        <v>268</v>
      </c>
      <c r="S26" s="19">
        <v>10280</v>
      </c>
      <c r="T26" s="50">
        <v>2708</v>
      </c>
      <c r="U26" s="19">
        <v>1186</v>
      </c>
      <c r="V26" s="50">
        <v>614</v>
      </c>
      <c r="W26" s="52" t="s">
        <v>12</v>
      </c>
      <c r="X26" s="19">
        <v>44</v>
      </c>
      <c r="Y26" s="50">
        <v>81</v>
      </c>
      <c r="Z26" s="19">
        <v>120</v>
      </c>
      <c r="AA26" s="50">
        <v>199</v>
      </c>
      <c r="AB26" s="19">
        <v>116</v>
      </c>
      <c r="AC26" s="50">
        <v>124</v>
      </c>
      <c r="AD26" s="19">
        <v>2014</v>
      </c>
      <c r="AE26" s="50">
        <v>1608</v>
      </c>
      <c r="AF26" s="19">
        <v>583</v>
      </c>
      <c r="AG26" s="50">
        <v>848</v>
      </c>
      <c r="AH26" s="52" t="s">
        <v>12</v>
      </c>
      <c r="AI26" s="19">
        <v>206</v>
      </c>
      <c r="AJ26" s="50">
        <v>194</v>
      </c>
      <c r="AK26" s="56" t="s">
        <v>61</v>
      </c>
      <c r="AL26" s="50" t="s">
        <v>61</v>
      </c>
      <c r="AM26" s="23">
        <v>532</v>
      </c>
      <c r="AN26" s="50">
        <v>469</v>
      </c>
      <c r="AO26" s="19">
        <v>283</v>
      </c>
      <c r="AP26" s="50">
        <v>282</v>
      </c>
      <c r="AQ26" s="19">
        <v>90</v>
      </c>
      <c r="AR26" s="50">
        <v>170</v>
      </c>
      <c r="AS26" s="52" t="s">
        <v>12</v>
      </c>
      <c r="AT26" s="19">
        <v>63</v>
      </c>
      <c r="AU26" s="50">
        <v>69</v>
      </c>
      <c r="AV26" s="19">
        <v>83</v>
      </c>
      <c r="AW26" s="50">
        <v>128</v>
      </c>
      <c r="AX26" s="19">
        <v>54</v>
      </c>
      <c r="AY26" s="50">
        <v>92</v>
      </c>
      <c r="AZ26" s="19">
        <v>0</v>
      </c>
      <c r="BA26" s="50">
        <v>187</v>
      </c>
      <c r="BB26" s="19">
        <v>107</v>
      </c>
      <c r="BC26" s="50">
        <v>161</v>
      </c>
      <c r="BD26" s="52" t="s">
        <v>12</v>
      </c>
      <c r="BE26" s="19">
        <v>338</v>
      </c>
      <c r="BF26" s="50">
        <v>391</v>
      </c>
      <c r="BG26" s="19">
        <v>683</v>
      </c>
      <c r="BH26" s="50">
        <v>777</v>
      </c>
      <c r="BI26" s="19">
        <v>637</v>
      </c>
      <c r="BJ26" s="50">
        <v>528</v>
      </c>
      <c r="BK26" s="19">
        <v>87</v>
      </c>
      <c r="BL26" s="50">
        <v>170</v>
      </c>
      <c r="BM26" s="19">
        <v>214</v>
      </c>
      <c r="BN26" s="50">
        <v>259</v>
      </c>
      <c r="BO26" s="52" t="s">
        <v>12</v>
      </c>
      <c r="BP26" s="19">
        <v>3800</v>
      </c>
      <c r="BQ26" s="50">
        <v>2162</v>
      </c>
      <c r="BR26" s="19">
        <v>35</v>
      </c>
      <c r="BS26" s="50">
        <v>60</v>
      </c>
      <c r="BT26" s="19">
        <v>2535</v>
      </c>
      <c r="BU26" s="50">
        <v>1031</v>
      </c>
      <c r="BV26" s="19">
        <v>0</v>
      </c>
      <c r="BW26" s="50">
        <v>187</v>
      </c>
      <c r="BX26" s="19">
        <v>214</v>
      </c>
      <c r="BY26" s="50">
        <v>206</v>
      </c>
      <c r="BZ26" s="52" t="s">
        <v>12</v>
      </c>
      <c r="CA26" s="19">
        <v>675</v>
      </c>
      <c r="CB26" s="50">
        <v>554</v>
      </c>
      <c r="CC26" s="19">
        <v>938</v>
      </c>
      <c r="CD26" s="50">
        <v>554</v>
      </c>
      <c r="CE26" s="19">
        <v>817</v>
      </c>
      <c r="CF26" s="50">
        <v>843</v>
      </c>
      <c r="CG26" s="19">
        <v>0</v>
      </c>
      <c r="CH26" s="50">
        <v>187</v>
      </c>
      <c r="CI26" s="19">
        <v>1018</v>
      </c>
      <c r="CJ26" s="50">
        <v>753</v>
      </c>
      <c r="CK26" s="52" t="s">
        <v>12</v>
      </c>
      <c r="CL26" s="19">
        <v>93</v>
      </c>
      <c r="CM26" s="50">
        <v>108</v>
      </c>
      <c r="CN26" s="19">
        <v>4963</v>
      </c>
      <c r="CO26" s="50">
        <v>1377</v>
      </c>
      <c r="CP26" s="19">
        <v>169</v>
      </c>
      <c r="CQ26" s="50">
        <v>181</v>
      </c>
      <c r="CR26" s="19">
        <v>0</v>
      </c>
      <c r="CS26" s="50">
        <v>187</v>
      </c>
      <c r="CT26" s="19">
        <v>205</v>
      </c>
      <c r="CU26" s="50">
        <v>238</v>
      </c>
      <c r="CV26" s="52" t="s">
        <v>12</v>
      </c>
      <c r="CW26" s="19">
        <v>118</v>
      </c>
      <c r="CX26" s="50">
        <v>192</v>
      </c>
      <c r="CY26" s="19">
        <v>1957</v>
      </c>
      <c r="CZ26" s="50">
        <v>1539</v>
      </c>
      <c r="DA26" s="19">
        <v>1352</v>
      </c>
      <c r="DB26" s="50">
        <v>714</v>
      </c>
      <c r="DC26" s="19">
        <v>6617</v>
      </c>
      <c r="DD26" s="50">
        <v>3016</v>
      </c>
      <c r="DE26" s="19">
        <v>0</v>
      </c>
      <c r="DF26" s="50">
        <v>187</v>
      </c>
      <c r="DG26" s="52" t="s">
        <v>12</v>
      </c>
      <c r="DH26" s="19">
        <v>269</v>
      </c>
      <c r="DI26" s="50">
        <v>388</v>
      </c>
      <c r="DJ26" s="19">
        <v>10398</v>
      </c>
      <c r="DK26" s="50">
        <v>1919</v>
      </c>
      <c r="DL26" s="19">
        <v>0</v>
      </c>
      <c r="DM26" s="50">
        <v>187</v>
      </c>
      <c r="DN26" s="19">
        <v>225</v>
      </c>
      <c r="DO26" s="50">
        <v>272</v>
      </c>
      <c r="DP26" s="19">
        <v>677</v>
      </c>
      <c r="DQ26" s="50">
        <v>406</v>
      </c>
      <c r="DR26" s="52" t="s">
        <v>12</v>
      </c>
      <c r="DS26" s="19">
        <v>6627</v>
      </c>
      <c r="DT26" s="50">
        <v>1610</v>
      </c>
      <c r="DU26" s="19">
        <v>136</v>
      </c>
      <c r="DV26" s="50">
        <v>228</v>
      </c>
      <c r="DW26" s="19">
        <v>303</v>
      </c>
      <c r="DX26" s="50">
        <v>317</v>
      </c>
      <c r="DY26" s="19">
        <v>6188</v>
      </c>
      <c r="DZ26" s="50">
        <v>1617</v>
      </c>
    </row>
    <row r="27" spans="1:130" x14ac:dyDescent="0.2">
      <c r="A27" s="52" t="s">
        <v>13</v>
      </c>
      <c r="B27" s="53">
        <v>12725119</v>
      </c>
      <c r="C27" s="54">
        <v>5939</v>
      </c>
      <c r="D27" s="53">
        <v>11009321</v>
      </c>
      <c r="E27" s="54">
        <v>31714</v>
      </c>
      <c r="F27" s="53">
        <v>1441191</v>
      </c>
      <c r="G27" s="54">
        <v>27618</v>
      </c>
      <c r="H27" s="53">
        <v>208755</v>
      </c>
      <c r="I27" s="54">
        <v>10844</v>
      </c>
      <c r="J27" s="19">
        <v>883</v>
      </c>
      <c r="K27" s="50">
        <v>478</v>
      </c>
      <c r="L27" s="52" t="s">
        <v>13</v>
      </c>
      <c r="M27" s="23">
        <v>2250</v>
      </c>
      <c r="N27" s="50">
        <v>1511</v>
      </c>
      <c r="O27" s="19">
        <v>7139</v>
      </c>
      <c r="P27" s="50">
        <v>2314</v>
      </c>
      <c r="Q27" s="19">
        <v>1587</v>
      </c>
      <c r="R27" s="50">
        <v>643</v>
      </c>
      <c r="S27" s="19">
        <v>14940</v>
      </c>
      <c r="T27" s="50">
        <v>2770</v>
      </c>
      <c r="U27" s="19">
        <v>3036</v>
      </c>
      <c r="V27" s="50">
        <v>1235</v>
      </c>
      <c r="W27" s="52" t="s">
        <v>13</v>
      </c>
      <c r="X27" s="19">
        <v>955</v>
      </c>
      <c r="Y27" s="50">
        <v>634</v>
      </c>
      <c r="Z27" s="19">
        <v>234</v>
      </c>
      <c r="AA27" s="50">
        <v>228</v>
      </c>
      <c r="AB27" s="19">
        <v>1066</v>
      </c>
      <c r="AC27" s="50">
        <v>615</v>
      </c>
      <c r="AD27" s="19">
        <v>12687</v>
      </c>
      <c r="AE27" s="50">
        <v>2735</v>
      </c>
      <c r="AF27" s="19">
        <v>8745</v>
      </c>
      <c r="AG27" s="50">
        <v>3894</v>
      </c>
      <c r="AH27" s="52" t="s">
        <v>13</v>
      </c>
      <c r="AI27" s="19">
        <v>869</v>
      </c>
      <c r="AJ27" s="50">
        <v>593</v>
      </c>
      <c r="AK27" s="19">
        <v>1384</v>
      </c>
      <c r="AL27" s="50">
        <v>868</v>
      </c>
      <c r="AM27" s="56" t="s">
        <v>61</v>
      </c>
      <c r="AN27" s="50" t="s">
        <v>61</v>
      </c>
      <c r="AO27" s="23">
        <v>16907</v>
      </c>
      <c r="AP27" s="50">
        <v>2654</v>
      </c>
      <c r="AQ27" s="19">
        <v>8529</v>
      </c>
      <c r="AR27" s="50">
        <v>1959</v>
      </c>
      <c r="AS27" s="52" t="s">
        <v>13</v>
      </c>
      <c r="AT27" s="19">
        <v>2009</v>
      </c>
      <c r="AU27" s="50">
        <v>988</v>
      </c>
      <c r="AV27" s="19">
        <v>2923</v>
      </c>
      <c r="AW27" s="50">
        <v>1049</v>
      </c>
      <c r="AX27" s="19">
        <v>1229</v>
      </c>
      <c r="AY27" s="50">
        <v>561</v>
      </c>
      <c r="AZ27" s="19">
        <v>526</v>
      </c>
      <c r="BA27" s="50">
        <v>347</v>
      </c>
      <c r="BB27" s="19">
        <v>1865</v>
      </c>
      <c r="BC27" s="50">
        <v>755</v>
      </c>
      <c r="BD27" s="52" t="s">
        <v>13</v>
      </c>
      <c r="BE27" s="19">
        <v>3296</v>
      </c>
      <c r="BF27" s="50">
        <v>1088</v>
      </c>
      <c r="BG27" s="19">
        <v>12583</v>
      </c>
      <c r="BH27" s="50">
        <v>3412</v>
      </c>
      <c r="BI27" s="19">
        <v>6537</v>
      </c>
      <c r="BJ27" s="50">
        <v>1781</v>
      </c>
      <c r="BK27" s="19">
        <v>2744</v>
      </c>
      <c r="BL27" s="50">
        <v>1178</v>
      </c>
      <c r="BM27" s="19">
        <v>13264</v>
      </c>
      <c r="BN27" s="50">
        <v>3449</v>
      </c>
      <c r="BO27" s="52" t="s">
        <v>13</v>
      </c>
      <c r="BP27" s="19">
        <v>228</v>
      </c>
      <c r="BQ27" s="50">
        <v>183</v>
      </c>
      <c r="BR27" s="19">
        <v>1302</v>
      </c>
      <c r="BS27" s="50">
        <v>637</v>
      </c>
      <c r="BT27" s="19">
        <v>1478</v>
      </c>
      <c r="BU27" s="50">
        <v>817</v>
      </c>
      <c r="BV27" s="19">
        <v>283</v>
      </c>
      <c r="BW27" s="50">
        <v>255</v>
      </c>
      <c r="BX27" s="19">
        <v>2366</v>
      </c>
      <c r="BY27" s="50">
        <v>1097</v>
      </c>
      <c r="BZ27" s="52" t="s">
        <v>13</v>
      </c>
      <c r="CA27" s="19">
        <v>1359</v>
      </c>
      <c r="CB27" s="50">
        <v>1078</v>
      </c>
      <c r="CC27" s="19">
        <v>7561</v>
      </c>
      <c r="CD27" s="50">
        <v>2307</v>
      </c>
      <c r="CE27" s="19">
        <v>3761</v>
      </c>
      <c r="CF27" s="50">
        <v>1150</v>
      </c>
      <c r="CG27" s="19">
        <v>196</v>
      </c>
      <c r="CH27" s="50">
        <v>184</v>
      </c>
      <c r="CI27" s="19">
        <v>6872</v>
      </c>
      <c r="CJ27" s="50">
        <v>1834</v>
      </c>
      <c r="CK27" s="52" t="s">
        <v>13</v>
      </c>
      <c r="CL27" s="19">
        <v>1491</v>
      </c>
      <c r="CM27" s="50">
        <v>860</v>
      </c>
      <c r="CN27" s="19">
        <v>954</v>
      </c>
      <c r="CO27" s="50">
        <v>517</v>
      </c>
      <c r="CP27" s="19">
        <v>4588</v>
      </c>
      <c r="CQ27" s="50">
        <v>1506</v>
      </c>
      <c r="CR27" s="19">
        <v>462</v>
      </c>
      <c r="CS27" s="50">
        <v>478</v>
      </c>
      <c r="CT27" s="19">
        <v>1583</v>
      </c>
      <c r="CU27" s="50">
        <v>875</v>
      </c>
      <c r="CV27" s="52" t="s">
        <v>13</v>
      </c>
      <c r="CW27" s="19">
        <v>394</v>
      </c>
      <c r="CX27" s="50">
        <v>444</v>
      </c>
      <c r="CY27" s="19">
        <v>4648</v>
      </c>
      <c r="CZ27" s="50">
        <v>1468</v>
      </c>
      <c r="DA27" s="19">
        <v>16780</v>
      </c>
      <c r="DB27" s="50">
        <v>3035</v>
      </c>
      <c r="DC27" s="19">
        <v>1154</v>
      </c>
      <c r="DD27" s="50">
        <v>495</v>
      </c>
      <c r="DE27" s="19">
        <v>156</v>
      </c>
      <c r="DF27" s="50">
        <v>133</v>
      </c>
      <c r="DG27" s="52" t="s">
        <v>13</v>
      </c>
      <c r="DH27" s="19">
        <v>4311</v>
      </c>
      <c r="DI27" s="50">
        <v>1212</v>
      </c>
      <c r="DJ27" s="19">
        <v>2704</v>
      </c>
      <c r="DK27" s="50">
        <v>971</v>
      </c>
      <c r="DL27" s="19">
        <v>1221</v>
      </c>
      <c r="DM27" s="50">
        <v>1224</v>
      </c>
      <c r="DN27" s="19">
        <v>14414</v>
      </c>
      <c r="DO27" s="50">
        <v>2249</v>
      </c>
      <c r="DP27" s="19">
        <v>302</v>
      </c>
      <c r="DQ27" s="50">
        <v>309</v>
      </c>
      <c r="DR27" s="52" t="s">
        <v>13</v>
      </c>
      <c r="DS27" s="19">
        <v>65852</v>
      </c>
      <c r="DT27" s="50">
        <v>6243</v>
      </c>
      <c r="DU27" s="19">
        <v>2049</v>
      </c>
      <c r="DV27" s="50">
        <v>1480</v>
      </c>
      <c r="DW27" s="19">
        <v>149</v>
      </c>
      <c r="DX27" s="50">
        <v>177</v>
      </c>
      <c r="DY27" s="19">
        <v>63654</v>
      </c>
      <c r="DZ27" s="50">
        <v>6337</v>
      </c>
    </row>
    <row r="28" spans="1:130" x14ac:dyDescent="0.2">
      <c r="A28" s="52" t="s">
        <v>14</v>
      </c>
      <c r="B28" s="53">
        <v>6457067</v>
      </c>
      <c r="C28" s="54">
        <v>4184</v>
      </c>
      <c r="D28" s="53">
        <v>5493090</v>
      </c>
      <c r="E28" s="54">
        <v>26865</v>
      </c>
      <c r="F28" s="53">
        <v>805228</v>
      </c>
      <c r="G28" s="54">
        <v>22224</v>
      </c>
      <c r="H28" s="53">
        <v>134137</v>
      </c>
      <c r="I28" s="54">
        <v>9664</v>
      </c>
      <c r="J28" s="19">
        <v>1625</v>
      </c>
      <c r="K28" s="50">
        <v>788</v>
      </c>
      <c r="L28" s="52" t="s">
        <v>14</v>
      </c>
      <c r="M28" s="23">
        <v>479</v>
      </c>
      <c r="N28" s="50">
        <v>429</v>
      </c>
      <c r="O28" s="19">
        <v>2763</v>
      </c>
      <c r="P28" s="50">
        <v>1095</v>
      </c>
      <c r="Q28" s="19">
        <v>564</v>
      </c>
      <c r="R28" s="50">
        <v>753</v>
      </c>
      <c r="S28" s="19">
        <v>6033</v>
      </c>
      <c r="T28" s="50">
        <v>1477</v>
      </c>
      <c r="U28" s="19">
        <v>1225</v>
      </c>
      <c r="V28" s="50">
        <v>531</v>
      </c>
      <c r="W28" s="52" t="s">
        <v>14</v>
      </c>
      <c r="X28" s="19">
        <v>823</v>
      </c>
      <c r="Y28" s="50">
        <v>595</v>
      </c>
      <c r="Z28" s="19">
        <v>639</v>
      </c>
      <c r="AA28" s="50">
        <v>831</v>
      </c>
      <c r="AB28" s="19">
        <v>1045</v>
      </c>
      <c r="AC28" s="50">
        <v>733</v>
      </c>
      <c r="AD28" s="19">
        <v>11472</v>
      </c>
      <c r="AE28" s="50">
        <v>2864</v>
      </c>
      <c r="AF28" s="19">
        <v>2258</v>
      </c>
      <c r="AG28" s="50">
        <v>1176</v>
      </c>
      <c r="AH28" s="52" t="s">
        <v>14</v>
      </c>
      <c r="AI28" s="19">
        <v>856</v>
      </c>
      <c r="AJ28" s="50">
        <v>998</v>
      </c>
      <c r="AK28" s="19">
        <v>186</v>
      </c>
      <c r="AL28" s="50">
        <v>176</v>
      </c>
      <c r="AM28" s="19">
        <v>28436</v>
      </c>
      <c r="AN28" s="50">
        <v>4261</v>
      </c>
      <c r="AO28" s="56" t="s">
        <v>61</v>
      </c>
      <c r="AP28" s="50" t="s">
        <v>61</v>
      </c>
      <c r="AQ28" s="23">
        <v>1678</v>
      </c>
      <c r="AR28" s="50">
        <v>860</v>
      </c>
      <c r="AS28" s="52" t="s">
        <v>14</v>
      </c>
      <c r="AT28" s="19">
        <v>1624</v>
      </c>
      <c r="AU28" s="50">
        <v>785</v>
      </c>
      <c r="AV28" s="19">
        <v>11177</v>
      </c>
      <c r="AW28" s="50">
        <v>2929</v>
      </c>
      <c r="AX28" s="19">
        <v>736</v>
      </c>
      <c r="AY28" s="50">
        <v>416</v>
      </c>
      <c r="AZ28" s="19">
        <v>0</v>
      </c>
      <c r="BA28" s="50">
        <v>184</v>
      </c>
      <c r="BB28" s="19">
        <v>1050</v>
      </c>
      <c r="BC28" s="50">
        <v>648</v>
      </c>
      <c r="BD28" s="52" t="s">
        <v>14</v>
      </c>
      <c r="BE28" s="19">
        <v>837</v>
      </c>
      <c r="BF28" s="50">
        <v>590</v>
      </c>
      <c r="BG28" s="19">
        <v>11017</v>
      </c>
      <c r="BH28" s="50">
        <v>2594</v>
      </c>
      <c r="BI28" s="19">
        <v>1543</v>
      </c>
      <c r="BJ28" s="50">
        <v>732</v>
      </c>
      <c r="BK28" s="19">
        <v>1948</v>
      </c>
      <c r="BL28" s="50">
        <v>1655</v>
      </c>
      <c r="BM28" s="19">
        <v>4526</v>
      </c>
      <c r="BN28" s="50">
        <v>1802</v>
      </c>
      <c r="BO28" s="52" t="s">
        <v>14</v>
      </c>
      <c r="BP28" s="19">
        <v>134</v>
      </c>
      <c r="BQ28" s="50">
        <v>191</v>
      </c>
      <c r="BR28" s="19">
        <v>591</v>
      </c>
      <c r="BS28" s="50">
        <v>541</v>
      </c>
      <c r="BT28" s="19">
        <v>1011</v>
      </c>
      <c r="BU28" s="50">
        <v>549</v>
      </c>
      <c r="BV28" s="19">
        <v>0</v>
      </c>
      <c r="BW28" s="50">
        <v>184</v>
      </c>
      <c r="BX28" s="19">
        <v>1537</v>
      </c>
      <c r="BY28" s="50">
        <v>1034</v>
      </c>
      <c r="BZ28" s="52" t="s">
        <v>14</v>
      </c>
      <c r="CA28" s="19">
        <v>219</v>
      </c>
      <c r="CB28" s="50">
        <v>245</v>
      </c>
      <c r="CC28" s="19">
        <v>2316</v>
      </c>
      <c r="CD28" s="50">
        <v>724</v>
      </c>
      <c r="CE28" s="19">
        <v>2665</v>
      </c>
      <c r="CF28" s="50">
        <v>884</v>
      </c>
      <c r="CG28" s="19">
        <v>113</v>
      </c>
      <c r="CH28" s="50">
        <v>164</v>
      </c>
      <c r="CI28" s="19">
        <v>11235</v>
      </c>
      <c r="CJ28" s="50">
        <v>2192</v>
      </c>
      <c r="CK28" s="52" t="s">
        <v>14</v>
      </c>
      <c r="CL28" s="19">
        <v>1198</v>
      </c>
      <c r="CM28" s="50">
        <v>725</v>
      </c>
      <c r="CN28" s="19">
        <v>387</v>
      </c>
      <c r="CO28" s="50">
        <v>239</v>
      </c>
      <c r="CP28" s="19">
        <v>2419</v>
      </c>
      <c r="CQ28" s="50">
        <v>1101</v>
      </c>
      <c r="CR28" s="19">
        <v>0</v>
      </c>
      <c r="CS28" s="50">
        <v>184</v>
      </c>
      <c r="CT28" s="19">
        <v>1414</v>
      </c>
      <c r="CU28" s="50">
        <v>901</v>
      </c>
      <c r="CV28" s="52" t="s">
        <v>14</v>
      </c>
      <c r="CW28" s="19">
        <v>111</v>
      </c>
      <c r="CX28" s="50">
        <v>147</v>
      </c>
      <c r="CY28" s="19">
        <v>3547</v>
      </c>
      <c r="CZ28" s="50">
        <v>1422</v>
      </c>
      <c r="DA28" s="19">
        <v>4490</v>
      </c>
      <c r="DB28" s="50">
        <v>1562</v>
      </c>
      <c r="DC28" s="19">
        <v>105</v>
      </c>
      <c r="DD28" s="50">
        <v>124</v>
      </c>
      <c r="DE28" s="19">
        <v>0</v>
      </c>
      <c r="DF28" s="50">
        <v>184</v>
      </c>
      <c r="DG28" s="52" t="s">
        <v>14</v>
      </c>
      <c r="DH28" s="19">
        <v>1932</v>
      </c>
      <c r="DI28" s="50">
        <v>1101</v>
      </c>
      <c r="DJ28" s="19">
        <v>258</v>
      </c>
      <c r="DK28" s="50">
        <v>221</v>
      </c>
      <c r="DL28" s="19">
        <v>507</v>
      </c>
      <c r="DM28" s="50">
        <v>345</v>
      </c>
      <c r="DN28" s="19">
        <v>1727</v>
      </c>
      <c r="DO28" s="50">
        <v>769</v>
      </c>
      <c r="DP28" s="19">
        <v>1681</v>
      </c>
      <c r="DQ28" s="50">
        <v>2023</v>
      </c>
      <c r="DR28" s="52" t="s">
        <v>14</v>
      </c>
      <c r="DS28" s="19">
        <v>24612</v>
      </c>
      <c r="DT28" s="50">
        <v>3645</v>
      </c>
      <c r="DU28" s="19">
        <v>136</v>
      </c>
      <c r="DV28" s="50">
        <v>194</v>
      </c>
      <c r="DW28" s="19">
        <v>0</v>
      </c>
      <c r="DX28" s="50">
        <v>184</v>
      </c>
      <c r="DY28" s="19">
        <v>24476</v>
      </c>
      <c r="DZ28" s="50">
        <v>3650</v>
      </c>
    </row>
    <row r="29" spans="1:130" x14ac:dyDescent="0.2">
      <c r="A29" s="52"/>
      <c r="B29" s="53"/>
      <c r="C29" s="54"/>
      <c r="D29" s="53"/>
      <c r="E29" s="54"/>
      <c r="F29" s="53"/>
      <c r="G29" s="54"/>
      <c r="H29" s="53"/>
      <c r="I29" s="54"/>
      <c r="J29" s="19"/>
      <c r="K29" s="50"/>
      <c r="L29" s="52"/>
      <c r="M29" s="23"/>
      <c r="N29" s="50"/>
      <c r="O29" s="19"/>
      <c r="P29" s="50"/>
      <c r="Q29" s="19"/>
      <c r="R29" s="50"/>
      <c r="S29" s="19"/>
      <c r="T29" s="50"/>
      <c r="U29" s="19"/>
      <c r="V29" s="50"/>
      <c r="W29" s="52"/>
      <c r="X29" s="19"/>
      <c r="Y29" s="50"/>
      <c r="Z29" s="19"/>
      <c r="AA29" s="50"/>
      <c r="AB29" s="19"/>
      <c r="AC29" s="50"/>
      <c r="AD29" s="19"/>
      <c r="AE29" s="50"/>
      <c r="AF29" s="19"/>
      <c r="AG29" s="50"/>
      <c r="AH29" s="52"/>
      <c r="AI29" s="19"/>
      <c r="AJ29" s="50"/>
      <c r="AK29" s="19"/>
      <c r="AL29" s="50"/>
      <c r="AM29" s="19"/>
      <c r="AN29" s="50"/>
      <c r="AO29" s="19"/>
      <c r="AP29" s="50"/>
      <c r="AQ29" s="56"/>
      <c r="AR29" s="50"/>
      <c r="AS29" s="52"/>
      <c r="AT29" s="19"/>
      <c r="AU29" s="50"/>
      <c r="AV29" s="19"/>
      <c r="AW29" s="50"/>
      <c r="AX29" s="19"/>
      <c r="AY29" s="50"/>
      <c r="AZ29" s="19"/>
      <c r="BA29" s="50"/>
      <c r="BB29" s="19"/>
      <c r="BC29" s="50"/>
      <c r="BD29" s="52"/>
      <c r="BE29" s="19"/>
      <c r="BF29" s="50"/>
      <c r="BG29" s="19"/>
      <c r="BH29" s="50"/>
      <c r="BI29" s="19"/>
      <c r="BJ29" s="50"/>
      <c r="BK29" s="19"/>
      <c r="BL29" s="50"/>
      <c r="BM29" s="19"/>
      <c r="BN29" s="50"/>
      <c r="BO29" s="52"/>
      <c r="BP29" s="19"/>
      <c r="BQ29" s="50"/>
      <c r="BR29" s="19"/>
      <c r="BS29" s="50"/>
      <c r="BT29" s="19"/>
      <c r="BU29" s="50"/>
      <c r="BV29" s="19"/>
      <c r="BW29" s="50"/>
      <c r="BX29" s="19"/>
      <c r="BY29" s="50"/>
      <c r="BZ29" s="52"/>
      <c r="CA29" s="19"/>
      <c r="CB29" s="50"/>
      <c r="CC29" s="19"/>
      <c r="CD29" s="50"/>
      <c r="CE29" s="19"/>
      <c r="CF29" s="50"/>
      <c r="CG29" s="19"/>
      <c r="CH29" s="50"/>
      <c r="CI29" s="19"/>
      <c r="CJ29" s="50"/>
      <c r="CK29" s="52"/>
      <c r="CL29" s="19"/>
      <c r="CM29" s="50"/>
      <c r="CN29" s="19"/>
      <c r="CO29" s="50"/>
      <c r="CP29" s="19"/>
      <c r="CQ29" s="50"/>
      <c r="CR29" s="19"/>
      <c r="CS29" s="50"/>
      <c r="CT29" s="19"/>
      <c r="CU29" s="50"/>
      <c r="CV29" s="52"/>
      <c r="CW29" s="19"/>
      <c r="CX29" s="50"/>
      <c r="CY29" s="19"/>
      <c r="CZ29" s="50"/>
      <c r="DA29" s="19"/>
      <c r="DB29" s="50"/>
      <c r="DC29" s="19"/>
      <c r="DD29" s="50"/>
      <c r="DE29" s="19"/>
      <c r="DF29" s="50"/>
      <c r="DG29" s="52"/>
      <c r="DH29" s="19"/>
      <c r="DI29" s="50"/>
      <c r="DJ29" s="19"/>
      <c r="DK29" s="50"/>
      <c r="DL29" s="19"/>
      <c r="DM29" s="50"/>
      <c r="DN29" s="19"/>
      <c r="DO29" s="50"/>
      <c r="DP29" s="19"/>
      <c r="DQ29" s="50"/>
      <c r="DR29" s="52"/>
      <c r="DS29" s="19"/>
      <c r="DT29" s="50"/>
      <c r="DU29" s="19"/>
      <c r="DV29" s="50"/>
      <c r="DW29" s="19"/>
      <c r="DX29" s="50"/>
      <c r="DY29" s="19"/>
      <c r="DZ29" s="50"/>
    </row>
    <row r="30" spans="1:130" x14ac:dyDescent="0.2">
      <c r="A30" s="52" t="s">
        <v>15</v>
      </c>
      <c r="B30" s="53">
        <v>3035469</v>
      </c>
      <c r="C30" s="54">
        <v>2721</v>
      </c>
      <c r="D30" s="53">
        <v>2585979</v>
      </c>
      <c r="E30" s="54">
        <v>14093</v>
      </c>
      <c r="F30" s="53">
        <v>362938</v>
      </c>
      <c r="G30" s="54">
        <v>11238</v>
      </c>
      <c r="H30" s="53">
        <v>75760</v>
      </c>
      <c r="I30" s="54">
        <v>5982</v>
      </c>
      <c r="J30" s="19">
        <v>503</v>
      </c>
      <c r="K30" s="50">
        <v>400</v>
      </c>
      <c r="L30" s="52" t="s">
        <v>15</v>
      </c>
      <c r="M30" s="23">
        <v>951</v>
      </c>
      <c r="N30" s="50">
        <v>814</v>
      </c>
      <c r="O30" s="19">
        <v>1590</v>
      </c>
      <c r="P30" s="50">
        <v>803</v>
      </c>
      <c r="Q30" s="19">
        <v>451</v>
      </c>
      <c r="R30" s="50">
        <v>237</v>
      </c>
      <c r="S30" s="19">
        <v>3268</v>
      </c>
      <c r="T30" s="50">
        <v>1296</v>
      </c>
      <c r="U30" s="19">
        <v>3252</v>
      </c>
      <c r="V30" s="50">
        <v>1250</v>
      </c>
      <c r="W30" s="52" t="s">
        <v>15</v>
      </c>
      <c r="X30" s="19">
        <v>112</v>
      </c>
      <c r="Y30" s="50">
        <v>135</v>
      </c>
      <c r="Z30" s="19">
        <v>0</v>
      </c>
      <c r="AA30" s="50">
        <v>151</v>
      </c>
      <c r="AB30" s="19">
        <v>151</v>
      </c>
      <c r="AC30" s="50">
        <v>155</v>
      </c>
      <c r="AD30" s="19">
        <v>4335</v>
      </c>
      <c r="AE30" s="50">
        <v>2060</v>
      </c>
      <c r="AF30" s="19">
        <v>596</v>
      </c>
      <c r="AG30" s="50">
        <v>481</v>
      </c>
      <c r="AH30" s="52" t="s">
        <v>15</v>
      </c>
      <c r="AI30" s="19">
        <v>521</v>
      </c>
      <c r="AJ30" s="50">
        <v>476</v>
      </c>
      <c r="AK30" s="19">
        <v>290</v>
      </c>
      <c r="AL30" s="50">
        <v>218</v>
      </c>
      <c r="AM30" s="19">
        <v>11969</v>
      </c>
      <c r="AN30" s="50">
        <v>2313</v>
      </c>
      <c r="AO30" s="19">
        <v>1716</v>
      </c>
      <c r="AP30" s="50">
        <v>1097</v>
      </c>
      <c r="AQ30" s="56" t="s">
        <v>61</v>
      </c>
      <c r="AR30" s="50" t="s">
        <v>61</v>
      </c>
      <c r="AS30" s="52" t="s">
        <v>15</v>
      </c>
      <c r="AT30" s="23">
        <v>918</v>
      </c>
      <c r="AU30" s="50">
        <v>500</v>
      </c>
      <c r="AV30" s="19">
        <v>819</v>
      </c>
      <c r="AW30" s="50">
        <v>609</v>
      </c>
      <c r="AX30" s="19">
        <v>763</v>
      </c>
      <c r="AY30" s="50">
        <v>568</v>
      </c>
      <c r="AZ30" s="19">
        <v>78</v>
      </c>
      <c r="BA30" s="50">
        <v>125</v>
      </c>
      <c r="BB30" s="19">
        <v>419</v>
      </c>
      <c r="BC30" s="50">
        <v>287</v>
      </c>
      <c r="BD30" s="52" t="s">
        <v>15</v>
      </c>
      <c r="BE30" s="19">
        <v>585</v>
      </c>
      <c r="BF30" s="50">
        <v>520</v>
      </c>
      <c r="BG30" s="19">
        <v>946</v>
      </c>
      <c r="BH30" s="50">
        <v>497</v>
      </c>
      <c r="BI30" s="19">
        <v>7505</v>
      </c>
      <c r="BJ30" s="50">
        <v>1826</v>
      </c>
      <c r="BK30" s="19">
        <v>751</v>
      </c>
      <c r="BL30" s="50">
        <v>621</v>
      </c>
      <c r="BM30" s="19">
        <v>4168</v>
      </c>
      <c r="BN30" s="50">
        <v>1021</v>
      </c>
      <c r="BO30" s="52" t="s">
        <v>15</v>
      </c>
      <c r="BP30" s="19">
        <v>452</v>
      </c>
      <c r="BQ30" s="50">
        <v>305</v>
      </c>
      <c r="BR30" s="19">
        <v>7698</v>
      </c>
      <c r="BS30" s="50">
        <v>1806</v>
      </c>
      <c r="BT30" s="19">
        <v>681</v>
      </c>
      <c r="BU30" s="50">
        <v>602</v>
      </c>
      <c r="BV30" s="19">
        <v>56</v>
      </c>
      <c r="BW30" s="50">
        <v>93</v>
      </c>
      <c r="BX30" s="19">
        <v>1018</v>
      </c>
      <c r="BY30" s="50">
        <v>767</v>
      </c>
      <c r="BZ30" s="52" t="s">
        <v>15</v>
      </c>
      <c r="CA30" s="19">
        <v>114</v>
      </c>
      <c r="CB30" s="50">
        <v>188</v>
      </c>
      <c r="CC30" s="19">
        <v>1230</v>
      </c>
      <c r="CD30" s="50">
        <v>819</v>
      </c>
      <c r="CE30" s="19">
        <v>734</v>
      </c>
      <c r="CF30" s="50">
        <v>428</v>
      </c>
      <c r="CG30" s="19">
        <v>833</v>
      </c>
      <c r="CH30" s="50">
        <v>617</v>
      </c>
      <c r="CI30" s="19">
        <v>1127</v>
      </c>
      <c r="CJ30" s="50">
        <v>692</v>
      </c>
      <c r="CK30" s="52" t="s">
        <v>15</v>
      </c>
      <c r="CL30" s="19">
        <v>1465</v>
      </c>
      <c r="CM30" s="50">
        <v>974</v>
      </c>
      <c r="CN30" s="19">
        <v>348</v>
      </c>
      <c r="CO30" s="50">
        <v>302</v>
      </c>
      <c r="CP30" s="19">
        <v>451</v>
      </c>
      <c r="CQ30" s="50">
        <v>353</v>
      </c>
      <c r="CR30" s="19">
        <v>0</v>
      </c>
      <c r="CS30" s="50">
        <v>151</v>
      </c>
      <c r="CT30" s="19">
        <v>943</v>
      </c>
      <c r="CU30" s="50">
        <v>556</v>
      </c>
      <c r="CV30" s="52" t="s">
        <v>15</v>
      </c>
      <c r="CW30" s="19">
        <v>1158</v>
      </c>
      <c r="CX30" s="50">
        <v>441</v>
      </c>
      <c r="CY30" s="19">
        <v>1148</v>
      </c>
      <c r="CZ30" s="50">
        <v>871</v>
      </c>
      <c r="DA30" s="19">
        <v>3553</v>
      </c>
      <c r="DB30" s="50">
        <v>1275</v>
      </c>
      <c r="DC30" s="19">
        <v>886</v>
      </c>
      <c r="DD30" s="50">
        <v>880</v>
      </c>
      <c r="DE30" s="19">
        <v>0</v>
      </c>
      <c r="DF30" s="50">
        <v>151</v>
      </c>
      <c r="DG30" s="52" t="s">
        <v>15</v>
      </c>
      <c r="DH30" s="19">
        <v>268</v>
      </c>
      <c r="DI30" s="50">
        <v>200</v>
      </c>
      <c r="DJ30" s="19">
        <v>919</v>
      </c>
      <c r="DK30" s="50">
        <v>485</v>
      </c>
      <c r="DL30" s="19">
        <v>22</v>
      </c>
      <c r="DM30" s="50">
        <v>41</v>
      </c>
      <c r="DN30" s="19">
        <v>3607</v>
      </c>
      <c r="DO30" s="50">
        <v>849</v>
      </c>
      <c r="DP30" s="19">
        <v>392</v>
      </c>
      <c r="DQ30" s="50">
        <v>316</v>
      </c>
      <c r="DR30" s="52" t="s">
        <v>15</v>
      </c>
      <c r="DS30" s="19">
        <v>10792</v>
      </c>
      <c r="DT30" s="50">
        <v>1952</v>
      </c>
      <c r="DU30" s="19">
        <v>786</v>
      </c>
      <c r="DV30" s="50">
        <v>1190</v>
      </c>
      <c r="DW30" s="19">
        <v>0</v>
      </c>
      <c r="DX30" s="50">
        <v>151</v>
      </c>
      <c r="DY30" s="19">
        <v>10006</v>
      </c>
      <c r="DZ30" s="50">
        <v>1402</v>
      </c>
    </row>
    <row r="31" spans="1:130" x14ac:dyDescent="0.2">
      <c r="A31" s="52" t="s">
        <v>16</v>
      </c>
      <c r="B31" s="53">
        <v>2848708</v>
      </c>
      <c r="C31" s="54">
        <v>2507</v>
      </c>
      <c r="D31" s="53">
        <v>2361899</v>
      </c>
      <c r="E31" s="54">
        <v>16878</v>
      </c>
      <c r="F31" s="53">
        <v>381695</v>
      </c>
      <c r="G31" s="54">
        <v>15902</v>
      </c>
      <c r="H31" s="53">
        <v>88284</v>
      </c>
      <c r="I31" s="54">
        <v>7145</v>
      </c>
      <c r="J31" s="19">
        <v>853</v>
      </c>
      <c r="K31" s="50">
        <v>609</v>
      </c>
      <c r="L31" s="52" t="s">
        <v>16</v>
      </c>
      <c r="M31" s="23">
        <v>333</v>
      </c>
      <c r="N31" s="50">
        <v>407</v>
      </c>
      <c r="O31" s="19">
        <v>3094</v>
      </c>
      <c r="P31" s="50">
        <v>1630</v>
      </c>
      <c r="Q31" s="19">
        <v>2158</v>
      </c>
      <c r="R31" s="50">
        <v>890</v>
      </c>
      <c r="S31" s="19">
        <v>5411</v>
      </c>
      <c r="T31" s="50">
        <v>2012</v>
      </c>
      <c r="U31" s="19">
        <v>3746</v>
      </c>
      <c r="V31" s="50">
        <v>1360</v>
      </c>
      <c r="W31" s="52" t="s">
        <v>16</v>
      </c>
      <c r="X31" s="19">
        <v>210</v>
      </c>
      <c r="Y31" s="50">
        <v>208</v>
      </c>
      <c r="Z31" s="19">
        <v>0</v>
      </c>
      <c r="AA31" s="50">
        <v>165</v>
      </c>
      <c r="AB31" s="19">
        <v>456</v>
      </c>
      <c r="AC31" s="50">
        <v>737</v>
      </c>
      <c r="AD31" s="19">
        <v>3118</v>
      </c>
      <c r="AE31" s="50">
        <v>1380</v>
      </c>
      <c r="AF31" s="19">
        <v>1896</v>
      </c>
      <c r="AG31" s="50">
        <v>1395</v>
      </c>
      <c r="AH31" s="52" t="s">
        <v>16</v>
      </c>
      <c r="AI31" s="19">
        <v>149</v>
      </c>
      <c r="AJ31" s="50">
        <v>156</v>
      </c>
      <c r="AK31" s="19">
        <v>456</v>
      </c>
      <c r="AL31" s="50">
        <v>356</v>
      </c>
      <c r="AM31" s="19">
        <v>1702</v>
      </c>
      <c r="AN31" s="50">
        <v>582</v>
      </c>
      <c r="AO31" s="19">
        <v>1679</v>
      </c>
      <c r="AP31" s="50">
        <v>839</v>
      </c>
      <c r="AQ31" s="19">
        <v>1527</v>
      </c>
      <c r="AR31" s="50">
        <v>860</v>
      </c>
      <c r="AS31" s="52" t="s">
        <v>16</v>
      </c>
      <c r="AT31" s="56" t="s">
        <v>61</v>
      </c>
      <c r="AU31" s="50" t="s">
        <v>61</v>
      </c>
      <c r="AV31" s="23">
        <v>617</v>
      </c>
      <c r="AW31" s="50">
        <v>476</v>
      </c>
      <c r="AX31" s="19">
        <v>438</v>
      </c>
      <c r="AY31" s="50">
        <v>408</v>
      </c>
      <c r="AZ31" s="19">
        <v>211</v>
      </c>
      <c r="BA31" s="50">
        <v>225</v>
      </c>
      <c r="BB31" s="19">
        <v>282</v>
      </c>
      <c r="BC31" s="50">
        <v>282</v>
      </c>
      <c r="BD31" s="52" t="s">
        <v>16</v>
      </c>
      <c r="BE31" s="19">
        <v>187</v>
      </c>
      <c r="BF31" s="50">
        <v>203</v>
      </c>
      <c r="BG31" s="19">
        <v>1125</v>
      </c>
      <c r="BH31" s="50">
        <v>682</v>
      </c>
      <c r="BI31" s="19">
        <v>682</v>
      </c>
      <c r="BJ31" s="50">
        <v>367</v>
      </c>
      <c r="BK31" s="19">
        <v>452</v>
      </c>
      <c r="BL31" s="50">
        <v>501</v>
      </c>
      <c r="BM31" s="19">
        <v>21022</v>
      </c>
      <c r="BN31" s="50">
        <v>3073</v>
      </c>
      <c r="BO31" s="52" t="s">
        <v>16</v>
      </c>
      <c r="BP31" s="19">
        <v>300</v>
      </c>
      <c r="BQ31" s="50">
        <v>326</v>
      </c>
      <c r="BR31" s="19">
        <v>4126</v>
      </c>
      <c r="BS31" s="50">
        <v>1245</v>
      </c>
      <c r="BT31" s="19">
        <v>851</v>
      </c>
      <c r="BU31" s="50">
        <v>606</v>
      </c>
      <c r="BV31" s="19">
        <v>0</v>
      </c>
      <c r="BW31" s="50">
        <v>165</v>
      </c>
      <c r="BX31" s="19">
        <v>267</v>
      </c>
      <c r="BY31" s="50">
        <v>228</v>
      </c>
      <c r="BZ31" s="52" t="s">
        <v>16</v>
      </c>
      <c r="CA31" s="19">
        <v>1029</v>
      </c>
      <c r="CB31" s="50">
        <v>627</v>
      </c>
      <c r="CC31" s="19">
        <v>571</v>
      </c>
      <c r="CD31" s="50">
        <v>367</v>
      </c>
      <c r="CE31" s="19">
        <v>813</v>
      </c>
      <c r="CF31" s="50">
        <v>476</v>
      </c>
      <c r="CG31" s="19">
        <v>261</v>
      </c>
      <c r="CH31" s="50">
        <v>263</v>
      </c>
      <c r="CI31" s="19">
        <v>1310</v>
      </c>
      <c r="CJ31" s="50">
        <v>638</v>
      </c>
      <c r="CK31" s="52" t="s">
        <v>16</v>
      </c>
      <c r="CL31" s="19">
        <v>8408</v>
      </c>
      <c r="CM31" s="50">
        <v>2299</v>
      </c>
      <c r="CN31" s="19">
        <v>848</v>
      </c>
      <c r="CO31" s="50">
        <v>557</v>
      </c>
      <c r="CP31" s="19">
        <v>918</v>
      </c>
      <c r="CQ31" s="50">
        <v>672</v>
      </c>
      <c r="CR31" s="19">
        <v>18</v>
      </c>
      <c r="CS31" s="50">
        <v>31</v>
      </c>
      <c r="CT31" s="19">
        <v>556</v>
      </c>
      <c r="CU31" s="50">
        <v>375</v>
      </c>
      <c r="CV31" s="52" t="s">
        <v>16</v>
      </c>
      <c r="CW31" s="19">
        <v>154</v>
      </c>
      <c r="CX31" s="50">
        <v>195</v>
      </c>
      <c r="CY31" s="19">
        <v>1542</v>
      </c>
      <c r="CZ31" s="50">
        <v>825</v>
      </c>
      <c r="DA31" s="19">
        <v>8468</v>
      </c>
      <c r="DB31" s="50">
        <v>2434</v>
      </c>
      <c r="DC31" s="19">
        <v>97</v>
      </c>
      <c r="DD31" s="50">
        <v>106</v>
      </c>
      <c r="DE31" s="19">
        <v>70</v>
      </c>
      <c r="DF31" s="50">
        <v>138</v>
      </c>
      <c r="DG31" s="52" t="s">
        <v>16</v>
      </c>
      <c r="DH31" s="19">
        <v>1705</v>
      </c>
      <c r="DI31" s="50">
        <v>853</v>
      </c>
      <c r="DJ31" s="19">
        <v>3265</v>
      </c>
      <c r="DK31" s="50">
        <v>1675</v>
      </c>
      <c r="DL31" s="19">
        <v>139</v>
      </c>
      <c r="DM31" s="50">
        <v>132</v>
      </c>
      <c r="DN31" s="19">
        <v>486</v>
      </c>
      <c r="DO31" s="50">
        <v>530</v>
      </c>
      <c r="DP31" s="19">
        <v>278</v>
      </c>
      <c r="DQ31" s="50">
        <v>239</v>
      </c>
      <c r="DR31" s="52" t="s">
        <v>16</v>
      </c>
      <c r="DS31" s="19">
        <v>16830</v>
      </c>
      <c r="DT31" s="50">
        <v>2856</v>
      </c>
      <c r="DU31" s="19">
        <v>82</v>
      </c>
      <c r="DV31" s="50">
        <v>147</v>
      </c>
      <c r="DW31" s="19">
        <v>605</v>
      </c>
      <c r="DX31" s="50">
        <v>417</v>
      </c>
      <c r="DY31" s="19">
        <v>16143</v>
      </c>
      <c r="DZ31" s="50">
        <v>2808</v>
      </c>
    </row>
    <row r="32" spans="1:130" x14ac:dyDescent="0.2">
      <c r="A32" s="52" t="s">
        <v>17</v>
      </c>
      <c r="B32" s="53">
        <v>4328626</v>
      </c>
      <c r="C32" s="54">
        <v>2851</v>
      </c>
      <c r="D32" s="53">
        <v>3676472</v>
      </c>
      <c r="E32" s="54">
        <v>15304</v>
      </c>
      <c r="F32" s="53">
        <v>521511</v>
      </c>
      <c r="G32" s="54">
        <v>14825</v>
      </c>
      <c r="H32" s="53">
        <v>112787</v>
      </c>
      <c r="I32" s="54">
        <v>7854</v>
      </c>
      <c r="J32" s="19">
        <v>4137</v>
      </c>
      <c r="K32" s="50">
        <v>1628</v>
      </c>
      <c r="L32" s="52" t="s">
        <v>17</v>
      </c>
      <c r="M32" s="23">
        <v>304</v>
      </c>
      <c r="N32" s="50">
        <v>370</v>
      </c>
      <c r="O32" s="19">
        <v>1103</v>
      </c>
      <c r="P32" s="50">
        <v>715</v>
      </c>
      <c r="Q32" s="19">
        <v>518</v>
      </c>
      <c r="R32" s="50">
        <v>299</v>
      </c>
      <c r="S32" s="19">
        <v>3415</v>
      </c>
      <c r="T32" s="50">
        <v>1157</v>
      </c>
      <c r="U32" s="19">
        <v>712</v>
      </c>
      <c r="V32" s="50">
        <v>572</v>
      </c>
      <c r="W32" s="52" t="s">
        <v>17</v>
      </c>
      <c r="X32" s="19">
        <v>246</v>
      </c>
      <c r="Y32" s="50">
        <v>290</v>
      </c>
      <c r="Z32" s="19">
        <v>706</v>
      </c>
      <c r="AA32" s="50">
        <v>774</v>
      </c>
      <c r="AB32" s="19">
        <v>254</v>
      </c>
      <c r="AC32" s="50">
        <v>262</v>
      </c>
      <c r="AD32" s="19">
        <v>9232</v>
      </c>
      <c r="AE32" s="50">
        <v>2697</v>
      </c>
      <c r="AF32" s="19">
        <v>4173</v>
      </c>
      <c r="AG32" s="50">
        <v>1184</v>
      </c>
      <c r="AH32" s="52" t="s">
        <v>17</v>
      </c>
      <c r="AI32" s="19">
        <v>647</v>
      </c>
      <c r="AJ32" s="50">
        <v>665</v>
      </c>
      <c r="AK32" s="19">
        <v>50</v>
      </c>
      <c r="AL32" s="50">
        <v>91</v>
      </c>
      <c r="AM32" s="19">
        <v>4445</v>
      </c>
      <c r="AN32" s="50">
        <v>1359</v>
      </c>
      <c r="AO32" s="19">
        <v>12203</v>
      </c>
      <c r="AP32" s="50">
        <v>2150</v>
      </c>
      <c r="AQ32" s="19">
        <v>238</v>
      </c>
      <c r="AR32" s="50">
        <v>257</v>
      </c>
      <c r="AS32" s="52" t="s">
        <v>17</v>
      </c>
      <c r="AT32" s="19">
        <v>602</v>
      </c>
      <c r="AU32" s="50">
        <v>464</v>
      </c>
      <c r="AV32" s="56" t="s">
        <v>61</v>
      </c>
      <c r="AW32" s="50" t="s">
        <v>61</v>
      </c>
      <c r="AX32" s="23">
        <v>666</v>
      </c>
      <c r="AY32" s="50">
        <v>294</v>
      </c>
      <c r="AZ32" s="19">
        <v>46</v>
      </c>
      <c r="BA32" s="50">
        <v>80</v>
      </c>
      <c r="BB32" s="19">
        <v>1120</v>
      </c>
      <c r="BC32" s="50">
        <v>615</v>
      </c>
      <c r="BD32" s="52" t="s">
        <v>17</v>
      </c>
      <c r="BE32" s="19">
        <v>419</v>
      </c>
      <c r="BF32" s="50">
        <v>285</v>
      </c>
      <c r="BG32" s="19">
        <v>7302</v>
      </c>
      <c r="BH32" s="50">
        <v>1809</v>
      </c>
      <c r="BI32" s="19">
        <v>605</v>
      </c>
      <c r="BJ32" s="50">
        <v>346</v>
      </c>
      <c r="BK32" s="19">
        <v>646</v>
      </c>
      <c r="BL32" s="50">
        <v>467</v>
      </c>
      <c r="BM32" s="19">
        <v>2381</v>
      </c>
      <c r="BN32" s="50">
        <v>1021</v>
      </c>
      <c r="BO32" s="52" t="s">
        <v>17</v>
      </c>
      <c r="BP32" s="19">
        <v>0</v>
      </c>
      <c r="BQ32" s="50">
        <v>181</v>
      </c>
      <c r="BR32" s="19">
        <v>723</v>
      </c>
      <c r="BS32" s="50">
        <v>588</v>
      </c>
      <c r="BT32" s="19">
        <v>301</v>
      </c>
      <c r="BU32" s="50">
        <v>294</v>
      </c>
      <c r="BV32" s="19">
        <v>84</v>
      </c>
      <c r="BW32" s="50">
        <v>103</v>
      </c>
      <c r="BX32" s="19">
        <v>496</v>
      </c>
      <c r="BY32" s="50">
        <v>551</v>
      </c>
      <c r="BZ32" s="52" t="s">
        <v>17</v>
      </c>
      <c r="CA32" s="19">
        <v>554</v>
      </c>
      <c r="CB32" s="50">
        <v>348</v>
      </c>
      <c r="CC32" s="19">
        <v>5239</v>
      </c>
      <c r="CD32" s="50">
        <v>1774</v>
      </c>
      <c r="CE32" s="19">
        <v>3643</v>
      </c>
      <c r="CF32" s="50">
        <v>1903</v>
      </c>
      <c r="CG32" s="19">
        <v>122</v>
      </c>
      <c r="CH32" s="50">
        <v>192</v>
      </c>
      <c r="CI32" s="19">
        <v>17041</v>
      </c>
      <c r="CJ32" s="50">
        <v>3384</v>
      </c>
      <c r="CK32" s="52" t="s">
        <v>17</v>
      </c>
      <c r="CL32" s="19">
        <v>577</v>
      </c>
      <c r="CM32" s="50">
        <v>437</v>
      </c>
      <c r="CN32" s="19">
        <v>298</v>
      </c>
      <c r="CO32" s="50">
        <v>212</v>
      </c>
      <c r="CP32" s="19">
        <v>2226</v>
      </c>
      <c r="CQ32" s="50">
        <v>964</v>
      </c>
      <c r="CR32" s="19">
        <v>0</v>
      </c>
      <c r="CS32" s="50">
        <v>181</v>
      </c>
      <c r="CT32" s="19">
        <v>1347</v>
      </c>
      <c r="CU32" s="50">
        <v>671</v>
      </c>
      <c r="CV32" s="52" t="s">
        <v>17</v>
      </c>
      <c r="CW32" s="19">
        <v>0</v>
      </c>
      <c r="CX32" s="50">
        <v>181</v>
      </c>
      <c r="CY32" s="19">
        <v>10064</v>
      </c>
      <c r="CZ32" s="50">
        <v>2378</v>
      </c>
      <c r="DA32" s="19">
        <v>3345</v>
      </c>
      <c r="DB32" s="50">
        <v>1420</v>
      </c>
      <c r="DC32" s="19">
        <v>464</v>
      </c>
      <c r="DD32" s="50">
        <v>360</v>
      </c>
      <c r="DE32" s="19">
        <v>45</v>
      </c>
      <c r="DF32" s="50">
        <v>81</v>
      </c>
      <c r="DG32" s="52" t="s">
        <v>17</v>
      </c>
      <c r="DH32" s="19">
        <v>3319</v>
      </c>
      <c r="DI32" s="50">
        <v>1111</v>
      </c>
      <c r="DJ32" s="19">
        <v>1988</v>
      </c>
      <c r="DK32" s="50">
        <v>998</v>
      </c>
      <c r="DL32" s="19">
        <v>3346</v>
      </c>
      <c r="DM32" s="50">
        <v>1472</v>
      </c>
      <c r="DN32" s="19">
        <v>1395</v>
      </c>
      <c r="DO32" s="50">
        <v>845</v>
      </c>
      <c r="DP32" s="19">
        <v>0</v>
      </c>
      <c r="DQ32" s="50">
        <v>181</v>
      </c>
      <c r="DR32" s="52" t="s">
        <v>17</v>
      </c>
      <c r="DS32" s="19">
        <v>17856</v>
      </c>
      <c r="DT32" s="50">
        <v>3275</v>
      </c>
      <c r="DU32" s="19">
        <v>170</v>
      </c>
      <c r="DV32" s="50">
        <v>197</v>
      </c>
      <c r="DW32" s="19">
        <v>0</v>
      </c>
      <c r="DX32" s="50">
        <v>181</v>
      </c>
      <c r="DY32" s="19">
        <v>17686</v>
      </c>
      <c r="DZ32" s="50">
        <v>3277</v>
      </c>
    </row>
    <row r="33" spans="1:130" x14ac:dyDescent="0.2">
      <c r="A33" s="52" t="s">
        <v>18</v>
      </c>
      <c r="B33" s="53">
        <v>4545914</v>
      </c>
      <c r="C33" s="54">
        <v>4612</v>
      </c>
      <c r="D33" s="53">
        <v>3912023</v>
      </c>
      <c r="E33" s="54">
        <v>21791</v>
      </c>
      <c r="F33" s="53">
        <v>528406</v>
      </c>
      <c r="G33" s="54">
        <v>20131</v>
      </c>
      <c r="H33" s="53">
        <v>91215</v>
      </c>
      <c r="I33" s="54">
        <v>6941</v>
      </c>
      <c r="J33" s="19">
        <v>2329</v>
      </c>
      <c r="K33" s="50">
        <v>1114</v>
      </c>
      <c r="L33" s="52" t="s">
        <v>18</v>
      </c>
      <c r="M33" s="23">
        <v>403</v>
      </c>
      <c r="N33" s="50">
        <v>467</v>
      </c>
      <c r="O33" s="19">
        <v>2021</v>
      </c>
      <c r="P33" s="50">
        <v>1191</v>
      </c>
      <c r="Q33" s="19">
        <v>3645</v>
      </c>
      <c r="R33" s="50">
        <v>2324</v>
      </c>
      <c r="S33" s="19">
        <v>5139</v>
      </c>
      <c r="T33" s="50">
        <v>1438</v>
      </c>
      <c r="U33" s="19">
        <v>1433</v>
      </c>
      <c r="V33" s="50">
        <v>1002</v>
      </c>
      <c r="W33" s="52" t="s">
        <v>18</v>
      </c>
      <c r="X33" s="19">
        <v>164</v>
      </c>
      <c r="Y33" s="50">
        <v>149</v>
      </c>
      <c r="Z33" s="19">
        <v>0</v>
      </c>
      <c r="AA33" s="50">
        <v>193</v>
      </c>
      <c r="AB33" s="19">
        <v>596</v>
      </c>
      <c r="AC33" s="50">
        <v>517</v>
      </c>
      <c r="AD33" s="19">
        <v>6534</v>
      </c>
      <c r="AE33" s="50">
        <v>2276</v>
      </c>
      <c r="AF33" s="19">
        <v>4478</v>
      </c>
      <c r="AG33" s="50">
        <v>1559</v>
      </c>
      <c r="AH33" s="52" t="s">
        <v>18</v>
      </c>
      <c r="AI33" s="19">
        <v>378</v>
      </c>
      <c r="AJ33" s="50">
        <v>283</v>
      </c>
      <c r="AK33" s="19">
        <v>265</v>
      </c>
      <c r="AL33" s="50">
        <v>242</v>
      </c>
      <c r="AM33" s="19">
        <v>1229</v>
      </c>
      <c r="AN33" s="50">
        <v>466</v>
      </c>
      <c r="AO33" s="19">
        <v>1359</v>
      </c>
      <c r="AP33" s="50">
        <v>954</v>
      </c>
      <c r="AQ33" s="19">
        <v>544</v>
      </c>
      <c r="AR33" s="50">
        <v>447</v>
      </c>
      <c r="AS33" s="52" t="s">
        <v>18</v>
      </c>
      <c r="AT33" s="19">
        <v>420</v>
      </c>
      <c r="AU33" s="50">
        <v>392</v>
      </c>
      <c r="AV33" s="19">
        <v>1649</v>
      </c>
      <c r="AW33" s="50">
        <v>1224</v>
      </c>
      <c r="AX33" s="56" t="s">
        <v>61</v>
      </c>
      <c r="AY33" s="50" t="s">
        <v>61</v>
      </c>
      <c r="AZ33" s="23">
        <v>251</v>
      </c>
      <c r="BA33" s="50">
        <v>334</v>
      </c>
      <c r="BB33" s="19">
        <v>642</v>
      </c>
      <c r="BC33" s="50">
        <v>701</v>
      </c>
      <c r="BD33" s="52" t="s">
        <v>18</v>
      </c>
      <c r="BE33" s="19">
        <v>549</v>
      </c>
      <c r="BF33" s="50">
        <v>354</v>
      </c>
      <c r="BG33" s="19">
        <v>1080</v>
      </c>
      <c r="BH33" s="50">
        <v>782</v>
      </c>
      <c r="BI33" s="19">
        <v>330</v>
      </c>
      <c r="BJ33" s="50">
        <v>324</v>
      </c>
      <c r="BK33" s="19">
        <v>6791</v>
      </c>
      <c r="BL33" s="50">
        <v>1938</v>
      </c>
      <c r="BM33" s="19">
        <v>1591</v>
      </c>
      <c r="BN33" s="50">
        <v>684</v>
      </c>
      <c r="BO33" s="52" t="s">
        <v>18</v>
      </c>
      <c r="BP33" s="19">
        <v>428</v>
      </c>
      <c r="BQ33" s="50">
        <v>524</v>
      </c>
      <c r="BR33" s="19">
        <v>745</v>
      </c>
      <c r="BS33" s="50">
        <v>538</v>
      </c>
      <c r="BT33" s="19">
        <v>931</v>
      </c>
      <c r="BU33" s="50">
        <v>682</v>
      </c>
      <c r="BV33" s="19">
        <v>11</v>
      </c>
      <c r="BW33" s="50">
        <v>21</v>
      </c>
      <c r="BX33" s="19">
        <v>975</v>
      </c>
      <c r="BY33" s="50">
        <v>575</v>
      </c>
      <c r="BZ33" s="52" t="s">
        <v>18</v>
      </c>
      <c r="CA33" s="19">
        <v>150</v>
      </c>
      <c r="CB33" s="50">
        <v>188</v>
      </c>
      <c r="CC33" s="19">
        <v>2786</v>
      </c>
      <c r="CD33" s="50">
        <v>1105</v>
      </c>
      <c r="CE33" s="19">
        <v>2284</v>
      </c>
      <c r="CF33" s="50">
        <v>1152</v>
      </c>
      <c r="CG33" s="19">
        <v>64</v>
      </c>
      <c r="CH33" s="50">
        <v>113</v>
      </c>
      <c r="CI33" s="19">
        <v>1115</v>
      </c>
      <c r="CJ33" s="50">
        <v>773</v>
      </c>
      <c r="CK33" s="52" t="s">
        <v>18</v>
      </c>
      <c r="CL33" s="19">
        <v>2159</v>
      </c>
      <c r="CM33" s="50">
        <v>1365</v>
      </c>
      <c r="CN33" s="19">
        <v>195</v>
      </c>
      <c r="CO33" s="50">
        <v>232</v>
      </c>
      <c r="CP33" s="19">
        <v>1239</v>
      </c>
      <c r="CQ33" s="50">
        <v>616</v>
      </c>
      <c r="CR33" s="19">
        <v>737</v>
      </c>
      <c r="CS33" s="50">
        <v>695</v>
      </c>
      <c r="CT33" s="19">
        <v>1914</v>
      </c>
      <c r="CU33" s="50">
        <v>1377</v>
      </c>
      <c r="CV33" s="52" t="s">
        <v>18</v>
      </c>
      <c r="CW33" s="19">
        <v>0</v>
      </c>
      <c r="CX33" s="50">
        <v>193</v>
      </c>
      <c r="CY33" s="19">
        <v>2348</v>
      </c>
      <c r="CZ33" s="50">
        <v>1546</v>
      </c>
      <c r="DA33" s="19">
        <v>24488</v>
      </c>
      <c r="DB33" s="50">
        <v>4076</v>
      </c>
      <c r="DC33" s="19">
        <v>277</v>
      </c>
      <c r="DD33" s="50">
        <v>288</v>
      </c>
      <c r="DE33" s="19">
        <v>45</v>
      </c>
      <c r="DF33" s="50">
        <v>72</v>
      </c>
      <c r="DG33" s="52" t="s">
        <v>18</v>
      </c>
      <c r="DH33" s="19">
        <v>1857</v>
      </c>
      <c r="DI33" s="50">
        <v>1033</v>
      </c>
      <c r="DJ33" s="19">
        <v>1581</v>
      </c>
      <c r="DK33" s="50">
        <v>631</v>
      </c>
      <c r="DL33" s="19">
        <v>238</v>
      </c>
      <c r="DM33" s="50">
        <v>271</v>
      </c>
      <c r="DN33" s="19">
        <v>682</v>
      </c>
      <c r="DO33" s="50">
        <v>474</v>
      </c>
      <c r="DP33" s="19">
        <v>146</v>
      </c>
      <c r="DQ33" s="50">
        <v>216</v>
      </c>
      <c r="DR33" s="52" t="s">
        <v>18</v>
      </c>
      <c r="DS33" s="19">
        <v>14270</v>
      </c>
      <c r="DT33" s="50">
        <v>2470</v>
      </c>
      <c r="DU33" s="19">
        <v>655</v>
      </c>
      <c r="DV33" s="50">
        <v>507</v>
      </c>
      <c r="DW33" s="19">
        <v>267</v>
      </c>
      <c r="DX33" s="50">
        <v>239</v>
      </c>
      <c r="DY33" s="19">
        <v>13348</v>
      </c>
      <c r="DZ33" s="50">
        <v>2481</v>
      </c>
    </row>
    <row r="34" spans="1:130" x14ac:dyDescent="0.2">
      <c r="A34" s="52" t="s">
        <v>19</v>
      </c>
      <c r="B34" s="53">
        <v>1315586</v>
      </c>
      <c r="C34" s="54">
        <v>1384</v>
      </c>
      <c r="D34" s="53">
        <v>1132344</v>
      </c>
      <c r="E34" s="54">
        <v>9895</v>
      </c>
      <c r="F34" s="53">
        <v>151438</v>
      </c>
      <c r="G34" s="54">
        <v>9223</v>
      </c>
      <c r="H34" s="53">
        <v>27523</v>
      </c>
      <c r="I34" s="54">
        <v>3132</v>
      </c>
      <c r="J34" s="19">
        <v>129</v>
      </c>
      <c r="K34" s="50">
        <v>172</v>
      </c>
      <c r="L34" s="52" t="s">
        <v>19</v>
      </c>
      <c r="M34" s="23">
        <v>38</v>
      </c>
      <c r="N34" s="50">
        <v>48</v>
      </c>
      <c r="O34" s="19">
        <v>230</v>
      </c>
      <c r="P34" s="50">
        <v>170</v>
      </c>
      <c r="Q34" s="19">
        <v>0</v>
      </c>
      <c r="R34" s="50">
        <v>155</v>
      </c>
      <c r="S34" s="19">
        <v>1610</v>
      </c>
      <c r="T34" s="50">
        <v>860</v>
      </c>
      <c r="U34" s="19">
        <v>314</v>
      </c>
      <c r="V34" s="50">
        <v>287</v>
      </c>
      <c r="W34" s="52" t="s">
        <v>19</v>
      </c>
      <c r="X34" s="19">
        <v>1468</v>
      </c>
      <c r="Y34" s="50">
        <v>620</v>
      </c>
      <c r="Z34" s="19">
        <v>234</v>
      </c>
      <c r="AA34" s="50">
        <v>299</v>
      </c>
      <c r="AB34" s="19">
        <v>32</v>
      </c>
      <c r="AC34" s="50">
        <v>55</v>
      </c>
      <c r="AD34" s="19">
        <v>2926</v>
      </c>
      <c r="AE34" s="50">
        <v>1292</v>
      </c>
      <c r="AF34" s="19">
        <v>511</v>
      </c>
      <c r="AG34" s="50">
        <v>538</v>
      </c>
      <c r="AH34" s="52" t="s">
        <v>19</v>
      </c>
      <c r="AI34" s="19">
        <v>0</v>
      </c>
      <c r="AJ34" s="50">
        <v>155</v>
      </c>
      <c r="AK34" s="19">
        <v>143</v>
      </c>
      <c r="AL34" s="50">
        <v>128</v>
      </c>
      <c r="AM34" s="19">
        <v>195</v>
      </c>
      <c r="AN34" s="50">
        <v>277</v>
      </c>
      <c r="AO34" s="19">
        <v>0</v>
      </c>
      <c r="AP34" s="50">
        <v>155</v>
      </c>
      <c r="AQ34" s="19">
        <v>7</v>
      </c>
      <c r="AR34" s="50">
        <v>16</v>
      </c>
      <c r="AS34" s="52" t="s">
        <v>19</v>
      </c>
      <c r="AT34" s="19">
        <v>277</v>
      </c>
      <c r="AU34" s="50">
        <v>401</v>
      </c>
      <c r="AV34" s="19">
        <v>482</v>
      </c>
      <c r="AW34" s="50">
        <v>521</v>
      </c>
      <c r="AX34" s="19">
        <v>15</v>
      </c>
      <c r="AY34" s="50">
        <v>30</v>
      </c>
      <c r="AZ34" s="56" t="s">
        <v>61</v>
      </c>
      <c r="BA34" s="50" t="s">
        <v>61</v>
      </c>
      <c r="BB34" s="23">
        <v>325</v>
      </c>
      <c r="BC34" s="50">
        <v>263</v>
      </c>
      <c r="BD34" s="52" t="s">
        <v>19</v>
      </c>
      <c r="BE34" s="19">
        <v>3887</v>
      </c>
      <c r="BF34" s="50">
        <v>1167</v>
      </c>
      <c r="BG34" s="19">
        <v>116</v>
      </c>
      <c r="BH34" s="50">
        <v>123</v>
      </c>
      <c r="BI34" s="19">
        <v>430</v>
      </c>
      <c r="BJ34" s="50">
        <v>359</v>
      </c>
      <c r="BK34" s="19">
        <v>79</v>
      </c>
      <c r="BL34" s="50">
        <v>134</v>
      </c>
      <c r="BM34" s="19">
        <v>69</v>
      </c>
      <c r="BN34" s="50">
        <v>112</v>
      </c>
      <c r="BO34" s="52" t="s">
        <v>19</v>
      </c>
      <c r="BP34" s="19">
        <v>0</v>
      </c>
      <c r="BQ34" s="50">
        <v>155</v>
      </c>
      <c r="BR34" s="19">
        <v>82</v>
      </c>
      <c r="BS34" s="50">
        <v>136</v>
      </c>
      <c r="BT34" s="19">
        <v>35</v>
      </c>
      <c r="BU34" s="50">
        <v>56</v>
      </c>
      <c r="BV34" s="19">
        <v>3655</v>
      </c>
      <c r="BW34" s="50">
        <v>1077</v>
      </c>
      <c r="BX34" s="19">
        <v>405</v>
      </c>
      <c r="BY34" s="50">
        <v>281</v>
      </c>
      <c r="BZ34" s="52" t="s">
        <v>19</v>
      </c>
      <c r="CA34" s="19">
        <v>272</v>
      </c>
      <c r="CB34" s="50">
        <v>320</v>
      </c>
      <c r="CC34" s="19">
        <v>2519</v>
      </c>
      <c r="CD34" s="50">
        <v>1180</v>
      </c>
      <c r="CE34" s="19">
        <v>1112</v>
      </c>
      <c r="CF34" s="50">
        <v>574</v>
      </c>
      <c r="CG34" s="19">
        <v>0</v>
      </c>
      <c r="CH34" s="50">
        <v>155</v>
      </c>
      <c r="CI34" s="19">
        <v>628</v>
      </c>
      <c r="CJ34" s="50">
        <v>368</v>
      </c>
      <c r="CK34" s="52" t="s">
        <v>19</v>
      </c>
      <c r="CL34" s="19">
        <v>79</v>
      </c>
      <c r="CM34" s="50">
        <v>115</v>
      </c>
      <c r="CN34" s="19">
        <v>215</v>
      </c>
      <c r="CO34" s="50">
        <v>255</v>
      </c>
      <c r="CP34" s="19">
        <v>976</v>
      </c>
      <c r="CQ34" s="50">
        <v>600</v>
      </c>
      <c r="CR34" s="19">
        <v>1024</v>
      </c>
      <c r="CS34" s="50">
        <v>656</v>
      </c>
      <c r="CT34" s="19">
        <v>173</v>
      </c>
      <c r="CU34" s="50">
        <v>143</v>
      </c>
      <c r="CV34" s="52" t="s">
        <v>19</v>
      </c>
      <c r="CW34" s="19">
        <v>0</v>
      </c>
      <c r="CX34" s="50">
        <v>155</v>
      </c>
      <c r="CY34" s="19">
        <v>985</v>
      </c>
      <c r="CZ34" s="50">
        <v>1062</v>
      </c>
      <c r="DA34" s="19">
        <v>496</v>
      </c>
      <c r="DB34" s="50">
        <v>381</v>
      </c>
      <c r="DC34" s="19">
        <v>200</v>
      </c>
      <c r="DD34" s="50">
        <v>183</v>
      </c>
      <c r="DE34" s="19">
        <v>349</v>
      </c>
      <c r="DF34" s="50">
        <v>340</v>
      </c>
      <c r="DG34" s="52" t="s">
        <v>19</v>
      </c>
      <c r="DH34" s="19">
        <v>573</v>
      </c>
      <c r="DI34" s="50">
        <v>408</v>
      </c>
      <c r="DJ34" s="19">
        <v>118</v>
      </c>
      <c r="DK34" s="50">
        <v>137</v>
      </c>
      <c r="DL34" s="19">
        <v>51</v>
      </c>
      <c r="DM34" s="50">
        <v>85</v>
      </c>
      <c r="DN34" s="19">
        <v>0</v>
      </c>
      <c r="DO34" s="50">
        <v>155</v>
      </c>
      <c r="DP34" s="19">
        <v>59</v>
      </c>
      <c r="DQ34" s="50">
        <v>81</v>
      </c>
      <c r="DR34" s="52" t="s">
        <v>19</v>
      </c>
      <c r="DS34" s="19">
        <v>4281</v>
      </c>
      <c r="DT34" s="50">
        <v>1182</v>
      </c>
      <c r="DU34" s="19">
        <v>38</v>
      </c>
      <c r="DV34" s="50">
        <v>69</v>
      </c>
      <c r="DW34" s="19">
        <v>0</v>
      </c>
      <c r="DX34" s="50">
        <v>155</v>
      </c>
      <c r="DY34" s="19">
        <v>4243</v>
      </c>
      <c r="DZ34" s="50">
        <v>1173</v>
      </c>
    </row>
    <row r="35" spans="1:130" x14ac:dyDescent="0.2">
      <c r="A35" s="52"/>
      <c r="B35" s="53"/>
      <c r="C35" s="54"/>
      <c r="D35" s="53"/>
      <c r="E35" s="54"/>
      <c r="F35" s="53"/>
      <c r="G35" s="54"/>
      <c r="H35" s="53"/>
      <c r="I35" s="54"/>
      <c r="J35" s="19"/>
      <c r="K35" s="50"/>
      <c r="L35" s="52"/>
      <c r="M35" s="23"/>
      <c r="N35" s="50"/>
      <c r="O35" s="19"/>
      <c r="P35" s="50"/>
      <c r="Q35" s="19"/>
      <c r="R35" s="50"/>
      <c r="S35" s="19"/>
      <c r="T35" s="50"/>
      <c r="U35" s="19"/>
      <c r="V35" s="50"/>
      <c r="W35" s="52"/>
      <c r="X35" s="19"/>
      <c r="Y35" s="50"/>
      <c r="Z35" s="19"/>
      <c r="AA35" s="50"/>
      <c r="AB35" s="19"/>
      <c r="AC35" s="50"/>
      <c r="AD35" s="19"/>
      <c r="AE35" s="50"/>
      <c r="AF35" s="19"/>
      <c r="AG35" s="50"/>
      <c r="AH35" s="52"/>
      <c r="AI35" s="19"/>
      <c r="AJ35" s="50"/>
      <c r="AK35" s="19"/>
      <c r="AL35" s="50"/>
      <c r="AM35" s="19"/>
      <c r="AN35" s="50"/>
      <c r="AO35" s="19"/>
      <c r="AP35" s="50"/>
      <c r="AQ35" s="19"/>
      <c r="AR35" s="50"/>
      <c r="AS35" s="52"/>
      <c r="AT35" s="19"/>
      <c r="AU35" s="50"/>
      <c r="AV35" s="19"/>
      <c r="AW35" s="50"/>
      <c r="AX35" s="19"/>
      <c r="AY35" s="50"/>
      <c r="AZ35" s="19"/>
      <c r="BA35" s="50"/>
      <c r="BB35" s="19"/>
      <c r="BC35" s="50"/>
      <c r="BD35" s="52"/>
      <c r="BE35" s="19"/>
      <c r="BF35" s="50"/>
      <c r="BG35" s="19"/>
      <c r="BH35" s="50"/>
      <c r="BI35" s="19"/>
      <c r="BJ35" s="50"/>
      <c r="BK35" s="19"/>
      <c r="BL35" s="50"/>
      <c r="BM35" s="19"/>
      <c r="BN35" s="50"/>
      <c r="BO35" s="52"/>
      <c r="BP35" s="19"/>
      <c r="BQ35" s="50"/>
      <c r="BR35" s="19"/>
      <c r="BS35" s="50"/>
      <c r="BT35" s="19"/>
      <c r="BU35" s="50"/>
      <c r="BV35" s="19"/>
      <c r="BW35" s="50"/>
      <c r="BX35" s="19"/>
      <c r="BY35" s="50"/>
      <c r="BZ35" s="52"/>
      <c r="CA35" s="19"/>
      <c r="CB35" s="50"/>
      <c r="CC35" s="19"/>
      <c r="CD35" s="50"/>
      <c r="CE35" s="19"/>
      <c r="CF35" s="50"/>
      <c r="CG35" s="19"/>
      <c r="CH35" s="50"/>
      <c r="CI35" s="19"/>
      <c r="CJ35" s="50"/>
      <c r="CK35" s="52"/>
      <c r="CL35" s="19"/>
      <c r="CM35" s="50"/>
      <c r="CN35" s="19"/>
      <c r="CO35" s="50"/>
      <c r="CP35" s="19"/>
      <c r="CQ35" s="50"/>
      <c r="CR35" s="19"/>
      <c r="CS35" s="50"/>
      <c r="CT35" s="19"/>
      <c r="CU35" s="50"/>
      <c r="CV35" s="52"/>
      <c r="CW35" s="19"/>
      <c r="CX35" s="50"/>
      <c r="CY35" s="19"/>
      <c r="CZ35" s="50"/>
      <c r="DA35" s="19"/>
      <c r="DB35" s="50"/>
      <c r="DC35" s="19"/>
      <c r="DD35" s="50"/>
      <c r="DE35" s="19"/>
      <c r="DF35" s="50"/>
      <c r="DG35" s="52"/>
      <c r="DH35" s="19"/>
      <c r="DI35" s="50"/>
      <c r="DJ35" s="19"/>
      <c r="DK35" s="50"/>
      <c r="DL35" s="19"/>
      <c r="DM35" s="50"/>
      <c r="DN35" s="19"/>
      <c r="DO35" s="50"/>
      <c r="DP35" s="19"/>
      <c r="DQ35" s="50"/>
      <c r="DR35" s="52"/>
      <c r="DS35" s="19"/>
      <c r="DT35" s="50"/>
      <c r="DU35" s="19"/>
      <c r="DV35" s="50"/>
      <c r="DW35" s="19"/>
      <c r="DX35" s="50"/>
      <c r="DY35" s="19"/>
      <c r="DZ35" s="50"/>
    </row>
    <row r="36" spans="1:130" x14ac:dyDescent="0.2">
      <c r="A36" s="52" t="s">
        <v>20</v>
      </c>
      <c r="B36" s="53">
        <v>5816472</v>
      </c>
      <c r="C36" s="54">
        <v>3717</v>
      </c>
      <c r="D36" s="53">
        <v>5068457</v>
      </c>
      <c r="E36" s="54">
        <v>21604</v>
      </c>
      <c r="F36" s="53">
        <v>549973</v>
      </c>
      <c r="G36" s="54">
        <v>20595</v>
      </c>
      <c r="H36" s="53">
        <v>154983</v>
      </c>
      <c r="I36" s="54">
        <v>8958</v>
      </c>
      <c r="J36" s="19">
        <v>1261</v>
      </c>
      <c r="K36" s="50">
        <v>713</v>
      </c>
      <c r="L36" s="52" t="s">
        <v>20</v>
      </c>
      <c r="M36" s="23">
        <v>1947</v>
      </c>
      <c r="N36" s="50">
        <v>1123</v>
      </c>
      <c r="O36" s="19">
        <v>760</v>
      </c>
      <c r="P36" s="50">
        <v>359</v>
      </c>
      <c r="Q36" s="19">
        <v>136</v>
      </c>
      <c r="R36" s="50">
        <v>159</v>
      </c>
      <c r="S36" s="19">
        <v>8614</v>
      </c>
      <c r="T36" s="50">
        <v>2155</v>
      </c>
      <c r="U36" s="19">
        <v>1071</v>
      </c>
      <c r="V36" s="50">
        <v>609</v>
      </c>
      <c r="W36" s="52" t="s">
        <v>20</v>
      </c>
      <c r="X36" s="19">
        <v>881</v>
      </c>
      <c r="Y36" s="50">
        <v>516</v>
      </c>
      <c r="Z36" s="19">
        <v>4100</v>
      </c>
      <c r="AA36" s="50">
        <v>1303</v>
      </c>
      <c r="AB36" s="19">
        <v>21213</v>
      </c>
      <c r="AC36" s="50">
        <v>3437</v>
      </c>
      <c r="AD36" s="19">
        <v>9610</v>
      </c>
      <c r="AE36" s="50">
        <v>2515</v>
      </c>
      <c r="AF36" s="19">
        <v>4610</v>
      </c>
      <c r="AG36" s="50">
        <v>2430</v>
      </c>
      <c r="AH36" s="52" t="s">
        <v>20</v>
      </c>
      <c r="AI36" s="19">
        <v>610</v>
      </c>
      <c r="AJ36" s="50">
        <v>474</v>
      </c>
      <c r="AK36" s="19">
        <v>429</v>
      </c>
      <c r="AL36" s="50">
        <v>444</v>
      </c>
      <c r="AM36" s="19">
        <v>3621</v>
      </c>
      <c r="AN36" s="50">
        <v>1647</v>
      </c>
      <c r="AO36" s="19">
        <v>1210</v>
      </c>
      <c r="AP36" s="50">
        <v>709</v>
      </c>
      <c r="AQ36" s="19">
        <v>569</v>
      </c>
      <c r="AR36" s="50">
        <v>389</v>
      </c>
      <c r="AS36" s="52" t="s">
        <v>20</v>
      </c>
      <c r="AT36" s="19">
        <v>1726</v>
      </c>
      <c r="AU36" s="50">
        <v>1123</v>
      </c>
      <c r="AV36" s="19">
        <v>715</v>
      </c>
      <c r="AW36" s="50">
        <v>602</v>
      </c>
      <c r="AX36" s="19">
        <v>606</v>
      </c>
      <c r="AY36" s="50">
        <v>441</v>
      </c>
      <c r="AZ36" s="19">
        <v>332</v>
      </c>
      <c r="BA36" s="50">
        <v>261</v>
      </c>
      <c r="BB36" s="56" t="s">
        <v>61</v>
      </c>
      <c r="BC36" s="50" t="s">
        <v>61</v>
      </c>
      <c r="BD36" s="52" t="s">
        <v>20</v>
      </c>
      <c r="BE36" s="23">
        <v>3977</v>
      </c>
      <c r="BF36" s="50">
        <v>1805</v>
      </c>
      <c r="BG36" s="19">
        <v>2167</v>
      </c>
      <c r="BH36" s="50">
        <v>973</v>
      </c>
      <c r="BI36" s="19">
        <v>1422</v>
      </c>
      <c r="BJ36" s="50">
        <v>707</v>
      </c>
      <c r="BK36" s="19">
        <v>581</v>
      </c>
      <c r="BL36" s="50">
        <v>706</v>
      </c>
      <c r="BM36" s="19">
        <v>256</v>
      </c>
      <c r="BN36" s="50">
        <v>199</v>
      </c>
      <c r="BO36" s="52" t="s">
        <v>20</v>
      </c>
      <c r="BP36" s="19">
        <v>0</v>
      </c>
      <c r="BQ36" s="50">
        <v>190</v>
      </c>
      <c r="BR36" s="19">
        <v>132</v>
      </c>
      <c r="BS36" s="50">
        <v>152</v>
      </c>
      <c r="BT36" s="19">
        <v>330</v>
      </c>
      <c r="BU36" s="50">
        <v>258</v>
      </c>
      <c r="BV36" s="19">
        <v>1124</v>
      </c>
      <c r="BW36" s="50">
        <v>820</v>
      </c>
      <c r="BX36" s="19">
        <v>6260</v>
      </c>
      <c r="BY36" s="50">
        <v>2244</v>
      </c>
      <c r="BZ36" s="52" t="s">
        <v>20</v>
      </c>
      <c r="CA36" s="19">
        <v>638</v>
      </c>
      <c r="CB36" s="50">
        <v>453</v>
      </c>
      <c r="CC36" s="19">
        <v>11736</v>
      </c>
      <c r="CD36" s="50">
        <v>2585</v>
      </c>
      <c r="CE36" s="19">
        <v>7507</v>
      </c>
      <c r="CF36" s="50">
        <v>2284</v>
      </c>
      <c r="CG36" s="19">
        <v>116</v>
      </c>
      <c r="CH36" s="50">
        <v>94</v>
      </c>
      <c r="CI36" s="19">
        <v>2522</v>
      </c>
      <c r="CJ36" s="50">
        <v>1035</v>
      </c>
      <c r="CK36" s="52" t="s">
        <v>20</v>
      </c>
      <c r="CL36" s="19">
        <v>463</v>
      </c>
      <c r="CM36" s="50">
        <v>447</v>
      </c>
      <c r="CN36" s="19">
        <v>378</v>
      </c>
      <c r="CO36" s="50">
        <v>426</v>
      </c>
      <c r="CP36" s="19">
        <v>15485</v>
      </c>
      <c r="CQ36" s="50">
        <v>2922</v>
      </c>
      <c r="CR36" s="19">
        <v>82</v>
      </c>
      <c r="CS36" s="50">
        <v>95</v>
      </c>
      <c r="CT36" s="19">
        <v>2297</v>
      </c>
      <c r="CU36" s="50">
        <v>1139</v>
      </c>
      <c r="CV36" s="52" t="s">
        <v>20</v>
      </c>
      <c r="CW36" s="19">
        <v>0</v>
      </c>
      <c r="CX36" s="50">
        <v>190</v>
      </c>
      <c r="CY36" s="19">
        <v>1800</v>
      </c>
      <c r="CZ36" s="50">
        <v>986</v>
      </c>
      <c r="DA36" s="19">
        <v>5612</v>
      </c>
      <c r="DB36" s="50">
        <v>1271</v>
      </c>
      <c r="DC36" s="19">
        <v>1061</v>
      </c>
      <c r="DD36" s="50">
        <v>831</v>
      </c>
      <c r="DE36" s="19">
        <v>589</v>
      </c>
      <c r="DF36" s="50">
        <v>598</v>
      </c>
      <c r="DG36" s="52" t="s">
        <v>20</v>
      </c>
      <c r="DH36" s="19">
        <v>20579</v>
      </c>
      <c r="DI36" s="50">
        <v>2668</v>
      </c>
      <c r="DJ36" s="19">
        <v>1431</v>
      </c>
      <c r="DK36" s="50">
        <v>884</v>
      </c>
      <c r="DL36" s="19">
        <v>1957</v>
      </c>
      <c r="DM36" s="50">
        <v>799</v>
      </c>
      <c r="DN36" s="19">
        <v>460</v>
      </c>
      <c r="DO36" s="50">
        <v>371</v>
      </c>
      <c r="DP36" s="19">
        <v>0</v>
      </c>
      <c r="DQ36" s="50">
        <v>190</v>
      </c>
      <c r="DR36" s="52" t="s">
        <v>20</v>
      </c>
      <c r="DS36" s="19">
        <v>43059</v>
      </c>
      <c r="DT36" s="50">
        <v>4885</v>
      </c>
      <c r="DU36" s="19">
        <v>294</v>
      </c>
      <c r="DV36" s="50">
        <v>249</v>
      </c>
      <c r="DW36" s="19">
        <v>116</v>
      </c>
      <c r="DX36" s="50">
        <v>142</v>
      </c>
      <c r="DY36" s="19">
        <v>42649</v>
      </c>
      <c r="DZ36" s="50">
        <v>4886</v>
      </c>
    </row>
    <row r="37" spans="1:130" x14ac:dyDescent="0.2">
      <c r="A37" s="52" t="s">
        <v>21</v>
      </c>
      <c r="B37" s="53">
        <v>6580641</v>
      </c>
      <c r="C37" s="54">
        <v>3587</v>
      </c>
      <c r="D37" s="53">
        <v>5752166</v>
      </c>
      <c r="E37" s="54">
        <v>19793</v>
      </c>
      <c r="F37" s="53">
        <v>626380</v>
      </c>
      <c r="G37" s="54">
        <v>17354</v>
      </c>
      <c r="H37" s="53">
        <v>142577</v>
      </c>
      <c r="I37" s="54">
        <v>7863</v>
      </c>
      <c r="J37" s="19">
        <v>636</v>
      </c>
      <c r="K37" s="50">
        <v>622</v>
      </c>
      <c r="L37" s="52" t="s">
        <v>21</v>
      </c>
      <c r="M37" s="23">
        <v>890</v>
      </c>
      <c r="N37" s="50">
        <v>600</v>
      </c>
      <c r="O37" s="19">
        <v>1972</v>
      </c>
      <c r="P37" s="50">
        <v>979</v>
      </c>
      <c r="Q37" s="19">
        <v>394</v>
      </c>
      <c r="R37" s="50">
        <v>340</v>
      </c>
      <c r="S37" s="19">
        <v>12770</v>
      </c>
      <c r="T37" s="50">
        <v>2994</v>
      </c>
      <c r="U37" s="19">
        <v>980</v>
      </c>
      <c r="V37" s="50">
        <v>438</v>
      </c>
      <c r="W37" s="52" t="s">
        <v>21</v>
      </c>
      <c r="X37" s="19">
        <v>10525</v>
      </c>
      <c r="Y37" s="50">
        <v>2062</v>
      </c>
      <c r="Z37" s="19">
        <v>506</v>
      </c>
      <c r="AA37" s="50">
        <v>505</v>
      </c>
      <c r="AB37" s="19">
        <v>379</v>
      </c>
      <c r="AC37" s="50">
        <v>219</v>
      </c>
      <c r="AD37" s="19">
        <v>12890</v>
      </c>
      <c r="AE37" s="50">
        <v>2568</v>
      </c>
      <c r="AF37" s="19">
        <v>2789</v>
      </c>
      <c r="AG37" s="50">
        <v>1129</v>
      </c>
      <c r="AH37" s="52" t="s">
        <v>21</v>
      </c>
      <c r="AI37" s="19">
        <v>1108</v>
      </c>
      <c r="AJ37" s="50">
        <v>564</v>
      </c>
      <c r="AK37" s="19">
        <v>188</v>
      </c>
      <c r="AL37" s="50">
        <v>164</v>
      </c>
      <c r="AM37" s="19">
        <v>2886</v>
      </c>
      <c r="AN37" s="50">
        <v>1041</v>
      </c>
      <c r="AO37" s="19">
        <v>677</v>
      </c>
      <c r="AP37" s="50">
        <v>497</v>
      </c>
      <c r="AQ37" s="19">
        <v>151</v>
      </c>
      <c r="AR37" s="50">
        <v>251</v>
      </c>
      <c r="AS37" s="52" t="s">
        <v>21</v>
      </c>
      <c r="AT37" s="19">
        <v>565</v>
      </c>
      <c r="AU37" s="50">
        <v>429</v>
      </c>
      <c r="AV37" s="19">
        <v>52</v>
      </c>
      <c r="AW37" s="50">
        <v>87</v>
      </c>
      <c r="AX37" s="19">
        <v>1556</v>
      </c>
      <c r="AY37" s="50">
        <v>742</v>
      </c>
      <c r="AZ37" s="19">
        <v>3907</v>
      </c>
      <c r="BA37" s="50">
        <v>1349</v>
      </c>
      <c r="BB37" s="19">
        <v>2381</v>
      </c>
      <c r="BC37" s="50">
        <v>895</v>
      </c>
      <c r="BD37" s="52" t="s">
        <v>21</v>
      </c>
      <c r="BE37" s="56" t="s">
        <v>61</v>
      </c>
      <c r="BF37" s="50" t="s">
        <v>61</v>
      </c>
      <c r="BG37" s="23">
        <v>1337</v>
      </c>
      <c r="BH37" s="50">
        <v>680</v>
      </c>
      <c r="BI37" s="19">
        <v>966</v>
      </c>
      <c r="BJ37" s="50">
        <v>367</v>
      </c>
      <c r="BK37" s="19">
        <v>155</v>
      </c>
      <c r="BL37" s="50">
        <v>186</v>
      </c>
      <c r="BM37" s="19">
        <v>453</v>
      </c>
      <c r="BN37" s="50">
        <v>218</v>
      </c>
      <c r="BO37" s="52" t="s">
        <v>21</v>
      </c>
      <c r="BP37" s="19">
        <v>49</v>
      </c>
      <c r="BQ37" s="50">
        <v>81</v>
      </c>
      <c r="BR37" s="19">
        <v>182</v>
      </c>
      <c r="BS37" s="50">
        <v>189</v>
      </c>
      <c r="BT37" s="19">
        <v>787</v>
      </c>
      <c r="BU37" s="50">
        <v>544</v>
      </c>
      <c r="BV37" s="19">
        <v>13331</v>
      </c>
      <c r="BW37" s="50">
        <v>2144</v>
      </c>
      <c r="BX37" s="19">
        <v>8046</v>
      </c>
      <c r="BY37" s="50">
        <v>1874</v>
      </c>
      <c r="BZ37" s="52" t="s">
        <v>21</v>
      </c>
      <c r="CA37" s="19">
        <v>521</v>
      </c>
      <c r="CB37" s="50">
        <v>364</v>
      </c>
      <c r="CC37" s="19">
        <v>19467</v>
      </c>
      <c r="CD37" s="50">
        <v>2432</v>
      </c>
      <c r="CE37" s="19">
        <v>2514</v>
      </c>
      <c r="CF37" s="50">
        <v>1003</v>
      </c>
      <c r="CG37" s="19">
        <v>81</v>
      </c>
      <c r="CH37" s="50">
        <v>133</v>
      </c>
      <c r="CI37" s="19">
        <v>1829</v>
      </c>
      <c r="CJ37" s="50">
        <v>772</v>
      </c>
      <c r="CK37" s="52" t="s">
        <v>21</v>
      </c>
      <c r="CL37" s="19">
        <v>297</v>
      </c>
      <c r="CM37" s="50">
        <v>206</v>
      </c>
      <c r="CN37" s="19">
        <v>1528</v>
      </c>
      <c r="CO37" s="50">
        <v>1359</v>
      </c>
      <c r="CP37" s="19">
        <v>8236</v>
      </c>
      <c r="CQ37" s="50">
        <v>1924</v>
      </c>
      <c r="CR37" s="19">
        <v>6863</v>
      </c>
      <c r="CS37" s="50">
        <v>1317</v>
      </c>
      <c r="CT37" s="19">
        <v>2477</v>
      </c>
      <c r="CU37" s="50">
        <v>1120</v>
      </c>
      <c r="CV37" s="52" t="s">
        <v>21</v>
      </c>
      <c r="CW37" s="19">
        <v>194</v>
      </c>
      <c r="CX37" s="50">
        <v>326</v>
      </c>
      <c r="CY37" s="19">
        <v>823</v>
      </c>
      <c r="CZ37" s="50">
        <v>342</v>
      </c>
      <c r="DA37" s="19">
        <v>3694</v>
      </c>
      <c r="DB37" s="50">
        <v>1078</v>
      </c>
      <c r="DC37" s="19">
        <v>1027</v>
      </c>
      <c r="DD37" s="50">
        <v>666</v>
      </c>
      <c r="DE37" s="19">
        <v>2534</v>
      </c>
      <c r="DF37" s="50">
        <v>913</v>
      </c>
      <c r="DG37" s="52" t="s">
        <v>21</v>
      </c>
      <c r="DH37" s="19">
        <v>4098</v>
      </c>
      <c r="DI37" s="50">
        <v>1470</v>
      </c>
      <c r="DJ37" s="19">
        <v>1653</v>
      </c>
      <c r="DK37" s="50">
        <v>696</v>
      </c>
      <c r="DL37" s="19">
        <v>385</v>
      </c>
      <c r="DM37" s="50">
        <v>569</v>
      </c>
      <c r="DN37" s="19">
        <v>584</v>
      </c>
      <c r="DO37" s="50">
        <v>445</v>
      </c>
      <c r="DP37" s="19">
        <v>264</v>
      </c>
      <c r="DQ37" s="50">
        <v>404</v>
      </c>
      <c r="DR37" s="52" t="s">
        <v>21</v>
      </c>
      <c r="DS37" s="19">
        <v>59518</v>
      </c>
      <c r="DT37" s="50">
        <v>6623</v>
      </c>
      <c r="DU37" s="19">
        <v>4056</v>
      </c>
      <c r="DV37" s="50">
        <v>1883</v>
      </c>
      <c r="DW37" s="19">
        <v>121</v>
      </c>
      <c r="DX37" s="50">
        <v>156</v>
      </c>
      <c r="DY37" s="19">
        <v>55341</v>
      </c>
      <c r="DZ37" s="50">
        <v>6212</v>
      </c>
    </row>
    <row r="38" spans="1:130" x14ac:dyDescent="0.2">
      <c r="A38" s="52" t="s">
        <v>22</v>
      </c>
      <c r="B38" s="53">
        <v>9778980</v>
      </c>
      <c r="C38" s="54">
        <v>4263</v>
      </c>
      <c r="D38" s="53">
        <v>8330990</v>
      </c>
      <c r="E38" s="54">
        <v>24803</v>
      </c>
      <c r="F38" s="53">
        <v>1268105</v>
      </c>
      <c r="G38" s="54">
        <v>23226</v>
      </c>
      <c r="H38" s="53">
        <v>133981</v>
      </c>
      <c r="I38" s="54">
        <v>8566</v>
      </c>
      <c r="J38" s="19">
        <v>2341</v>
      </c>
      <c r="K38" s="50">
        <v>1013</v>
      </c>
      <c r="L38" s="52" t="s">
        <v>22</v>
      </c>
      <c r="M38" s="23">
        <v>1152</v>
      </c>
      <c r="N38" s="50">
        <v>685</v>
      </c>
      <c r="O38" s="19">
        <v>7168</v>
      </c>
      <c r="P38" s="50">
        <v>3100</v>
      </c>
      <c r="Q38" s="19">
        <v>906</v>
      </c>
      <c r="R38" s="50">
        <v>559</v>
      </c>
      <c r="S38" s="19">
        <v>8085</v>
      </c>
      <c r="T38" s="50">
        <v>1721</v>
      </c>
      <c r="U38" s="19">
        <v>2363</v>
      </c>
      <c r="V38" s="50">
        <v>967</v>
      </c>
      <c r="W38" s="52" t="s">
        <v>22</v>
      </c>
      <c r="X38" s="19">
        <v>798</v>
      </c>
      <c r="Y38" s="50">
        <v>506</v>
      </c>
      <c r="Z38" s="19">
        <v>114</v>
      </c>
      <c r="AA38" s="50">
        <v>164</v>
      </c>
      <c r="AB38" s="19">
        <v>274</v>
      </c>
      <c r="AC38" s="50">
        <v>282</v>
      </c>
      <c r="AD38" s="19">
        <v>13146</v>
      </c>
      <c r="AE38" s="50">
        <v>3306</v>
      </c>
      <c r="AF38" s="19">
        <v>4270</v>
      </c>
      <c r="AG38" s="50">
        <v>1652</v>
      </c>
      <c r="AH38" s="52" t="s">
        <v>22</v>
      </c>
      <c r="AI38" s="19">
        <v>291</v>
      </c>
      <c r="AJ38" s="50">
        <v>238</v>
      </c>
      <c r="AK38" s="19">
        <v>242</v>
      </c>
      <c r="AL38" s="50">
        <v>371</v>
      </c>
      <c r="AM38" s="19">
        <v>10047</v>
      </c>
      <c r="AN38" s="50">
        <v>1702</v>
      </c>
      <c r="AO38" s="19">
        <v>10976</v>
      </c>
      <c r="AP38" s="50">
        <v>2324</v>
      </c>
      <c r="AQ38" s="19">
        <v>993</v>
      </c>
      <c r="AR38" s="50">
        <v>495</v>
      </c>
      <c r="AS38" s="52" t="s">
        <v>22</v>
      </c>
      <c r="AT38" s="19">
        <v>805</v>
      </c>
      <c r="AU38" s="50">
        <v>608</v>
      </c>
      <c r="AV38" s="19">
        <v>3409</v>
      </c>
      <c r="AW38" s="50">
        <v>1388</v>
      </c>
      <c r="AX38" s="19">
        <v>1284</v>
      </c>
      <c r="AY38" s="50">
        <v>662</v>
      </c>
      <c r="AZ38" s="19">
        <v>261</v>
      </c>
      <c r="BA38" s="50">
        <v>218</v>
      </c>
      <c r="BB38" s="19">
        <v>2201</v>
      </c>
      <c r="BC38" s="50">
        <v>1094</v>
      </c>
      <c r="BD38" s="52" t="s">
        <v>22</v>
      </c>
      <c r="BE38" s="19">
        <v>1720</v>
      </c>
      <c r="BF38" s="50">
        <v>764</v>
      </c>
      <c r="BG38" s="56" t="s">
        <v>61</v>
      </c>
      <c r="BH38" s="50" t="s">
        <v>61</v>
      </c>
      <c r="BI38" s="23">
        <v>1127</v>
      </c>
      <c r="BJ38" s="50">
        <v>512</v>
      </c>
      <c r="BK38" s="19">
        <v>922</v>
      </c>
      <c r="BL38" s="50">
        <v>671</v>
      </c>
      <c r="BM38" s="19">
        <v>2206</v>
      </c>
      <c r="BN38" s="50">
        <v>695</v>
      </c>
      <c r="BO38" s="52" t="s">
        <v>22</v>
      </c>
      <c r="BP38" s="19">
        <v>218</v>
      </c>
      <c r="BQ38" s="50">
        <v>171</v>
      </c>
      <c r="BR38" s="19">
        <v>113</v>
      </c>
      <c r="BS38" s="50">
        <v>137</v>
      </c>
      <c r="BT38" s="19">
        <v>1354</v>
      </c>
      <c r="BU38" s="50">
        <v>715</v>
      </c>
      <c r="BV38" s="19">
        <v>446</v>
      </c>
      <c r="BW38" s="50">
        <v>342</v>
      </c>
      <c r="BX38" s="19">
        <v>1617</v>
      </c>
      <c r="BY38" s="50">
        <v>721</v>
      </c>
      <c r="BZ38" s="52" t="s">
        <v>22</v>
      </c>
      <c r="CA38" s="19">
        <v>1318</v>
      </c>
      <c r="CB38" s="50">
        <v>685</v>
      </c>
      <c r="CC38" s="19">
        <v>5731</v>
      </c>
      <c r="CD38" s="50">
        <v>1680</v>
      </c>
      <c r="CE38" s="19">
        <v>3912</v>
      </c>
      <c r="CF38" s="50">
        <v>1056</v>
      </c>
      <c r="CG38" s="19">
        <v>265</v>
      </c>
      <c r="CH38" s="50">
        <v>202</v>
      </c>
      <c r="CI38" s="19">
        <v>11318</v>
      </c>
      <c r="CJ38" s="50">
        <v>2251</v>
      </c>
      <c r="CK38" s="52" t="s">
        <v>22</v>
      </c>
      <c r="CL38" s="19">
        <v>705</v>
      </c>
      <c r="CM38" s="50">
        <v>307</v>
      </c>
      <c r="CN38" s="19">
        <v>811</v>
      </c>
      <c r="CO38" s="50">
        <v>440</v>
      </c>
      <c r="CP38" s="19">
        <v>2739</v>
      </c>
      <c r="CQ38" s="50">
        <v>686</v>
      </c>
      <c r="CR38" s="19">
        <v>68</v>
      </c>
      <c r="CS38" s="50">
        <v>114</v>
      </c>
      <c r="CT38" s="19">
        <v>1822</v>
      </c>
      <c r="CU38" s="50">
        <v>797</v>
      </c>
      <c r="CV38" s="52" t="s">
        <v>22</v>
      </c>
      <c r="CW38" s="19">
        <v>66</v>
      </c>
      <c r="CX38" s="50">
        <v>77</v>
      </c>
      <c r="CY38" s="19">
        <v>3259</v>
      </c>
      <c r="CZ38" s="50">
        <v>997</v>
      </c>
      <c r="DA38" s="19">
        <v>8638</v>
      </c>
      <c r="DB38" s="50">
        <v>2574</v>
      </c>
      <c r="DC38" s="19">
        <v>819</v>
      </c>
      <c r="DD38" s="50">
        <v>534</v>
      </c>
      <c r="DE38" s="19">
        <v>60</v>
      </c>
      <c r="DF38" s="50">
        <v>120</v>
      </c>
      <c r="DG38" s="52" t="s">
        <v>22</v>
      </c>
      <c r="DH38" s="19">
        <v>3057</v>
      </c>
      <c r="DI38" s="50">
        <v>855</v>
      </c>
      <c r="DJ38" s="19">
        <v>2146</v>
      </c>
      <c r="DK38" s="50">
        <v>839</v>
      </c>
      <c r="DL38" s="19">
        <v>353</v>
      </c>
      <c r="DM38" s="50">
        <v>279</v>
      </c>
      <c r="DN38" s="19">
        <v>4768</v>
      </c>
      <c r="DO38" s="50">
        <v>1111</v>
      </c>
      <c r="DP38" s="19">
        <v>1277</v>
      </c>
      <c r="DQ38" s="50">
        <v>862</v>
      </c>
      <c r="DR38" s="52" t="s">
        <v>22</v>
      </c>
      <c r="DS38" s="19">
        <v>45904</v>
      </c>
      <c r="DT38" s="50">
        <v>4348</v>
      </c>
      <c r="DU38" s="19">
        <v>782</v>
      </c>
      <c r="DV38" s="50">
        <v>797</v>
      </c>
      <c r="DW38" s="19">
        <v>422</v>
      </c>
      <c r="DX38" s="50">
        <v>306</v>
      </c>
      <c r="DY38" s="19">
        <v>44700</v>
      </c>
      <c r="DZ38" s="50">
        <v>4217</v>
      </c>
    </row>
    <row r="39" spans="1:130" s="85" customFormat="1" x14ac:dyDescent="0.2">
      <c r="A39" s="52" t="s">
        <v>23</v>
      </c>
      <c r="B39" s="53">
        <v>5315228</v>
      </c>
      <c r="C39" s="54">
        <v>2787</v>
      </c>
      <c r="D39" s="53">
        <v>4536303</v>
      </c>
      <c r="E39" s="54">
        <v>18312</v>
      </c>
      <c r="F39" s="53">
        <v>653012</v>
      </c>
      <c r="G39" s="54">
        <v>17074</v>
      </c>
      <c r="H39" s="53">
        <v>101042</v>
      </c>
      <c r="I39" s="54">
        <v>6534</v>
      </c>
      <c r="J39" s="19">
        <v>1299</v>
      </c>
      <c r="K39" s="50">
        <v>919</v>
      </c>
      <c r="L39" s="52" t="s">
        <v>23</v>
      </c>
      <c r="M39" s="23">
        <v>523</v>
      </c>
      <c r="N39" s="50">
        <v>312</v>
      </c>
      <c r="O39" s="19">
        <v>3065</v>
      </c>
      <c r="P39" s="50">
        <v>861</v>
      </c>
      <c r="Q39" s="19">
        <v>375</v>
      </c>
      <c r="R39" s="50">
        <v>222</v>
      </c>
      <c r="S39" s="19">
        <v>8086</v>
      </c>
      <c r="T39" s="50">
        <v>2263</v>
      </c>
      <c r="U39" s="19">
        <v>3565</v>
      </c>
      <c r="V39" s="50">
        <v>1095</v>
      </c>
      <c r="W39" s="52" t="s">
        <v>23</v>
      </c>
      <c r="X39" s="19">
        <v>696</v>
      </c>
      <c r="Y39" s="50">
        <v>360</v>
      </c>
      <c r="Z39" s="19">
        <v>0</v>
      </c>
      <c r="AA39" s="50">
        <v>139</v>
      </c>
      <c r="AB39" s="19">
        <v>310</v>
      </c>
      <c r="AC39" s="50">
        <v>353</v>
      </c>
      <c r="AD39" s="19">
        <v>2372</v>
      </c>
      <c r="AE39" s="50">
        <v>752</v>
      </c>
      <c r="AF39" s="19">
        <v>2235</v>
      </c>
      <c r="AG39" s="50">
        <v>1482</v>
      </c>
      <c r="AH39" s="52" t="s">
        <v>23</v>
      </c>
      <c r="AI39" s="19">
        <v>1277</v>
      </c>
      <c r="AJ39" s="50">
        <v>1179</v>
      </c>
      <c r="AK39" s="19">
        <v>575</v>
      </c>
      <c r="AL39" s="50">
        <v>531</v>
      </c>
      <c r="AM39" s="19">
        <v>5896</v>
      </c>
      <c r="AN39" s="50">
        <v>1405</v>
      </c>
      <c r="AO39" s="19">
        <v>2026</v>
      </c>
      <c r="AP39" s="50">
        <v>1057</v>
      </c>
      <c r="AQ39" s="19">
        <v>7220</v>
      </c>
      <c r="AR39" s="50">
        <v>1774</v>
      </c>
      <c r="AS39" s="52" t="s">
        <v>23</v>
      </c>
      <c r="AT39" s="19">
        <v>924</v>
      </c>
      <c r="AU39" s="50">
        <v>513</v>
      </c>
      <c r="AV39" s="19">
        <v>57</v>
      </c>
      <c r="AW39" s="50">
        <v>103</v>
      </c>
      <c r="AX39" s="19">
        <v>791</v>
      </c>
      <c r="AY39" s="50">
        <v>858</v>
      </c>
      <c r="AZ39" s="19">
        <v>187</v>
      </c>
      <c r="BA39" s="50">
        <v>136</v>
      </c>
      <c r="BB39" s="19">
        <v>1841</v>
      </c>
      <c r="BC39" s="50">
        <v>2080</v>
      </c>
      <c r="BD39" s="52" t="s">
        <v>23</v>
      </c>
      <c r="BE39" s="19">
        <v>814</v>
      </c>
      <c r="BF39" s="50">
        <v>434</v>
      </c>
      <c r="BG39" s="19">
        <v>2212</v>
      </c>
      <c r="BH39" s="50">
        <v>822</v>
      </c>
      <c r="BI39" s="56" t="s">
        <v>61</v>
      </c>
      <c r="BJ39" s="50" t="s">
        <v>61</v>
      </c>
      <c r="BK39" s="23">
        <v>202</v>
      </c>
      <c r="BL39" s="50">
        <v>323</v>
      </c>
      <c r="BM39" s="19">
        <v>1709</v>
      </c>
      <c r="BN39" s="50">
        <v>750</v>
      </c>
      <c r="BO39" s="52" t="s">
        <v>23</v>
      </c>
      <c r="BP39" s="19">
        <v>1257</v>
      </c>
      <c r="BQ39" s="50">
        <v>900</v>
      </c>
      <c r="BR39" s="19">
        <v>992</v>
      </c>
      <c r="BS39" s="50">
        <v>477</v>
      </c>
      <c r="BT39" s="19">
        <v>932</v>
      </c>
      <c r="BU39" s="50">
        <v>542</v>
      </c>
      <c r="BV39" s="19">
        <v>0</v>
      </c>
      <c r="BW39" s="50">
        <v>139</v>
      </c>
      <c r="BX39" s="19">
        <v>1038</v>
      </c>
      <c r="BY39" s="50">
        <v>546</v>
      </c>
      <c r="BZ39" s="52" t="s">
        <v>23</v>
      </c>
      <c r="CA39" s="19">
        <v>322</v>
      </c>
      <c r="CB39" s="50">
        <v>224</v>
      </c>
      <c r="CC39" s="19">
        <v>1849</v>
      </c>
      <c r="CD39" s="50">
        <v>732</v>
      </c>
      <c r="CE39" s="19">
        <v>1745</v>
      </c>
      <c r="CF39" s="50">
        <v>956</v>
      </c>
      <c r="CG39" s="19">
        <v>6672</v>
      </c>
      <c r="CH39" s="50">
        <v>1485</v>
      </c>
      <c r="CI39" s="19">
        <v>2635</v>
      </c>
      <c r="CJ39" s="50">
        <v>1248</v>
      </c>
      <c r="CK39" s="52" t="s">
        <v>23</v>
      </c>
      <c r="CL39" s="19">
        <v>1212</v>
      </c>
      <c r="CM39" s="50">
        <v>894</v>
      </c>
      <c r="CN39" s="19">
        <v>781</v>
      </c>
      <c r="CO39" s="50">
        <v>513</v>
      </c>
      <c r="CP39" s="19">
        <v>1106</v>
      </c>
      <c r="CQ39" s="50">
        <v>570</v>
      </c>
      <c r="CR39" s="19">
        <v>299</v>
      </c>
      <c r="CS39" s="50">
        <v>226</v>
      </c>
      <c r="CT39" s="19">
        <v>1705</v>
      </c>
      <c r="CU39" s="50">
        <v>1448</v>
      </c>
      <c r="CV39" s="52" t="s">
        <v>23</v>
      </c>
      <c r="CW39" s="19">
        <v>3442</v>
      </c>
      <c r="CX39" s="50">
        <v>990</v>
      </c>
      <c r="CY39" s="19">
        <v>1738</v>
      </c>
      <c r="CZ39" s="50">
        <v>1141</v>
      </c>
      <c r="DA39" s="19">
        <v>4001</v>
      </c>
      <c r="DB39" s="50">
        <v>1244</v>
      </c>
      <c r="DC39" s="19">
        <v>429</v>
      </c>
      <c r="DD39" s="50">
        <v>312</v>
      </c>
      <c r="DE39" s="19">
        <v>77</v>
      </c>
      <c r="DF39" s="50">
        <v>126</v>
      </c>
      <c r="DG39" s="52" t="s">
        <v>23</v>
      </c>
      <c r="DH39" s="19">
        <v>1037</v>
      </c>
      <c r="DI39" s="50">
        <v>434</v>
      </c>
      <c r="DJ39" s="19">
        <v>1685</v>
      </c>
      <c r="DK39" s="50">
        <v>678</v>
      </c>
      <c r="DL39" s="19">
        <v>0</v>
      </c>
      <c r="DM39" s="50">
        <v>139</v>
      </c>
      <c r="DN39" s="19">
        <v>17618</v>
      </c>
      <c r="DO39" s="50">
        <v>2358</v>
      </c>
      <c r="DP39" s="19">
        <v>213</v>
      </c>
      <c r="DQ39" s="50">
        <v>213</v>
      </c>
      <c r="DR39" s="52" t="s">
        <v>23</v>
      </c>
      <c r="DS39" s="19">
        <v>24871</v>
      </c>
      <c r="DT39" s="50">
        <v>3235</v>
      </c>
      <c r="DU39" s="19">
        <v>134</v>
      </c>
      <c r="DV39" s="50">
        <v>136</v>
      </c>
      <c r="DW39" s="19">
        <v>234</v>
      </c>
      <c r="DX39" s="50">
        <v>283</v>
      </c>
      <c r="DY39" s="19">
        <v>24503</v>
      </c>
      <c r="DZ39" s="50">
        <v>3179</v>
      </c>
    </row>
    <row r="40" spans="1:130" s="85" customFormat="1" x14ac:dyDescent="0.2">
      <c r="A40" s="52" t="s">
        <v>24</v>
      </c>
      <c r="B40" s="53">
        <v>2947696</v>
      </c>
      <c r="C40" s="54">
        <v>2744</v>
      </c>
      <c r="D40" s="53">
        <v>2529377</v>
      </c>
      <c r="E40" s="54">
        <v>17940</v>
      </c>
      <c r="F40" s="53">
        <v>339807</v>
      </c>
      <c r="G40" s="54">
        <v>16126</v>
      </c>
      <c r="H40" s="53">
        <v>73500</v>
      </c>
      <c r="I40" s="54">
        <v>7080</v>
      </c>
      <c r="J40" s="19">
        <v>5141</v>
      </c>
      <c r="K40" s="50">
        <v>1870</v>
      </c>
      <c r="L40" s="52" t="s">
        <v>24</v>
      </c>
      <c r="M40" s="23">
        <v>0</v>
      </c>
      <c r="N40" s="50">
        <v>198</v>
      </c>
      <c r="O40" s="19">
        <v>710</v>
      </c>
      <c r="P40" s="50">
        <v>509</v>
      </c>
      <c r="Q40" s="19">
        <v>2680</v>
      </c>
      <c r="R40" s="50">
        <v>1447</v>
      </c>
      <c r="S40" s="19">
        <v>4371</v>
      </c>
      <c r="T40" s="50">
        <v>1070</v>
      </c>
      <c r="U40" s="19">
        <v>799</v>
      </c>
      <c r="V40" s="50">
        <v>426</v>
      </c>
      <c r="W40" s="52" t="s">
        <v>24</v>
      </c>
      <c r="X40" s="19">
        <v>106</v>
      </c>
      <c r="Y40" s="50">
        <v>147</v>
      </c>
      <c r="Z40" s="19">
        <v>0</v>
      </c>
      <c r="AA40" s="50">
        <v>198</v>
      </c>
      <c r="AB40" s="19">
        <v>97</v>
      </c>
      <c r="AC40" s="50">
        <v>164</v>
      </c>
      <c r="AD40" s="19">
        <v>4676</v>
      </c>
      <c r="AE40" s="50">
        <v>1396</v>
      </c>
      <c r="AF40" s="19">
        <v>2669</v>
      </c>
      <c r="AG40" s="50">
        <v>865</v>
      </c>
      <c r="AH40" s="52" t="s">
        <v>24</v>
      </c>
      <c r="AI40" s="19">
        <v>184</v>
      </c>
      <c r="AJ40" s="50">
        <v>191</v>
      </c>
      <c r="AK40" s="19">
        <v>586</v>
      </c>
      <c r="AL40" s="50">
        <v>597</v>
      </c>
      <c r="AM40" s="19">
        <v>2703</v>
      </c>
      <c r="AN40" s="50">
        <v>933</v>
      </c>
      <c r="AO40" s="19">
        <v>1200</v>
      </c>
      <c r="AP40" s="50">
        <v>621</v>
      </c>
      <c r="AQ40" s="19">
        <v>160</v>
      </c>
      <c r="AR40" s="50">
        <v>275</v>
      </c>
      <c r="AS40" s="52" t="s">
        <v>24</v>
      </c>
      <c r="AT40" s="19">
        <v>400</v>
      </c>
      <c r="AU40" s="50">
        <v>339</v>
      </c>
      <c r="AV40" s="19">
        <v>446</v>
      </c>
      <c r="AW40" s="50">
        <v>276</v>
      </c>
      <c r="AX40" s="19">
        <v>8588</v>
      </c>
      <c r="AY40" s="50">
        <v>2293</v>
      </c>
      <c r="AZ40" s="19">
        <v>163</v>
      </c>
      <c r="BA40" s="50">
        <v>167</v>
      </c>
      <c r="BB40" s="19">
        <v>379</v>
      </c>
      <c r="BC40" s="50">
        <v>262</v>
      </c>
      <c r="BD40" s="52" t="s">
        <v>24</v>
      </c>
      <c r="BE40" s="19">
        <v>67</v>
      </c>
      <c r="BF40" s="50">
        <v>113</v>
      </c>
      <c r="BG40" s="19">
        <v>1768</v>
      </c>
      <c r="BH40" s="50">
        <v>1071</v>
      </c>
      <c r="BI40" s="19">
        <v>568</v>
      </c>
      <c r="BJ40" s="50">
        <v>385</v>
      </c>
      <c r="BK40" s="56" t="s">
        <v>61</v>
      </c>
      <c r="BL40" s="50" t="s">
        <v>61</v>
      </c>
      <c r="BM40" s="23">
        <v>2634</v>
      </c>
      <c r="BN40" s="50">
        <v>1581</v>
      </c>
      <c r="BO40" s="52" t="s">
        <v>24</v>
      </c>
      <c r="BP40" s="19">
        <v>166</v>
      </c>
      <c r="BQ40" s="50">
        <v>168</v>
      </c>
      <c r="BR40" s="19">
        <v>138</v>
      </c>
      <c r="BS40" s="50">
        <v>159</v>
      </c>
      <c r="BT40" s="19">
        <v>526</v>
      </c>
      <c r="BU40" s="50">
        <v>342</v>
      </c>
      <c r="BV40" s="19">
        <v>60</v>
      </c>
      <c r="BW40" s="50">
        <v>117</v>
      </c>
      <c r="BX40" s="19">
        <v>2127</v>
      </c>
      <c r="BY40" s="50">
        <v>1495</v>
      </c>
      <c r="BZ40" s="52" t="s">
        <v>24</v>
      </c>
      <c r="CA40" s="19">
        <v>86</v>
      </c>
      <c r="CB40" s="50">
        <v>102</v>
      </c>
      <c r="CC40" s="19">
        <v>1492</v>
      </c>
      <c r="CD40" s="50">
        <v>660</v>
      </c>
      <c r="CE40" s="19">
        <v>1709</v>
      </c>
      <c r="CF40" s="50">
        <v>609</v>
      </c>
      <c r="CG40" s="19">
        <v>98</v>
      </c>
      <c r="CH40" s="50">
        <v>118</v>
      </c>
      <c r="CI40" s="19">
        <v>896</v>
      </c>
      <c r="CJ40" s="50">
        <v>703</v>
      </c>
      <c r="CK40" s="52" t="s">
        <v>24</v>
      </c>
      <c r="CL40" s="19">
        <v>562</v>
      </c>
      <c r="CM40" s="50">
        <v>352</v>
      </c>
      <c r="CN40" s="19">
        <v>465</v>
      </c>
      <c r="CO40" s="50">
        <v>768</v>
      </c>
      <c r="CP40" s="19">
        <v>613</v>
      </c>
      <c r="CQ40" s="50">
        <v>434</v>
      </c>
      <c r="CR40" s="19">
        <v>185</v>
      </c>
      <c r="CS40" s="50">
        <v>229</v>
      </c>
      <c r="CT40" s="19">
        <v>596</v>
      </c>
      <c r="CU40" s="50">
        <v>469</v>
      </c>
      <c r="CV40" s="52" t="s">
        <v>24</v>
      </c>
      <c r="CW40" s="19">
        <v>79</v>
      </c>
      <c r="CX40" s="50">
        <v>129</v>
      </c>
      <c r="CY40" s="19">
        <v>11643</v>
      </c>
      <c r="CZ40" s="50">
        <v>2856</v>
      </c>
      <c r="DA40" s="19">
        <v>7230</v>
      </c>
      <c r="DB40" s="50">
        <v>2491</v>
      </c>
      <c r="DC40" s="19">
        <v>454</v>
      </c>
      <c r="DD40" s="50">
        <v>724</v>
      </c>
      <c r="DE40" s="19">
        <v>0</v>
      </c>
      <c r="DF40" s="50">
        <v>198</v>
      </c>
      <c r="DG40" s="52" t="s">
        <v>24</v>
      </c>
      <c r="DH40" s="19">
        <v>1929</v>
      </c>
      <c r="DI40" s="50">
        <v>1285</v>
      </c>
      <c r="DJ40" s="19">
        <v>433</v>
      </c>
      <c r="DK40" s="50">
        <v>309</v>
      </c>
      <c r="DL40" s="19">
        <v>0</v>
      </c>
      <c r="DM40" s="50">
        <v>198</v>
      </c>
      <c r="DN40" s="19">
        <v>611</v>
      </c>
      <c r="DO40" s="50">
        <v>521</v>
      </c>
      <c r="DP40" s="19">
        <v>307</v>
      </c>
      <c r="DQ40" s="50">
        <v>287</v>
      </c>
      <c r="DR40" s="52" t="s">
        <v>24</v>
      </c>
      <c r="DS40" s="19">
        <v>5012</v>
      </c>
      <c r="DT40" s="50">
        <v>1277</v>
      </c>
      <c r="DU40" s="19">
        <v>81</v>
      </c>
      <c r="DV40" s="50">
        <v>108</v>
      </c>
      <c r="DW40" s="19">
        <v>59</v>
      </c>
      <c r="DX40" s="50">
        <v>100</v>
      </c>
      <c r="DY40" s="19">
        <v>4872</v>
      </c>
      <c r="DZ40" s="50">
        <v>1263</v>
      </c>
    </row>
    <row r="41" spans="1:130" s="85" customFormat="1" x14ac:dyDescent="0.2">
      <c r="A41" s="52"/>
      <c r="B41" s="53"/>
      <c r="C41" s="54"/>
      <c r="D41" s="53"/>
      <c r="E41" s="54"/>
      <c r="F41" s="53"/>
      <c r="G41" s="54"/>
      <c r="H41" s="53"/>
      <c r="I41" s="54"/>
      <c r="J41" s="19"/>
      <c r="K41" s="50"/>
      <c r="L41" s="52"/>
      <c r="M41" s="23"/>
      <c r="N41" s="50"/>
      <c r="O41" s="19"/>
      <c r="P41" s="50"/>
      <c r="Q41" s="19"/>
      <c r="R41" s="50"/>
      <c r="S41" s="19"/>
      <c r="T41" s="50"/>
      <c r="U41" s="19"/>
      <c r="V41" s="50"/>
      <c r="W41" s="52"/>
      <c r="X41" s="19"/>
      <c r="Y41" s="50"/>
      <c r="Z41" s="19"/>
      <c r="AA41" s="50"/>
      <c r="AB41" s="19"/>
      <c r="AC41" s="50"/>
      <c r="AD41" s="19"/>
      <c r="AE41" s="50"/>
      <c r="AF41" s="19"/>
      <c r="AG41" s="50"/>
      <c r="AH41" s="52"/>
      <c r="AI41" s="19"/>
      <c r="AJ41" s="50"/>
      <c r="AK41" s="19"/>
      <c r="AL41" s="50"/>
      <c r="AM41" s="19"/>
      <c r="AN41" s="50"/>
      <c r="AO41" s="19"/>
      <c r="AP41" s="50"/>
      <c r="AQ41" s="19"/>
      <c r="AR41" s="50"/>
      <c r="AS41" s="52"/>
      <c r="AT41" s="19"/>
      <c r="AU41" s="50"/>
      <c r="AV41" s="19"/>
      <c r="AW41" s="50"/>
      <c r="AX41" s="19"/>
      <c r="AY41" s="50"/>
      <c r="AZ41" s="19"/>
      <c r="BA41" s="50"/>
      <c r="BB41" s="19"/>
      <c r="BC41" s="50"/>
      <c r="BD41" s="52"/>
      <c r="BE41" s="19"/>
      <c r="BF41" s="50"/>
      <c r="BG41" s="19"/>
      <c r="BH41" s="50"/>
      <c r="BI41" s="19"/>
      <c r="BJ41" s="50"/>
      <c r="BK41" s="19"/>
      <c r="BL41" s="50"/>
      <c r="BM41" s="19"/>
      <c r="BN41" s="50"/>
      <c r="BO41" s="52"/>
      <c r="BP41" s="19"/>
      <c r="BQ41" s="50"/>
      <c r="BR41" s="19"/>
      <c r="BS41" s="50"/>
      <c r="BT41" s="19"/>
      <c r="BU41" s="50"/>
      <c r="BV41" s="19"/>
      <c r="BW41" s="50"/>
      <c r="BX41" s="19"/>
      <c r="BY41" s="50"/>
      <c r="BZ41" s="52"/>
      <c r="CA41" s="19"/>
      <c r="CB41" s="50"/>
      <c r="CC41" s="19"/>
      <c r="CD41" s="50"/>
      <c r="CE41" s="19"/>
      <c r="CF41" s="50"/>
      <c r="CG41" s="19"/>
      <c r="CH41" s="50"/>
      <c r="CI41" s="19"/>
      <c r="CJ41" s="50"/>
      <c r="CK41" s="52"/>
      <c r="CL41" s="19"/>
      <c r="CM41" s="50"/>
      <c r="CN41" s="19"/>
      <c r="CO41" s="50"/>
      <c r="CP41" s="19"/>
      <c r="CQ41" s="50"/>
      <c r="CR41" s="19"/>
      <c r="CS41" s="50"/>
      <c r="CT41" s="19"/>
      <c r="CU41" s="50"/>
      <c r="CV41" s="52"/>
      <c r="CW41" s="19"/>
      <c r="CX41" s="50"/>
      <c r="CY41" s="19"/>
      <c r="CZ41" s="50"/>
      <c r="DA41" s="19"/>
      <c r="DB41" s="50"/>
      <c r="DC41" s="19"/>
      <c r="DD41" s="50"/>
      <c r="DE41" s="19"/>
      <c r="DF41" s="50"/>
      <c r="DG41" s="52"/>
      <c r="DH41" s="19"/>
      <c r="DI41" s="50"/>
      <c r="DJ41" s="19"/>
      <c r="DK41" s="50"/>
      <c r="DL41" s="19"/>
      <c r="DM41" s="50"/>
      <c r="DN41" s="19"/>
      <c r="DO41" s="50"/>
      <c r="DP41" s="19"/>
      <c r="DQ41" s="50"/>
      <c r="DR41" s="52"/>
      <c r="DS41" s="19"/>
      <c r="DT41" s="50"/>
      <c r="DU41" s="19"/>
      <c r="DV41" s="50"/>
      <c r="DW41" s="19"/>
      <c r="DX41" s="50"/>
      <c r="DY41" s="19"/>
      <c r="DZ41" s="50"/>
    </row>
    <row r="42" spans="1:130" s="85" customFormat="1" x14ac:dyDescent="0.2">
      <c r="A42" s="52" t="s">
        <v>25</v>
      </c>
      <c r="B42" s="53">
        <v>5951913</v>
      </c>
      <c r="C42" s="54">
        <v>3866</v>
      </c>
      <c r="D42" s="53">
        <v>4965459</v>
      </c>
      <c r="E42" s="54">
        <v>21306</v>
      </c>
      <c r="F42" s="53">
        <v>801093</v>
      </c>
      <c r="G42" s="54">
        <v>19635</v>
      </c>
      <c r="H42" s="53">
        <v>162930</v>
      </c>
      <c r="I42" s="54">
        <v>8034</v>
      </c>
      <c r="J42" s="19">
        <v>1333</v>
      </c>
      <c r="K42" s="50">
        <v>768</v>
      </c>
      <c r="L42" s="52" t="s">
        <v>25</v>
      </c>
      <c r="M42" s="23">
        <v>2186</v>
      </c>
      <c r="N42" s="50">
        <v>1289</v>
      </c>
      <c r="O42" s="19">
        <v>2297</v>
      </c>
      <c r="P42" s="50">
        <v>741</v>
      </c>
      <c r="Q42" s="19">
        <v>9434</v>
      </c>
      <c r="R42" s="50">
        <v>2224</v>
      </c>
      <c r="S42" s="19">
        <v>10717</v>
      </c>
      <c r="T42" s="50">
        <v>2409</v>
      </c>
      <c r="U42" s="19">
        <v>3798</v>
      </c>
      <c r="V42" s="50">
        <v>1371</v>
      </c>
      <c r="W42" s="52" t="s">
        <v>25</v>
      </c>
      <c r="X42" s="19">
        <v>410</v>
      </c>
      <c r="Y42" s="50">
        <v>331</v>
      </c>
      <c r="Z42" s="19">
        <v>234</v>
      </c>
      <c r="AA42" s="50">
        <v>314</v>
      </c>
      <c r="AB42" s="19">
        <v>144</v>
      </c>
      <c r="AC42" s="50">
        <v>172</v>
      </c>
      <c r="AD42" s="19">
        <v>8374</v>
      </c>
      <c r="AE42" s="50">
        <v>1990</v>
      </c>
      <c r="AF42" s="19">
        <v>3451</v>
      </c>
      <c r="AG42" s="50">
        <v>1391</v>
      </c>
      <c r="AH42" s="52" t="s">
        <v>25</v>
      </c>
      <c r="AI42" s="19">
        <v>2114</v>
      </c>
      <c r="AJ42" s="50">
        <v>1271</v>
      </c>
      <c r="AK42" s="19">
        <v>596</v>
      </c>
      <c r="AL42" s="50">
        <v>478</v>
      </c>
      <c r="AM42" s="19">
        <v>22001</v>
      </c>
      <c r="AN42" s="50">
        <v>2893</v>
      </c>
      <c r="AO42" s="19">
        <v>4184</v>
      </c>
      <c r="AP42" s="50">
        <v>1267</v>
      </c>
      <c r="AQ42" s="19">
        <v>5956</v>
      </c>
      <c r="AR42" s="50">
        <v>1324</v>
      </c>
      <c r="AS42" s="52" t="s">
        <v>25</v>
      </c>
      <c r="AT42" s="19">
        <v>20218</v>
      </c>
      <c r="AU42" s="50">
        <v>3673</v>
      </c>
      <c r="AV42" s="19">
        <v>2291</v>
      </c>
      <c r="AW42" s="50">
        <v>1067</v>
      </c>
      <c r="AX42" s="19">
        <v>1178</v>
      </c>
      <c r="AY42" s="50">
        <v>651</v>
      </c>
      <c r="AZ42" s="19">
        <v>996</v>
      </c>
      <c r="BA42" s="50">
        <v>1247</v>
      </c>
      <c r="BB42" s="19">
        <v>1246</v>
      </c>
      <c r="BC42" s="50">
        <v>717</v>
      </c>
      <c r="BD42" s="52" t="s">
        <v>25</v>
      </c>
      <c r="BE42" s="19">
        <v>810</v>
      </c>
      <c r="BF42" s="50">
        <v>486</v>
      </c>
      <c r="BG42" s="19">
        <v>2964</v>
      </c>
      <c r="BH42" s="50">
        <v>1169</v>
      </c>
      <c r="BI42" s="19">
        <v>2798</v>
      </c>
      <c r="BJ42" s="50">
        <v>1265</v>
      </c>
      <c r="BK42" s="19">
        <v>1110</v>
      </c>
      <c r="BL42" s="50">
        <v>532</v>
      </c>
      <c r="BM42" s="56" t="s">
        <v>61</v>
      </c>
      <c r="BN42" s="50" t="s">
        <v>61</v>
      </c>
      <c r="BO42" s="52" t="s">
        <v>25</v>
      </c>
      <c r="BP42" s="23">
        <v>511</v>
      </c>
      <c r="BQ42" s="50">
        <v>506</v>
      </c>
      <c r="BR42" s="19">
        <v>1999</v>
      </c>
      <c r="BS42" s="50">
        <v>833</v>
      </c>
      <c r="BT42" s="19">
        <v>836</v>
      </c>
      <c r="BU42" s="50">
        <v>366</v>
      </c>
      <c r="BV42" s="19">
        <v>35</v>
      </c>
      <c r="BW42" s="50">
        <v>58</v>
      </c>
      <c r="BX42" s="19">
        <v>960</v>
      </c>
      <c r="BY42" s="50">
        <v>536</v>
      </c>
      <c r="BZ42" s="52" t="s">
        <v>25</v>
      </c>
      <c r="CA42" s="19">
        <v>451</v>
      </c>
      <c r="CB42" s="50">
        <v>309</v>
      </c>
      <c r="CC42" s="19">
        <v>2834</v>
      </c>
      <c r="CD42" s="50">
        <v>918</v>
      </c>
      <c r="CE42" s="19">
        <v>3988</v>
      </c>
      <c r="CF42" s="50">
        <v>1420</v>
      </c>
      <c r="CG42" s="19">
        <v>636</v>
      </c>
      <c r="CH42" s="50">
        <v>462</v>
      </c>
      <c r="CI42" s="19">
        <v>3557</v>
      </c>
      <c r="CJ42" s="50">
        <v>1317</v>
      </c>
      <c r="CK42" s="52" t="s">
        <v>25</v>
      </c>
      <c r="CL42" s="19">
        <v>5298</v>
      </c>
      <c r="CM42" s="50">
        <v>2199</v>
      </c>
      <c r="CN42" s="19">
        <v>1186</v>
      </c>
      <c r="CO42" s="50">
        <v>899</v>
      </c>
      <c r="CP42" s="19">
        <v>1535</v>
      </c>
      <c r="CQ42" s="50">
        <v>639</v>
      </c>
      <c r="CR42" s="19">
        <v>361</v>
      </c>
      <c r="CS42" s="50">
        <v>582</v>
      </c>
      <c r="CT42" s="19">
        <v>2856</v>
      </c>
      <c r="CU42" s="50">
        <v>1625</v>
      </c>
      <c r="CV42" s="52" t="s">
        <v>25</v>
      </c>
      <c r="CW42" s="19">
        <v>527</v>
      </c>
      <c r="CX42" s="50">
        <v>542</v>
      </c>
      <c r="CY42" s="19">
        <v>3122</v>
      </c>
      <c r="CZ42" s="50">
        <v>1350</v>
      </c>
      <c r="DA42" s="19">
        <v>9278</v>
      </c>
      <c r="DB42" s="50">
        <v>2841</v>
      </c>
      <c r="DC42" s="19">
        <v>3287</v>
      </c>
      <c r="DD42" s="50">
        <v>1733</v>
      </c>
      <c r="DE42" s="19">
        <v>318</v>
      </c>
      <c r="DF42" s="50">
        <v>413</v>
      </c>
      <c r="DG42" s="52" t="s">
        <v>25</v>
      </c>
      <c r="DH42" s="19">
        <v>2609</v>
      </c>
      <c r="DI42" s="50">
        <v>1081</v>
      </c>
      <c r="DJ42" s="19">
        <v>2312</v>
      </c>
      <c r="DK42" s="50">
        <v>1093</v>
      </c>
      <c r="DL42" s="19">
        <v>148</v>
      </c>
      <c r="DM42" s="50">
        <v>181</v>
      </c>
      <c r="DN42" s="19">
        <v>2636</v>
      </c>
      <c r="DO42" s="50">
        <v>999</v>
      </c>
      <c r="DP42" s="19">
        <v>810</v>
      </c>
      <c r="DQ42" s="50">
        <v>452</v>
      </c>
      <c r="DR42" s="52" t="s">
        <v>25</v>
      </c>
      <c r="DS42" s="19">
        <v>22431</v>
      </c>
      <c r="DT42" s="50">
        <v>3287</v>
      </c>
      <c r="DU42" s="19">
        <v>826</v>
      </c>
      <c r="DV42" s="50">
        <v>958</v>
      </c>
      <c r="DW42" s="19">
        <v>308</v>
      </c>
      <c r="DX42" s="50">
        <v>399</v>
      </c>
      <c r="DY42" s="19">
        <v>21297</v>
      </c>
      <c r="DZ42" s="50">
        <v>2935</v>
      </c>
    </row>
    <row r="43" spans="1:130" s="85" customFormat="1" x14ac:dyDescent="0.2">
      <c r="A43" s="52" t="s">
        <v>26</v>
      </c>
      <c r="B43" s="53">
        <v>995544</v>
      </c>
      <c r="C43" s="54">
        <v>947</v>
      </c>
      <c r="D43" s="53">
        <v>829489</v>
      </c>
      <c r="E43" s="54">
        <v>8669</v>
      </c>
      <c r="F43" s="53">
        <v>126463</v>
      </c>
      <c r="G43" s="54">
        <v>7466</v>
      </c>
      <c r="H43" s="53">
        <v>37690</v>
      </c>
      <c r="I43" s="54">
        <v>4305</v>
      </c>
      <c r="J43" s="19">
        <v>31</v>
      </c>
      <c r="K43" s="50">
        <v>55</v>
      </c>
      <c r="L43" s="52" t="s">
        <v>26</v>
      </c>
      <c r="M43" s="23">
        <v>726</v>
      </c>
      <c r="N43" s="50">
        <v>442</v>
      </c>
      <c r="O43" s="19">
        <v>1548</v>
      </c>
      <c r="P43" s="50">
        <v>938</v>
      </c>
      <c r="Q43" s="19">
        <v>63</v>
      </c>
      <c r="R43" s="50">
        <v>102</v>
      </c>
      <c r="S43" s="19">
        <v>5428</v>
      </c>
      <c r="T43" s="50">
        <v>2229</v>
      </c>
      <c r="U43" s="19">
        <v>2135</v>
      </c>
      <c r="V43" s="50">
        <v>896</v>
      </c>
      <c r="W43" s="52" t="s">
        <v>26</v>
      </c>
      <c r="X43" s="19">
        <v>0</v>
      </c>
      <c r="Y43" s="50">
        <v>157</v>
      </c>
      <c r="Z43" s="19">
        <v>0</v>
      </c>
      <c r="AA43" s="50">
        <v>157</v>
      </c>
      <c r="AB43" s="19">
        <v>0</v>
      </c>
      <c r="AC43" s="50">
        <v>157</v>
      </c>
      <c r="AD43" s="19">
        <v>1875</v>
      </c>
      <c r="AE43" s="50">
        <v>1029</v>
      </c>
      <c r="AF43" s="19">
        <v>292</v>
      </c>
      <c r="AG43" s="50">
        <v>270</v>
      </c>
      <c r="AH43" s="52" t="s">
        <v>26</v>
      </c>
      <c r="AI43" s="19">
        <v>556</v>
      </c>
      <c r="AJ43" s="50">
        <v>572</v>
      </c>
      <c r="AK43" s="19">
        <v>3385</v>
      </c>
      <c r="AL43" s="50">
        <v>1349</v>
      </c>
      <c r="AM43" s="19">
        <v>542</v>
      </c>
      <c r="AN43" s="50">
        <v>371</v>
      </c>
      <c r="AO43" s="19">
        <v>163</v>
      </c>
      <c r="AP43" s="50">
        <v>164</v>
      </c>
      <c r="AQ43" s="19">
        <v>415</v>
      </c>
      <c r="AR43" s="50">
        <v>384</v>
      </c>
      <c r="AS43" s="52" t="s">
        <v>26</v>
      </c>
      <c r="AT43" s="19">
        <v>224</v>
      </c>
      <c r="AU43" s="50">
        <v>268</v>
      </c>
      <c r="AV43" s="19">
        <v>367</v>
      </c>
      <c r="AW43" s="50">
        <v>352</v>
      </c>
      <c r="AX43" s="19">
        <v>0</v>
      </c>
      <c r="AY43" s="50">
        <v>157</v>
      </c>
      <c r="AZ43" s="19">
        <v>225</v>
      </c>
      <c r="BA43" s="50">
        <v>269</v>
      </c>
      <c r="BB43" s="19">
        <v>33</v>
      </c>
      <c r="BC43" s="50">
        <v>65</v>
      </c>
      <c r="BD43" s="52" t="s">
        <v>26</v>
      </c>
      <c r="BE43" s="19">
        <v>97</v>
      </c>
      <c r="BF43" s="50">
        <v>109</v>
      </c>
      <c r="BG43" s="19">
        <v>822</v>
      </c>
      <c r="BH43" s="50">
        <v>760</v>
      </c>
      <c r="BI43" s="19">
        <v>481</v>
      </c>
      <c r="BJ43" s="50">
        <v>297</v>
      </c>
      <c r="BK43" s="19">
        <v>32</v>
      </c>
      <c r="BL43" s="50">
        <v>58</v>
      </c>
      <c r="BM43" s="19">
        <v>447</v>
      </c>
      <c r="BN43" s="50">
        <v>385</v>
      </c>
      <c r="BO43" s="52" t="s">
        <v>26</v>
      </c>
      <c r="BP43" s="56" t="s">
        <v>61</v>
      </c>
      <c r="BQ43" s="50" t="s">
        <v>61</v>
      </c>
      <c r="BR43" s="23">
        <v>108</v>
      </c>
      <c r="BS43" s="50">
        <v>149</v>
      </c>
      <c r="BT43" s="19">
        <v>968</v>
      </c>
      <c r="BU43" s="50">
        <v>499</v>
      </c>
      <c r="BV43" s="19">
        <v>115</v>
      </c>
      <c r="BW43" s="50">
        <v>177</v>
      </c>
      <c r="BX43" s="19">
        <v>156</v>
      </c>
      <c r="BY43" s="50">
        <v>198</v>
      </c>
      <c r="BZ43" s="52" t="s">
        <v>26</v>
      </c>
      <c r="CA43" s="19">
        <v>259</v>
      </c>
      <c r="CB43" s="50">
        <v>178</v>
      </c>
      <c r="CC43" s="19">
        <v>482</v>
      </c>
      <c r="CD43" s="50">
        <v>371</v>
      </c>
      <c r="CE43" s="19">
        <v>1082</v>
      </c>
      <c r="CF43" s="50">
        <v>808</v>
      </c>
      <c r="CG43" s="19">
        <v>977</v>
      </c>
      <c r="CH43" s="50">
        <v>604</v>
      </c>
      <c r="CI43" s="19">
        <v>402</v>
      </c>
      <c r="CJ43" s="50">
        <v>332</v>
      </c>
      <c r="CK43" s="52" t="s">
        <v>26</v>
      </c>
      <c r="CL43" s="19">
        <v>1018</v>
      </c>
      <c r="CM43" s="50">
        <v>948</v>
      </c>
      <c r="CN43" s="19">
        <v>2950</v>
      </c>
      <c r="CO43" s="50">
        <v>1687</v>
      </c>
      <c r="CP43" s="19">
        <v>457</v>
      </c>
      <c r="CQ43" s="50">
        <v>362</v>
      </c>
      <c r="CR43" s="19">
        <v>0</v>
      </c>
      <c r="CS43" s="50">
        <v>157</v>
      </c>
      <c r="CT43" s="19">
        <v>230</v>
      </c>
      <c r="CU43" s="50">
        <v>304</v>
      </c>
      <c r="CV43" s="52" t="s">
        <v>26</v>
      </c>
      <c r="CW43" s="19">
        <v>191</v>
      </c>
      <c r="CX43" s="50">
        <v>142</v>
      </c>
      <c r="CY43" s="19">
        <v>45</v>
      </c>
      <c r="CZ43" s="50">
        <v>40</v>
      </c>
      <c r="DA43" s="19">
        <v>1393</v>
      </c>
      <c r="DB43" s="50">
        <v>612</v>
      </c>
      <c r="DC43" s="19">
        <v>260</v>
      </c>
      <c r="DD43" s="50">
        <v>261</v>
      </c>
      <c r="DE43" s="19">
        <v>87</v>
      </c>
      <c r="DF43" s="50">
        <v>135</v>
      </c>
      <c r="DG43" s="52" t="s">
        <v>26</v>
      </c>
      <c r="DH43" s="19">
        <v>156</v>
      </c>
      <c r="DI43" s="50">
        <v>153</v>
      </c>
      <c r="DJ43" s="19">
        <v>4783</v>
      </c>
      <c r="DK43" s="50">
        <v>1555</v>
      </c>
      <c r="DL43" s="19">
        <v>0</v>
      </c>
      <c r="DM43" s="50">
        <v>157</v>
      </c>
      <c r="DN43" s="19">
        <v>750</v>
      </c>
      <c r="DO43" s="50">
        <v>425</v>
      </c>
      <c r="DP43" s="19">
        <v>934</v>
      </c>
      <c r="DQ43" s="50">
        <v>387</v>
      </c>
      <c r="DR43" s="52" t="s">
        <v>26</v>
      </c>
      <c r="DS43" s="19">
        <v>1902</v>
      </c>
      <c r="DT43" s="50">
        <v>524</v>
      </c>
      <c r="DU43" s="19">
        <v>0</v>
      </c>
      <c r="DV43" s="50">
        <v>157</v>
      </c>
      <c r="DW43" s="19">
        <v>64</v>
      </c>
      <c r="DX43" s="50">
        <v>109</v>
      </c>
      <c r="DY43" s="19">
        <v>1838</v>
      </c>
      <c r="DZ43" s="50">
        <v>493</v>
      </c>
    </row>
    <row r="44" spans="1:130" ht="13.5" thickBot="1" x14ac:dyDescent="0.25">
      <c r="A44" s="52"/>
      <c r="B44" s="53"/>
      <c r="C44" s="54"/>
      <c r="D44" s="53"/>
      <c r="E44" s="54"/>
      <c r="F44" s="53"/>
      <c r="G44" s="54"/>
      <c r="H44" s="53"/>
      <c r="I44" s="54"/>
      <c r="J44" s="19"/>
      <c r="K44" s="50"/>
      <c r="L44" s="52"/>
      <c r="M44" s="19"/>
      <c r="N44" s="50"/>
      <c r="O44" s="19"/>
      <c r="P44" s="50"/>
      <c r="Q44" s="19"/>
      <c r="R44" s="50"/>
      <c r="S44" s="19"/>
      <c r="T44" s="50"/>
      <c r="U44" s="19"/>
      <c r="V44" s="50"/>
      <c r="W44" s="52"/>
      <c r="X44" s="19"/>
      <c r="Y44" s="50"/>
      <c r="Z44" s="19"/>
      <c r="AA44" s="50"/>
      <c r="AB44" s="19"/>
      <c r="AC44" s="50"/>
      <c r="AD44" s="19"/>
      <c r="AE44" s="50"/>
      <c r="AF44" s="19"/>
      <c r="AG44" s="50"/>
      <c r="AH44" s="52"/>
      <c r="AI44" s="19"/>
      <c r="AJ44" s="50"/>
      <c r="AK44" s="19"/>
      <c r="AL44" s="50"/>
      <c r="AM44" s="19"/>
      <c r="AN44" s="50"/>
      <c r="AO44" s="19"/>
      <c r="AP44" s="50"/>
      <c r="AQ44" s="19"/>
      <c r="AR44" s="50"/>
      <c r="AS44" s="52"/>
      <c r="AT44" s="19"/>
      <c r="AU44" s="50"/>
      <c r="AV44" s="19"/>
      <c r="AW44" s="50"/>
      <c r="AX44" s="19"/>
      <c r="AY44" s="50"/>
      <c r="AZ44" s="19"/>
      <c r="BA44" s="50"/>
      <c r="BB44" s="19"/>
      <c r="BC44" s="50"/>
      <c r="BD44" s="52"/>
      <c r="BE44" s="19"/>
      <c r="BF44" s="50"/>
      <c r="BG44" s="19"/>
      <c r="BH44" s="50"/>
      <c r="BI44" s="19"/>
      <c r="BJ44" s="50"/>
      <c r="BK44" s="19"/>
      <c r="BL44" s="50"/>
      <c r="BM44" s="19"/>
      <c r="BN44" s="50"/>
      <c r="BO44" s="52"/>
      <c r="BP44" s="19"/>
      <c r="BQ44" s="50"/>
      <c r="BR44" s="19"/>
      <c r="BS44" s="50"/>
      <c r="BT44" s="19"/>
      <c r="BU44" s="50"/>
      <c r="BV44" s="19"/>
      <c r="BW44" s="50"/>
      <c r="BX44" s="19"/>
      <c r="BY44" s="50"/>
      <c r="BZ44" s="52"/>
      <c r="CA44" s="19"/>
      <c r="CB44" s="50"/>
      <c r="CC44" s="19"/>
      <c r="CD44" s="50"/>
      <c r="CE44" s="19"/>
      <c r="CF44" s="50"/>
      <c r="CG44" s="19"/>
      <c r="CH44" s="50"/>
      <c r="CI44" s="19"/>
      <c r="CJ44" s="50"/>
      <c r="CK44" s="52"/>
      <c r="CL44" s="19"/>
      <c r="CM44" s="50"/>
      <c r="CN44" s="19"/>
      <c r="CO44" s="50"/>
      <c r="CP44" s="19"/>
      <c r="CQ44" s="50"/>
      <c r="CR44" s="19"/>
      <c r="CS44" s="50"/>
      <c r="CT44" s="19"/>
      <c r="CU44" s="50"/>
      <c r="CV44" s="52"/>
      <c r="CW44" s="19"/>
      <c r="CX44" s="50"/>
      <c r="CY44" s="19"/>
      <c r="CZ44" s="50"/>
      <c r="DA44" s="19"/>
      <c r="DB44" s="50"/>
      <c r="DC44" s="19"/>
      <c r="DD44" s="50"/>
      <c r="DE44" s="19"/>
      <c r="DF44" s="50"/>
      <c r="DG44" s="52"/>
      <c r="DH44" s="19"/>
      <c r="DI44" s="50"/>
      <c r="DJ44" s="19"/>
      <c r="DK44" s="50"/>
      <c r="DL44" s="19"/>
      <c r="DM44" s="50"/>
      <c r="DN44" s="19"/>
      <c r="DO44" s="50"/>
      <c r="DP44" s="19"/>
      <c r="DQ44" s="50"/>
      <c r="DR44" s="52"/>
      <c r="DS44" s="19"/>
      <c r="DT44" s="50"/>
      <c r="DU44" s="19"/>
      <c r="DV44" s="50"/>
      <c r="DW44" s="19"/>
      <c r="DX44" s="50"/>
      <c r="DY44" s="19"/>
      <c r="DZ44" s="50"/>
    </row>
    <row r="45" spans="1:130" s="118" customFormat="1" ht="12.75" customHeight="1" thickBot="1" x14ac:dyDescent="0.25">
      <c r="A45" s="94" t="s">
        <v>130</v>
      </c>
      <c r="B45" s="95" t="s">
        <v>56</v>
      </c>
      <c r="C45" s="95"/>
      <c r="D45" s="95" t="s">
        <v>157</v>
      </c>
      <c r="E45" s="95"/>
      <c r="F45" s="95" t="s">
        <v>158</v>
      </c>
      <c r="G45" s="95"/>
      <c r="H45" s="96" t="s">
        <v>59</v>
      </c>
      <c r="I45" s="97"/>
      <c r="J45" s="97"/>
      <c r="K45" s="98"/>
      <c r="L45" s="94" t="s">
        <v>130</v>
      </c>
      <c r="M45" s="96" t="s">
        <v>146</v>
      </c>
      <c r="N45" s="97"/>
      <c r="O45" s="97"/>
      <c r="P45" s="97"/>
      <c r="Q45" s="97"/>
      <c r="R45" s="97"/>
      <c r="S45" s="97"/>
      <c r="T45" s="97"/>
      <c r="U45" s="97"/>
      <c r="V45" s="98"/>
      <c r="W45" s="94" t="s">
        <v>130</v>
      </c>
      <c r="X45" s="96" t="s">
        <v>146</v>
      </c>
      <c r="Y45" s="97"/>
      <c r="Z45" s="97"/>
      <c r="AA45" s="97"/>
      <c r="AB45" s="97"/>
      <c r="AC45" s="97"/>
      <c r="AD45" s="97"/>
      <c r="AE45" s="97"/>
      <c r="AF45" s="97"/>
      <c r="AG45" s="98"/>
      <c r="AH45" s="94" t="s">
        <v>130</v>
      </c>
      <c r="AI45" s="96" t="s">
        <v>146</v>
      </c>
      <c r="AJ45" s="97"/>
      <c r="AK45" s="97"/>
      <c r="AL45" s="97"/>
      <c r="AM45" s="97"/>
      <c r="AN45" s="97"/>
      <c r="AO45" s="97"/>
      <c r="AP45" s="97"/>
      <c r="AQ45" s="97"/>
      <c r="AR45" s="98"/>
      <c r="AS45" s="94" t="s">
        <v>130</v>
      </c>
      <c r="AT45" s="96" t="s">
        <v>146</v>
      </c>
      <c r="AU45" s="97"/>
      <c r="AV45" s="97"/>
      <c r="AW45" s="97"/>
      <c r="AX45" s="97"/>
      <c r="AY45" s="97"/>
      <c r="AZ45" s="97"/>
      <c r="BA45" s="97"/>
      <c r="BB45" s="97"/>
      <c r="BC45" s="98"/>
      <c r="BD45" s="94" t="s">
        <v>130</v>
      </c>
      <c r="BE45" s="96" t="s">
        <v>146</v>
      </c>
      <c r="BF45" s="97"/>
      <c r="BG45" s="97"/>
      <c r="BH45" s="97"/>
      <c r="BI45" s="97"/>
      <c r="BJ45" s="97"/>
      <c r="BK45" s="97"/>
      <c r="BL45" s="97"/>
      <c r="BM45" s="97"/>
      <c r="BN45" s="98"/>
      <c r="BO45" s="94" t="s">
        <v>130</v>
      </c>
      <c r="BP45" s="96" t="s">
        <v>146</v>
      </c>
      <c r="BQ45" s="97"/>
      <c r="BR45" s="97"/>
      <c r="BS45" s="97"/>
      <c r="BT45" s="97"/>
      <c r="BU45" s="97"/>
      <c r="BV45" s="97"/>
      <c r="BW45" s="97"/>
      <c r="BX45" s="97"/>
      <c r="BY45" s="98"/>
      <c r="BZ45" s="94" t="s">
        <v>130</v>
      </c>
      <c r="CA45" s="96" t="s">
        <v>146</v>
      </c>
      <c r="CB45" s="97"/>
      <c r="CC45" s="97"/>
      <c r="CD45" s="97"/>
      <c r="CE45" s="97"/>
      <c r="CF45" s="97"/>
      <c r="CG45" s="97"/>
      <c r="CH45" s="97"/>
      <c r="CI45" s="97"/>
      <c r="CJ45" s="98"/>
      <c r="CK45" s="94" t="s">
        <v>130</v>
      </c>
      <c r="CL45" s="96" t="s">
        <v>146</v>
      </c>
      <c r="CM45" s="97"/>
      <c r="CN45" s="97"/>
      <c r="CO45" s="97"/>
      <c r="CP45" s="97"/>
      <c r="CQ45" s="97"/>
      <c r="CR45" s="97"/>
      <c r="CS45" s="97"/>
      <c r="CT45" s="97"/>
      <c r="CU45" s="98"/>
      <c r="CV45" s="94" t="s">
        <v>130</v>
      </c>
      <c r="CW45" s="96" t="s">
        <v>146</v>
      </c>
      <c r="CX45" s="97"/>
      <c r="CY45" s="97"/>
      <c r="CZ45" s="97"/>
      <c r="DA45" s="97"/>
      <c r="DB45" s="97"/>
      <c r="DC45" s="97"/>
      <c r="DD45" s="97"/>
      <c r="DE45" s="97"/>
      <c r="DF45" s="98"/>
      <c r="DG45" s="94" t="s">
        <v>130</v>
      </c>
      <c r="DH45" s="96" t="s">
        <v>146</v>
      </c>
      <c r="DI45" s="97"/>
      <c r="DJ45" s="97"/>
      <c r="DK45" s="97"/>
      <c r="DL45" s="97"/>
      <c r="DM45" s="97"/>
      <c r="DN45" s="97"/>
      <c r="DO45" s="97"/>
      <c r="DP45" s="97"/>
      <c r="DQ45" s="98"/>
      <c r="DR45" s="94" t="s">
        <v>130</v>
      </c>
      <c r="DS45" s="99" t="s">
        <v>132</v>
      </c>
      <c r="DT45" s="99"/>
      <c r="DU45" s="99"/>
      <c r="DV45" s="99"/>
      <c r="DW45" s="99"/>
      <c r="DX45" s="99"/>
      <c r="DY45" s="99"/>
      <c r="DZ45" s="99"/>
    </row>
    <row r="46" spans="1:130" s="85" customFormat="1" ht="12.75" customHeight="1" x14ac:dyDescent="0.2">
      <c r="A46" s="100"/>
      <c r="B46" s="101"/>
      <c r="C46" s="101"/>
      <c r="D46" s="101"/>
      <c r="E46" s="101"/>
      <c r="F46" s="101"/>
      <c r="G46" s="101"/>
      <c r="H46" s="102" t="s">
        <v>58</v>
      </c>
      <c r="I46" s="103"/>
      <c r="J46" s="104" t="s">
        <v>0</v>
      </c>
      <c r="K46" s="105"/>
      <c r="L46" s="100"/>
      <c r="M46" s="106" t="s">
        <v>1</v>
      </c>
      <c r="N46" s="105"/>
      <c r="O46" s="106" t="s">
        <v>2</v>
      </c>
      <c r="P46" s="105"/>
      <c r="Q46" s="106" t="s">
        <v>3</v>
      </c>
      <c r="R46" s="105"/>
      <c r="S46" s="106" t="s">
        <v>4</v>
      </c>
      <c r="T46" s="105"/>
      <c r="U46" s="106" t="s">
        <v>5</v>
      </c>
      <c r="V46" s="105"/>
      <c r="W46" s="100"/>
      <c r="X46" s="106" t="s">
        <v>6</v>
      </c>
      <c r="Y46" s="105"/>
      <c r="Z46" s="106" t="s">
        <v>7</v>
      </c>
      <c r="AA46" s="105"/>
      <c r="AB46" s="106" t="s">
        <v>8</v>
      </c>
      <c r="AC46" s="105"/>
      <c r="AD46" s="106" t="s">
        <v>9</v>
      </c>
      <c r="AE46" s="105"/>
      <c r="AF46" s="106" t="s">
        <v>10</v>
      </c>
      <c r="AG46" s="105"/>
      <c r="AH46" s="100"/>
      <c r="AI46" s="107" t="s">
        <v>11</v>
      </c>
      <c r="AJ46" s="108"/>
      <c r="AK46" s="107" t="s">
        <v>12</v>
      </c>
      <c r="AL46" s="108"/>
      <c r="AM46" s="107" t="s">
        <v>13</v>
      </c>
      <c r="AN46" s="108"/>
      <c r="AO46" s="106" t="s">
        <v>14</v>
      </c>
      <c r="AP46" s="105"/>
      <c r="AQ46" s="106" t="s">
        <v>15</v>
      </c>
      <c r="AR46" s="105"/>
      <c r="AS46" s="100"/>
      <c r="AT46" s="106" t="s">
        <v>16</v>
      </c>
      <c r="AU46" s="105"/>
      <c r="AV46" s="106" t="s">
        <v>17</v>
      </c>
      <c r="AW46" s="105"/>
      <c r="AX46" s="107" t="s">
        <v>18</v>
      </c>
      <c r="AY46" s="108"/>
      <c r="AZ46" s="106" t="s">
        <v>19</v>
      </c>
      <c r="BA46" s="105"/>
      <c r="BB46" s="106" t="s">
        <v>20</v>
      </c>
      <c r="BC46" s="105"/>
      <c r="BD46" s="100"/>
      <c r="BE46" s="106" t="s">
        <v>21</v>
      </c>
      <c r="BF46" s="105"/>
      <c r="BG46" s="106" t="s">
        <v>22</v>
      </c>
      <c r="BH46" s="105"/>
      <c r="BI46" s="106" t="s">
        <v>23</v>
      </c>
      <c r="BJ46" s="105"/>
      <c r="BK46" s="106" t="s">
        <v>24</v>
      </c>
      <c r="BL46" s="105"/>
      <c r="BM46" s="106" t="s">
        <v>25</v>
      </c>
      <c r="BN46" s="105"/>
      <c r="BO46" s="100"/>
      <c r="BP46" s="106" t="s">
        <v>26</v>
      </c>
      <c r="BQ46" s="105"/>
      <c r="BR46" s="106" t="s">
        <v>27</v>
      </c>
      <c r="BS46" s="105"/>
      <c r="BT46" s="106" t="s">
        <v>28</v>
      </c>
      <c r="BU46" s="105"/>
      <c r="BV46" s="106" t="s">
        <v>29</v>
      </c>
      <c r="BW46" s="105"/>
      <c r="BX46" s="106" t="s">
        <v>30</v>
      </c>
      <c r="BY46" s="105"/>
      <c r="BZ46" s="100"/>
      <c r="CA46" s="106" t="s">
        <v>31</v>
      </c>
      <c r="CB46" s="105"/>
      <c r="CC46" s="106" t="s">
        <v>32</v>
      </c>
      <c r="CD46" s="105"/>
      <c r="CE46" s="106" t="s">
        <v>33</v>
      </c>
      <c r="CF46" s="105"/>
      <c r="CG46" s="106" t="s">
        <v>34</v>
      </c>
      <c r="CH46" s="105"/>
      <c r="CI46" s="106" t="s">
        <v>35</v>
      </c>
      <c r="CJ46" s="105"/>
      <c r="CK46" s="100"/>
      <c r="CL46" s="106" t="s">
        <v>36</v>
      </c>
      <c r="CM46" s="105"/>
      <c r="CN46" s="106" t="s">
        <v>37</v>
      </c>
      <c r="CO46" s="105"/>
      <c r="CP46" s="106" t="s">
        <v>38</v>
      </c>
      <c r="CQ46" s="105"/>
      <c r="CR46" s="106" t="s">
        <v>40</v>
      </c>
      <c r="CS46" s="105"/>
      <c r="CT46" s="107" t="s">
        <v>41</v>
      </c>
      <c r="CU46" s="108"/>
      <c r="CV46" s="100"/>
      <c r="CW46" s="107" t="s">
        <v>42</v>
      </c>
      <c r="CX46" s="108"/>
      <c r="CY46" s="107" t="s">
        <v>43</v>
      </c>
      <c r="CZ46" s="108"/>
      <c r="DA46" s="106" t="s">
        <v>44</v>
      </c>
      <c r="DB46" s="105"/>
      <c r="DC46" s="106" t="s">
        <v>45</v>
      </c>
      <c r="DD46" s="105"/>
      <c r="DE46" s="106" t="s">
        <v>46</v>
      </c>
      <c r="DF46" s="105"/>
      <c r="DG46" s="100"/>
      <c r="DH46" s="106" t="s">
        <v>47</v>
      </c>
      <c r="DI46" s="105"/>
      <c r="DJ46" s="106" t="s">
        <v>48</v>
      </c>
      <c r="DK46" s="105"/>
      <c r="DL46" s="106" t="s">
        <v>49</v>
      </c>
      <c r="DM46" s="105"/>
      <c r="DN46" s="106" t="s">
        <v>50</v>
      </c>
      <c r="DO46" s="105"/>
      <c r="DP46" s="106" t="s">
        <v>51</v>
      </c>
      <c r="DQ46" s="109"/>
      <c r="DR46" s="100"/>
      <c r="DS46" s="110" t="s">
        <v>58</v>
      </c>
      <c r="DT46" s="110"/>
      <c r="DU46" s="110" t="s">
        <v>39</v>
      </c>
      <c r="DV46" s="110"/>
      <c r="DW46" s="110" t="s">
        <v>63</v>
      </c>
      <c r="DX46" s="110"/>
      <c r="DY46" s="110" t="s">
        <v>64</v>
      </c>
      <c r="DZ46" s="110"/>
    </row>
    <row r="47" spans="1:130" s="85" customFormat="1" ht="13.5" thickBot="1" x14ac:dyDescent="0.25">
      <c r="A47" s="111"/>
      <c r="B47" s="12" t="s">
        <v>52</v>
      </c>
      <c r="C47" s="13" t="s">
        <v>53</v>
      </c>
      <c r="D47" s="14" t="s">
        <v>52</v>
      </c>
      <c r="E47" s="13" t="s">
        <v>53</v>
      </c>
      <c r="F47" s="14" t="s">
        <v>52</v>
      </c>
      <c r="G47" s="13" t="s">
        <v>53</v>
      </c>
      <c r="H47" s="14" t="s">
        <v>52</v>
      </c>
      <c r="I47" s="13" t="s">
        <v>53</v>
      </c>
      <c r="J47" s="24" t="s">
        <v>52</v>
      </c>
      <c r="K47" s="4" t="s">
        <v>53</v>
      </c>
      <c r="L47" s="111"/>
      <c r="M47" s="27" t="s">
        <v>52</v>
      </c>
      <c r="N47" s="4" t="s">
        <v>53</v>
      </c>
      <c r="O47" s="27" t="s">
        <v>52</v>
      </c>
      <c r="P47" s="4" t="s">
        <v>53</v>
      </c>
      <c r="Q47" s="27" t="s">
        <v>52</v>
      </c>
      <c r="R47" s="4" t="s">
        <v>53</v>
      </c>
      <c r="S47" s="27" t="s">
        <v>52</v>
      </c>
      <c r="T47" s="4" t="s">
        <v>53</v>
      </c>
      <c r="U47" s="27" t="s">
        <v>52</v>
      </c>
      <c r="V47" s="4" t="s">
        <v>53</v>
      </c>
      <c r="W47" s="111"/>
      <c r="X47" s="27" t="s">
        <v>52</v>
      </c>
      <c r="Y47" s="4" t="s">
        <v>53</v>
      </c>
      <c r="Z47" s="27" t="s">
        <v>52</v>
      </c>
      <c r="AA47" s="4" t="s">
        <v>53</v>
      </c>
      <c r="AB47" s="27" t="s">
        <v>52</v>
      </c>
      <c r="AC47" s="4" t="s">
        <v>53</v>
      </c>
      <c r="AD47" s="27" t="s">
        <v>52</v>
      </c>
      <c r="AE47" s="4" t="s">
        <v>53</v>
      </c>
      <c r="AF47" s="27" t="s">
        <v>52</v>
      </c>
      <c r="AG47" s="4" t="s">
        <v>53</v>
      </c>
      <c r="AH47" s="111"/>
      <c r="AI47" s="27" t="s">
        <v>52</v>
      </c>
      <c r="AJ47" s="4" t="s">
        <v>53</v>
      </c>
      <c r="AK47" s="27" t="s">
        <v>52</v>
      </c>
      <c r="AL47" s="4" t="s">
        <v>53</v>
      </c>
      <c r="AM47" s="27" t="s">
        <v>52</v>
      </c>
      <c r="AN47" s="4" t="s">
        <v>53</v>
      </c>
      <c r="AO47" s="27" t="s">
        <v>52</v>
      </c>
      <c r="AP47" s="4" t="s">
        <v>53</v>
      </c>
      <c r="AQ47" s="27" t="s">
        <v>52</v>
      </c>
      <c r="AR47" s="4" t="s">
        <v>53</v>
      </c>
      <c r="AS47" s="111"/>
      <c r="AT47" s="27" t="s">
        <v>52</v>
      </c>
      <c r="AU47" s="4" t="s">
        <v>53</v>
      </c>
      <c r="AV47" s="27" t="s">
        <v>52</v>
      </c>
      <c r="AW47" s="4" t="s">
        <v>53</v>
      </c>
      <c r="AX47" s="27" t="s">
        <v>52</v>
      </c>
      <c r="AY47" s="4" t="s">
        <v>53</v>
      </c>
      <c r="AZ47" s="27" t="s">
        <v>52</v>
      </c>
      <c r="BA47" s="4" t="s">
        <v>53</v>
      </c>
      <c r="BB47" s="27" t="s">
        <v>52</v>
      </c>
      <c r="BC47" s="4" t="s">
        <v>53</v>
      </c>
      <c r="BD47" s="111"/>
      <c r="BE47" s="27" t="s">
        <v>52</v>
      </c>
      <c r="BF47" s="4" t="s">
        <v>53</v>
      </c>
      <c r="BG47" s="27" t="s">
        <v>52</v>
      </c>
      <c r="BH47" s="4" t="s">
        <v>53</v>
      </c>
      <c r="BI47" s="27" t="s">
        <v>52</v>
      </c>
      <c r="BJ47" s="4" t="s">
        <v>53</v>
      </c>
      <c r="BK47" s="27" t="s">
        <v>52</v>
      </c>
      <c r="BL47" s="4" t="s">
        <v>53</v>
      </c>
      <c r="BM47" s="27" t="s">
        <v>52</v>
      </c>
      <c r="BN47" s="4" t="s">
        <v>53</v>
      </c>
      <c r="BO47" s="111"/>
      <c r="BP47" s="27" t="s">
        <v>52</v>
      </c>
      <c r="BQ47" s="4" t="s">
        <v>53</v>
      </c>
      <c r="BR47" s="27" t="s">
        <v>52</v>
      </c>
      <c r="BS47" s="4" t="s">
        <v>53</v>
      </c>
      <c r="BT47" s="27" t="s">
        <v>52</v>
      </c>
      <c r="BU47" s="4" t="s">
        <v>53</v>
      </c>
      <c r="BV47" s="27" t="s">
        <v>52</v>
      </c>
      <c r="BW47" s="4" t="s">
        <v>53</v>
      </c>
      <c r="BX47" s="27" t="s">
        <v>52</v>
      </c>
      <c r="BY47" s="4" t="s">
        <v>53</v>
      </c>
      <c r="BZ47" s="111"/>
      <c r="CA47" s="27" t="s">
        <v>52</v>
      </c>
      <c r="CB47" s="4" t="s">
        <v>53</v>
      </c>
      <c r="CC47" s="27" t="s">
        <v>52</v>
      </c>
      <c r="CD47" s="4" t="s">
        <v>53</v>
      </c>
      <c r="CE47" s="27" t="s">
        <v>52</v>
      </c>
      <c r="CF47" s="4" t="s">
        <v>53</v>
      </c>
      <c r="CG47" s="27" t="s">
        <v>52</v>
      </c>
      <c r="CH47" s="4" t="s">
        <v>53</v>
      </c>
      <c r="CI47" s="27" t="s">
        <v>52</v>
      </c>
      <c r="CJ47" s="4" t="s">
        <v>53</v>
      </c>
      <c r="CK47" s="111"/>
      <c r="CL47" s="27" t="s">
        <v>52</v>
      </c>
      <c r="CM47" s="4" t="s">
        <v>53</v>
      </c>
      <c r="CN47" s="27" t="s">
        <v>52</v>
      </c>
      <c r="CO47" s="4" t="s">
        <v>53</v>
      </c>
      <c r="CP47" s="27" t="s">
        <v>52</v>
      </c>
      <c r="CQ47" s="4" t="s">
        <v>53</v>
      </c>
      <c r="CR47" s="27" t="s">
        <v>52</v>
      </c>
      <c r="CS47" s="4" t="s">
        <v>53</v>
      </c>
      <c r="CT47" s="27" t="s">
        <v>52</v>
      </c>
      <c r="CU47" s="4" t="s">
        <v>53</v>
      </c>
      <c r="CV47" s="111"/>
      <c r="CW47" s="27" t="s">
        <v>52</v>
      </c>
      <c r="CX47" s="4" t="s">
        <v>53</v>
      </c>
      <c r="CY47" s="27" t="s">
        <v>52</v>
      </c>
      <c r="CZ47" s="4" t="s">
        <v>53</v>
      </c>
      <c r="DA47" s="27" t="s">
        <v>52</v>
      </c>
      <c r="DB47" s="4" t="s">
        <v>53</v>
      </c>
      <c r="DC47" s="27" t="s">
        <v>52</v>
      </c>
      <c r="DD47" s="4" t="s">
        <v>53</v>
      </c>
      <c r="DE47" s="27" t="s">
        <v>52</v>
      </c>
      <c r="DF47" s="4" t="s">
        <v>53</v>
      </c>
      <c r="DG47" s="111"/>
      <c r="DH47" s="27" t="s">
        <v>52</v>
      </c>
      <c r="DI47" s="4" t="s">
        <v>53</v>
      </c>
      <c r="DJ47" s="27" t="s">
        <v>52</v>
      </c>
      <c r="DK47" s="4" t="s">
        <v>53</v>
      </c>
      <c r="DL47" s="27" t="s">
        <v>52</v>
      </c>
      <c r="DM47" s="4" t="s">
        <v>53</v>
      </c>
      <c r="DN47" s="27" t="s">
        <v>52</v>
      </c>
      <c r="DO47" s="4" t="s">
        <v>53</v>
      </c>
      <c r="DP47" s="27" t="s">
        <v>52</v>
      </c>
      <c r="DQ47" s="4" t="s">
        <v>53</v>
      </c>
      <c r="DR47" s="111"/>
      <c r="DS47" s="27" t="s">
        <v>52</v>
      </c>
      <c r="DT47" s="4" t="s">
        <v>53</v>
      </c>
      <c r="DU47" s="27" t="s">
        <v>52</v>
      </c>
      <c r="DV47" s="4" t="s">
        <v>53</v>
      </c>
      <c r="DW47" s="27" t="s">
        <v>52</v>
      </c>
      <c r="DX47" s="4" t="s">
        <v>53</v>
      </c>
      <c r="DY47" s="27" t="s">
        <v>52</v>
      </c>
      <c r="DZ47" s="4" t="s">
        <v>53</v>
      </c>
    </row>
    <row r="48" spans="1:130" s="85" customFormat="1" x14ac:dyDescent="0.2">
      <c r="A48" s="58"/>
      <c r="B48" s="18"/>
      <c r="C48" s="17"/>
      <c r="D48" s="18"/>
      <c r="E48" s="17"/>
      <c r="F48" s="18"/>
      <c r="G48" s="17"/>
      <c r="H48" s="18"/>
      <c r="I48" s="17"/>
      <c r="J48" s="18"/>
      <c r="K48" s="17"/>
      <c r="L48" s="49"/>
      <c r="M48" s="18"/>
      <c r="N48" s="11"/>
      <c r="O48" s="18"/>
      <c r="P48" s="11"/>
      <c r="Q48" s="18"/>
      <c r="R48" s="11"/>
      <c r="S48" s="18"/>
      <c r="T48" s="11"/>
      <c r="U48" s="18"/>
      <c r="V48" s="11"/>
      <c r="W48" s="49"/>
      <c r="X48" s="18"/>
      <c r="Y48" s="11"/>
      <c r="Z48" s="18"/>
      <c r="AA48" s="11"/>
      <c r="AB48" s="18"/>
      <c r="AC48" s="11"/>
      <c r="AD48" s="18"/>
      <c r="AE48" s="11"/>
      <c r="AF48" s="18"/>
      <c r="AG48" s="11"/>
      <c r="AH48" s="49"/>
      <c r="AI48" s="18"/>
      <c r="AJ48" s="11"/>
      <c r="AK48" s="18"/>
      <c r="AL48" s="11"/>
      <c r="AM48" s="18"/>
      <c r="AN48" s="11"/>
      <c r="AO48" s="18"/>
      <c r="AP48" s="11"/>
      <c r="AQ48" s="18"/>
      <c r="AR48" s="11"/>
      <c r="AS48" s="49"/>
      <c r="AT48" s="18"/>
      <c r="AU48" s="11"/>
      <c r="AV48" s="18"/>
      <c r="AW48" s="11"/>
      <c r="AX48" s="18"/>
      <c r="AY48" s="11"/>
      <c r="AZ48" s="18"/>
      <c r="BA48" s="11"/>
      <c r="BB48" s="18"/>
      <c r="BC48" s="11"/>
      <c r="BD48" s="49"/>
      <c r="BE48" s="18"/>
      <c r="BF48" s="11"/>
      <c r="BG48" s="18"/>
      <c r="BH48" s="11"/>
      <c r="BI48" s="18"/>
      <c r="BJ48" s="11"/>
      <c r="BK48" s="18"/>
      <c r="BL48" s="11"/>
      <c r="BM48" s="18"/>
      <c r="BN48" s="11"/>
      <c r="BO48" s="49"/>
      <c r="BP48" s="18"/>
      <c r="BQ48" s="11"/>
      <c r="BR48" s="18"/>
      <c r="BS48" s="11"/>
      <c r="BT48" s="18"/>
      <c r="BU48" s="11"/>
      <c r="BV48" s="18"/>
      <c r="BW48" s="11"/>
      <c r="BX48" s="18"/>
      <c r="BY48" s="11"/>
      <c r="BZ48" s="49"/>
      <c r="CA48" s="18"/>
      <c r="CB48" s="11"/>
      <c r="CC48" s="18"/>
      <c r="CD48" s="11"/>
      <c r="CE48" s="18"/>
      <c r="CF48" s="11"/>
      <c r="CG48" s="18"/>
      <c r="CH48" s="11"/>
      <c r="CI48" s="18"/>
      <c r="CJ48" s="11"/>
      <c r="CK48" s="49"/>
      <c r="CL48" s="18"/>
      <c r="CM48" s="11"/>
      <c r="CN48" s="18"/>
      <c r="CO48" s="11"/>
      <c r="CP48" s="18"/>
      <c r="CQ48" s="11"/>
      <c r="CR48" s="18"/>
      <c r="CS48" s="11"/>
      <c r="CT48" s="18"/>
      <c r="CU48" s="11"/>
      <c r="CV48" s="49"/>
      <c r="CW48" s="18"/>
      <c r="CX48" s="11"/>
      <c r="CY48" s="18"/>
      <c r="CZ48" s="11"/>
      <c r="DA48" s="18"/>
      <c r="DB48" s="11"/>
      <c r="DC48" s="18"/>
      <c r="DD48" s="11"/>
      <c r="DE48" s="18"/>
      <c r="DF48" s="11"/>
      <c r="DG48" s="49"/>
      <c r="DH48" s="18"/>
      <c r="DI48" s="11"/>
      <c r="DJ48" s="18"/>
      <c r="DK48" s="11"/>
      <c r="DL48" s="18"/>
      <c r="DM48" s="11"/>
      <c r="DN48" s="18"/>
      <c r="DO48" s="11"/>
      <c r="DP48" s="18"/>
      <c r="DQ48" s="11"/>
      <c r="DR48" s="49"/>
      <c r="DS48" s="18"/>
      <c r="DT48" s="11"/>
      <c r="DU48" s="18"/>
      <c r="DV48" s="11"/>
      <c r="DW48" s="18"/>
      <c r="DX48" s="11"/>
      <c r="DY48" s="18"/>
      <c r="DZ48" s="11"/>
    </row>
    <row r="49" spans="1:130" x14ac:dyDescent="0.2">
      <c r="A49" s="52" t="s">
        <v>27</v>
      </c>
      <c r="B49" s="53">
        <v>1829420</v>
      </c>
      <c r="C49" s="54">
        <v>2101</v>
      </c>
      <c r="D49" s="53">
        <v>1540361</v>
      </c>
      <c r="E49" s="54">
        <v>9074</v>
      </c>
      <c r="F49" s="53">
        <v>237937</v>
      </c>
      <c r="G49" s="54">
        <v>9736</v>
      </c>
      <c r="H49" s="53">
        <v>43266</v>
      </c>
      <c r="I49" s="54">
        <v>4512</v>
      </c>
      <c r="J49" s="19">
        <v>245</v>
      </c>
      <c r="K49" s="50">
        <v>275</v>
      </c>
      <c r="L49" s="52" t="s">
        <v>27</v>
      </c>
      <c r="M49" s="19">
        <v>626</v>
      </c>
      <c r="N49" s="50">
        <v>531</v>
      </c>
      <c r="O49" s="19">
        <v>2406</v>
      </c>
      <c r="P49" s="50">
        <v>1120</v>
      </c>
      <c r="Q49" s="19">
        <v>363</v>
      </c>
      <c r="R49" s="50">
        <v>317</v>
      </c>
      <c r="S49" s="19">
        <v>3438</v>
      </c>
      <c r="T49" s="50">
        <v>1425</v>
      </c>
      <c r="U49" s="19">
        <v>2023</v>
      </c>
      <c r="V49" s="50">
        <v>791</v>
      </c>
      <c r="W49" s="52" t="s">
        <v>27</v>
      </c>
      <c r="X49" s="19">
        <v>0</v>
      </c>
      <c r="Y49" s="50">
        <v>149</v>
      </c>
      <c r="Z49" s="19">
        <v>0</v>
      </c>
      <c r="AA49" s="50">
        <v>149</v>
      </c>
      <c r="AB49" s="19">
        <v>0</v>
      </c>
      <c r="AC49" s="50">
        <v>149</v>
      </c>
      <c r="AD49" s="19">
        <v>1368</v>
      </c>
      <c r="AE49" s="50">
        <v>978</v>
      </c>
      <c r="AF49" s="19">
        <v>786</v>
      </c>
      <c r="AG49" s="50">
        <v>482</v>
      </c>
      <c r="AH49" s="52" t="s">
        <v>27</v>
      </c>
      <c r="AI49" s="19">
        <v>165</v>
      </c>
      <c r="AJ49" s="50">
        <v>149</v>
      </c>
      <c r="AK49" s="19">
        <v>315</v>
      </c>
      <c r="AL49" s="50">
        <v>374</v>
      </c>
      <c r="AM49" s="19">
        <v>1193</v>
      </c>
      <c r="AN49" s="50">
        <v>546</v>
      </c>
      <c r="AO49" s="19">
        <v>290</v>
      </c>
      <c r="AP49" s="50">
        <v>214</v>
      </c>
      <c r="AQ49" s="19">
        <v>6815</v>
      </c>
      <c r="AR49" s="50">
        <v>2803</v>
      </c>
      <c r="AS49" s="52" t="s">
        <v>27</v>
      </c>
      <c r="AT49" s="19">
        <v>3103</v>
      </c>
      <c r="AU49" s="50">
        <v>822</v>
      </c>
      <c r="AV49" s="19">
        <v>131</v>
      </c>
      <c r="AW49" s="50">
        <v>133</v>
      </c>
      <c r="AX49" s="19">
        <v>411</v>
      </c>
      <c r="AY49" s="50">
        <v>371</v>
      </c>
      <c r="AZ49" s="19">
        <v>68</v>
      </c>
      <c r="BA49" s="50">
        <v>90</v>
      </c>
      <c r="BB49" s="19">
        <v>129</v>
      </c>
      <c r="BC49" s="50">
        <v>126</v>
      </c>
      <c r="BD49" s="52" t="s">
        <v>27</v>
      </c>
      <c r="BE49" s="19">
        <v>195</v>
      </c>
      <c r="BF49" s="50">
        <v>112</v>
      </c>
      <c r="BG49" s="19">
        <v>258</v>
      </c>
      <c r="BH49" s="50">
        <v>197</v>
      </c>
      <c r="BI49" s="19">
        <v>1489</v>
      </c>
      <c r="BJ49" s="50">
        <v>1049</v>
      </c>
      <c r="BK49" s="19">
        <v>176</v>
      </c>
      <c r="BL49" s="50">
        <v>132</v>
      </c>
      <c r="BM49" s="19">
        <v>2223</v>
      </c>
      <c r="BN49" s="50">
        <v>836</v>
      </c>
      <c r="BO49" s="52" t="s">
        <v>27</v>
      </c>
      <c r="BP49" s="19">
        <v>108</v>
      </c>
      <c r="BQ49" s="50">
        <v>156</v>
      </c>
      <c r="BR49" s="56" t="s">
        <v>61</v>
      </c>
      <c r="BS49" s="50" t="s">
        <v>61</v>
      </c>
      <c r="BT49" s="23">
        <v>233</v>
      </c>
      <c r="BU49" s="50">
        <v>178</v>
      </c>
      <c r="BV49" s="19">
        <v>0</v>
      </c>
      <c r="BW49" s="50">
        <v>149</v>
      </c>
      <c r="BX49" s="19">
        <v>524</v>
      </c>
      <c r="BY49" s="50">
        <v>363</v>
      </c>
      <c r="BZ49" s="52" t="s">
        <v>27</v>
      </c>
      <c r="CA49" s="19">
        <v>158</v>
      </c>
      <c r="CB49" s="50">
        <v>187</v>
      </c>
      <c r="CC49" s="19">
        <v>318</v>
      </c>
      <c r="CD49" s="50">
        <v>246</v>
      </c>
      <c r="CE49" s="19">
        <v>874</v>
      </c>
      <c r="CF49" s="50">
        <v>414</v>
      </c>
      <c r="CG49" s="19">
        <v>497</v>
      </c>
      <c r="CH49" s="50">
        <v>492</v>
      </c>
      <c r="CI49" s="19">
        <v>563</v>
      </c>
      <c r="CJ49" s="50">
        <v>373</v>
      </c>
      <c r="CK49" s="52" t="s">
        <v>27</v>
      </c>
      <c r="CL49" s="19">
        <v>587</v>
      </c>
      <c r="CM49" s="50">
        <v>408</v>
      </c>
      <c r="CN49" s="19">
        <v>106</v>
      </c>
      <c r="CO49" s="50">
        <v>113</v>
      </c>
      <c r="CP49" s="19">
        <v>702</v>
      </c>
      <c r="CQ49" s="50">
        <v>528</v>
      </c>
      <c r="CR49" s="19">
        <v>0</v>
      </c>
      <c r="CS49" s="50">
        <v>149</v>
      </c>
      <c r="CT49" s="19">
        <v>456</v>
      </c>
      <c r="CU49" s="50">
        <v>381</v>
      </c>
      <c r="CV49" s="52" t="s">
        <v>27</v>
      </c>
      <c r="CW49" s="19">
        <v>2507</v>
      </c>
      <c r="CX49" s="50">
        <v>677</v>
      </c>
      <c r="CY49" s="19">
        <v>232</v>
      </c>
      <c r="CZ49" s="50">
        <v>184</v>
      </c>
      <c r="DA49" s="19">
        <v>3130</v>
      </c>
      <c r="DB49" s="50">
        <v>1218</v>
      </c>
      <c r="DC49" s="19">
        <v>229</v>
      </c>
      <c r="DD49" s="50">
        <v>230</v>
      </c>
      <c r="DE49" s="19">
        <v>79</v>
      </c>
      <c r="DF49" s="50">
        <v>131</v>
      </c>
      <c r="DG49" s="52" t="s">
        <v>27</v>
      </c>
      <c r="DH49" s="19">
        <v>1076</v>
      </c>
      <c r="DI49" s="50">
        <v>758</v>
      </c>
      <c r="DJ49" s="19">
        <v>1327</v>
      </c>
      <c r="DK49" s="50">
        <v>673</v>
      </c>
      <c r="DL49" s="19">
        <v>111</v>
      </c>
      <c r="DM49" s="50">
        <v>152</v>
      </c>
      <c r="DN49" s="19">
        <v>316</v>
      </c>
      <c r="DO49" s="50">
        <v>218</v>
      </c>
      <c r="DP49" s="19">
        <v>917</v>
      </c>
      <c r="DQ49" s="50">
        <v>371</v>
      </c>
      <c r="DR49" s="52" t="s">
        <v>27</v>
      </c>
      <c r="DS49" s="19">
        <v>7856</v>
      </c>
      <c r="DT49" s="50">
        <v>1718</v>
      </c>
      <c r="DU49" s="19">
        <v>0</v>
      </c>
      <c r="DV49" s="50">
        <v>149</v>
      </c>
      <c r="DW49" s="19">
        <v>0</v>
      </c>
      <c r="DX49" s="50">
        <v>149</v>
      </c>
      <c r="DY49" s="19">
        <v>7856</v>
      </c>
      <c r="DZ49" s="50">
        <v>1718</v>
      </c>
    </row>
    <row r="50" spans="1:130" x14ac:dyDescent="0.2">
      <c r="A50" s="52" t="s">
        <v>28</v>
      </c>
      <c r="B50" s="53">
        <v>2725280</v>
      </c>
      <c r="C50" s="54">
        <v>3005</v>
      </c>
      <c r="D50" s="53">
        <v>2105070</v>
      </c>
      <c r="E50" s="54">
        <v>21984</v>
      </c>
      <c r="F50" s="53">
        <v>481496</v>
      </c>
      <c r="G50" s="54">
        <v>19389</v>
      </c>
      <c r="H50" s="53">
        <v>124285</v>
      </c>
      <c r="I50" s="54">
        <v>9956</v>
      </c>
      <c r="J50" s="19">
        <v>761</v>
      </c>
      <c r="K50" s="50">
        <v>724</v>
      </c>
      <c r="L50" s="52" t="s">
        <v>28</v>
      </c>
      <c r="M50" s="19">
        <v>2161</v>
      </c>
      <c r="N50" s="50">
        <v>1047</v>
      </c>
      <c r="O50" s="19">
        <v>8748</v>
      </c>
      <c r="P50" s="50">
        <v>2540</v>
      </c>
      <c r="Q50" s="19">
        <v>353</v>
      </c>
      <c r="R50" s="50">
        <v>404</v>
      </c>
      <c r="S50" s="19">
        <v>49978</v>
      </c>
      <c r="T50" s="50">
        <v>7637</v>
      </c>
      <c r="U50" s="19">
        <v>6402</v>
      </c>
      <c r="V50" s="50">
        <v>2736</v>
      </c>
      <c r="W50" s="52" t="s">
        <v>28</v>
      </c>
      <c r="X50" s="19">
        <v>143</v>
      </c>
      <c r="Y50" s="50">
        <v>181</v>
      </c>
      <c r="Z50" s="19">
        <v>373</v>
      </c>
      <c r="AA50" s="50">
        <v>521</v>
      </c>
      <c r="AB50" s="19">
        <v>468</v>
      </c>
      <c r="AC50" s="50">
        <v>759</v>
      </c>
      <c r="AD50" s="19">
        <v>3381</v>
      </c>
      <c r="AE50" s="50">
        <v>1488</v>
      </c>
      <c r="AF50" s="19">
        <v>745</v>
      </c>
      <c r="AG50" s="50">
        <v>477</v>
      </c>
      <c r="AH50" s="52" t="s">
        <v>28</v>
      </c>
      <c r="AI50" s="19">
        <v>2053</v>
      </c>
      <c r="AJ50" s="50">
        <v>949</v>
      </c>
      <c r="AK50" s="19">
        <v>1503</v>
      </c>
      <c r="AL50" s="50">
        <v>743</v>
      </c>
      <c r="AM50" s="19">
        <v>2822</v>
      </c>
      <c r="AN50" s="50">
        <v>1412</v>
      </c>
      <c r="AO50" s="19">
        <v>362</v>
      </c>
      <c r="AP50" s="50">
        <v>341</v>
      </c>
      <c r="AQ50" s="19">
        <v>714</v>
      </c>
      <c r="AR50" s="50">
        <v>592</v>
      </c>
      <c r="AS50" s="52" t="s">
        <v>28</v>
      </c>
      <c r="AT50" s="19">
        <v>1202</v>
      </c>
      <c r="AU50" s="50">
        <v>1085</v>
      </c>
      <c r="AV50" s="19">
        <v>952</v>
      </c>
      <c r="AW50" s="50">
        <v>651</v>
      </c>
      <c r="AX50" s="19">
        <v>421</v>
      </c>
      <c r="AY50" s="50">
        <v>296</v>
      </c>
      <c r="AZ50" s="19">
        <v>209</v>
      </c>
      <c r="BA50" s="50">
        <v>286</v>
      </c>
      <c r="BB50" s="19">
        <v>934</v>
      </c>
      <c r="BC50" s="50">
        <v>689</v>
      </c>
      <c r="BD50" s="52" t="s">
        <v>28</v>
      </c>
      <c r="BE50" s="19">
        <v>318</v>
      </c>
      <c r="BF50" s="50">
        <v>267</v>
      </c>
      <c r="BG50" s="19">
        <v>1235</v>
      </c>
      <c r="BH50" s="50">
        <v>574</v>
      </c>
      <c r="BI50" s="19">
        <v>1157</v>
      </c>
      <c r="BJ50" s="50">
        <v>718</v>
      </c>
      <c r="BK50" s="19">
        <v>783</v>
      </c>
      <c r="BL50" s="50">
        <v>658</v>
      </c>
      <c r="BM50" s="19">
        <v>694</v>
      </c>
      <c r="BN50" s="50">
        <v>516</v>
      </c>
      <c r="BO50" s="52" t="s">
        <v>28</v>
      </c>
      <c r="BP50" s="19">
        <v>1086</v>
      </c>
      <c r="BQ50" s="50">
        <v>605</v>
      </c>
      <c r="BR50" s="19">
        <v>714</v>
      </c>
      <c r="BS50" s="50">
        <v>551</v>
      </c>
      <c r="BT50" s="56" t="s">
        <v>61</v>
      </c>
      <c r="BU50" s="50" t="s">
        <v>61</v>
      </c>
      <c r="BV50" s="23">
        <v>175</v>
      </c>
      <c r="BW50" s="50">
        <v>230</v>
      </c>
      <c r="BX50" s="19">
        <v>912</v>
      </c>
      <c r="BY50" s="50">
        <v>600</v>
      </c>
      <c r="BZ50" s="52" t="s">
        <v>28</v>
      </c>
      <c r="CA50" s="19">
        <v>1138</v>
      </c>
      <c r="CB50" s="50">
        <v>665</v>
      </c>
      <c r="CC50" s="19">
        <v>3521</v>
      </c>
      <c r="CD50" s="50">
        <v>1460</v>
      </c>
      <c r="CE50" s="19">
        <v>767</v>
      </c>
      <c r="CF50" s="50">
        <v>589</v>
      </c>
      <c r="CG50" s="19">
        <v>702</v>
      </c>
      <c r="CH50" s="50">
        <v>661</v>
      </c>
      <c r="CI50" s="19">
        <v>1407</v>
      </c>
      <c r="CJ50" s="50">
        <v>791</v>
      </c>
      <c r="CK50" s="52" t="s">
        <v>28</v>
      </c>
      <c r="CL50" s="19">
        <v>1520</v>
      </c>
      <c r="CM50" s="50">
        <v>1384</v>
      </c>
      <c r="CN50" s="19">
        <v>3101</v>
      </c>
      <c r="CO50" s="50">
        <v>1186</v>
      </c>
      <c r="CP50" s="19">
        <v>1601</v>
      </c>
      <c r="CQ50" s="50">
        <v>1078</v>
      </c>
      <c r="CR50" s="19">
        <v>336</v>
      </c>
      <c r="CS50" s="50">
        <v>548</v>
      </c>
      <c r="CT50" s="19">
        <v>480</v>
      </c>
      <c r="CU50" s="50">
        <v>403</v>
      </c>
      <c r="CV50" s="52" t="s">
        <v>28</v>
      </c>
      <c r="CW50" s="19">
        <v>0</v>
      </c>
      <c r="CX50" s="50">
        <v>200</v>
      </c>
      <c r="CY50" s="19">
        <v>1699</v>
      </c>
      <c r="CZ50" s="50">
        <v>822</v>
      </c>
      <c r="DA50" s="19">
        <v>5484</v>
      </c>
      <c r="DB50" s="50">
        <v>1772</v>
      </c>
      <c r="DC50" s="19">
        <v>4605</v>
      </c>
      <c r="DD50" s="50">
        <v>1899</v>
      </c>
      <c r="DE50" s="19">
        <v>121</v>
      </c>
      <c r="DF50" s="50">
        <v>222</v>
      </c>
      <c r="DG50" s="52" t="s">
        <v>28</v>
      </c>
      <c r="DH50" s="19">
        <v>1135</v>
      </c>
      <c r="DI50" s="50">
        <v>832</v>
      </c>
      <c r="DJ50" s="19">
        <v>2997</v>
      </c>
      <c r="DK50" s="50">
        <v>1103</v>
      </c>
      <c r="DL50" s="19">
        <v>100</v>
      </c>
      <c r="DM50" s="50">
        <v>161</v>
      </c>
      <c r="DN50" s="19">
        <v>1046</v>
      </c>
      <c r="DO50" s="50">
        <v>666</v>
      </c>
      <c r="DP50" s="19">
        <v>766</v>
      </c>
      <c r="DQ50" s="50">
        <v>706</v>
      </c>
      <c r="DR50" s="52" t="s">
        <v>28</v>
      </c>
      <c r="DS50" s="19">
        <v>14429</v>
      </c>
      <c r="DT50" s="50">
        <v>2285</v>
      </c>
      <c r="DU50" s="19">
        <v>237</v>
      </c>
      <c r="DV50" s="50">
        <v>356</v>
      </c>
      <c r="DW50" s="19">
        <v>412</v>
      </c>
      <c r="DX50" s="50">
        <v>524</v>
      </c>
      <c r="DY50" s="19">
        <v>13780</v>
      </c>
      <c r="DZ50" s="50">
        <v>2094</v>
      </c>
    </row>
    <row r="51" spans="1:130" x14ac:dyDescent="0.2">
      <c r="A51" s="52" t="s">
        <v>29</v>
      </c>
      <c r="B51" s="53">
        <v>1309203</v>
      </c>
      <c r="C51" s="54">
        <v>1504</v>
      </c>
      <c r="D51" s="53">
        <v>1127376</v>
      </c>
      <c r="E51" s="54">
        <v>9730</v>
      </c>
      <c r="F51" s="53">
        <v>125118</v>
      </c>
      <c r="G51" s="54">
        <v>9101</v>
      </c>
      <c r="H51" s="53">
        <v>50484</v>
      </c>
      <c r="I51" s="54">
        <v>5282</v>
      </c>
      <c r="J51" s="19">
        <v>0</v>
      </c>
      <c r="K51" s="50">
        <v>181</v>
      </c>
      <c r="L51" s="52" t="s">
        <v>29</v>
      </c>
      <c r="M51" s="19">
        <v>437</v>
      </c>
      <c r="N51" s="50">
        <v>378</v>
      </c>
      <c r="O51" s="19">
        <v>440</v>
      </c>
      <c r="P51" s="50">
        <v>413</v>
      </c>
      <c r="Q51" s="19">
        <v>0</v>
      </c>
      <c r="R51" s="50">
        <v>181</v>
      </c>
      <c r="S51" s="19">
        <v>1514</v>
      </c>
      <c r="T51" s="50">
        <v>935</v>
      </c>
      <c r="U51" s="19">
        <v>572</v>
      </c>
      <c r="V51" s="50">
        <v>637</v>
      </c>
      <c r="W51" s="52" t="s">
        <v>29</v>
      </c>
      <c r="X51" s="19">
        <v>1345</v>
      </c>
      <c r="Y51" s="50">
        <v>478</v>
      </c>
      <c r="Z51" s="19">
        <v>0</v>
      </c>
      <c r="AA51" s="50">
        <v>181</v>
      </c>
      <c r="AB51" s="19">
        <v>101</v>
      </c>
      <c r="AC51" s="50">
        <v>131</v>
      </c>
      <c r="AD51" s="19">
        <v>2746</v>
      </c>
      <c r="AE51" s="50">
        <v>1312</v>
      </c>
      <c r="AF51" s="19">
        <v>470</v>
      </c>
      <c r="AG51" s="50">
        <v>324</v>
      </c>
      <c r="AH51" s="52" t="s">
        <v>29</v>
      </c>
      <c r="AI51" s="19">
        <v>43</v>
      </c>
      <c r="AJ51" s="50">
        <v>78</v>
      </c>
      <c r="AK51" s="19">
        <v>20</v>
      </c>
      <c r="AL51" s="50">
        <v>38</v>
      </c>
      <c r="AM51" s="19">
        <v>673</v>
      </c>
      <c r="AN51" s="50">
        <v>608</v>
      </c>
      <c r="AO51" s="19">
        <v>297</v>
      </c>
      <c r="AP51" s="50">
        <v>365</v>
      </c>
      <c r="AQ51" s="19">
        <v>53</v>
      </c>
      <c r="AR51" s="50">
        <v>89</v>
      </c>
      <c r="AS51" s="52" t="s">
        <v>29</v>
      </c>
      <c r="AT51" s="19">
        <v>102</v>
      </c>
      <c r="AU51" s="50">
        <v>161</v>
      </c>
      <c r="AV51" s="19">
        <v>284</v>
      </c>
      <c r="AW51" s="50">
        <v>250</v>
      </c>
      <c r="AX51" s="19">
        <v>7</v>
      </c>
      <c r="AY51" s="50">
        <v>13</v>
      </c>
      <c r="AZ51" s="19">
        <v>6118</v>
      </c>
      <c r="BA51" s="50">
        <v>1749</v>
      </c>
      <c r="BB51" s="19">
        <v>33</v>
      </c>
      <c r="BC51" s="50">
        <v>57</v>
      </c>
      <c r="BD51" s="52" t="s">
        <v>29</v>
      </c>
      <c r="BE51" s="19">
        <v>18990</v>
      </c>
      <c r="BF51" s="50">
        <v>3350</v>
      </c>
      <c r="BG51" s="19">
        <v>426</v>
      </c>
      <c r="BH51" s="50">
        <v>441</v>
      </c>
      <c r="BI51" s="19">
        <v>0</v>
      </c>
      <c r="BJ51" s="50">
        <v>181</v>
      </c>
      <c r="BK51" s="19">
        <v>0</v>
      </c>
      <c r="BL51" s="50">
        <v>181</v>
      </c>
      <c r="BM51" s="19">
        <v>289</v>
      </c>
      <c r="BN51" s="50">
        <v>262</v>
      </c>
      <c r="BO51" s="52" t="s">
        <v>29</v>
      </c>
      <c r="BP51" s="19">
        <v>0</v>
      </c>
      <c r="BQ51" s="50">
        <v>181</v>
      </c>
      <c r="BR51" s="19">
        <v>110</v>
      </c>
      <c r="BS51" s="50">
        <v>136</v>
      </c>
      <c r="BT51" s="19">
        <v>0</v>
      </c>
      <c r="BU51" s="50">
        <v>181</v>
      </c>
      <c r="BV51" s="56" t="s">
        <v>61</v>
      </c>
      <c r="BW51" s="50" t="s">
        <v>61</v>
      </c>
      <c r="BX51" s="23">
        <v>591</v>
      </c>
      <c r="BY51" s="50">
        <v>330</v>
      </c>
      <c r="BZ51" s="52" t="s">
        <v>29</v>
      </c>
      <c r="CA51" s="19">
        <v>223</v>
      </c>
      <c r="CB51" s="50">
        <v>279</v>
      </c>
      <c r="CC51" s="19">
        <v>2905</v>
      </c>
      <c r="CD51" s="50">
        <v>1027</v>
      </c>
      <c r="CE51" s="19">
        <v>1609</v>
      </c>
      <c r="CF51" s="50">
        <v>1456</v>
      </c>
      <c r="CG51" s="19">
        <v>0</v>
      </c>
      <c r="CH51" s="50">
        <v>181</v>
      </c>
      <c r="CI51" s="19">
        <v>324</v>
      </c>
      <c r="CJ51" s="50">
        <v>240</v>
      </c>
      <c r="CK51" s="52" t="s">
        <v>29</v>
      </c>
      <c r="CL51" s="19">
        <v>186</v>
      </c>
      <c r="CM51" s="50">
        <v>266</v>
      </c>
      <c r="CN51" s="19">
        <v>208</v>
      </c>
      <c r="CO51" s="50">
        <v>299</v>
      </c>
      <c r="CP51" s="19">
        <v>890</v>
      </c>
      <c r="CQ51" s="50">
        <v>561</v>
      </c>
      <c r="CR51" s="19">
        <v>1248</v>
      </c>
      <c r="CS51" s="50">
        <v>819</v>
      </c>
      <c r="CT51" s="19">
        <v>323</v>
      </c>
      <c r="CU51" s="50">
        <v>257</v>
      </c>
      <c r="CV51" s="52" t="s">
        <v>29</v>
      </c>
      <c r="CW51" s="19">
        <v>0</v>
      </c>
      <c r="CX51" s="50">
        <v>181</v>
      </c>
      <c r="CY51" s="19">
        <v>77</v>
      </c>
      <c r="CZ51" s="50">
        <v>133</v>
      </c>
      <c r="DA51" s="19">
        <v>2150</v>
      </c>
      <c r="DB51" s="50">
        <v>1715</v>
      </c>
      <c r="DC51" s="19">
        <v>557</v>
      </c>
      <c r="DD51" s="50">
        <v>762</v>
      </c>
      <c r="DE51" s="19">
        <v>2960</v>
      </c>
      <c r="DF51" s="50">
        <v>1339</v>
      </c>
      <c r="DG51" s="52" t="s">
        <v>29</v>
      </c>
      <c r="DH51" s="19">
        <v>660</v>
      </c>
      <c r="DI51" s="50">
        <v>433</v>
      </c>
      <c r="DJ51" s="19">
        <v>113</v>
      </c>
      <c r="DK51" s="50">
        <v>119</v>
      </c>
      <c r="DL51" s="19">
        <v>80</v>
      </c>
      <c r="DM51" s="50">
        <v>131</v>
      </c>
      <c r="DN51" s="19">
        <v>239</v>
      </c>
      <c r="DO51" s="50">
        <v>277</v>
      </c>
      <c r="DP51" s="19">
        <v>71</v>
      </c>
      <c r="DQ51" s="50">
        <v>120</v>
      </c>
      <c r="DR51" s="52" t="s">
        <v>29</v>
      </c>
      <c r="DS51" s="19">
        <v>6225</v>
      </c>
      <c r="DT51" s="50">
        <v>1675</v>
      </c>
      <c r="DU51" s="19">
        <v>75</v>
      </c>
      <c r="DV51" s="50">
        <v>123</v>
      </c>
      <c r="DW51" s="19">
        <v>18</v>
      </c>
      <c r="DX51" s="50">
        <v>30</v>
      </c>
      <c r="DY51" s="19">
        <v>6132</v>
      </c>
      <c r="DZ51" s="50">
        <v>1663</v>
      </c>
    </row>
    <row r="52" spans="1:130" x14ac:dyDescent="0.2">
      <c r="A52" s="52" t="s">
        <v>30</v>
      </c>
      <c r="B52" s="19">
        <v>8772744</v>
      </c>
      <c r="C52" s="50">
        <v>4541</v>
      </c>
      <c r="D52" s="19">
        <v>7929570</v>
      </c>
      <c r="E52" s="50">
        <v>23298</v>
      </c>
      <c r="F52" s="19">
        <v>655465</v>
      </c>
      <c r="G52" s="50">
        <v>21808</v>
      </c>
      <c r="H52" s="19">
        <v>130223</v>
      </c>
      <c r="I52" s="50">
        <v>7649</v>
      </c>
      <c r="J52" s="19">
        <v>779</v>
      </c>
      <c r="K52" s="50">
        <v>509</v>
      </c>
      <c r="L52" s="52" t="s">
        <v>30</v>
      </c>
      <c r="M52" s="19">
        <v>359</v>
      </c>
      <c r="N52" s="50">
        <v>437</v>
      </c>
      <c r="O52" s="19">
        <v>1328</v>
      </c>
      <c r="P52" s="50">
        <v>704</v>
      </c>
      <c r="Q52" s="19">
        <v>57</v>
      </c>
      <c r="R52" s="50">
        <v>70</v>
      </c>
      <c r="S52" s="19">
        <v>4330</v>
      </c>
      <c r="T52" s="50">
        <v>1070</v>
      </c>
      <c r="U52" s="19">
        <v>380</v>
      </c>
      <c r="V52" s="50">
        <v>264</v>
      </c>
      <c r="W52" s="52" t="s">
        <v>30</v>
      </c>
      <c r="X52" s="19">
        <v>3466</v>
      </c>
      <c r="Y52" s="50">
        <v>1711</v>
      </c>
      <c r="Z52" s="19">
        <v>1921</v>
      </c>
      <c r="AA52" s="50">
        <v>1383</v>
      </c>
      <c r="AB52" s="19">
        <v>840</v>
      </c>
      <c r="AC52" s="50">
        <v>637</v>
      </c>
      <c r="AD52" s="19">
        <v>10649</v>
      </c>
      <c r="AE52" s="50">
        <v>2430</v>
      </c>
      <c r="AF52" s="19">
        <v>3002</v>
      </c>
      <c r="AG52" s="50">
        <v>1032</v>
      </c>
      <c r="AH52" s="52" t="s">
        <v>30</v>
      </c>
      <c r="AI52" s="19">
        <v>22</v>
      </c>
      <c r="AJ52" s="50">
        <v>41</v>
      </c>
      <c r="AK52" s="19">
        <v>113</v>
      </c>
      <c r="AL52" s="50">
        <v>134</v>
      </c>
      <c r="AM52" s="19">
        <v>2052</v>
      </c>
      <c r="AN52" s="50">
        <v>874</v>
      </c>
      <c r="AO52" s="19">
        <v>1039</v>
      </c>
      <c r="AP52" s="50">
        <v>559</v>
      </c>
      <c r="AQ52" s="19">
        <v>357</v>
      </c>
      <c r="AR52" s="50">
        <v>405</v>
      </c>
      <c r="AS52" s="52" t="s">
        <v>30</v>
      </c>
      <c r="AT52" s="19">
        <v>426</v>
      </c>
      <c r="AU52" s="50">
        <v>405</v>
      </c>
      <c r="AV52" s="19">
        <v>631</v>
      </c>
      <c r="AW52" s="50">
        <v>614</v>
      </c>
      <c r="AX52" s="19">
        <v>339</v>
      </c>
      <c r="AY52" s="50">
        <v>343</v>
      </c>
      <c r="AZ52" s="19">
        <v>430</v>
      </c>
      <c r="BA52" s="50">
        <v>388</v>
      </c>
      <c r="BB52" s="19">
        <v>3474</v>
      </c>
      <c r="BC52" s="50">
        <v>1241</v>
      </c>
      <c r="BD52" s="52" t="s">
        <v>30</v>
      </c>
      <c r="BE52" s="19">
        <v>4907</v>
      </c>
      <c r="BF52" s="50">
        <v>1730</v>
      </c>
      <c r="BG52" s="19">
        <v>324</v>
      </c>
      <c r="BH52" s="50">
        <v>191</v>
      </c>
      <c r="BI52" s="19">
        <v>570</v>
      </c>
      <c r="BJ52" s="50">
        <v>429</v>
      </c>
      <c r="BK52" s="19">
        <v>106</v>
      </c>
      <c r="BL52" s="50">
        <v>165</v>
      </c>
      <c r="BM52" s="19">
        <v>384</v>
      </c>
      <c r="BN52" s="50">
        <v>363</v>
      </c>
      <c r="BO52" s="52" t="s">
        <v>30</v>
      </c>
      <c r="BP52" s="19">
        <v>67</v>
      </c>
      <c r="BQ52" s="50">
        <v>112</v>
      </c>
      <c r="BR52" s="19">
        <v>35</v>
      </c>
      <c r="BS52" s="50">
        <v>58</v>
      </c>
      <c r="BT52" s="19">
        <v>908</v>
      </c>
      <c r="BU52" s="50">
        <v>526</v>
      </c>
      <c r="BV52" s="19">
        <v>126</v>
      </c>
      <c r="BW52" s="50">
        <v>219</v>
      </c>
      <c r="BX52" s="56" t="s">
        <v>61</v>
      </c>
      <c r="BY52" s="50" t="s">
        <v>61</v>
      </c>
      <c r="BZ52" s="52" t="s">
        <v>30</v>
      </c>
      <c r="CA52" s="23">
        <v>45</v>
      </c>
      <c r="CB52" s="50">
        <v>75</v>
      </c>
      <c r="CC52" s="19">
        <v>40495</v>
      </c>
      <c r="CD52" s="50">
        <v>4293</v>
      </c>
      <c r="CE52" s="19">
        <v>3236</v>
      </c>
      <c r="CF52" s="50">
        <v>1238</v>
      </c>
      <c r="CG52" s="19">
        <v>55</v>
      </c>
      <c r="CH52" s="50">
        <v>93</v>
      </c>
      <c r="CI52" s="19">
        <v>1452</v>
      </c>
      <c r="CJ52" s="50">
        <v>596</v>
      </c>
      <c r="CK52" s="52" t="s">
        <v>30</v>
      </c>
      <c r="CL52" s="19">
        <v>1540</v>
      </c>
      <c r="CM52" s="50">
        <v>1537</v>
      </c>
      <c r="CN52" s="19">
        <v>760</v>
      </c>
      <c r="CO52" s="50">
        <v>587</v>
      </c>
      <c r="CP52" s="19">
        <v>23597</v>
      </c>
      <c r="CQ52" s="50">
        <v>2976</v>
      </c>
      <c r="CR52" s="19">
        <v>429</v>
      </c>
      <c r="CS52" s="50">
        <v>410</v>
      </c>
      <c r="CT52" s="19">
        <v>2372</v>
      </c>
      <c r="CU52" s="50">
        <v>1386</v>
      </c>
      <c r="CV52" s="52" t="s">
        <v>30</v>
      </c>
      <c r="CW52" s="19">
        <v>581</v>
      </c>
      <c r="CX52" s="50">
        <v>644</v>
      </c>
      <c r="CY52" s="19">
        <v>1400</v>
      </c>
      <c r="CZ52" s="50">
        <v>612</v>
      </c>
      <c r="DA52" s="19">
        <v>2509</v>
      </c>
      <c r="DB52" s="50">
        <v>1335</v>
      </c>
      <c r="DC52" s="19">
        <v>425</v>
      </c>
      <c r="DD52" s="50">
        <v>341</v>
      </c>
      <c r="DE52" s="19">
        <v>35</v>
      </c>
      <c r="DF52" s="50">
        <v>57</v>
      </c>
      <c r="DG52" s="52" t="s">
        <v>30</v>
      </c>
      <c r="DH52" s="19">
        <v>5024</v>
      </c>
      <c r="DI52" s="50">
        <v>1899</v>
      </c>
      <c r="DJ52" s="19">
        <v>1847</v>
      </c>
      <c r="DK52" s="50">
        <v>1244</v>
      </c>
      <c r="DL52" s="19">
        <v>297</v>
      </c>
      <c r="DM52" s="50">
        <v>201</v>
      </c>
      <c r="DN52" s="19">
        <v>680</v>
      </c>
      <c r="DO52" s="50">
        <v>457</v>
      </c>
      <c r="DP52" s="19">
        <v>23</v>
      </c>
      <c r="DQ52" s="50">
        <v>30</v>
      </c>
      <c r="DR52" s="52" t="s">
        <v>30</v>
      </c>
      <c r="DS52" s="19">
        <v>57486</v>
      </c>
      <c r="DT52" s="50">
        <v>5907</v>
      </c>
      <c r="DU52" s="19">
        <v>2574</v>
      </c>
      <c r="DV52" s="50">
        <v>1462</v>
      </c>
      <c r="DW52" s="19">
        <v>38</v>
      </c>
      <c r="DX52" s="50">
        <v>65</v>
      </c>
      <c r="DY52" s="19">
        <v>54874</v>
      </c>
      <c r="DZ52" s="50">
        <v>5533</v>
      </c>
    </row>
    <row r="53" spans="1:130" x14ac:dyDescent="0.2">
      <c r="A53" s="52" t="s">
        <v>31</v>
      </c>
      <c r="B53" s="19">
        <v>2060595</v>
      </c>
      <c r="C53" s="50">
        <v>2119</v>
      </c>
      <c r="D53" s="19">
        <v>1769341</v>
      </c>
      <c r="E53" s="50">
        <v>11461</v>
      </c>
      <c r="F53" s="19">
        <v>226243</v>
      </c>
      <c r="G53" s="50">
        <v>12069</v>
      </c>
      <c r="H53" s="19">
        <v>54693</v>
      </c>
      <c r="I53" s="50">
        <v>5877</v>
      </c>
      <c r="J53" s="19">
        <v>787</v>
      </c>
      <c r="K53" s="50">
        <v>509</v>
      </c>
      <c r="L53" s="52" t="s">
        <v>31</v>
      </c>
      <c r="M53" s="19">
        <v>320</v>
      </c>
      <c r="N53" s="50">
        <v>264</v>
      </c>
      <c r="O53" s="19">
        <v>6391</v>
      </c>
      <c r="P53" s="50">
        <v>1673</v>
      </c>
      <c r="Q53" s="19">
        <v>410</v>
      </c>
      <c r="R53" s="50">
        <v>286</v>
      </c>
      <c r="S53" s="19">
        <v>4536</v>
      </c>
      <c r="T53" s="50">
        <v>1440</v>
      </c>
      <c r="U53" s="19">
        <v>4780</v>
      </c>
      <c r="V53" s="50">
        <v>1546</v>
      </c>
      <c r="W53" s="52" t="s">
        <v>31</v>
      </c>
      <c r="X53" s="19">
        <v>280</v>
      </c>
      <c r="Y53" s="50">
        <v>250</v>
      </c>
      <c r="Z53" s="19">
        <v>100</v>
      </c>
      <c r="AA53" s="50">
        <v>136</v>
      </c>
      <c r="AB53" s="19">
        <v>25</v>
      </c>
      <c r="AC53" s="50">
        <v>51</v>
      </c>
      <c r="AD53" s="19">
        <v>4707</v>
      </c>
      <c r="AE53" s="50">
        <v>2184</v>
      </c>
      <c r="AF53" s="19">
        <v>192</v>
      </c>
      <c r="AG53" s="50">
        <v>184</v>
      </c>
      <c r="AH53" s="52" t="s">
        <v>31</v>
      </c>
      <c r="AI53" s="19">
        <v>168</v>
      </c>
      <c r="AJ53" s="50">
        <v>127</v>
      </c>
      <c r="AK53" s="19">
        <v>355</v>
      </c>
      <c r="AL53" s="50">
        <v>352</v>
      </c>
      <c r="AM53" s="19">
        <v>790</v>
      </c>
      <c r="AN53" s="50">
        <v>530</v>
      </c>
      <c r="AO53" s="19">
        <v>660</v>
      </c>
      <c r="AP53" s="50">
        <v>524</v>
      </c>
      <c r="AQ53" s="19">
        <v>384</v>
      </c>
      <c r="AR53" s="50">
        <v>331</v>
      </c>
      <c r="AS53" s="52" t="s">
        <v>31</v>
      </c>
      <c r="AT53" s="19">
        <v>672</v>
      </c>
      <c r="AU53" s="50">
        <v>537</v>
      </c>
      <c r="AV53" s="19">
        <v>159</v>
      </c>
      <c r="AW53" s="50">
        <v>160</v>
      </c>
      <c r="AX53" s="19">
        <v>790</v>
      </c>
      <c r="AY53" s="50">
        <v>883</v>
      </c>
      <c r="AZ53" s="19">
        <v>57</v>
      </c>
      <c r="BA53" s="50">
        <v>80</v>
      </c>
      <c r="BB53" s="19">
        <v>505</v>
      </c>
      <c r="BC53" s="50">
        <v>355</v>
      </c>
      <c r="BD53" s="52" t="s">
        <v>31</v>
      </c>
      <c r="BE53" s="19">
        <v>303</v>
      </c>
      <c r="BF53" s="50">
        <v>298</v>
      </c>
      <c r="BG53" s="19">
        <v>602</v>
      </c>
      <c r="BH53" s="50">
        <v>490</v>
      </c>
      <c r="BI53" s="19">
        <v>284</v>
      </c>
      <c r="BJ53" s="50">
        <v>428</v>
      </c>
      <c r="BK53" s="19">
        <v>451</v>
      </c>
      <c r="BL53" s="50">
        <v>630</v>
      </c>
      <c r="BM53" s="19">
        <v>1216</v>
      </c>
      <c r="BN53" s="50">
        <v>793</v>
      </c>
      <c r="BO53" s="52" t="s">
        <v>31</v>
      </c>
      <c r="BP53" s="19">
        <v>139</v>
      </c>
      <c r="BQ53" s="50">
        <v>162</v>
      </c>
      <c r="BR53" s="19">
        <v>194</v>
      </c>
      <c r="BS53" s="50">
        <v>220</v>
      </c>
      <c r="BT53" s="19">
        <v>604</v>
      </c>
      <c r="BU53" s="50">
        <v>853</v>
      </c>
      <c r="BV53" s="19">
        <v>268</v>
      </c>
      <c r="BW53" s="50">
        <v>259</v>
      </c>
      <c r="BX53" s="19">
        <v>252</v>
      </c>
      <c r="BY53" s="50">
        <v>271</v>
      </c>
      <c r="BZ53" s="52" t="s">
        <v>31</v>
      </c>
      <c r="CA53" s="56" t="s">
        <v>61</v>
      </c>
      <c r="CB53" s="50" t="s">
        <v>61</v>
      </c>
      <c r="CC53" s="23">
        <v>1111</v>
      </c>
      <c r="CD53" s="50">
        <v>618</v>
      </c>
      <c r="CE53" s="19">
        <v>335</v>
      </c>
      <c r="CF53" s="50">
        <v>373</v>
      </c>
      <c r="CG53" s="19">
        <v>41</v>
      </c>
      <c r="CH53" s="50">
        <v>82</v>
      </c>
      <c r="CI53" s="19">
        <v>1178</v>
      </c>
      <c r="CJ53" s="50">
        <v>1049</v>
      </c>
      <c r="CK53" s="52" t="s">
        <v>31</v>
      </c>
      <c r="CL53" s="19">
        <v>1076</v>
      </c>
      <c r="CM53" s="50">
        <v>568</v>
      </c>
      <c r="CN53" s="19">
        <v>932</v>
      </c>
      <c r="CO53" s="50">
        <v>481</v>
      </c>
      <c r="CP53" s="19">
        <v>822</v>
      </c>
      <c r="CQ53" s="50">
        <v>666</v>
      </c>
      <c r="CR53" s="19">
        <v>0</v>
      </c>
      <c r="CS53" s="50">
        <v>185</v>
      </c>
      <c r="CT53" s="19">
        <v>325</v>
      </c>
      <c r="CU53" s="50">
        <v>260</v>
      </c>
      <c r="CV53" s="52" t="s">
        <v>31</v>
      </c>
      <c r="CW53" s="19">
        <v>509</v>
      </c>
      <c r="CX53" s="50">
        <v>547</v>
      </c>
      <c r="CY53" s="19">
        <v>338</v>
      </c>
      <c r="CZ53" s="50">
        <v>274</v>
      </c>
      <c r="DA53" s="19">
        <v>11955</v>
      </c>
      <c r="DB53" s="50">
        <v>2917</v>
      </c>
      <c r="DC53" s="19">
        <v>1382</v>
      </c>
      <c r="DD53" s="50">
        <v>889</v>
      </c>
      <c r="DE53" s="19">
        <v>81</v>
      </c>
      <c r="DF53" s="50">
        <v>103</v>
      </c>
      <c r="DG53" s="52" t="s">
        <v>31</v>
      </c>
      <c r="DH53" s="19">
        <v>1560</v>
      </c>
      <c r="DI53" s="50">
        <v>1330</v>
      </c>
      <c r="DJ53" s="19">
        <v>1251</v>
      </c>
      <c r="DK53" s="50">
        <v>575</v>
      </c>
      <c r="DL53" s="19">
        <v>0</v>
      </c>
      <c r="DM53" s="50">
        <v>185</v>
      </c>
      <c r="DN53" s="19">
        <v>321</v>
      </c>
      <c r="DO53" s="50">
        <v>514</v>
      </c>
      <c r="DP53" s="19">
        <v>95</v>
      </c>
      <c r="DQ53" s="50">
        <v>100</v>
      </c>
      <c r="DR53" s="52" t="s">
        <v>31</v>
      </c>
      <c r="DS53" s="19">
        <v>10318</v>
      </c>
      <c r="DT53" s="50">
        <v>2657</v>
      </c>
      <c r="DU53" s="19">
        <v>429</v>
      </c>
      <c r="DV53" s="50">
        <v>466</v>
      </c>
      <c r="DW53" s="19">
        <v>159</v>
      </c>
      <c r="DX53" s="50">
        <v>154</v>
      </c>
      <c r="DY53" s="19">
        <v>9730</v>
      </c>
      <c r="DZ53" s="50">
        <v>2561</v>
      </c>
    </row>
    <row r="54" spans="1:130" x14ac:dyDescent="0.2">
      <c r="A54" s="52"/>
      <c r="B54" s="19"/>
      <c r="C54" s="50"/>
      <c r="D54" s="19"/>
      <c r="E54" s="50"/>
      <c r="F54" s="19"/>
      <c r="G54" s="50"/>
      <c r="H54" s="19"/>
      <c r="I54" s="50"/>
      <c r="J54" s="19"/>
      <c r="K54" s="50"/>
      <c r="L54" s="52"/>
      <c r="M54" s="19"/>
      <c r="N54" s="50"/>
      <c r="O54" s="19"/>
      <c r="P54" s="50"/>
      <c r="Q54" s="19"/>
      <c r="R54" s="50"/>
      <c r="S54" s="19"/>
      <c r="T54" s="50"/>
      <c r="U54" s="19"/>
      <c r="V54" s="50"/>
      <c r="W54" s="52"/>
      <c r="X54" s="19"/>
      <c r="Y54" s="50"/>
      <c r="Z54" s="19"/>
      <c r="AA54" s="50"/>
      <c r="AB54" s="19"/>
      <c r="AC54" s="50"/>
      <c r="AD54" s="19"/>
      <c r="AE54" s="50"/>
      <c r="AF54" s="19"/>
      <c r="AG54" s="50"/>
      <c r="AH54" s="52"/>
      <c r="AI54" s="19"/>
      <c r="AJ54" s="50"/>
      <c r="AK54" s="19"/>
      <c r="AL54" s="50"/>
      <c r="AM54" s="19"/>
      <c r="AN54" s="50"/>
      <c r="AO54" s="19"/>
      <c r="AP54" s="50"/>
      <c r="AQ54" s="19"/>
      <c r="AR54" s="50"/>
      <c r="AS54" s="52"/>
      <c r="AT54" s="19"/>
      <c r="AU54" s="50"/>
      <c r="AV54" s="19"/>
      <c r="AW54" s="50"/>
      <c r="AX54" s="19"/>
      <c r="AY54" s="50"/>
      <c r="AZ54" s="19"/>
      <c r="BA54" s="50"/>
      <c r="BB54" s="19"/>
      <c r="BC54" s="50"/>
      <c r="BD54" s="52"/>
      <c r="BE54" s="19"/>
      <c r="BF54" s="50"/>
      <c r="BG54" s="19"/>
      <c r="BH54" s="50"/>
      <c r="BI54" s="19"/>
      <c r="BJ54" s="50"/>
      <c r="BK54" s="19"/>
      <c r="BL54" s="50"/>
      <c r="BM54" s="19"/>
      <c r="BN54" s="50"/>
      <c r="BO54" s="52"/>
      <c r="BP54" s="19"/>
      <c r="BQ54" s="50"/>
      <c r="BR54" s="19"/>
      <c r="BS54" s="50"/>
      <c r="BT54" s="19"/>
      <c r="BU54" s="50"/>
      <c r="BV54" s="19"/>
      <c r="BW54" s="50"/>
      <c r="BX54" s="19"/>
      <c r="BY54" s="50"/>
      <c r="BZ54" s="52"/>
      <c r="CA54" s="56"/>
      <c r="CB54" s="50"/>
      <c r="CC54" s="19"/>
      <c r="CD54" s="50"/>
      <c r="CE54" s="19"/>
      <c r="CF54" s="50"/>
      <c r="CG54" s="19"/>
      <c r="CH54" s="50"/>
      <c r="CI54" s="19"/>
      <c r="CJ54" s="50"/>
      <c r="CK54" s="52"/>
      <c r="CL54" s="19"/>
      <c r="CM54" s="50"/>
      <c r="CN54" s="19"/>
      <c r="CO54" s="50"/>
      <c r="CP54" s="19"/>
      <c r="CQ54" s="50"/>
      <c r="CR54" s="19"/>
      <c r="CS54" s="50"/>
      <c r="CT54" s="19"/>
      <c r="CU54" s="50"/>
      <c r="CV54" s="52"/>
      <c r="CW54" s="19"/>
      <c r="CX54" s="50"/>
      <c r="CY54" s="19"/>
      <c r="CZ54" s="50"/>
      <c r="DA54" s="19"/>
      <c r="DB54" s="50"/>
      <c r="DC54" s="19"/>
      <c r="DD54" s="50"/>
      <c r="DE54" s="19"/>
      <c r="DF54" s="50"/>
      <c r="DG54" s="52"/>
      <c r="DH54" s="19"/>
      <c r="DI54" s="50"/>
      <c r="DJ54" s="19"/>
      <c r="DK54" s="50"/>
      <c r="DL54" s="19"/>
      <c r="DM54" s="50"/>
      <c r="DN54" s="19"/>
      <c r="DO54" s="50"/>
      <c r="DP54" s="19"/>
      <c r="DQ54" s="50"/>
      <c r="DR54" s="52"/>
      <c r="DS54" s="19"/>
      <c r="DT54" s="50"/>
      <c r="DU54" s="19"/>
      <c r="DV54" s="50"/>
      <c r="DW54" s="19"/>
      <c r="DX54" s="50"/>
      <c r="DY54" s="19"/>
      <c r="DZ54" s="50"/>
    </row>
    <row r="55" spans="1:130" x14ac:dyDescent="0.2">
      <c r="A55" s="52" t="s">
        <v>32</v>
      </c>
      <c r="B55" s="19">
        <v>19352153</v>
      </c>
      <c r="C55" s="50">
        <v>6112</v>
      </c>
      <c r="D55" s="19">
        <v>17202134</v>
      </c>
      <c r="E55" s="50">
        <v>34343</v>
      </c>
      <c r="F55" s="19">
        <v>1723117</v>
      </c>
      <c r="G55" s="50">
        <v>30910</v>
      </c>
      <c r="H55" s="19">
        <v>270053</v>
      </c>
      <c r="I55" s="50">
        <v>11861</v>
      </c>
      <c r="J55" s="19">
        <v>1364</v>
      </c>
      <c r="K55" s="50">
        <v>864</v>
      </c>
      <c r="L55" s="52" t="s">
        <v>32</v>
      </c>
      <c r="M55" s="19">
        <v>4002</v>
      </c>
      <c r="N55" s="50">
        <v>2016</v>
      </c>
      <c r="O55" s="19">
        <v>4146</v>
      </c>
      <c r="P55" s="50">
        <v>2468</v>
      </c>
      <c r="Q55" s="19">
        <v>247</v>
      </c>
      <c r="R55" s="50">
        <v>203</v>
      </c>
      <c r="S55" s="19">
        <v>24623</v>
      </c>
      <c r="T55" s="50">
        <v>2557</v>
      </c>
      <c r="U55" s="19">
        <v>3596</v>
      </c>
      <c r="V55" s="50">
        <v>976</v>
      </c>
      <c r="W55" s="52" t="s">
        <v>32</v>
      </c>
      <c r="X55" s="19">
        <v>14595</v>
      </c>
      <c r="Y55" s="50">
        <v>2921</v>
      </c>
      <c r="Z55" s="19">
        <v>477</v>
      </c>
      <c r="AA55" s="50">
        <v>284</v>
      </c>
      <c r="AB55" s="19">
        <v>3936</v>
      </c>
      <c r="AC55" s="50">
        <v>1392</v>
      </c>
      <c r="AD55" s="19">
        <v>27392</v>
      </c>
      <c r="AE55" s="50">
        <v>3450</v>
      </c>
      <c r="AF55" s="19">
        <v>7592</v>
      </c>
      <c r="AG55" s="50">
        <v>1925</v>
      </c>
      <c r="AH55" s="52" t="s">
        <v>32</v>
      </c>
      <c r="AI55" s="19">
        <v>1598</v>
      </c>
      <c r="AJ55" s="50">
        <v>734</v>
      </c>
      <c r="AK55" s="19">
        <v>607</v>
      </c>
      <c r="AL55" s="50">
        <v>472</v>
      </c>
      <c r="AM55" s="19">
        <v>8017</v>
      </c>
      <c r="AN55" s="50">
        <v>2204</v>
      </c>
      <c r="AO55" s="19">
        <v>3040</v>
      </c>
      <c r="AP55" s="50">
        <v>1128</v>
      </c>
      <c r="AQ55" s="19">
        <v>955</v>
      </c>
      <c r="AR55" s="50">
        <v>658</v>
      </c>
      <c r="AS55" s="52" t="s">
        <v>32</v>
      </c>
      <c r="AT55" s="19">
        <v>1437</v>
      </c>
      <c r="AU55" s="50">
        <v>906</v>
      </c>
      <c r="AV55" s="19">
        <v>1753</v>
      </c>
      <c r="AW55" s="50">
        <v>808</v>
      </c>
      <c r="AX55" s="19">
        <v>1083</v>
      </c>
      <c r="AY55" s="50">
        <v>465</v>
      </c>
      <c r="AZ55" s="19">
        <v>1345</v>
      </c>
      <c r="BA55" s="50">
        <v>536</v>
      </c>
      <c r="BB55" s="19">
        <v>7321</v>
      </c>
      <c r="BC55" s="50">
        <v>1575</v>
      </c>
      <c r="BD55" s="52" t="s">
        <v>32</v>
      </c>
      <c r="BE55" s="19">
        <v>15073</v>
      </c>
      <c r="BF55" s="50">
        <v>2292</v>
      </c>
      <c r="BG55" s="19">
        <v>5191</v>
      </c>
      <c r="BH55" s="50">
        <v>1445</v>
      </c>
      <c r="BI55" s="19">
        <v>1059</v>
      </c>
      <c r="BJ55" s="50">
        <v>631</v>
      </c>
      <c r="BK55" s="19">
        <v>773</v>
      </c>
      <c r="BL55" s="50">
        <v>800</v>
      </c>
      <c r="BM55" s="19">
        <v>3310</v>
      </c>
      <c r="BN55" s="50">
        <v>1260</v>
      </c>
      <c r="BO55" s="52" t="s">
        <v>32</v>
      </c>
      <c r="BP55" s="19">
        <v>421</v>
      </c>
      <c r="BQ55" s="50">
        <v>424</v>
      </c>
      <c r="BR55" s="19">
        <v>78</v>
      </c>
      <c r="BS55" s="50">
        <v>108</v>
      </c>
      <c r="BT55" s="19">
        <v>600</v>
      </c>
      <c r="BU55" s="50">
        <v>382</v>
      </c>
      <c r="BV55" s="19">
        <v>2760</v>
      </c>
      <c r="BW55" s="50">
        <v>1059</v>
      </c>
      <c r="BX55" s="19">
        <v>42574</v>
      </c>
      <c r="BY55" s="50">
        <v>4802</v>
      </c>
      <c r="BZ55" s="52" t="s">
        <v>32</v>
      </c>
      <c r="CA55" s="19">
        <v>646</v>
      </c>
      <c r="CB55" s="50">
        <v>445</v>
      </c>
      <c r="CC55" s="56" t="s">
        <v>61</v>
      </c>
      <c r="CD55" s="50" t="s">
        <v>61</v>
      </c>
      <c r="CE55" s="23">
        <v>10544</v>
      </c>
      <c r="CF55" s="50">
        <v>2568</v>
      </c>
      <c r="CG55" s="19">
        <v>77</v>
      </c>
      <c r="CH55" s="50">
        <v>129</v>
      </c>
      <c r="CI55" s="19">
        <v>4625</v>
      </c>
      <c r="CJ55" s="50">
        <v>1103</v>
      </c>
      <c r="CK55" s="52" t="s">
        <v>32</v>
      </c>
      <c r="CL55" s="19">
        <v>1327</v>
      </c>
      <c r="CM55" s="50">
        <v>652</v>
      </c>
      <c r="CN55" s="19">
        <v>1055</v>
      </c>
      <c r="CO55" s="50">
        <v>716</v>
      </c>
      <c r="CP55" s="19">
        <v>22895</v>
      </c>
      <c r="CQ55" s="50">
        <v>3206</v>
      </c>
      <c r="CR55" s="19">
        <v>3222</v>
      </c>
      <c r="CS55" s="50">
        <v>1538</v>
      </c>
      <c r="CT55" s="19">
        <v>5952</v>
      </c>
      <c r="CU55" s="50">
        <v>1542</v>
      </c>
      <c r="CV55" s="52" t="s">
        <v>32</v>
      </c>
      <c r="CW55" s="19">
        <v>0</v>
      </c>
      <c r="CX55" s="50">
        <v>185</v>
      </c>
      <c r="CY55" s="19">
        <v>1279</v>
      </c>
      <c r="CZ55" s="50">
        <v>624</v>
      </c>
      <c r="DA55" s="19">
        <v>11231</v>
      </c>
      <c r="DB55" s="50">
        <v>2384</v>
      </c>
      <c r="DC55" s="19">
        <v>622</v>
      </c>
      <c r="DD55" s="50">
        <v>489</v>
      </c>
      <c r="DE55" s="19">
        <v>2764</v>
      </c>
      <c r="DF55" s="50">
        <v>1025</v>
      </c>
      <c r="DG55" s="52" t="s">
        <v>32</v>
      </c>
      <c r="DH55" s="19">
        <v>7939</v>
      </c>
      <c r="DI55" s="50">
        <v>2109</v>
      </c>
      <c r="DJ55" s="19">
        <v>2614</v>
      </c>
      <c r="DK55" s="50">
        <v>840</v>
      </c>
      <c r="DL55" s="19">
        <v>921</v>
      </c>
      <c r="DM55" s="50">
        <v>689</v>
      </c>
      <c r="DN55" s="19">
        <v>979</v>
      </c>
      <c r="DO55" s="50">
        <v>507</v>
      </c>
      <c r="DP55" s="19">
        <v>396</v>
      </c>
      <c r="DQ55" s="50">
        <v>370</v>
      </c>
      <c r="DR55" s="52" t="s">
        <v>32</v>
      </c>
      <c r="DS55" s="19">
        <v>156849</v>
      </c>
      <c r="DT55" s="50">
        <v>9211</v>
      </c>
      <c r="DU55" s="19">
        <v>7321</v>
      </c>
      <c r="DV55" s="50">
        <v>1791</v>
      </c>
      <c r="DW55" s="19">
        <v>814</v>
      </c>
      <c r="DX55" s="50">
        <v>592</v>
      </c>
      <c r="DY55" s="19">
        <v>148714</v>
      </c>
      <c r="DZ55" s="50">
        <v>9149</v>
      </c>
    </row>
    <row r="56" spans="1:130" x14ac:dyDescent="0.2">
      <c r="A56" s="52" t="s">
        <v>33</v>
      </c>
      <c r="B56" s="19">
        <v>9640490</v>
      </c>
      <c r="C56" s="50">
        <v>5097</v>
      </c>
      <c r="D56" s="19">
        <v>8167830</v>
      </c>
      <c r="E56" s="50">
        <v>27074</v>
      </c>
      <c r="F56" s="19">
        <v>1149080</v>
      </c>
      <c r="G56" s="50">
        <v>24801</v>
      </c>
      <c r="H56" s="19">
        <v>273149</v>
      </c>
      <c r="I56" s="50">
        <v>13136</v>
      </c>
      <c r="J56" s="19">
        <v>4329</v>
      </c>
      <c r="K56" s="50">
        <v>1544</v>
      </c>
      <c r="L56" s="52" t="s">
        <v>33</v>
      </c>
      <c r="M56" s="19">
        <v>1458</v>
      </c>
      <c r="N56" s="50">
        <v>925</v>
      </c>
      <c r="O56" s="19">
        <v>3493</v>
      </c>
      <c r="P56" s="50">
        <v>1189</v>
      </c>
      <c r="Q56" s="19">
        <v>861</v>
      </c>
      <c r="R56" s="50">
        <v>649</v>
      </c>
      <c r="S56" s="19">
        <v>13883</v>
      </c>
      <c r="T56" s="50">
        <v>2813</v>
      </c>
      <c r="U56" s="19">
        <v>4790</v>
      </c>
      <c r="V56" s="50">
        <v>2047</v>
      </c>
      <c r="W56" s="52" t="s">
        <v>33</v>
      </c>
      <c r="X56" s="19">
        <v>4914</v>
      </c>
      <c r="Y56" s="50">
        <v>1990</v>
      </c>
      <c r="Z56" s="19">
        <v>2180</v>
      </c>
      <c r="AA56" s="50">
        <v>1732</v>
      </c>
      <c r="AB56" s="19">
        <v>1801</v>
      </c>
      <c r="AC56" s="50">
        <v>687</v>
      </c>
      <c r="AD56" s="19">
        <v>26365</v>
      </c>
      <c r="AE56" s="50">
        <v>3750</v>
      </c>
      <c r="AF56" s="19">
        <v>16823</v>
      </c>
      <c r="AG56" s="50">
        <v>2851</v>
      </c>
      <c r="AH56" s="52" t="s">
        <v>33</v>
      </c>
      <c r="AI56" s="19">
        <v>1566</v>
      </c>
      <c r="AJ56" s="50">
        <v>921</v>
      </c>
      <c r="AK56" s="19">
        <v>334</v>
      </c>
      <c r="AL56" s="50">
        <v>256</v>
      </c>
      <c r="AM56" s="19">
        <v>6378</v>
      </c>
      <c r="AN56" s="50">
        <v>2177</v>
      </c>
      <c r="AO56" s="19">
        <v>4532</v>
      </c>
      <c r="AP56" s="50">
        <v>2259</v>
      </c>
      <c r="AQ56" s="19">
        <v>775</v>
      </c>
      <c r="AR56" s="50">
        <v>524</v>
      </c>
      <c r="AS56" s="52" t="s">
        <v>33</v>
      </c>
      <c r="AT56" s="19">
        <v>1595</v>
      </c>
      <c r="AU56" s="50">
        <v>748</v>
      </c>
      <c r="AV56" s="19">
        <v>1531</v>
      </c>
      <c r="AW56" s="50">
        <v>794</v>
      </c>
      <c r="AX56" s="19">
        <v>919</v>
      </c>
      <c r="AY56" s="50">
        <v>758</v>
      </c>
      <c r="AZ56" s="19">
        <v>1259</v>
      </c>
      <c r="BA56" s="50">
        <v>972</v>
      </c>
      <c r="BB56" s="19">
        <v>9005</v>
      </c>
      <c r="BC56" s="50">
        <v>2221</v>
      </c>
      <c r="BD56" s="52" t="s">
        <v>33</v>
      </c>
      <c r="BE56" s="19">
        <v>3710</v>
      </c>
      <c r="BF56" s="50">
        <v>1158</v>
      </c>
      <c r="BG56" s="19">
        <v>6161</v>
      </c>
      <c r="BH56" s="50">
        <v>2547</v>
      </c>
      <c r="BI56" s="19">
        <v>1523</v>
      </c>
      <c r="BJ56" s="50">
        <v>838</v>
      </c>
      <c r="BK56" s="19">
        <v>2377</v>
      </c>
      <c r="BL56" s="50">
        <v>1092</v>
      </c>
      <c r="BM56" s="19">
        <v>2623</v>
      </c>
      <c r="BN56" s="50">
        <v>1742</v>
      </c>
      <c r="BO56" s="52" t="s">
        <v>33</v>
      </c>
      <c r="BP56" s="19">
        <v>244</v>
      </c>
      <c r="BQ56" s="50">
        <v>306</v>
      </c>
      <c r="BR56" s="19">
        <v>628</v>
      </c>
      <c r="BS56" s="50">
        <v>628</v>
      </c>
      <c r="BT56" s="19">
        <v>1627</v>
      </c>
      <c r="BU56" s="50">
        <v>807</v>
      </c>
      <c r="BV56" s="19">
        <v>754</v>
      </c>
      <c r="BW56" s="50">
        <v>525</v>
      </c>
      <c r="BX56" s="19">
        <v>11468</v>
      </c>
      <c r="BY56" s="50">
        <v>4262</v>
      </c>
      <c r="BZ56" s="52" t="s">
        <v>33</v>
      </c>
      <c r="CA56" s="19">
        <v>1138</v>
      </c>
      <c r="CB56" s="50">
        <v>705</v>
      </c>
      <c r="CC56" s="19">
        <v>19891</v>
      </c>
      <c r="CD56" s="50">
        <v>3951</v>
      </c>
      <c r="CE56" s="56" t="s">
        <v>61</v>
      </c>
      <c r="CF56" s="50" t="s">
        <v>61</v>
      </c>
      <c r="CG56" s="23">
        <v>206</v>
      </c>
      <c r="CH56" s="50">
        <v>232</v>
      </c>
      <c r="CI56" s="19">
        <v>9337</v>
      </c>
      <c r="CJ56" s="50">
        <v>2484</v>
      </c>
      <c r="CK56" s="52" t="s">
        <v>33</v>
      </c>
      <c r="CL56" s="19">
        <v>1263</v>
      </c>
      <c r="CM56" s="50">
        <v>753</v>
      </c>
      <c r="CN56" s="19">
        <v>1333</v>
      </c>
      <c r="CO56" s="50">
        <v>772</v>
      </c>
      <c r="CP56" s="19">
        <v>12179</v>
      </c>
      <c r="CQ56" s="50">
        <v>2356</v>
      </c>
      <c r="CR56" s="19">
        <v>290</v>
      </c>
      <c r="CS56" s="50">
        <v>198</v>
      </c>
      <c r="CT56" s="19">
        <v>25532</v>
      </c>
      <c r="CU56" s="50">
        <v>4732</v>
      </c>
      <c r="CV56" s="52" t="s">
        <v>33</v>
      </c>
      <c r="CW56" s="19">
        <v>351</v>
      </c>
      <c r="CX56" s="50">
        <v>186</v>
      </c>
      <c r="CY56" s="19">
        <v>9230</v>
      </c>
      <c r="CZ56" s="50">
        <v>2122</v>
      </c>
      <c r="DA56" s="19">
        <v>12638</v>
      </c>
      <c r="DB56" s="50">
        <v>2381</v>
      </c>
      <c r="DC56" s="19">
        <v>1189</v>
      </c>
      <c r="DD56" s="50">
        <v>1040</v>
      </c>
      <c r="DE56" s="19">
        <v>445</v>
      </c>
      <c r="DF56" s="50">
        <v>291</v>
      </c>
      <c r="DG56" s="52" t="s">
        <v>33</v>
      </c>
      <c r="DH56" s="19">
        <v>26759</v>
      </c>
      <c r="DI56" s="50">
        <v>4229</v>
      </c>
      <c r="DJ56" s="19">
        <v>5915</v>
      </c>
      <c r="DK56" s="50">
        <v>2630</v>
      </c>
      <c r="DL56" s="19">
        <v>2677</v>
      </c>
      <c r="DM56" s="50">
        <v>985</v>
      </c>
      <c r="DN56" s="19">
        <v>2266</v>
      </c>
      <c r="DO56" s="50">
        <v>980</v>
      </c>
      <c r="DP56" s="19">
        <v>604</v>
      </c>
      <c r="DQ56" s="50">
        <v>687</v>
      </c>
      <c r="DR56" s="52" t="s">
        <v>33</v>
      </c>
      <c r="DS56" s="19">
        <v>50431</v>
      </c>
      <c r="DT56" s="50">
        <v>5085</v>
      </c>
      <c r="DU56" s="19">
        <v>2025</v>
      </c>
      <c r="DV56" s="50">
        <v>1218</v>
      </c>
      <c r="DW56" s="19">
        <v>674</v>
      </c>
      <c r="DX56" s="50">
        <v>289</v>
      </c>
      <c r="DY56" s="19">
        <v>47732</v>
      </c>
      <c r="DZ56" s="50">
        <v>4741</v>
      </c>
    </row>
    <row r="57" spans="1:130" x14ac:dyDescent="0.2">
      <c r="A57" s="52" t="s">
        <v>34</v>
      </c>
      <c r="B57" s="19">
        <v>689838</v>
      </c>
      <c r="C57" s="50">
        <v>1379</v>
      </c>
      <c r="D57" s="19">
        <v>563978</v>
      </c>
      <c r="E57" s="50">
        <v>6361</v>
      </c>
      <c r="F57" s="19">
        <v>84294</v>
      </c>
      <c r="G57" s="50">
        <v>5380</v>
      </c>
      <c r="H57" s="19">
        <v>38213</v>
      </c>
      <c r="I57" s="50">
        <v>3616</v>
      </c>
      <c r="J57" s="19">
        <v>83</v>
      </c>
      <c r="K57" s="50">
        <v>142</v>
      </c>
      <c r="L57" s="52" t="s">
        <v>34</v>
      </c>
      <c r="M57" s="19">
        <v>70</v>
      </c>
      <c r="N57" s="50">
        <v>105</v>
      </c>
      <c r="O57" s="19">
        <v>1571</v>
      </c>
      <c r="P57" s="50">
        <v>788</v>
      </c>
      <c r="Q57" s="19">
        <v>0</v>
      </c>
      <c r="R57" s="50">
        <v>141</v>
      </c>
      <c r="S57" s="19">
        <v>999</v>
      </c>
      <c r="T57" s="50">
        <v>460</v>
      </c>
      <c r="U57" s="19">
        <v>546</v>
      </c>
      <c r="V57" s="50">
        <v>293</v>
      </c>
      <c r="W57" s="52" t="s">
        <v>34</v>
      </c>
      <c r="X57" s="19">
        <v>65</v>
      </c>
      <c r="Y57" s="50">
        <v>100</v>
      </c>
      <c r="Z57" s="19">
        <v>0</v>
      </c>
      <c r="AA57" s="50">
        <v>141</v>
      </c>
      <c r="AB57" s="19">
        <v>70</v>
      </c>
      <c r="AC57" s="50">
        <v>112</v>
      </c>
      <c r="AD57" s="19">
        <v>950</v>
      </c>
      <c r="AE57" s="50">
        <v>860</v>
      </c>
      <c r="AF57" s="19">
        <v>98</v>
      </c>
      <c r="AG57" s="50">
        <v>154</v>
      </c>
      <c r="AH57" s="52" t="s">
        <v>34</v>
      </c>
      <c r="AI57" s="19">
        <v>160</v>
      </c>
      <c r="AJ57" s="50">
        <v>148</v>
      </c>
      <c r="AK57" s="19">
        <v>540</v>
      </c>
      <c r="AL57" s="50">
        <v>521</v>
      </c>
      <c r="AM57" s="19">
        <v>799</v>
      </c>
      <c r="AN57" s="50">
        <v>523</v>
      </c>
      <c r="AO57" s="19">
        <v>55</v>
      </c>
      <c r="AP57" s="50">
        <v>77</v>
      </c>
      <c r="AQ57" s="19">
        <v>458</v>
      </c>
      <c r="AR57" s="50">
        <v>316</v>
      </c>
      <c r="AS57" s="52" t="s">
        <v>34</v>
      </c>
      <c r="AT57" s="19">
        <v>161</v>
      </c>
      <c r="AU57" s="50">
        <v>122</v>
      </c>
      <c r="AV57" s="19">
        <v>22</v>
      </c>
      <c r="AW57" s="50">
        <v>44</v>
      </c>
      <c r="AX57" s="19">
        <v>18</v>
      </c>
      <c r="AY57" s="50">
        <v>27</v>
      </c>
      <c r="AZ57" s="19">
        <v>98</v>
      </c>
      <c r="BA57" s="50">
        <v>176</v>
      </c>
      <c r="BB57" s="19">
        <v>232</v>
      </c>
      <c r="BC57" s="50">
        <v>311</v>
      </c>
      <c r="BD57" s="52" t="s">
        <v>34</v>
      </c>
      <c r="BE57" s="19">
        <v>187</v>
      </c>
      <c r="BF57" s="50">
        <v>281</v>
      </c>
      <c r="BG57" s="19">
        <v>757</v>
      </c>
      <c r="BH57" s="50">
        <v>571</v>
      </c>
      <c r="BI57" s="19">
        <v>15257</v>
      </c>
      <c r="BJ57" s="50">
        <v>2266</v>
      </c>
      <c r="BK57" s="19">
        <v>72</v>
      </c>
      <c r="BL57" s="50">
        <v>109</v>
      </c>
      <c r="BM57" s="19">
        <v>1490</v>
      </c>
      <c r="BN57" s="50">
        <v>1346</v>
      </c>
      <c r="BO57" s="52" t="s">
        <v>34</v>
      </c>
      <c r="BP57" s="19">
        <v>1776</v>
      </c>
      <c r="BQ57" s="50">
        <v>709</v>
      </c>
      <c r="BR57" s="19">
        <v>950</v>
      </c>
      <c r="BS57" s="50">
        <v>764</v>
      </c>
      <c r="BT57" s="19">
        <v>854</v>
      </c>
      <c r="BU57" s="50">
        <v>572</v>
      </c>
      <c r="BV57" s="19">
        <v>0</v>
      </c>
      <c r="BW57" s="50">
        <v>141</v>
      </c>
      <c r="BX57" s="19">
        <v>140</v>
      </c>
      <c r="BY57" s="50">
        <v>231</v>
      </c>
      <c r="BZ57" s="52" t="s">
        <v>34</v>
      </c>
      <c r="CA57" s="19">
        <v>161</v>
      </c>
      <c r="CB57" s="50">
        <v>228</v>
      </c>
      <c r="CC57" s="19">
        <v>331</v>
      </c>
      <c r="CD57" s="50">
        <v>331</v>
      </c>
      <c r="CE57" s="19">
        <v>231</v>
      </c>
      <c r="CF57" s="50">
        <v>243</v>
      </c>
      <c r="CG57" s="56" t="s">
        <v>61</v>
      </c>
      <c r="CH57" s="50" t="s">
        <v>61</v>
      </c>
      <c r="CI57" s="23">
        <v>6</v>
      </c>
      <c r="CJ57" s="50">
        <v>14</v>
      </c>
      <c r="CK57" s="52" t="s">
        <v>34</v>
      </c>
      <c r="CL57" s="19">
        <v>280</v>
      </c>
      <c r="CM57" s="50">
        <v>260</v>
      </c>
      <c r="CN57" s="19">
        <v>724</v>
      </c>
      <c r="CO57" s="50">
        <v>529</v>
      </c>
      <c r="CP57" s="19">
        <v>114</v>
      </c>
      <c r="CQ57" s="50">
        <v>157</v>
      </c>
      <c r="CR57" s="19">
        <v>244</v>
      </c>
      <c r="CS57" s="50">
        <v>255</v>
      </c>
      <c r="CT57" s="19">
        <v>14</v>
      </c>
      <c r="CU57" s="50">
        <v>28</v>
      </c>
      <c r="CV57" s="52" t="s">
        <v>34</v>
      </c>
      <c r="CW57" s="19">
        <v>1754</v>
      </c>
      <c r="CX57" s="50">
        <v>822</v>
      </c>
      <c r="CY57" s="19">
        <v>746</v>
      </c>
      <c r="CZ57" s="50">
        <v>694</v>
      </c>
      <c r="DA57" s="19">
        <v>1414</v>
      </c>
      <c r="DB57" s="50">
        <v>756</v>
      </c>
      <c r="DC57" s="19">
        <v>43</v>
      </c>
      <c r="DD57" s="50">
        <v>60</v>
      </c>
      <c r="DE57" s="19">
        <v>758</v>
      </c>
      <c r="DF57" s="50">
        <v>1014</v>
      </c>
      <c r="DG57" s="52" t="s">
        <v>34</v>
      </c>
      <c r="DH57" s="19">
        <v>403</v>
      </c>
      <c r="DI57" s="50">
        <v>309</v>
      </c>
      <c r="DJ57" s="19">
        <v>1604</v>
      </c>
      <c r="DK57" s="50">
        <v>796</v>
      </c>
      <c r="DL57" s="19">
        <v>0</v>
      </c>
      <c r="DM57" s="50">
        <v>141</v>
      </c>
      <c r="DN57" s="19">
        <v>543</v>
      </c>
      <c r="DO57" s="50">
        <v>327</v>
      </c>
      <c r="DP57" s="19">
        <v>365</v>
      </c>
      <c r="DQ57" s="50">
        <v>269</v>
      </c>
      <c r="DR57" s="52" t="s">
        <v>34</v>
      </c>
      <c r="DS57" s="19">
        <v>3353</v>
      </c>
      <c r="DT57" s="50">
        <v>1114</v>
      </c>
      <c r="DU57" s="19">
        <v>0</v>
      </c>
      <c r="DV57" s="50">
        <v>141</v>
      </c>
      <c r="DW57" s="19">
        <v>28</v>
      </c>
      <c r="DX57" s="50">
        <v>44</v>
      </c>
      <c r="DY57" s="19">
        <v>3325</v>
      </c>
      <c r="DZ57" s="50">
        <v>1114</v>
      </c>
    </row>
    <row r="58" spans="1:130" x14ac:dyDescent="0.2">
      <c r="A58" s="52" t="s">
        <v>35</v>
      </c>
      <c r="B58" s="19">
        <v>11414635</v>
      </c>
      <c r="C58" s="50">
        <v>5725</v>
      </c>
      <c r="D58" s="19">
        <v>9735390</v>
      </c>
      <c r="E58" s="50">
        <v>29715</v>
      </c>
      <c r="F58" s="19">
        <v>1440815</v>
      </c>
      <c r="G58" s="50">
        <v>28423</v>
      </c>
      <c r="H58" s="19">
        <v>196391</v>
      </c>
      <c r="I58" s="50">
        <v>9611</v>
      </c>
      <c r="J58" s="19">
        <v>3705</v>
      </c>
      <c r="K58" s="50">
        <v>2297</v>
      </c>
      <c r="L58" s="52" t="s">
        <v>35</v>
      </c>
      <c r="M58" s="19">
        <v>2207</v>
      </c>
      <c r="N58" s="50">
        <v>1757</v>
      </c>
      <c r="O58" s="19">
        <v>4929</v>
      </c>
      <c r="P58" s="50">
        <v>1912</v>
      </c>
      <c r="Q58" s="19">
        <v>884</v>
      </c>
      <c r="R58" s="50">
        <v>604</v>
      </c>
      <c r="S58" s="19">
        <v>8995</v>
      </c>
      <c r="T58" s="50">
        <v>1803</v>
      </c>
      <c r="U58" s="19">
        <v>3180</v>
      </c>
      <c r="V58" s="50">
        <v>1230</v>
      </c>
      <c r="W58" s="52" t="s">
        <v>35</v>
      </c>
      <c r="X58" s="19">
        <v>1355</v>
      </c>
      <c r="Y58" s="50">
        <v>887</v>
      </c>
      <c r="Z58" s="19">
        <v>1079</v>
      </c>
      <c r="AA58" s="50">
        <v>696</v>
      </c>
      <c r="AB58" s="19">
        <v>985</v>
      </c>
      <c r="AC58" s="50">
        <v>722</v>
      </c>
      <c r="AD58" s="19">
        <v>16366</v>
      </c>
      <c r="AE58" s="50">
        <v>2560</v>
      </c>
      <c r="AF58" s="19">
        <v>8052</v>
      </c>
      <c r="AG58" s="50">
        <v>2973</v>
      </c>
      <c r="AH58" s="52" t="s">
        <v>35</v>
      </c>
      <c r="AI58" s="19">
        <v>1198</v>
      </c>
      <c r="AJ58" s="50">
        <v>591</v>
      </c>
      <c r="AK58" s="19">
        <v>412</v>
      </c>
      <c r="AL58" s="50">
        <v>295</v>
      </c>
      <c r="AM58" s="19">
        <v>9510</v>
      </c>
      <c r="AN58" s="50">
        <v>2157</v>
      </c>
      <c r="AO58" s="19">
        <v>13534</v>
      </c>
      <c r="AP58" s="50">
        <v>2157</v>
      </c>
      <c r="AQ58" s="19">
        <v>1039</v>
      </c>
      <c r="AR58" s="50">
        <v>765</v>
      </c>
      <c r="AS58" s="52" t="s">
        <v>35</v>
      </c>
      <c r="AT58" s="19">
        <v>1166</v>
      </c>
      <c r="AU58" s="50">
        <v>617</v>
      </c>
      <c r="AV58" s="19">
        <v>13227</v>
      </c>
      <c r="AW58" s="50">
        <v>2976</v>
      </c>
      <c r="AX58" s="19">
        <v>2214</v>
      </c>
      <c r="AY58" s="50">
        <v>1011</v>
      </c>
      <c r="AZ58" s="19">
        <v>1189</v>
      </c>
      <c r="BA58" s="50">
        <v>889</v>
      </c>
      <c r="BB58" s="19">
        <v>5026</v>
      </c>
      <c r="BC58" s="50">
        <v>2570</v>
      </c>
      <c r="BD58" s="52" t="s">
        <v>35</v>
      </c>
      <c r="BE58" s="19">
        <v>2189</v>
      </c>
      <c r="BF58" s="50">
        <v>808</v>
      </c>
      <c r="BG58" s="19">
        <v>16336</v>
      </c>
      <c r="BH58" s="50">
        <v>2656</v>
      </c>
      <c r="BI58" s="19">
        <v>1122</v>
      </c>
      <c r="BJ58" s="50">
        <v>597</v>
      </c>
      <c r="BK58" s="19">
        <v>1017</v>
      </c>
      <c r="BL58" s="50">
        <v>865</v>
      </c>
      <c r="BM58" s="19">
        <v>3026</v>
      </c>
      <c r="BN58" s="50">
        <v>1068</v>
      </c>
      <c r="BO58" s="52" t="s">
        <v>35</v>
      </c>
      <c r="BP58" s="19">
        <v>276</v>
      </c>
      <c r="BQ58" s="50">
        <v>292</v>
      </c>
      <c r="BR58" s="19">
        <v>1052</v>
      </c>
      <c r="BS58" s="50">
        <v>656</v>
      </c>
      <c r="BT58" s="19">
        <v>907</v>
      </c>
      <c r="BU58" s="50">
        <v>525</v>
      </c>
      <c r="BV58" s="19">
        <v>189</v>
      </c>
      <c r="BW58" s="50">
        <v>156</v>
      </c>
      <c r="BX58" s="19">
        <v>4703</v>
      </c>
      <c r="BY58" s="50">
        <v>2119</v>
      </c>
      <c r="BZ58" s="52" t="s">
        <v>35</v>
      </c>
      <c r="CA58" s="19">
        <v>1361</v>
      </c>
      <c r="CB58" s="50">
        <v>817</v>
      </c>
      <c r="CC58" s="19">
        <v>8732</v>
      </c>
      <c r="CD58" s="50">
        <v>1741</v>
      </c>
      <c r="CE58" s="19">
        <v>5498</v>
      </c>
      <c r="CF58" s="50">
        <v>1525</v>
      </c>
      <c r="CG58" s="19">
        <v>453</v>
      </c>
      <c r="CH58" s="50">
        <v>346</v>
      </c>
      <c r="CI58" s="56" t="s">
        <v>61</v>
      </c>
      <c r="CJ58" s="50" t="s">
        <v>61</v>
      </c>
      <c r="CK58" s="52" t="s">
        <v>35</v>
      </c>
      <c r="CL58" s="23">
        <v>858</v>
      </c>
      <c r="CM58" s="50">
        <v>417</v>
      </c>
      <c r="CN58" s="19">
        <v>432</v>
      </c>
      <c r="CO58" s="50">
        <v>307</v>
      </c>
      <c r="CP58" s="19">
        <v>14147</v>
      </c>
      <c r="CQ58" s="50">
        <v>2612</v>
      </c>
      <c r="CR58" s="19">
        <v>435</v>
      </c>
      <c r="CS58" s="50">
        <v>384</v>
      </c>
      <c r="CT58" s="19">
        <v>2445</v>
      </c>
      <c r="CU58" s="50">
        <v>1029</v>
      </c>
      <c r="CV58" s="52" t="s">
        <v>35</v>
      </c>
      <c r="CW58" s="19">
        <v>47</v>
      </c>
      <c r="CX58" s="50">
        <v>76</v>
      </c>
      <c r="CY58" s="19">
        <v>3542</v>
      </c>
      <c r="CZ58" s="50">
        <v>1429</v>
      </c>
      <c r="DA58" s="19">
        <v>11760</v>
      </c>
      <c r="DB58" s="50">
        <v>2739</v>
      </c>
      <c r="DC58" s="19">
        <v>197</v>
      </c>
      <c r="DD58" s="50">
        <v>211</v>
      </c>
      <c r="DE58" s="19">
        <v>364</v>
      </c>
      <c r="DF58" s="50">
        <v>350</v>
      </c>
      <c r="DG58" s="52" t="s">
        <v>35</v>
      </c>
      <c r="DH58" s="19">
        <v>3193</v>
      </c>
      <c r="DI58" s="50">
        <v>1055</v>
      </c>
      <c r="DJ58" s="19">
        <v>2862</v>
      </c>
      <c r="DK58" s="50">
        <v>2150</v>
      </c>
      <c r="DL58" s="19">
        <v>7820</v>
      </c>
      <c r="DM58" s="50">
        <v>2219</v>
      </c>
      <c r="DN58" s="19">
        <v>974</v>
      </c>
      <c r="DO58" s="50">
        <v>725</v>
      </c>
      <c r="DP58" s="19">
        <v>202</v>
      </c>
      <c r="DQ58" s="50">
        <v>210</v>
      </c>
      <c r="DR58" s="52" t="s">
        <v>35</v>
      </c>
      <c r="DS58" s="19">
        <v>42039</v>
      </c>
      <c r="DT58" s="50">
        <v>4968</v>
      </c>
      <c r="DU58" s="19">
        <v>1403</v>
      </c>
      <c r="DV58" s="50">
        <v>910</v>
      </c>
      <c r="DW58" s="19">
        <v>0</v>
      </c>
      <c r="DX58" s="50">
        <v>182</v>
      </c>
      <c r="DY58" s="19">
        <v>40636</v>
      </c>
      <c r="DZ58" s="50">
        <v>4982</v>
      </c>
    </row>
    <row r="59" spans="1:130" x14ac:dyDescent="0.2">
      <c r="A59" s="52" t="s">
        <v>36</v>
      </c>
      <c r="B59" s="19">
        <v>3762311</v>
      </c>
      <c r="C59" s="50">
        <v>2764</v>
      </c>
      <c r="D59" s="19">
        <v>3107367</v>
      </c>
      <c r="E59" s="50">
        <v>14635</v>
      </c>
      <c r="F59" s="19">
        <v>531347</v>
      </c>
      <c r="G59" s="50">
        <v>12812</v>
      </c>
      <c r="H59" s="19">
        <v>108972</v>
      </c>
      <c r="I59" s="50">
        <v>6570</v>
      </c>
      <c r="J59" s="19">
        <v>1030</v>
      </c>
      <c r="K59" s="50">
        <v>467</v>
      </c>
      <c r="L59" s="52" t="s">
        <v>36</v>
      </c>
      <c r="M59" s="19">
        <v>1279</v>
      </c>
      <c r="N59" s="50">
        <v>600</v>
      </c>
      <c r="O59" s="19">
        <v>2974</v>
      </c>
      <c r="P59" s="50">
        <v>1435</v>
      </c>
      <c r="Q59" s="19">
        <v>5777</v>
      </c>
      <c r="R59" s="50">
        <v>1187</v>
      </c>
      <c r="S59" s="19">
        <v>8950</v>
      </c>
      <c r="T59" s="50">
        <v>2184</v>
      </c>
      <c r="U59" s="19">
        <v>4717</v>
      </c>
      <c r="V59" s="50">
        <v>1556</v>
      </c>
      <c r="W59" s="52" t="s">
        <v>36</v>
      </c>
      <c r="X59" s="19">
        <v>0</v>
      </c>
      <c r="Y59" s="50">
        <v>149</v>
      </c>
      <c r="Z59" s="19">
        <v>380</v>
      </c>
      <c r="AA59" s="50">
        <v>288</v>
      </c>
      <c r="AB59" s="19">
        <v>151</v>
      </c>
      <c r="AC59" s="50">
        <v>148</v>
      </c>
      <c r="AD59" s="19">
        <v>5011</v>
      </c>
      <c r="AE59" s="50">
        <v>1525</v>
      </c>
      <c r="AF59" s="19">
        <v>2581</v>
      </c>
      <c r="AG59" s="50">
        <v>935</v>
      </c>
      <c r="AH59" s="52" t="s">
        <v>36</v>
      </c>
      <c r="AI59" s="19">
        <v>189</v>
      </c>
      <c r="AJ59" s="50">
        <v>295</v>
      </c>
      <c r="AK59" s="19">
        <v>905</v>
      </c>
      <c r="AL59" s="50">
        <v>600</v>
      </c>
      <c r="AM59" s="19">
        <v>1100</v>
      </c>
      <c r="AN59" s="50">
        <v>487</v>
      </c>
      <c r="AO59" s="19">
        <v>1490</v>
      </c>
      <c r="AP59" s="50">
        <v>936</v>
      </c>
      <c r="AQ59" s="19">
        <v>1088</v>
      </c>
      <c r="AR59" s="50">
        <v>689</v>
      </c>
      <c r="AS59" s="52" t="s">
        <v>36</v>
      </c>
      <c r="AT59" s="19">
        <v>7065</v>
      </c>
      <c r="AU59" s="50">
        <v>1535</v>
      </c>
      <c r="AV59" s="19">
        <v>1354</v>
      </c>
      <c r="AW59" s="50">
        <v>898</v>
      </c>
      <c r="AX59" s="19">
        <v>2562</v>
      </c>
      <c r="AY59" s="50">
        <v>1354</v>
      </c>
      <c r="AZ59" s="19">
        <v>167</v>
      </c>
      <c r="BA59" s="50">
        <v>260</v>
      </c>
      <c r="BB59" s="19">
        <v>750</v>
      </c>
      <c r="BC59" s="50">
        <v>685</v>
      </c>
      <c r="BD59" s="52" t="s">
        <v>36</v>
      </c>
      <c r="BE59" s="19">
        <v>1233</v>
      </c>
      <c r="BF59" s="50">
        <v>906</v>
      </c>
      <c r="BG59" s="19">
        <v>1347</v>
      </c>
      <c r="BH59" s="50">
        <v>671</v>
      </c>
      <c r="BI59" s="19">
        <v>906</v>
      </c>
      <c r="BJ59" s="50">
        <v>469</v>
      </c>
      <c r="BK59" s="19">
        <v>1850</v>
      </c>
      <c r="BL59" s="50">
        <v>752</v>
      </c>
      <c r="BM59" s="19">
        <v>5210</v>
      </c>
      <c r="BN59" s="50">
        <v>1349</v>
      </c>
      <c r="BO59" s="52" t="s">
        <v>36</v>
      </c>
      <c r="BP59" s="19">
        <v>798</v>
      </c>
      <c r="BQ59" s="50">
        <v>710</v>
      </c>
      <c r="BR59" s="19">
        <v>300</v>
      </c>
      <c r="BS59" s="50">
        <v>208</v>
      </c>
      <c r="BT59" s="19">
        <v>1101</v>
      </c>
      <c r="BU59" s="50">
        <v>799</v>
      </c>
      <c r="BV59" s="19">
        <v>549</v>
      </c>
      <c r="BW59" s="50">
        <v>383</v>
      </c>
      <c r="BX59" s="19">
        <v>1523</v>
      </c>
      <c r="BY59" s="50">
        <v>748</v>
      </c>
      <c r="BZ59" s="52" t="s">
        <v>36</v>
      </c>
      <c r="CA59" s="19">
        <v>1244</v>
      </c>
      <c r="CB59" s="50">
        <v>712</v>
      </c>
      <c r="CC59" s="19">
        <v>1981</v>
      </c>
      <c r="CD59" s="50">
        <v>936</v>
      </c>
      <c r="CE59" s="19">
        <v>1961</v>
      </c>
      <c r="CF59" s="50">
        <v>912</v>
      </c>
      <c r="CG59" s="19">
        <v>308</v>
      </c>
      <c r="CH59" s="50">
        <v>340</v>
      </c>
      <c r="CI59" s="19">
        <v>1148</v>
      </c>
      <c r="CJ59" s="50">
        <v>533</v>
      </c>
      <c r="CK59" s="52" t="s">
        <v>36</v>
      </c>
      <c r="CL59" s="56" t="s">
        <v>61</v>
      </c>
      <c r="CM59" s="50" t="s">
        <v>61</v>
      </c>
      <c r="CN59" s="23">
        <v>1261</v>
      </c>
      <c r="CO59" s="50">
        <v>771</v>
      </c>
      <c r="CP59" s="19">
        <v>494</v>
      </c>
      <c r="CQ59" s="50">
        <v>285</v>
      </c>
      <c r="CR59" s="19">
        <v>0</v>
      </c>
      <c r="CS59" s="50">
        <v>149</v>
      </c>
      <c r="CT59" s="19">
        <v>569</v>
      </c>
      <c r="CU59" s="50">
        <v>346</v>
      </c>
      <c r="CV59" s="52" t="s">
        <v>36</v>
      </c>
      <c r="CW59" s="19">
        <v>108</v>
      </c>
      <c r="CX59" s="50">
        <v>154</v>
      </c>
      <c r="CY59" s="19">
        <v>2471</v>
      </c>
      <c r="CZ59" s="50">
        <v>1035</v>
      </c>
      <c r="DA59" s="19">
        <v>25508</v>
      </c>
      <c r="DB59" s="50">
        <v>2960</v>
      </c>
      <c r="DC59" s="19">
        <v>2588</v>
      </c>
      <c r="DD59" s="50">
        <v>1465</v>
      </c>
      <c r="DE59" s="19">
        <v>197</v>
      </c>
      <c r="DF59" s="50">
        <v>316</v>
      </c>
      <c r="DG59" s="52" t="s">
        <v>36</v>
      </c>
      <c r="DH59" s="19">
        <v>1749</v>
      </c>
      <c r="DI59" s="50">
        <v>829</v>
      </c>
      <c r="DJ59" s="19">
        <v>1574</v>
      </c>
      <c r="DK59" s="50">
        <v>575</v>
      </c>
      <c r="DL59" s="19">
        <v>368</v>
      </c>
      <c r="DM59" s="50">
        <v>298</v>
      </c>
      <c r="DN59" s="19">
        <v>1061</v>
      </c>
      <c r="DO59" s="50">
        <v>758</v>
      </c>
      <c r="DP59" s="19">
        <v>45</v>
      </c>
      <c r="DQ59" s="50">
        <v>68</v>
      </c>
      <c r="DR59" s="52" t="s">
        <v>36</v>
      </c>
      <c r="DS59" s="19">
        <v>14625</v>
      </c>
      <c r="DT59" s="50">
        <v>2231</v>
      </c>
      <c r="DU59" s="19">
        <v>0</v>
      </c>
      <c r="DV59" s="50">
        <v>149</v>
      </c>
      <c r="DW59" s="19">
        <v>257</v>
      </c>
      <c r="DX59" s="50">
        <v>198</v>
      </c>
      <c r="DY59" s="19">
        <v>14368</v>
      </c>
      <c r="DZ59" s="50">
        <v>2262</v>
      </c>
    </row>
    <row r="60" spans="1:130" x14ac:dyDescent="0.2">
      <c r="A60" s="52"/>
      <c r="B60" s="19"/>
      <c r="C60" s="50"/>
      <c r="D60" s="19"/>
      <c r="E60" s="50"/>
      <c r="F60" s="19"/>
      <c r="G60" s="50"/>
      <c r="H60" s="19"/>
      <c r="I60" s="50"/>
      <c r="J60" s="19"/>
      <c r="K60" s="50"/>
      <c r="L60" s="52"/>
      <c r="M60" s="19"/>
      <c r="N60" s="50"/>
      <c r="O60" s="19"/>
      <c r="P60" s="50"/>
      <c r="Q60" s="19"/>
      <c r="R60" s="50"/>
      <c r="S60" s="19"/>
      <c r="T60" s="50"/>
      <c r="U60" s="19"/>
      <c r="V60" s="50"/>
      <c r="W60" s="52"/>
      <c r="X60" s="19"/>
      <c r="Y60" s="50"/>
      <c r="Z60" s="19"/>
      <c r="AA60" s="50"/>
      <c r="AB60" s="19"/>
      <c r="AC60" s="50"/>
      <c r="AD60" s="19"/>
      <c r="AE60" s="50"/>
      <c r="AF60" s="19"/>
      <c r="AG60" s="50"/>
      <c r="AH60" s="52"/>
      <c r="AI60" s="19"/>
      <c r="AJ60" s="50"/>
      <c r="AK60" s="19"/>
      <c r="AL60" s="50"/>
      <c r="AM60" s="19"/>
      <c r="AN60" s="50"/>
      <c r="AO60" s="19"/>
      <c r="AP60" s="50"/>
      <c r="AQ60" s="19"/>
      <c r="AR60" s="50"/>
      <c r="AS60" s="52"/>
      <c r="AT60" s="19"/>
      <c r="AU60" s="50"/>
      <c r="AV60" s="19"/>
      <c r="AW60" s="50"/>
      <c r="AX60" s="19"/>
      <c r="AY60" s="50"/>
      <c r="AZ60" s="19"/>
      <c r="BA60" s="50"/>
      <c r="BB60" s="19"/>
      <c r="BC60" s="50"/>
      <c r="BD60" s="52"/>
      <c r="BE60" s="19"/>
      <c r="BF60" s="50"/>
      <c r="BG60" s="19"/>
      <c r="BH60" s="50"/>
      <c r="BI60" s="19"/>
      <c r="BJ60" s="50"/>
      <c r="BK60" s="19"/>
      <c r="BL60" s="50"/>
      <c r="BM60" s="19"/>
      <c r="BN60" s="50"/>
      <c r="BO60" s="52"/>
      <c r="BP60" s="19"/>
      <c r="BQ60" s="50"/>
      <c r="BR60" s="19"/>
      <c r="BS60" s="50"/>
      <c r="BT60" s="19"/>
      <c r="BU60" s="50"/>
      <c r="BV60" s="19"/>
      <c r="BW60" s="50"/>
      <c r="BX60" s="19"/>
      <c r="BY60" s="50"/>
      <c r="BZ60" s="52"/>
      <c r="CA60" s="19"/>
      <c r="CB60" s="50"/>
      <c r="CC60" s="19"/>
      <c r="CD60" s="50"/>
      <c r="CE60" s="19"/>
      <c r="CF60" s="50"/>
      <c r="CG60" s="19"/>
      <c r="CH60" s="50"/>
      <c r="CI60" s="19"/>
      <c r="CJ60" s="50"/>
      <c r="CK60" s="52"/>
      <c r="CL60" s="56"/>
      <c r="CM60" s="50"/>
      <c r="CN60" s="19"/>
      <c r="CO60" s="50"/>
      <c r="CP60" s="19"/>
      <c r="CQ60" s="50"/>
      <c r="CR60" s="19"/>
      <c r="CS60" s="50"/>
      <c r="CT60" s="19"/>
      <c r="CU60" s="50"/>
      <c r="CV60" s="52"/>
      <c r="CW60" s="19"/>
      <c r="CX60" s="50"/>
      <c r="CY60" s="19"/>
      <c r="CZ60" s="50"/>
      <c r="DA60" s="19"/>
      <c r="DB60" s="50"/>
      <c r="DC60" s="19"/>
      <c r="DD60" s="50"/>
      <c r="DE60" s="19"/>
      <c r="DF60" s="50"/>
      <c r="DG60" s="52"/>
      <c r="DH60" s="19"/>
      <c r="DI60" s="50"/>
      <c r="DJ60" s="19"/>
      <c r="DK60" s="50"/>
      <c r="DL60" s="19"/>
      <c r="DM60" s="50"/>
      <c r="DN60" s="19"/>
      <c r="DO60" s="50"/>
      <c r="DP60" s="19"/>
      <c r="DQ60" s="50"/>
      <c r="DR60" s="52"/>
      <c r="DS60" s="19"/>
      <c r="DT60" s="50"/>
      <c r="DU60" s="19"/>
      <c r="DV60" s="50"/>
      <c r="DW60" s="19"/>
      <c r="DX60" s="50"/>
      <c r="DY60" s="19"/>
      <c r="DZ60" s="50"/>
    </row>
    <row r="61" spans="1:130" x14ac:dyDescent="0.2">
      <c r="A61" s="52" t="s">
        <v>37</v>
      </c>
      <c r="B61" s="19">
        <v>3857465</v>
      </c>
      <c r="C61" s="50">
        <v>2984</v>
      </c>
      <c r="D61" s="19">
        <v>3158450</v>
      </c>
      <c r="E61" s="50">
        <v>19251</v>
      </c>
      <c r="F61" s="19">
        <v>560673</v>
      </c>
      <c r="G61" s="50">
        <v>17729</v>
      </c>
      <c r="H61" s="19">
        <v>118925</v>
      </c>
      <c r="I61" s="50">
        <v>7769</v>
      </c>
      <c r="J61" s="19">
        <v>373</v>
      </c>
      <c r="K61" s="50">
        <v>425</v>
      </c>
      <c r="L61" s="52" t="s">
        <v>37</v>
      </c>
      <c r="M61" s="19">
        <v>2513</v>
      </c>
      <c r="N61" s="50">
        <v>953</v>
      </c>
      <c r="O61" s="19">
        <v>7954</v>
      </c>
      <c r="P61" s="50">
        <v>2060</v>
      </c>
      <c r="Q61" s="19">
        <v>165</v>
      </c>
      <c r="R61" s="50">
        <v>158</v>
      </c>
      <c r="S61" s="19">
        <v>31862</v>
      </c>
      <c r="T61" s="50">
        <v>3767</v>
      </c>
      <c r="U61" s="19">
        <v>4472</v>
      </c>
      <c r="V61" s="50">
        <v>2133</v>
      </c>
      <c r="W61" s="52" t="s">
        <v>37</v>
      </c>
      <c r="X61" s="19">
        <v>381</v>
      </c>
      <c r="Y61" s="50">
        <v>457</v>
      </c>
      <c r="Z61" s="19">
        <v>0</v>
      </c>
      <c r="AA61" s="50">
        <v>193</v>
      </c>
      <c r="AB61" s="19">
        <v>696</v>
      </c>
      <c r="AC61" s="50">
        <v>919</v>
      </c>
      <c r="AD61" s="19">
        <v>1660</v>
      </c>
      <c r="AE61" s="50">
        <v>620</v>
      </c>
      <c r="AF61" s="19">
        <v>1032</v>
      </c>
      <c r="AG61" s="50">
        <v>523</v>
      </c>
      <c r="AH61" s="52" t="s">
        <v>37</v>
      </c>
      <c r="AI61" s="19">
        <v>2501</v>
      </c>
      <c r="AJ61" s="50">
        <v>813</v>
      </c>
      <c r="AK61" s="19">
        <v>5093</v>
      </c>
      <c r="AL61" s="50">
        <v>1880</v>
      </c>
      <c r="AM61" s="19">
        <v>1676</v>
      </c>
      <c r="AN61" s="50">
        <v>1192</v>
      </c>
      <c r="AO61" s="19">
        <v>1380</v>
      </c>
      <c r="AP61" s="50">
        <v>1000</v>
      </c>
      <c r="AQ61" s="19">
        <v>834</v>
      </c>
      <c r="AR61" s="50">
        <v>781</v>
      </c>
      <c r="AS61" s="52" t="s">
        <v>37</v>
      </c>
      <c r="AT61" s="19">
        <v>556</v>
      </c>
      <c r="AU61" s="50">
        <v>534</v>
      </c>
      <c r="AV61" s="19">
        <v>202</v>
      </c>
      <c r="AW61" s="50">
        <v>261</v>
      </c>
      <c r="AX61" s="19">
        <v>227</v>
      </c>
      <c r="AY61" s="50">
        <v>229</v>
      </c>
      <c r="AZ61" s="19">
        <v>446</v>
      </c>
      <c r="BA61" s="50">
        <v>353</v>
      </c>
      <c r="BB61" s="19">
        <v>457</v>
      </c>
      <c r="BC61" s="50">
        <v>422</v>
      </c>
      <c r="BD61" s="52" t="s">
        <v>37</v>
      </c>
      <c r="BE61" s="19">
        <v>760</v>
      </c>
      <c r="BF61" s="50">
        <v>604</v>
      </c>
      <c r="BG61" s="19">
        <v>570</v>
      </c>
      <c r="BH61" s="50">
        <v>338</v>
      </c>
      <c r="BI61" s="19">
        <v>1792</v>
      </c>
      <c r="BJ61" s="50">
        <v>799</v>
      </c>
      <c r="BK61" s="19">
        <v>186</v>
      </c>
      <c r="BL61" s="50">
        <v>237</v>
      </c>
      <c r="BM61" s="19">
        <v>403</v>
      </c>
      <c r="BN61" s="50">
        <v>269</v>
      </c>
      <c r="BO61" s="52" t="s">
        <v>37</v>
      </c>
      <c r="BP61" s="19">
        <v>2192</v>
      </c>
      <c r="BQ61" s="50">
        <v>968</v>
      </c>
      <c r="BR61" s="19">
        <v>570</v>
      </c>
      <c r="BS61" s="50">
        <v>448</v>
      </c>
      <c r="BT61" s="19">
        <v>5935</v>
      </c>
      <c r="BU61" s="50">
        <v>2774</v>
      </c>
      <c r="BV61" s="19">
        <v>39</v>
      </c>
      <c r="BW61" s="50">
        <v>65</v>
      </c>
      <c r="BX61" s="19">
        <v>385</v>
      </c>
      <c r="BY61" s="50">
        <v>327</v>
      </c>
      <c r="BZ61" s="52" t="s">
        <v>37</v>
      </c>
      <c r="CA61" s="19">
        <v>920</v>
      </c>
      <c r="CB61" s="50">
        <v>676</v>
      </c>
      <c r="CC61" s="19">
        <v>2379</v>
      </c>
      <c r="CD61" s="50">
        <v>1032</v>
      </c>
      <c r="CE61" s="19">
        <v>1482</v>
      </c>
      <c r="CF61" s="50">
        <v>1046</v>
      </c>
      <c r="CG61" s="19">
        <v>42</v>
      </c>
      <c r="CH61" s="50">
        <v>85</v>
      </c>
      <c r="CI61" s="19">
        <v>1411</v>
      </c>
      <c r="CJ61" s="50">
        <v>789</v>
      </c>
      <c r="CK61" s="52" t="s">
        <v>37</v>
      </c>
      <c r="CL61" s="19">
        <v>725</v>
      </c>
      <c r="CM61" s="50">
        <v>546</v>
      </c>
      <c r="CN61" s="56" t="s">
        <v>61</v>
      </c>
      <c r="CO61" s="50" t="s">
        <v>61</v>
      </c>
      <c r="CP61" s="23">
        <v>904</v>
      </c>
      <c r="CQ61" s="50">
        <v>535</v>
      </c>
      <c r="CR61" s="19">
        <v>177</v>
      </c>
      <c r="CS61" s="50">
        <v>214</v>
      </c>
      <c r="CT61" s="19">
        <v>461</v>
      </c>
      <c r="CU61" s="50">
        <v>364</v>
      </c>
      <c r="CV61" s="52" t="s">
        <v>37</v>
      </c>
      <c r="CW61" s="19">
        <v>119</v>
      </c>
      <c r="CX61" s="50">
        <v>143</v>
      </c>
      <c r="CY61" s="19">
        <v>802</v>
      </c>
      <c r="CZ61" s="50">
        <v>583</v>
      </c>
      <c r="DA61" s="19">
        <v>3347</v>
      </c>
      <c r="DB61" s="50">
        <v>1277</v>
      </c>
      <c r="DC61" s="19">
        <v>4793</v>
      </c>
      <c r="DD61" s="50">
        <v>2328</v>
      </c>
      <c r="DE61" s="19">
        <v>367</v>
      </c>
      <c r="DF61" s="50">
        <v>435</v>
      </c>
      <c r="DG61" s="52" t="s">
        <v>37</v>
      </c>
      <c r="DH61" s="19">
        <v>676</v>
      </c>
      <c r="DI61" s="50">
        <v>510</v>
      </c>
      <c r="DJ61" s="19">
        <v>21224</v>
      </c>
      <c r="DK61" s="50">
        <v>3153</v>
      </c>
      <c r="DL61" s="19">
        <v>593</v>
      </c>
      <c r="DM61" s="50">
        <v>502</v>
      </c>
      <c r="DN61" s="19">
        <v>426</v>
      </c>
      <c r="DO61" s="50">
        <v>284</v>
      </c>
      <c r="DP61" s="19">
        <v>765</v>
      </c>
      <c r="DQ61" s="50">
        <v>664</v>
      </c>
      <c r="DR61" s="52" t="s">
        <v>37</v>
      </c>
      <c r="DS61" s="19">
        <v>19417</v>
      </c>
      <c r="DT61" s="50">
        <v>3339</v>
      </c>
      <c r="DU61" s="19">
        <v>152</v>
      </c>
      <c r="DV61" s="50">
        <v>177</v>
      </c>
      <c r="DW61" s="19">
        <v>477</v>
      </c>
      <c r="DX61" s="50">
        <v>546</v>
      </c>
      <c r="DY61" s="19">
        <v>18788</v>
      </c>
      <c r="DZ61" s="50">
        <v>3285</v>
      </c>
    </row>
    <row r="62" spans="1:130" x14ac:dyDescent="0.2">
      <c r="A62" s="52" t="s">
        <v>38</v>
      </c>
      <c r="B62" s="19">
        <v>12630082</v>
      </c>
      <c r="C62" s="50">
        <v>4558</v>
      </c>
      <c r="D62" s="19">
        <v>11107110</v>
      </c>
      <c r="E62" s="50">
        <v>28998</v>
      </c>
      <c r="F62" s="19">
        <v>1252378</v>
      </c>
      <c r="G62" s="50">
        <v>26347</v>
      </c>
      <c r="H62" s="19">
        <v>215500</v>
      </c>
      <c r="I62" s="50">
        <v>8872</v>
      </c>
      <c r="J62" s="19">
        <v>1926</v>
      </c>
      <c r="K62" s="50">
        <v>1318</v>
      </c>
      <c r="L62" s="52" t="s">
        <v>38</v>
      </c>
      <c r="M62" s="19">
        <v>1658</v>
      </c>
      <c r="N62" s="50">
        <v>857</v>
      </c>
      <c r="O62" s="19">
        <v>3529</v>
      </c>
      <c r="P62" s="50">
        <v>1256</v>
      </c>
      <c r="Q62" s="19">
        <v>573</v>
      </c>
      <c r="R62" s="50">
        <v>315</v>
      </c>
      <c r="S62" s="19">
        <v>7772</v>
      </c>
      <c r="T62" s="50">
        <v>1558</v>
      </c>
      <c r="U62" s="19">
        <v>2574</v>
      </c>
      <c r="V62" s="50">
        <v>1488</v>
      </c>
      <c r="W62" s="52" t="s">
        <v>38</v>
      </c>
      <c r="X62" s="19">
        <v>3311</v>
      </c>
      <c r="Y62" s="50">
        <v>905</v>
      </c>
      <c r="Z62" s="19">
        <v>4814</v>
      </c>
      <c r="AA62" s="50">
        <v>1468</v>
      </c>
      <c r="AB62" s="19">
        <v>2921</v>
      </c>
      <c r="AC62" s="50">
        <v>830</v>
      </c>
      <c r="AD62" s="19">
        <v>14631</v>
      </c>
      <c r="AE62" s="50">
        <v>2565</v>
      </c>
      <c r="AF62" s="19">
        <v>4337</v>
      </c>
      <c r="AG62" s="50">
        <v>1703</v>
      </c>
      <c r="AH62" s="52" t="s">
        <v>38</v>
      </c>
      <c r="AI62" s="19">
        <v>245</v>
      </c>
      <c r="AJ62" s="50">
        <v>180</v>
      </c>
      <c r="AK62" s="19">
        <v>359</v>
      </c>
      <c r="AL62" s="50">
        <v>350</v>
      </c>
      <c r="AM62" s="19">
        <v>3749</v>
      </c>
      <c r="AN62" s="50">
        <v>1137</v>
      </c>
      <c r="AO62" s="19">
        <v>1599</v>
      </c>
      <c r="AP62" s="50">
        <v>680</v>
      </c>
      <c r="AQ62" s="19">
        <v>125</v>
      </c>
      <c r="AR62" s="50">
        <v>177</v>
      </c>
      <c r="AS62" s="52" t="s">
        <v>38</v>
      </c>
      <c r="AT62" s="19">
        <v>967</v>
      </c>
      <c r="AU62" s="50">
        <v>860</v>
      </c>
      <c r="AV62" s="19">
        <v>1233</v>
      </c>
      <c r="AW62" s="50">
        <v>604</v>
      </c>
      <c r="AX62" s="19">
        <v>694</v>
      </c>
      <c r="AY62" s="50">
        <v>431</v>
      </c>
      <c r="AZ62" s="19">
        <v>988</v>
      </c>
      <c r="BA62" s="50">
        <v>675</v>
      </c>
      <c r="BB62" s="19">
        <v>17529</v>
      </c>
      <c r="BC62" s="50">
        <v>3084</v>
      </c>
      <c r="BD62" s="52" t="s">
        <v>38</v>
      </c>
      <c r="BE62" s="19">
        <v>5900</v>
      </c>
      <c r="BF62" s="50">
        <v>1368</v>
      </c>
      <c r="BG62" s="19">
        <v>2642</v>
      </c>
      <c r="BH62" s="50">
        <v>1235</v>
      </c>
      <c r="BI62" s="19">
        <v>1169</v>
      </c>
      <c r="BJ62" s="50">
        <v>588</v>
      </c>
      <c r="BK62" s="19">
        <v>55</v>
      </c>
      <c r="BL62" s="50">
        <v>49</v>
      </c>
      <c r="BM62" s="19">
        <v>1171</v>
      </c>
      <c r="BN62" s="50">
        <v>575</v>
      </c>
      <c r="BO62" s="52" t="s">
        <v>38</v>
      </c>
      <c r="BP62" s="19">
        <v>135</v>
      </c>
      <c r="BQ62" s="50">
        <v>169</v>
      </c>
      <c r="BR62" s="19">
        <v>214</v>
      </c>
      <c r="BS62" s="50">
        <v>187</v>
      </c>
      <c r="BT62" s="19">
        <v>1600</v>
      </c>
      <c r="BU62" s="50">
        <v>999</v>
      </c>
      <c r="BV62" s="19">
        <v>1138</v>
      </c>
      <c r="BW62" s="50">
        <v>609</v>
      </c>
      <c r="BX62" s="19">
        <v>33791</v>
      </c>
      <c r="BY62" s="50">
        <v>4576</v>
      </c>
      <c r="BZ62" s="52" t="s">
        <v>38</v>
      </c>
      <c r="CA62" s="19">
        <v>1001</v>
      </c>
      <c r="CB62" s="50">
        <v>740</v>
      </c>
      <c r="CC62" s="19">
        <v>32898</v>
      </c>
      <c r="CD62" s="50">
        <v>4482</v>
      </c>
      <c r="CE62" s="19">
        <v>6380</v>
      </c>
      <c r="CF62" s="50">
        <v>1734</v>
      </c>
      <c r="CG62" s="19">
        <v>166</v>
      </c>
      <c r="CH62" s="50">
        <v>195</v>
      </c>
      <c r="CI62" s="19">
        <v>14319</v>
      </c>
      <c r="CJ62" s="50">
        <v>2479</v>
      </c>
      <c r="CK62" s="52" t="s">
        <v>38</v>
      </c>
      <c r="CL62" s="19">
        <v>378</v>
      </c>
      <c r="CM62" s="50">
        <v>253</v>
      </c>
      <c r="CN62" s="19">
        <v>234</v>
      </c>
      <c r="CO62" s="50">
        <v>220</v>
      </c>
      <c r="CP62" s="56" t="s">
        <v>61</v>
      </c>
      <c r="CQ62" s="50" t="s">
        <v>61</v>
      </c>
      <c r="CR62" s="23">
        <v>771</v>
      </c>
      <c r="CS62" s="50">
        <v>472</v>
      </c>
      <c r="CT62" s="19">
        <v>3023</v>
      </c>
      <c r="CU62" s="50">
        <v>869</v>
      </c>
      <c r="CV62" s="52" t="s">
        <v>38</v>
      </c>
      <c r="CW62" s="19">
        <v>159</v>
      </c>
      <c r="CX62" s="50">
        <v>206</v>
      </c>
      <c r="CY62" s="19">
        <v>1273</v>
      </c>
      <c r="CZ62" s="50">
        <v>533</v>
      </c>
      <c r="DA62" s="19">
        <v>6768</v>
      </c>
      <c r="DB62" s="50">
        <v>1688</v>
      </c>
      <c r="DC62" s="19">
        <v>1276</v>
      </c>
      <c r="DD62" s="50">
        <v>804</v>
      </c>
      <c r="DE62" s="19">
        <v>1012</v>
      </c>
      <c r="DF62" s="50">
        <v>873</v>
      </c>
      <c r="DG62" s="52" t="s">
        <v>38</v>
      </c>
      <c r="DH62" s="19">
        <v>11960</v>
      </c>
      <c r="DI62" s="50">
        <v>2213</v>
      </c>
      <c r="DJ62" s="19">
        <v>1787</v>
      </c>
      <c r="DK62" s="50">
        <v>1202</v>
      </c>
      <c r="DL62" s="19">
        <v>6762</v>
      </c>
      <c r="DM62" s="50">
        <v>2075</v>
      </c>
      <c r="DN62" s="19">
        <v>1550</v>
      </c>
      <c r="DO62" s="50">
        <v>722</v>
      </c>
      <c r="DP62" s="19">
        <v>434</v>
      </c>
      <c r="DQ62" s="50">
        <v>439</v>
      </c>
      <c r="DR62" s="52" t="s">
        <v>38</v>
      </c>
      <c r="DS62" s="19">
        <v>55094</v>
      </c>
      <c r="DT62" s="50">
        <v>5215</v>
      </c>
      <c r="DU62" s="19">
        <v>7847</v>
      </c>
      <c r="DV62" s="50">
        <v>2646</v>
      </c>
      <c r="DW62" s="19">
        <v>224</v>
      </c>
      <c r="DX62" s="50">
        <v>169</v>
      </c>
      <c r="DY62" s="19">
        <v>47023</v>
      </c>
      <c r="DZ62" s="50">
        <v>4578</v>
      </c>
    </row>
    <row r="63" spans="1:130" x14ac:dyDescent="0.2">
      <c r="A63" s="52" t="s">
        <v>40</v>
      </c>
      <c r="B63" s="19">
        <v>1040527</v>
      </c>
      <c r="C63" s="50">
        <v>1533</v>
      </c>
      <c r="D63" s="19">
        <v>899551</v>
      </c>
      <c r="E63" s="50">
        <v>9890</v>
      </c>
      <c r="F63" s="19">
        <v>101165</v>
      </c>
      <c r="G63" s="50">
        <v>8498</v>
      </c>
      <c r="H63" s="19">
        <v>33446</v>
      </c>
      <c r="I63" s="50">
        <v>3551</v>
      </c>
      <c r="J63" s="19">
        <v>20</v>
      </c>
      <c r="K63" s="50">
        <v>44</v>
      </c>
      <c r="L63" s="52" t="s">
        <v>40</v>
      </c>
      <c r="M63" s="19">
        <v>0</v>
      </c>
      <c r="N63" s="50">
        <v>200</v>
      </c>
      <c r="O63" s="19">
        <v>93</v>
      </c>
      <c r="P63" s="50">
        <v>151</v>
      </c>
      <c r="Q63" s="19">
        <v>0</v>
      </c>
      <c r="R63" s="50">
        <v>200</v>
      </c>
      <c r="S63" s="19">
        <v>2146</v>
      </c>
      <c r="T63" s="50">
        <v>811</v>
      </c>
      <c r="U63" s="19">
        <v>332</v>
      </c>
      <c r="V63" s="50">
        <v>315</v>
      </c>
      <c r="W63" s="52" t="s">
        <v>40</v>
      </c>
      <c r="X63" s="19">
        <v>4170</v>
      </c>
      <c r="Y63" s="50">
        <v>1101</v>
      </c>
      <c r="Z63" s="19">
        <v>0</v>
      </c>
      <c r="AA63" s="50">
        <v>200</v>
      </c>
      <c r="AB63" s="19">
        <v>313</v>
      </c>
      <c r="AC63" s="50">
        <v>381</v>
      </c>
      <c r="AD63" s="19">
        <v>2752</v>
      </c>
      <c r="AE63" s="50">
        <v>1143</v>
      </c>
      <c r="AF63" s="19">
        <v>168</v>
      </c>
      <c r="AG63" s="50">
        <v>211</v>
      </c>
      <c r="AH63" s="52" t="s">
        <v>40</v>
      </c>
      <c r="AI63" s="19">
        <v>120</v>
      </c>
      <c r="AJ63" s="50">
        <v>145</v>
      </c>
      <c r="AK63" s="19">
        <v>0</v>
      </c>
      <c r="AL63" s="50">
        <v>200</v>
      </c>
      <c r="AM63" s="19">
        <v>385</v>
      </c>
      <c r="AN63" s="50">
        <v>382</v>
      </c>
      <c r="AO63" s="19">
        <v>0</v>
      </c>
      <c r="AP63" s="50">
        <v>200</v>
      </c>
      <c r="AQ63" s="19">
        <v>0</v>
      </c>
      <c r="AR63" s="50">
        <v>200</v>
      </c>
      <c r="AS63" s="52" t="s">
        <v>40</v>
      </c>
      <c r="AT63" s="19">
        <v>27</v>
      </c>
      <c r="AU63" s="50">
        <v>47</v>
      </c>
      <c r="AV63" s="19">
        <v>286</v>
      </c>
      <c r="AW63" s="50">
        <v>405</v>
      </c>
      <c r="AX63" s="19">
        <v>24</v>
      </c>
      <c r="AY63" s="50">
        <v>45</v>
      </c>
      <c r="AZ63" s="19">
        <v>279</v>
      </c>
      <c r="BA63" s="50">
        <v>249</v>
      </c>
      <c r="BB63" s="19">
        <v>482</v>
      </c>
      <c r="BC63" s="50">
        <v>325</v>
      </c>
      <c r="BD63" s="52" t="s">
        <v>40</v>
      </c>
      <c r="BE63" s="19">
        <v>11253</v>
      </c>
      <c r="BF63" s="50">
        <v>1937</v>
      </c>
      <c r="BG63" s="19">
        <v>230</v>
      </c>
      <c r="BH63" s="50">
        <v>169</v>
      </c>
      <c r="BI63" s="19">
        <v>131</v>
      </c>
      <c r="BJ63" s="50">
        <v>131</v>
      </c>
      <c r="BK63" s="19">
        <v>0</v>
      </c>
      <c r="BL63" s="50">
        <v>200</v>
      </c>
      <c r="BM63" s="19">
        <v>210</v>
      </c>
      <c r="BN63" s="50">
        <v>158</v>
      </c>
      <c r="BO63" s="52" t="s">
        <v>40</v>
      </c>
      <c r="BP63" s="19">
        <v>0</v>
      </c>
      <c r="BQ63" s="50">
        <v>200</v>
      </c>
      <c r="BR63" s="19">
        <v>188</v>
      </c>
      <c r="BS63" s="50">
        <v>250</v>
      </c>
      <c r="BT63" s="19">
        <v>25</v>
      </c>
      <c r="BU63" s="50">
        <v>48</v>
      </c>
      <c r="BV63" s="19">
        <v>611</v>
      </c>
      <c r="BW63" s="50">
        <v>385</v>
      </c>
      <c r="BX63" s="19">
        <v>1219</v>
      </c>
      <c r="BY63" s="50">
        <v>641</v>
      </c>
      <c r="BZ63" s="52" t="s">
        <v>40</v>
      </c>
      <c r="CA63" s="19">
        <v>36</v>
      </c>
      <c r="CB63" s="50">
        <v>58</v>
      </c>
      <c r="CC63" s="19">
        <v>3603</v>
      </c>
      <c r="CD63" s="50">
        <v>1335</v>
      </c>
      <c r="CE63" s="19">
        <v>478</v>
      </c>
      <c r="CF63" s="50">
        <v>508</v>
      </c>
      <c r="CG63" s="19">
        <v>0</v>
      </c>
      <c r="CH63" s="50">
        <v>200</v>
      </c>
      <c r="CI63" s="19">
        <v>63</v>
      </c>
      <c r="CJ63" s="50">
        <v>80</v>
      </c>
      <c r="CK63" s="52" t="s">
        <v>40</v>
      </c>
      <c r="CL63" s="19">
        <v>0</v>
      </c>
      <c r="CM63" s="50">
        <v>200</v>
      </c>
      <c r="CN63" s="19">
        <v>139</v>
      </c>
      <c r="CO63" s="50">
        <v>235</v>
      </c>
      <c r="CP63" s="19">
        <v>735</v>
      </c>
      <c r="CQ63" s="50">
        <v>552</v>
      </c>
      <c r="CR63" s="56" t="s">
        <v>61</v>
      </c>
      <c r="CS63" s="50" t="s">
        <v>61</v>
      </c>
      <c r="CT63" s="23">
        <v>481</v>
      </c>
      <c r="CU63" s="50">
        <v>609</v>
      </c>
      <c r="CV63" s="52" t="s">
        <v>40</v>
      </c>
      <c r="CW63" s="19">
        <v>0</v>
      </c>
      <c r="CX63" s="50">
        <v>200</v>
      </c>
      <c r="CY63" s="19">
        <v>120</v>
      </c>
      <c r="CZ63" s="50">
        <v>199</v>
      </c>
      <c r="DA63" s="19">
        <v>823</v>
      </c>
      <c r="DB63" s="50">
        <v>433</v>
      </c>
      <c r="DC63" s="19">
        <v>0</v>
      </c>
      <c r="DD63" s="50">
        <v>200</v>
      </c>
      <c r="DE63" s="19">
        <v>53</v>
      </c>
      <c r="DF63" s="50">
        <v>76</v>
      </c>
      <c r="DG63" s="52" t="s">
        <v>40</v>
      </c>
      <c r="DH63" s="19">
        <v>1008</v>
      </c>
      <c r="DI63" s="50">
        <v>569</v>
      </c>
      <c r="DJ63" s="19">
        <v>287</v>
      </c>
      <c r="DK63" s="50">
        <v>320</v>
      </c>
      <c r="DL63" s="19">
        <v>0</v>
      </c>
      <c r="DM63" s="50">
        <v>200</v>
      </c>
      <c r="DN63" s="19">
        <v>135</v>
      </c>
      <c r="DO63" s="50">
        <v>124</v>
      </c>
      <c r="DP63" s="19">
        <v>21</v>
      </c>
      <c r="DQ63" s="50">
        <v>32</v>
      </c>
      <c r="DR63" s="52" t="s">
        <v>40</v>
      </c>
      <c r="DS63" s="19">
        <v>6365</v>
      </c>
      <c r="DT63" s="50">
        <v>1629</v>
      </c>
      <c r="DU63" s="19">
        <v>116</v>
      </c>
      <c r="DV63" s="50">
        <v>186</v>
      </c>
      <c r="DW63" s="19">
        <v>0</v>
      </c>
      <c r="DX63" s="50">
        <v>200</v>
      </c>
      <c r="DY63" s="19">
        <v>6249</v>
      </c>
      <c r="DZ63" s="50">
        <v>1646</v>
      </c>
    </row>
    <row r="64" spans="1:130" x14ac:dyDescent="0.2">
      <c r="A64" s="52" t="s">
        <v>41</v>
      </c>
      <c r="B64" s="19">
        <v>4668886</v>
      </c>
      <c r="C64" s="50">
        <v>3434</v>
      </c>
      <c r="D64" s="19">
        <v>3929626</v>
      </c>
      <c r="E64" s="50">
        <v>20572</v>
      </c>
      <c r="F64" s="19">
        <v>564350</v>
      </c>
      <c r="G64" s="50">
        <v>20053</v>
      </c>
      <c r="H64" s="19">
        <v>156705</v>
      </c>
      <c r="I64" s="50">
        <v>9611</v>
      </c>
      <c r="J64" s="19">
        <v>1665</v>
      </c>
      <c r="K64" s="50">
        <v>635</v>
      </c>
      <c r="L64" s="52" t="s">
        <v>41</v>
      </c>
      <c r="M64" s="19">
        <v>1244</v>
      </c>
      <c r="N64" s="50">
        <v>1016</v>
      </c>
      <c r="O64" s="19">
        <v>2222</v>
      </c>
      <c r="P64" s="50">
        <v>1160</v>
      </c>
      <c r="Q64" s="19">
        <v>839</v>
      </c>
      <c r="R64" s="50">
        <v>526</v>
      </c>
      <c r="S64" s="19">
        <v>5979</v>
      </c>
      <c r="T64" s="50">
        <v>1473</v>
      </c>
      <c r="U64" s="19">
        <v>1915</v>
      </c>
      <c r="V64" s="50">
        <v>1059</v>
      </c>
      <c r="W64" s="52" t="s">
        <v>41</v>
      </c>
      <c r="X64" s="19">
        <v>1590</v>
      </c>
      <c r="Y64" s="50">
        <v>729</v>
      </c>
      <c r="Z64" s="19">
        <v>697</v>
      </c>
      <c r="AA64" s="50">
        <v>492</v>
      </c>
      <c r="AB64" s="19">
        <v>435</v>
      </c>
      <c r="AC64" s="50">
        <v>352</v>
      </c>
      <c r="AD64" s="19">
        <v>11552</v>
      </c>
      <c r="AE64" s="50">
        <v>2367</v>
      </c>
      <c r="AF64" s="19">
        <v>18570</v>
      </c>
      <c r="AG64" s="50">
        <v>3616</v>
      </c>
      <c r="AH64" s="52" t="s">
        <v>41</v>
      </c>
      <c r="AI64" s="19">
        <v>638</v>
      </c>
      <c r="AJ64" s="50">
        <v>493</v>
      </c>
      <c r="AK64" s="19">
        <v>198</v>
      </c>
      <c r="AL64" s="50">
        <v>321</v>
      </c>
      <c r="AM64" s="19">
        <v>2125</v>
      </c>
      <c r="AN64" s="50">
        <v>1128</v>
      </c>
      <c r="AO64" s="19">
        <v>3802</v>
      </c>
      <c r="AP64" s="50">
        <v>1911</v>
      </c>
      <c r="AQ64" s="19">
        <v>643</v>
      </c>
      <c r="AR64" s="50">
        <v>437</v>
      </c>
      <c r="AS64" s="52" t="s">
        <v>41</v>
      </c>
      <c r="AT64" s="19">
        <v>1064</v>
      </c>
      <c r="AU64" s="50">
        <v>855</v>
      </c>
      <c r="AV64" s="19">
        <v>1924</v>
      </c>
      <c r="AW64" s="50">
        <v>991</v>
      </c>
      <c r="AX64" s="19">
        <v>2709</v>
      </c>
      <c r="AY64" s="50">
        <v>2265</v>
      </c>
      <c r="AZ64" s="19">
        <v>2077</v>
      </c>
      <c r="BA64" s="50">
        <v>942</v>
      </c>
      <c r="BB64" s="19">
        <v>3565</v>
      </c>
      <c r="BC64" s="50">
        <v>1205</v>
      </c>
      <c r="BD64" s="52" t="s">
        <v>41</v>
      </c>
      <c r="BE64" s="19">
        <v>2313</v>
      </c>
      <c r="BF64" s="50">
        <v>826</v>
      </c>
      <c r="BG64" s="19">
        <v>2966</v>
      </c>
      <c r="BH64" s="50">
        <v>1289</v>
      </c>
      <c r="BI64" s="19">
        <v>757</v>
      </c>
      <c r="BJ64" s="50">
        <v>582</v>
      </c>
      <c r="BK64" s="19">
        <v>1407</v>
      </c>
      <c r="BL64" s="50">
        <v>802</v>
      </c>
      <c r="BM64" s="19">
        <v>1884</v>
      </c>
      <c r="BN64" s="50">
        <v>724</v>
      </c>
      <c r="BO64" s="52" t="s">
        <v>41</v>
      </c>
      <c r="BP64" s="19">
        <v>93</v>
      </c>
      <c r="BQ64" s="50">
        <v>127</v>
      </c>
      <c r="BR64" s="19">
        <v>158</v>
      </c>
      <c r="BS64" s="50">
        <v>165</v>
      </c>
      <c r="BT64" s="19">
        <v>1025</v>
      </c>
      <c r="BU64" s="50">
        <v>834</v>
      </c>
      <c r="BV64" s="19">
        <v>917</v>
      </c>
      <c r="BW64" s="50">
        <v>696</v>
      </c>
      <c r="BX64" s="19">
        <v>6517</v>
      </c>
      <c r="BY64" s="50">
        <v>2181</v>
      </c>
      <c r="BZ64" s="52" t="s">
        <v>41</v>
      </c>
      <c r="CA64" s="19">
        <v>1052</v>
      </c>
      <c r="CB64" s="50">
        <v>1085</v>
      </c>
      <c r="CC64" s="19">
        <v>10746</v>
      </c>
      <c r="CD64" s="50">
        <v>3642</v>
      </c>
      <c r="CE64" s="19">
        <v>24764</v>
      </c>
      <c r="CF64" s="50">
        <v>3907</v>
      </c>
      <c r="CG64" s="19">
        <v>656</v>
      </c>
      <c r="CH64" s="50">
        <v>650</v>
      </c>
      <c r="CI64" s="19">
        <v>4388</v>
      </c>
      <c r="CJ64" s="50">
        <v>1326</v>
      </c>
      <c r="CK64" s="52" t="s">
        <v>41</v>
      </c>
      <c r="CL64" s="19">
        <v>555</v>
      </c>
      <c r="CM64" s="50">
        <v>354</v>
      </c>
      <c r="CN64" s="19">
        <v>255</v>
      </c>
      <c r="CO64" s="50">
        <v>202</v>
      </c>
      <c r="CP64" s="19">
        <v>6497</v>
      </c>
      <c r="CQ64" s="50">
        <v>2067</v>
      </c>
      <c r="CR64" s="19">
        <v>538</v>
      </c>
      <c r="CS64" s="50">
        <v>332</v>
      </c>
      <c r="CT64" s="56" t="s">
        <v>61</v>
      </c>
      <c r="CU64" s="50" t="s">
        <v>61</v>
      </c>
      <c r="CV64" s="52" t="s">
        <v>41</v>
      </c>
      <c r="CW64" s="23">
        <v>816</v>
      </c>
      <c r="CX64" s="50">
        <v>1252</v>
      </c>
      <c r="CY64" s="19">
        <v>3550</v>
      </c>
      <c r="CZ64" s="50">
        <v>1136</v>
      </c>
      <c r="DA64" s="19">
        <v>5351</v>
      </c>
      <c r="DB64" s="50">
        <v>1482</v>
      </c>
      <c r="DC64" s="19">
        <v>566</v>
      </c>
      <c r="DD64" s="50">
        <v>425</v>
      </c>
      <c r="DE64" s="19">
        <v>298</v>
      </c>
      <c r="DF64" s="50">
        <v>244</v>
      </c>
      <c r="DG64" s="52" t="s">
        <v>41</v>
      </c>
      <c r="DH64" s="19">
        <v>9377</v>
      </c>
      <c r="DI64" s="50">
        <v>3040</v>
      </c>
      <c r="DJ64" s="19">
        <v>1629</v>
      </c>
      <c r="DK64" s="50">
        <v>1165</v>
      </c>
      <c r="DL64" s="19">
        <v>1345</v>
      </c>
      <c r="DM64" s="50">
        <v>720</v>
      </c>
      <c r="DN64" s="19">
        <v>832</v>
      </c>
      <c r="DO64" s="50">
        <v>570</v>
      </c>
      <c r="DP64" s="19">
        <v>0</v>
      </c>
      <c r="DQ64" s="50">
        <v>197</v>
      </c>
      <c r="DR64" s="52" t="s">
        <v>41</v>
      </c>
      <c r="DS64" s="19">
        <v>18205</v>
      </c>
      <c r="DT64" s="50">
        <v>4182</v>
      </c>
      <c r="DU64" s="19">
        <v>1070</v>
      </c>
      <c r="DV64" s="50">
        <v>890</v>
      </c>
      <c r="DW64" s="19">
        <v>0</v>
      </c>
      <c r="DX64" s="50">
        <v>197</v>
      </c>
      <c r="DY64" s="19">
        <v>17135</v>
      </c>
      <c r="DZ64" s="50">
        <v>4064</v>
      </c>
    </row>
    <row r="65" spans="1:130" x14ac:dyDescent="0.2">
      <c r="A65" s="52" t="s">
        <v>42</v>
      </c>
      <c r="B65" s="19">
        <v>821669</v>
      </c>
      <c r="C65" s="50">
        <v>1036</v>
      </c>
      <c r="D65" s="19">
        <v>676014</v>
      </c>
      <c r="E65" s="50">
        <v>7752</v>
      </c>
      <c r="F65" s="19">
        <v>115606</v>
      </c>
      <c r="G65" s="50">
        <v>7423</v>
      </c>
      <c r="H65" s="19">
        <v>26051</v>
      </c>
      <c r="I65" s="50">
        <v>2891</v>
      </c>
      <c r="J65" s="19">
        <v>0</v>
      </c>
      <c r="K65" s="50">
        <v>147</v>
      </c>
      <c r="L65" s="52" t="s">
        <v>42</v>
      </c>
      <c r="M65" s="19">
        <v>855</v>
      </c>
      <c r="N65" s="50">
        <v>1127</v>
      </c>
      <c r="O65" s="19">
        <v>435</v>
      </c>
      <c r="P65" s="50">
        <v>333</v>
      </c>
      <c r="Q65" s="19">
        <v>227</v>
      </c>
      <c r="R65" s="50">
        <v>354</v>
      </c>
      <c r="S65" s="19">
        <v>1494</v>
      </c>
      <c r="T65" s="50">
        <v>663</v>
      </c>
      <c r="U65" s="19">
        <v>1744</v>
      </c>
      <c r="V65" s="50">
        <v>839</v>
      </c>
      <c r="W65" s="52" t="s">
        <v>42</v>
      </c>
      <c r="X65" s="19">
        <v>2</v>
      </c>
      <c r="Y65" s="50">
        <v>4</v>
      </c>
      <c r="Z65" s="19">
        <v>0</v>
      </c>
      <c r="AA65" s="50">
        <v>147</v>
      </c>
      <c r="AB65" s="19">
        <v>0</v>
      </c>
      <c r="AC65" s="50">
        <v>147</v>
      </c>
      <c r="AD65" s="19">
        <v>970</v>
      </c>
      <c r="AE65" s="50">
        <v>638</v>
      </c>
      <c r="AF65" s="19">
        <v>122</v>
      </c>
      <c r="AG65" s="50">
        <v>130</v>
      </c>
      <c r="AH65" s="52" t="s">
        <v>42</v>
      </c>
      <c r="AI65" s="19">
        <v>8</v>
      </c>
      <c r="AJ65" s="50">
        <v>13</v>
      </c>
      <c r="AK65" s="19">
        <v>78</v>
      </c>
      <c r="AL65" s="50">
        <v>104</v>
      </c>
      <c r="AM65" s="19">
        <v>74</v>
      </c>
      <c r="AN65" s="50">
        <v>102</v>
      </c>
      <c r="AO65" s="19">
        <v>210</v>
      </c>
      <c r="AP65" s="50">
        <v>289</v>
      </c>
      <c r="AQ65" s="19">
        <v>2441</v>
      </c>
      <c r="AR65" s="50">
        <v>932</v>
      </c>
      <c r="AS65" s="52" t="s">
        <v>42</v>
      </c>
      <c r="AT65" s="19">
        <v>403</v>
      </c>
      <c r="AU65" s="50">
        <v>295</v>
      </c>
      <c r="AV65" s="19">
        <v>0</v>
      </c>
      <c r="AW65" s="50">
        <v>147</v>
      </c>
      <c r="AX65" s="19">
        <v>0</v>
      </c>
      <c r="AY65" s="50">
        <v>147</v>
      </c>
      <c r="AZ65" s="19">
        <v>0</v>
      </c>
      <c r="BA65" s="50">
        <v>147</v>
      </c>
      <c r="BB65" s="19">
        <v>60</v>
      </c>
      <c r="BC65" s="50">
        <v>65</v>
      </c>
      <c r="BD65" s="52" t="s">
        <v>42</v>
      </c>
      <c r="BE65" s="19">
        <v>61</v>
      </c>
      <c r="BF65" s="50">
        <v>101</v>
      </c>
      <c r="BG65" s="19">
        <v>892</v>
      </c>
      <c r="BH65" s="50">
        <v>747</v>
      </c>
      <c r="BI65" s="19">
        <v>3568</v>
      </c>
      <c r="BJ65" s="50">
        <v>1023</v>
      </c>
      <c r="BK65" s="19">
        <v>34</v>
      </c>
      <c r="BL65" s="50">
        <v>48</v>
      </c>
      <c r="BM65" s="19">
        <v>474</v>
      </c>
      <c r="BN65" s="50">
        <v>274</v>
      </c>
      <c r="BO65" s="52" t="s">
        <v>42</v>
      </c>
      <c r="BP65" s="19">
        <v>248</v>
      </c>
      <c r="BQ65" s="50">
        <v>208</v>
      </c>
      <c r="BR65" s="19">
        <v>2175</v>
      </c>
      <c r="BS65" s="50">
        <v>801</v>
      </c>
      <c r="BT65" s="19">
        <v>135</v>
      </c>
      <c r="BU65" s="50">
        <v>171</v>
      </c>
      <c r="BV65" s="19">
        <v>0</v>
      </c>
      <c r="BW65" s="50">
        <v>147</v>
      </c>
      <c r="BX65" s="19">
        <v>0</v>
      </c>
      <c r="BY65" s="50">
        <v>147</v>
      </c>
      <c r="BZ65" s="52" t="s">
        <v>42</v>
      </c>
      <c r="CA65" s="19">
        <v>175</v>
      </c>
      <c r="CB65" s="50">
        <v>187</v>
      </c>
      <c r="CC65" s="19">
        <v>371</v>
      </c>
      <c r="CD65" s="50">
        <v>317</v>
      </c>
      <c r="CE65" s="19">
        <v>240</v>
      </c>
      <c r="CF65" s="50">
        <v>220</v>
      </c>
      <c r="CG65" s="19">
        <v>1725</v>
      </c>
      <c r="CH65" s="50">
        <v>823</v>
      </c>
      <c r="CI65" s="19">
        <v>64</v>
      </c>
      <c r="CJ65" s="50">
        <v>77</v>
      </c>
      <c r="CK65" s="52" t="s">
        <v>42</v>
      </c>
      <c r="CL65" s="19">
        <v>21</v>
      </c>
      <c r="CM65" s="50">
        <v>36</v>
      </c>
      <c r="CN65" s="19">
        <v>667</v>
      </c>
      <c r="CO65" s="50">
        <v>583</v>
      </c>
      <c r="CP65" s="19">
        <v>515</v>
      </c>
      <c r="CQ65" s="50">
        <v>633</v>
      </c>
      <c r="CR65" s="19">
        <v>0</v>
      </c>
      <c r="CS65" s="50">
        <v>147</v>
      </c>
      <c r="CT65" s="19">
        <v>158</v>
      </c>
      <c r="CU65" s="50">
        <v>159</v>
      </c>
      <c r="CV65" s="52" t="s">
        <v>42</v>
      </c>
      <c r="CW65" s="56" t="s">
        <v>61</v>
      </c>
      <c r="CX65" s="50" t="s">
        <v>61</v>
      </c>
      <c r="CY65" s="23">
        <v>507</v>
      </c>
      <c r="CZ65" s="50">
        <v>346</v>
      </c>
      <c r="DA65" s="19">
        <v>1715</v>
      </c>
      <c r="DB65" s="50">
        <v>1067</v>
      </c>
      <c r="DC65" s="19">
        <v>388</v>
      </c>
      <c r="DD65" s="50">
        <v>372</v>
      </c>
      <c r="DE65" s="19">
        <v>5</v>
      </c>
      <c r="DF65" s="50">
        <v>9</v>
      </c>
      <c r="DG65" s="52" t="s">
        <v>42</v>
      </c>
      <c r="DH65" s="19">
        <v>340</v>
      </c>
      <c r="DI65" s="50">
        <v>300</v>
      </c>
      <c r="DJ65" s="19">
        <v>1026</v>
      </c>
      <c r="DK65" s="50">
        <v>681</v>
      </c>
      <c r="DL65" s="19">
        <v>131</v>
      </c>
      <c r="DM65" s="50">
        <v>216</v>
      </c>
      <c r="DN65" s="19">
        <v>314</v>
      </c>
      <c r="DO65" s="50">
        <v>413</v>
      </c>
      <c r="DP65" s="19">
        <v>979</v>
      </c>
      <c r="DQ65" s="50">
        <v>735</v>
      </c>
      <c r="DR65" s="52" t="s">
        <v>42</v>
      </c>
      <c r="DS65" s="19">
        <v>3998</v>
      </c>
      <c r="DT65" s="50">
        <v>1116</v>
      </c>
      <c r="DU65" s="19">
        <v>134</v>
      </c>
      <c r="DV65" s="50">
        <v>235</v>
      </c>
      <c r="DW65" s="19">
        <v>0</v>
      </c>
      <c r="DX65" s="50">
        <v>147</v>
      </c>
      <c r="DY65" s="19">
        <v>3864</v>
      </c>
      <c r="DZ65" s="50">
        <v>1076</v>
      </c>
    </row>
    <row r="66" spans="1:130" x14ac:dyDescent="0.2">
      <c r="A66" s="52"/>
      <c r="B66" s="19"/>
      <c r="C66" s="50"/>
      <c r="D66" s="19"/>
      <c r="E66" s="50"/>
      <c r="F66" s="19"/>
      <c r="G66" s="50"/>
      <c r="H66" s="19"/>
      <c r="I66" s="50"/>
      <c r="J66" s="19"/>
      <c r="K66" s="50"/>
      <c r="L66" s="52"/>
      <c r="M66" s="19"/>
      <c r="N66" s="50"/>
      <c r="O66" s="19"/>
      <c r="P66" s="50"/>
      <c r="Q66" s="19"/>
      <c r="R66" s="50"/>
      <c r="S66" s="19"/>
      <c r="T66" s="50"/>
      <c r="U66" s="19"/>
      <c r="V66" s="50"/>
      <c r="W66" s="52"/>
      <c r="X66" s="19"/>
      <c r="Y66" s="50"/>
      <c r="Z66" s="19"/>
      <c r="AA66" s="50"/>
      <c r="AB66" s="19"/>
      <c r="AC66" s="50"/>
      <c r="AD66" s="19"/>
      <c r="AE66" s="50"/>
      <c r="AF66" s="19"/>
      <c r="AG66" s="50"/>
      <c r="AH66" s="52"/>
      <c r="AI66" s="19"/>
      <c r="AJ66" s="50"/>
      <c r="AK66" s="19"/>
      <c r="AL66" s="50"/>
      <c r="AM66" s="19"/>
      <c r="AN66" s="50"/>
      <c r="AO66" s="19"/>
      <c r="AP66" s="50"/>
      <c r="AQ66" s="19"/>
      <c r="AR66" s="50"/>
      <c r="AS66" s="52"/>
      <c r="AT66" s="19"/>
      <c r="AU66" s="50"/>
      <c r="AV66" s="19"/>
      <c r="AW66" s="50"/>
      <c r="AX66" s="19"/>
      <c r="AY66" s="50"/>
      <c r="AZ66" s="19"/>
      <c r="BA66" s="50"/>
      <c r="BB66" s="19"/>
      <c r="BC66" s="50"/>
      <c r="BD66" s="52"/>
      <c r="BE66" s="19"/>
      <c r="BF66" s="50"/>
      <c r="BG66" s="19"/>
      <c r="BH66" s="50"/>
      <c r="BI66" s="19"/>
      <c r="BJ66" s="50"/>
      <c r="BK66" s="19"/>
      <c r="BL66" s="50"/>
      <c r="BM66" s="19"/>
      <c r="BN66" s="50"/>
      <c r="BO66" s="52"/>
      <c r="BP66" s="19"/>
      <c r="BQ66" s="50"/>
      <c r="BR66" s="19"/>
      <c r="BS66" s="50"/>
      <c r="BT66" s="19"/>
      <c r="BU66" s="50"/>
      <c r="BV66" s="19"/>
      <c r="BW66" s="50"/>
      <c r="BX66" s="19"/>
      <c r="BY66" s="50"/>
      <c r="BZ66" s="52"/>
      <c r="CA66" s="19"/>
      <c r="CB66" s="50"/>
      <c r="CC66" s="19"/>
      <c r="CD66" s="50"/>
      <c r="CE66" s="19"/>
      <c r="CF66" s="50"/>
      <c r="CG66" s="19"/>
      <c r="CH66" s="50"/>
      <c r="CI66" s="19"/>
      <c r="CJ66" s="50"/>
      <c r="CK66" s="52"/>
      <c r="CL66" s="19"/>
      <c r="CM66" s="50"/>
      <c r="CN66" s="19"/>
      <c r="CO66" s="50"/>
      <c r="CP66" s="19"/>
      <c r="CQ66" s="50"/>
      <c r="CR66" s="19"/>
      <c r="CS66" s="50"/>
      <c r="CT66" s="19"/>
      <c r="CU66" s="50"/>
      <c r="CV66" s="52"/>
      <c r="CW66" s="56"/>
      <c r="CX66" s="50"/>
      <c r="CY66" s="19"/>
      <c r="CZ66" s="50"/>
      <c r="DA66" s="19"/>
      <c r="DB66" s="50"/>
      <c r="DC66" s="19"/>
      <c r="DD66" s="50"/>
      <c r="DE66" s="19"/>
      <c r="DF66" s="50"/>
      <c r="DG66" s="52"/>
      <c r="DH66" s="19"/>
      <c r="DI66" s="50"/>
      <c r="DJ66" s="19"/>
      <c r="DK66" s="50"/>
      <c r="DL66" s="19"/>
      <c r="DM66" s="50"/>
      <c r="DN66" s="19"/>
      <c r="DO66" s="50"/>
      <c r="DP66" s="19"/>
      <c r="DQ66" s="50"/>
      <c r="DR66" s="52"/>
      <c r="DS66" s="19"/>
      <c r="DT66" s="50"/>
      <c r="DU66" s="19"/>
      <c r="DV66" s="50"/>
      <c r="DW66" s="19"/>
      <c r="DX66" s="50"/>
      <c r="DY66" s="19"/>
      <c r="DZ66" s="50"/>
    </row>
    <row r="67" spans="1:130" x14ac:dyDescent="0.2">
      <c r="A67" s="52" t="s">
        <v>43</v>
      </c>
      <c r="B67" s="19">
        <v>6378278</v>
      </c>
      <c r="C67" s="50">
        <v>4412</v>
      </c>
      <c r="D67" s="19">
        <v>5396833</v>
      </c>
      <c r="E67" s="50">
        <v>24470</v>
      </c>
      <c r="F67" s="19">
        <v>783077</v>
      </c>
      <c r="G67" s="50">
        <v>21860</v>
      </c>
      <c r="H67" s="19">
        <v>177098</v>
      </c>
      <c r="I67" s="50">
        <v>10625</v>
      </c>
      <c r="J67" s="19">
        <v>12116</v>
      </c>
      <c r="K67" s="50">
        <v>3309</v>
      </c>
      <c r="L67" s="52" t="s">
        <v>43</v>
      </c>
      <c r="M67" s="19">
        <v>1281</v>
      </c>
      <c r="N67" s="50">
        <v>847</v>
      </c>
      <c r="O67" s="19">
        <v>2250</v>
      </c>
      <c r="P67" s="50">
        <v>907</v>
      </c>
      <c r="Q67" s="19">
        <v>3306</v>
      </c>
      <c r="R67" s="50">
        <v>1731</v>
      </c>
      <c r="S67" s="19">
        <v>8396</v>
      </c>
      <c r="T67" s="50">
        <v>2447</v>
      </c>
      <c r="U67" s="19">
        <v>2473</v>
      </c>
      <c r="V67" s="50">
        <v>1156</v>
      </c>
      <c r="W67" s="52" t="s">
        <v>43</v>
      </c>
      <c r="X67" s="19">
        <v>936</v>
      </c>
      <c r="Y67" s="50">
        <v>900</v>
      </c>
      <c r="Z67" s="19">
        <v>176</v>
      </c>
      <c r="AA67" s="50">
        <v>222</v>
      </c>
      <c r="AB67" s="19">
        <v>180</v>
      </c>
      <c r="AC67" s="50">
        <v>203</v>
      </c>
      <c r="AD67" s="19">
        <v>15641</v>
      </c>
      <c r="AE67" s="50">
        <v>3639</v>
      </c>
      <c r="AF67" s="19">
        <v>16012</v>
      </c>
      <c r="AG67" s="50">
        <v>3114</v>
      </c>
      <c r="AH67" s="52" t="s">
        <v>43</v>
      </c>
      <c r="AI67" s="19">
        <v>1058</v>
      </c>
      <c r="AJ67" s="50">
        <v>1052</v>
      </c>
      <c r="AK67" s="19">
        <v>787</v>
      </c>
      <c r="AL67" s="50">
        <v>817</v>
      </c>
      <c r="AM67" s="19">
        <v>7094</v>
      </c>
      <c r="AN67" s="50">
        <v>1891</v>
      </c>
      <c r="AO67" s="19">
        <v>5591</v>
      </c>
      <c r="AP67" s="50">
        <v>2209</v>
      </c>
      <c r="AQ67" s="19">
        <v>617</v>
      </c>
      <c r="AR67" s="50">
        <v>556</v>
      </c>
      <c r="AS67" s="52" t="s">
        <v>43</v>
      </c>
      <c r="AT67" s="19">
        <v>2630</v>
      </c>
      <c r="AU67" s="50">
        <v>1972</v>
      </c>
      <c r="AV67" s="19">
        <v>13202</v>
      </c>
      <c r="AW67" s="50">
        <v>2695</v>
      </c>
      <c r="AX67" s="19">
        <v>2452</v>
      </c>
      <c r="AY67" s="50">
        <v>1206</v>
      </c>
      <c r="AZ67" s="19">
        <v>1040</v>
      </c>
      <c r="BA67" s="50">
        <v>589</v>
      </c>
      <c r="BB67" s="19">
        <v>1743</v>
      </c>
      <c r="BC67" s="50">
        <v>867</v>
      </c>
      <c r="BD67" s="52" t="s">
        <v>43</v>
      </c>
      <c r="BE67" s="19">
        <v>1525</v>
      </c>
      <c r="BF67" s="50">
        <v>706</v>
      </c>
      <c r="BG67" s="19">
        <v>4507</v>
      </c>
      <c r="BH67" s="50">
        <v>1434</v>
      </c>
      <c r="BI67" s="19">
        <v>1178</v>
      </c>
      <c r="BJ67" s="50">
        <v>896</v>
      </c>
      <c r="BK67" s="19">
        <v>10568</v>
      </c>
      <c r="BL67" s="50">
        <v>2321</v>
      </c>
      <c r="BM67" s="19">
        <v>2694</v>
      </c>
      <c r="BN67" s="50">
        <v>1254</v>
      </c>
      <c r="BO67" s="52" t="s">
        <v>43</v>
      </c>
      <c r="BP67" s="19">
        <v>308</v>
      </c>
      <c r="BQ67" s="50">
        <v>278</v>
      </c>
      <c r="BR67" s="19">
        <v>432</v>
      </c>
      <c r="BS67" s="50">
        <v>389</v>
      </c>
      <c r="BT67" s="19">
        <v>735</v>
      </c>
      <c r="BU67" s="50">
        <v>443</v>
      </c>
      <c r="BV67" s="19">
        <v>271</v>
      </c>
      <c r="BW67" s="50">
        <v>287</v>
      </c>
      <c r="BX67" s="19">
        <v>783</v>
      </c>
      <c r="BY67" s="50">
        <v>507</v>
      </c>
      <c r="BZ67" s="52" t="s">
        <v>43</v>
      </c>
      <c r="CA67" s="19">
        <v>751</v>
      </c>
      <c r="CB67" s="50">
        <v>640</v>
      </c>
      <c r="CC67" s="19">
        <v>6279</v>
      </c>
      <c r="CD67" s="50">
        <v>2008</v>
      </c>
      <c r="CE67" s="19">
        <v>5904</v>
      </c>
      <c r="CF67" s="50">
        <v>1834</v>
      </c>
      <c r="CG67" s="19">
        <v>7</v>
      </c>
      <c r="CH67" s="50">
        <v>16</v>
      </c>
      <c r="CI67" s="19">
        <v>6200</v>
      </c>
      <c r="CJ67" s="50">
        <v>1742</v>
      </c>
      <c r="CK67" s="52" t="s">
        <v>43</v>
      </c>
      <c r="CL67" s="19">
        <v>2495</v>
      </c>
      <c r="CM67" s="50">
        <v>1410</v>
      </c>
      <c r="CN67" s="19">
        <v>1080</v>
      </c>
      <c r="CO67" s="50">
        <v>589</v>
      </c>
      <c r="CP67" s="19">
        <v>3329</v>
      </c>
      <c r="CQ67" s="50">
        <v>999</v>
      </c>
      <c r="CR67" s="19">
        <v>26</v>
      </c>
      <c r="CS67" s="50">
        <v>55</v>
      </c>
      <c r="CT67" s="19">
        <v>4300</v>
      </c>
      <c r="CU67" s="50">
        <v>1280</v>
      </c>
      <c r="CV67" s="52" t="s">
        <v>43</v>
      </c>
      <c r="CW67" s="19">
        <v>0</v>
      </c>
      <c r="CX67" s="50">
        <v>193</v>
      </c>
      <c r="CY67" s="56" t="s">
        <v>61</v>
      </c>
      <c r="CZ67" s="50" t="s">
        <v>61</v>
      </c>
      <c r="DA67" s="23">
        <v>8716</v>
      </c>
      <c r="DB67" s="50">
        <v>2938</v>
      </c>
      <c r="DC67" s="19">
        <v>784</v>
      </c>
      <c r="DD67" s="50">
        <v>1131</v>
      </c>
      <c r="DE67" s="19">
        <v>133</v>
      </c>
      <c r="DF67" s="50">
        <v>133</v>
      </c>
      <c r="DG67" s="52" t="s">
        <v>43</v>
      </c>
      <c r="DH67" s="19">
        <v>8008</v>
      </c>
      <c r="DI67" s="50">
        <v>2159</v>
      </c>
      <c r="DJ67" s="19">
        <v>1876</v>
      </c>
      <c r="DK67" s="50">
        <v>852</v>
      </c>
      <c r="DL67" s="19">
        <v>3248</v>
      </c>
      <c r="DM67" s="50">
        <v>1760</v>
      </c>
      <c r="DN67" s="19">
        <v>1622</v>
      </c>
      <c r="DO67" s="50">
        <v>727</v>
      </c>
      <c r="DP67" s="19">
        <v>358</v>
      </c>
      <c r="DQ67" s="50">
        <v>382</v>
      </c>
      <c r="DR67" s="52" t="s">
        <v>43</v>
      </c>
      <c r="DS67" s="19">
        <v>21270</v>
      </c>
      <c r="DT67" s="50">
        <v>3181</v>
      </c>
      <c r="DU67" s="19">
        <v>717</v>
      </c>
      <c r="DV67" s="50">
        <v>499</v>
      </c>
      <c r="DW67" s="19">
        <v>28</v>
      </c>
      <c r="DX67" s="50">
        <v>55</v>
      </c>
      <c r="DY67" s="19">
        <v>20525</v>
      </c>
      <c r="DZ67" s="50">
        <v>3115</v>
      </c>
    </row>
    <row r="68" spans="1:130" x14ac:dyDescent="0.2">
      <c r="A68" s="52" t="s">
        <v>44</v>
      </c>
      <c r="B68" s="19">
        <v>25711791</v>
      </c>
      <c r="C68" s="50">
        <v>10124</v>
      </c>
      <c r="D68" s="19">
        <v>21354247</v>
      </c>
      <c r="E68" s="50">
        <v>60947</v>
      </c>
      <c r="F68" s="19">
        <v>3656070</v>
      </c>
      <c r="G68" s="50">
        <v>53747</v>
      </c>
      <c r="H68" s="19">
        <v>507752</v>
      </c>
      <c r="I68" s="50">
        <v>20202</v>
      </c>
      <c r="J68" s="19">
        <v>9993</v>
      </c>
      <c r="K68" s="50">
        <v>3132</v>
      </c>
      <c r="L68" s="52" t="s">
        <v>44</v>
      </c>
      <c r="M68" s="19">
        <v>6759</v>
      </c>
      <c r="N68" s="50">
        <v>2614</v>
      </c>
      <c r="O68" s="19">
        <v>18908</v>
      </c>
      <c r="P68" s="50">
        <v>3870</v>
      </c>
      <c r="Q68" s="19">
        <v>13781</v>
      </c>
      <c r="R68" s="50">
        <v>3771</v>
      </c>
      <c r="S68" s="19">
        <v>62702</v>
      </c>
      <c r="T68" s="50">
        <v>8792</v>
      </c>
      <c r="U68" s="19">
        <v>16616</v>
      </c>
      <c r="V68" s="50">
        <v>3638</v>
      </c>
      <c r="W68" s="52" t="s">
        <v>44</v>
      </c>
      <c r="X68" s="19">
        <v>2769</v>
      </c>
      <c r="Y68" s="50">
        <v>1124</v>
      </c>
      <c r="Z68" s="19">
        <v>181</v>
      </c>
      <c r="AA68" s="50">
        <v>168</v>
      </c>
      <c r="AB68" s="19">
        <v>1189</v>
      </c>
      <c r="AC68" s="50">
        <v>610</v>
      </c>
      <c r="AD68" s="19">
        <v>31259</v>
      </c>
      <c r="AE68" s="50">
        <v>6252</v>
      </c>
      <c r="AF68" s="19">
        <v>20362</v>
      </c>
      <c r="AG68" s="50">
        <v>3365</v>
      </c>
      <c r="AH68" s="52" t="s">
        <v>44</v>
      </c>
      <c r="AI68" s="19">
        <v>5040</v>
      </c>
      <c r="AJ68" s="50">
        <v>2386</v>
      </c>
      <c r="AK68" s="19">
        <v>2387</v>
      </c>
      <c r="AL68" s="50">
        <v>1190</v>
      </c>
      <c r="AM68" s="19">
        <v>19672</v>
      </c>
      <c r="AN68" s="50">
        <v>3645</v>
      </c>
      <c r="AO68" s="19">
        <v>8264</v>
      </c>
      <c r="AP68" s="50">
        <v>2734</v>
      </c>
      <c r="AQ68" s="19">
        <v>4934</v>
      </c>
      <c r="AR68" s="50">
        <v>2063</v>
      </c>
      <c r="AS68" s="52" t="s">
        <v>44</v>
      </c>
      <c r="AT68" s="19">
        <v>12699</v>
      </c>
      <c r="AU68" s="50">
        <v>3202</v>
      </c>
      <c r="AV68" s="19">
        <v>6040</v>
      </c>
      <c r="AW68" s="50">
        <v>2224</v>
      </c>
      <c r="AX68" s="19">
        <v>29348</v>
      </c>
      <c r="AY68" s="50">
        <v>5712</v>
      </c>
      <c r="AZ68" s="19">
        <v>1293</v>
      </c>
      <c r="BA68" s="50">
        <v>1284</v>
      </c>
      <c r="BB68" s="19">
        <v>4969</v>
      </c>
      <c r="BC68" s="50">
        <v>2026</v>
      </c>
      <c r="BD68" s="52" t="s">
        <v>44</v>
      </c>
      <c r="BE68" s="19">
        <v>4813</v>
      </c>
      <c r="BF68" s="50">
        <v>1584</v>
      </c>
      <c r="BG68" s="19">
        <v>9501</v>
      </c>
      <c r="BH68" s="50">
        <v>2273</v>
      </c>
      <c r="BI68" s="19">
        <v>2803</v>
      </c>
      <c r="BJ68" s="50">
        <v>948</v>
      </c>
      <c r="BK68" s="19">
        <v>6402</v>
      </c>
      <c r="BL68" s="50">
        <v>2032</v>
      </c>
      <c r="BM68" s="19">
        <v>12319</v>
      </c>
      <c r="BN68" s="50">
        <v>2205</v>
      </c>
      <c r="BO68" s="52" t="s">
        <v>44</v>
      </c>
      <c r="BP68" s="19">
        <v>1813</v>
      </c>
      <c r="BQ68" s="50">
        <v>986</v>
      </c>
      <c r="BR68" s="19">
        <v>4794</v>
      </c>
      <c r="BS68" s="50">
        <v>2045</v>
      </c>
      <c r="BT68" s="19">
        <v>8266</v>
      </c>
      <c r="BU68" s="50">
        <v>4162</v>
      </c>
      <c r="BV68" s="19">
        <v>761</v>
      </c>
      <c r="BW68" s="50">
        <v>749</v>
      </c>
      <c r="BX68" s="19">
        <v>6797</v>
      </c>
      <c r="BY68" s="50">
        <v>2141</v>
      </c>
      <c r="BZ68" s="52" t="s">
        <v>44</v>
      </c>
      <c r="CA68" s="19">
        <v>16762</v>
      </c>
      <c r="CB68" s="50">
        <v>3127</v>
      </c>
      <c r="CC68" s="19">
        <v>20274</v>
      </c>
      <c r="CD68" s="50">
        <v>4211</v>
      </c>
      <c r="CE68" s="19">
        <v>22660</v>
      </c>
      <c r="CF68" s="50">
        <v>6953</v>
      </c>
      <c r="CG68" s="19">
        <v>989</v>
      </c>
      <c r="CH68" s="50">
        <v>542</v>
      </c>
      <c r="CI68" s="19">
        <v>8728</v>
      </c>
      <c r="CJ68" s="50">
        <v>1739</v>
      </c>
      <c r="CK68" s="52" t="s">
        <v>44</v>
      </c>
      <c r="CL68" s="19">
        <v>26284</v>
      </c>
      <c r="CM68" s="50">
        <v>4418</v>
      </c>
      <c r="CN68" s="19">
        <v>3827</v>
      </c>
      <c r="CO68" s="50">
        <v>1684</v>
      </c>
      <c r="CP68" s="19">
        <v>10449</v>
      </c>
      <c r="CQ68" s="50">
        <v>2158</v>
      </c>
      <c r="CR68" s="19">
        <v>1763</v>
      </c>
      <c r="CS68" s="50">
        <v>1605</v>
      </c>
      <c r="CT68" s="19">
        <v>4470</v>
      </c>
      <c r="CU68" s="50">
        <v>1665</v>
      </c>
      <c r="CV68" s="52" t="s">
        <v>44</v>
      </c>
      <c r="CW68" s="19">
        <v>1264</v>
      </c>
      <c r="CX68" s="50">
        <v>757</v>
      </c>
      <c r="CY68" s="19">
        <v>10368</v>
      </c>
      <c r="CZ68" s="50">
        <v>2623</v>
      </c>
      <c r="DA68" s="56" t="s">
        <v>61</v>
      </c>
      <c r="DB68" s="50" t="s">
        <v>61</v>
      </c>
      <c r="DC68" s="23">
        <v>4610</v>
      </c>
      <c r="DD68" s="50">
        <v>2045</v>
      </c>
      <c r="DE68" s="19">
        <v>113</v>
      </c>
      <c r="DF68" s="50">
        <v>135</v>
      </c>
      <c r="DG68" s="52" t="s">
        <v>44</v>
      </c>
      <c r="DH68" s="19">
        <v>17734</v>
      </c>
      <c r="DI68" s="50">
        <v>4904</v>
      </c>
      <c r="DJ68" s="19">
        <v>11630</v>
      </c>
      <c r="DK68" s="50">
        <v>2741</v>
      </c>
      <c r="DL68" s="19">
        <v>1729</v>
      </c>
      <c r="DM68" s="50">
        <v>938</v>
      </c>
      <c r="DN68" s="19">
        <v>4192</v>
      </c>
      <c r="DO68" s="50">
        <v>1322</v>
      </c>
      <c r="DP68" s="19">
        <v>2472</v>
      </c>
      <c r="DQ68" s="50">
        <v>1676</v>
      </c>
      <c r="DR68" s="52" t="s">
        <v>44</v>
      </c>
      <c r="DS68" s="19">
        <v>193722</v>
      </c>
      <c r="DT68" s="50">
        <v>10277</v>
      </c>
      <c r="DU68" s="19">
        <v>4435</v>
      </c>
      <c r="DV68" s="50">
        <v>1611</v>
      </c>
      <c r="DW68" s="19">
        <v>1455</v>
      </c>
      <c r="DX68" s="50">
        <v>1027</v>
      </c>
      <c r="DY68" s="19">
        <v>187832</v>
      </c>
      <c r="DZ68" s="50">
        <v>10482</v>
      </c>
    </row>
    <row r="69" spans="1:130" x14ac:dyDescent="0.2">
      <c r="A69" s="52" t="s">
        <v>45</v>
      </c>
      <c r="B69" s="19">
        <v>2805440</v>
      </c>
      <c r="C69" s="50">
        <v>2571</v>
      </c>
      <c r="D69" s="19">
        <v>2324019</v>
      </c>
      <c r="E69" s="50">
        <v>16852</v>
      </c>
      <c r="F69" s="19">
        <v>373980</v>
      </c>
      <c r="G69" s="50">
        <v>16586</v>
      </c>
      <c r="H69" s="19">
        <v>87870</v>
      </c>
      <c r="I69" s="50">
        <v>7490</v>
      </c>
      <c r="J69" s="19">
        <v>126</v>
      </c>
      <c r="K69" s="50">
        <v>171</v>
      </c>
      <c r="L69" s="52" t="s">
        <v>45</v>
      </c>
      <c r="M69" s="19">
        <v>2819</v>
      </c>
      <c r="N69" s="50">
        <v>1292</v>
      </c>
      <c r="O69" s="19">
        <v>7966</v>
      </c>
      <c r="P69" s="50">
        <v>2419</v>
      </c>
      <c r="Q69" s="19">
        <v>361</v>
      </c>
      <c r="R69" s="50">
        <v>402</v>
      </c>
      <c r="S69" s="19">
        <v>15286</v>
      </c>
      <c r="T69" s="50">
        <v>2837</v>
      </c>
      <c r="U69" s="19">
        <v>5350</v>
      </c>
      <c r="V69" s="50">
        <v>1845</v>
      </c>
      <c r="W69" s="52" t="s">
        <v>45</v>
      </c>
      <c r="X69" s="19">
        <v>142</v>
      </c>
      <c r="Y69" s="50">
        <v>168</v>
      </c>
      <c r="Z69" s="19">
        <v>0</v>
      </c>
      <c r="AA69" s="50">
        <v>181</v>
      </c>
      <c r="AB69" s="19">
        <v>0</v>
      </c>
      <c r="AC69" s="50">
        <v>181</v>
      </c>
      <c r="AD69" s="19">
        <v>2428</v>
      </c>
      <c r="AE69" s="50">
        <v>1105</v>
      </c>
      <c r="AF69" s="19">
        <v>1142</v>
      </c>
      <c r="AG69" s="50">
        <v>622</v>
      </c>
      <c r="AH69" s="52" t="s">
        <v>45</v>
      </c>
      <c r="AI69" s="19">
        <v>1436</v>
      </c>
      <c r="AJ69" s="50">
        <v>876</v>
      </c>
      <c r="AK69" s="19">
        <v>5129</v>
      </c>
      <c r="AL69" s="50">
        <v>1135</v>
      </c>
      <c r="AM69" s="19">
        <v>1588</v>
      </c>
      <c r="AN69" s="50">
        <v>802</v>
      </c>
      <c r="AO69" s="19">
        <v>475</v>
      </c>
      <c r="AP69" s="50">
        <v>296</v>
      </c>
      <c r="AQ69" s="19">
        <v>2791</v>
      </c>
      <c r="AR69" s="50">
        <v>2779</v>
      </c>
      <c r="AS69" s="52" t="s">
        <v>45</v>
      </c>
      <c r="AT69" s="19">
        <v>398</v>
      </c>
      <c r="AU69" s="50">
        <v>333</v>
      </c>
      <c r="AV69" s="19">
        <v>217</v>
      </c>
      <c r="AW69" s="50">
        <v>221</v>
      </c>
      <c r="AX69" s="19">
        <v>345</v>
      </c>
      <c r="AY69" s="50">
        <v>313</v>
      </c>
      <c r="AZ69" s="19">
        <v>380</v>
      </c>
      <c r="BA69" s="50">
        <v>339</v>
      </c>
      <c r="BB69" s="19">
        <v>613</v>
      </c>
      <c r="BC69" s="50">
        <v>361</v>
      </c>
      <c r="BD69" s="52" t="s">
        <v>45</v>
      </c>
      <c r="BE69" s="19">
        <v>1503</v>
      </c>
      <c r="BF69" s="50">
        <v>1343</v>
      </c>
      <c r="BG69" s="19">
        <v>1670</v>
      </c>
      <c r="BH69" s="50">
        <v>1210</v>
      </c>
      <c r="BI69" s="19">
        <v>385</v>
      </c>
      <c r="BJ69" s="50">
        <v>300</v>
      </c>
      <c r="BK69" s="19">
        <v>284</v>
      </c>
      <c r="BL69" s="50">
        <v>229</v>
      </c>
      <c r="BM69" s="19">
        <v>1553</v>
      </c>
      <c r="BN69" s="50">
        <v>769</v>
      </c>
      <c r="BO69" s="52" t="s">
        <v>45</v>
      </c>
      <c r="BP69" s="19">
        <v>1057</v>
      </c>
      <c r="BQ69" s="50">
        <v>729</v>
      </c>
      <c r="BR69" s="19">
        <v>489</v>
      </c>
      <c r="BS69" s="50">
        <v>384</v>
      </c>
      <c r="BT69" s="19">
        <v>5391</v>
      </c>
      <c r="BU69" s="50">
        <v>1743</v>
      </c>
      <c r="BV69" s="19">
        <v>507</v>
      </c>
      <c r="BW69" s="50">
        <v>442</v>
      </c>
      <c r="BX69" s="19">
        <v>437</v>
      </c>
      <c r="BY69" s="50">
        <v>322</v>
      </c>
      <c r="BZ69" s="52" t="s">
        <v>45</v>
      </c>
      <c r="CA69" s="19">
        <v>686</v>
      </c>
      <c r="CB69" s="50">
        <v>505</v>
      </c>
      <c r="CC69" s="19">
        <v>2129</v>
      </c>
      <c r="CD69" s="50">
        <v>924</v>
      </c>
      <c r="CE69" s="19">
        <v>842</v>
      </c>
      <c r="CF69" s="50">
        <v>611</v>
      </c>
      <c r="CG69" s="19">
        <v>175</v>
      </c>
      <c r="CH69" s="50">
        <v>218</v>
      </c>
      <c r="CI69" s="19">
        <v>1875</v>
      </c>
      <c r="CJ69" s="50">
        <v>881</v>
      </c>
      <c r="CK69" s="52" t="s">
        <v>45</v>
      </c>
      <c r="CL69" s="19">
        <v>1338</v>
      </c>
      <c r="CM69" s="50">
        <v>691</v>
      </c>
      <c r="CN69" s="19">
        <v>4089</v>
      </c>
      <c r="CO69" s="50">
        <v>2693</v>
      </c>
      <c r="CP69" s="19">
        <v>944</v>
      </c>
      <c r="CQ69" s="50">
        <v>450</v>
      </c>
      <c r="CR69" s="19">
        <v>351</v>
      </c>
      <c r="CS69" s="50">
        <v>571</v>
      </c>
      <c r="CT69" s="19">
        <v>60</v>
      </c>
      <c r="CU69" s="50">
        <v>100</v>
      </c>
      <c r="CV69" s="52" t="s">
        <v>45</v>
      </c>
      <c r="CW69" s="19">
        <v>47</v>
      </c>
      <c r="CX69" s="50">
        <v>74</v>
      </c>
      <c r="CY69" s="19">
        <v>863</v>
      </c>
      <c r="CZ69" s="50">
        <v>529</v>
      </c>
      <c r="DA69" s="19">
        <v>3605</v>
      </c>
      <c r="DB69" s="50">
        <v>1278</v>
      </c>
      <c r="DC69" s="56" t="s">
        <v>61</v>
      </c>
      <c r="DD69" s="50" t="s">
        <v>61</v>
      </c>
      <c r="DE69" s="23">
        <v>39</v>
      </c>
      <c r="DF69" s="50">
        <v>63</v>
      </c>
      <c r="DG69" s="52" t="s">
        <v>45</v>
      </c>
      <c r="DH69" s="19">
        <v>1369</v>
      </c>
      <c r="DI69" s="50">
        <v>668</v>
      </c>
      <c r="DJ69" s="19">
        <v>3529</v>
      </c>
      <c r="DK69" s="50">
        <v>1319</v>
      </c>
      <c r="DL69" s="19">
        <v>0</v>
      </c>
      <c r="DM69" s="50">
        <v>181</v>
      </c>
      <c r="DN69" s="19">
        <v>1445</v>
      </c>
      <c r="DO69" s="50">
        <v>1512</v>
      </c>
      <c r="DP69" s="19">
        <v>2216</v>
      </c>
      <c r="DQ69" s="50">
        <v>715</v>
      </c>
      <c r="DR69" s="52" t="s">
        <v>45</v>
      </c>
      <c r="DS69" s="19">
        <v>19571</v>
      </c>
      <c r="DT69" s="50">
        <v>2661</v>
      </c>
      <c r="DU69" s="19">
        <v>239</v>
      </c>
      <c r="DV69" s="50">
        <v>190</v>
      </c>
      <c r="DW69" s="19">
        <v>0</v>
      </c>
      <c r="DX69" s="50">
        <v>181</v>
      </c>
      <c r="DY69" s="19">
        <v>19332</v>
      </c>
      <c r="DZ69" s="50">
        <v>2630</v>
      </c>
    </row>
    <row r="70" spans="1:130" x14ac:dyDescent="0.2">
      <c r="A70" s="52" t="s">
        <v>46</v>
      </c>
      <c r="B70" s="19">
        <v>620224</v>
      </c>
      <c r="C70" s="50">
        <v>821</v>
      </c>
      <c r="D70" s="19">
        <v>532237</v>
      </c>
      <c r="E70" s="50">
        <v>5326</v>
      </c>
      <c r="F70" s="19">
        <v>61242</v>
      </c>
      <c r="G70" s="50">
        <v>5294</v>
      </c>
      <c r="H70" s="19">
        <v>24431</v>
      </c>
      <c r="I70" s="50">
        <v>2713</v>
      </c>
      <c r="J70" s="19">
        <v>16</v>
      </c>
      <c r="K70" s="50">
        <v>23</v>
      </c>
      <c r="L70" s="52" t="s">
        <v>46</v>
      </c>
      <c r="M70" s="19">
        <v>93</v>
      </c>
      <c r="N70" s="50">
        <v>153</v>
      </c>
      <c r="O70" s="19">
        <v>127</v>
      </c>
      <c r="P70" s="50">
        <v>165</v>
      </c>
      <c r="Q70" s="19">
        <v>0</v>
      </c>
      <c r="R70" s="50">
        <v>143</v>
      </c>
      <c r="S70" s="19">
        <v>1112</v>
      </c>
      <c r="T70" s="50">
        <v>537</v>
      </c>
      <c r="U70" s="19">
        <v>382</v>
      </c>
      <c r="V70" s="50">
        <v>296</v>
      </c>
      <c r="W70" s="52" t="s">
        <v>46</v>
      </c>
      <c r="X70" s="19">
        <v>1626</v>
      </c>
      <c r="Y70" s="50">
        <v>540</v>
      </c>
      <c r="Z70" s="19">
        <v>0</v>
      </c>
      <c r="AA70" s="50">
        <v>143</v>
      </c>
      <c r="AB70" s="19">
        <v>116</v>
      </c>
      <c r="AC70" s="50">
        <v>134</v>
      </c>
      <c r="AD70" s="19">
        <v>966</v>
      </c>
      <c r="AE70" s="50">
        <v>519</v>
      </c>
      <c r="AF70" s="19">
        <v>56</v>
      </c>
      <c r="AG70" s="50">
        <v>81</v>
      </c>
      <c r="AH70" s="52" t="s">
        <v>46</v>
      </c>
      <c r="AI70" s="19">
        <v>6</v>
      </c>
      <c r="AJ70" s="50">
        <v>10</v>
      </c>
      <c r="AK70" s="19">
        <v>0</v>
      </c>
      <c r="AL70" s="50">
        <v>143</v>
      </c>
      <c r="AM70" s="19">
        <v>230</v>
      </c>
      <c r="AN70" s="50">
        <v>221</v>
      </c>
      <c r="AO70" s="19">
        <v>68</v>
      </c>
      <c r="AP70" s="50">
        <v>81</v>
      </c>
      <c r="AQ70" s="19">
        <v>30</v>
      </c>
      <c r="AR70" s="50">
        <v>43</v>
      </c>
      <c r="AS70" s="52" t="s">
        <v>46</v>
      </c>
      <c r="AT70" s="19">
        <v>0</v>
      </c>
      <c r="AU70" s="50">
        <v>143</v>
      </c>
      <c r="AV70" s="19">
        <v>1243</v>
      </c>
      <c r="AW70" s="50">
        <v>1690</v>
      </c>
      <c r="AX70" s="19">
        <v>73</v>
      </c>
      <c r="AY70" s="50">
        <v>105</v>
      </c>
      <c r="AZ70" s="19">
        <v>883</v>
      </c>
      <c r="BA70" s="50">
        <v>546</v>
      </c>
      <c r="BB70" s="19">
        <v>862</v>
      </c>
      <c r="BC70" s="50">
        <v>396</v>
      </c>
      <c r="BD70" s="52" t="s">
        <v>46</v>
      </c>
      <c r="BE70" s="19">
        <v>3318</v>
      </c>
      <c r="BF70" s="50">
        <v>657</v>
      </c>
      <c r="BG70" s="19">
        <v>284</v>
      </c>
      <c r="BH70" s="50">
        <v>246</v>
      </c>
      <c r="BI70" s="19">
        <v>315</v>
      </c>
      <c r="BJ70" s="50">
        <v>349</v>
      </c>
      <c r="BK70" s="19">
        <v>0</v>
      </c>
      <c r="BL70" s="50">
        <v>143</v>
      </c>
      <c r="BM70" s="19">
        <v>23</v>
      </c>
      <c r="BN70" s="50">
        <v>26</v>
      </c>
      <c r="BO70" s="52" t="s">
        <v>46</v>
      </c>
      <c r="BP70" s="19">
        <v>147</v>
      </c>
      <c r="BQ70" s="50">
        <v>189</v>
      </c>
      <c r="BR70" s="19">
        <v>0</v>
      </c>
      <c r="BS70" s="50">
        <v>143</v>
      </c>
      <c r="BT70" s="19">
        <v>17</v>
      </c>
      <c r="BU70" s="50">
        <v>37</v>
      </c>
      <c r="BV70" s="19">
        <v>2893</v>
      </c>
      <c r="BW70" s="50">
        <v>812</v>
      </c>
      <c r="BX70" s="19">
        <v>833</v>
      </c>
      <c r="BY70" s="50">
        <v>364</v>
      </c>
      <c r="BZ70" s="52" t="s">
        <v>46</v>
      </c>
      <c r="CA70" s="19">
        <v>74</v>
      </c>
      <c r="CB70" s="50">
        <v>89</v>
      </c>
      <c r="CC70" s="19">
        <v>4780</v>
      </c>
      <c r="CD70" s="50">
        <v>921</v>
      </c>
      <c r="CE70" s="19">
        <v>328</v>
      </c>
      <c r="CF70" s="50">
        <v>248</v>
      </c>
      <c r="CG70" s="19">
        <v>0</v>
      </c>
      <c r="CH70" s="50">
        <v>143</v>
      </c>
      <c r="CI70" s="19">
        <v>214</v>
      </c>
      <c r="CJ70" s="50">
        <v>247</v>
      </c>
      <c r="CK70" s="52" t="s">
        <v>46</v>
      </c>
      <c r="CL70" s="19">
        <v>11</v>
      </c>
      <c r="CM70" s="50">
        <v>13</v>
      </c>
      <c r="CN70" s="19">
        <v>26</v>
      </c>
      <c r="CO70" s="50">
        <v>38</v>
      </c>
      <c r="CP70" s="19">
        <v>935</v>
      </c>
      <c r="CQ70" s="50">
        <v>525</v>
      </c>
      <c r="CR70" s="19">
        <v>341</v>
      </c>
      <c r="CS70" s="50">
        <v>220</v>
      </c>
      <c r="CT70" s="19">
        <v>124</v>
      </c>
      <c r="CU70" s="50">
        <v>208</v>
      </c>
      <c r="CV70" s="52" t="s">
        <v>46</v>
      </c>
      <c r="CW70" s="19">
        <v>39</v>
      </c>
      <c r="CX70" s="50">
        <v>66</v>
      </c>
      <c r="CY70" s="19">
        <v>193</v>
      </c>
      <c r="CZ70" s="50">
        <v>185</v>
      </c>
      <c r="DA70" s="19">
        <v>493</v>
      </c>
      <c r="DB70" s="50">
        <v>334</v>
      </c>
      <c r="DC70" s="19">
        <v>81</v>
      </c>
      <c r="DD70" s="50">
        <v>96</v>
      </c>
      <c r="DE70" s="56" t="s">
        <v>61</v>
      </c>
      <c r="DF70" s="50" t="s">
        <v>61</v>
      </c>
      <c r="DG70" s="52" t="s">
        <v>46</v>
      </c>
      <c r="DH70" s="23">
        <v>728</v>
      </c>
      <c r="DI70" s="50">
        <v>427</v>
      </c>
      <c r="DJ70" s="19">
        <v>98</v>
      </c>
      <c r="DK70" s="50">
        <v>109</v>
      </c>
      <c r="DL70" s="19">
        <v>0</v>
      </c>
      <c r="DM70" s="50">
        <v>143</v>
      </c>
      <c r="DN70" s="19">
        <v>151</v>
      </c>
      <c r="DO70" s="50">
        <v>115</v>
      </c>
      <c r="DP70" s="19">
        <v>96</v>
      </c>
      <c r="DQ70" s="50">
        <v>102</v>
      </c>
      <c r="DR70" s="52" t="s">
        <v>46</v>
      </c>
      <c r="DS70" s="19">
        <v>2314</v>
      </c>
      <c r="DT70" s="50">
        <v>691</v>
      </c>
      <c r="DU70" s="19">
        <v>0</v>
      </c>
      <c r="DV70" s="50">
        <v>143</v>
      </c>
      <c r="DW70" s="19">
        <v>45</v>
      </c>
      <c r="DX70" s="50">
        <v>73</v>
      </c>
      <c r="DY70" s="19">
        <v>2269</v>
      </c>
      <c r="DZ70" s="50">
        <v>683</v>
      </c>
    </row>
    <row r="71" spans="1:130" x14ac:dyDescent="0.2">
      <c r="A71" s="52" t="s">
        <v>47</v>
      </c>
      <c r="B71" s="19">
        <v>8085389</v>
      </c>
      <c r="C71" s="50">
        <v>4754</v>
      </c>
      <c r="D71" s="19">
        <v>6857430</v>
      </c>
      <c r="E71" s="50">
        <v>25550</v>
      </c>
      <c r="F71" s="19">
        <v>915242</v>
      </c>
      <c r="G71" s="50">
        <v>24032</v>
      </c>
      <c r="H71" s="19">
        <v>250653</v>
      </c>
      <c r="I71" s="50">
        <v>11997</v>
      </c>
      <c r="J71" s="19">
        <v>2515</v>
      </c>
      <c r="K71" s="50">
        <v>990</v>
      </c>
      <c r="L71" s="52" t="s">
        <v>47</v>
      </c>
      <c r="M71" s="19">
        <v>1906</v>
      </c>
      <c r="N71" s="50">
        <v>1287</v>
      </c>
      <c r="O71" s="19">
        <v>2420</v>
      </c>
      <c r="P71" s="50">
        <v>1030</v>
      </c>
      <c r="Q71" s="19">
        <v>445</v>
      </c>
      <c r="R71" s="50">
        <v>319</v>
      </c>
      <c r="S71" s="19">
        <v>14780</v>
      </c>
      <c r="T71" s="50">
        <v>2760</v>
      </c>
      <c r="U71" s="19">
        <v>5352</v>
      </c>
      <c r="V71" s="50">
        <v>1834</v>
      </c>
      <c r="W71" s="52" t="s">
        <v>47</v>
      </c>
      <c r="X71" s="19">
        <v>2725</v>
      </c>
      <c r="Y71" s="50">
        <v>1001</v>
      </c>
      <c r="Z71" s="19">
        <v>2279</v>
      </c>
      <c r="AA71" s="50">
        <v>1465</v>
      </c>
      <c r="AB71" s="19">
        <v>10964</v>
      </c>
      <c r="AC71" s="50">
        <v>4084</v>
      </c>
      <c r="AD71" s="19">
        <v>19574</v>
      </c>
      <c r="AE71" s="50">
        <v>3694</v>
      </c>
      <c r="AF71" s="19">
        <v>9535</v>
      </c>
      <c r="AG71" s="50">
        <v>1889</v>
      </c>
      <c r="AH71" s="52" t="s">
        <v>47</v>
      </c>
      <c r="AI71" s="19">
        <v>3823</v>
      </c>
      <c r="AJ71" s="50">
        <v>1460</v>
      </c>
      <c r="AK71" s="19">
        <v>652</v>
      </c>
      <c r="AL71" s="50">
        <v>411</v>
      </c>
      <c r="AM71" s="19">
        <v>7089</v>
      </c>
      <c r="AN71" s="50">
        <v>3237</v>
      </c>
      <c r="AO71" s="19">
        <v>2663</v>
      </c>
      <c r="AP71" s="50">
        <v>1228</v>
      </c>
      <c r="AQ71" s="19">
        <v>221</v>
      </c>
      <c r="AR71" s="50">
        <v>209</v>
      </c>
      <c r="AS71" s="52" t="s">
        <v>47</v>
      </c>
      <c r="AT71" s="19">
        <v>1144</v>
      </c>
      <c r="AU71" s="50">
        <v>669</v>
      </c>
      <c r="AV71" s="19">
        <v>3908</v>
      </c>
      <c r="AW71" s="50">
        <v>1422</v>
      </c>
      <c r="AX71" s="19">
        <v>1638</v>
      </c>
      <c r="AY71" s="50">
        <v>936</v>
      </c>
      <c r="AZ71" s="19">
        <v>1144</v>
      </c>
      <c r="BA71" s="50">
        <v>689</v>
      </c>
      <c r="BB71" s="19">
        <v>23925</v>
      </c>
      <c r="BC71" s="50">
        <v>4264</v>
      </c>
      <c r="BD71" s="52" t="s">
        <v>47</v>
      </c>
      <c r="BE71" s="19">
        <v>3767</v>
      </c>
      <c r="BF71" s="50">
        <v>1503</v>
      </c>
      <c r="BG71" s="19">
        <v>2982</v>
      </c>
      <c r="BH71" s="50">
        <v>1136</v>
      </c>
      <c r="BI71" s="19">
        <v>2294</v>
      </c>
      <c r="BJ71" s="50">
        <v>1414</v>
      </c>
      <c r="BK71" s="19">
        <v>1344</v>
      </c>
      <c r="BL71" s="50">
        <v>730</v>
      </c>
      <c r="BM71" s="19">
        <v>1914</v>
      </c>
      <c r="BN71" s="50">
        <v>837</v>
      </c>
      <c r="BO71" s="52" t="s">
        <v>47</v>
      </c>
      <c r="BP71" s="19">
        <v>658</v>
      </c>
      <c r="BQ71" s="50">
        <v>433</v>
      </c>
      <c r="BR71" s="19">
        <v>357</v>
      </c>
      <c r="BS71" s="50">
        <v>313</v>
      </c>
      <c r="BT71" s="19">
        <v>973</v>
      </c>
      <c r="BU71" s="50">
        <v>522</v>
      </c>
      <c r="BV71" s="19">
        <v>535</v>
      </c>
      <c r="BW71" s="50">
        <v>398</v>
      </c>
      <c r="BX71" s="19">
        <v>9073</v>
      </c>
      <c r="BY71" s="50">
        <v>2029</v>
      </c>
      <c r="BZ71" s="52" t="s">
        <v>47</v>
      </c>
      <c r="CA71" s="19">
        <v>947</v>
      </c>
      <c r="CB71" s="50">
        <v>637</v>
      </c>
      <c r="CC71" s="19">
        <v>15893</v>
      </c>
      <c r="CD71" s="50">
        <v>3260</v>
      </c>
      <c r="CE71" s="19">
        <v>25575</v>
      </c>
      <c r="CF71" s="50">
        <v>4182</v>
      </c>
      <c r="CG71" s="19">
        <v>852</v>
      </c>
      <c r="CH71" s="50">
        <v>1019</v>
      </c>
      <c r="CI71" s="19">
        <v>5622</v>
      </c>
      <c r="CJ71" s="50">
        <v>1519</v>
      </c>
      <c r="CK71" s="52" t="s">
        <v>47</v>
      </c>
      <c r="CL71" s="19">
        <v>2810</v>
      </c>
      <c r="CM71" s="50">
        <v>1873</v>
      </c>
      <c r="CN71" s="19">
        <v>1541</v>
      </c>
      <c r="CO71" s="50">
        <v>1069</v>
      </c>
      <c r="CP71" s="19">
        <v>14190</v>
      </c>
      <c r="CQ71" s="50">
        <v>2998</v>
      </c>
      <c r="CR71" s="19">
        <v>1605</v>
      </c>
      <c r="CS71" s="50">
        <v>731</v>
      </c>
      <c r="CT71" s="19">
        <v>7936</v>
      </c>
      <c r="CU71" s="50">
        <v>2435</v>
      </c>
      <c r="CV71" s="52" t="s">
        <v>47</v>
      </c>
      <c r="CW71" s="19">
        <v>35</v>
      </c>
      <c r="CX71" s="50">
        <v>57</v>
      </c>
      <c r="CY71" s="19">
        <v>6189</v>
      </c>
      <c r="CZ71" s="50">
        <v>1858</v>
      </c>
      <c r="DA71" s="19">
        <v>12944</v>
      </c>
      <c r="DB71" s="50">
        <v>2828</v>
      </c>
      <c r="DC71" s="19">
        <v>2092</v>
      </c>
      <c r="DD71" s="50">
        <v>994</v>
      </c>
      <c r="DE71" s="19">
        <v>423</v>
      </c>
      <c r="DF71" s="50">
        <v>437</v>
      </c>
      <c r="DG71" s="52" t="s">
        <v>47</v>
      </c>
      <c r="DH71" s="56" t="s">
        <v>61</v>
      </c>
      <c r="DI71" s="50" t="s">
        <v>61</v>
      </c>
      <c r="DJ71" s="23">
        <v>4160</v>
      </c>
      <c r="DK71" s="50">
        <v>1420</v>
      </c>
      <c r="DL71" s="19">
        <v>3839</v>
      </c>
      <c r="DM71" s="50">
        <v>1234</v>
      </c>
      <c r="DN71" s="19">
        <v>1258</v>
      </c>
      <c r="DO71" s="50">
        <v>880</v>
      </c>
      <c r="DP71" s="19">
        <v>143</v>
      </c>
      <c r="DQ71" s="50">
        <v>166</v>
      </c>
      <c r="DR71" s="52" t="s">
        <v>47</v>
      </c>
      <c r="DS71" s="19">
        <v>62064</v>
      </c>
      <c r="DT71" s="50">
        <v>6250</v>
      </c>
      <c r="DU71" s="19">
        <v>516</v>
      </c>
      <c r="DV71" s="50">
        <v>466</v>
      </c>
      <c r="DW71" s="19">
        <v>899</v>
      </c>
      <c r="DX71" s="50">
        <v>726</v>
      </c>
      <c r="DY71" s="19">
        <v>60649</v>
      </c>
      <c r="DZ71" s="50">
        <v>6138</v>
      </c>
    </row>
    <row r="72" spans="1:130" x14ac:dyDescent="0.2">
      <c r="A72" s="52"/>
      <c r="B72" s="19"/>
      <c r="C72" s="50"/>
      <c r="D72" s="19"/>
      <c r="E72" s="50"/>
      <c r="F72" s="19"/>
      <c r="G72" s="50"/>
      <c r="H72" s="19"/>
      <c r="I72" s="50"/>
      <c r="J72" s="19"/>
      <c r="K72" s="50"/>
      <c r="L72" s="52"/>
      <c r="M72" s="19"/>
      <c r="N72" s="50"/>
      <c r="O72" s="19"/>
      <c r="P72" s="50"/>
      <c r="Q72" s="19"/>
      <c r="R72" s="50"/>
      <c r="S72" s="19"/>
      <c r="T72" s="50"/>
      <c r="U72" s="19"/>
      <c r="V72" s="50"/>
      <c r="W72" s="52"/>
      <c r="X72" s="19"/>
      <c r="Y72" s="50"/>
      <c r="Z72" s="19"/>
      <c r="AA72" s="50"/>
      <c r="AB72" s="19"/>
      <c r="AC72" s="50"/>
      <c r="AD72" s="19"/>
      <c r="AE72" s="50"/>
      <c r="AF72" s="19"/>
      <c r="AG72" s="50"/>
      <c r="AH72" s="52"/>
      <c r="AI72" s="19"/>
      <c r="AJ72" s="50"/>
      <c r="AK72" s="19"/>
      <c r="AL72" s="50"/>
      <c r="AM72" s="19"/>
      <c r="AN72" s="50"/>
      <c r="AO72" s="19"/>
      <c r="AP72" s="50"/>
      <c r="AQ72" s="19"/>
      <c r="AR72" s="50"/>
      <c r="AS72" s="52"/>
      <c r="AT72" s="19"/>
      <c r="AU72" s="50"/>
      <c r="AV72" s="19"/>
      <c r="AW72" s="50"/>
      <c r="AX72" s="19"/>
      <c r="AY72" s="50"/>
      <c r="AZ72" s="19"/>
      <c r="BA72" s="50"/>
      <c r="BB72" s="19"/>
      <c r="BC72" s="50"/>
      <c r="BD72" s="52"/>
      <c r="BE72" s="19"/>
      <c r="BF72" s="50"/>
      <c r="BG72" s="19"/>
      <c r="BH72" s="50"/>
      <c r="BI72" s="19"/>
      <c r="BJ72" s="50"/>
      <c r="BK72" s="19"/>
      <c r="BL72" s="50"/>
      <c r="BM72" s="19"/>
      <c r="BN72" s="50"/>
      <c r="BO72" s="52"/>
      <c r="BP72" s="19"/>
      <c r="BQ72" s="50"/>
      <c r="BR72" s="19"/>
      <c r="BS72" s="50"/>
      <c r="BT72" s="19"/>
      <c r="BU72" s="50"/>
      <c r="BV72" s="19"/>
      <c r="BW72" s="50"/>
      <c r="BX72" s="19"/>
      <c r="BY72" s="50"/>
      <c r="BZ72" s="52"/>
      <c r="CA72" s="19"/>
      <c r="CB72" s="50"/>
      <c r="CC72" s="19"/>
      <c r="CD72" s="50"/>
      <c r="CE72" s="19"/>
      <c r="CF72" s="50"/>
      <c r="CG72" s="19"/>
      <c r="CH72" s="50"/>
      <c r="CI72" s="19"/>
      <c r="CJ72" s="50"/>
      <c r="CK72" s="52"/>
      <c r="CL72" s="19"/>
      <c r="CM72" s="50"/>
      <c r="CN72" s="19"/>
      <c r="CO72" s="50"/>
      <c r="CP72" s="19"/>
      <c r="CQ72" s="50"/>
      <c r="CR72" s="19"/>
      <c r="CS72" s="50"/>
      <c r="CT72" s="19"/>
      <c r="CU72" s="50"/>
      <c r="CV72" s="52"/>
      <c r="CW72" s="19"/>
      <c r="CX72" s="50"/>
      <c r="CY72" s="19"/>
      <c r="CZ72" s="50"/>
      <c r="DA72" s="19"/>
      <c r="DB72" s="50"/>
      <c r="DC72" s="19"/>
      <c r="DD72" s="50"/>
      <c r="DE72" s="19"/>
      <c r="DF72" s="50"/>
      <c r="DG72" s="52"/>
      <c r="DH72" s="56"/>
      <c r="DI72" s="50"/>
      <c r="DJ72" s="19"/>
      <c r="DK72" s="50"/>
      <c r="DL72" s="19"/>
      <c r="DM72" s="50"/>
      <c r="DN72" s="19"/>
      <c r="DO72" s="50"/>
      <c r="DP72" s="19"/>
      <c r="DQ72" s="50"/>
      <c r="DR72" s="52"/>
      <c r="DS72" s="19"/>
      <c r="DT72" s="50"/>
      <c r="DU72" s="19"/>
      <c r="DV72" s="50"/>
      <c r="DW72" s="19"/>
      <c r="DX72" s="50"/>
      <c r="DY72" s="19"/>
      <c r="DZ72" s="50"/>
    </row>
    <row r="73" spans="1:130" x14ac:dyDescent="0.2">
      <c r="A73" s="52" t="s">
        <v>48</v>
      </c>
      <c r="B73" s="19">
        <v>6815763</v>
      </c>
      <c r="C73" s="50">
        <v>3864</v>
      </c>
      <c r="D73" s="19">
        <v>5648199</v>
      </c>
      <c r="E73" s="50">
        <v>25225</v>
      </c>
      <c r="F73" s="19">
        <v>904695</v>
      </c>
      <c r="G73" s="50">
        <v>24285</v>
      </c>
      <c r="H73" s="19">
        <v>215494</v>
      </c>
      <c r="I73" s="50">
        <v>12552</v>
      </c>
      <c r="J73" s="19">
        <v>1507</v>
      </c>
      <c r="K73" s="50">
        <v>730</v>
      </c>
      <c r="L73" s="52" t="s">
        <v>48</v>
      </c>
      <c r="M73" s="19">
        <v>4328</v>
      </c>
      <c r="N73" s="50">
        <v>1682</v>
      </c>
      <c r="O73" s="19">
        <v>8362</v>
      </c>
      <c r="P73" s="50">
        <v>2641</v>
      </c>
      <c r="Q73" s="19">
        <v>1413</v>
      </c>
      <c r="R73" s="50">
        <v>1121</v>
      </c>
      <c r="S73" s="19">
        <v>45597</v>
      </c>
      <c r="T73" s="50">
        <v>5884</v>
      </c>
      <c r="U73" s="19">
        <v>5195</v>
      </c>
      <c r="V73" s="50">
        <v>2150</v>
      </c>
      <c r="W73" s="52" t="s">
        <v>48</v>
      </c>
      <c r="X73" s="19">
        <v>2901</v>
      </c>
      <c r="Y73" s="50">
        <v>1138</v>
      </c>
      <c r="Z73" s="19">
        <v>100</v>
      </c>
      <c r="AA73" s="50">
        <v>164</v>
      </c>
      <c r="AB73" s="19">
        <v>773</v>
      </c>
      <c r="AC73" s="50">
        <v>528</v>
      </c>
      <c r="AD73" s="19">
        <v>9370</v>
      </c>
      <c r="AE73" s="50">
        <v>2417</v>
      </c>
      <c r="AF73" s="19">
        <v>6363</v>
      </c>
      <c r="AG73" s="50">
        <v>2288</v>
      </c>
      <c r="AH73" s="52" t="s">
        <v>48</v>
      </c>
      <c r="AI73" s="19">
        <v>5239</v>
      </c>
      <c r="AJ73" s="50">
        <v>2393</v>
      </c>
      <c r="AK73" s="19">
        <v>10604</v>
      </c>
      <c r="AL73" s="50">
        <v>2191</v>
      </c>
      <c r="AM73" s="19">
        <v>4298</v>
      </c>
      <c r="AN73" s="50">
        <v>1727</v>
      </c>
      <c r="AO73" s="19">
        <v>1089</v>
      </c>
      <c r="AP73" s="50">
        <v>521</v>
      </c>
      <c r="AQ73" s="19">
        <v>1159</v>
      </c>
      <c r="AR73" s="50">
        <v>845</v>
      </c>
      <c r="AS73" s="52" t="s">
        <v>48</v>
      </c>
      <c r="AT73" s="19">
        <v>2544</v>
      </c>
      <c r="AU73" s="50">
        <v>1029</v>
      </c>
      <c r="AV73" s="19">
        <v>1368</v>
      </c>
      <c r="AW73" s="50">
        <v>911</v>
      </c>
      <c r="AX73" s="19">
        <v>1646</v>
      </c>
      <c r="AY73" s="50">
        <v>915</v>
      </c>
      <c r="AZ73" s="19">
        <v>532</v>
      </c>
      <c r="BA73" s="50">
        <v>655</v>
      </c>
      <c r="BB73" s="19">
        <v>1191</v>
      </c>
      <c r="BC73" s="50">
        <v>923</v>
      </c>
      <c r="BD73" s="52" t="s">
        <v>48</v>
      </c>
      <c r="BE73" s="19">
        <v>2911</v>
      </c>
      <c r="BF73" s="50">
        <v>1011</v>
      </c>
      <c r="BG73" s="19">
        <v>3470</v>
      </c>
      <c r="BH73" s="50">
        <v>1605</v>
      </c>
      <c r="BI73" s="19">
        <v>2703</v>
      </c>
      <c r="BJ73" s="50">
        <v>1971</v>
      </c>
      <c r="BK73" s="19">
        <v>615</v>
      </c>
      <c r="BL73" s="50">
        <v>444</v>
      </c>
      <c r="BM73" s="19">
        <v>2802</v>
      </c>
      <c r="BN73" s="50">
        <v>1017</v>
      </c>
      <c r="BO73" s="52" t="s">
        <v>48</v>
      </c>
      <c r="BP73" s="19">
        <v>2919</v>
      </c>
      <c r="BQ73" s="50">
        <v>1013</v>
      </c>
      <c r="BR73" s="19">
        <v>682</v>
      </c>
      <c r="BS73" s="50">
        <v>456</v>
      </c>
      <c r="BT73" s="19">
        <v>5671</v>
      </c>
      <c r="BU73" s="50">
        <v>2919</v>
      </c>
      <c r="BV73" s="19">
        <v>309</v>
      </c>
      <c r="BW73" s="50">
        <v>248</v>
      </c>
      <c r="BX73" s="19">
        <v>2300</v>
      </c>
      <c r="BY73" s="50">
        <v>1441</v>
      </c>
      <c r="BZ73" s="52" t="s">
        <v>48</v>
      </c>
      <c r="CA73" s="19">
        <v>872</v>
      </c>
      <c r="CB73" s="50">
        <v>527</v>
      </c>
      <c r="CC73" s="19">
        <v>5562</v>
      </c>
      <c r="CD73" s="50">
        <v>1947</v>
      </c>
      <c r="CE73" s="19">
        <v>4088</v>
      </c>
      <c r="CF73" s="50">
        <v>1854</v>
      </c>
      <c r="CG73" s="19">
        <v>217</v>
      </c>
      <c r="CH73" s="50">
        <v>200</v>
      </c>
      <c r="CI73" s="19">
        <v>3192</v>
      </c>
      <c r="CJ73" s="50">
        <v>1400</v>
      </c>
      <c r="CK73" s="52" t="s">
        <v>48</v>
      </c>
      <c r="CL73" s="19">
        <v>1223</v>
      </c>
      <c r="CM73" s="50">
        <v>768</v>
      </c>
      <c r="CN73" s="19">
        <v>25525</v>
      </c>
      <c r="CO73" s="50">
        <v>4052</v>
      </c>
      <c r="CP73" s="19">
        <v>3397</v>
      </c>
      <c r="CQ73" s="50">
        <v>1799</v>
      </c>
      <c r="CR73" s="19">
        <v>97</v>
      </c>
      <c r="CS73" s="50">
        <v>162</v>
      </c>
      <c r="CT73" s="19">
        <v>2727</v>
      </c>
      <c r="CU73" s="50">
        <v>1542</v>
      </c>
      <c r="CV73" s="52" t="s">
        <v>48</v>
      </c>
      <c r="CW73" s="19">
        <v>94</v>
      </c>
      <c r="CX73" s="50">
        <v>155</v>
      </c>
      <c r="CY73" s="19">
        <v>3206</v>
      </c>
      <c r="CZ73" s="50">
        <v>1819</v>
      </c>
      <c r="DA73" s="19">
        <v>14196</v>
      </c>
      <c r="DB73" s="50">
        <v>3417</v>
      </c>
      <c r="DC73" s="19">
        <v>5298</v>
      </c>
      <c r="DD73" s="50">
        <v>1995</v>
      </c>
      <c r="DE73" s="19">
        <v>223</v>
      </c>
      <c r="DF73" s="50">
        <v>216</v>
      </c>
      <c r="DG73" s="52" t="s">
        <v>48</v>
      </c>
      <c r="DH73" s="19">
        <v>3839</v>
      </c>
      <c r="DI73" s="50">
        <v>1320</v>
      </c>
      <c r="DJ73" s="56" t="s">
        <v>61</v>
      </c>
      <c r="DK73" s="50" t="s">
        <v>61</v>
      </c>
      <c r="DL73" s="23">
        <v>215</v>
      </c>
      <c r="DM73" s="50">
        <v>271</v>
      </c>
      <c r="DN73" s="19">
        <v>1168</v>
      </c>
      <c r="DO73" s="50">
        <v>638</v>
      </c>
      <c r="DP73" s="19">
        <v>394</v>
      </c>
      <c r="DQ73" s="50">
        <v>495</v>
      </c>
      <c r="DR73" s="52" t="s">
        <v>48</v>
      </c>
      <c r="DS73" s="19">
        <v>47375</v>
      </c>
      <c r="DT73" s="50">
        <v>5674</v>
      </c>
      <c r="DU73" s="19">
        <v>1025</v>
      </c>
      <c r="DV73" s="50">
        <v>878</v>
      </c>
      <c r="DW73" s="19">
        <v>1044</v>
      </c>
      <c r="DX73" s="50">
        <v>528</v>
      </c>
      <c r="DY73" s="19">
        <v>45306</v>
      </c>
      <c r="DZ73" s="50">
        <v>5353</v>
      </c>
    </row>
    <row r="74" spans="1:130" x14ac:dyDescent="0.2">
      <c r="A74" s="52" t="s">
        <v>49</v>
      </c>
      <c r="B74" s="19">
        <v>1837518</v>
      </c>
      <c r="C74" s="50">
        <v>2090</v>
      </c>
      <c r="D74" s="19">
        <v>1613322</v>
      </c>
      <c r="E74" s="50">
        <v>11785</v>
      </c>
      <c r="F74" s="19">
        <v>174112</v>
      </c>
      <c r="G74" s="50">
        <v>11396</v>
      </c>
      <c r="H74" s="19">
        <v>47125</v>
      </c>
      <c r="I74" s="50">
        <v>4317</v>
      </c>
      <c r="J74" s="19">
        <v>477</v>
      </c>
      <c r="K74" s="50">
        <v>339</v>
      </c>
      <c r="L74" s="52" t="s">
        <v>49</v>
      </c>
      <c r="M74" s="19">
        <v>306</v>
      </c>
      <c r="N74" s="50">
        <v>455</v>
      </c>
      <c r="O74" s="19">
        <v>79</v>
      </c>
      <c r="P74" s="50">
        <v>129</v>
      </c>
      <c r="Q74" s="19">
        <v>0</v>
      </c>
      <c r="R74" s="50">
        <v>182</v>
      </c>
      <c r="S74" s="19">
        <v>1231</v>
      </c>
      <c r="T74" s="50">
        <v>516</v>
      </c>
      <c r="U74" s="19">
        <v>104</v>
      </c>
      <c r="V74" s="50">
        <v>114</v>
      </c>
      <c r="W74" s="52" t="s">
        <v>49</v>
      </c>
      <c r="X74" s="19">
        <v>143</v>
      </c>
      <c r="Y74" s="50">
        <v>177</v>
      </c>
      <c r="Z74" s="19">
        <v>674</v>
      </c>
      <c r="AA74" s="50">
        <v>525</v>
      </c>
      <c r="AB74" s="19">
        <v>294</v>
      </c>
      <c r="AC74" s="50">
        <v>194</v>
      </c>
      <c r="AD74" s="19">
        <v>1919</v>
      </c>
      <c r="AE74" s="50">
        <v>666</v>
      </c>
      <c r="AF74" s="19">
        <v>1108</v>
      </c>
      <c r="AG74" s="50">
        <v>483</v>
      </c>
      <c r="AH74" s="52" t="s">
        <v>49</v>
      </c>
      <c r="AI74" s="19">
        <v>166</v>
      </c>
      <c r="AJ74" s="50">
        <v>277</v>
      </c>
      <c r="AK74" s="19">
        <v>181</v>
      </c>
      <c r="AL74" s="50">
        <v>250</v>
      </c>
      <c r="AM74" s="19">
        <v>220</v>
      </c>
      <c r="AN74" s="50">
        <v>190</v>
      </c>
      <c r="AO74" s="19">
        <v>328</v>
      </c>
      <c r="AP74" s="50">
        <v>406</v>
      </c>
      <c r="AQ74" s="19">
        <v>68</v>
      </c>
      <c r="AR74" s="50">
        <v>111</v>
      </c>
      <c r="AS74" s="52" t="s">
        <v>49</v>
      </c>
      <c r="AT74" s="19">
        <v>39</v>
      </c>
      <c r="AU74" s="50">
        <v>64</v>
      </c>
      <c r="AV74" s="19">
        <v>2249</v>
      </c>
      <c r="AW74" s="50">
        <v>1019</v>
      </c>
      <c r="AX74" s="19">
        <v>90</v>
      </c>
      <c r="AY74" s="50">
        <v>88</v>
      </c>
      <c r="AZ74" s="19">
        <v>35</v>
      </c>
      <c r="BA74" s="50">
        <v>74</v>
      </c>
      <c r="BB74" s="19">
        <v>5352</v>
      </c>
      <c r="BC74" s="50">
        <v>1897</v>
      </c>
      <c r="BD74" s="52" t="s">
        <v>49</v>
      </c>
      <c r="BE74" s="19">
        <v>164</v>
      </c>
      <c r="BF74" s="50">
        <v>191</v>
      </c>
      <c r="BG74" s="19">
        <v>778</v>
      </c>
      <c r="BH74" s="50">
        <v>581</v>
      </c>
      <c r="BI74" s="19">
        <v>20</v>
      </c>
      <c r="BJ74" s="50">
        <v>37</v>
      </c>
      <c r="BK74" s="19">
        <v>0</v>
      </c>
      <c r="BL74" s="50">
        <v>182</v>
      </c>
      <c r="BM74" s="19">
        <v>59</v>
      </c>
      <c r="BN74" s="50">
        <v>76</v>
      </c>
      <c r="BO74" s="52" t="s">
        <v>49</v>
      </c>
      <c r="BP74" s="19">
        <v>0</v>
      </c>
      <c r="BQ74" s="50">
        <v>182</v>
      </c>
      <c r="BR74" s="19">
        <v>0</v>
      </c>
      <c r="BS74" s="50">
        <v>182</v>
      </c>
      <c r="BT74" s="19">
        <v>229</v>
      </c>
      <c r="BU74" s="50">
        <v>268</v>
      </c>
      <c r="BV74" s="19">
        <v>129</v>
      </c>
      <c r="BW74" s="50">
        <v>147</v>
      </c>
      <c r="BX74" s="19">
        <v>1213</v>
      </c>
      <c r="BY74" s="50">
        <v>679</v>
      </c>
      <c r="BZ74" s="52" t="s">
        <v>49</v>
      </c>
      <c r="CA74" s="19">
        <v>81</v>
      </c>
      <c r="CB74" s="50">
        <v>90</v>
      </c>
      <c r="CC74" s="19">
        <v>1721</v>
      </c>
      <c r="CD74" s="50">
        <v>965</v>
      </c>
      <c r="CE74" s="19">
        <v>4683</v>
      </c>
      <c r="CF74" s="50">
        <v>1933</v>
      </c>
      <c r="CG74" s="19">
        <v>175</v>
      </c>
      <c r="CH74" s="50">
        <v>215</v>
      </c>
      <c r="CI74" s="19">
        <v>6757</v>
      </c>
      <c r="CJ74" s="50">
        <v>1474</v>
      </c>
      <c r="CK74" s="52" t="s">
        <v>49</v>
      </c>
      <c r="CL74" s="19">
        <v>520</v>
      </c>
      <c r="CM74" s="50">
        <v>447</v>
      </c>
      <c r="CN74" s="19">
        <v>118</v>
      </c>
      <c r="CO74" s="50">
        <v>207</v>
      </c>
      <c r="CP74" s="19">
        <v>5208</v>
      </c>
      <c r="CQ74" s="50">
        <v>1699</v>
      </c>
      <c r="CR74" s="19">
        <v>0</v>
      </c>
      <c r="CS74" s="50">
        <v>182</v>
      </c>
      <c r="CT74" s="19">
        <v>1098</v>
      </c>
      <c r="CU74" s="50">
        <v>671</v>
      </c>
      <c r="CV74" s="52" t="s">
        <v>49</v>
      </c>
      <c r="CW74" s="19">
        <v>36</v>
      </c>
      <c r="CX74" s="50">
        <v>65</v>
      </c>
      <c r="CY74" s="19">
        <v>1061</v>
      </c>
      <c r="CZ74" s="50">
        <v>513</v>
      </c>
      <c r="DA74" s="19">
        <v>622</v>
      </c>
      <c r="DB74" s="50">
        <v>415</v>
      </c>
      <c r="DC74" s="19">
        <v>0</v>
      </c>
      <c r="DD74" s="50">
        <v>182</v>
      </c>
      <c r="DE74" s="19">
        <v>54</v>
      </c>
      <c r="DF74" s="50">
        <v>89</v>
      </c>
      <c r="DG74" s="52" t="s">
        <v>49</v>
      </c>
      <c r="DH74" s="19">
        <v>6317</v>
      </c>
      <c r="DI74" s="50">
        <v>1774</v>
      </c>
      <c r="DJ74" s="19">
        <v>297</v>
      </c>
      <c r="DK74" s="50">
        <v>285</v>
      </c>
      <c r="DL74" s="56" t="s">
        <v>61</v>
      </c>
      <c r="DM74" s="50" t="s">
        <v>61</v>
      </c>
      <c r="DN74" s="23">
        <v>470</v>
      </c>
      <c r="DO74" s="50">
        <v>555</v>
      </c>
      <c r="DP74" s="19">
        <v>252</v>
      </c>
      <c r="DQ74" s="50">
        <v>395</v>
      </c>
      <c r="DR74" s="52" t="s">
        <v>49</v>
      </c>
      <c r="DS74" s="19">
        <v>2959</v>
      </c>
      <c r="DT74" s="50">
        <v>985</v>
      </c>
      <c r="DU74" s="19">
        <v>79</v>
      </c>
      <c r="DV74" s="50">
        <v>123</v>
      </c>
      <c r="DW74" s="19">
        <v>0</v>
      </c>
      <c r="DX74" s="50">
        <v>182</v>
      </c>
      <c r="DY74" s="19">
        <v>2880</v>
      </c>
      <c r="DZ74" s="50">
        <v>983</v>
      </c>
    </row>
    <row r="75" spans="1:130" x14ac:dyDescent="0.2">
      <c r="A75" s="52" t="s">
        <v>50</v>
      </c>
      <c r="B75" s="19">
        <v>5660677</v>
      </c>
      <c r="C75" s="50">
        <v>3351</v>
      </c>
      <c r="D75" s="19">
        <v>4849945</v>
      </c>
      <c r="E75" s="50">
        <v>15530</v>
      </c>
      <c r="F75" s="19">
        <v>693737</v>
      </c>
      <c r="G75" s="50">
        <v>15440</v>
      </c>
      <c r="H75" s="19">
        <v>99192</v>
      </c>
      <c r="I75" s="50">
        <v>6959</v>
      </c>
      <c r="J75" s="19">
        <v>323</v>
      </c>
      <c r="K75" s="50">
        <v>262</v>
      </c>
      <c r="L75" s="52" t="s">
        <v>50</v>
      </c>
      <c r="M75" s="19">
        <v>236</v>
      </c>
      <c r="N75" s="50">
        <v>193</v>
      </c>
      <c r="O75" s="19">
        <v>3257</v>
      </c>
      <c r="P75" s="50">
        <v>1696</v>
      </c>
      <c r="Q75" s="19">
        <v>253</v>
      </c>
      <c r="R75" s="50">
        <v>216</v>
      </c>
      <c r="S75" s="19">
        <v>5347</v>
      </c>
      <c r="T75" s="50">
        <v>2126</v>
      </c>
      <c r="U75" s="19">
        <v>1600</v>
      </c>
      <c r="V75" s="50">
        <v>604</v>
      </c>
      <c r="W75" s="52" t="s">
        <v>50</v>
      </c>
      <c r="X75" s="19">
        <v>657</v>
      </c>
      <c r="Y75" s="50">
        <v>432</v>
      </c>
      <c r="Z75" s="19">
        <v>296</v>
      </c>
      <c r="AA75" s="50">
        <v>475</v>
      </c>
      <c r="AB75" s="19">
        <v>15</v>
      </c>
      <c r="AC75" s="50">
        <v>25</v>
      </c>
      <c r="AD75" s="19">
        <v>4937</v>
      </c>
      <c r="AE75" s="50">
        <v>1590</v>
      </c>
      <c r="AF75" s="19">
        <v>970</v>
      </c>
      <c r="AG75" s="50">
        <v>396</v>
      </c>
      <c r="AH75" s="52" t="s">
        <v>50</v>
      </c>
      <c r="AI75" s="19">
        <v>333</v>
      </c>
      <c r="AJ75" s="50">
        <v>416</v>
      </c>
      <c r="AK75" s="19">
        <v>360</v>
      </c>
      <c r="AL75" s="50">
        <v>231</v>
      </c>
      <c r="AM75" s="19">
        <v>22285</v>
      </c>
      <c r="AN75" s="50">
        <v>3020</v>
      </c>
      <c r="AO75" s="19">
        <v>2480</v>
      </c>
      <c r="AP75" s="50">
        <v>1136</v>
      </c>
      <c r="AQ75" s="19">
        <v>4161</v>
      </c>
      <c r="AR75" s="50">
        <v>1283</v>
      </c>
      <c r="AS75" s="52" t="s">
        <v>50</v>
      </c>
      <c r="AT75" s="19">
        <v>1160</v>
      </c>
      <c r="AU75" s="50">
        <v>1199</v>
      </c>
      <c r="AV75" s="19">
        <v>635</v>
      </c>
      <c r="AW75" s="50">
        <v>502</v>
      </c>
      <c r="AX75" s="19">
        <v>598</v>
      </c>
      <c r="AY75" s="50">
        <v>403</v>
      </c>
      <c r="AZ75" s="19">
        <v>233</v>
      </c>
      <c r="BA75" s="50">
        <v>195</v>
      </c>
      <c r="BB75" s="19">
        <v>1306</v>
      </c>
      <c r="BC75" s="50">
        <v>586</v>
      </c>
      <c r="BD75" s="52" t="s">
        <v>50</v>
      </c>
      <c r="BE75" s="19">
        <v>489</v>
      </c>
      <c r="BF75" s="50">
        <v>356</v>
      </c>
      <c r="BG75" s="19">
        <v>3917</v>
      </c>
      <c r="BH75" s="50">
        <v>1160</v>
      </c>
      <c r="BI75" s="19">
        <v>18965</v>
      </c>
      <c r="BJ75" s="50">
        <v>2405</v>
      </c>
      <c r="BK75" s="19">
        <v>238</v>
      </c>
      <c r="BL75" s="50">
        <v>211</v>
      </c>
      <c r="BM75" s="19">
        <v>1263</v>
      </c>
      <c r="BN75" s="50">
        <v>681</v>
      </c>
      <c r="BO75" s="52" t="s">
        <v>50</v>
      </c>
      <c r="BP75" s="19">
        <v>784</v>
      </c>
      <c r="BQ75" s="50">
        <v>512</v>
      </c>
      <c r="BR75" s="19">
        <v>324</v>
      </c>
      <c r="BS75" s="50">
        <v>240</v>
      </c>
      <c r="BT75" s="19">
        <v>1163</v>
      </c>
      <c r="BU75" s="50">
        <v>682</v>
      </c>
      <c r="BV75" s="19">
        <v>3</v>
      </c>
      <c r="BW75" s="50">
        <v>7</v>
      </c>
      <c r="BX75" s="19">
        <v>606</v>
      </c>
      <c r="BY75" s="50">
        <v>477</v>
      </c>
      <c r="BZ75" s="52" t="s">
        <v>50</v>
      </c>
      <c r="CA75" s="19">
        <v>526</v>
      </c>
      <c r="CB75" s="50">
        <v>553</v>
      </c>
      <c r="CC75" s="19">
        <v>2033</v>
      </c>
      <c r="CD75" s="50">
        <v>980</v>
      </c>
      <c r="CE75" s="19">
        <v>2939</v>
      </c>
      <c r="CF75" s="50">
        <v>1454</v>
      </c>
      <c r="CG75" s="19">
        <v>284</v>
      </c>
      <c r="CH75" s="50">
        <v>318</v>
      </c>
      <c r="CI75" s="19">
        <v>2610</v>
      </c>
      <c r="CJ75" s="50">
        <v>1053</v>
      </c>
      <c r="CK75" s="52" t="s">
        <v>50</v>
      </c>
      <c r="CL75" s="19">
        <v>289</v>
      </c>
      <c r="CM75" s="50">
        <v>204</v>
      </c>
      <c r="CN75" s="19">
        <v>945</v>
      </c>
      <c r="CO75" s="50">
        <v>601</v>
      </c>
      <c r="CP75" s="19">
        <v>1563</v>
      </c>
      <c r="CQ75" s="50">
        <v>750</v>
      </c>
      <c r="CR75" s="19">
        <v>144</v>
      </c>
      <c r="CS75" s="50">
        <v>157</v>
      </c>
      <c r="CT75" s="19">
        <v>1053</v>
      </c>
      <c r="CU75" s="50">
        <v>675</v>
      </c>
      <c r="CV75" s="52" t="s">
        <v>50</v>
      </c>
      <c r="CW75" s="19">
        <v>329</v>
      </c>
      <c r="CX75" s="50">
        <v>220</v>
      </c>
      <c r="CY75" s="19">
        <v>1051</v>
      </c>
      <c r="CZ75" s="50">
        <v>638</v>
      </c>
      <c r="DA75" s="19">
        <v>2765</v>
      </c>
      <c r="DB75" s="50">
        <v>1112</v>
      </c>
      <c r="DC75" s="19">
        <v>900</v>
      </c>
      <c r="DD75" s="50">
        <v>1091</v>
      </c>
      <c r="DE75" s="19">
        <v>62</v>
      </c>
      <c r="DF75" s="50">
        <v>88</v>
      </c>
      <c r="DG75" s="52" t="s">
        <v>50</v>
      </c>
      <c r="DH75" s="19">
        <v>1267</v>
      </c>
      <c r="DI75" s="50">
        <v>916</v>
      </c>
      <c r="DJ75" s="19">
        <v>1208</v>
      </c>
      <c r="DK75" s="50">
        <v>416</v>
      </c>
      <c r="DL75" s="19">
        <v>0</v>
      </c>
      <c r="DM75" s="50">
        <v>145</v>
      </c>
      <c r="DN75" s="56" t="s">
        <v>61</v>
      </c>
      <c r="DO75" s="50" t="s">
        <v>61</v>
      </c>
      <c r="DP75" s="23">
        <v>30</v>
      </c>
      <c r="DQ75" s="50">
        <v>46</v>
      </c>
      <c r="DR75" s="52" t="s">
        <v>50</v>
      </c>
      <c r="DS75" s="19">
        <v>17803</v>
      </c>
      <c r="DT75" s="50">
        <v>2571</v>
      </c>
      <c r="DU75" s="19">
        <v>975</v>
      </c>
      <c r="DV75" s="50">
        <v>943</v>
      </c>
      <c r="DW75" s="19">
        <v>38</v>
      </c>
      <c r="DX75" s="50">
        <v>63</v>
      </c>
      <c r="DY75" s="19">
        <v>16790</v>
      </c>
      <c r="DZ75" s="50">
        <v>2572</v>
      </c>
    </row>
    <row r="76" spans="1:130" x14ac:dyDescent="0.2">
      <c r="A76" s="52" t="s">
        <v>51</v>
      </c>
      <c r="B76" s="19">
        <v>569734</v>
      </c>
      <c r="C76" s="50">
        <v>1083</v>
      </c>
      <c r="D76" s="19">
        <v>459226</v>
      </c>
      <c r="E76" s="50">
        <v>7512</v>
      </c>
      <c r="F76" s="19">
        <v>77324</v>
      </c>
      <c r="G76" s="50">
        <v>6960</v>
      </c>
      <c r="H76" s="19">
        <v>31149</v>
      </c>
      <c r="I76" s="50">
        <v>3430</v>
      </c>
      <c r="J76" s="19">
        <v>260</v>
      </c>
      <c r="K76" s="50">
        <v>284</v>
      </c>
      <c r="L76" s="52" t="s">
        <v>51</v>
      </c>
      <c r="M76" s="19">
        <v>590</v>
      </c>
      <c r="N76" s="50">
        <v>661</v>
      </c>
      <c r="O76" s="19">
        <v>2014</v>
      </c>
      <c r="P76" s="50">
        <v>1234</v>
      </c>
      <c r="Q76" s="19">
        <v>244</v>
      </c>
      <c r="R76" s="50">
        <v>405</v>
      </c>
      <c r="S76" s="19">
        <v>2035</v>
      </c>
      <c r="T76" s="50">
        <v>720</v>
      </c>
      <c r="U76" s="19">
        <v>5599</v>
      </c>
      <c r="V76" s="50">
        <v>1618</v>
      </c>
      <c r="W76" s="52" t="s">
        <v>51</v>
      </c>
      <c r="X76" s="19">
        <v>0</v>
      </c>
      <c r="Y76" s="50">
        <v>185</v>
      </c>
      <c r="Z76" s="19">
        <v>0</v>
      </c>
      <c r="AA76" s="50">
        <v>185</v>
      </c>
      <c r="AB76" s="19">
        <v>0</v>
      </c>
      <c r="AC76" s="50">
        <v>185</v>
      </c>
      <c r="AD76" s="19">
        <v>733</v>
      </c>
      <c r="AE76" s="50">
        <v>572</v>
      </c>
      <c r="AF76" s="19">
        <v>166</v>
      </c>
      <c r="AG76" s="50">
        <v>173</v>
      </c>
      <c r="AH76" s="52" t="s">
        <v>51</v>
      </c>
      <c r="AI76" s="19">
        <v>0</v>
      </c>
      <c r="AJ76" s="50">
        <v>185</v>
      </c>
      <c r="AK76" s="19">
        <v>745</v>
      </c>
      <c r="AL76" s="50">
        <v>481</v>
      </c>
      <c r="AM76" s="19">
        <v>905</v>
      </c>
      <c r="AN76" s="50">
        <v>823</v>
      </c>
      <c r="AO76" s="19">
        <v>179</v>
      </c>
      <c r="AP76" s="50">
        <v>179</v>
      </c>
      <c r="AQ76" s="19">
        <v>259</v>
      </c>
      <c r="AR76" s="50">
        <v>273</v>
      </c>
      <c r="AS76" s="52" t="s">
        <v>51</v>
      </c>
      <c r="AT76" s="19">
        <v>539</v>
      </c>
      <c r="AU76" s="50">
        <v>412</v>
      </c>
      <c r="AV76" s="19">
        <v>4</v>
      </c>
      <c r="AW76" s="50">
        <v>10</v>
      </c>
      <c r="AX76" s="19">
        <v>88</v>
      </c>
      <c r="AY76" s="50">
        <v>100</v>
      </c>
      <c r="AZ76" s="19">
        <v>0</v>
      </c>
      <c r="BA76" s="50">
        <v>185</v>
      </c>
      <c r="BB76" s="19">
        <v>294</v>
      </c>
      <c r="BC76" s="50">
        <v>304</v>
      </c>
      <c r="BD76" s="52" t="s">
        <v>51</v>
      </c>
      <c r="BE76" s="19">
        <v>548</v>
      </c>
      <c r="BF76" s="50">
        <v>638</v>
      </c>
      <c r="BG76" s="19">
        <v>965</v>
      </c>
      <c r="BH76" s="50">
        <v>730</v>
      </c>
      <c r="BI76" s="19">
        <v>290</v>
      </c>
      <c r="BJ76" s="50">
        <v>240</v>
      </c>
      <c r="BK76" s="19">
        <v>136</v>
      </c>
      <c r="BL76" s="50">
        <v>229</v>
      </c>
      <c r="BM76" s="19">
        <v>244</v>
      </c>
      <c r="BN76" s="50">
        <v>257</v>
      </c>
      <c r="BO76" s="52" t="s">
        <v>51</v>
      </c>
      <c r="BP76" s="19">
        <v>1901</v>
      </c>
      <c r="BQ76" s="50">
        <v>789</v>
      </c>
      <c r="BR76" s="19">
        <v>1216</v>
      </c>
      <c r="BS76" s="50">
        <v>559</v>
      </c>
      <c r="BT76" s="19">
        <v>355</v>
      </c>
      <c r="BU76" s="50">
        <v>304</v>
      </c>
      <c r="BV76" s="19">
        <v>0</v>
      </c>
      <c r="BW76" s="50">
        <v>185</v>
      </c>
      <c r="BX76" s="19">
        <v>121</v>
      </c>
      <c r="BY76" s="50">
        <v>147</v>
      </c>
      <c r="BZ76" s="52" t="s">
        <v>51</v>
      </c>
      <c r="CA76" s="19">
        <v>604</v>
      </c>
      <c r="CB76" s="50">
        <v>658</v>
      </c>
      <c r="CC76" s="19">
        <v>231</v>
      </c>
      <c r="CD76" s="50">
        <v>252</v>
      </c>
      <c r="CE76" s="19">
        <v>459</v>
      </c>
      <c r="CF76" s="50">
        <v>399</v>
      </c>
      <c r="CG76" s="19">
        <v>338</v>
      </c>
      <c r="CH76" s="50">
        <v>300</v>
      </c>
      <c r="CI76" s="19">
        <v>819</v>
      </c>
      <c r="CJ76" s="50">
        <v>447</v>
      </c>
      <c r="CK76" s="52" t="s">
        <v>51</v>
      </c>
      <c r="CL76" s="19">
        <v>964</v>
      </c>
      <c r="CM76" s="50">
        <v>670</v>
      </c>
      <c r="CN76" s="19">
        <v>893</v>
      </c>
      <c r="CO76" s="50">
        <v>605</v>
      </c>
      <c r="CP76" s="19">
        <v>230</v>
      </c>
      <c r="CQ76" s="50">
        <v>254</v>
      </c>
      <c r="CR76" s="19">
        <v>0</v>
      </c>
      <c r="CS76" s="50">
        <v>185</v>
      </c>
      <c r="CT76" s="19">
        <v>122</v>
      </c>
      <c r="CU76" s="50">
        <v>201</v>
      </c>
      <c r="CV76" s="52" t="s">
        <v>51</v>
      </c>
      <c r="CW76" s="19">
        <v>1175</v>
      </c>
      <c r="CX76" s="50">
        <v>730</v>
      </c>
      <c r="CY76" s="19">
        <v>4</v>
      </c>
      <c r="CZ76" s="50">
        <v>7</v>
      </c>
      <c r="DA76" s="19">
        <v>1427</v>
      </c>
      <c r="DB76" s="50">
        <v>920</v>
      </c>
      <c r="DC76" s="19">
        <v>1710</v>
      </c>
      <c r="DD76" s="50">
        <v>948</v>
      </c>
      <c r="DE76" s="19">
        <v>0</v>
      </c>
      <c r="DF76" s="50">
        <v>185</v>
      </c>
      <c r="DG76" s="52" t="s">
        <v>51</v>
      </c>
      <c r="DH76" s="19">
        <v>138</v>
      </c>
      <c r="DI76" s="50">
        <v>169</v>
      </c>
      <c r="DJ76" s="19">
        <v>1323</v>
      </c>
      <c r="DK76" s="50">
        <v>785</v>
      </c>
      <c r="DL76" s="19">
        <v>0</v>
      </c>
      <c r="DM76" s="50">
        <v>185</v>
      </c>
      <c r="DN76" s="19">
        <v>282</v>
      </c>
      <c r="DO76" s="50">
        <v>210</v>
      </c>
      <c r="DP76" s="56" t="s">
        <v>61</v>
      </c>
      <c r="DQ76" s="50" t="s">
        <v>61</v>
      </c>
      <c r="DR76" s="52" t="s">
        <v>51</v>
      </c>
      <c r="DS76" s="23">
        <v>2035</v>
      </c>
      <c r="DT76" s="50">
        <v>973</v>
      </c>
      <c r="DU76" s="19">
        <v>16</v>
      </c>
      <c r="DV76" s="50">
        <v>27</v>
      </c>
      <c r="DW76" s="19">
        <v>0</v>
      </c>
      <c r="DX76" s="50">
        <v>185</v>
      </c>
      <c r="DY76" s="19">
        <v>2019</v>
      </c>
      <c r="DZ76" s="50">
        <v>976</v>
      </c>
    </row>
    <row r="77" spans="1:130" x14ac:dyDescent="0.2">
      <c r="A77" s="52"/>
      <c r="B77" s="19"/>
      <c r="C77" s="50"/>
      <c r="D77" s="19"/>
      <c r="E77" s="50"/>
      <c r="F77" s="19"/>
      <c r="G77" s="50"/>
      <c r="H77" s="19"/>
      <c r="I77" s="50"/>
      <c r="J77" s="19"/>
      <c r="K77" s="50"/>
      <c r="L77" s="52"/>
      <c r="M77" s="19"/>
      <c r="N77" s="50"/>
      <c r="O77" s="19"/>
      <c r="P77" s="50"/>
      <c r="Q77" s="19"/>
      <c r="R77" s="50"/>
      <c r="S77" s="19"/>
      <c r="T77" s="50"/>
      <c r="U77" s="19"/>
      <c r="V77" s="50"/>
      <c r="W77" s="52"/>
      <c r="X77" s="19"/>
      <c r="Y77" s="50"/>
      <c r="Z77" s="19"/>
      <c r="AA77" s="50"/>
      <c r="AB77" s="19"/>
      <c r="AC77" s="50"/>
      <c r="AD77" s="19"/>
      <c r="AE77" s="50"/>
      <c r="AF77" s="19"/>
      <c r="AG77" s="50"/>
      <c r="AH77" s="52"/>
      <c r="AI77" s="19"/>
      <c r="AJ77" s="50"/>
      <c r="AK77" s="19"/>
      <c r="AL77" s="50"/>
      <c r="AM77" s="19"/>
      <c r="AN77" s="50"/>
      <c r="AO77" s="19"/>
      <c r="AP77" s="50"/>
      <c r="AQ77" s="19"/>
      <c r="AR77" s="50"/>
      <c r="AS77" s="52"/>
      <c r="AT77" s="19"/>
      <c r="AU77" s="50"/>
      <c r="AV77" s="19"/>
      <c r="AW77" s="50"/>
      <c r="AX77" s="19"/>
      <c r="AY77" s="50"/>
      <c r="AZ77" s="19"/>
      <c r="BA77" s="50"/>
      <c r="BB77" s="19"/>
      <c r="BC77" s="50"/>
      <c r="BD77" s="52"/>
      <c r="BE77" s="19"/>
      <c r="BF77" s="50"/>
      <c r="BG77" s="19"/>
      <c r="BH77" s="50"/>
      <c r="BI77" s="19"/>
      <c r="BJ77" s="50"/>
      <c r="BK77" s="19"/>
      <c r="BL77" s="50"/>
      <c r="BM77" s="19"/>
      <c r="BN77" s="50"/>
      <c r="BO77" s="52"/>
      <c r="BP77" s="19"/>
      <c r="BQ77" s="50"/>
      <c r="BR77" s="19"/>
      <c r="BS77" s="50"/>
      <c r="BT77" s="19"/>
      <c r="BU77" s="50"/>
      <c r="BV77" s="19"/>
      <c r="BW77" s="50"/>
      <c r="BX77" s="19"/>
      <c r="BY77" s="50"/>
      <c r="BZ77" s="52"/>
      <c r="CA77" s="19"/>
      <c r="CB77" s="50"/>
      <c r="CC77" s="19"/>
      <c r="CD77" s="50"/>
      <c r="CE77" s="19"/>
      <c r="CF77" s="50"/>
      <c r="CG77" s="19"/>
      <c r="CH77" s="50"/>
      <c r="CI77" s="19"/>
      <c r="CJ77" s="50"/>
      <c r="CK77" s="52"/>
      <c r="CL77" s="19"/>
      <c r="CM77" s="50"/>
      <c r="CN77" s="19"/>
      <c r="CO77" s="50"/>
      <c r="CP77" s="19"/>
      <c r="CQ77" s="50"/>
      <c r="CR77" s="19"/>
      <c r="CS77" s="50"/>
      <c r="CT77" s="19"/>
      <c r="CU77" s="50"/>
      <c r="CV77" s="52"/>
      <c r="CW77" s="19"/>
      <c r="CX77" s="50"/>
      <c r="CY77" s="19"/>
      <c r="CZ77" s="50"/>
      <c r="DA77" s="19"/>
      <c r="DB77" s="50"/>
      <c r="DC77" s="19"/>
      <c r="DD77" s="50"/>
      <c r="DE77" s="19"/>
      <c r="DF77" s="50"/>
      <c r="DG77" s="52"/>
      <c r="DH77" s="19"/>
      <c r="DI77" s="50"/>
      <c r="DJ77" s="19"/>
      <c r="DK77" s="50"/>
      <c r="DL77" s="19"/>
      <c r="DM77" s="50"/>
      <c r="DN77" s="19"/>
      <c r="DO77" s="50"/>
      <c r="DP77" s="19"/>
      <c r="DQ77" s="50"/>
      <c r="DR77" s="52"/>
      <c r="DS77" s="19"/>
      <c r="DT77" s="50"/>
      <c r="DU77" s="19"/>
      <c r="DV77" s="50"/>
      <c r="DW77" s="19"/>
      <c r="DX77" s="50"/>
      <c r="DY77" s="19"/>
      <c r="DZ77" s="50"/>
    </row>
    <row r="78" spans="1:130" ht="15" thickBot="1" x14ac:dyDescent="0.25">
      <c r="A78" s="59" t="s">
        <v>39</v>
      </c>
      <c r="B78" s="20">
        <v>3628402</v>
      </c>
      <c r="C78" s="57">
        <v>2934</v>
      </c>
      <c r="D78" s="20">
        <v>3366593</v>
      </c>
      <c r="E78" s="57">
        <v>12125</v>
      </c>
      <c r="F78" s="20">
        <v>238042</v>
      </c>
      <c r="G78" s="57">
        <v>11523</v>
      </c>
      <c r="H78" s="20">
        <v>20044</v>
      </c>
      <c r="I78" s="57">
        <v>2902</v>
      </c>
      <c r="J78" s="20">
        <v>8</v>
      </c>
      <c r="K78" s="57">
        <v>15</v>
      </c>
      <c r="L78" s="59" t="s">
        <v>39</v>
      </c>
      <c r="M78" s="20">
        <v>57</v>
      </c>
      <c r="N78" s="57">
        <v>94</v>
      </c>
      <c r="O78" s="20">
        <v>54</v>
      </c>
      <c r="P78" s="57">
        <v>90</v>
      </c>
      <c r="Q78" s="20">
        <v>93</v>
      </c>
      <c r="R78" s="57">
        <v>158</v>
      </c>
      <c r="S78" s="20">
        <v>519</v>
      </c>
      <c r="T78" s="57">
        <v>484</v>
      </c>
      <c r="U78" s="20">
        <v>0</v>
      </c>
      <c r="V78" s="57">
        <v>214</v>
      </c>
      <c r="W78" s="59" t="s">
        <v>39</v>
      </c>
      <c r="X78" s="20">
        <v>370</v>
      </c>
      <c r="Y78" s="57">
        <v>365</v>
      </c>
      <c r="Z78" s="20">
        <v>0</v>
      </c>
      <c r="AA78" s="57">
        <v>214</v>
      </c>
      <c r="AB78" s="20">
        <v>0</v>
      </c>
      <c r="AC78" s="57">
        <v>214</v>
      </c>
      <c r="AD78" s="20">
        <v>4192</v>
      </c>
      <c r="AE78" s="57">
        <v>1203</v>
      </c>
      <c r="AF78" s="20">
        <v>232</v>
      </c>
      <c r="AG78" s="57">
        <v>300</v>
      </c>
      <c r="AH78" s="59" t="s">
        <v>39</v>
      </c>
      <c r="AI78" s="20">
        <v>110</v>
      </c>
      <c r="AJ78" s="57">
        <v>172</v>
      </c>
      <c r="AK78" s="20">
        <v>0</v>
      </c>
      <c r="AL78" s="57">
        <v>214</v>
      </c>
      <c r="AM78" s="20">
        <v>1021</v>
      </c>
      <c r="AN78" s="57">
        <v>602</v>
      </c>
      <c r="AO78" s="20">
        <v>121</v>
      </c>
      <c r="AP78" s="57">
        <v>153</v>
      </c>
      <c r="AQ78" s="20">
        <v>0</v>
      </c>
      <c r="AR78" s="57">
        <v>214</v>
      </c>
      <c r="AS78" s="59" t="s">
        <v>39</v>
      </c>
      <c r="AT78" s="20">
        <v>143</v>
      </c>
      <c r="AU78" s="57">
        <v>240</v>
      </c>
      <c r="AV78" s="20">
        <v>37</v>
      </c>
      <c r="AW78" s="57">
        <v>72</v>
      </c>
      <c r="AX78" s="20">
        <v>59</v>
      </c>
      <c r="AY78" s="57">
        <v>101</v>
      </c>
      <c r="AZ78" s="20">
        <v>0</v>
      </c>
      <c r="BA78" s="57">
        <v>214</v>
      </c>
      <c r="BB78" s="20">
        <v>108</v>
      </c>
      <c r="BC78" s="57">
        <v>177</v>
      </c>
      <c r="BD78" s="59" t="s">
        <v>39</v>
      </c>
      <c r="BE78" s="20">
        <v>2258</v>
      </c>
      <c r="BF78" s="57">
        <v>1289</v>
      </c>
      <c r="BG78" s="20">
        <v>435</v>
      </c>
      <c r="BH78" s="57">
        <v>451</v>
      </c>
      <c r="BI78" s="20">
        <v>0</v>
      </c>
      <c r="BJ78" s="57">
        <v>214</v>
      </c>
      <c r="BK78" s="20">
        <v>0</v>
      </c>
      <c r="BL78" s="57">
        <v>214</v>
      </c>
      <c r="BM78" s="20">
        <v>0</v>
      </c>
      <c r="BN78" s="57">
        <v>214</v>
      </c>
      <c r="BO78" s="59" t="s">
        <v>39</v>
      </c>
      <c r="BP78" s="20">
        <v>0</v>
      </c>
      <c r="BQ78" s="57">
        <v>214</v>
      </c>
      <c r="BR78" s="20">
        <v>0</v>
      </c>
      <c r="BS78" s="57">
        <v>214</v>
      </c>
      <c r="BT78" s="20">
        <v>0</v>
      </c>
      <c r="BU78" s="57">
        <v>214</v>
      </c>
      <c r="BV78" s="20">
        <v>0</v>
      </c>
      <c r="BW78" s="57">
        <v>214</v>
      </c>
      <c r="BX78" s="20">
        <v>1922</v>
      </c>
      <c r="BY78" s="57">
        <v>1129</v>
      </c>
      <c r="BZ78" s="59" t="s">
        <v>39</v>
      </c>
      <c r="CA78" s="20">
        <v>28</v>
      </c>
      <c r="CB78" s="57">
        <v>48</v>
      </c>
      <c r="CC78" s="20">
        <v>2314</v>
      </c>
      <c r="CD78" s="57">
        <v>761</v>
      </c>
      <c r="CE78" s="20">
        <v>638</v>
      </c>
      <c r="CF78" s="57">
        <v>565</v>
      </c>
      <c r="CG78" s="20">
        <v>0</v>
      </c>
      <c r="CH78" s="57">
        <v>214</v>
      </c>
      <c r="CI78" s="20">
        <v>328</v>
      </c>
      <c r="CJ78" s="57">
        <v>499</v>
      </c>
      <c r="CK78" s="59" t="s">
        <v>39</v>
      </c>
      <c r="CL78" s="20">
        <v>0</v>
      </c>
      <c r="CM78" s="57">
        <v>214</v>
      </c>
      <c r="CN78" s="20">
        <v>0</v>
      </c>
      <c r="CO78" s="57">
        <v>214</v>
      </c>
      <c r="CP78" s="20">
        <v>2313</v>
      </c>
      <c r="CQ78" s="57">
        <v>1063</v>
      </c>
      <c r="CR78" s="20">
        <v>624</v>
      </c>
      <c r="CS78" s="57">
        <v>688</v>
      </c>
      <c r="CT78" s="20">
        <v>4</v>
      </c>
      <c r="CU78" s="57">
        <v>7</v>
      </c>
      <c r="CV78" s="59" t="s">
        <v>39</v>
      </c>
      <c r="CW78" s="20">
        <v>0</v>
      </c>
      <c r="CX78" s="57">
        <v>214</v>
      </c>
      <c r="CY78" s="20">
        <v>15</v>
      </c>
      <c r="CZ78" s="57">
        <v>31</v>
      </c>
      <c r="DA78" s="20">
        <v>360</v>
      </c>
      <c r="DB78" s="57">
        <v>291</v>
      </c>
      <c r="DC78" s="20">
        <v>0</v>
      </c>
      <c r="DD78" s="57">
        <v>214</v>
      </c>
      <c r="DE78" s="20">
        <v>0</v>
      </c>
      <c r="DF78" s="57">
        <v>214</v>
      </c>
      <c r="DG78" s="59" t="s">
        <v>39</v>
      </c>
      <c r="DH78" s="20">
        <v>684</v>
      </c>
      <c r="DI78" s="57">
        <v>777</v>
      </c>
      <c r="DJ78" s="20">
        <v>0</v>
      </c>
      <c r="DK78" s="57">
        <v>214</v>
      </c>
      <c r="DL78" s="20">
        <v>8</v>
      </c>
      <c r="DM78" s="57">
        <v>15</v>
      </c>
      <c r="DN78" s="20">
        <v>989</v>
      </c>
      <c r="DO78" s="57">
        <v>654</v>
      </c>
      <c r="DP78" s="20">
        <v>0</v>
      </c>
      <c r="DQ78" s="57">
        <v>214</v>
      </c>
      <c r="DR78" s="59" t="s">
        <v>39</v>
      </c>
      <c r="DS78" s="60">
        <v>3723</v>
      </c>
      <c r="DT78" s="57">
        <v>1074</v>
      </c>
      <c r="DU78" s="122" t="s">
        <v>135</v>
      </c>
      <c r="DV78" s="122" t="s">
        <v>135</v>
      </c>
      <c r="DW78" s="20">
        <v>0</v>
      </c>
      <c r="DX78" s="57">
        <v>214</v>
      </c>
      <c r="DY78" s="20">
        <v>3723</v>
      </c>
      <c r="DZ78" s="57">
        <v>1074</v>
      </c>
    </row>
    <row r="79" spans="1:130" x14ac:dyDescent="0.2">
      <c r="A79" s="6" t="s">
        <v>54</v>
      </c>
      <c r="B79" s="6"/>
      <c r="C79" s="6"/>
      <c r="D79" s="6"/>
      <c r="E79" s="6"/>
      <c r="F79" s="6"/>
      <c r="G79" s="6"/>
      <c r="H79" s="6"/>
      <c r="I79" s="6"/>
      <c r="J79" s="26"/>
      <c r="K79" s="8"/>
      <c r="L79" s="6" t="s">
        <v>54</v>
      </c>
      <c r="M79" s="26"/>
      <c r="N79" s="8"/>
      <c r="O79" s="26"/>
      <c r="P79" s="8"/>
      <c r="Q79" s="26"/>
      <c r="R79" s="8"/>
      <c r="S79" s="26"/>
      <c r="T79" s="8"/>
      <c r="U79" s="26"/>
      <c r="V79" s="7"/>
      <c r="W79" s="6" t="s">
        <v>54</v>
      </c>
      <c r="X79" s="26"/>
      <c r="Y79" s="7"/>
      <c r="Z79" s="26"/>
      <c r="AA79" s="7"/>
      <c r="AB79" s="26"/>
      <c r="AC79" s="7"/>
      <c r="AD79" s="26"/>
      <c r="AE79" s="7"/>
      <c r="AF79" s="26"/>
      <c r="AG79" s="7"/>
      <c r="AH79" s="6" t="s">
        <v>54</v>
      </c>
      <c r="AI79" s="26"/>
      <c r="AJ79" s="7"/>
      <c r="AK79" s="26"/>
      <c r="AL79" s="7"/>
      <c r="AM79" s="26"/>
      <c r="AN79" s="7"/>
      <c r="AO79" s="26"/>
      <c r="AP79" s="7"/>
      <c r="AQ79" s="26"/>
      <c r="AR79" s="7"/>
      <c r="AS79" s="6" t="s">
        <v>54</v>
      </c>
      <c r="AT79" s="26"/>
      <c r="AU79" s="7"/>
      <c r="AV79" s="26"/>
      <c r="AW79" s="7"/>
      <c r="AX79" s="26"/>
      <c r="AY79" s="7"/>
      <c r="AZ79" s="26"/>
      <c r="BA79" s="7"/>
      <c r="BB79" s="26"/>
      <c r="BC79" s="7"/>
      <c r="BD79" s="6" t="s">
        <v>54</v>
      </c>
      <c r="BE79" s="26"/>
      <c r="BF79" s="7"/>
      <c r="BG79" s="26"/>
      <c r="BH79" s="7"/>
      <c r="BI79" s="26"/>
      <c r="BJ79" s="7"/>
      <c r="BK79" s="26"/>
      <c r="BL79" s="7"/>
      <c r="BM79" s="26"/>
      <c r="BN79" s="7"/>
      <c r="BO79" s="6" t="s">
        <v>54</v>
      </c>
      <c r="BP79" s="26"/>
      <c r="BQ79" s="7"/>
      <c r="BR79" s="26"/>
      <c r="BS79" s="7"/>
      <c r="BT79" s="26"/>
      <c r="BU79" s="7"/>
      <c r="BV79" s="26"/>
      <c r="BW79" s="7"/>
      <c r="BX79" s="26"/>
      <c r="BY79" s="7"/>
      <c r="BZ79" s="6" t="s">
        <v>54</v>
      </c>
      <c r="CA79" s="26"/>
      <c r="CB79" s="7"/>
      <c r="CC79" s="26"/>
      <c r="CD79" s="7"/>
      <c r="CE79" s="26"/>
      <c r="CF79" s="7"/>
      <c r="CG79" s="26"/>
      <c r="CH79" s="7"/>
      <c r="CI79" s="26"/>
      <c r="CJ79" s="7"/>
      <c r="CK79" s="6" t="s">
        <v>54</v>
      </c>
      <c r="CL79" s="26"/>
      <c r="CM79" s="7"/>
      <c r="CN79" s="26"/>
      <c r="CO79" s="7"/>
      <c r="CP79" s="26"/>
      <c r="CQ79" s="7"/>
      <c r="CR79" s="26"/>
      <c r="CS79" s="7"/>
      <c r="CT79" s="26"/>
      <c r="CU79" s="7"/>
      <c r="CV79" s="6" t="s">
        <v>54</v>
      </c>
      <c r="CW79" s="26"/>
      <c r="CX79" s="7"/>
      <c r="CY79" s="26"/>
      <c r="CZ79" s="7"/>
      <c r="DA79" s="26"/>
      <c r="DB79" s="7"/>
      <c r="DC79" s="26"/>
      <c r="DD79" s="7"/>
      <c r="DE79" s="26"/>
      <c r="DF79" s="7"/>
      <c r="DG79" s="6" t="s">
        <v>54</v>
      </c>
      <c r="DH79" s="26"/>
      <c r="DI79" s="7"/>
      <c r="DJ79" s="26"/>
      <c r="DK79" s="7"/>
      <c r="DL79" s="26"/>
      <c r="DM79" s="7"/>
      <c r="DN79" s="26"/>
      <c r="DO79" s="7"/>
      <c r="DP79" s="26"/>
      <c r="DQ79" s="7"/>
      <c r="DR79" s="6" t="s">
        <v>54</v>
      </c>
      <c r="DS79" s="26"/>
      <c r="DT79" s="7"/>
    </row>
    <row r="80" spans="1:130" x14ac:dyDescent="0.2">
      <c r="A80" s="61" t="s">
        <v>142</v>
      </c>
      <c r="B80" s="61"/>
      <c r="C80" s="61"/>
      <c r="D80" s="61"/>
      <c r="E80" s="61"/>
      <c r="F80" s="61"/>
      <c r="G80" s="61"/>
      <c r="H80" s="61"/>
      <c r="I80" s="61"/>
      <c r="J80" s="26"/>
      <c r="K80" s="8"/>
      <c r="L80" s="61" t="s">
        <v>142</v>
      </c>
      <c r="M80" s="26"/>
      <c r="N80" s="8"/>
      <c r="O80" s="26"/>
      <c r="P80" s="8"/>
      <c r="Q80" s="26"/>
      <c r="R80" s="8"/>
      <c r="S80" s="26"/>
      <c r="T80" s="8"/>
      <c r="U80" s="26"/>
      <c r="V80" s="7"/>
      <c r="W80" s="61" t="s">
        <v>142</v>
      </c>
      <c r="X80" s="26"/>
      <c r="Y80" s="7"/>
      <c r="Z80" s="26"/>
      <c r="AA80" s="7"/>
      <c r="AB80" s="26"/>
      <c r="AC80" s="7"/>
      <c r="AD80" s="26"/>
      <c r="AE80" s="7"/>
      <c r="AF80" s="26"/>
      <c r="AG80" s="7"/>
      <c r="AH80" s="61" t="s">
        <v>142</v>
      </c>
      <c r="AI80" s="26"/>
      <c r="AJ80" s="7"/>
      <c r="AK80" s="26"/>
      <c r="AL80" s="7"/>
      <c r="AM80" s="26"/>
      <c r="AN80" s="7"/>
      <c r="AO80" s="26"/>
      <c r="AP80" s="7"/>
      <c r="AQ80" s="26"/>
      <c r="AR80" s="7"/>
      <c r="AS80" s="61" t="s">
        <v>142</v>
      </c>
      <c r="AT80" s="26"/>
      <c r="AU80" s="7"/>
      <c r="AV80" s="26"/>
      <c r="AW80" s="7"/>
      <c r="AX80" s="26"/>
      <c r="AY80" s="7"/>
      <c r="AZ80" s="26"/>
      <c r="BA80" s="7"/>
      <c r="BB80" s="26"/>
      <c r="BC80" s="7"/>
      <c r="BD80" s="61" t="s">
        <v>142</v>
      </c>
      <c r="BE80" s="26"/>
      <c r="BF80" s="7"/>
      <c r="BG80" s="26"/>
      <c r="BH80" s="7"/>
      <c r="BI80" s="26"/>
      <c r="BJ80" s="7"/>
      <c r="BK80" s="26"/>
      <c r="BL80" s="7"/>
      <c r="BM80" s="26"/>
      <c r="BN80" s="7"/>
      <c r="BO80" s="61" t="s">
        <v>142</v>
      </c>
      <c r="BP80" s="26"/>
      <c r="BQ80" s="7"/>
      <c r="BR80" s="26"/>
      <c r="BS80" s="7"/>
      <c r="BT80" s="26"/>
      <c r="BU80" s="7"/>
      <c r="BV80" s="26"/>
      <c r="BW80" s="7"/>
      <c r="BX80" s="26"/>
      <c r="BY80" s="7"/>
      <c r="BZ80" s="61" t="s">
        <v>142</v>
      </c>
      <c r="CA80" s="26"/>
      <c r="CB80" s="7"/>
      <c r="CC80" s="26"/>
      <c r="CD80" s="7"/>
      <c r="CE80" s="26"/>
      <c r="CF80" s="7"/>
      <c r="CG80" s="26"/>
      <c r="CH80" s="7"/>
      <c r="CI80" s="26"/>
      <c r="CJ80" s="7"/>
      <c r="CK80" s="61" t="s">
        <v>142</v>
      </c>
      <c r="CL80" s="26"/>
      <c r="CM80" s="7"/>
      <c r="CN80" s="26"/>
      <c r="CO80" s="7"/>
      <c r="CP80" s="26"/>
      <c r="CQ80" s="7"/>
      <c r="CR80" s="26"/>
      <c r="CS80" s="7"/>
      <c r="CT80" s="26"/>
      <c r="CU80" s="7"/>
      <c r="CV80" s="61" t="s">
        <v>142</v>
      </c>
      <c r="CW80" s="26"/>
      <c r="CX80" s="7"/>
      <c r="CY80" s="26"/>
      <c r="CZ80" s="7"/>
      <c r="DA80" s="26"/>
      <c r="DB80" s="7"/>
      <c r="DC80" s="26"/>
      <c r="DD80" s="7"/>
      <c r="DE80" s="26"/>
      <c r="DF80" s="7"/>
      <c r="DG80" s="61" t="s">
        <v>142</v>
      </c>
      <c r="DH80" s="26"/>
      <c r="DI80" s="7"/>
      <c r="DJ80" s="26"/>
      <c r="DK80" s="7"/>
      <c r="DL80" s="26"/>
      <c r="DM80" s="7"/>
      <c r="DN80" s="26"/>
      <c r="DO80" s="7"/>
      <c r="DP80" s="26"/>
      <c r="DQ80" s="7"/>
      <c r="DR80" s="61" t="s">
        <v>142</v>
      </c>
      <c r="DS80" s="26"/>
      <c r="DT80" s="7"/>
    </row>
    <row r="81" spans="1:122" ht="14.25" x14ac:dyDescent="0.2">
      <c r="A81" s="61" t="s">
        <v>147</v>
      </c>
      <c r="B81" s="61"/>
      <c r="C81" s="61"/>
      <c r="D81" s="61"/>
      <c r="E81" s="61"/>
      <c r="F81" s="61"/>
      <c r="G81" s="61"/>
      <c r="H81" s="61"/>
      <c r="I81" s="61"/>
      <c r="L81" s="61" t="s">
        <v>147</v>
      </c>
      <c r="W81" s="61" t="s">
        <v>147</v>
      </c>
      <c r="AH81" s="61" t="s">
        <v>147</v>
      </c>
      <c r="AS81" s="61" t="s">
        <v>147</v>
      </c>
      <c r="BD81" s="61" t="s">
        <v>147</v>
      </c>
      <c r="BO81" s="61" t="s">
        <v>147</v>
      </c>
      <c r="BZ81" s="61" t="s">
        <v>147</v>
      </c>
      <c r="CK81" s="61" t="s">
        <v>147</v>
      </c>
      <c r="CV81" s="61" t="s">
        <v>147</v>
      </c>
      <c r="DG81" s="61" t="s">
        <v>147</v>
      </c>
      <c r="DR81" s="61" t="s">
        <v>147</v>
      </c>
    </row>
    <row r="82" spans="1:122" ht="14.25" x14ac:dyDescent="0.2">
      <c r="A82" s="61" t="s">
        <v>55</v>
      </c>
      <c r="L82" s="61" t="s">
        <v>55</v>
      </c>
      <c r="W82" s="61" t="s">
        <v>55</v>
      </c>
      <c r="AH82" s="61" t="s">
        <v>55</v>
      </c>
      <c r="AS82" s="61" t="s">
        <v>55</v>
      </c>
      <c r="BD82" s="61" t="s">
        <v>55</v>
      </c>
      <c r="BO82" s="61" t="s">
        <v>55</v>
      </c>
      <c r="BZ82" s="61" t="s">
        <v>55</v>
      </c>
      <c r="CK82" s="61" t="s">
        <v>55</v>
      </c>
      <c r="CV82" s="61" t="s">
        <v>55</v>
      </c>
      <c r="DG82" s="61" t="s">
        <v>55</v>
      </c>
      <c r="DR82" s="61" t="s">
        <v>148</v>
      </c>
    </row>
    <row r="83" spans="1:122" x14ac:dyDescent="0.2">
      <c r="A83" s="61" t="s">
        <v>62</v>
      </c>
      <c r="L83" s="61" t="s">
        <v>62</v>
      </c>
      <c r="W83" s="61" t="s">
        <v>62</v>
      </c>
      <c r="AH83" s="61" t="s">
        <v>62</v>
      </c>
      <c r="AS83" s="61" t="s">
        <v>62</v>
      </c>
      <c r="BD83" s="61" t="s">
        <v>62</v>
      </c>
      <c r="BO83" s="61" t="s">
        <v>62</v>
      </c>
      <c r="BZ83" s="61" t="s">
        <v>62</v>
      </c>
      <c r="CK83" s="61" t="s">
        <v>62</v>
      </c>
      <c r="CV83" s="61" t="s">
        <v>62</v>
      </c>
      <c r="DG83" s="61" t="s">
        <v>62</v>
      </c>
      <c r="DR83" s="61" t="s">
        <v>55</v>
      </c>
    </row>
    <row r="84" spans="1:122" x14ac:dyDescent="0.2">
      <c r="A84" s="125" t="s">
        <v>149</v>
      </c>
      <c r="L84" s="125" t="s">
        <v>149</v>
      </c>
      <c r="W84" s="125" t="s">
        <v>149</v>
      </c>
      <c r="AH84" s="125" t="s">
        <v>149</v>
      </c>
      <c r="AS84" s="125" t="s">
        <v>149</v>
      </c>
      <c r="BD84" s="125" t="s">
        <v>149</v>
      </c>
      <c r="BO84" s="125" t="s">
        <v>149</v>
      </c>
      <c r="BZ84" s="125" t="s">
        <v>149</v>
      </c>
      <c r="CK84" s="125" t="s">
        <v>149</v>
      </c>
      <c r="CV84" s="125" t="s">
        <v>149</v>
      </c>
      <c r="DG84" s="125" t="s">
        <v>149</v>
      </c>
      <c r="DR84" s="125" t="s">
        <v>149</v>
      </c>
    </row>
    <row r="85" spans="1:122" x14ac:dyDescent="0.2">
      <c r="A85" s="46" t="s">
        <v>159</v>
      </c>
      <c r="L85" s="46" t="s">
        <v>159</v>
      </c>
      <c r="W85" s="46" t="s">
        <v>159</v>
      </c>
      <c r="AH85" s="46" t="s">
        <v>159</v>
      </c>
      <c r="AS85" s="46" t="s">
        <v>159</v>
      </c>
      <c r="BD85" s="46" t="s">
        <v>159</v>
      </c>
      <c r="BO85" s="46" t="s">
        <v>159</v>
      </c>
      <c r="BZ85" s="46" t="s">
        <v>159</v>
      </c>
      <c r="CK85" s="46" t="s">
        <v>159</v>
      </c>
      <c r="CV85" s="46" t="s">
        <v>159</v>
      </c>
      <c r="DG85" s="46" t="s">
        <v>159</v>
      </c>
      <c r="DR85" s="61" t="s">
        <v>62</v>
      </c>
    </row>
    <row r="86" spans="1:122" x14ac:dyDescent="0.2">
      <c r="A86" s="62" t="s">
        <v>154</v>
      </c>
      <c r="L86" s="62" t="s">
        <v>154</v>
      </c>
      <c r="W86" s="62" t="s">
        <v>154</v>
      </c>
      <c r="AH86" s="62" t="s">
        <v>154</v>
      </c>
      <c r="AS86" s="62" t="s">
        <v>154</v>
      </c>
      <c r="BD86" s="62" t="s">
        <v>154</v>
      </c>
      <c r="BO86" s="62" t="s">
        <v>154</v>
      </c>
      <c r="BZ86" s="62" t="s">
        <v>154</v>
      </c>
      <c r="CK86" s="62" t="s">
        <v>154</v>
      </c>
      <c r="CV86" s="62" t="s">
        <v>154</v>
      </c>
      <c r="DG86" s="62" t="s">
        <v>154</v>
      </c>
      <c r="DR86" s="62" t="s">
        <v>154</v>
      </c>
    </row>
  </sheetData>
  <hyperlinks>
    <hyperlink ref="A84" r:id="rId1" display="http://www.census.gov/hhes/migration/data/acs/state-to-state.html" xr:uid="{00000000-0004-0000-1400-000000000000}"/>
    <hyperlink ref="L84" r:id="rId2" display="http://www.census.gov/hhes/migration/data/acs/state-to-state.html" xr:uid="{00000000-0004-0000-1400-000001000000}"/>
    <hyperlink ref="W84" r:id="rId3" display="http://www.census.gov/hhes/migration/data/acs/state-to-state.html" xr:uid="{00000000-0004-0000-1400-000002000000}"/>
    <hyperlink ref="AH84" r:id="rId4" display="http://www.census.gov/hhes/migration/data/acs/state-to-state.html" xr:uid="{00000000-0004-0000-1400-000003000000}"/>
    <hyperlink ref="AS84" r:id="rId5" display="http://www.census.gov/hhes/migration/data/acs/state-to-state.html" xr:uid="{00000000-0004-0000-1400-000004000000}"/>
    <hyperlink ref="BD84" r:id="rId6" display="http://www.census.gov/hhes/migration/data/acs/state-to-state.html" xr:uid="{00000000-0004-0000-1400-000005000000}"/>
    <hyperlink ref="BO84" r:id="rId7" display="http://www.census.gov/hhes/migration/data/acs/state-to-state.html" xr:uid="{00000000-0004-0000-1400-000006000000}"/>
    <hyperlink ref="BZ84" r:id="rId8" display="http://www.census.gov/hhes/migration/data/acs/state-to-state.html" xr:uid="{00000000-0004-0000-1400-000007000000}"/>
    <hyperlink ref="CK84" r:id="rId9" display="http://www.census.gov/hhes/migration/data/acs/state-to-state.html" xr:uid="{00000000-0004-0000-1400-000008000000}"/>
    <hyperlink ref="CV84" r:id="rId10" display="http://www.census.gov/hhes/migration/data/acs/state-to-state.html" xr:uid="{00000000-0004-0000-1400-000009000000}"/>
    <hyperlink ref="DG84" r:id="rId11" display="http://www.census.gov/hhes/migration/data/acs/state-to-state.html" xr:uid="{00000000-0004-0000-1400-00000A000000}"/>
    <hyperlink ref="DR84" r:id="rId12" display="http://www.census.gov/hhes/migration/data/acs/state-to-state.html" xr:uid="{00000000-0004-0000-1400-00000B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Z86"/>
  <sheetViews>
    <sheetView workbookViewId="0">
      <selection activeCell="F6" sqref="F6"/>
    </sheetView>
  </sheetViews>
  <sheetFormatPr defaultColWidth="9.140625" defaultRowHeight="12.75" x14ac:dyDescent="0.2"/>
  <cols>
    <col min="1" max="1" width="19.85546875" style="46" customWidth="1"/>
    <col min="2" max="2" width="11.42578125" style="46" customWidth="1"/>
    <col min="3" max="3" width="10" style="46" customWidth="1"/>
    <col min="4" max="4" width="11.42578125" style="46" customWidth="1"/>
    <col min="5" max="5" width="10.28515625" style="46" customWidth="1"/>
    <col min="6" max="6" width="10" style="46" customWidth="1"/>
    <col min="7" max="7" width="10.7109375" style="46" customWidth="1"/>
    <col min="8" max="10" width="10" style="46" customWidth="1"/>
    <col min="11" max="11" width="10" style="47" customWidth="1"/>
    <col min="12" max="12" width="19.85546875" style="46" customWidth="1"/>
    <col min="13" max="13" width="10" style="46" customWidth="1"/>
    <col min="14" max="14" width="10" style="47" customWidth="1"/>
    <col min="15" max="15" width="10" style="46" customWidth="1"/>
    <col min="16" max="16" width="10" style="47" customWidth="1"/>
    <col min="17" max="17" width="10" style="46" customWidth="1"/>
    <col min="18" max="18" width="10" style="47" customWidth="1"/>
    <col min="19" max="19" width="10" style="46" customWidth="1"/>
    <col min="20" max="20" width="10" style="47" customWidth="1"/>
    <col min="21" max="22" width="10" style="46" customWidth="1"/>
    <col min="23" max="23" width="19.85546875" style="46" customWidth="1"/>
    <col min="24" max="33" width="10" style="46" customWidth="1"/>
    <col min="34" max="34" width="19.85546875" style="46" customWidth="1"/>
    <col min="35" max="44" width="10" style="46" customWidth="1"/>
    <col min="45" max="45" width="19.85546875" style="46" customWidth="1"/>
    <col min="46" max="55" width="10" style="46" customWidth="1"/>
    <col min="56" max="56" width="19.85546875" style="46" customWidth="1"/>
    <col min="57" max="66" width="10" style="46" customWidth="1"/>
    <col min="67" max="67" width="19.85546875" style="46" customWidth="1"/>
    <col min="68" max="77" width="10" style="46" customWidth="1"/>
    <col min="78" max="78" width="19.85546875" style="46" customWidth="1"/>
    <col min="79" max="88" width="10" style="46" customWidth="1"/>
    <col min="89" max="89" width="19.85546875" style="46" customWidth="1"/>
    <col min="90" max="99" width="10" style="46" customWidth="1"/>
    <col min="100" max="100" width="19.85546875" style="46" customWidth="1"/>
    <col min="101" max="110" width="10" style="46" customWidth="1"/>
    <col min="111" max="111" width="19.85546875" style="46" customWidth="1"/>
    <col min="112" max="121" width="10" style="46" customWidth="1"/>
    <col min="122" max="122" width="19.85546875" style="46" customWidth="1"/>
    <col min="123" max="126" width="10" style="46" customWidth="1"/>
    <col min="127" max="128" width="9.140625" style="46"/>
    <col min="129" max="129" width="9.7109375" style="46" bestFit="1" customWidth="1"/>
    <col min="130" max="130" width="9.42578125" style="46" bestFit="1" customWidth="1"/>
    <col min="131" max="16384" width="9.140625" style="46"/>
  </cols>
  <sheetData>
    <row r="1" spans="1:130" ht="0.75" customHeight="1" x14ac:dyDescent="0.2">
      <c r="A1" s="46" t="s">
        <v>66</v>
      </c>
      <c r="L1" s="6"/>
      <c r="W1" s="6"/>
      <c r="AH1" s="6"/>
      <c r="AS1" s="6"/>
      <c r="BD1" s="6"/>
      <c r="BO1" s="6"/>
      <c r="BZ1" s="6"/>
      <c r="CK1" s="6"/>
      <c r="CV1" s="6"/>
      <c r="DG1" s="6"/>
      <c r="DR1" s="6"/>
    </row>
    <row r="2" spans="1:130" x14ac:dyDescent="0.2">
      <c r="A2" s="1" t="s">
        <v>151</v>
      </c>
      <c r="B2" s="1"/>
      <c r="C2" s="1"/>
      <c r="D2" s="1"/>
      <c r="E2" s="1"/>
      <c r="F2" s="1"/>
      <c r="G2" s="1"/>
      <c r="H2" s="1"/>
      <c r="I2" s="1"/>
      <c r="L2" s="1" t="s">
        <v>151</v>
      </c>
      <c r="W2" s="1" t="s">
        <v>151</v>
      </c>
      <c r="AH2" s="1" t="s">
        <v>151</v>
      </c>
      <c r="AS2" s="1" t="s">
        <v>151</v>
      </c>
      <c r="BD2" s="1" t="s">
        <v>151</v>
      </c>
      <c r="BO2" s="1" t="s">
        <v>151</v>
      </c>
      <c r="BZ2" s="1" t="s">
        <v>151</v>
      </c>
      <c r="CK2" s="1" t="s">
        <v>151</v>
      </c>
      <c r="CV2" s="1" t="s">
        <v>151</v>
      </c>
      <c r="DG2" s="1" t="s">
        <v>151</v>
      </c>
      <c r="DR2" s="1" t="s">
        <v>151</v>
      </c>
    </row>
    <row r="3" spans="1:130" x14ac:dyDescent="0.2">
      <c r="A3" s="46" t="s">
        <v>152</v>
      </c>
      <c r="L3" s="46" t="s">
        <v>152</v>
      </c>
      <c r="W3" s="46" t="s">
        <v>152</v>
      </c>
      <c r="AH3" s="46" t="s">
        <v>152</v>
      </c>
      <c r="AS3" s="46" t="s">
        <v>152</v>
      </c>
      <c r="BD3" s="46" t="s">
        <v>152</v>
      </c>
      <c r="BO3" s="46" t="s">
        <v>152</v>
      </c>
      <c r="BZ3" s="46" t="s">
        <v>152</v>
      </c>
      <c r="CK3" s="46" t="s">
        <v>152</v>
      </c>
      <c r="CV3" s="46" t="s">
        <v>152</v>
      </c>
      <c r="DG3" s="46" t="s">
        <v>152</v>
      </c>
      <c r="DR3" s="46" t="s">
        <v>152</v>
      </c>
    </row>
    <row r="4" spans="1:130" x14ac:dyDescent="0.2">
      <c r="A4" s="46" t="s">
        <v>65</v>
      </c>
      <c r="L4" s="46" t="s">
        <v>65</v>
      </c>
      <c r="W4" s="46" t="s">
        <v>65</v>
      </c>
      <c r="AH4" s="46" t="s">
        <v>65</v>
      </c>
      <c r="AS4" s="46" t="s">
        <v>65</v>
      </c>
      <c r="BD4" s="46" t="s">
        <v>65</v>
      </c>
      <c r="BO4" s="46" t="s">
        <v>65</v>
      </c>
      <c r="BZ4" s="46" t="s">
        <v>65</v>
      </c>
      <c r="CK4" s="46" t="s">
        <v>65</v>
      </c>
      <c r="CV4" s="46" t="s">
        <v>65</v>
      </c>
      <c r="DG4" s="46" t="s">
        <v>65</v>
      </c>
      <c r="DR4" s="46" t="s">
        <v>65</v>
      </c>
    </row>
    <row r="5" spans="1:130" s="47" customFormat="1" ht="13.5" thickBot="1" x14ac:dyDescent="0.25">
      <c r="A5" s="10"/>
      <c r="B5" s="10"/>
      <c r="C5" s="10"/>
      <c r="D5" s="10"/>
      <c r="E5" s="10"/>
      <c r="F5" s="10"/>
      <c r="G5" s="10"/>
      <c r="H5" s="10"/>
      <c r="I5" s="10"/>
      <c r="J5" s="46"/>
      <c r="L5" s="10"/>
      <c r="M5" s="46"/>
      <c r="O5" s="46"/>
      <c r="Q5" s="46"/>
      <c r="S5" s="46"/>
      <c r="U5" s="46"/>
      <c r="W5" s="10"/>
      <c r="X5" s="46"/>
      <c r="Z5" s="46"/>
      <c r="AB5" s="46"/>
      <c r="AD5" s="46"/>
      <c r="AF5" s="46"/>
      <c r="AH5" s="10"/>
      <c r="AI5" s="46"/>
      <c r="AK5" s="46"/>
      <c r="AM5" s="46"/>
      <c r="AO5" s="46"/>
      <c r="AQ5" s="46"/>
      <c r="AS5" s="10"/>
      <c r="AT5" s="46"/>
      <c r="AV5" s="46"/>
      <c r="AX5" s="46"/>
      <c r="AZ5" s="46"/>
      <c r="BB5" s="46"/>
      <c r="BD5" s="10"/>
      <c r="BE5" s="46"/>
      <c r="BG5" s="46"/>
      <c r="BI5" s="46"/>
      <c r="BK5" s="46"/>
      <c r="BM5" s="46"/>
      <c r="BO5" s="10"/>
      <c r="BP5" s="46"/>
      <c r="BR5" s="46"/>
      <c r="BT5" s="46"/>
      <c r="BV5" s="46"/>
      <c r="BX5" s="46"/>
      <c r="BZ5" s="10"/>
      <c r="CA5" s="46"/>
      <c r="CC5" s="46"/>
      <c r="CE5" s="46"/>
      <c r="CG5" s="46"/>
      <c r="CI5" s="46"/>
      <c r="CK5" s="10"/>
      <c r="CL5" s="46"/>
      <c r="CN5" s="46"/>
      <c r="CP5" s="46"/>
      <c r="CR5" s="46"/>
      <c r="CT5" s="46"/>
      <c r="CV5" s="10"/>
      <c r="CW5" s="46"/>
      <c r="CY5" s="46"/>
      <c r="DA5" s="46"/>
      <c r="DC5" s="46"/>
      <c r="DE5" s="46"/>
      <c r="DG5" s="10"/>
      <c r="DH5" s="46"/>
      <c r="DJ5" s="46"/>
      <c r="DL5" s="46"/>
      <c r="DN5" s="46"/>
      <c r="DP5" s="46"/>
      <c r="DR5" s="10"/>
      <c r="DS5" s="46"/>
      <c r="DU5" s="46"/>
      <c r="DW5" s="46"/>
      <c r="DY5" s="46"/>
    </row>
    <row r="6" spans="1:130" s="113" customFormat="1" ht="13.5" customHeight="1" thickBot="1" x14ac:dyDescent="0.25">
      <c r="A6" s="94" t="s">
        <v>130</v>
      </c>
      <c r="B6" s="95" t="s">
        <v>56</v>
      </c>
      <c r="C6" s="95"/>
      <c r="D6" s="95" t="s">
        <v>57</v>
      </c>
      <c r="E6" s="95"/>
      <c r="F6" s="95" t="s">
        <v>60</v>
      </c>
      <c r="G6" s="95"/>
      <c r="H6" s="96" t="s">
        <v>59</v>
      </c>
      <c r="I6" s="97"/>
      <c r="J6" s="97"/>
      <c r="K6" s="98"/>
      <c r="L6" s="94" t="s">
        <v>130</v>
      </c>
      <c r="M6" s="96" t="s">
        <v>146</v>
      </c>
      <c r="N6" s="97"/>
      <c r="O6" s="97"/>
      <c r="P6" s="97"/>
      <c r="Q6" s="97"/>
      <c r="R6" s="97"/>
      <c r="S6" s="97"/>
      <c r="T6" s="97"/>
      <c r="U6" s="97"/>
      <c r="V6" s="98"/>
      <c r="W6" s="94" t="s">
        <v>130</v>
      </c>
      <c r="X6" s="96" t="s">
        <v>146</v>
      </c>
      <c r="Y6" s="97"/>
      <c r="Z6" s="97"/>
      <c r="AA6" s="97"/>
      <c r="AB6" s="97"/>
      <c r="AC6" s="97"/>
      <c r="AD6" s="97"/>
      <c r="AE6" s="97"/>
      <c r="AF6" s="97"/>
      <c r="AG6" s="98"/>
      <c r="AH6" s="94" t="s">
        <v>130</v>
      </c>
      <c r="AI6" s="96" t="s">
        <v>146</v>
      </c>
      <c r="AJ6" s="97"/>
      <c r="AK6" s="97"/>
      <c r="AL6" s="97"/>
      <c r="AM6" s="97"/>
      <c r="AN6" s="97"/>
      <c r="AO6" s="97"/>
      <c r="AP6" s="97"/>
      <c r="AQ6" s="97"/>
      <c r="AR6" s="98"/>
      <c r="AS6" s="94" t="s">
        <v>130</v>
      </c>
      <c r="AT6" s="96" t="s">
        <v>146</v>
      </c>
      <c r="AU6" s="97"/>
      <c r="AV6" s="97"/>
      <c r="AW6" s="97"/>
      <c r="AX6" s="97"/>
      <c r="AY6" s="97"/>
      <c r="AZ6" s="97"/>
      <c r="BA6" s="97"/>
      <c r="BB6" s="97"/>
      <c r="BC6" s="98"/>
      <c r="BD6" s="94" t="s">
        <v>130</v>
      </c>
      <c r="BE6" s="96" t="s">
        <v>146</v>
      </c>
      <c r="BF6" s="97"/>
      <c r="BG6" s="97"/>
      <c r="BH6" s="97"/>
      <c r="BI6" s="97"/>
      <c r="BJ6" s="97"/>
      <c r="BK6" s="97"/>
      <c r="BL6" s="97"/>
      <c r="BM6" s="97"/>
      <c r="BN6" s="98"/>
      <c r="BO6" s="94" t="s">
        <v>130</v>
      </c>
      <c r="BP6" s="96" t="s">
        <v>146</v>
      </c>
      <c r="BQ6" s="97"/>
      <c r="BR6" s="97"/>
      <c r="BS6" s="97"/>
      <c r="BT6" s="97"/>
      <c r="BU6" s="97"/>
      <c r="BV6" s="97"/>
      <c r="BW6" s="97"/>
      <c r="BX6" s="97"/>
      <c r="BY6" s="98"/>
      <c r="BZ6" s="94" t="s">
        <v>130</v>
      </c>
      <c r="CA6" s="96" t="s">
        <v>146</v>
      </c>
      <c r="CB6" s="97"/>
      <c r="CC6" s="97"/>
      <c r="CD6" s="97"/>
      <c r="CE6" s="97"/>
      <c r="CF6" s="97"/>
      <c r="CG6" s="97"/>
      <c r="CH6" s="97"/>
      <c r="CI6" s="97"/>
      <c r="CJ6" s="98"/>
      <c r="CK6" s="94" t="s">
        <v>130</v>
      </c>
      <c r="CL6" s="96" t="s">
        <v>146</v>
      </c>
      <c r="CM6" s="97"/>
      <c r="CN6" s="97"/>
      <c r="CO6" s="97"/>
      <c r="CP6" s="97"/>
      <c r="CQ6" s="97"/>
      <c r="CR6" s="97"/>
      <c r="CS6" s="97"/>
      <c r="CT6" s="97"/>
      <c r="CU6" s="98"/>
      <c r="CV6" s="94" t="s">
        <v>130</v>
      </c>
      <c r="CW6" s="96" t="s">
        <v>146</v>
      </c>
      <c r="CX6" s="97"/>
      <c r="CY6" s="97"/>
      <c r="CZ6" s="97"/>
      <c r="DA6" s="97"/>
      <c r="DB6" s="97"/>
      <c r="DC6" s="97"/>
      <c r="DD6" s="97"/>
      <c r="DE6" s="97"/>
      <c r="DF6" s="98"/>
      <c r="DG6" s="94" t="s">
        <v>130</v>
      </c>
      <c r="DH6" s="96" t="s">
        <v>146</v>
      </c>
      <c r="DI6" s="97"/>
      <c r="DJ6" s="97"/>
      <c r="DK6" s="97"/>
      <c r="DL6" s="97"/>
      <c r="DM6" s="97"/>
      <c r="DN6" s="97"/>
      <c r="DO6" s="97"/>
      <c r="DP6" s="97"/>
      <c r="DQ6" s="98"/>
      <c r="DR6" s="94" t="s">
        <v>130</v>
      </c>
      <c r="DS6" s="99" t="s">
        <v>132</v>
      </c>
      <c r="DT6" s="99"/>
      <c r="DU6" s="99"/>
      <c r="DV6" s="99"/>
      <c r="DW6" s="99"/>
      <c r="DX6" s="99"/>
      <c r="DY6" s="99"/>
      <c r="DZ6" s="99"/>
    </row>
    <row r="7" spans="1:130" s="85" customFormat="1" ht="12.75" customHeight="1" x14ac:dyDescent="0.2">
      <c r="A7" s="100"/>
      <c r="B7" s="101"/>
      <c r="C7" s="101"/>
      <c r="D7" s="101"/>
      <c r="E7" s="101"/>
      <c r="F7" s="101"/>
      <c r="G7" s="101"/>
      <c r="H7" s="102" t="s">
        <v>58</v>
      </c>
      <c r="I7" s="103"/>
      <c r="J7" s="104" t="s">
        <v>0</v>
      </c>
      <c r="K7" s="105"/>
      <c r="L7" s="100"/>
      <c r="M7" s="106" t="s">
        <v>1</v>
      </c>
      <c r="N7" s="105"/>
      <c r="O7" s="106" t="s">
        <v>2</v>
      </c>
      <c r="P7" s="105"/>
      <c r="Q7" s="106" t="s">
        <v>3</v>
      </c>
      <c r="R7" s="105"/>
      <c r="S7" s="106" t="s">
        <v>4</v>
      </c>
      <c r="T7" s="105"/>
      <c r="U7" s="106" t="s">
        <v>5</v>
      </c>
      <c r="V7" s="105"/>
      <c r="W7" s="100"/>
      <c r="X7" s="106" t="s">
        <v>6</v>
      </c>
      <c r="Y7" s="105"/>
      <c r="Z7" s="106" t="s">
        <v>7</v>
      </c>
      <c r="AA7" s="105"/>
      <c r="AB7" s="106" t="s">
        <v>8</v>
      </c>
      <c r="AC7" s="105"/>
      <c r="AD7" s="106" t="s">
        <v>9</v>
      </c>
      <c r="AE7" s="105"/>
      <c r="AF7" s="106" t="s">
        <v>10</v>
      </c>
      <c r="AG7" s="105"/>
      <c r="AH7" s="100"/>
      <c r="AI7" s="107" t="s">
        <v>11</v>
      </c>
      <c r="AJ7" s="108"/>
      <c r="AK7" s="107" t="s">
        <v>12</v>
      </c>
      <c r="AL7" s="108"/>
      <c r="AM7" s="107" t="s">
        <v>13</v>
      </c>
      <c r="AN7" s="108"/>
      <c r="AO7" s="106" t="s">
        <v>14</v>
      </c>
      <c r="AP7" s="105"/>
      <c r="AQ7" s="106" t="s">
        <v>15</v>
      </c>
      <c r="AR7" s="105"/>
      <c r="AS7" s="100"/>
      <c r="AT7" s="106" t="s">
        <v>16</v>
      </c>
      <c r="AU7" s="105"/>
      <c r="AV7" s="106" t="s">
        <v>17</v>
      </c>
      <c r="AW7" s="105"/>
      <c r="AX7" s="107" t="s">
        <v>18</v>
      </c>
      <c r="AY7" s="108"/>
      <c r="AZ7" s="106" t="s">
        <v>19</v>
      </c>
      <c r="BA7" s="105"/>
      <c r="BB7" s="106" t="s">
        <v>20</v>
      </c>
      <c r="BC7" s="105"/>
      <c r="BD7" s="100"/>
      <c r="BE7" s="106" t="s">
        <v>21</v>
      </c>
      <c r="BF7" s="105"/>
      <c r="BG7" s="106" t="s">
        <v>22</v>
      </c>
      <c r="BH7" s="105"/>
      <c r="BI7" s="106" t="s">
        <v>23</v>
      </c>
      <c r="BJ7" s="105"/>
      <c r="BK7" s="106" t="s">
        <v>24</v>
      </c>
      <c r="BL7" s="105"/>
      <c r="BM7" s="106" t="s">
        <v>25</v>
      </c>
      <c r="BN7" s="105"/>
      <c r="BO7" s="100"/>
      <c r="BP7" s="106" t="s">
        <v>26</v>
      </c>
      <c r="BQ7" s="105"/>
      <c r="BR7" s="106" t="s">
        <v>27</v>
      </c>
      <c r="BS7" s="105"/>
      <c r="BT7" s="106" t="s">
        <v>28</v>
      </c>
      <c r="BU7" s="105"/>
      <c r="BV7" s="106" t="s">
        <v>29</v>
      </c>
      <c r="BW7" s="105"/>
      <c r="BX7" s="106" t="s">
        <v>30</v>
      </c>
      <c r="BY7" s="105"/>
      <c r="BZ7" s="100"/>
      <c r="CA7" s="106" t="s">
        <v>31</v>
      </c>
      <c r="CB7" s="105"/>
      <c r="CC7" s="106" t="s">
        <v>32</v>
      </c>
      <c r="CD7" s="105"/>
      <c r="CE7" s="106" t="s">
        <v>33</v>
      </c>
      <c r="CF7" s="105"/>
      <c r="CG7" s="106" t="s">
        <v>34</v>
      </c>
      <c r="CH7" s="105"/>
      <c r="CI7" s="106" t="s">
        <v>35</v>
      </c>
      <c r="CJ7" s="105"/>
      <c r="CK7" s="100"/>
      <c r="CL7" s="106" t="s">
        <v>36</v>
      </c>
      <c r="CM7" s="105"/>
      <c r="CN7" s="106" t="s">
        <v>37</v>
      </c>
      <c r="CO7" s="105"/>
      <c r="CP7" s="106" t="s">
        <v>38</v>
      </c>
      <c r="CQ7" s="105"/>
      <c r="CR7" s="106" t="s">
        <v>40</v>
      </c>
      <c r="CS7" s="105"/>
      <c r="CT7" s="107" t="s">
        <v>41</v>
      </c>
      <c r="CU7" s="108"/>
      <c r="CV7" s="100"/>
      <c r="CW7" s="107" t="s">
        <v>42</v>
      </c>
      <c r="CX7" s="108"/>
      <c r="CY7" s="107" t="s">
        <v>43</v>
      </c>
      <c r="CZ7" s="108"/>
      <c r="DA7" s="106" t="s">
        <v>44</v>
      </c>
      <c r="DB7" s="105"/>
      <c r="DC7" s="106" t="s">
        <v>45</v>
      </c>
      <c r="DD7" s="105"/>
      <c r="DE7" s="106" t="s">
        <v>46</v>
      </c>
      <c r="DF7" s="105"/>
      <c r="DG7" s="100"/>
      <c r="DH7" s="106" t="s">
        <v>47</v>
      </c>
      <c r="DI7" s="105"/>
      <c r="DJ7" s="106" t="s">
        <v>48</v>
      </c>
      <c r="DK7" s="105"/>
      <c r="DL7" s="106" t="s">
        <v>49</v>
      </c>
      <c r="DM7" s="105"/>
      <c r="DN7" s="106" t="s">
        <v>50</v>
      </c>
      <c r="DO7" s="105"/>
      <c r="DP7" s="106" t="s">
        <v>51</v>
      </c>
      <c r="DQ7" s="109"/>
      <c r="DR7" s="100"/>
      <c r="DS7" s="110" t="s">
        <v>58</v>
      </c>
      <c r="DT7" s="110"/>
      <c r="DU7" s="110" t="s">
        <v>39</v>
      </c>
      <c r="DV7" s="110"/>
      <c r="DW7" s="110" t="s">
        <v>63</v>
      </c>
      <c r="DX7" s="110"/>
      <c r="DY7" s="110" t="s">
        <v>64</v>
      </c>
      <c r="DZ7" s="110"/>
    </row>
    <row r="8" spans="1:130" s="85" customFormat="1" ht="13.5" thickBot="1" x14ac:dyDescent="0.25">
      <c r="A8" s="111"/>
      <c r="B8" s="12" t="s">
        <v>52</v>
      </c>
      <c r="C8" s="13" t="s">
        <v>53</v>
      </c>
      <c r="D8" s="14" t="s">
        <v>52</v>
      </c>
      <c r="E8" s="13" t="s">
        <v>53</v>
      </c>
      <c r="F8" s="14" t="s">
        <v>52</v>
      </c>
      <c r="G8" s="13" t="s">
        <v>53</v>
      </c>
      <c r="H8" s="14" t="s">
        <v>52</v>
      </c>
      <c r="I8" s="13" t="s">
        <v>53</v>
      </c>
      <c r="J8" s="24" t="s">
        <v>52</v>
      </c>
      <c r="K8" s="4" t="s">
        <v>53</v>
      </c>
      <c r="L8" s="111"/>
      <c r="M8" s="27" t="s">
        <v>52</v>
      </c>
      <c r="N8" s="4" t="s">
        <v>53</v>
      </c>
      <c r="O8" s="27" t="s">
        <v>52</v>
      </c>
      <c r="P8" s="4" t="s">
        <v>53</v>
      </c>
      <c r="Q8" s="27" t="s">
        <v>52</v>
      </c>
      <c r="R8" s="4" t="s">
        <v>53</v>
      </c>
      <c r="S8" s="27" t="s">
        <v>52</v>
      </c>
      <c r="T8" s="4" t="s">
        <v>53</v>
      </c>
      <c r="U8" s="27" t="s">
        <v>52</v>
      </c>
      <c r="V8" s="4" t="s">
        <v>53</v>
      </c>
      <c r="W8" s="111"/>
      <c r="X8" s="27" t="s">
        <v>52</v>
      </c>
      <c r="Y8" s="4" t="s">
        <v>53</v>
      </c>
      <c r="Z8" s="27" t="s">
        <v>52</v>
      </c>
      <c r="AA8" s="4" t="s">
        <v>53</v>
      </c>
      <c r="AB8" s="27" t="s">
        <v>52</v>
      </c>
      <c r="AC8" s="4" t="s">
        <v>53</v>
      </c>
      <c r="AD8" s="27" t="s">
        <v>52</v>
      </c>
      <c r="AE8" s="4" t="s">
        <v>53</v>
      </c>
      <c r="AF8" s="27" t="s">
        <v>52</v>
      </c>
      <c r="AG8" s="4" t="s">
        <v>53</v>
      </c>
      <c r="AH8" s="111"/>
      <c r="AI8" s="27" t="s">
        <v>52</v>
      </c>
      <c r="AJ8" s="4" t="s">
        <v>53</v>
      </c>
      <c r="AK8" s="27" t="s">
        <v>52</v>
      </c>
      <c r="AL8" s="4" t="s">
        <v>53</v>
      </c>
      <c r="AM8" s="27" t="s">
        <v>52</v>
      </c>
      <c r="AN8" s="4" t="s">
        <v>53</v>
      </c>
      <c r="AO8" s="27" t="s">
        <v>52</v>
      </c>
      <c r="AP8" s="4" t="s">
        <v>53</v>
      </c>
      <c r="AQ8" s="27" t="s">
        <v>52</v>
      </c>
      <c r="AR8" s="4" t="s">
        <v>53</v>
      </c>
      <c r="AS8" s="111"/>
      <c r="AT8" s="27" t="s">
        <v>52</v>
      </c>
      <c r="AU8" s="4" t="s">
        <v>53</v>
      </c>
      <c r="AV8" s="27" t="s">
        <v>52</v>
      </c>
      <c r="AW8" s="4" t="s">
        <v>53</v>
      </c>
      <c r="AX8" s="27" t="s">
        <v>52</v>
      </c>
      <c r="AY8" s="4" t="s">
        <v>53</v>
      </c>
      <c r="AZ8" s="27" t="s">
        <v>52</v>
      </c>
      <c r="BA8" s="4" t="s">
        <v>53</v>
      </c>
      <c r="BB8" s="27" t="s">
        <v>52</v>
      </c>
      <c r="BC8" s="4" t="s">
        <v>53</v>
      </c>
      <c r="BD8" s="111"/>
      <c r="BE8" s="27" t="s">
        <v>52</v>
      </c>
      <c r="BF8" s="4" t="s">
        <v>53</v>
      </c>
      <c r="BG8" s="27" t="s">
        <v>52</v>
      </c>
      <c r="BH8" s="4" t="s">
        <v>53</v>
      </c>
      <c r="BI8" s="27" t="s">
        <v>52</v>
      </c>
      <c r="BJ8" s="4" t="s">
        <v>53</v>
      </c>
      <c r="BK8" s="27" t="s">
        <v>52</v>
      </c>
      <c r="BL8" s="4" t="s">
        <v>53</v>
      </c>
      <c r="BM8" s="27" t="s">
        <v>52</v>
      </c>
      <c r="BN8" s="4" t="s">
        <v>53</v>
      </c>
      <c r="BO8" s="111"/>
      <c r="BP8" s="27" t="s">
        <v>52</v>
      </c>
      <c r="BQ8" s="4" t="s">
        <v>53</v>
      </c>
      <c r="BR8" s="27" t="s">
        <v>52</v>
      </c>
      <c r="BS8" s="4" t="s">
        <v>53</v>
      </c>
      <c r="BT8" s="27" t="s">
        <v>52</v>
      </c>
      <c r="BU8" s="4" t="s">
        <v>53</v>
      </c>
      <c r="BV8" s="27" t="s">
        <v>52</v>
      </c>
      <c r="BW8" s="4" t="s">
        <v>53</v>
      </c>
      <c r="BX8" s="27" t="s">
        <v>52</v>
      </c>
      <c r="BY8" s="4" t="s">
        <v>53</v>
      </c>
      <c r="BZ8" s="111"/>
      <c r="CA8" s="27" t="s">
        <v>52</v>
      </c>
      <c r="CB8" s="4" t="s">
        <v>53</v>
      </c>
      <c r="CC8" s="27" t="s">
        <v>52</v>
      </c>
      <c r="CD8" s="4" t="s">
        <v>53</v>
      </c>
      <c r="CE8" s="27" t="s">
        <v>52</v>
      </c>
      <c r="CF8" s="4" t="s">
        <v>53</v>
      </c>
      <c r="CG8" s="27" t="s">
        <v>52</v>
      </c>
      <c r="CH8" s="4" t="s">
        <v>53</v>
      </c>
      <c r="CI8" s="27" t="s">
        <v>52</v>
      </c>
      <c r="CJ8" s="4" t="s">
        <v>53</v>
      </c>
      <c r="CK8" s="111"/>
      <c r="CL8" s="27" t="s">
        <v>52</v>
      </c>
      <c r="CM8" s="4" t="s">
        <v>53</v>
      </c>
      <c r="CN8" s="27" t="s">
        <v>52</v>
      </c>
      <c r="CO8" s="4" t="s">
        <v>53</v>
      </c>
      <c r="CP8" s="27" t="s">
        <v>52</v>
      </c>
      <c r="CQ8" s="4" t="s">
        <v>53</v>
      </c>
      <c r="CR8" s="27" t="s">
        <v>52</v>
      </c>
      <c r="CS8" s="4" t="s">
        <v>53</v>
      </c>
      <c r="CT8" s="27" t="s">
        <v>52</v>
      </c>
      <c r="CU8" s="4" t="s">
        <v>53</v>
      </c>
      <c r="CV8" s="111"/>
      <c r="CW8" s="27" t="s">
        <v>52</v>
      </c>
      <c r="CX8" s="4" t="s">
        <v>53</v>
      </c>
      <c r="CY8" s="27" t="s">
        <v>52</v>
      </c>
      <c r="CZ8" s="4" t="s">
        <v>53</v>
      </c>
      <c r="DA8" s="27" t="s">
        <v>52</v>
      </c>
      <c r="DB8" s="4" t="s">
        <v>53</v>
      </c>
      <c r="DC8" s="27" t="s">
        <v>52</v>
      </c>
      <c r="DD8" s="4" t="s">
        <v>53</v>
      </c>
      <c r="DE8" s="27" t="s">
        <v>52</v>
      </c>
      <c r="DF8" s="4" t="s">
        <v>53</v>
      </c>
      <c r="DG8" s="111"/>
      <c r="DH8" s="27" t="s">
        <v>52</v>
      </c>
      <c r="DI8" s="4" t="s">
        <v>53</v>
      </c>
      <c r="DJ8" s="27" t="s">
        <v>52</v>
      </c>
      <c r="DK8" s="4" t="s">
        <v>53</v>
      </c>
      <c r="DL8" s="27" t="s">
        <v>52</v>
      </c>
      <c r="DM8" s="4" t="s">
        <v>53</v>
      </c>
      <c r="DN8" s="27" t="s">
        <v>52</v>
      </c>
      <c r="DO8" s="4" t="s">
        <v>53</v>
      </c>
      <c r="DP8" s="27" t="s">
        <v>52</v>
      </c>
      <c r="DQ8" s="4" t="s">
        <v>53</v>
      </c>
      <c r="DR8" s="111"/>
      <c r="DS8" s="27" t="s">
        <v>52</v>
      </c>
      <c r="DT8" s="4" t="s">
        <v>53</v>
      </c>
      <c r="DU8" s="27" t="s">
        <v>52</v>
      </c>
      <c r="DV8" s="4" t="s">
        <v>53</v>
      </c>
      <c r="DW8" s="27" t="s">
        <v>52</v>
      </c>
      <c r="DX8" s="4" t="s">
        <v>53</v>
      </c>
      <c r="DY8" s="27" t="s">
        <v>52</v>
      </c>
      <c r="DZ8" s="4" t="s">
        <v>53</v>
      </c>
    </row>
    <row r="9" spans="1:130" s="85" customFormat="1" x14ac:dyDescent="0.2">
      <c r="A9" s="84"/>
      <c r="B9" s="15"/>
      <c r="C9" s="16"/>
      <c r="D9" s="15"/>
      <c r="E9" s="16"/>
      <c r="F9" s="15"/>
      <c r="G9" s="16"/>
      <c r="H9" s="15"/>
      <c r="I9" s="16"/>
      <c r="J9" s="25"/>
      <c r="K9" s="5"/>
      <c r="L9" s="48"/>
      <c r="M9" s="25"/>
      <c r="N9" s="5"/>
      <c r="O9" s="25"/>
      <c r="P9" s="5"/>
      <c r="Q9" s="25"/>
      <c r="R9" s="5"/>
      <c r="S9" s="25"/>
      <c r="T9" s="5"/>
      <c r="U9" s="25"/>
      <c r="V9" s="5"/>
      <c r="W9" s="48"/>
      <c r="X9" s="25"/>
      <c r="Y9" s="5"/>
      <c r="Z9" s="25"/>
      <c r="AA9" s="5"/>
      <c r="AB9" s="25"/>
      <c r="AC9" s="5"/>
      <c r="AD9" s="25"/>
      <c r="AE9" s="5"/>
      <c r="AF9" s="25"/>
      <c r="AG9" s="5"/>
      <c r="AH9" s="48"/>
      <c r="AI9" s="25"/>
      <c r="AJ9" s="5"/>
      <c r="AK9" s="25"/>
      <c r="AL9" s="5"/>
      <c r="AM9" s="25"/>
      <c r="AN9" s="5"/>
      <c r="AO9" s="25"/>
      <c r="AP9" s="5"/>
      <c r="AQ9" s="25"/>
      <c r="AR9" s="5"/>
      <c r="AS9" s="48"/>
      <c r="AT9" s="25"/>
      <c r="AU9" s="5"/>
      <c r="AV9" s="25"/>
      <c r="AW9" s="5"/>
      <c r="AX9" s="25"/>
      <c r="AY9" s="5"/>
      <c r="AZ9" s="25"/>
      <c r="BA9" s="5"/>
      <c r="BB9" s="25"/>
      <c r="BC9" s="5"/>
      <c r="BD9" s="48"/>
      <c r="BE9" s="25"/>
      <c r="BF9" s="5"/>
      <c r="BG9" s="25"/>
      <c r="BH9" s="5"/>
      <c r="BI9" s="25"/>
      <c r="BJ9" s="5"/>
      <c r="BK9" s="25"/>
      <c r="BL9" s="5"/>
      <c r="BM9" s="25"/>
      <c r="BN9" s="5"/>
      <c r="BO9" s="48"/>
      <c r="BP9" s="25"/>
      <c r="BQ9" s="5"/>
      <c r="BR9" s="25"/>
      <c r="BS9" s="5"/>
      <c r="BT9" s="25"/>
      <c r="BU9" s="5"/>
      <c r="BV9" s="25"/>
      <c r="BW9" s="5"/>
      <c r="BX9" s="25"/>
      <c r="BY9" s="5"/>
      <c r="BZ9" s="48"/>
      <c r="CA9" s="25"/>
      <c r="CB9" s="5"/>
      <c r="CC9" s="25"/>
      <c r="CD9" s="5"/>
      <c r="CE9" s="25"/>
      <c r="CF9" s="5"/>
      <c r="CG9" s="25"/>
      <c r="CH9" s="5"/>
      <c r="CI9" s="25"/>
      <c r="CJ9" s="5"/>
      <c r="CK9" s="48"/>
      <c r="CL9" s="25"/>
      <c r="CM9" s="5"/>
      <c r="CN9" s="25"/>
      <c r="CO9" s="5"/>
      <c r="CP9" s="25"/>
      <c r="CQ9" s="5"/>
      <c r="CR9" s="25"/>
      <c r="CS9" s="5"/>
      <c r="CT9" s="25"/>
      <c r="CU9" s="5"/>
      <c r="CV9" s="48"/>
      <c r="CW9" s="25"/>
      <c r="CX9" s="5"/>
      <c r="CY9" s="25"/>
      <c r="CZ9" s="5"/>
      <c r="DA9" s="25"/>
      <c r="DB9" s="5"/>
      <c r="DC9" s="25"/>
      <c r="DD9" s="5"/>
      <c r="DE9" s="25"/>
      <c r="DF9" s="5"/>
      <c r="DG9" s="48"/>
      <c r="DH9" s="25"/>
      <c r="DI9" s="5"/>
      <c r="DJ9" s="25"/>
      <c r="DK9" s="5"/>
      <c r="DL9" s="25"/>
      <c r="DM9" s="5"/>
      <c r="DN9" s="25"/>
      <c r="DO9" s="5"/>
      <c r="DP9" s="25"/>
      <c r="DQ9" s="5"/>
      <c r="DR9" s="48"/>
      <c r="DS9" s="25"/>
      <c r="DT9" s="5"/>
      <c r="DU9" s="25"/>
      <c r="DV9" s="5"/>
      <c r="DW9" s="25"/>
      <c r="DX9" s="5"/>
      <c r="DY9" s="25"/>
      <c r="DZ9" s="5"/>
    </row>
    <row r="10" spans="1:130" s="85" customFormat="1" ht="14.25" x14ac:dyDescent="0.2">
      <c r="A10" s="49" t="s">
        <v>133</v>
      </c>
      <c r="B10" s="21">
        <v>307900319</v>
      </c>
      <c r="C10" s="22">
        <v>29996</v>
      </c>
      <c r="D10" s="21">
        <v>261087925</v>
      </c>
      <c r="E10" s="22">
        <v>263315</v>
      </c>
      <c r="F10" s="21">
        <v>37998701</v>
      </c>
      <c r="G10" s="22">
        <v>233440</v>
      </c>
      <c r="H10" s="21">
        <v>6987416</v>
      </c>
      <c r="I10" s="22">
        <v>77858</v>
      </c>
      <c r="J10" s="21">
        <v>106806</v>
      </c>
      <c r="K10" s="22">
        <v>10575</v>
      </c>
      <c r="L10" s="164" t="s">
        <v>133</v>
      </c>
      <c r="M10" s="23">
        <v>88850</v>
      </c>
      <c r="N10" s="50">
        <v>10161</v>
      </c>
      <c r="O10" s="19">
        <v>211816</v>
      </c>
      <c r="P10" s="50">
        <v>17644</v>
      </c>
      <c r="Q10" s="19">
        <v>77226</v>
      </c>
      <c r="R10" s="50">
        <v>6899</v>
      </c>
      <c r="S10" s="19">
        <v>562343</v>
      </c>
      <c r="T10" s="50">
        <v>20646</v>
      </c>
      <c r="U10" s="19">
        <v>160623</v>
      </c>
      <c r="V10" s="50">
        <v>10427</v>
      </c>
      <c r="W10" s="164" t="s">
        <v>133</v>
      </c>
      <c r="X10" s="19">
        <v>91295</v>
      </c>
      <c r="Y10" s="50">
        <v>7653</v>
      </c>
      <c r="Z10" s="19">
        <v>26631</v>
      </c>
      <c r="AA10" s="50">
        <v>3629</v>
      </c>
      <c r="AB10" s="19">
        <v>49732</v>
      </c>
      <c r="AC10" s="50">
        <v>4949</v>
      </c>
      <c r="AD10" s="19">
        <v>437202</v>
      </c>
      <c r="AE10" s="50">
        <v>19015</v>
      </c>
      <c r="AF10" s="19">
        <v>248892</v>
      </c>
      <c r="AG10" s="50">
        <v>13318</v>
      </c>
      <c r="AH10" s="164" t="s">
        <v>133</v>
      </c>
      <c r="AI10" s="19">
        <v>61940</v>
      </c>
      <c r="AJ10" s="50">
        <v>7295</v>
      </c>
      <c r="AK10" s="19">
        <v>57831</v>
      </c>
      <c r="AL10" s="50">
        <v>7401</v>
      </c>
      <c r="AM10" s="19">
        <v>269008</v>
      </c>
      <c r="AN10" s="50">
        <v>13750</v>
      </c>
      <c r="AO10" s="19">
        <v>143228</v>
      </c>
      <c r="AP10" s="50">
        <v>10568</v>
      </c>
      <c r="AQ10" s="19">
        <v>74516</v>
      </c>
      <c r="AR10" s="50">
        <v>6398</v>
      </c>
      <c r="AS10" s="164" t="s">
        <v>133</v>
      </c>
      <c r="AT10" s="19">
        <v>94180</v>
      </c>
      <c r="AU10" s="50">
        <v>10699</v>
      </c>
      <c r="AV10" s="19">
        <v>99256</v>
      </c>
      <c r="AW10" s="50">
        <v>7329</v>
      </c>
      <c r="AX10" s="19">
        <v>86593</v>
      </c>
      <c r="AY10" s="50">
        <v>8952</v>
      </c>
      <c r="AZ10" s="19">
        <v>33729</v>
      </c>
      <c r="BA10" s="50">
        <v>4154</v>
      </c>
      <c r="BB10" s="19">
        <v>165041</v>
      </c>
      <c r="BC10" s="50">
        <v>11278</v>
      </c>
      <c r="BD10" s="164" t="s">
        <v>133</v>
      </c>
      <c r="BE10" s="19">
        <v>145869</v>
      </c>
      <c r="BF10" s="50">
        <v>10414</v>
      </c>
      <c r="BG10" s="19">
        <v>186505</v>
      </c>
      <c r="BH10" s="50">
        <v>13304</v>
      </c>
      <c r="BI10" s="19">
        <v>103253</v>
      </c>
      <c r="BJ10" s="50">
        <v>6978</v>
      </c>
      <c r="BK10" s="19">
        <v>68597</v>
      </c>
      <c r="BL10" s="50">
        <v>7559</v>
      </c>
      <c r="BM10" s="19">
        <v>138404</v>
      </c>
      <c r="BN10" s="50">
        <v>11145</v>
      </c>
      <c r="BO10" s="164" t="s">
        <v>133</v>
      </c>
      <c r="BP10" s="19">
        <v>31204</v>
      </c>
      <c r="BQ10" s="50">
        <v>4179</v>
      </c>
      <c r="BR10" s="19">
        <v>52809</v>
      </c>
      <c r="BS10" s="50">
        <v>6362</v>
      </c>
      <c r="BT10" s="19">
        <v>115943</v>
      </c>
      <c r="BU10" s="50">
        <v>8686</v>
      </c>
      <c r="BV10" s="19">
        <v>43277</v>
      </c>
      <c r="BW10" s="50">
        <v>4875</v>
      </c>
      <c r="BX10" s="19">
        <v>216369</v>
      </c>
      <c r="BY10" s="50">
        <v>12474</v>
      </c>
      <c r="BZ10" s="164" t="s">
        <v>133</v>
      </c>
      <c r="CA10" s="19">
        <v>61431</v>
      </c>
      <c r="CB10" s="50">
        <v>5579</v>
      </c>
      <c r="CC10" s="19">
        <v>377800</v>
      </c>
      <c r="CD10" s="50">
        <v>15333</v>
      </c>
      <c r="CE10" s="19">
        <v>225147</v>
      </c>
      <c r="CF10" s="50">
        <v>14191</v>
      </c>
      <c r="CG10" s="19">
        <v>26563</v>
      </c>
      <c r="CH10" s="50">
        <v>3090</v>
      </c>
      <c r="CI10" s="19">
        <v>206049</v>
      </c>
      <c r="CJ10" s="50">
        <v>11406</v>
      </c>
      <c r="CK10" s="164" t="s">
        <v>133</v>
      </c>
      <c r="CL10" s="19">
        <v>81009</v>
      </c>
      <c r="CM10" s="50">
        <v>8616</v>
      </c>
      <c r="CN10" s="19">
        <v>109795</v>
      </c>
      <c r="CO10" s="50">
        <v>8590</v>
      </c>
      <c r="CP10" s="19">
        <v>215127</v>
      </c>
      <c r="CQ10" s="50">
        <v>11482</v>
      </c>
      <c r="CR10" s="19">
        <v>31065</v>
      </c>
      <c r="CS10" s="50">
        <v>4192</v>
      </c>
      <c r="CT10" s="19">
        <v>121426</v>
      </c>
      <c r="CU10" s="50">
        <v>9952</v>
      </c>
      <c r="CV10" s="164" t="s">
        <v>133</v>
      </c>
      <c r="CW10" s="19">
        <v>29383</v>
      </c>
      <c r="CX10" s="50">
        <v>4358</v>
      </c>
      <c r="CY10" s="19">
        <v>154243</v>
      </c>
      <c r="CZ10" s="50">
        <v>9679</v>
      </c>
      <c r="DA10" s="19">
        <v>404839</v>
      </c>
      <c r="DB10" s="50">
        <v>17998</v>
      </c>
      <c r="DC10" s="19">
        <v>73211</v>
      </c>
      <c r="DD10" s="50">
        <v>7130</v>
      </c>
      <c r="DE10" s="19">
        <v>18172</v>
      </c>
      <c r="DF10" s="50">
        <v>2845</v>
      </c>
      <c r="DG10" s="164" t="s">
        <v>133</v>
      </c>
      <c r="DH10" s="19">
        <v>229227</v>
      </c>
      <c r="DI10" s="50">
        <v>11582</v>
      </c>
      <c r="DJ10" s="19">
        <v>190644</v>
      </c>
      <c r="DK10" s="50">
        <v>11567</v>
      </c>
      <c r="DL10" s="19">
        <v>45956</v>
      </c>
      <c r="DM10" s="50">
        <v>5684</v>
      </c>
      <c r="DN10" s="19">
        <v>105370</v>
      </c>
      <c r="DO10" s="50">
        <v>8011</v>
      </c>
      <c r="DP10" s="19">
        <v>31991</v>
      </c>
      <c r="DQ10" s="50">
        <v>4631</v>
      </c>
      <c r="DR10" s="164" t="s">
        <v>133</v>
      </c>
      <c r="DS10" s="19">
        <v>1826277</v>
      </c>
      <c r="DT10" s="50">
        <v>39657</v>
      </c>
      <c r="DU10" s="19">
        <v>76218</v>
      </c>
      <c r="DV10" s="50">
        <v>8799</v>
      </c>
      <c r="DW10" s="19">
        <v>13131</v>
      </c>
      <c r="DX10" s="50">
        <v>3168</v>
      </c>
      <c r="DY10" s="19">
        <v>1736928</v>
      </c>
      <c r="DZ10" s="50">
        <v>37914</v>
      </c>
    </row>
    <row r="11" spans="1:130" s="85" customFormat="1" x14ac:dyDescent="0.2">
      <c r="A11" s="51"/>
      <c r="B11" s="18"/>
      <c r="C11" s="17"/>
      <c r="D11" s="18"/>
      <c r="E11" s="17"/>
      <c r="F11" s="18"/>
      <c r="G11" s="17"/>
      <c r="H11" s="18"/>
      <c r="I11" s="17"/>
      <c r="J11" s="18"/>
      <c r="K11" s="17"/>
      <c r="L11" s="84"/>
      <c r="M11" s="21"/>
      <c r="N11" s="22"/>
      <c r="O11" s="18"/>
      <c r="P11" s="17"/>
      <c r="Q11" s="18"/>
      <c r="R11" s="17"/>
      <c r="S11" s="18"/>
      <c r="T11" s="17"/>
      <c r="U11" s="18"/>
      <c r="V11" s="17"/>
      <c r="W11" s="84"/>
      <c r="X11" s="18"/>
      <c r="Y11" s="17"/>
      <c r="Z11" s="18"/>
      <c r="AA11" s="17"/>
      <c r="AB11" s="18"/>
      <c r="AC11" s="17"/>
      <c r="AD11" s="18"/>
      <c r="AE11" s="17"/>
      <c r="AF11" s="18"/>
      <c r="AG11" s="17"/>
      <c r="AH11" s="84"/>
      <c r="AI11" s="18"/>
      <c r="AJ11" s="17"/>
      <c r="AK11" s="18"/>
      <c r="AL11" s="17"/>
      <c r="AM11" s="18"/>
      <c r="AN11" s="17"/>
      <c r="AO11" s="18"/>
      <c r="AP11" s="17"/>
      <c r="AQ11" s="18"/>
      <c r="AR11" s="17"/>
      <c r="AS11" s="84"/>
      <c r="AT11" s="18"/>
      <c r="AU11" s="17"/>
      <c r="AV11" s="18"/>
      <c r="AW11" s="17"/>
      <c r="AX11" s="18"/>
      <c r="AY11" s="17"/>
      <c r="AZ11" s="18"/>
      <c r="BA11" s="17"/>
      <c r="BB11" s="18"/>
      <c r="BC11" s="17"/>
      <c r="BD11" s="84"/>
      <c r="BE11" s="18"/>
      <c r="BF11" s="17"/>
      <c r="BG11" s="18"/>
      <c r="BH11" s="17"/>
      <c r="BI11" s="18"/>
      <c r="BJ11" s="17"/>
      <c r="BK11" s="18"/>
      <c r="BL11" s="17"/>
      <c r="BM11" s="18"/>
      <c r="BN11" s="17"/>
      <c r="BO11" s="84"/>
      <c r="BP11" s="18"/>
      <c r="BQ11" s="17"/>
      <c r="BR11" s="18"/>
      <c r="BS11" s="17"/>
      <c r="BT11" s="18"/>
      <c r="BU11" s="17"/>
      <c r="BV11" s="18"/>
      <c r="BW11" s="17"/>
      <c r="BX11" s="18"/>
      <c r="BY11" s="17"/>
      <c r="BZ11" s="84"/>
      <c r="CA11" s="18"/>
      <c r="CB11" s="17"/>
      <c r="CC11" s="18"/>
      <c r="CD11" s="17"/>
      <c r="CE11" s="18"/>
      <c r="CF11" s="17"/>
      <c r="CG11" s="18"/>
      <c r="CH11" s="17"/>
      <c r="CI11" s="18"/>
      <c r="CJ11" s="17"/>
      <c r="CK11" s="84"/>
      <c r="CL11" s="18"/>
      <c r="CM11" s="17"/>
      <c r="CN11" s="18"/>
      <c r="CO11" s="17"/>
      <c r="CP11" s="18"/>
      <c r="CQ11" s="17"/>
      <c r="CR11" s="18"/>
      <c r="CS11" s="17"/>
      <c r="CT11" s="18"/>
      <c r="CU11" s="17"/>
      <c r="CV11" s="84"/>
      <c r="CW11" s="18"/>
      <c r="CX11" s="17"/>
      <c r="CY11" s="18"/>
      <c r="CZ11" s="17"/>
      <c r="DA11" s="18"/>
      <c r="DB11" s="17"/>
      <c r="DC11" s="18"/>
      <c r="DD11" s="17"/>
      <c r="DE11" s="18"/>
      <c r="DF11" s="17"/>
      <c r="DG11" s="84"/>
      <c r="DH11" s="18"/>
      <c r="DI11" s="17"/>
      <c r="DJ11" s="18"/>
      <c r="DK11" s="17"/>
      <c r="DL11" s="18"/>
      <c r="DM11" s="17"/>
      <c r="DN11" s="18"/>
      <c r="DO11" s="17"/>
      <c r="DP11" s="18"/>
      <c r="DQ11" s="17"/>
      <c r="DR11" s="84"/>
      <c r="DS11" s="21"/>
      <c r="DT11" s="22"/>
      <c r="DU11" s="21"/>
      <c r="DV11" s="22"/>
      <c r="DW11" s="21"/>
      <c r="DX11" s="22"/>
      <c r="DY11" s="21"/>
      <c r="DZ11" s="22"/>
    </row>
    <row r="12" spans="1:130" x14ac:dyDescent="0.2">
      <c r="A12" s="52" t="s">
        <v>0</v>
      </c>
      <c r="B12" s="53">
        <v>4745278</v>
      </c>
      <c r="C12" s="54">
        <v>4078</v>
      </c>
      <c r="D12" s="53">
        <v>4024442</v>
      </c>
      <c r="E12" s="54">
        <v>22751</v>
      </c>
      <c r="F12" s="53">
        <v>588293</v>
      </c>
      <c r="G12" s="54">
        <v>20366</v>
      </c>
      <c r="H12" s="53">
        <v>117726</v>
      </c>
      <c r="I12" s="54">
        <v>9414</v>
      </c>
      <c r="J12" s="56" t="s">
        <v>61</v>
      </c>
      <c r="K12" s="50" t="s">
        <v>61</v>
      </c>
      <c r="L12" s="52" t="s">
        <v>0</v>
      </c>
      <c r="M12" s="23">
        <v>1771</v>
      </c>
      <c r="N12" s="50">
        <v>1098</v>
      </c>
      <c r="O12" s="19">
        <v>1677</v>
      </c>
      <c r="P12" s="50">
        <v>1060</v>
      </c>
      <c r="Q12" s="19">
        <v>1642</v>
      </c>
      <c r="R12" s="50">
        <v>1063</v>
      </c>
      <c r="S12" s="19">
        <v>3389</v>
      </c>
      <c r="T12" s="50">
        <v>1286</v>
      </c>
      <c r="U12" s="19">
        <v>348</v>
      </c>
      <c r="V12" s="50">
        <v>295</v>
      </c>
      <c r="W12" s="52" t="s">
        <v>0</v>
      </c>
      <c r="X12" s="19">
        <v>2921</v>
      </c>
      <c r="Y12" s="50">
        <v>3231</v>
      </c>
      <c r="Z12" s="19">
        <v>232</v>
      </c>
      <c r="AA12" s="50">
        <v>301</v>
      </c>
      <c r="AB12" s="19">
        <v>399</v>
      </c>
      <c r="AC12" s="50">
        <v>359</v>
      </c>
      <c r="AD12" s="19">
        <v>20063</v>
      </c>
      <c r="AE12" s="50">
        <v>4141</v>
      </c>
      <c r="AF12" s="19">
        <v>19346</v>
      </c>
      <c r="AG12" s="50">
        <v>3711</v>
      </c>
      <c r="AH12" s="52" t="s">
        <v>0</v>
      </c>
      <c r="AI12" s="19">
        <v>1259</v>
      </c>
      <c r="AJ12" s="50">
        <v>1292</v>
      </c>
      <c r="AK12" s="19">
        <v>137</v>
      </c>
      <c r="AL12" s="50">
        <v>173</v>
      </c>
      <c r="AM12" s="19">
        <v>6991</v>
      </c>
      <c r="AN12" s="50">
        <v>3376</v>
      </c>
      <c r="AO12" s="19">
        <v>1434</v>
      </c>
      <c r="AP12" s="50">
        <v>634</v>
      </c>
      <c r="AQ12" s="19">
        <v>30</v>
      </c>
      <c r="AR12" s="50">
        <v>52</v>
      </c>
      <c r="AS12" s="52" t="s">
        <v>0</v>
      </c>
      <c r="AT12" s="19">
        <v>842</v>
      </c>
      <c r="AU12" s="50">
        <v>632</v>
      </c>
      <c r="AV12" s="19">
        <v>2686</v>
      </c>
      <c r="AW12" s="50">
        <v>856</v>
      </c>
      <c r="AX12" s="19">
        <v>2413</v>
      </c>
      <c r="AY12" s="50">
        <v>972</v>
      </c>
      <c r="AZ12" s="19">
        <v>626</v>
      </c>
      <c r="BA12" s="50">
        <v>378</v>
      </c>
      <c r="BB12" s="19">
        <v>1606</v>
      </c>
      <c r="BC12" s="50">
        <v>987</v>
      </c>
      <c r="BD12" s="52" t="s">
        <v>0</v>
      </c>
      <c r="BE12" s="19">
        <v>112</v>
      </c>
      <c r="BF12" s="50">
        <v>146</v>
      </c>
      <c r="BG12" s="19">
        <v>2797</v>
      </c>
      <c r="BH12" s="50">
        <v>1250</v>
      </c>
      <c r="BI12" s="19">
        <v>327</v>
      </c>
      <c r="BJ12" s="50">
        <v>342</v>
      </c>
      <c r="BK12" s="19">
        <v>3945</v>
      </c>
      <c r="BL12" s="50">
        <v>1492</v>
      </c>
      <c r="BM12" s="19">
        <v>1086</v>
      </c>
      <c r="BN12" s="50">
        <v>536</v>
      </c>
      <c r="BO12" s="52" t="s">
        <v>0</v>
      </c>
      <c r="BP12" s="19">
        <v>317</v>
      </c>
      <c r="BQ12" s="50">
        <v>463</v>
      </c>
      <c r="BR12" s="19">
        <v>770</v>
      </c>
      <c r="BS12" s="50">
        <v>638</v>
      </c>
      <c r="BT12" s="19">
        <v>257</v>
      </c>
      <c r="BU12" s="50">
        <v>333</v>
      </c>
      <c r="BV12" s="19">
        <v>64</v>
      </c>
      <c r="BW12" s="50">
        <v>109</v>
      </c>
      <c r="BX12" s="19">
        <v>1996</v>
      </c>
      <c r="BY12" s="50">
        <v>2284</v>
      </c>
      <c r="BZ12" s="52" t="s">
        <v>0</v>
      </c>
      <c r="CA12" s="19">
        <v>119</v>
      </c>
      <c r="CB12" s="50">
        <v>184</v>
      </c>
      <c r="CC12" s="19">
        <v>1108</v>
      </c>
      <c r="CD12" s="50">
        <v>442</v>
      </c>
      <c r="CE12" s="19">
        <v>2697</v>
      </c>
      <c r="CF12" s="50">
        <v>1820</v>
      </c>
      <c r="CG12" s="19">
        <v>284</v>
      </c>
      <c r="CH12" s="50">
        <v>333</v>
      </c>
      <c r="CI12" s="19">
        <v>2596</v>
      </c>
      <c r="CJ12" s="50">
        <v>958</v>
      </c>
      <c r="CK12" s="52" t="s">
        <v>0</v>
      </c>
      <c r="CL12" s="19">
        <v>973</v>
      </c>
      <c r="CM12" s="50">
        <v>840</v>
      </c>
      <c r="CN12" s="19">
        <v>169</v>
      </c>
      <c r="CO12" s="50">
        <v>182</v>
      </c>
      <c r="CP12" s="19">
        <v>1075</v>
      </c>
      <c r="CQ12" s="50">
        <v>474</v>
      </c>
      <c r="CR12" s="19">
        <v>0</v>
      </c>
      <c r="CS12" s="50">
        <v>190</v>
      </c>
      <c r="CT12" s="19">
        <v>2036</v>
      </c>
      <c r="CU12" s="50">
        <v>973</v>
      </c>
      <c r="CV12" s="52" t="s">
        <v>0</v>
      </c>
      <c r="CW12" s="19">
        <v>90</v>
      </c>
      <c r="CX12" s="50">
        <v>98</v>
      </c>
      <c r="CY12" s="19">
        <v>8710</v>
      </c>
      <c r="CZ12" s="50">
        <v>2300</v>
      </c>
      <c r="DA12" s="19">
        <v>7973</v>
      </c>
      <c r="DB12" s="50">
        <v>2240</v>
      </c>
      <c r="DC12" s="19">
        <v>300</v>
      </c>
      <c r="DD12" s="50">
        <v>390</v>
      </c>
      <c r="DE12" s="19">
        <v>66</v>
      </c>
      <c r="DF12" s="50">
        <v>108</v>
      </c>
      <c r="DG12" s="52" t="s">
        <v>0</v>
      </c>
      <c r="DH12" s="19">
        <v>4935</v>
      </c>
      <c r="DI12" s="50">
        <v>2151</v>
      </c>
      <c r="DJ12" s="19">
        <v>2621</v>
      </c>
      <c r="DK12" s="50">
        <v>1272</v>
      </c>
      <c r="DL12" s="19">
        <v>65</v>
      </c>
      <c r="DM12" s="50">
        <v>110</v>
      </c>
      <c r="DN12" s="19">
        <v>417</v>
      </c>
      <c r="DO12" s="50">
        <v>457</v>
      </c>
      <c r="DP12" s="19">
        <v>9</v>
      </c>
      <c r="DQ12" s="50">
        <v>15</v>
      </c>
      <c r="DR12" s="52" t="s">
        <v>0</v>
      </c>
      <c r="DS12" s="19">
        <v>14817</v>
      </c>
      <c r="DT12" s="50">
        <v>2811</v>
      </c>
      <c r="DU12" s="19">
        <v>569</v>
      </c>
      <c r="DV12" s="50">
        <v>601</v>
      </c>
      <c r="DW12" s="19">
        <v>0</v>
      </c>
      <c r="DX12" s="50">
        <v>190</v>
      </c>
      <c r="DY12" s="19">
        <v>14248</v>
      </c>
      <c r="DZ12" s="50">
        <v>2893</v>
      </c>
    </row>
    <row r="13" spans="1:130" x14ac:dyDescent="0.2">
      <c r="A13" s="52" t="s">
        <v>1</v>
      </c>
      <c r="B13" s="53">
        <v>711962</v>
      </c>
      <c r="C13" s="54">
        <v>1401</v>
      </c>
      <c r="D13" s="53">
        <v>571857</v>
      </c>
      <c r="E13" s="54">
        <v>8892</v>
      </c>
      <c r="F13" s="53">
        <v>100280</v>
      </c>
      <c r="G13" s="54">
        <v>8388</v>
      </c>
      <c r="H13" s="53">
        <v>35084</v>
      </c>
      <c r="I13" s="54">
        <v>4168</v>
      </c>
      <c r="J13" s="19">
        <v>93</v>
      </c>
      <c r="K13" s="50">
        <v>113</v>
      </c>
      <c r="L13" s="52" t="s">
        <v>1</v>
      </c>
      <c r="M13" s="56" t="s">
        <v>61</v>
      </c>
      <c r="N13" s="50" t="s">
        <v>61</v>
      </c>
      <c r="O13" s="23">
        <v>2467</v>
      </c>
      <c r="P13" s="50">
        <v>1902</v>
      </c>
      <c r="Q13" s="19">
        <v>190</v>
      </c>
      <c r="R13" s="50">
        <v>258</v>
      </c>
      <c r="S13" s="19">
        <v>3098</v>
      </c>
      <c r="T13" s="50">
        <v>1921</v>
      </c>
      <c r="U13" s="19">
        <v>1583</v>
      </c>
      <c r="V13" s="50">
        <v>727</v>
      </c>
      <c r="W13" s="52" t="s">
        <v>1</v>
      </c>
      <c r="X13" s="19">
        <v>138</v>
      </c>
      <c r="Y13" s="50">
        <v>167</v>
      </c>
      <c r="Z13" s="19">
        <v>11</v>
      </c>
      <c r="AA13" s="50">
        <v>24</v>
      </c>
      <c r="AB13" s="19">
        <v>140</v>
      </c>
      <c r="AC13" s="50">
        <v>220</v>
      </c>
      <c r="AD13" s="19">
        <v>1188</v>
      </c>
      <c r="AE13" s="50">
        <v>476</v>
      </c>
      <c r="AF13" s="19">
        <v>556</v>
      </c>
      <c r="AG13" s="50">
        <v>419</v>
      </c>
      <c r="AH13" s="52" t="s">
        <v>1</v>
      </c>
      <c r="AI13" s="19">
        <v>1366</v>
      </c>
      <c r="AJ13" s="50">
        <v>703</v>
      </c>
      <c r="AK13" s="19">
        <v>475</v>
      </c>
      <c r="AL13" s="50">
        <v>253</v>
      </c>
      <c r="AM13" s="19">
        <v>985</v>
      </c>
      <c r="AN13" s="50">
        <v>686</v>
      </c>
      <c r="AO13" s="19">
        <v>181</v>
      </c>
      <c r="AP13" s="50">
        <v>156</v>
      </c>
      <c r="AQ13" s="19">
        <v>319</v>
      </c>
      <c r="AR13" s="50">
        <v>374</v>
      </c>
      <c r="AS13" s="52" t="s">
        <v>1</v>
      </c>
      <c r="AT13" s="19">
        <v>750</v>
      </c>
      <c r="AU13" s="50">
        <v>741</v>
      </c>
      <c r="AV13" s="19">
        <v>237</v>
      </c>
      <c r="AW13" s="50">
        <v>354</v>
      </c>
      <c r="AX13" s="19">
        <v>1077</v>
      </c>
      <c r="AY13" s="50">
        <v>1276</v>
      </c>
      <c r="AZ13" s="19">
        <v>0</v>
      </c>
      <c r="BA13" s="50">
        <v>149</v>
      </c>
      <c r="BB13" s="19">
        <v>216</v>
      </c>
      <c r="BC13" s="50">
        <v>155</v>
      </c>
      <c r="BD13" s="52" t="s">
        <v>1</v>
      </c>
      <c r="BE13" s="19">
        <v>141</v>
      </c>
      <c r="BF13" s="50">
        <v>120</v>
      </c>
      <c r="BG13" s="19">
        <v>771</v>
      </c>
      <c r="BH13" s="50">
        <v>435</v>
      </c>
      <c r="BI13" s="19">
        <v>593</v>
      </c>
      <c r="BJ13" s="50">
        <v>568</v>
      </c>
      <c r="BK13" s="19">
        <v>554</v>
      </c>
      <c r="BL13" s="50">
        <v>904</v>
      </c>
      <c r="BM13" s="19">
        <v>921</v>
      </c>
      <c r="BN13" s="50">
        <v>1014</v>
      </c>
      <c r="BO13" s="52" t="s">
        <v>1</v>
      </c>
      <c r="BP13" s="19">
        <v>248</v>
      </c>
      <c r="BQ13" s="50">
        <v>185</v>
      </c>
      <c r="BR13" s="19">
        <v>5</v>
      </c>
      <c r="BS13" s="50">
        <v>12</v>
      </c>
      <c r="BT13" s="19">
        <v>532</v>
      </c>
      <c r="BU13" s="50">
        <v>485</v>
      </c>
      <c r="BV13" s="19">
        <v>520</v>
      </c>
      <c r="BW13" s="50">
        <v>744</v>
      </c>
      <c r="BX13" s="19">
        <v>128</v>
      </c>
      <c r="BY13" s="50">
        <v>136</v>
      </c>
      <c r="BZ13" s="52" t="s">
        <v>1</v>
      </c>
      <c r="CA13" s="19">
        <v>226</v>
      </c>
      <c r="CB13" s="50">
        <v>188</v>
      </c>
      <c r="CC13" s="19">
        <v>940</v>
      </c>
      <c r="CD13" s="50">
        <v>613</v>
      </c>
      <c r="CE13" s="19">
        <v>470</v>
      </c>
      <c r="CF13" s="50">
        <v>404</v>
      </c>
      <c r="CG13" s="19">
        <v>0</v>
      </c>
      <c r="CH13" s="50">
        <v>149</v>
      </c>
      <c r="CI13" s="19">
        <v>319</v>
      </c>
      <c r="CJ13" s="50">
        <v>286</v>
      </c>
      <c r="CK13" s="52" t="s">
        <v>1</v>
      </c>
      <c r="CL13" s="19">
        <v>616</v>
      </c>
      <c r="CM13" s="50">
        <v>733</v>
      </c>
      <c r="CN13" s="19">
        <v>2161</v>
      </c>
      <c r="CO13" s="50">
        <v>841</v>
      </c>
      <c r="CP13" s="19">
        <v>378</v>
      </c>
      <c r="CQ13" s="50">
        <v>371</v>
      </c>
      <c r="CR13" s="19">
        <v>0</v>
      </c>
      <c r="CS13" s="50">
        <v>149</v>
      </c>
      <c r="CT13" s="19">
        <v>186</v>
      </c>
      <c r="CU13" s="50">
        <v>182</v>
      </c>
      <c r="CV13" s="52" t="s">
        <v>1</v>
      </c>
      <c r="CW13" s="19">
        <v>301</v>
      </c>
      <c r="CX13" s="50">
        <v>343</v>
      </c>
      <c r="CY13" s="19">
        <v>388</v>
      </c>
      <c r="CZ13" s="50">
        <v>308</v>
      </c>
      <c r="DA13" s="19">
        <v>2492</v>
      </c>
      <c r="DB13" s="50">
        <v>1105</v>
      </c>
      <c r="DC13" s="19">
        <v>662</v>
      </c>
      <c r="DD13" s="50">
        <v>731</v>
      </c>
      <c r="DE13" s="19">
        <v>68</v>
      </c>
      <c r="DF13" s="50">
        <v>105</v>
      </c>
      <c r="DG13" s="52" t="s">
        <v>1</v>
      </c>
      <c r="DH13" s="19">
        <v>1488</v>
      </c>
      <c r="DI13" s="50">
        <v>1112</v>
      </c>
      <c r="DJ13" s="19">
        <v>4548</v>
      </c>
      <c r="DK13" s="50">
        <v>1520</v>
      </c>
      <c r="DL13" s="19">
        <v>89</v>
      </c>
      <c r="DM13" s="50">
        <v>75</v>
      </c>
      <c r="DN13" s="19">
        <v>23</v>
      </c>
      <c r="DO13" s="50">
        <v>35</v>
      </c>
      <c r="DP13" s="19">
        <v>246</v>
      </c>
      <c r="DQ13" s="50">
        <v>272</v>
      </c>
      <c r="DR13" s="52" t="s">
        <v>1</v>
      </c>
      <c r="DS13" s="19">
        <v>4741</v>
      </c>
      <c r="DT13" s="50">
        <v>1264</v>
      </c>
      <c r="DU13" s="19">
        <v>1044</v>
      </c>
      <c r="DV13" s="50">
        <v>962</v>
      </c>
      <c r="DW13" s="19">
        <v>0</v>
      </c>
      <c r="DX13" s="50">
        <v>149</v>
      </c>
      <c r="DY13" s="19">
        <v>3697</v>
      </c>
      <c r="DZ13" s="50">
        <v>901</v>
      </c>
    </row>
    <row r="14" spans="1:130" x14ac:dyDescent="0.2">
      <c r="A14" s="52" t="s">
        <v>2</v>
      </c>
      <c r="B14" s="53">
        <v>6402301</v>
      </c>
      <c r="C14" s="54">
        <v>5660</v>
      </c>
      <c r="D14" s="53">
        <v>5107496</v>
      </c>
      <c r="E14" s="54">
        <v>39045</v>
      </c>
      <c r="F14" s="53">
        <v>1028366</v>
      </c>
      <c r="G14" s="54">
        <v>36556</v>
      </c>
      <c r="H14" s="53">
        <v>222877</v>
      </c>
      <c r="I14" s="54">
        <v>14358</v>
      </c>
      <c r="J14" s="19">
        <v>833</v>
      </c>
      <c r="K14" s="50">
        <v>587</v>
      </c>
      <c r="L14" s="52" t="s">
        <v>2</v>
      </c>
      <c r="M14" s="23">
        <v>5001</v>
      </c>
      <c r="N14" s="50">
        <v>2214</v>
      </c>
      <c r="O14" s="56" t="s">
        <v>61</v>
      </c>
      <c r="P14" s="50" t="s">
        <v>61</v>
      </c>
      <c r="Q14" s="23">
        <v>1066</v>
      </c>
      <c r="R14" s="50">
        <v>740</v>
      </c>
      <c r="S14" s="19">
        <v>49635</v>
      </c>
      <c r="T14" s="50">
        <v>8755</v>
      </c>
      <c r="U14" s="19">
        <v>10189</v>
      </c>
      <c r="V14" s="50">
        <v>2958</v>
      </c>
      <c r="W14" s="52" t="s">
        <v>2</v>
      </c>
      <c r="X14" s="19">
        <v>1875</v>
      </c>
      <c r="Y14" s="50">
        <v>1213</v>
      </c>
      <c r="Z14" s="19">
        <v>0</v>
      </c>
      <c r="AA14" s="50">
        <v>229</v>
      </c>
      <c r="AB14" s="19">
        <v>389</v>
      </c>
      <c r="AC14" s="50">
        <v>389</v>
      </c>
      <c r="AD14" s="19">
        <v>3732</v>
      </c>
      <c r="AE14" s="50">
        <v>1842</v>
      </c>
      <c r="AF14" s="19">
        <v>2206</v>
      </c>
      <c r="AG14" s="50">
        <v>1147</v>
      </c>
      <c r="AH14" s="52" t="s">
        <v>2</v>
      </c>
      <c r="AI14" s="19">
        <v>2199</v>
      </c>
      <c r="AJ14" s="50">
        <v>1109</v>
      </c>
      <c r="AK14" s="19">
        <v>2190</v>
      </c>
      <c r="AL14" s="50">
        <v>1183</v>
      </c>
      <c r="AM14" s="19">
        <v>10035</v>
      </c>
      <c r="AN14" s="50">
        <v>4129</v>
      </c>
      <c r="AO14" s="19">
        <v>5855</v>
      </c>
      <c r="AP14" s="50">
        <v>1956</v>
      </c>
      <c r="AQ14" s="19">
        <v>4526</v>
      </c>
      <c r="AR14" s="50">
        <v>1745</v>
      </c>
      <c r="AS14" s="52" t="s">
        <v>2</v>
      </c>
      <c r="AT14" s="19">
        <v>1708</v>
      </c>
      <c r="AU14" s="50">
        <v>883</v>
      </c>
      <c r="AV14" s="19">
        <v>2134</v>
      </c>
      <c r="AW14" s="50">
        <v>1257</v>
      </c>
      <c r="AX14" s="19">
        <v>844</v>
      </c>
      <c r="AY14" s="50">
        <v>867</v>
      </c>
      <c r="AZ14" s="19">
        <v>0</v>
      </c>
      <c r="BA14" s="50">
        <v>229</v>
      </c>
      <c r="BB14" s="19">
        <v>1918</v>
      </c>
      <c r="BC14" s="50">
        <v>1096</v>
      </c>
      <c r="BD14" s="52" t="s">
        <v>2</v>
      </c>
      <c r="BE14" s="19">
        <v>743</v>
      </c>
      <c r="BF14" s="50">
        <v>430</v>
      </c>
      <c r="BG14" s="19">
        <v>9396</v>
      </c>
      <c r="BH14" s="50">
        <v>5283</v>
      </c>
      <c r="BI14" s="19">
        <v>3297</v>
      </c>
      <c r="BJ14" s="50">
        <v>1064</v>
      </c>
      <c r="BK14" s="19">
        <v>1226</v>
      </c>
      <c r="BL14" s="50">
        <v>1492</v>
      </c>
      <c r="BM14" s="19">
        <v>3872</v>
      </c>
      <c r="BN14" s="50">
        <v>1689</v>
      </c>
      <c r="BO14" s="52" t="s">
        <v>2</v>
      </c>
      <c r="BP14" s="19">
        <v>2431</v>
      </c>
      <c r="BQ14" s="50">
        <v>1191</v>
      </c>
      <c r="BR14" s="19">
        <v>1393</v>
      </c>
      <c r="BS14" s="50">
        <v>798</v>
      </c>
      <c r="BT14" s="19">
        <v>8756</v>
      </c>
      <c r="BU14" s="50">
        <v>3417</v>
      </c>
      <c r="BV14" s="19">
        <v>228</v>
      </c>
      <c r="BW14" s="50">
        <v>229</v>
      </c>
      <c r="BX14" s="19">
        <v>3379</v>
      </c>
      <c r="BY14" s="50">
        <v>1757</v>
      </c>
      <c r="BZ14" s="52" t="s">
        <v>2</v>
      </c>
      <c r="CA14" s="19">
        <v>4610</v>
      </c>
      <c r="CB14" s="50">
        <v>1448</v>
      </c>
      <c r="CC14" s="19">
        <v>3880</v>
      </c>
      <c r="CD14" s="50">
        <v>1363</v>
      </c>
      <c r="CE14" s="19">
        <v>2548</v>
      </c>
      <c r="CF14" s="50">
        <v>1269</v>
      </c>
      <c r="CG14" s="19">
        <v>1159</v>
      </c>
      <c r="CH14" s="50">
        <v>891</v>
      </c>
      <c r="CI14" s="19">
        <v>4682</v>
      </c>
      <c r="CJ14" s="50">
        <v>2116</v>
      </c>
      <c r="CK14" s="52" t="s">
        <v>2</v>
      </c>
      <c r="CL14" s="19">
        <v>3219</v>
      </c>
      <c r="CM14" s="50">
        <v>1761</v>
      </c>
      <c r="CN14" s="19">
        <v>4613</v>
      </c>
      <c r="CO14" s="50">
        <v>1465</v>
      </c>
      <c r="CP14" s="19">
        <v>3436</v>
      </c>
      <c r="CQ14" s="50">
        <v>1476</v>
      </c>
      <c r="CR14" s="19">
        <v>72</v>
      </c>
      <c r="CS14" s="50">
        <v>131</v>
      </c>
      <c r="CT14" s="19">
        <v>1774</v>
      </c>
      <c r="CU14" s="50">
        <v>1932</v>
      </c>
      <c r="CV14" s="52" t="s">
        <v>2</v>
      </c>
      <c r="CW14" s="19">
        <v>1657</v>
      </c>
      <c r="CX14" s="50">
        <v>1589</v>
      </c>
      <c r="CY14" s="19">
        <v>1680</v>
      </c>
      <c r="CZ14" s="50">
        <v>647</v>
      </c>
      <c r="DA14" s="19">
        <v>12688</v>
      </c>
      <c r="DB14" s="50">
        <v>2976</v>
      </c>
      <c r="DC14" s="19">
        <v>10577</v>
      </c>
      <c r="DD14" s="50">
        <v>3336</v>
      </c>
      <c r="DE14" s="19">
        <v>0</v>
      </c>
      <c r="DF14" s="50">
        <v>229</v>
      </c>
      <c r="DG14" s="52" t="s">
        <v>2</v>
      </c>
      <c r="DH14" s="19">
        <v>2233</v>
      </c>
      <c r="DI14" s="50">
        <v>1094</v>
      </c>
      <c r="DJ14" s="19">
        <v>13940</v>
      </c>
      <c r="DK14" s="50">
        <v>5479</v>
      </c>
      <c r="DL14" s="19">
        <v>70</v>
      </c>
      <c r="DM14" s="50">
        <v>118</v>
      </c>
      <c r="DN14" s="19">
        <v>6473</v>
      </c>
      <c r="DO14" s="50">
        <v>2066</v>
      </c>
      <c r="DP14" s="19">
        <v>2510</v>
      </c>
      <c r="DQ14" s="50">
        <v>1288</v>
      </c>
      <c r="DR14" s="52" t="s">
        <v>2</v>
      </c>
      <c r="DS14" s="19">
        <v>43562</v>
      </c>
      <c r="DT14" s="50">
        <v>6373</v>
      </c>
      <c r="DU14" s="19">
        <v>871</v>
      </c>
      <c r="DV14" s="50">
        <v>639</v>
      </c>
      <c r="DW14" s="19">
        <v>122</v>
      </c>
      <c r="DX14" s="50">
        <v>135</v>
      </c>
      <c r="DY14" s="19">
        <v>42569</v>
      </c>
      <c r="DZ14" s="50">
        <v>6259</v>
      </c>
    </row>
    <row r="15" spans="1:130" x14ac:dyDescent="0.2">
      <c r="A15" s="52" t="s">
        <v>3</v>
      </c>
      <c r="B15" s="53">
        <v>2906632</v>
      </c>
      <c r="C15" s="54">
        <v>2928</v>
      </c>
      <c r="D15" s="53">
        <v>2421746</v>
      </c>
      <c r="E15" s="54">
        <v>18606</v>
      </c>
      <c r="F15" s="53">
        <v>405831</v>
      </c>
      <c r="G15" s="54">
        <v>18050</v>
      </c>
      <c r="H15" s="53">
        <v>69845</v>
      </c>
      <c r="I15" s="54">
        <v>7292</v>
      </c>
      <c r="J15" s="19">
        <v>691</v>
      </c>
      <c r="K15" s="50">
        <v>573</v>
      </c>
      <c r="L15" s="52" t="s">
        <v>3</v>
      </c>
      <c r="M15" s="23">
        <v>560</v>
      </c>
      <c r="N15" s="50">
        <v>669</v>
      </c>
      <c r="O15" s="19">
        <v>439</v>
      </c>
      <c r="P15" s="50">
        <v>381</v>
      </c>
      <c r="Q15" s="56" t="s">
        <v>61</v>
      </c>
      <c r="R15" s="50" t="s">
        <v>61</v>
      </c>
      <c r="S15" s="23">
        <v>4077</v>
      </c>
      <c r="T15" s="50">
        <v>2327</v>
      </c>
      <c r="U15" s="19">
        <v>746</v>
      </c>
      <c r="V15" s="50">
        <v>451</v>
      </c>
      <c r="W15" s="52" t="s">
        <v>3</v>
      </c>
      <c r="X15" s="19">
        <v>519</v>
      </c>
      <c r="Y15" s="50">
        <v>654</v>
      </c>
      <c r="Z15" s="19">
        <v>79</v>
      </c>
      <c r="AA15" s="50">
        <v>141</v>
      </c>
      <c r="AB15" s="19">
        <v>0</v>
      </c>
      <c r="AC15" s="50">
        <v>192</v>
      </c>
      <c r="AD15" s="19">
        <v>3067</v>
      </c>
      <c r="AE15" s="50">
        <v>1273</v>
      </c>
      <c r="AF15" s="19">
        <v>1446</v>
      </c>
      <c r="AG15" s="50">
        <v>759</v>
      </c>
      <c r="AH15" s="52" t="s">
        <v>3</v>
      </c>
      <c r="AI15" s="19">
        <v>13</v>
      </c>
      <c r="AJ15" s="50">
        <v>27</v>
      </c>
      <c r="AK15" s="19">
        <v>179</v>
      </c>
      <c r="AL15" s="50">
        <v>271</v>
      </c>
      <c r="AM15" s="19">
        <v>3684</v>
      </c>
      <c r="AN15" s="50">
        <v>2143</v>
      </c>
      <c r="AO15" s="19">
        <v>1362</v>
      </c>
      <c r="AP15" s="50">
        <v>1007</v>
      </c>
      <c r="AQ15" s="19">
        <v>851</v>
      </c>
      <c r="AR15" s="50">
        <v>773</v>
      </c>
      <c r="AS15" s="52" t="s">
        <v>3</v>
      </c>
      <c r="AT15" s="19">
        <v>2008</v>
      </c>
      <c r="AU15" s="50">
        <v>1142</v>
      </c>
      <c r="AV15" s="19">
        <v>213</v>
      </c>
      <c r="AW15" s="50">
        <v>311</v>
      </c>
      <c r="AX15" s="19">
        <v>2120</v>
      </c>
      <c r="AY15" s="50">
        <v>1015</v>
      </c>
      <c r="AZ15" s="19">
        <v>30</v>
      </c>
      <c r="BA15" s="50">
        <v>53</v>
      </c>
      <c r="BB15" s="19">
        <v>133</v>
      </c>
      <c r="BC15" s="50">
        <v>176</v>
      </c>
      <c r="BD15" s="52" t="s">
        <v>3</v>
      </c>
      <c r="BE15" s="19">
        <v>781</v>
      </c>
      <c r="BF15" s="50">
        <v>901</v>
      </c>
      <c r="BG15" s="19">
        <v>1881</v>
      </c>
      <c r="BH15" s="50">
        <v>1130</v>
      </c>
      <c r="BI15" s="19">
        <v>232</v>
      </c>
      <c r="BJ15" s="50">
        <v>396</v>
      </c>
      <c r="BK15" s="19">
        <v>1731</v>
      </c>
      <c r="BL15" s="50">
        <v>864</v>
      </c>
      <c r="BM15" s="19">
        <v>7314</v>
      </c>
      <c r="BN15" s="50">
        <v>2602</v>
      </c>
      <c r="BO15" s="52" t="s">
        <v>3</v>
      </c>
      <c r="BP15" s="19">
        <v>713</v>
      </c>
      <c r="BQ15" s="50">
        <v>858</v>
      </c>
      <c r="BR15" s="19">
        <v>332</v>
      </c>
      <c r="BS15" s="50">
        <v>417</v>
      </c>
      <c r="BT15" s="19">
        <v>641</v>
      </c>
      <c r="BU15" s="50">
        <v>525</v>
      </c>
      <c r="BV15" s="19">
        <v>52</v>
      </c>
      <c r="BW15" s="50">
        <v>69</v>
      </c>
      <c r="BX15" s="19">
        <v>341</v>
      </c>
      <c r="BY15" s="50">
        <v>220</v>
      </c>
      <c r="BZ15" s="52" t="s">
        <v>3</v>
      </c>
      <c r="CA15" s="19">
        <v>775</v>
      </c>
      <c r="CB15" s="50">
        <v>680</v>
      </c>
      <c r="CC15" s="19">
        <v>674</v>
      </c>
      <c r="CD15" s="50">
        <v>362</v>
      </c>
      <c r="CE15" s="19">
        <v>1664</v>
      </c>
      <c r="CF15" s="50">
        <v>1220</v>
      </c>
      <c r="CG15" s="19">
        <v>214</v>
      </c>
      <c r="CH15" s="50">
        <v>248</v>
      </c>
      <c r="CI15" s="19">
        <v>174</v>
      </c>
      <c r="CJ15" s="50">
        <v>176</v>
      </c>
      <c r="CK15" s="52" t="s">
        <v>3</v>
      </c>
      <c r="CL15" s="19">
        <v>3761</v>
      </c>
      <c r="CM15" s="50">
        <v>1456</v>
      </c>
      <c r="CN15" s="19">
        <v>632</v>
      </c>
      <c r="CO15" s="50">
        <v>587</v>
      </c>
      <c r="CP15" s="19">
        <v>567</v>
      </c>
      <c r="CQ15" s="50">
        <v>628</v>
      </c>
      <c r="CR15" s="19">
        <v>0</v>
      </c>
      <c r="CS15" s="50">
        <v>192</v>
      </c>
      <c r="CT15" s="19">
        <v>235</v>
      </c>
      <c r="CU15" s="50">
        <v>269</v>
      </c>
      <c r="CV15" s="52" t="s">
        <v>3</v>
      </c>
      <c r="CW15" s="19">
        <v>0</v>
      </c>
      <c r="CX15" s="50">
        <v>192</v>
      </c>
      <c r="CY15" s="19">
        <v>6462</v>
      </c>
      <c r="CZ15" s="50">
        <v>2269</v>
      </c>
      <c r="DA15" s="19">
        <v>14767</v>
      </c>
      <c r="DB15" s="50">
        <v>2746</v>
      </c>
      <c r="DC15" s="19">
        <v>0</v>
      </c>
      <c r="DD15" s="50">
        <v>192</v>
      </c>
      <c r="DE15" s="19">
        <v>0</v>
      </c>
      <c r="DF15" s="50">
        <v>192</v>
      </c>
      <c r="DG15" s="52" t="s">
        <v>3</v>
      </c>
      <c r="DH15" s="19">
        <v>1245</v>
      </c>
      <c r="DI15" s="50">
        <v>769</v>
      </c>
      <c r="DJ15" s="19">
        <v>1477</v>
      </c>
      <c r="DK15" s="50">
        <v>636</v>
      </c>
      <c r="DL15" s="19">
        <v>24</v>
      </c>
      <c r="DM15" s="50">
        <v>45</v>
      </c>
      <c r="DN15" s="19">
        <v>687</v>
      </c>
      <c r="DO15" s="50">
        <v>632</v>
      </c>
      <c r="DP15" s="19">
        <v>252</v>
      </c>
      <c r="DQ15" s="50">
        <v>399</v>
      </c>
      <c r="DR15" s="52" t="s">
        <v>3</v>
      </c>
      <c r="DS15" s="19">
        <v>9210</v>
      </c>
      <c r="DT15" s="50">
        <v>3170</v>
      </c>
      <c r="DU15" s="19">
        <v>529</v>
      </c>
      <c r="DV15" s="50">
        <v>507</v>
      </c>
      <c r="DW15" s="19">
        <v>46</v>
      </c>
      <c r="DX15" s="50">
        <v>81</v>
      </c>
      <c r="DY15" s="19">
        <v>8635</v>
      </c>
      <c r="DZ15" s="50">
        <v>3062</v>
      </c>
    </row>
    <row r="16" spans="1:130" x14ac:dyDescent="0.2">
      <c r="A16" s="52" t="s">
        <v>4</v>
      </c>
      <c r="B16" s="53">
        <v>37222678</v>
      </c>
      <c r="C16" s="54">
        <v>9999</v>
      </c>
      <c r="D16" s="53">
        <v>31213310</v>
      </c>
      <c r="E16" s="54">
        <v>71183</v>
      </c>
      <c r="F16" s="53">
        <v>5271168</v>
      </c>
      <c r="G16" s="54">
        <v>68394</v>
      </c>
      <c r="H16" s="53">
        <v>468428</v>
      </c>
      <c r="I16" s="54">
        <v>17921</v>
      </c>
      <c r="J16" s="19">
        <v>2087</v>
      </c>
      <c r="K16" s="50">
        <v>927</v>
      </c>
      <c r="L16" s="52" t="s">
        <v>4</v>
      </c>
      <c r="M16" s="23">
        <v>7358</v>
      </c>
      <c r="N16" s="50">
        <v>2501</v>
      </c>
      <c r="O16" s="19">
        <v>35650</v>
      </c>
      <c r="P16" s="50">
        <v>4362</v>
      </c>
      <c r="Q16" s="19">
        <v>2648</v>
      </c>
      <c r="R16" s="50">
        <v>1019</v>
      </c>
      <c r="S16" s="56" t="s">
        <v>61</v>
      </c>
      <c r="T16" s="50" t="s">
        <v>61</v>
      </c>
      <c r="U16" s="23">
        <v>21245</v>
      </c>
      <c r="V16" s="50">
        <v>3867</v>
      </c>
      <c r="W16" s="52" t="s">
        <v>4</v>
      </c>
      <c r="X16" s="19">
        <v>3073</v>
      </c>
      <c r="Y16" s="50">
        <v>1222</v>
      </c>
      <c r="Z16" s="19">
        <v>1302</v>
      </c>
      <c r="AA16" s="50">
        <v>1343</v>
      </c>
      <c r="AB16" s="19">
        <v>3240</v>
      </c>
      <c r="AC16" s="50">
        <v>1457</v>
      </c>
      <c r="AD16" s="19">
        <v>22094</v>
      </c>
      <c r="AE16" s="50">
        <v>4333</v>
      </c>
      <c r="AF16" s="19">
        <v>13303</v>
      </c>
      <c r="AG16" s="50">
        <v>3042</v>
      </c>
      <c r="AH16" s="52" t="s">
        <v>4</v>
      </c>
      <c r="AI16" s="19">
        <v>9864</v>
      </c>
      <c r="AJ16" s="50">
        <v>2683</v>
      </c>
      <c r="AK16" s="19">
        <v>4796</v>
      </c>
      <c r="AL16" s="50">
        <v>1560</v>
      </c>
      <c r="AM16" s="19">
        <v>20834</v>
      </c>
      <c r="AN16" s="50">
        <v>3496</v>
      </c>
      <c r="AO16" s="19">
        <v>4673</v>
      </c>
      <c r="AP16" s="50">
        <v>1297</v>
      </c>
      <c r="AQ16" s="19">
        <v>3324</v>
      </c>
      <c r="AR16" s="50">
        <v>1701</v>
      </c>
      <c r="AS16" s="52" t="s">
        <v>4</v>
      </c>
      <c r="AT16" s="19">
        <v>2810</v>
      </c>
      <c r="AU16" s="50">
        <v>1256</v>
      </c>
      <c r="AV16" s="19">
        <v>1201</v>
      </c>
      <c r="AW16" s="50">
        <v>507</v>
      </c>
      <c r="AX16" s="19">
        <v>3600</v>
      </c>
      <c r="AY16" s="50">
        <v>1751</v>
      </c>
      <c r="AZ16" s="19">
        <v>1658</v>
      </c>
      <c r="BA16" s="50">
        <v>1175</v>
      </c>
      <c r="BB16" s="19">
        <v>7793</v>
      </c>
      <c r="BC16" s="50">
        <v>1924</v>
      </c>
      <c r="BD16" s="52" t="s">
        <v>4</v>
      </c>
      <c r="BE16" s="19">
        <v>10244</v>
      </c>
      <c r="BF16" s="50">
        <v>2069</v>
      </c>
      <c r="BG16" s="19">
        <v>12069</v>
      </c>
      <c r="BH16" s="50">
        <v>4117</v>
      </c>
      <c r="BI16" s="19">
        <v>5687</v>
      </c>
      <c r="BJ16" s="50">
        <v>1375</v>
      </c>
      <c r="BK16" s="19">
        <v>2092</v>
      </c>
      <c r="BL16" s="50">
        <v>896</v>
      </c>
      <c r="BM16" s="19">
        <v>7677</v>
      </c>
      <c r="BN16" s="50">
        <v>1995</v>
      </c>
      <c r="BO16" s="52" t="s">
        <v>4</v>
      </c>
      <c r="BP16" s="19">
        <v>2599</v>
      </c>
      <c r="BQ16" s="50">
        <v>1492</v>
      </c>
      <c r="BR16" s="19">
        <v>1955</v>
      </c>
      <c r="BS16" s="50">
        <v>821</v>
      </c>
      <c r="BT16" s="19">
        <v>36159</v>
      </c>
      <c r="BU16" s="50">
        <v>5100</v>
      </c>
      <c r="BV16" s="19">
        <v>1222</v>
      </c>
      <c r="BW16" s="50">
        <v>869</v>
      </c>
      <c r="BX16" s="19">
        <v>8053</v>
      </c>
      <c r="BY16" s="50">
        <v>2169</v>
      </c>
      <c r="BZ16" s="52" t="s">
        <v>4</v>
      </c>
      <c r="CA16" s="19">
        <v>5904</v>
      </c>
      <c r="CB16" s="50">
        <v>2207</v>
      </c>
      <c r="CC16" s="19">
        <v>25629</v>
      </c>
      <c r="CD16" s="50">
        <v>3287</v>
      </c>
      <c r="CE16" s="19">
        <v>8708</v>
      </c>
      <c r="CF16" s="50">
        <v>2611</v>
      </c>
      <c r="CG16" s="19">
        <v>1392</v>
      </c>
      <c r="CH16" s="50">
        <v>898</v>
      </c>
      <c r="CI16" s="19">
        <v>10474</v>
      </c>
      <c r="CJ16" s="50">
        <v>3555</v>
      </c>
      <c r="CK16" s="52" t="s">
        <v>4</v>
      </c>
      <c r="CL16" s="19">
        <v>5113</v>
      </c>
      <c r="CM16" s="50">
        <v>1763</v>
      </c>
      <c r="CN16" s="19">
        <v>18165</v>
      </c>
      <c r="CO16" s="50">
        <v>2845</v>
      </c>
      <c r="CP16" s="19">
        <v>8550</v>
      </c>
      <c r="CQ16" s="50">
        <v>2017</v>
      </c>
      <c r="CR16" s="19">
        <v>1103</v>
      </c>
      <c r="CS16" s="50">
        <v>545</v>
      </c>
      <c r="CT16" s="19">
        <v>5758</v>
      </c>
      <c r="CU16" s="50">
        <v>2383</v>
      </c>
      <c r="CV16" s="52" t="s">
        <v>4</v>
      </c>
      <c r="CW16" s="19">
        <v>1004</v>
      </c>
      <c r="CX16" s="50">
        <v>686</v>
      </c>
      <c r="CY16" s="19">
        <v>8761</v>
      </c>
      <c r="CZ16" s="50">
        <v>2325</v>
      </c>
      <c r="DA16" s="19">
        <v>37087</v>
      </c>
      <c r="DB16" s="50">
        <v>5877</v>
      </c>
      <c r="DC16" s="19">
        <v>8944</v>
      </c>
      <c r="DD16" s="50">
        <v>2725</v>
      </c>
      <c r="DE16" s="19">
        <v>745</v>
      </c>
      <c r="DF16" s="50">
        <v>504</v>
      </c>
      <c r="DG16" s="52" t="s">
        <v>4</v>
      </c>
      <c r="DH16" s="19">
        <v>15753</v>
      </c>
      <c r="DI16" s="50">
        <v>2373</v>
      </c>
      <c r="DJ16" s="19">
        <v>36481</v>
      </c>
      <c r="DK16" s="50">
        <v>6266</v>
      </c>
      <c r="DL16" s="19">
        <v>832</v>
      </c>
      <c r="DM16" s="50">
        <v>463</v>
      </c>
      <c r="DN16" s="19">
        <v>5668</v>
      </c>
      <c r="DO16" s="50">
        <v>1495</v>
      </c>
      <c r="DP16" s="19">
        <v>2047</v>
      </c>
      <c r="DQ16" s="50">
        <v>1810</v>
      </c>
      <c r="DR16" s="52" t="s">
        <v>4</v>
      </c>
      <c r="DS16" s="19">
        <v>269772</v>
      </c>
      <c r="DT16" s="50">
        <v>16003</v>
      </c>
      <c r="DU16" s="19">
        <v>1344</v>
      </c>
      <c r="DV16" s="50">
        <v>635</v>
      </c>
      <c r="DW16" s="19">
        <v>2817</v>
      </c>
      <c r="DX16" s="50">
        <v>2043</v>
      </c>
      <c r="DY16" s="19">
        <v>265611</v>
      </c>
      <c r="DZ16" s="50">
        <v>15898</v>
      </c>
    </row>
    <row r="17" spans="1:130" x14ac:dyDescent="0.2">
      <c r="A17" s="52"/>
      <c r="B17" s="53"/>
      <c r="C17" s="54"/>
      <c r="D17" s="53"/>
      <c r="E17" s="54"/>
      <c r="F17" s="53"/>
      <c r="G17" s="54"/>
      <c r="H17" s="53"/>
      <c r="I17" s="54"/>
      <c r="J17" s="19"/>
      <c r="K17" s="50"/>
      <c r="L17" s="52"/>
      <c r="M17" s="23"/>
      <c r="N17" s="50"/>
      <c r="O17" s="19"/>
      <c r="P17" s="50"/>
      <c r="Q17" s="19"/>
      <c r="R17" s="50"/>
      <c r="S17" s="19"/>
      <c r="T17" s="50"/>
      <c r="U17" s="19"/>
      <c r="V17" s="50"/>
      <c r="W17" s="52"/>
      <c r="X17" s="19"/>
      <c r="Y17" s="50"/>
      <c r="Z17" s="19"/>
      <c r="AA17" s="50"/>
      <c r="AB17" s="19"/>
      <c r="AC17" s="50"/>
      <c r="AD17" s="19"/>
      <c r="AE17" s="50"/>
      <c r="AF17" s="19"/>
      <c r="AG17" s="50"/>
      <c r="AH17" s="52"/>
      <c r="AI17" s="19"/>
      <c r="AJ17" s="50"/>
      <c r="AK17" s="19"/>
      <c r="AL17" s="50"/>
      <c r="AM17" s="19"/>
      <c r="AN17" s="50"/>
      <c r="AO17" s="19"/>
      <c r="AP17" s="50"/>
      <c r="AQ17" s="19"/>
      <c r="AR17" s="50"/>
      <c r="AS17" s="52"/>
      <c r="AT17" s="19"/>
      <c r="AU17" s="50"/>
      <c r="AV17" s="19"/>
      <c r="AW17" s="50"/>
      <c r="AX17" s="19"/>
      <c r="AY17" s="50"/>
      <c r="AZ17" s="19"/>
      <c r="BA17" s="50"/>
      <c r="BB17" s="19"/>
      <c r="BC17" s="50"/>
      <c r="BD17" s="52"/>
      <c r="BE17" s="19"/>
      <c r="BF17" s="50"/>
      <c r="BG17" s="19"/>
      <c r="BH17" s="50"/>
      <c r="BI17" s="19"/>
      <c r="BJ17" s="50"/>
      <c r="BK17" s="19"/>
      <c r="BL17" s="50"/>
      <c r="BM17" s="19"/>
      <c r="BN17" s="50"/>
      <c r="BO17" s="52"/>
      <c r="BP17" s="19"/>
      <c r="BQ17" s="50"/>
      <c r="BR17" s="19"/>
      <c r="BS17" s="50"/>
      <c r="BT17" s="19"/>
      <c r="BU17" s="50"/>
      <c r="BV17" s="19"/>
      <c r="BW17" s="50"/>
      <c r="BX17" s="19"/>
      <c r="BY17" s="50"/>
      <c r="BZ17" s="52"/>
      <c r="CA17" s="19"/>
      <c r="CB17" s="50"/>
      <c r="CC17" s="19"/>
      <c r="CD17" s="50"/>
      <c r="CE17" s="19"/>
      <c r="CF17" s="50"/>
      <c r="CG17" s="19"/>
      <c r="CH17" s="50"/>
      <c r="CI17" s="19"/>
      <c r="CJ17" s="50"/>
      <c r="CK17" s="52"/>
      <c r="CL17" s="19"/>
      <c r="CM17" s="50"/>
      <c r="CN17" s="19"/>
      <c r="CO17" s="50"/>
      <c r="CP17" s="19"/>
      <c r="CQ17" s="50"/>
      <c r="CR17" s="19"/>
      <c r="CS17" s="50"/>
      <c r="CT17" s="19"/>
      <c r="CU17" s="50"/>
      <c r="CV17" s="52"/>
      <c r="CW17" s="19"/>
      <c r="CX17" s="50"/>
      <c r="CY17" s="19"/>
      <c r="CZ17" s="50"/>
      <c r="DA17" s="19"/>
      <c r="DB17" s="50"/>
      <c r="DC17" s="19"/>
      <c r="DD17" s="50"/>
      <c r="DE17" s="19"/>
      <c r="DF17" s="50"/>
      <c r="DG17" s="52"/>
      <c r="DH17" s="19"/>
      <c r="DI17" s="50"/>
      <c r="DJ17" s="19"/>
      <c r="DK17" s="50"/>
      <c r="DL17" s="19"/>
      <c r="DM17" s="50"/>
      <c r="DN17" s="19"/>
      <c r="DO17" s="50"/>
      <c r="DP17" s="19"/>
      <c r="DQ17" s="50"/>
      <c r="DR17" s="52"/>
      <c r="DS17" s="19"/>
      <c r="DT17" s="50"/>
      <c r="DU17" s="19"/>
      <c r="DV17" s="50"/>
      <c r="DW17" s="19"/>
      <c r="DX17" s="50"/>
      <c r="DY17" s="19"/>
      <c r="DZ17" s="50"/>
    </row>
    <row r="18" spans="1:130" x14ac:dyDescent="0.2">
      <c r="A18" s="52" t="s">
        <v>5</v>
      </c>
      <c r="B18" s="53">
        <v>5048443</v>
      </c>
      <c r="C18" s="54">
        <v>4037</v>
      </c>
      <c r="D18" s="53">
        <v>4048042</v>
      </c>
      <c r="E18" s="54">
        <v>22888</v>
      </c>
      <c r="F18" s="53">
        <v>763233</v>
      </c>
      <c r="G18" s="54">
        <v>18937</v>
      </c>
      <c r="H18" s="53">
        <v>202124</v>
      </c>
      <c r="I18" s="54">
        <v>11431</v>
      </c>
      <c r="J18" s="19">
        <v>2340</v>
      </c>
      <c r="K18" s="50">
        <v>1681</v>
      </c>
      <c r="L18" s="52" t="s">
        <v>5</v>
      </c>
      <c r="M18" s="23">
        <v>3191</v>
      </c>
      <c r="N18" s="50">
        <v>1622</v>
      </c>
      <c r="O18" s="19">
        <v>12338</v>
      </c>
      <c r="P18" s="50">
        <v>3704</v>
      </c>
      <c r="Q18" s="19">
        <v>1615</v>
      </c>
      <c r="R18" s="50">
        <v>1191</v>
      </c>
      <c r="S18" s="19">
        <v>23234</v>
      </c>
      <c r="T18" s="50">
        <v>3742</v>
      </c>
      <c r="U18" s="56" t="s">
        <v>61</v>
      </c>
      <c r="V18" s="50" t="s">
        <v>61</v>
      </c>
      <c r="W18" s="52" t="s">
        <v>5</v>
      </c>
      <c r="X18" s="23">
        <v>1567</v>
      </c>
      <c r="Y18" s="50">
        <v>838</v>
      </c>
      <c r="Z18" s="19">
        <v>501</v>
      </c>
      <c r="AA18" s="50">
        <v>556</v>
      </c>
      <c r="AB18" s="19">
        <v>298</v>
      </c>
      <c r="AC18" s="50">
        <v>301</v>
      </c>
      <c r="AD18" s="19">
        <v>8075</v>
      </c>
      <c r="AE18" s="50">
        <v>2090</v>
      </c>
      <c r="AF18" s="19">
        <v>3250</v>
      </c>
      <c r="AG18" s="50">
        <v>1254</v>
      </c>
      <c r="AH18" s="52" t="s">
        <v>5</v>
      </c>
      <c r="AI18" s="19">
        <v>1852</v>
      </c>
      <c r="AJ18" s="50">
        <v>832</v>
      </c>
      <c r="AK18" s="19">
        <v>1578</v>
      </c>
      <c r="AL18" s="50">
        <v>766</v>
      </c>
      <c r="AM18" s="19">
        <v>6027</v>
      </c>
      <c r="AN18" s="50">
        <v>1536</v>
      </c>
      <c r="AO18" s="19">
        <v>2116</v>
      </c>
      <c r="AP18" s="50">
        <v>1289</v>
      </c>
      <c r="AQ18" s="19">
        <v>3510</v>
      </c>
      <c r="AR18" s="50">
        <v>1495</v>
      </c>
      <c r="AS18" s="52" t="s">
        <v>5</v>
      </c>
      <c r="AT18" s="19">
        <v>3718</v>
      </c>
      <c r="AU18" s="50">
        <v>1495</v>
      </c>
      <c r="AV18" s="19">
        <v>1361</v>
      </c>
      <c r="AW18" s="50">
        <v>1028</v>
      </c>
      <c r="AX18" s="19">
        <v>908</v>
      </c>
      <c r="AY18" s="50">
        <v>550</v>
      </c>
      <c r="AZ18" s="19">
        <v>1358</v>
      </c>
      <c r="BA18" s="50">
        <v>1235</v>
      </c>
      <c r="BB18" s="19">
        <v>3303</v>
      </c>
      <c r="BC18" s="50">
        <v>1416</v>
      </c>
      <c r="BD18" s="52" t="s">
        <v>5</v>
      </c>
      <c r="BE18" s="19">
        <v>2157</v>
      </c>
      <c r="BF18" s="50">
        <v>1085</v>
      </c>
      <c r="BG18" s="19">
        <v>3225</v>
      </c>
      <c r="BH18" s="50">
        <v>1061</v>
      </c>
      <c r="BI18" s="19">
        <v>3055</v>
      </c>
      <c r="BJ18" s="50">
        <v>1092</v>
      </c>
      <c r="BK18" s="19">
        <v>879</v>
      </c>
      <c r="BL18" s="50">
        <v>621</v>
      </c>
      <c r="BM18" s="19">
        <v>4552</v>
      </c>
      <c r="BN18" s="50">
        <v>1382</v>
      </c>
      <c r="BO18" s="52" t="s">
        <v>5</v>
      </c>
      <c r="BP18" s="19">
        <v>4079</v>
      </c>
      <c r="BQ18" s="50">
        <v>1579</v>
      </c>
      <c r="BR18" s="19">
        <v>4582</v>
      </c>
      <c r="BS18" s="50">
        <v>1961</v>
      </c>
      <c r="BT18" s="19">
        <v>4061</v>
      </c>
      <c r="BU18" s="50">
        <v>1432</v>
      </c>
      <c r="BV18" s="19">
        <v>489</v>
      </c>
      <c r="BW18" s="50">
        <v>396</v>
      </c>
      <c r="BX18" s="19">
        <v>2863</v>
      </c>
      <c r="BY18" s="50">
        <v>1788</v>
      </c>
      <c r="BZ18" s="52" t="s">
        <v>5</v>
      </c>
      <c r="CA18" s="19">
        <v>8797</v>
      </c>
      <c r="CB18" s="50">
        <v>2308</v>
      </c>
      <c r="CC18" s="19">
        <v>3998</v>
      </c>
      <c r="CD18" s="50">
        <v>1621</v>
      </c>
      <c r="CE18" s="19">
        <v>4756</v>
      </c>
      <c r="CF18" s="50">
        <v>1686</v>
      </c>
      <c r="CG18" s="19">
        <v>2249</v>
      </c>
      <c r="CH18" s="50">
        <v>1245</v>
      </c>
      <c r="CI18" s="19">
        <v>5527</v>
      </c>
      <c r="CJ18" s="50">
        <v>2388</v>
      </c>
      <c r="CK18" s="52" t="s">
        <v>5</v>
      </c>
      <c r="CL18" s="19">
        <v>3824</v>
      </c>
      <c r="CM18" s="50">
        <v>2137</v>
      </c>
      <c r="CN18" s="19">
        <v>5543</v>
      </c>
      <c r="CO18" s="50">
        <v>2105</v>
      </c>
      <c r="CP18" s="19">
        <v>3348</v>
      </c>
      <c r="CQ18" s="50">
        <v>1302</v>
      </c>
      <c r="CR18" s="19">
        <v>435</v>
      </c>
      <c r="CS18" s="50">
        <v>560</v>
      </c>
      <c r="CT18" s="19">
        <v>718</v>
      </c>
      <c r="CU18" s="50">
        <v>480</v>
      </c>
      <c r="CV18" s="52" t="s">
        <v>5</v>
      </c>
      <c r="CW18" s="19">
        <v>1340</v>
      </c>
      <c r="CX18" s="50">
        <v>1037</v>
      </c>
      <c r="CY18" s="19">
        <v>3193</v>
      </c>
      <c r="CZ18" s="50">
        <v>1472</v>
      </c>
      <c r="DA18" s="19">
        <v>22390</v>
      </c>
      <c r="DB18" s="50">
        <v>4287</v>
      </c>
      <c r="DC18" s="19">
        <v>3856</v>
      </c>
      <c r="DD18" s="50">
        <v>1446</v>
      </c>
      <c r="DE18" s="19">
        <v>914</v>
      </c>
      <c r="DF18" s="50">
        <v>772</v>
      </c>
      <c r="DG18" s="52" t="s">
        <v>5</v>
      </c>
      <c r="DH18" s="19">
        <v>6281</v>
      </c>
      <c r="DI18" s="50">
        <v>2671</v>
      </c>
      <c r="DJ18" s="19">
        <v>5524</v>
      </c>
      <c r="DK18" s="50">
        <v>2092</v>
      </c>
      <c r="DL18" s="19">
        <v>412</v>
      </c>
      <c r="DM18" s="50">
        <v>490</v>
      </c>
      <c r="DN18" s="19">
        <v>3995</v>
      </c>
      <c r="DO18" s="50">
        <v>1774</v>
      </c>
      <c r="DP18" s="19">
        <v>2942</v>
      </c>
      <c r="DQ18" s="50">
        <v>923</v>
      </c>
      <c r="DR18" s="52" t="s">
        <v>5</v>
      </c>
      <c r="DS18" s="19">
        <v>35044</v>
      </c>
      <c r="DT18" s="50">
        <v>5809</v>
      </c>
      <c r="DU18" s="19">
        <v>476</v>
      </c>
      <c r="DV18" s="50">
        <v>556</v>
      </c>
      <c r="DW18" s="19">
        <v>57</v>
      </c>
      <c r="DX18" s="50">
        <v>79</v>
      </c>
      <c r="DY18" s="19">
        <v>34511</v>
      </c>
      <c r="DZ18" s="50">
        <v>5839</v>
      </c>
    </row>
    <row r="19" spans="1:130" x14ac:dyDescent="0.2">
      <c r="A19" s="52" t="s">
        <v>6</v>
      </c>
      <c r="B19" s="53">
        <v>3548667</v>
      </c>
      <c r="C19" s="54">
        <v>2644</v>
      </c>
      <c r="D19" s="53">
        <v>3139496</v>
      </c>
      <c r="E19" s="54">
        <v>16755</v>
      </c>
      <c r="F19" s="53">
        <v>316883</v>
      </c>
      <c r="G19" s="54">
        <v>15392</v>
      </c>
      <c r="H19" s="53">
        <v>71502</v>
      </c>
      <c r="I19" s="54">
        <v>6552</v>
      </c>
      <c r="J19" s="19">
        <v>101</v>
      </c>
      <c r="K19" s="50">
        <v>120</v>
      </c>
      <c r="L19" s="52" t="s">
        <v>6</v>
      </c>
      <c r="M19" s="23">
        <v>180</v>
      </c>
      <c r="N19" s="50">
        <v>299</v>
      </c>
      <c r="O19" s="19">
        <v>1387</v>
      </c>
      <c r="P19" s="50">
        <v>939</v>
      </c>
      <c r="Q19" s="19">
        <v>84</v>
      </c>
      <c r="R19" s="50">
        <v>178</v>
      </c>
      <c r="S19" s="19">
        <v>3699</v>
      </c>
      <c r="T19" s="50">
        <v>1455</v>
      </c>
      <c r="U19" s="19">
        <v>1502</v>
      </c>
      <c r="V19" s="50">
        <v>618</v>
      </c>
      <c r="W19" s="52" t="s">
        <v>6</v>
      </c>
      <c r="X19" s="56" t="s">
        <v>61</v>
      </c>
      <c r="Y19" s="50" t="s">
        <v>61</v>
      </c>
      <c r="Z19" s="23">
        <v>62</v>
      </c>
      <c r="AA19" s="50">
        <v>132</v>
      </c>
      <c r="AB19" s="19">
        <v>607</v>
      </c>
      <c r="AC19" s="50">
        <v>373</v>
      </c>
      <c r="AD19" s="19">
        <v>4771</v>
      </c>
      <c r="AE19" s="50">
        <v>1275</v>
      </c>
      <c r="AF19" s="19">
        <v>2000</v>
      </c>
      <c r="AG19" s="50">
        <v>988</v>
      </c>
      <c r="AH19" s="52" t="s">
        <v>6</v>
      </c>
      <c r="AI19" s="19">
        <v>587</v>
      </c>
      <c r="AJ19" s="50">
        <v>523</v>
      </c>
      <c r="AK19" s="19">
        <v>133</v>
      </c>
      <c r="AL19" s="50">
        <v>224</v>
      </c>
      <c r="AM19" s="19">
        <v>1843</v>
      </c>
      <c r="AN19" s="50">
        <v>965</v>
      </c>
      <c r="AO19" s="19">
        <v>168</v>
      </c>
      <c r="AP19" s="50">
        <v>214</v>
      </c>
      <c r="AQ19" s="19">
        <v>67</v>
      </c>
      <c r="AR19" s="50">
        <v>120</v>
      </c>
      <c r="AS19" s="52" t="s">
        <v>6</v>
      </c>
      <c r="AT19" s="19">
        <v>16</v>
      </c>
      <c r="AU19" s="50">
        <v>36</v>
      </c>
      <c r="AV19" s="19">
        <v>0</v>
      </c>
      <c r="AW19" s="50">
        <v>198</v>
      </c>
      <c r="AX19" s="19">
        <v>315</v>
      </c>
      <c r="AY19" s="50">
        <v>238</v>
      </c>
      <c r="AZ19" s="19">
        <v>259</v>
      </c>
      <c r="BA19" s="50">
        <v>193</v>
      </c>
      <c r="BB19" s="19">
        <v>1267</v>
      </c>
      <c r="BC19" s="50">
        <v>744</v>
      </c>
      <c r="BD19" s="52" t="s">
        <v>6</v>
      </c>
      <c r="BE19" s="19">
        <v>8691</v>
      </c>
      <c r="BF19" s="50">
        <v>1998</v>
      </c>
      <c r="BG19" s="19">
        <v>692</v>
      </c>
      <c r="BH19" s="50">
        <v>736</v>
      </c>
      <c r="BI19" s="19">
        <v>76</v>
      </c>
      <c r="BJ19" s="50">
        <v>120</v>
      </c>
      <c r="BK19" s="19">
        <v>69</v>
      </c>
      <c r="BL19" s="50">
        <v>116</v>
      </c>
      <c r="BM19" s="19">
        <v>365</v>
      </c>
      <c r="BN19" s="50">
        <v>297</v>
      </c>
      <c r="BO19" s="52" t="s">
        <v>6</v>
      </c>
      <c r="BP19" s="19">
        <v>206</v>
      </c>
      <c r="BQ19" s="50">
        <v>277</v>
      </c>
      <c r="BR19" s="19">
        <v>62</v>
      </c>
      <c r="BS19" s="50">
        <v>103</v>
      </c>
      <c r="BT19" s="19">
        <v>160</v>
      </c>
      <c r="BU19" s="50">
        <v>189</v>
      </c>
      <c r="BV19" s="19">
        <v>1221</v>
      </c>
      <c r="BW19" s="50">
        <v>803</v>
      </c>
      <c r="BX19" s="19">
        <v>3809</v>
      </c>
      <c r="BY19" s="50">
        <v>1324</v>
      </c>
      <c r="BZ19" s="52" t="s">
        <v>6</v>
      </c>
      <c r="CA19" s="19">
        <v>265</v>
      </c>
      <c r="CB19" s="50">
        <v>225</v>
      </c>
      <c r="CC19" s="19">
        <v>20015</v>
      </c>
      <c r="CD19" s="50">
        <v>4005</v>
      </c>
      <c r="CE19" s="19">
        <v>1029</v>
      </c>
      <c r="CF19" s="50">
        <v>593</v>
      </c>
      <c r="CG19" s="19">
        <v>0</v>
      </c>
      <c r="CH19" s="50">
        <v>198</v>
      </c>
      <c r="CI19" s="19">
        <v>1383</v>
      </c>
      <c r="CJ19" s="50">
        <v>791</v>
      </c>
      <c r="CK19" s="52" t="s">
        <v>6</v>
      </c>
      <c r="CL19" s="19">
        <v>217</v>
      </c>
      <c r="CM19" s="50">
        <v>211</v>
      </c>
      <c r="CN19" s="19">
        <v>117</v>
      </c>
      <c r="CO19" s="50">
        <v>161</v>
      </c>
      <c r="CP19" s="19">
        <v>3668</v>
      </c>
      <c r="CQ19" s="50">
        <v>1639</v>
      </c>
      <c r="CR19" s="19">
        <v>1488</v>
      </c>
      <c r="CS19" s="50">
        <v>645</v>
      </c>
      <c r="CT19" s="19">
        <v>997</v>
      </c>
      <c r="CU19" s="50">
        <v>476</v>
      </c>
      <c r="CV19" s="52" t="s">
        <v>6</v>
      </c>
      <c r="CW19" s="19">
        <v>0</v>
      </c>
      <c r="CX19" s="50">
        <v>198</v>
      </c>
      <c r="CY19" s="19">
        <v>123</v>
      </c>
      <c r="CZ19" s="50">
        <v>141</v>
      </c>
      <c r="DA19" s="19">
        <v>1214</v>
      </c>
      <c r="DB19" s="50">
        <v>646</v>
      </c>
      <c r="DC19" s="19">
        <v>398</v>
      </c>
      <c r="DD19" s="50">
        <v>359</v>
      </c>
      <c r="DE19" s="19">
        <v>608</v>
      </c>
      <c r="DF19" s="50">
        <v>354</v>
      </c>
      <c r="DG19" s="52" t="s">
        <v>6</v>
      </c>
      <c r="DH19" s="19">
        <v>2555</v>
      </c>
      <c r="DI19" s="50">
        <v>1053</v>
      </c>
      <c r="DJ19" s="19">
        <v>2255</v>
      </c>
      <c r="DK19" s="50">
        <v>1469</v>
      </c>
      <c r="DL19" s="19">
        <v>46</v>
      </c>
      <c r="DM19" s="50">
        <v>77</v>
      </c>
      <c r="DN19" s="19">
        <v>660</v>
      </c>
      <c r="DO19" s="50">
        <v>898</v>
      </c>
      <c r="DP19" s="19">
        <v>65</v>
      </c>
      <c r="DQ19" s="50">
        <v>110</v>
      </c>
      <c r="DR19" s="52" t="s">
        <v>6</v>
      </c>
      <c r="DS19" s="19">
        <v>20786</v>
      </c>
      <c r="DT19" s="50">
        <v>4003</v>
      </c>
      <c r="DU19" s="19">
        <v>2105</v>
      </c>
      <c r="DV19" s="50">
        <v>1756</v>
      </c>
      <c r="DW19" s="19">
        <v>0</v>
      </c>
      <c r="DX19" s="50">
        <v>198</v>
      </c>
      <c r="DY19" s="19">
        <v>18681</v>
      </c>
      <c r="DZ19" s="50">
        <v>3485</v>
      </c>
    </row>
    <row r="20" spans="1:130" x14ac:dyDescent="0.2">
      <c r="A20" s="52" t="s">
        <v>7</v>
      </c>
      <c r="B20" s="53">
        <v>897187</v>
      </c>
      <c r="C20" s="54">
        <v>1369</v>
      </c>
      <c r="D20" s="53">
        <v>775414</v>
      </c>
      <c r="E20" s="54">
        <v>8584</v>
      </c>
      <c r="F20" s="53">
        <v>83156</v>
      </c>
      <c r="G20" s="54">
        <v>6851</v>
      </c>
      <c r="H20" s="53">
        <v>33912</v>
      </c>
      <c r="I20" s="54">
        <v>3955</v>
      </c>
      <c r="J20" s="19">
        <v>81</v>
      </c>
      <c r="K20" s="50">
        <v>135</v>
      </c>
      <c r="L20" s="52" t="s">
        <v>7</v>
      </c>
      <c r="M20" s="23">
        <v>329</v>
      </c>
      <c r="N20" s="50">
        <v>544</v>
      </c>
      <c r="O20" s="19">
        <v>541</v>
      </c>
      <c r="P20" s="50">
        <v>728</v>
      </c>
      <c r="Q20" s="19">
        <v>0</v>
      </c>
      <c r="R20" s="50">
        <v>192</v>
      </c>
      <c r="S20" s="19">
        <v>699</v>
      </c>
      <c r="T20" s="50">
        <v>594</v>
      </c>
      <c r="U20" s="19">
        <v>169</v>
      </c>
      <c r="V20" s="50">
        <v>218</v>
      </c>
      <c r="W20" s="52" t="s">
        <v>7</v>
      </c>
      <c r="X20" s="19">
        <v>66</v>
      </c>
      <c r="Y20" s="50">
        <v>94</v>
      </c>
      <c r="Z20" s="56" t="s">
        <v>61</v>
      </c>
      <c r="AA20" s="50" t="s">
        <v>61</v>
      </c>
      <c r="AB20" s="23">
        <v>154</v>
      </c>
      <c r="AC20" s="50">
        <v>144</v>
      </c>
      <c r="AD20" s="19">
        <v>810</v>
      </c>
      <c r="AE20" s="50">
        <v>449</v>
      </c>
      <c r="AF20" s="19">
        <v>639</v>
      </c>
      <c r="AG20" s="50">
        <v>422</v>
      </c>
      <c r="AH20" s="52" t="s">
        <v>7</v>
      </c>
      <c r="AI20" s="19">
        <v>201</v>
      </c>
      <c r="AJ20" s="50">
        <v>171</v>
      </c>
      <c r="AK20" s="19">
        <v>441</v>
      </c>
      <c r="AL20" s="50">
        <v>347</v>
      </c>
      <c r="AM20" s="19">
        <v>34</v>
      </c>
      <c r="AN20" s="50">
        <v>35</v>
      </c>
      <c r="AO20" s="19">
        <v>210</v>
      </c>
      <c r="AP20" s="50">
        <v>235</v>
      </c>
      <c r="AQ20" s="19">
        <v>0</v>
      </c>
      <c r="AR20" s="50">
        <v>192</v>
      </c>
      <c r="AS20" s="52" t="s">
        <v>7</v>
      </c>
      <c r="AT20" s="19">
        <v>7</v>
      </c>
      <c r="AU20" s="50">
        <v>17</v>
      </c>
      <c r="AV20" s="19">
        <v>305</v>
      </c>
      <c r="AW20" s="50">
        <v>391</v>
      </c>
      <c r="AX20" s="19">
        <v>0</v>
      </c>
      <c r="AY20" s="50">
        <v>192</v>
      </c>
      <c r="AZ20" s="19">
        <v>0</v>
      </c>
      <c r="BA20" s="50">
        <v>192</v>
      </c>
      <c r="BB20" s="19">
        <v>4238</v>
      </c>
      <c r="BC20" s="50">
        <v>1274</v>
      </c>
      <c r="BD20" s="52" t="s">
        <v>7</v>
      </c>
      <c r="BE20" s="19">
        <v>806</v>
      </c>
      <c r="BF20" s="50">
        <v>558</v>
      </c>
      <c r="BG20" s="19">
        <v>43</v>
      </c>
      <c r="BH20" s="50">
        <v>71</v>
      </c>
      <c r="BI20" s="19">
        <v>201</v>
      </c>
      <c r="BJ20" s="50">
        <v>299</v>
      </c>
      <c r="BK20" s="19">
        <v>0</v>
      </c>
      <c r="BL20" s="50">
        <v>192</v>
      </c>
      <c r="BM20" s="19">
        <v>713</v>
      </c>
      <c r="BN20" s="50">
        <v>684</v>
      </c>
      <c r="BO20" s="52" t="s">
        <v>7</v>
      </c>
      <c r="BP20" s="19">
        <v>0</v>
      </c>
      <c r="BQ20" s="50">
        <v>192</v>
      </c>
      <c r="BR20" s="19">
        <v>12</v>
      </c>
      <c r="BS20" s="50">
        <v>28</v>
      </c>
      <c r="BT20" s="19">
        <v>0</v>
      </c>
      <c r="BU20" s="50">
        <v>192</v>
      </c>
      <c r="BV20" s="19">
        <v>0</v>
      </c>
      <c r="BW20" s="50">
        <v>192</v>
      </c>
      <c r="BX20" s="19">
        <v>6297</v>
      </c>
      <c r="BY20" s="50">
        <v>1765</v>
      </c>
      <c r="BZ20" s="52" t="s">
        <v>7</v>
      </c>
      <c r="CA20" s="19">
        <v>0</v>
      </c>
      <c r="CB20" s="50">
        <v>192</v>
      </c>
      <c r="CC20" s="19">
        <v>3141</v>
      </c>
      <c r="CD20" s="50">
        <v>1083</v>
      </c>
      <c r="CE20" s="19">
        <v>388</v>
      </c>
      <c r="CF20" s="50">
        <v>256</v>
      </c>
      <c r="CG20" s="19">
        <v>0</v>
      </c>
      <c r="CH20" s="50">
        <v>192</v>
      </c>
      <c r="CI20" s="19">
        <v>664</v>
      </c>
      <c r="CJ20" s="50">
        <v>608</v>
      </c>
      <c r="CK20" s="52" t="s">
        <v>7</v>
      </c>
      <c r="CL20" s="19">
        <v>27</v>
      </c>
      <c r="CM20" s="50">
        <v>45</v>
      </c>
      <c r="CN20" s="19">
        <v>0</v>
      </c>
      <c r="CO20" s="50">
        <v>192</v>
      </c>
      <c r="CP20" s="19">
        <v>8571</v>
      </c>
      <c r="CQ20" s="50">
        <v>1728</v>
      </c>
      <c r="CR20" s="19">
        <v>131</v>
      </c>
      <c r="CS20" s="50">
        <v>217</v>
      </c>
      <c r="CT20" s="19">
        <v>153</v>
      </c>
      <c r="CU20" s="50">
        <v>179</v>
      </c>
      <c r="CV20" s="52" t="s">
        <v>7</v>
      </c>
      <c r="CW20" s="19">
        <v>0</v>
      </c>
      <c r="CX20" s="50">
        <v>192</v>
      </c>
      <c r="CY20" s="19">
        <v>221</v>
      </c>
      <c r="CZ20" s="50">
        <v>259</v>
      </c>
      <c r="DA20" s="19">
        <v>883</v>
      </c>
      <c r="DB20" s="50">
        <v>755</v>
      </c>
      <c r="DC20" s="19">
        <v>475</v>
      </c>
      <c r="DD20" s="50">
        <v>738</v>
      </c>
      <c r="DE20" s="19">
        <v>0</v>
      </c>
      <c r="DF20" s="50">
        <v>192</v>
      </c>
      <c r="DG20" s="52" t="s">
        <v>7</v>
      </c>
      <c r="DH20" s="19">
        <v>1064</v>
      </c>
      <c r="DI20" s="50">
        <v>512</v>
      </c>
      <c r="DJ20" s="19">
        <v>482</v>
      </c>
      <c r="DK20" s="50">
        <v>530</v>
      </c>
      <c r="DL20" s="19">
        <v>198</v>
      </c>
      <c r="DM20" s="50">
        <v>174</v>
      </c>
      <c r="DN20" s="19">
        <v>55</v>
      </c>
      <c r="DO20" s="50">
        <v>96</v>
      </c>
      <c r="DP20" s="19">
        <v>463</v>
      </c>
      <c r="DQ20" s="50">
        <v>527</v>
      </c>
      <c r="DR20" s="52" t="s">
        <v>7</v>
      </c>
      <c r="DS20" s="19">
        <v>4705</v>
      </c>
      <c r="DT20" s="50">
        <v>1519</v>
      </c>
      <c r="DU20" s="19">
        <v>1008</v>
      </c>
      <c r="DV20" s="50">
        <v>971</v>
      </c>
      <c r="DW20" s="19">
        <v>0</v>
      </c>
      <c r="DX20" s="50">
        <v>192</v>
      </c>
      <c r="DY20" s="19">
        <v>3697</v>
      </c>
      <c r="DZ20" s="50">
        <v>1338</v>
      </c>
    </row>
    <row r="21" spans="1:130" x14ac:dyDescent="0.2">
      <c r="A21" s="52" t="s">
        <v>8</v>
      </c>
      <c r="B21" s="53">
        <v>611608</v>
      </c>
      <c r="C21" s="54">
        <v>1403</v>
      </c>
      <c r="D21" s="53">
        <v>489659</v>
      </c>
      <c r="E21" s="54">
        <v>6701</v>
      </c>
      <c r="F21" s="53">
        <v>66519</v>
      </c>
      <c r="G21" s="54">
        <v>6073</v>
      </c>
      <c r="H21" s="53">
        <v>48066</v>
      </c>
      <c r="I21" s="54">
        <v>4295</v>
      </c>
      <c r="J21" s="19">
        <v>13</v>
      </c>
      <c r="K21" s="50">
        <v>29</v>
      </c>
      <c r="L21" s="52" t="s">
        <v>8</v>
      </c>
      <c r="M21" s="23">
        <v>135</v>
      </c>
      <c r="N21" s="50">
        <v>217</v>
      </c>
      <c r="O21" s="19">
        <v>43</v>
      </c>
      <c r="P21" s="50">
        <v>71</v>
      </c>
      <c r="Q21" s="19">
        <v>81</v>
      </c>
      <c r="R21" s="50">
        <v>93</v>
      </c>
      <c r="S21" s="19">
        <v>3797</v>
      </c>
      <c r="T21" s="50">
        <v>1233</v>
      </c>
      <c r="U21" s="19">
        <v>452</v>
      </c>
      <c r="V21" s="50">
        <v>321</v>
      </c>
      <c r="W21" s="52" t="s">
        <v>8</v>
      </c>
      <c r="X21" s="19">
        <v>981</v>
      </c>
      <c r="Y21" s="50">
        <v>472</v>
      </c>
      <c r="Z21" s="19">
        <v>128</v>
      </c>
      <c r="AA21" s="50">
        <v>125</v>
      </c>
      <c r="AB21" s="56" t="s">
        <v>61</v>
      </c>
      <c r="AC21" s="50" t="s">
        <v>61</v>
      </c>
      <c r="AD21" s="23">
        <v>1254</v>
      </c>
      <c r="AE21" s="50">
        <v>651</v>
      </c>
      <c r="AF21" s="19">
        <v>937</v>
      </c>
      <c r="AG21" s="50">
        <v>572</v>
      </c>
      <c r="AH21" s="52" t="s">
        <v>8</v>
      </c>
      <c r="AI21" s="19">
        <v>372</v>
      </c>
      <c r="AJ21" s="50">
        <v>396</v>
      </c>
      <c r="AK21" s="19">
        <v>68</v>
      </c>
      <c r="AL21" s="50">
        <v>113</v>
      </c>
      <c r="AM21" s="19">
        <v>1397</v>
      </c>
      <c r="AN21" s="50">
        <v>814</v>
      </c>
      <c r="AO21" s="19">
        <v>128</v>
      </c>
      <c r="AP21" s="50">
        <v>147</v>
      </c>
      <c r="AQ21" s="19">
        <v>241</v>
      </c>
      <c r="AR21" s="50">
        <v>284</v>
      </c>
      <c r="AS21" s="52" t="s">
        <v>8</v>
      </c>
      <c r="AT21" s="19">
        <v>6</v>
      </c>
      <c r="AU21" s="50">
        <v>19</v>
      </c>
      <c r="AV21" s="19">
        <v>297</v>
      </c>
      <c r="AW21" s="50">
        <v>260</v>
      </c>
      <c r="AX21" s="19">
        <v>0</v>
      </c>
      <c r="AY21" s="50">
        <v>200</v>
      </c>
      <c r="AZ21" s="19">
        <v>0</v>
      </c>
      <c r="BA21" s="50">
        <v>200</v>
      </c>
      <c r="BB21" s="19">
        <v>14129</v>
      </c>
      <c r="BC21" s="50">
        <v>2971</v>
      </c>
      <c r="BD21" s="52" t="s">
        <v>8</v>
      </c>
      <c r="BE21" s="19">
        <v>2048</v>
      </c>
      <c r="BF21" s="50">
        <v>789</v>
      </c>
      <c r="BG21" s="19">
        <v>1108</v>
      </c>
      <c r="BH21" s="50">
        <v>554</v>
      </c>
      <c r="BI21" s="19">
        <v>409</v>
      </c>
      <c r="BJ21" s="50">
        <v>457</v>
      </c>
      <c r="BK21" s="19">
        <v>83</v>
      </c>
      <c r="BL21" s="50">
        <v>99</v>
      </c>
      <c r="BM21" s="19">
        <v>112</v>
      </c>
      <c r="BN21" s="50">
        <v>184</v>
      </c>
      <c r="BO21" s="52" t="s">
        <v>8</v>
      </c>
      <c r="BP21" s="19">
        <v>38</v>
      </c>
      <c r="BQ21" s="50">
        <v>64</v>
      </c>
      <c r="BR21" s="19">
        <v>79</v>
      </c>
      <c r="BS21" s="50">
        <v>110</v>
      </c>
      <c r="BT21" s="19">
        <v>238</v>
      </c>
      <c r="BU21" s="50">
        <v>282</v>
      </c>
      <c r="BV21" s="19">
        <v>145</v>
      </c>
      <c r="BW21" s="50">
        <v>139</v>
      </c>
      <c r="BX21" s="19">
        <v>1035</v>
      </c>
      <c r="BY21" s="50">
        <v>605</v>
      </c>
      <c r="BZ21" s="52" t="s">
        <v>8</v>
      </c>
      <c r="CA21" s="19">
        <v>0</v>
      </c>
      <c r="CB21" s="50">
        <v>200</v>
      </c>
      <c r="CC21" s="19">
        <v>2313</v>
      </c>
      <c r="CD21" s="50">
        <v>697</v>
      </c>
      <c r="CE21" s="19">
        <v>1716</v>
      </c>
      <c r="CF21" s="50">
        <v>760</v>
      </c>
      <c r="CG21" s="19">
        <v>285</v>
      </c>
      <c r="CH21" s="50">
        <v>360</v>
      </c>
      <c r="CI21" s="19">
        <v>306</v>
      </c>
      <c r="CJ21" s="50">
        <v>224</v>
      </c>
      <c r="CK21" s="52" t="s">
        <v>8</v>
      </c>
      <c r="CL21" s="19">
        <v>0</v>
      </c>
      <c r="CM21" s="50">
        <v>200</v>
      </c>
      <c r="CN21" s="19">
        <v>51</v>
      </c>
      <c r="CO21" s="50">
        <v>64</v>
      </c>
      <c r="CP21" s="19">
        <v>1589</v>
      </c>
      <c r="CQ21" s="50">
        <v>757</v>
      </c>
      <c r="CR21" s="19">
        <v>50</v>
      </c>
      <c r="CS21" s="50">
        <v>63</v>
      </c>
      <c r="CT21" s="19">
        <v>357</v>
      </c>
      <c r="CU21" s="50">
        <v>329</v>
      </c>
      <c r="CV21" s="52" t="s">
        <v>8</v>
      </c>
      <c r="CW21" s="19">
        <v>104</v>
      </c>
      <c r="CX21" s="50">
        <v>129</v>
      </c>
      <c r="CY21" s="19">
        <v>421</v>
      </c>
      <c r="CZ21" s="50">
        <v>358</v>
      </c>
      <c r="DA21" s="19">
        <v>1083</v>
      </c>
      <c r="DB21" s="50">
        <v>491</v>
      </c>
      <c r="DC21" s="19">
        <v>75</v>
      </c>
      <c r="DD21" s="50">
        <v>118</v>
      </c>
      <c r="DE21" s="19">
        <v>445</v>
      </c>
      <c r="DF21" s="50">
        <v>489</v>
      </c>
      <c r="DG21" s="52" t="s">
        <v>8</v>
      </c>
      <c r="DH21" s="19">
        <v>7975</v>
      </c>
      <c r="DI21" s="50">
        <v>1285</v>
      </c>
      <c r="DJ21" s="19">
        <v>476</v>
      </c>
      <c r="DK21" s="50">
        <v>300</v>
      </c>
      <c r="DL21" s="19">
        <v>120</v>
      </c>
      <c r="DM21" s="50">
        <v>138</v>
      </c>
      <c r="DN21" s="19">
        <v>946</v>
      </c>
      <c r="DO21" s="50">
        <v>668</v>
      </c>
      <c r="DP21" s="19">
        <v>0</v>
      </c>
      <c r="DQ21" s="50">
        <v>200</v>
      </c>
      <c r="DR21" s="52" t="s">
        <v>8</v>
      </c>
      <c r="DS21" s="19">
        <v>7364</v>
      </c>
      <c r="DT21" s="50">
        <v>1786</v>
      </c>
      <c r="DU21" s="19">
        <v>0</v>
      </c>
      <c r="DV21" s="50">
        <v>200</v>
      </c>
      <c r="DW21" s="19">
        <v>0</v>
      </c>
      <c r="DX21" s="50">
        <v>200</v>
      </c>
      <c r="DY21" s="19">
        <v>7364</v>
      </c>
      <c r="DZ21" s="50">
        <v>1786</v>
      </c>
    </row>
    <row r="22" spans="1:130" x14ac:dyDescent="0.2">
      <c r="A22" s="52" t="s">
        <v>9</v>
      </c>
      <c r="B22" s="53">
        <v>18863948</v>
      </c>
      <c r="C22" s="54">
        <v>8536</v>
      </c>
      <c r="D22" s="53">
        <v>15742168</v>
      </c>
      <c r="E22" s="54">
        <v>59355</v>
      </c>
      <c r="F22" s="53">
        <v>2454255</v>
      </c>
      <c r="G22" s="54">
        <v>53419</v>
      </c>
      <c r="H22" s="53">
        <v>498597</v>
      </c>
      <c r="I22" s="54">
        <v>22483</v>
      </c>
      <c r="J22" s="19">
        <v>12635</v>
      </c>
      <c r="K22" s="50">
        <v>3566</v>
      </c>
      <c r="L22" s="52" t="s">
        <v>9</v>
      </c>
      <c r="M22" s="23">
        <v>7405</v>
      </c>
      <c r="N22" s="50">
        <v>3412</v>
      </c>
      <c r="O22" s="19">
        <v>8451</v>
      </c>
      <c r="P22" s="50">
        <v>3258</v>
      </c>
      <c r="Q22" s="19">
        <v>3025</v>
      </c>
      <c r="R22" s="50">
        <v>1241</v>
      </c>
      <c r="S22" s="19">
        <v>22420</v>
      </c>
      <c r="T22" s="50">
        <v>4065</v>
      </c>
      <c r="U22" s="19">
        <v>9383</v>
      </c>
      <c r="V22" s="50">
        <v>2988</v>
      </c>
      <c r="W22" s="52" t="s">
        <v>9</v>
      </c>
      <c r="X22" s="19">
        <v>11704</v>
      </c>
      <c r="Y22" s="50">
        <v>3121</v>
      </c>
      <c r="Z22" s="19">
        <v>1264</v>
      </c>
      <c r="AA22" s="50">
        <v>949</v>
      </c>
      <c r="AB22" s="19">
        <v>891</v>
      </c>
      <c r="AC22" s="50">
        <v>495</v>
      </c>
      <c r="AD22" s="56" t="s">
        <v>61</v>
      </c>
      <c r="AE22" s="50" t="s">
        <v>61</v>
      </c>
      <c r="AF22" s="23">
        <v>38658</v>
      </c>
      <c r="AG22" s="50">
        <v>6270</v>
      </c>
      <c r="AH22" s="52" t="s">
        <v>9</v>
      </c>
      <c r="AI22" s="19">
        <v>3639</v>
      </c>
      <c r="AJ22" s="50">
        <v>2081</v>
      </c>
      <c r="AK22" s="19">
        <v>312</v>
      </c>
      <c r="AL22" s="50">
        <v>268</v>
      </c>
      <c r="AM22" s="19">
        <v>19152</v>
      </c>
      <c r="AN22" s="50">
        <v>3962</v>
      </c>
      <c r="AO22" s="19">
        <v>11472</v>
      </c>
      <c r="AP22" s="50">
        <v>3254</v>
      </c>
      <c r="AQ22" s="19">
        <v>1846</v>
      </c>
      <c r="AR22" s="50">
        <v>1137</v>
      </c>
      <c r="AS22" s="52" t="s">
        <v>9</v>
      </c>
      <c r="AT22" s="19">
        <v>2661</v>
      </c>
      <c r="AU22" s="50">
        <v>1410</v>
      </c>
      <c r="AV22" s="19">
        <v>5441</v>
      </c>
      <c r="AW22" s="50">
        <v>1674</v>
      </c>
      <c r="AX22" s="19">
        <v>6094</v>
      </c>
      <c r="AY22" s="50">
        <v>2316</v>
      </c>
      <c r="AZ22" s="19">
        <v>4689</v>
      </c>
      <c r="BA22" s="50">
        <v>2049</v>
      </c>
      <c r="BB22" s="19">
        <v>15410</v>
      </c>
      <c r="BC22" s="50">
        <v>3515</v>
      </c>
      <c r="BD22" s="52" t="s">
        <v>9</v>
      </c>
      <c r="BE22" s="19">
        <v>13701</v>
      </c>
      <c r="BF22" s="50">
        <v>3380</v>
      </c>
      <c r="BG22" s="19">
        <v>19640</v>
      </c>
      <c r="BH22" s="50">
        <v>3920</v>
      </c>
      <c r="BI22" s="19">
        <v>4663</v>
      </c>
      <c r="BJ22" s="50">
        <v>1888</v>
      </c>
      <c r="BK22" s="19">
        <v>5175</v>
      </c>
      <c r="BL22" s="50">
        <v>1968</v>
      </c>
      <c r="BM22" s="19">
        <v>7114</v>
      </c>
      <c r="BN22" s="50">
        <v>2753</v>
      </c>
      <c r="BO22" s="52" t="s">
        <v>9</v>
      </c>
      <c r="BP22" s="19">
        <v>559</v>
      </c>
      <c r="BQ22" s="50">
        <v>424</v>
      </c>
      <c r="BR22" s="19">
        <v>3857</v>
      </c>
      <c r="BS22" s="50">
        <v>2208</v>
      </c>
      <c r="BT22" s="19">
        <v>3527</v>
      </c>
      <c r="BU22" s="50">
        <v>1810</v>
      </c>
      <c r="BV22" s="19">
        <v>4324</v>
      </c>
      <c r="BW22" s="50">
        <v>1798</v>
      </c>
      <c r="BX22" s="19">
        <v>25206</v>
      </c>
      <c r="BY22" s="50">
        <v>6219</v>
      </c>
      <c r="BZ22" s="52" t="s">
        <v>9</v>
      </c>
      <c r="CA22" s="19">
        <v>1376</v>
      </c>
      <c r="CB22" s="50">
        <v>781</v>
      </c>
      <c r="CC22" s="19">
        <v>59288</v>
      </c>
      <c r="CD22" s="50">
        <v>7171</v>
      </c>
      <c r="CE22" s="19">
        <v>23983</v>
      </c>
      <c r="CF22" s="50">
        <v>5251</v>
      </c>
      <c r="CG22" s="19">
        <v>514</v>
      </c>
      <c r="CH22" s="50">
        <v>600</v>
      </c>
      <c r="CI22" s="19">
        <v>18191</v>
      </c>
      <c r="CJ22" s="50">
        <v>3264</v>
      </c>
      <c r="CK22" s="52" t="s">
        <v>9</v>
      </c>
      <c r="CL22" s="19">
        <v>2600</v>
      </c>
      <c r="CM22" s="50">
        <v>1168</v>
      </c>
      <c r="CN22" s="19">
        <v>3315</v>
      </c>
      <c r="CO22" s="50">
        <v>2046</v>
      </c>
      <c r="CP22" s="19">
        <v>20821</v>
      </c>
      <c r="CQ22" s="50">
        <v>4267</v>
      </c>
      <c r="CR22" s="19">
        <v>5002</v>
      </c>
      <c r="CS22" s="50">
        <v>2668</v>
      </c>
      <c r="CT22" s="19">
        <v>11953</v>
      </c>
      <c r="CU22" s="50">
        <v>2956</v>
      </c>
      <c r="CV22" s="52" t="s">
        <v>9</v>
      </c>
      <c r="CW22" s="19">
        <v>716</v>
      </c>
      <c r="CX22" s="50">
        <v>1027</v>
      </c>
      <c r="CY22" s="19">
        <v>10451</v>
      </c>
      <c r="CZ22" s="50">
        <v>4102</v>
      </c>
      <c r="DA22" s="19">
        <v>25532</v>
      </c>
      <c r="DB22" s="50">
        <v>4638</v>
      </c>
      <c r="DC22" s="19">
        <v>2343</v>
      </c>
      <c r="DD22" s="50">
        <v>1891</v>
      </c>
      <c r="DE22" s="19">
        <v>2019</v>
      </c>
      <c r="DF22" s="50">
        <v>1616</v>
      </c>
      <c r="DG22" s="52" t="s">
        <v>9</v>
      </c>
      <c r="DH22" s="19">
        <v>16614</v>
      </c>
      <c r="DI22" s="50">
        <v>3087</v>
      </c>
      <c r="DJ22" s="19">
        <v>6339</v>
      </c>
      <c r="DK22" s="50">
        <v>2687</v>
      </c>
      <c r="DL22" s="19">
        <v>4964</v>
      </c>
      <c r="DM22" s="50">
        <v>2202</v>
      </c>
      <c r="DN22" s="19">
        <v>7412</v>
      </c>
      <c r="DO22" s="50">
        <v>2467</v>
      </c>
      <c r="DP22" s="19">
        <v>846</v>
      </c>
      <c r="DQ22" s="50">
        <v>725</v>
      </c>
      <c r="DR22" s="52" t="s">
        <v>9</v>
      </c>
      <c r="DS22" s="19">
        <v>168928</v>
      </c>
      <c r="DT22" s="50">
        <v>14572</v>
      </c>
      <c r="DU22" s="19">
        <v>21611</v>
      </c>
      <c r="DV22" s="50">
        <v>5621</v>
      </c>
      <c r="DW22" s="19">
        <v>2643</v>
      </c>
      <c r="DX22" s="50">
        <v>1361</v>
      </c>
      <c r="DY22" s="19">
        <v>144674</v>
      </c>
      <c r="DZ22" s="50">
        <v>12266</v>
      </c>
    </row>
    <row r="23" spans="1:130" x14ac:dyDescent="0.2">
      <c r="A23" s="52"/>
      <c r="B23" s="53"/>
      <c r="C23" s="54"/>
      <c r="D23" s="53"/>
      <c r="E23" s="54"/>
      <c r="F23" s="53"/>
      <c r="G23" s="54"/>
      <c r="H23" s="53"/>
      <c r="I23" s="54"/>
      <c r="J23" s="19"/>
      <c r="K23" s="50"/>
      <c r="L23" s="52"/>
      <c r="M23" s="23"/>
      <c r="N23" s="50"/>
      <c r="O23" s="19"/>
      <c r="P23" s="50"/>
      <c r="Q23" s="19"/>
      <c r="R23" s="50"/>
      <c r="S23" s="19"/>
      <c r="T23" s="50"/>
      <c r="U23" s="19"/>
      <c r="V23" s="50"/>
      <c r="W23" s="52"/>
      <c r="X23" s="19"/>
      <c r="Y23" s="50"/>
      <c r="Z23" s="19"/>
      <c r="AA23" s="50"/>
      <c r="AB23" s="19"/>
      <c r="AC23" s="50"/>
      <c r="AD23" s="19"/>
      <c r="AE23" s="50"/>
      <c r="AF23" s="19"/>
      <c r="AG23" s="50"/>
      <c r="AH23" s="52"/>
      <c r="AI23" s="19"/>
      <c r="AJ23" s="50"/>
      <c r="AK23" s="19"/>
      <c r="AL23" s="50"/>
      <c r="AM23" s="19"/>
      <c r="AN23" s="50"/>
      <c r="AO23" s="19"/>
      <c r="AP23" s="50"/>
      <c r="AQ23" s="19"/>
      <c r="AR23" s="50"/>
      <c r="AS23" s="52"/>
      <c r="AT23" s="19"/>
      <c r="AU23" s="50"/>
      <c r="AV23" s="19"/>
      <c r="AW23" s="50"/>
      <c r="AX23" s="19"/>
      <c r="AY23" s="50"/>
      <c r="AZ23" s="19"/>
      <c r="BA23" s="50"/>
      <c r="BB23" s="19"/>
      <c r="BC23" s="50"/>
      <c r="BD23" s="52"/>
      <c r="BE23" s="19"/>
      <c r="BF23" s="50"/>
      <c r="BG23" s="19"/>
      <c r="BH23" s="50"/>
      <c r="BI23" s="19"/>
      <c r="BJ23" s="50"/>
      <c r="BK23" s="19"/>
      <c r="BL23" s="50"/>
      <c r="BM23" s="19"/>
      <c r="BN23" s="50"/>
      <c r="BO23" s="52"/>
      <c r="BP23" s="19"/>
      <c r="BQ23" s="50"/>
      <c r="BR23" s="19"/>
      <c r="BS23" s="50"/>
      <c r="BT23" s="19"/>
      <c r="BU23" s="50"/>
      <c r="BV23" s="19"/>
      <c r="BW23" s="50"/>
      <c r="BX23" s="19"/>
      <c r="BY23" s="50"/>
      <c r="BZ23" s="52"/>
      <c r="CA23" s="19"/>
      <c r="CB23" s="50"/>
      <c r="CC23" s="19"/>
      <c r="CD23" s="50"/>
      <c r="CE23" s="19"/>
      <c r="CF23" s="50"/>
      <c r="CG23" s="19"/>
      <c r="CH23" s="50"/>
      <c r="CI23" s="19"/>
      <c r="CJ23" s="50"/>
      <c r="CK23" s="52"/>
      <c r="CL23" s="19"/>
      <c r="CM23" s="50"/>
      <c r="CN23" s="19"/>
      <c r="CO23" s="50"/>
      <c r="CP23" s="19"/>
      <c r="CQ23" s="50"/>
      <c r="CR23" s="19"/>
      <c r="CS23" s="50"/>
      <c r="CT23" s="19"/>
      <c r="CU23" s="50"/>
      <c r="CV23" s="52"/>
      <c r="CW23" s="19"/>
      <c r="CX23" s="50"/>
      <c r="CY23" s="19"/>
      <c r="CZ23" s="50"/>
      <c r="DA23" s="19"/>
      <c r="DB23" s="50"/>
      <c r="DC23" s="19"/>
      <c r="DD23" s="50"/>
      <c r="DE23" s="19"/>
      <c r="DF23" s="50"/>
      <c r="DG23" s="52"/>
      <c r="DH23" s="19"/>
      <c r="DI23" s="50"/>
      <c r="DJ23" s="19"/>
      <c r="DK23" s="50"/>
      <c r="DL23" s="19"/>
      <c r="DM23" s="50"/>
      <c r="DN23" s="19"/>
      <c r="DO23" s="50"/>
      <c r="DP23" s="19"/>
      <c r="DQ23" s="50"/>
      <c r="DR23" s="52"/>
      <c r="DS23" s="19"/>
      <c r="DT23" s="50"/>
      <c r="DU23" s="19"/>
      <c r="DV23" s="50"/>
      <c r="DW23" s="19"/>
      <c r="DX23" s="50"/>
      <c r="DY23" s="19"/>
      <c r="DZ23" s="50"/>
    </row>
    <row r="24" spans="1:130" x14ac:dyDescent="0.2">
      <c r="A24" s="52" t="s">
        <v>10</v>
      </c>
      <c r="B24" s="53">
        <v>9699859</v>
      </c>
      <c r="C24" s="54">
        <v>5580</v>
      </c>
      <c r="D24" s="53">
        <v>8095407</v>
      </c>
      <c r="E24" s="54">
        <v>40769</v>
      </c>
      <c r="F24" s="53">
        <v>1289450</v>
      </c>
      <c r="G24" s="54">
        <v>37444</v>
      </c>
      <c r="H24" s="53">
        <v>271077</v>
      </c>
      <c r="I24" s="54">
        <v>15123</v>
      </c>
      <c r="J24" s="19">
        <v>18799</v>
      </c>
      <c r="K24" s="50">
        <v>5015</v>
      </c>
      <c r="L24" s="52" t="s">
        <v>10</v>
      </c>
      <c r="M24" s="23">
        <v>1079</v>
      </c>
      <c r="N24" s="50">
        <v>765</v>
      </c>
      <c r="O24" s="19">
        <v>4292</v>
      </c>
      <c r="P24" s="50">
        <v>1849</v>
      </c>
      <c r="Q24" s="19">
        <v>2112</v>
      </c>
      <c r="R24" s="50">
        <v>1366</v>
      </c>
      <c r="S24" s="19">
        <v>14949</v>
      </c>
      <c r="T24" s="50">
        <v>3387</v>
      </c>
      <c r="U24" s="19">
        <v>2325</v>
      </c>
      <c r="V24" s="50">
        <v>1399</v>
      </c>
      <c r="W24" s="52" t="s">
        <v>10</v>
      </c>
      <c r="X24" s="19">
        <v>709</v>
      </c>
      <c r="Y24" s="50">
        <v>455</v>
      </c>
      <c r="Z24" s="19">
        <v>619</v>
      </c>
      <c r="AA24" s="50">
        <v>606</v>
      </c>
      <c r="AB24" s="19">
        <v>364</v>
      </c>
      <c r="AC24" s="50">
        <v>283</v>
      </c>
      <c r="AD24" s="19">
        <v>42666</v>
      </c>
      <c r="AE24" s="50">
        <v>5232</v>
      </c>
      <c r="AF24" s="56" t="s">
        <v>61</v>
      </c>
      <c r="AG24" s="50" t="s">
        <v>61</v>
      </c>
      <c r="AH24" s="52" t="s">
        <v>10</v>
      </c>
      <c r="AI24" s="23">
        <v>1006</v>
      </c>
      <c r="AJ24" s="50">
        <v>883</v>
      </c>
      <c r="AK24" s="19">
        <v>126</v>
      </c>
      <c r="AL24" s="50">
        <v>139</v>
      </c>
      <c r="AM24" s="19">
        <v>6080</v>
      </c>
      <c r="AN24" s="50">
        <v>1774</v>
      </c>
      <c r="AO24" s="19">
        <v>2442</v>
      </c>
      <c r="AP24" s="50">
        <v>1297</v>
      </c>
      <c r="AQ24" s="19">
        <v>950</v>
      </c>
      <c r="AR24" s="50">
        <v>528</v>
      </c>
      <c r="AS24" s="52" t="s">
        <v>10</v>
      </c>
      <c r="AT24" s="19">
        <v>4513</v>
      </c>
      <c r="AU24" s="50">
        <v>2909</v>
      </c>
      <c r="AV24" s="19">
        <v>3686</v>
      </c>
      <c r="AW24" s="50">
        <v>1708</v>
      </c>
      <c r="AX24" s="19">
        <v>6541</v>
      </c>
      <c r="AY24" s="50">
        <v>3121</v>
      </c>
      <c r="AZ24" s="19">
        <v>408</v>
      </c>
      <c r="BA24" s="50">
        <v>269</v>
      </c>
      <c r="BB24" s="19">
        <v>3708</v>
      </c>
      <c r="BC24" s="50">
        <v>1807</v>
      </c>
      <c r="BD24" s="52" t="s">
        <v>10</v>
      </c>
      <c r="BE24" s="19">
        <v>4436</v>
      </c>
      <c r="BF24" s="50">
        <v>1979</v>
      </c>
      <c r="BG24" s="19">
        <v>6992</v>
      </c>
      <c r="BH24" s="50">
        <v>2441</v>
      </c>
      <c r="BI24" s="19">
        <v>1808</v>
      </c>
      <c r="BJ24" s="50">
        <v>1416</v>
      </c>
      <c r="BK24" s="19">
        <v>5380</v>
      </c>
      <c r="BL24" s="50">
        <v>3077</v>
      </c>
      <c r="BM24" s="19">
        <v>2514</v>
      </c>
      <c r="BN24" s="50">
        <v>989</v>
      </c>
      <c r="BO24" s="52" t="s">
        <v>10</v>
      </c>
      <c r="BP24" s="19">
        <v>246</v>
      </c>
      <c r="BQ24" s="50">
        <v>211</v>
      </c>
      <c r="BR24" s="19">
        <v>4144</v>
      </c>
      <c r="BS24" s="50">
        <v>3300</v>
      </c>
      <c r="BT24" s="19">
        <v>774</v>
      </c>
      <c r="BU24" s="50">
        <v>559</v>
      </c>
      <c r="BV24" s="19">
        <v>132</v>
      </c>
      <c r="BW24" s="50">
        <v>150</v>
      </c>
      <c r="BX24" s="19">
        <v>8371</v>
      </c>
      <c r="BY24" s="50">
        <v>3016</v>
      </c>
      <c r="BZ24" s="52" t="s">
        <v>10</v>
      </c>
      <c r="CA24" s="19">
        <v>791</v>
      </c>
      <c r="CB24" s="50">
        <v>421</v>
      </c>
      <c r="CC24" s="19">
        <v>14454</v>
      </c>
      <c r="CD24" s="50">
        <v>4681</v>
      </c>
      <c r="CE24" s="19">
        <v>19138</v>
      </c>
      <c r="CF24" s="50">
        <v>3931</v>
      </c>
      <c r="CG24" s="19">
        <v>201</v>
      </c>
      <c r="CH24" s="50">
        <v>221</v>
      </c>
      <c r="CI24" s="19">
        <v>6863</v>
      </c>
      <c r="CJ24" s="50">
        <v>1986</v>
      </c>
      <c r="CK24" s="52" t="s">
        <v>10</v>
      </c>
      <c r="CL24" s="19">
        <v>1632</v>
      </c>
      <c r="CM24" s="50">
        <v>1107</v>
      </c>
      <c r="CN24" s="19">
        <v>727</v>
      </c>
      <c r="CO24" s="50">
        <v>472</v>
      </c>
      <c r="CP24" s="19">
        <v>5791</v>
      </c>
      <c r="CQ24" s="50">
        <v>1896</v>
      </c>
      <c r="CR24" s="19">
        <v>337</v>
      </c>
      <c r="CS24" s="50">
        <v>504</v>
      </c>
      <c r="CT24" s="19">
        <v>16914</v>
      </c>
      <c r="CU24" s="50">
        <v>5257</v>
      </c>
      <c r="CV24" s="52" t="s">
        <v>10</v>
      </c>
      <c r="CW24" s="19">
        <v>536</v>
      </c>
      <c r="CX24" s="50">
        <v>730</v>
      </c>
      <c r="CY24" s="19">
        <v>16898</v>
      </c>
      <c r="CZ24" s="50">
        <v>3610</v>
      </c>
      <c r="DA24" s="19">
        <v>15760</v>
      </c>
      <c r="DB24" s="50">
        <v>3421</v>
      </c>
      <c r="DC24" s="19">
        <v>793</v>
      </c>
      <c r="DD24" s="50">
        <v>1061</v>
      </c>
      <c r="DE24" s="19">
        <v>361</v>
      </c>
      <c r="DF24" s="50">
        <v>334</v>
      </c>
      <c r="DG24" s="52" t="s">
        <v>10</v>
      </c>
      <c r="DH24" s="19">
        <v>9438</v>
      </c>
      <c r="DI24" s="50">
        <v>3336</v>
      </c>
      <c r="DJ24" s="19">
        <v>3701</v>
      </c>
      <c r="DK24" s="50">
        <v>1532</v>
      </c>
      <c r="DL24" s="19">
        <v>1340</v>
      </c>
      <c r="DM24" s="50">
        <v>778</v>
      </c>
      <c r="DN24" s="19">
        <v>2727</v>
      </c>
      <c r="DO24" s="50">
        <v>1401</v>
      </c>
      <c r="DP24" s="19">
        <v>504</v>
      </c>
      <c r="DQ24" s="50">
        <v>775</v>
      </c>
      <c r="DR24" s="52" t="s">
        <v>10</v>
      </c>
      <c r="DS24" s="19">
        <v>43925</v>
      </c>
      <c r="DT24" s="50">
        <v>5368</v>
      </c>
      <c r="DU24" s="19">
        <v>1635</v>
      </c>
      <c r="DV24" s="50">
        <v>841</v>
      </c>
      <c r="DW24" s="19">
        <v>992</v>
      </c>
      <c r="DX24" s="50">
        <v>1218</v>
      </c>
      <c r="DY24" s="19">
        <v>41298</v>
      </c>
      <c r="DZ24" s="50">
        <v>5237</v>
      </c>
    </row>
    <row r="25" spans="1:130" x14ac:dyDescent="0.2">
      <c r="A25" s="52" t="s">
        <v>11</v>
      </c>
      <c r="B25" s="53">
        <v>1357806</v>
      </c>
      <c r="C25" s="54">
        <v>1803</v>
      </c>
      <c r="D25" s="53">
        <v>1160948</v>
      </c>
      <c r="E25" s="54">
        <v>10743</v>
      </c>
      <c r="F25" s="53">
        <v>122727</v>
      </c>
      <c r="G25" s="54">
        <v>8676</v>
      </c>
      <c r="H25" s="53">
        <v>57542</v>
      </c>
      <c r="I25" s="54">
        <v>5083</v>
      </c>
      <c r="J25" s="19">
        <v>1268</v>
      </c>
      <c r="K25" s="50">
        <v>846</v>
      </c>
      <c r="L25" s="52" t="s">
        <v>11</v>
      </c>
      <c r="M25" s="23">
        <v>844</v>
      </c>
      <c r="N25" s="50">
        <v>670</v>
      </c>
      <c r="O25" s="19">
        <v>2900</v>
      </c>
      <c r="P25" s="50">
        <v>1208</v>
      </c>
      <c r="Q25" s="19">
        <v>242</v>
      </c>
      <c r="R25" s="50">
        <v>260</v>
      </c>
      <c r="S25" s="19">
        <v>10173</v>
      </c>
      <c r="T25" s="50">
        <v>2201</v>
      </c>
      <c r="U25" s="19">
        <v>950</v>
      </c>
      <c r="V25" s="50">
        <v>493</v>
      </c>
      <c r="W25" s="52" t="s">
        <v>11</v>
      </c>
      <c r="X25" s="19">
        <v>731</v>
      </c>
      <c r="Y25" s="50">
        <v>739</v>
      </c>
      <c r="Z25" s="19">
        <v>784</v>
      </c>
      <c r="AA25" s="50">
        <v>877</v>
      </c>
      <c r="AB25" s="19">
        <v>222</v>
      </c>
      <c r="AC25" s="50">
        <v>275</v>
      </c>
      <c r="AD25" s="19">
        <v>3160</v>
      </c>
      <c r="AE25" s="50">
        <v>1311</v>
      </c>
      <c r="AF25" s="19">
        <v>2519</v>
      </c>
      <c r="AG25" s="50">
        <v>956</v>
      </c>
      <c r="AH25" s="52" t="s">
        <v>11</v>
      </c>
      <c r="AI25" s="56" t="s">
        <v>61</v>
      </c>
      <c r="AJ25" s="50" t="s">
        <v>61</v>
      </c>
      <c r="AK25" s="23">
        <v>112</v>
      </c>
      <c r="AL25" s="50">
        <v>199</v>
      </c>
      <c r="AM25" s="19">
        <v>1884</v>
      </c>
      <c r="AN25" s="50">
        <v>728</v>
      </c>
      <c r="AO25" s="19">
        <v>402</v>
      </c>
      <c r="AP25" s="50">
        <v>280</v>
      </c>
      <c r="AQ25" s="19">
        <v>478</v>
      </c>
      <c r="AR25" s="50">
        <v>504</v>
      </c>
      <c r="AS25" s="52" t="s">
        <v>11</v>
      </c>
      <c r="AT25" s="19">
        <v>125</v>
      </c>
      <c r="AU25" s="50">
        <v>154</v>
      </c>
      <c r="AV25" s="19">
        <v>18</v>
      </c>
      <c r="AW25" s="50">
        <v>36</v>
      </c>
      <c r="AX25" s="19">
        <v>179</v>
      </c>
      <c r="AY25" s="50">
        <v>270</v>
      </c>
      <c r="AZ25" s="19">
        <v>106</v>
      </c>
      <c r="BA25" s="50">
        <v>161</v>
      </c>
      <c r="BB25" s="19">
        <v>341</v>
      </c>
      <c r="BC25" s="50">
        <v>212</v>
      </c>
      <c r="BD25" s="52" t="s">
        <v>11</v>
      </c>
      <c r="BE25" s="19">
        <v>92</v>
      </c>
      <c r="BF25" s="50">
        <v>123</v>
      </c>
      <c r="BG25" s="19">
        <v>1303</v>
      </c>
      <c r="BH25" s="50">
        <v>1067</v>
      </c>
      <c r="BI25" s="19">
        <v>933</v>
      </c>
      <c r="BJ25" s="50">
        <v>750</v>
      </c>
      <c r="BK25" s="19">
        <v>371</v>
      </c>
      <c r="BL25" s="50">
        <v>391</v>
      </c>
      <c r="BM25" s="19">
        <v>308</v>
      </c>
      <c r="BN25" s="50">
        <v>219</v>
      </c>
      <c r="BO25" s="52" t="s">
        <v>11</v>
      </c>
      <c r="BP25" s="19">
        <v>85</v>
      </c>
      <c r="BQ25" s="50">
        <v>140</v>
      </c>
      <c r="BR25" s="19">
        <v>91</v>
      </c>
      <c r="BS25" s="50">
        <v>95</v>
      </c>
      <c r="BT25" s="19">
        <v>1548</v>
      </c>
      <c r="BU25" s="50">
        <v>795</v>
      </c>
      <c r="BV25" s="19">
        <v>107</v>
      </c>
      <c r="BW25" s="50">
        <v>141</v>
      </c>
      <c r="BX25" s="19">
        <v>564</v>
      </c>
      <c r="BY25" s="50">
        <v>697</v>
      </c>
      <c r="BZ25" s="52" t="s">
        <v>11</v>
      </c>
      <c r="CA25" s="19">
        <v>354</v>
      </c>
      <c r="CB25" s="50">
        <v>366</v>
      </c>
      <c r="CC25" s="19">
        <v>4246</v>
      </c>
      <c r="CD25" s="50">
        <v>2556</v>
      </c>
      <c r="CE25" s="19">
        <v>2307</v>
      </c>
      <c r="CF25" s="50">
        <v>1256</v>
      </c>
      <c r="CG25" s="19">
        <v>32</v>
      </c>
      <c r="CH25" s="50">
        <v>54</v>
      </c>
      <c r="CI25" s="19">
        <v>970</v>
      </c>
      <c r="CJ25" s="50">
        <v>677</v>
      </c>
      <c r="CK25" s="52" t="s">
        <v>11</v>
      </c>
      <c r="CL25" s="19">
        <v>685</v>
      </c>
      <c r="CM25" s="50">
        <v>502</v>
      </c>
      <c r="CN25" s="19">
        <v>2030</v>
      </c>
      <c r="CO25" s="50">
        <v>1378</v>
      </c>
      <c r="CP25" s="19">
        <v>870</v>
      </c>
      <c r="CQ25" s="50">
        <v>468</v>
      </c>
      <c r="CR25" s="19">
        <v>58</v>
      </c>
      <c r="CS25" s="50">
        <v>70</v>
      </c>
      <c r="CT25" s="19">
        <v>1681</v>
      </c>
      <c r="CU25" s="50">
        <v>919</v>
      </c>
      <c r="CV25" s="52" t="s">
        <v>11</v>
      </c>
      <c r="CW25" s="19">
        <v>0</v>
      </c>
      <c r="CX25" s="50">
        <v>187</v>
      </c>
      <c r="CY25" s="19">
        <v>636</v>
      </c>
      <c r="CZ25" s="50">
        <v>1018</v>
      </c>
      <c r="DA25" s="19">
        <v>3007</v>
      </c>
      <c r="DB25" s="50">
        <v>1122</v>
      </c>
      <c r="DC25" s="19">
        <v>1040</v>
      </c>
      <c r="DD25" s="50">
        <v>872</v>
      </c>
      <c r="DE25" s="19">
        <v>0</v>
      </c>
      <c r="DF25" s="50">
        <v>187</v>
      </c>
      <c r="DG25" s="52" t="s">
        <v>11</v>
      </c>
      <c r="DH25" s="19">
        <v>2523</v>
      </c>
      <c r="DI25" s="50">
        <v>1318</v>
      </c>
      <c r="DJ25" s="19">
        <v>3790</v>
      </c>
      <c r="DK25" s="50">
        <v>1075</v>
      </c>
      <c r="DL25" s="19">
        <v>312</v>
      </c>
      <c r="DM25" s="50">
        <v>306</v>
      </c>
      <c r="DN25" s="19">
        <v>147</v>
      </c>
      <c r="DO25" s="50">
        <v>159</v>
      </c>
      <c r="DP25" s="19">
        <v>14</v>
      </c>
      <c r="DQ25" s="50">
        <v>23</v>
      </c>
      <c r="DR25" s="52" t="s">
        <v>11</v>
      </c>
      <c r="DS25" s="19">
        <v>16589</v>
      </c>
      <c r="DT25" s="50">
        <v>3678</v>
      </c>
      <c r="DU25" s="19">
        <v>238</v>
      </c>
      <c r="DV25" s="50">
        <v>398</v>
      </c>
      <c r="DW25" s="19">
        <v>114</v>
      </c>
      <c r="DX25" s="50">
        <v>133</v>
      </c>
      <c r="DY25" s="19">
        <v>16237</v>
      </c>
      <c r="DZ25" s="50">
        <v>3632</v>
      </c>
    </row>
    <row r="26" spans="1:130" x14ac:dyDescent="0.2">
      <c r="A26" s="52" t="s">
        <v>12</v>
      </c>
      <c r="B26" s="53">
        <v>1559637</v>
      </c>
      <c r="C26" s="54">
        <v>2674</v>
      </c>
      <c r="D26" s="53">
        <v>1284530</v>
      </c>
      <c r="E26" s="54">
        <v>13188</v>
      </c>
      <c r="F26" s="53">
        <v>208434</v>
      </c>
      <c r="G26" s="54">
        <v>13285</v>
      </c>
      <c r="H26" s="53">
        <v>60336</v>
      </c>
      <c r="I26" s="54">
        <v>6293</v>
      </c>
      <c r="J26" s="19">
        <v>263</v>
      </c>
      <c r="K26" s="50">
        <v>259</v>
      </c>
      <c r="L26" s="52" t="s">
        <v>12</v>
      </c>
      <c r="M26" s="23">
        <v>4510</v>
      </c>
      <c r="N26" s="50">
        <v>2938</v>
      </c>
      <c r="O26" s="19">
        <v>3543</v>
      </c>
      <c r="P26" s="50">
        <v>1771</v>
      </c>
      <c r="Q26" s="19">
        <v>224</v>
      </c>
      <c r="R26" s="50">
        <v>188</v>
      </c>
      <c r="S26" s="19">
        <v>9021</v>
      </c>
      <c r="T26" s="50">
        <v>2484</v>
      </c>
      <c r="U26" s="19">
        <v>1813</v>
      </c>
      <c r="V26" s="50">
        <v>1022</v>
      </c>
      <c r="W26" s="52" t="s">
        <v>12</v>
      </c>
      <c r="X26" s="19">
        <v>0</v>
      </c>
      <c r="Y26" s="50">
        <v>195</v>
      </c>
      <c r="Z26" s="19">
        <v>0</v>
      </c>
      <c r="AA26" s="50">
        <v>195</v>
      </c>
      <c r="AB26" s="19">
        <v>0</v>
      </c>
      <c r="AC26" s="50">
        <v>195</v>
      </c>
      <c r="AD26" s="19">
        <v>1733</v>
      </c>
      <c r="AE26" s="50">
        <v>1210</v>
      </c>
      <c r="AF26" s="19">
        <v>275</v>
      </c>
      <c r="AG26" s="50">
        <v>234</v>
      </c>
      <c r="AH26" s="52" t="s">
        <v>12</v>
      </c>
      <c r="AI26" s="19">
        <v>254</v>
      </c>
      <c r="AJ26" s="50">
        <v>314</v>
      </c>
      <c r="AK26" s="56" t="s">
        <v>61</v>
      </c>
      <c r="AL26" s="50" t="s">
        <v>61</v>
      </c>
      <c r="AM26" s="23">
        <v>390</v>
      </c>
      <c r="AN26" s="50">
        <v>342</v>
      </c>
      <c r="AO26" s="19">
        <v>296</v>
      </c>
      <c r="AP26" s="50">
        <v>352</v>
      </c>
      <c r="AQ26" s="19">
        <v>318</v>
      </c>
      <c r="AR26" s="50">
        <v>424</v>
      </c>
      <c r="AS26" s="52" t="s">
        <v>12</v>
      </c>
      <c r="AT26" s="19">
        <v>479</v>
      </c>
      <c r="AU26" s="50">
        <v>503</v>
      </c>
      <c r="AV26" s="19">
        <v>120</v>
      </c>
      <c r="AW26" s="50">
        <v>170</v>
      </c>
      <c r="AX26" s="19">
        <v>51</v>
      </c>
      <c r="AY26" s="50">
        <v>110</v>
      </c>
      <c r="AZ26" s="19">
        <v>0</v>
      </c>
      <c r="BA26" s="50">
        <v>195</v>
      </c>
      <c r="BB26" s="19">
        <v>0</v>
      </c>
      <c r="BC26" s="50">
        <v>195</v>
      </c>
      <c r="BD26" s="52" t="s">
        <v>12</v>
      </c>
      <c r="BE26" s="19">
        <v>396</v>
      </c>
      <c r="BF26" s="50">
        <v>625</v>
      </c>
      <c r="BG26" s="19">
        <v>615</v>
      </c>
      <c r="BH26" s="50">
        <v>524</v>
      </c>
      <c r="BI26" s="19">
        <v>566</v>
      </c>
      <c r="BJ26" s="50">
        <v>352</v>
      </c>
      <c r="BK26" s="19">
        <v>62</v>
      </c>
      <c r="BL26" s="50">
        <v>106</v>
      </c>
      <c r="BM26" s="19">
        <v>384</v>
      </c>
      <c r="BN26" s="50">
        <v>304</v>
      </c>
      <c r="BO26" s="52" t="s">
        <v>12</v>
      </c>
      <c r="BP26" s="19">
        <v>1602</v>
      </c>
      <c r="BQ26" s="50">
        <v>828</v>
      </c>
      <c r="BR26" s="19">
        <v>439</v>
      </c>
      <c r="BS26" s="50">
        <v>591</v>
      </c>
      <c r="BT26" s="19">
        <v>3581</v>
      </c>
      <c r="BU26" s="50">
        <v>1400</v>
      </c>
      <c r="BV26" s="19">
        <v>129</v>
      </c>
      <c r="BW26" s="50">
        <v>123</v>
      </c>
      <c r="BX26" s="19">
        <v>84</v>
      </c>
      <c r="BY26" s="50">
        <v>78</v>
      </c>
      <c r="BZ26" s="52" t="s">
        <v>12</v>
      </c>
      <c r="CA26" s="19">
        <v>141</v>
      </c>
      <c r="CB26" s="50">
        <v>229</v>
      </c>
      <c r="CC26" s="19">
        <v>419</v>
      </c>
      <c r="CD26" s="50">
        <v>399</v>
      </c>
      <c r="CE26" s="19">
        <v>263</v>
      </c>
      <c r="CF26" s="50">
        <v>435</v>
      </c>
      <c r="CG26" s="19">
        <v>1201</v>
      </c>
      <c r="CH26" s="50">
        <v>1099</v>
      </c>
      <c r="CI26" s="19">
        <v>260</v>
      </c>
      <c r="CJ26" s="50">
        <v>212</v>
      </c>
      <c r="CK26" s="52" t="s">
        <v>12</v>
      </c>
      <c r="CL26" s="19">
        <v>288</v>
      </c>
      <c r="CM26" s="50">
        <v>243</v>
      </c>
      <c r="CN26" s="19">
        <v>7170</v>
      </c>
      <c r="CO26" s="50">
        <v>1894</v>
      </c>
      <c r="CP26" s="19">
        <v>343</v>
      </c>
      <c r="CQ26" s="50">
        <v>265</v>
      </c>
      <c r="CR26" s="19">
        <v>0</v>
      </c>
      <c r="CS26" s="50">
        <v>195</v>
      </c>
      <c r="CT26" s="19">
        <v>55</v>
      </c>
      <c r="CU26" s="50">
        <v>90</v>
      </c>
      <c r="CV26" s="52" t="s">
        <v>12</v>
      </c>
      <c r="CW26" s="19">
        <v>842</v>
      </c>
      <c r="CX26" s="50">
        <v>1132</v>
      </c>
      <c r="CY26" s="19">
        <v>296</v>
      </c>
      <c r="CZ26" s="50">
        <v>356</v>
      </c>
      <c r="DA26" s="19">
        <v>1303</v>
      </c>
      <c r="DB26" s="50">
        <v>952</v>
      </c>
      <c r="DC26" s="19">
        <v>6059</v>
      </c>
      <c r="DD26" s="50">
        <v>2187</v>
      </c>
      <c r="DE26" s="19">
        <v>0</v>
      </c>
      <c r="DF26" s="50">
        <v>195</v>
      </c>
      <c r="DG26" s="52" t="s">
        <v>12</v>
      </c>
      <c r="DH26" s="19">
        <v>905</v>
      </c>
      <c r="DI26" s="50">
        <v>707</v>
      </c>
      <c r="DJ26" s="19">
        <v>8991</v>
      </c>
      <c r="DK26" s="50">
        <v>2313</v>
      </c>
      <c r="DL26" s="19">
        <v>0</v>
      </c>
      <c r="DM26" s="50">
        <v>195</v>
      </c>
      <c r="DN26" s="19">
        <v>165</v>
      </c>
      <c r="DO26" s="50">
        <v>174</v>
      </c>
      <c r="DP26" s="19">
        <v>487</v>
      </c>
      <c r="DQ26" s="50">
        <v>340</v>
      </c>
      <c r="DR26" s="52" t="s">
        <v>12</v>
      </c>
      <c r="DS26" s="19">
        <v>6337</v>
      </c>
      <c r="DT26" s="50">
        <v>1846</v>
      </c>
      <c r="DU26" s="19">
        <v>249</v>
      </c>
      <c r="DV26" s="50">
        <v>412</v>
      </c>
      <c r="DW26" s="19">
        <v>34</v>
      </c>
      <c r="DX26" s="50">
        <v>53</v>
      </c>
      <c r="DY26" s="19">
        <v>6054</v>
      </c>
      <c r="DZ26" s="50">
        <v>1758</v>
      </c>
    </row>
    <row r="27" spans="1:130" x14ac:dyDescent="0.2">
      <c r="A27" s="52" t="s">
        <v>13</v>
      </c>
      <c r="B27" s="53">
        <v>12718402</v>
      </c>
      <c r="C27" s="54">
        <v>5792</v>
      </c>
      <c r="D27" s="53">
        <v>11076528</v>
      </c>
      <c r="E27" s="54">
        <v>31383</v>
      </c>
      <c r="F27" s="53">
        <v>1353853</v>
      </c>
      <c r="G27" s="54">
        <v>28856</v>
      </c>
      <c r="H27" s="53">
        <v>216204</v>
      </c>
      <c r="I27" s="54">
        <v>11862</v>
      </c>
      <c r="J27" s="19">
        <v>2823</v>
      </c>
      <c r="K27" s="50">
        <v>1526</v>
      </c>
      <c r="L27" s="52" t="s">
        <v>13</v>
      </c>
      <c r="M27" s="23">
        <v>4119</v>
      </c>
      <c r="N27" s="50">
        <v>3153</v>
      </c>
      <c r="O27" s="19">
        <v>7657</v>
      </c>
      <c r="P27" s="50">
        <v>1987</v>
      </c>
      <c r="Q27" s="19">
        <v>3185</v>
      </c>
      <c r="R27" s="50">
        <v>1513</v>
      </c>
      <c r="S27" s="19">
        <v>13930</v>
      </c>
      <c r="T27" s="50">
        <v>2863</v>
      </c>
      <c r="U27" s="19">
        <v>3271</v>
      </c>
      <c r="V27" s="50">
        <v>1390</v>
      </c>
      <c r="W27" s="52" t="s">
        <v>13</v>
      </c>
      <c r="X27" s="19">
        <v>1819</v>
      </c>
      <c r="Y27" s="50">
        <v>959</v>
      </c>
      <c r="Z27" s="19">
        <v>277</v>
      </c>
      <c r="AA27" s="50">
        <v>303</v>
      </c>
      <c r="AB27" s="19">
        <v>1440</v>
      </c>
      <c r="AC27" s="50">
        <v>708</v>
      </c>
      <c r="AD27" s="19">
        <v>17548</v>
      </c>
      <c r="AE27" s="50">
        <v>3370</v>
      </c>
      <c r="AF27" s="19">
        <v>6042</v>
      </c>
      <c r="AG27" s="50">
        <v>2192</v>
      </c>
      <c r="AH27" s="52" t="s">
        <v>13</v>
      </c>
      <c r="AI27" s="19">
        <v>1269</v>
      </c>
      <c r="AJ27" s="50">
        <v>735</v>
      </c>
      <c r="AK27" s="19">
        <v>393</v>
      </c>
      <c r="AL27" s="50">
        <v>356</v>
      </c>
      <c r="AM27" s="56" t="s">
        <v>61</v>
      </c>
      <c r="AN27" s="50" t="s">
        <v>61</v>
      </c>
      <c r="AO27" s="23">
        <v>23491</v>
      </c>
      <c r="AP27" s="50">
        <v>5269</v>
      </c>
      <c r="AQ27" s="19">
        <v>8420</v>
      </c>
      <c r="AR27" s="50">
        <v>1581</v>
      </c>
      <c r="AS27" s="52" t="s">
        <v>13</v>
      </c>
      <c r="AT27" s="19">
        <v>2533</v>
      </c>
      <c r="AU27" s="50">
        <v>1130</v>
      </c>
      <c r="AV27" s="19">
        <v>5569</v>
      </c>
      <c r="AW27" s="50">
        <v>1718</v>
      </c>
      <c r="AX27" s="19">
        <v>1315</v>
      </c>
      <c r="AY27" s="50">
        <v>761</v>
      </c>
      <c r="AZ27" s="19">
        <v>693</v>
      </c>
      <c r="BA27" s="50">
        <v>510</v>
      </c>
      <c r="BB27" s="19">
        <v>2565</v>
      </c>
      <c r="BC27" s="50">
        <v>916</v>
      </c>
      <c r="BD27" s="52" t="s">
        <v>13</v>
      </c>
      <c r="BE27" s="19">
        <v>3507</v>
      </c>
      <c r="BF27" s="50">
        <v>1540</v>
      </c>
      <c r="BG27" s="19">
        <v>10274</v>
      </c>
      <c r="BH27" s="50">
        <v>2032</v>
      </c>
      <c r="BI27" s="19">
        <v>4496</v>
      </c>
      <c r="BJ27" s="50">
        <v>1177</v>
      </c>
      <c r="BK27" s="19">
        <v>1521</v>
      </c>
      <c r="BL27" s="50">
        <v>581</v>
      </c>
      <c r="BM27" s="19">
        <v>13889</v>
      </c>
      <c r="BN27" s="50">
        <v>2736</v>
      </c>
      <c r="BO27" s="52" t="s">
        <v>13</v>
      </c>
      <c r="BP27" s="19">
        <v>304</v>
      </c>
      <c r="BQ27" s="50">
        <v>275</v>
      </c>
      <c r="BR27" s="19">
        <v>827</v>
      </c>
      <c r="BS27" s="50">
        <v>520</v>
      </c>
      <c r="BT27" s="19">
        <v>2454</v>
      </c>
      <c r="BU27" s="50">
        <v>1187</v>
      </c>
      <c r="BV27" s="19">
        <v>590</v>
      </c>
      <c r="BW27" s="50">
        <v>334</v>
      </c>
      <c r="BX27" s="19">
        <v>3009</v>
      </c>
      <c r="BY27" s="50">
        <v>1033</v>
      </c>
      <c r="BZ27" s="52" t="s">
        <v>13</v>
      </c>
      <c r="CA27" s="19">
        <v>1573</v>
      </c>
      <c r="CB27" s="50">
        <v>1619</v>
      </c>
      <c r="CC27" s="19">
        <v>6412</v>
      </c>
      <c r="CD27" s="50">
        <v>1874</v>
      </c>
      <c r="CE27" s="19">
        <v>4057</v>
      </c>
      <c r="CF27" s="50">
        <v>1663</v>
      </c>
      <c r="CG27" s="19">
        <v>105</v>
      </c>
      <c r="CH27" s="50">
        <v>115</v>
      </c>
      <c r="CI27" s="19">
        <v>8384</v>
      </c>
      <c r="CJ27" s="50">
        <v>1627</v>
      </c>
      <c r="CK27" s="52" t="s">
        <v>13</v>
      </c>
      <c r="CL27" s="19">
        <v>1002</v>
      </c>
      <c r="CM27" s="50">
        <v>552</v>
      </c>
      <c r="CN27" s="19">
        <v>792</v>
      </c>
      <c r="CO27" s="50">
        <v>426</v>
      </c>
      <c r="CP27" s="19">
        <v>3012</v>
      </c>
      <c r="CQ27" s="50">
        <v>1197</v>
      </c>
      <c r="CR27" s="19">
        <v>278</v>
      </c>
      <c r="CS27" s="50">
        <v>266</v>
      </c>
      <c r="CT27" s="19">
        <v>1582</v>
      </c>
      <c r="CU27" s="50">
        <v>783</v>
      </c>
      <c r="CV27" s="52" t="s">
        <v>13</v>
      </c>
      <c r="CW27" s="19">
        <v>1318</v>
      </c>
      <c r="CX27" s="50">
        <v>1474</v>
      </c>
      <c r="CY27" s="19">
        <v>3223</v>
      </c>
      <c r="CZ27" s="50">
        <v>1222</v>
      </c>
      <c r="DA27" s="19">
        <v>11011</v>
      </c>
      <c r="DB27" s="50">
        <v>2803</v>
      </c>
      <c r="DC27" s="19">
        <v>951</v>
      </c>
      <c r="DD27" s="50">
        <v>595</v>
      </c>
      <c r="DE27" s="19">
        <v>49</v>
      </c>
      <c r="DF27" s="50">
        <v>81</v>
      </c>
      <c r="DG27" s="52" t="s">
        <v>13</v>
      </c>
      <c r="DH27" s="19">
        <v>5233</v>
      </c>
      <c r="DI27" s="50">
        <v>2524</v>
      </c>
      <c r="DJ27" s="19">
        <v>3075</v>
      </c>
      <c r="DK27" s="50">
        <v>1254</v>
      </c>
      <c r="DL27" s="19">
        <v>352</v>
      </c>
      <c r="DM27" s="50">
        <v>288</v>
      </c>
      <c r="DN27" s="19">
        <v>14507</v>
      </c>
      <c r="DO27" s="50">
        <v>2936</v>
      </c>
      <c r="DP27" s="19">
        <v>58</v>
      </c>
      <c r="DQ27" s="50">
        <v>76</v>
      </c>
      <c r="DR27" s="52" t="s">
        <v>13</v>
      </c>
      <c r="DS27" s="19">
        <v>71817</v>
      </c>
      <c r="DT27" s="50">
        <v>6607</v>
      </c>
      <c r="DU27" s="19">
        <v>2387</v>
      </c>
      <c r="DV27" s="50">
        <v>715</v>
      </c>
      <c r="DW27" s="19">
        <v>76</v>
      </c>
      <c r="DX27" s="50">
        <v>79</v>
      </c>
      <c r="DY27" s="19">
        <v>69354</v>
      </c>
      <c r="DZ27" s="50">
        <v>6616</v>
      </c>
    </row>
    <row r="28" spans="1:130" x14ac:dyDescent="0.2">
      <c r="A28" s="52" t="s">
        <v>14</v>
      </c>
      <c r="B28" s="53">
        <v>6437155</v>
      </c>
      <c r="C28" s="54">
        <v>3841</v>
      </c>
      <c r="D28" s="53">
        <v>5478683</v>
      </c>
      <c r="E28" s="54">
        <v>24180</v>
      </c>
      <c r="F28" s="53">
        <v>809158</v>
      </c>
      <c r="G28" s="54">
        <v>21392</v>
      </c>
      <c r="H28" s="53">
        <v>127874</v>
      </c>
      <c r="I28" s="54">
        <v>8918</v>
      </c>
      <c r="J28" s="19">
        <v>1562</v>
      </c>
      <c r="K28" s="50">
        <v>1293</v>
      </c>
      <c r="L28" s="52" t="s">
        <v>14</v>
      </c>
      <c r="M28" s="23">
        <v>371</v>
      </c>
      <c r="N28" s="50">
        <v>324</v>
      </c>
      <c r="O28" s="19">
        <v>3975</v>
      </c>
      <c r="P28" s="50">
        <v>1427</v>
      </c>
      <c r="Q28" s="19">
        <v>2016</v>
      </c>
      <c r="R28" s="50">
        <v>1321</v>
      </c>
      <c r="S28" s="19">
        <v>7649</v>
      </c>
      <c r="T28" s="50">
        <v>2229</v>
      </c>
      <c r="U28" s="19">
        <v>1930</v>
      </c>
      <c r="V28" s="50">
        <v>759</v>
      </c>
      <c r="W28" s="52" t="s">
        <v>14</v>
      </c>
      <c r="X28" s="19">
        <v>1227</v>
      </c>
      <c r="Y28" s="50">
        <v>698</v>
      </c>
      <c r="Z28" s="19">
        <v>79</v>
      </c>
      <c r="AA28" s="50">
        <v>134</v>
      </c>
      <c r="AB28" s="19">
        <v>0</v>
      </c>
      <c r="AC28" s="50">
        <v>190</v>
      </c>
      <c r="AD28" s="19">
        <v>8595</v>
      </c>
      <c r="AE28" s="50">
        <v>3053</v>
      </c>
      <c r="AF28" s="19">
        <v>2543</v>
      </c>
      <c r="AG28" s="50">
        <v>1176</v>
      </c>
      <c r="AH28" s="52" t="s">
        <v>14</v>
      </c>
      <c r="AI28" s="19">
        <v>1057</v>
      </c>
      <c r="AJ28" s="50">
        <v>717</v>
      </c>
      <c r="AK28" s="19">
        <v>1368</v>
      </c>
      <c r="AL28" s="50">
        <v>1278</v>
      </c>
      <c r="AM28" s="19">
        <v>23071</v>
      </c>
      <c r="AN28" s="50">
        <v>4221</v>
      </c>
      <c r="AO28" s="56" t="s">
        <v>61</v>
      </c>
      <c r="AP28" s="50" t="s">
        <v>61</v>
      </c>
      <c r="AQ28" s="23">
        <v>916</v>
      </c>
      <c r="AR28" s="50">
        <v>468</v>
      </c>
      <c r="AS28" s="52" t="s">
        <v>14</v>
      </c>
      <c r="AT28" s="19">
        <v>1321</v>
      </c>
      <c r="AU28" s="50">
        <v>946</v>
      </c>
      <c r="AV28" s="19">
        <v>10177</v>
      </c>
      <c r="AW28" s="50">
        <v>2220</v>
      </c>
      <c r="AX28" s="19">
        <v>2241</v>
      </c>
      <c r="AY28" s="50">
        <v>1537</v>
      </c>
      <c r="AZ28" s="19">
        <v>275</v>
      </c>
      <c r="BA28" s="50">
        <v>388</v>
      </c>
      <c r="BB28" s="19">
        <v>480</v>
      </c>
      <c r="BC28" s="50">
        <v>256</v>
      </c>
      <c r="BD28" s="52" t="s">
        <v>14</v>
      </c>
      <c r="BE28" s="19">
        <v>952</v>
      </c>
      <c r="BF28" s="50">
        <v>703</v>
      </c>
      <c r="BG28" s="19">
        <v>7896</v>
      </c>
      <c r="BH28" s="50">
        <v>1777</v>
      </c>
      <c r="BI28" s="19">
        <v>1168</v>
      </c>
      <c r="BJ28" s="50">
        <v>568</v>
      </c>
      <c r="BK28" s="19">
        <v>469</v>
      </c>
      <c r="BL28" s="50">
        <v>366</v>
      </c>
      <c r="BM28" s="19">
        <v>1824</v>
      </c>
      <c r="BN28" s="50">
        <v>1033</v>
      </c>
      <c r="BO28" s="52" t="s">
        <v>14</v>
      </c>
      <c r="BP28" s="19">
        <v>34</v>
      </c>
      <c r="BQ28" s="50">
        <v>62</v>
      </c>
      <c r="BR28" s="19">
        <v>622</v>
      </c>
      <c r="BS28" s="50">
        <v>491</v>
      </c>
      <c r="BT28" s="19">
        <v>511</v>
      </c>
      <c r="BU28" s="50">
        <v>338</v>
      </c>
      <c r="BV28" s="19">
        <v>90</v>
      </c>
      <c r="BW28" s="50">
        <v>152</v>
      </c>
      <c r="BX28" s="19">
        <v>651</v>
      </c>
      <c r="BY28" s="50">
        <v>348</v>
      </c>
      <c r="BZ28" s="52" t="s">
        <v>14</v>
      </c>
      <c r="CA28" s="19">
        <v>504</v>
      </c>
      <c r="CB28" s="50">
        <v>410</v>
      </c>
      <c r="CC28" s="19">
        <v>2518</v>
      </c>
      <c r="CD28" s="50">
        <v>816</v>
      </c>
      <c r="CE28" s="19">
        <v>3038</v>
      </c>
      <c r="CF28" s="50">
        <v>1840</v>
      </c>
      <c r="CG28" s="19">
        <v>70</v>
      </c>
      <c r="CH28" s="50">
        <v>94</v>
      </c>
      <c r="CI28" s="19">
        <v>11109</v>
      </c>
      <c r="CJ28" s="50">
        <v>2141</v>
      </c>
      <c r="CK28" s="52" t="s">
        <v>14</v>
      </c>
      <c r="CL28" s="19">
        <v>844</v>
      </c>
      <c r="CM28" s="50">
        <v>522</v>
      </c>
      <c r="CN28" s="19">
        <v>505</v>
      </c>
      <c r="CO28" s="50">
        <v>617</v>
      </c>
      <c r="CP28" s="19">
        <v>3998</v>
      </c>
      <c r="CQ28" s="50">
        <v>1871</v>
      </c>
      <c r="CR28" s="19">
        <v>49</v>
      </c>
      <c r="CS28" s="50">
        <v>84</v>
      </c>
      <c r="CT28" s="19">
        <v>3306</v>
      </c>
      <c r="CU28" s="50">
        <v>1917</v>
      </c>
      <c r="CV28" s="52" t="s">
        <v>14</v>
      </c>
      <c r="CW28" s="19">
        <v>235</v>
      </c>
      <c r="CX28" s="50">
        <v>231</v>
      </c>
      <c r="CY28" s="19">
        <v>3879</v>
      </c>
      <c r="CZ28" s="50">
        <v>1292</v>
      </c>
      <c r="DA28" s="19">
        <v>6326</v>
      </c>
      <c r="DB28" s="50">
        <v>2074</v>
      </c>
      <c r="DC28" s="19">
        <v>123</v>
      </c>
      <c r="DD28" s="50">
        <v>127</v>
      </c>
      <c r="DE28" s="19">
        <v>530</v>
      </c>
      <c r="DF28" s="50">
        <v>349</v>
      </c>
      <c r="DG28" s="52" t="s">
        <v>14</v>
      </c>
      <c r="DH28" s="19">
        <v>1486</v>
      </c>
      <c r="DI28" s="50">
        <v>853</v>
      </c>
      <c r="DJ28" s="19">
        <v>1028</v>
      </c>
      <c r="DK28" s="50">
        <v>744</v>
      </c>
      <c r="DL28" s="19">
        <v>216</v>
      </c>
      <c r="DM28" s="50">
        <v>194</v>
      </c>
      <c r="DN28" s="19">
        <v>2923</v>
      </c>
      <c r="DO28" s="50">
        <v>1307</v>
      </c>
      <c r="DP28" s="19">
        <v>117</v>
      </c>
      <c r="DQ28" s="50">
        <v>170</v>
      </c>
      <c r="DR28" s="52" t="s">
        <v>14</v>
      </c>
      <c r="DS28" s="19">
        <v>21440</v>
      </c>
      <c r="DT28" s="50">
        <v>4553</v>
      </c>
      <c r="DU28" s="19">
        <v>132</v>
      </c>
      <c r="DV28" s="50">
        <v>220</v>
      </c>
      <c r="DW28" s="19">
        <v>121</v>
      </c>
      <c r="DX28" s="50">
        <v>141</v>
      </c>
      <c r="DY28" s="19">
        <v>21187</v>
      </c>
      <c r="DZ28" s="50">
        <v>4544</v>
      </c>
    </row>
    <row r="29" spans="1:130" x14ac:dyDescent="0.2">
      <c r="A29" s="52"/>
      <c r="B29" s="53"/>
      <c r="C29" s="54"/>
      <c r="D29" s="53"/>
      <c r="E29" s="54"/>
      <c r="F29" s="53"/>
      <c r="G29" s="54"/>
      <c r="H29" s="53"/>
      <c r="I29" s="54"/>
      <c r="J29" s="19"/>
      <c r="K29" s="50"/>
      <c r="L29" s="52"/>
      <c r="M29" s="23"/>
      <c r="N29" s="50"/>
      <c r="O29" s="19"/>
      <c r="P29" s="50"/>
      <c r="Q29" s="19"/>
      <c r="R29" s="50"/>
      <c r="S29" s="19"/>
      <c r="T29" s="50"/>
      <c r="U29" s="19"/>
      <c r="V29" s="50"/>
      <c r="W29" s="52"/>
      <c r="X29" s="19"/>
      <c r="Y29" s="50"/>
      <c r="Z29" s="19"/>
      <c r="AA29" s="50"/>
      <c r="AB29" s="19"/>
      <c r="AC29" s="50"/>
      <c r="AD29" s="19"/>
      <c r="AE29" s="50"/>
      <c r="AF29" s="19"/>
      <c r="AG29" s="50"/>
      <c r="AH29" s="52"/>
      <c r="AI29" s="19"/>
      <c r="AJ29" s="50"/>
      <c r="AK29" s="19"/>
      <c r="AL29" s="50"/>
      <c r="AM29" s="19"/>
      <c r="AN29" s="50"/>
      <c r="AO29" s="19"/>
      <c r="AP29" s="50"/>
      <c r="AQ29" s="56"/>
      <c r="AR29" s="50"/>
      <c r="AS29" s="52"/>
      <c r="AT29" s="19"/>
      <c r="AU29" s="50"/>
      <c r="AV29" s="19"/>
      <c r="AW29" s="50"/>
      <c r="AX29" s="19"/>
      <c r="AY29" s="50"/>
      <c r="AZ29" s="19"/>
      <c r="BA29" s="50"/>
      <c r="BB29" s="19"/>
      <c r="BC29" s="50"/>
      <c r="BD29" s="52"/>
      <c r="BE29" s="19"/>
      <c r="BF29" s="50"/>
      <c r="BG29" s="19"/>
      <c r="BH29" s="50"/>
      <c r="BI29" s="19"/>
      <c r="BJ29" s="50"/>
      <c r="BK29" s="19"/>
      <c r="BL29" s="50"/>
      <c r="BM29" s="19"/>
      <c r="BN29" s="50"/>
      <c r="BO29" s="52"/>
      <c r="BP29" s="19"/>
      <c r="BQ29" s="50"/>
      <c r="BR29" s="19"/>
      <c r="BS29" s="50"/>
      <c r="BT29" s="19"/>
      <c r="BU29" s="50"/>
      <c r="BV29" s="19"/>
      <c r="BW29" s="50"/>
      <c r="BX29" s="19"/>
      <c r="BY29" s="50"/>
      <c r="BZ29" s="52"/>
      <c r="CA29" s="19"/>
      <c r="CB29" s="50"/>
      <c r="CC29" s="19"/>
      <c r="CD29" s="50"/>
      <c r="CE29" s="19"/>
      <c r="CF29" s="50"/>
      <c r="CG29" s="19"/>
      <c r="CH29" s="50"/>
      <c r="CI29" s="19"/>
      <c r="CJ29" s="50"/>
      <c r="CK29" s="52"/>
      <c r="CL29" s="19"/>
      <c r="CM29" s="50"/>
      <c r="CN29" s="19"/>
      <c r="CO29" s="50"/>
      <c r="CP29" s="19"/>
      <c r="CQ29" s="50"/>
      <c r="CR29" s="19"/>
      <c r="CS29" s="50"/>
      <c r="CT29" s="19"/>
      <c r="CU29" s="50"/>
      <c r="CV29" s="52"/>
      <c r="CW29" s="19"/>
      <c r="CX29" s="50"/>
      <c r="CY29" s="19"/>
      <c r="CZ29" s="50"/>
      <c r="DA29" s="19"/>
      <c r="DB29" s="50"/>
      <c r="DC29" s="19"/>
      <c r="DD29" s="50"/>
      <c r="DE29" s="19"/>
      <c r="DF29" s="50"/>
      <c r="DG29" s="52"/>
      <c r="DH29" s="19"/>
      <c r="DI29" s="50"/>
      <c r="DJ29" s="19"/>
      <c r="DK29" s="50"/>
      <c r="DL29" s="19"/>
      <c r="DM29" s="50"/>
      <c r="DN29" s="19"/>
      <c r="DO29" s="50"/>
      <c r="DP29" s="19"/>
      <c r="DQ29" s="50"/>
      <c r="DR29" s="52"/>
      <c r="DS29" s="19"/>
      <c r="DT29" s="50"/>
      <c r="DU29" s="19"/>
      <c r="DV29" s="50"/>
      <c r="DW29" s="19"/>
      <c r="DX29" s="50"/>
      <c r="DY29" s="19"/>
      <c r="DZ29" s="50"/>
    </row>
    <row r="30" spans="1:130" x14ac:dyDescent="0.2">
      <c r="A30" s="52" t="s">
        <v>15</v>
      </c>
      <c r="B30" s="53">
        <v>3027718</v>
      </c>
      <c r="C30" s="54">
        <v>2514</v>
      </c>
      <c r="D30" s="53">
        <v>2573313</v>
      </c>
      <c r="E30" s="54">
        <v>16682</v>
      </c>
      <c r="F30" s="53">
        <v>370554</v>
      </c>
      <c r="G30" s="54">
        <v>15638</v>
      </c>
      <c r="H30" s="53">
        <v>70405</v>
      </c>
      <c r="I30" s="54">
        <v>5539</v>
      </c>
      <c r="J30" s="19">
        <v>207</v>
      </c>
      <c r="K30" s="50">
        <v>259</v>
      </c>
      <c r="L30" s="52" t="s">
        <v>15</v>
      </c>
      <c r="M30" s="23">
        <v>967</v>
      </c>
      <c r="N30" s="50">
        <v>651</v>
      </c>
      <c r="O30" s="19">
        <v>1411</v>
      </c>
      <c r="P30" s="50">
        <v>726</v>
      </c>
      <c r="Q30" s="19">
        <v>433</v>
      </c>
      <c r="R30" s="50">
        <v>317</v>
      </c>
      <c r="S30" s="19">
        <v>3297</v>
      </c>
      <c r="T30" s="50">
        <v>1022</v>
      </c>
      <c r="U30" s="19">
        <v>2891</v>
      </c>
      <c r="V30" s="50">
        <v>1129</v>
      </c>
      <c r="W30" s="52" t="s">
        <v>15</v>
      </c>
      <c r="X30" s="19">
        <v>424</v>
      </c>
      <c r="Y30" s="50">
        <v>628</v>
      </c>
      <c r="Z30" s="19">
        <v>0</v>
      </c>
      <c r="AA30" s="50">
        <v>155</v>
      </c>
      <c r="AB30" s="19">
        <v>0</v>
      </c>
      <c r="AC30" s="50">
        <v>155</v>
      </c>
      <c r="AD30" s="19">
        <v>707</v>
      </c>
      <c r="AE30" s="50">
        <v>455</v>
      </c>
      <c r="AF30" s="19">
        <v>1938</v>
      </c>
      <c r="AG30" s="50">
        <v>1485</v>
      </c>
      <c r="AH30" s="52" t="s">
        <v>15</v>
      </c>
      <c r="AI30" s="19">
        <v>299</v>
      </c>
      <c r="AJ30" s="50">
        <v>454</v>
      </c>
      <c r="AK30" s="19">
        <v>161</v>
      </c>
      <c r="AL30" s="50">
        <v>175</v>
      </c>
      <c r="AM30" s="19">
        <v>13725</v>
      </c>
      <c r="AN30" s="50">
        <v>2238</v>
      </c>
      <c r="AO30" s="19">
        <v>349</v>
      </c>
      <c r="AP30" s="50">
        <v>204</v>
      </c>
      <c r="AQ30" s="56" t="s">
        <v>61</v>
      </c>
      <c r="AR30" s="50" t="s">
        <v>61</v>
      </c>
      <c r="AS30" s="52" t="s">
        <v>15</v>
      </c>
      <c r="AT30" s="23">
        <v>1776</v>
      </c>
      <c r="AU30" s="50">
        <v>819</v>
      </c>
      <c r="AV30" s="19">
        <v>387</v>
      </c>
      <c r="AW30" s="50">
        <v>303</v>
      </c>
      <c r="AX30" s="19">
        <v>228</v>
      </c>
      <c r="AY30" s="50">
        <v>223</v>
      </c>
      <c r="AZ30" s="19">
        <v>26</v>
      </c>
      <c r="BA30" s="50">
        <v>43</v>
      </c>
      <c r="BB30" s="19">
        <v>487</v>
      </c>
      <c r="BC30" s="50">
        <v>319</v>
      </c>
      <c r="BD30" s="52" t="s">
        <v>15</v>
      </c>
      <c r="BE30" s="19">
        <v>466</v>
      </c>
      <c r="BF30" s="50">
        <v>632</v>
      </c>
      <c r="BG30" s="19">
        <v>1687</v>
      </c>
      <c r="BH30" s="50">
        <v>954</v>
      </c>
      <c r="BI30" s="19">
        <v>5634</v>
      </c>
      <c r="BJ30" s="50">
        <v>1117</v>
      </c>
      <c r="BK30" s="19">
        <v>408</v>
      </c>
      <c r="BL30" s="50">
        <v>306</v>
      </c>
      <c r="BM30" s="19">
        <v>3649</v>
      </c>
      <c r="BN30" s="50">
        <v>1188</v>
      </c>
      <c r="BO30" s="52" t="s">
        <v>15</v>
      </c>
      <c r="BP30" s="19">
        <v>370</v>
      </c>
      <c r="BQ30" s="50">
        <v>338</v>
      </c>
      <c r="BR30" s="19">
        <v>6490</v>
      </c>
      <c r="BS30" s="50">
        <v>1780</v>
      </c>
      <c r="BT30" s="19">
        <v>2009</v>
      </c>
      <c r="BU30" s="50">
        <v>1634</v>
      </c>
      <c r="BV30" s="19">
        <v>0</v>
      </c>
      <c r="BW30" s="50">
        <v>155</v>
      </c>
      <c r="BX30" s="19">
        <v>185</v>
      </c>
      <c r="BY30" s="50">
        <v>209</v>
      </c>
      <c r="BZ30" s="52" t="s">
        <v>15</v>
      </c>
      <c r="CA30" s="19">
        <v>421</v>
      </c>
      <c r="CB30" s="50">
        <v>347</v>
      </c>
      <c r="CC30" s="19">
        <v>2361</v>
      </c>
      <c r="CD30" s="50">
        <v>1104</v>
      </c>
      <c r="CE30" s="19">
        <v>1760</v>
      </c>
      <c r="CF30" s="50">
        <v>1268</v>
      </c>
      <c r="CG30" s="19">
        <v>604</v>
      </c>
      <c r="CH30" s="50">
        <v>377</v>
      </c>
      <c r="CI30" s="19">
        <v>993</v>
      </c>
      <c r="CJ30" s="50">
        <v>482</v>
      </c>
      <c r="CK30" s="52" t="s">
        <v>15</v>
      </c>
      <c r="CL30" s="19">
        <v>532</v>
      </c>
      <c r="CM30" s="50">
        <v>417</v>
      </c>
      <c r="CN30" s="19">
        <v>811</v>
      </c>
      <c r="CO30" s="50">
        <v>476</v>
      </c>
      <c r="CP30" s="19">
        <v>388</v>
      </c>
      <c r="CQ30" s="50">
        <v>292</v>
      </c>
      <c r="CR30" s="19">
        <v>65</v>
      </c>
      <c r="CS30" s="50">
        <v>108</v>
      </c>
      <c r="CT30" s="19">
        <v>172</v>
      </c>
      <c r="CU30" s="50">
        <v>200</v>
      </c>
      <c r="CV30" s="52" t="s">
        <v>15</v>
      </c>
      <c r="CW30" s="19">
        <v>2842</v>
      </c>
      <c r="CX30" s="50">
        <v>965</v>
      </c>
      <c r="CY30" s="19">
        <v>623</v>
      </c>
      <c r="CZ30" s="50">
        <v>529</v>
      </c>
      <c r="DA30" s="19">
        <v>2334</v>
      </c>
      <c r="DB30" s="50">
        <v>1235</v>
      </c>
      <c r="DC30" s="19">
        <v>1482</v>
      </c>
      <c r="DD30" s="50">
        <v>940</v>
      </c>
      <c r="DE30" s="19">
        <v>38</v>
      </c>
      <c r="DF30" s="50">
        <v>71</v>
      </c>
      <c r="DG30" s="52" t="s">
        <v>15</v>
      </c>
      <c r="DH30" s="19">
        <v>720</v>
      </c>
      <c r="DI30" s="50">
        <v>854</v>
      </c>
      <c r="DJ30" s="19">
        <v>856</v>
      </c>
      <c r="DK30" s="50">
        <v>577</v>
      </c>
      <c r="DL30" s="19">
        <v>115</v>
      </c>
      <c r="DM30" s="50">
        <v>181</v>
      </c>
      <c r="DN30" s="19">
        <v>2537</v>
      </c>
      <c r="DO30" s="50">
        <v>850</v>
      </c>
      <c r="DP30" s="19">
        <v>140</v>
      </c>
      <c r="DQ30" s="50">
        <v>117</v>
      </c>
      <c r="DR30" s="52" t="s">
        <v>15</v>
      </c>
      <c r="DS30" s="19">
        <v>13446</v>
      </c>
      <c r="DT30" s="50">
        <v>2997</v>
      </c>
      <c r="DU30" s="19">
        <v>57</v>
      </c>
      <c r="DV30" s="50">
        <v>115</v>
      </c>
      <c r="DW30" s="19">
        <v>44</v>
      </c>
      <c r="DX30" s="50">
        <v>68</v>
      </c>
      <c r="DY30" s="19">
        <v>13345</v>
      </c>
      <c r="DZ30" s="50">
        <v>2986</v>
      </c>
    </row>
    <row r="31" spans="1:130" x14ac:dyDescent="0.2">
      <c r="A31" s="52" t="s">
        <v>16</v>
      </c>
      <c r="B31" s="53">
        <v>2833584</v>
      </c>
      <c r="C31" s="54">
        <v>2851</v>
      </c>
      <c r="D31" s="53">
        <v>2372033</v>
      </c>
      <c r="E31" s="54">
        <v>15236</v>
      </c>
      <c r="F31" s="53">
        <v>362782</v>
      </c>
      <c r="G31" s="54">
        <v>14847</v>
      </c>
      <c r="H31" s="53">
        <v>83640</v>
      </c>
      <c r="I31" s="54">
        <v>7144</v>
      </c>
      <c r="J31" s="19">
        <v>434</v>
      </c>
      <c r="K31" s="50">
        <v>310</v>
      </c>
      <c r="L31" s="52" t="s">
        <v>16</v>
      </c>
      <c r="M31" s="23">
        <v>108</v>
      </c>
      <c r="N31" s="50">
        <v>84</v>
      </c>
      <c r="O31" s="19">
        <v>2028</v>
      </c>
      <c r="P31" s="50">
        <v>858</v>
      </c>
      <c r="Q31" s="19">
        <v>998</v>
      </c>
      <c r="R31" s="50">
        <v>697</v>
      </c>
      <c r="S31" s="19">
        <v>4743</v>
      </c>
      <c r="T31" s="50">
        <v>2121</v>
      </c>
      <c r="U31" s="19">
        <v>5030</v>
      </c>
      <c r="V31" s="50">
        <v>1611</v>
      </c>
      <c r="W31" s="52" t="s">
        <v>16</v>
      </c>
      <c r="X31" s="19">
        <v>412</v>
      </c>
      <c r="Y31" s="50">
        <v>519</v>
      </c>
      <c r="Z31" s="19">
        <v>74</v>
      </c>
      <c r="AA31" s="50">
        <v>85</v>
      </c>
      <c r="AB31" s="19">
        <v>128</v>
      </c>
      <c r="AC31" s="50">
        <v>141</v>
      </c>
      <c r="AD31" s="19">
        <v>1581</v>
      </c>
      <c r="AE31" s="50">
        <v>790</v>
      </c>
      <c r="AF31" s="19">
        <v>1146</v>
      </c>
      <c r="AG31" s="50">
        <v>666</v>
      </c>
      <c r="AH31" s="52" t="s">
        <v>16</v>
      </c>
      <c r="AI31" s="19">
        <v>287</v>
      </c>
      <c r="AJ31" s="50">
        <v>282</v>
      </c>
      <c r="AK31" s="19">
        <v>264</v>
      </c>
      <c r="AL31" s="50">
        <v>358</v>
      </c>
      <c r="AM31" s="19">
        <v>2760</v>
      </c>
      <c r="AN31" s="50">
        <v>1019</v>
      </c>
      <c r="AO31" s="19">
        <v>863</v>
      </c>
      <c r="AP31" s="50">
        <v>458</v>
      </c>
      <c r="AQ31" s="19">
        <v>1715</v>
      </c>
      <c r="AR31" s="50">
        <v>888</v>
      </c>
      <c r="AS31" s="52" t="s">
        <v>16</v>
      </c>
      <c r="AT31" s="56" t="s">
        <v>61</v>
      </c>
      <c r="AU31" s="50" t="s">
        <v>61</v>
      </c>
      <c r="AV31" s="23">
        <v>1167</v>
      </c>
      <c r="AW31" s="50">
        <v>770</v>
      </c>
      <c r="AX31" s="19">
        <v>519</v>
      </c>
      <c r="AY31" s="50">
        <v>338</v>
      </c>
      <c r="AZ31" s="19">
        <v>481</v>
      </c>
      <c r="BA31" s="50">
        <v>527</v>
      </c>
      <c r="BB31" s="19">
        <v>3180</v>
      </c>
      <c r="BC31" s="50">
        <v>2454</v>
      </c>
      <c r="BD31" s="52" t="s">
        <v>16</v>
      </c>
      <c r="BE31" s="19">
        <v>28</v>
      </c>
      <c r="BF31" s="50">
        <v>49</v>
      </c>
      <c r="BG31" s="19">
        <v>1947</v>
      </c>
      <c r="BH31" s="50">
        <v>1003</v>
      </c>
      <c r="BI31" s="19">
        <v>679</v>
      </c>
      <c r="BJ31" s="50">
        <v>418</v>
      </c>
      <c r="BK31" s="19">
        <v>1517</v>
      </c>
      <c r="BL31" s="50">
        <v>1370</v>
      </c>
      <c r="BM31" s="19">
        <v>22033</v>
      </c>
      <c r="BN31" s="50">
        <v>4568</v>
      </c>
      <c r="BO31" s="52" t="s">
        <v>16</v>
      </c>
      <c r="BP31" s="19">
        <v>270</v>
      </c>
      <c r="BQ31" s="50">
        <v>255</v>
      </c>
      <c r="BR31" s="19">
        <v>1648</v>
      </c>
      <c r="BS31" s="50">
        <v>701</v>
      </c>
      <c r="BT31" s="19">
        <v>657</v>
      </c>
      <c r="BU31" s="50">
        <v>359</v>
      </c>
      <c r="BV31" s="19">
        <v>27</v>
      </c>
      <c r="BW31" s="50">
        <v>37</v>
      </c>
      <c r="BX31" s="19">
        <v>1189</v>
      </c>
      <c r="BY31" s="50">
        <v>724</v>
      </c>
      <c r="BZ31" s="52" t="s">
        <v>16</v>
      </c>
      <c r="CA31" s="19">
        <v>769</v>
      </c>
      <c r="CB31" s="50">
        <v>810</v>
      </c>
      <c r="CC31" s="19">
        <v>780</v>
      </c>
      <c r="CD31" s="50">
        <v>411</v>
      </c>
      <c r="CE31" s="19">
        <v>1223</v>
      </c>
      <c r="CF31" s="50">
        <v>840</v>
      </c>
      <c r="CG31" s="19">
        <v>379</v>
      </c>
      <c r="CH31" s="50">
        <v>558</v>
      </c>
      <c r="CI31" s="19">
        <v>1616</v>
      </c>
      <c r="CJ31" s="50">
        <v>901</v>
      </c>
      <c r="CK31" s="52" t="s">
        <v>16</v>
      </c>
      <c r="CL31" s="19">
        <v>5022</v>
      </c>
      <c r="CM31" s="50">
        <v>1204</v>
      </c>
      <c r="CN31" s="19">
        <v>285</v>
      </c>
      <c r="CO31" s="50">
        <v>284</v>
      </c>
      <c r="CP31" s="19">
        <v>1494</v>
      </c>
      <c r="CQ31" s="50">
        <v>1815</v>
      </c>
      <c r="CR31" s="19">
        <v>180</v>
      </c>
      <c r="CS31" s="50">
        <v>261</v>
      </c>
      <c r="CT31" s="19">
        <v>1102</v>
      </c>
      <c r="CU31" s="50">
        <v>670</v>
      </c>
      <c r="CV31" s="52" t="s">
        <v>16</v>
      </c>
      <c r="CW31" s="19">
        <v>104</v>
      </c>
      <c r="CX31" s="50">
        <v>147</v>
      </c>
      <c r="CY31" s="19">
        <v>1066</v>
      </c>
      <c r="CZ31" s="50">
        <v>496</v>
      </c>
      <c r="DA31" s="19">
        <v>6575</v>
      </c>
      <c r="DB31" s="50">
        <v>1436</v>
      </c>
      <c r="DC31" s="19">
        <v>196</v>
      </c>
      <c r="DD31" s="50">
        <v>265</v>
      </c>
      <c r="DE31" s="19">
        <v>0</v>
      </c>
      <c r="DF31" s="50">
        <v>168</v>
      </c>
      <c r="DG31" s="52" t="s">
        <v>16</v>
      </c>
      <c r="DH31" s="19">
        <v>1986</v>
      </c>
      <c r="DI31" s="50">
        <v>1018</v>
      </c>
      <c r="DJ31" s="19">
        <v>772</v>
      </c>
      <c r="DK31" s="50">
        <v>459</v>
      </c>
      <c r="DL31" s="19">
        <v>0</v>
      </c>
      <c r="DM31" s="50">
        <v>168</v>
      </c>
      <c r="DN31" s="19">
        <v>893</v>
      </c>
      <c r="DO31" s="50">
        <v>575</v>
      </c>
      <c r="DP31" s="19">
        <v>1285</v>
      </c>
      <c r="DQ31" s="50">
        <v>791</v>
      </c>
      <c r="DR31" s="52" t="s">
        <v>16</v>
      </c>
      <c r="DS31" s="19">
        <v>15129</v>
      </c>
      <c r="DT31" s="50">
        <v>2288</v>
      </c>
      <c r="DU31" s="19">
        <v>775</v>
      </c>
      <c r="DV31" s="50">
        <v>1013</v>
      </c>
      <c r="DW31" s="19">
        <v>253</v>
      </c>
      <c r="DX31" s="50">
        <v>396</v>
      </c>
      <c r="DY31" s="19">
        <v>14101</v>
      </c>
      <c r="DZ31" s="50">
        <v>2164</v>
      </c>
    </row>
    <row r="32" spans="1:130" x14ac:dyDescent="0.2">
      <c r="A32" s="52" t="s">
        <v>17</v>
      </c>
      <c r="B32" s="53">
        <v>4316297</v>
      </c>
      <c r="C32" s="54">
        <v>3382</v>
      </c>
      <c r="D32" s="53">
        <v>3686232</v>
      </c>
      <c r="E32" s="54">
        <v>19523</v>
      </c>
      <c r="F32" s="53">
        <v>505741</v>
      </c>
      <c r="G32" s="54">
        <v>18525</v>
      </c>
      <c r="H32" s="53">
        <v>110031</v>
      </c>
      <c r="I32" s="54">
        <v>9177</v>
      </c>
      <c r="J32" s="19">
        <v>925</v>
      </c>
      <c r="K32" s="50">
        <v>441</v>
      </c>
      <c r="L32" s="52" t="s">
        <v>17</v>
      </c>
      <c r="M32" s="23">
        <v>0</v>
      </c>
      <c r="N32" s="50">
        <v>189</v>
      </c>
      <c r="O32" s="19">
        <v>1818</v>
      </c>
      <c r="P32" s="50">
        <v>916</v>
      </c>
      <c r="Q32" s="19">
        <v>1058</v>
      </c>
      <c r="R32" s="50">
        <v>778</v>
      </c>
      <c r="S32" s="19">
        <v>2130</v>
      </c>
      <c r="T32" s="50">
        <v>1154</v>
      </c>
      <c r="U32" s="19">
        <v>221</v>
      </c>
      <c r="V32" s="50">
        <v>197</v>
      </c>
      <c r="W32" s="52" t="s">
        <v>17</v>
      </c>
      <c r="X32" s="19">
        <v>176</v>
      </c>
      <c r="Y32" s="50">
        <v>251</v>
      </c>
      <c r="Z32" s="19">
        <v>0</v>
      </c>
      <c r="AA32" s="50">
        <v>189</v>
      </c>
      <c r="AB32" s="19">
        <v>201</v>
      </c>
      <c r="AC32" s="50">
        <v>248</v>
      </c>
      <c r="AD32" s="19">
        <v>7400</v>
      </c>
      <c r="AE32" s="50">
        <v>1965</v>
      </c>
      <c r="AF32" s="19">
        <v>2725</v>
      </c>
      <c r="AG32" s="50">
        <v>892</v>
      </c>
      <c r="AH32" s="52" t="s">
        <v>17</v>
      </c>
      <c r="AI32" s="19">
        <v>63</v>
      </c>
      <c r="AJ32" s="50">
        <v>80</v>
      </c>
      <c r="AK32" s="19">
        <v>36</v>
      </c>
      <c r="AL32" s="50">
        <v>69</v>
      </c>
      <c r="AM32" s="19">
        <v>4273</v>
      </c>
      <c r="AN32" s="50">
        <v>1415</v>
      </c>
      <c r="AO32" s="19">
        <v>11071</v>
      </c>
      <c r="AP32" s="50">
        <v>2846</v>
      </c>
      <c r="AQ32" s="19">
        <v>536</v>
      </c>
      <c r="AR32" s="50">
        <v>410</v>
      </c>
      <c r="AS32" s="52" t="s">
        <v>17</v>
      </c>
      <c r="AT32" s="19">
        <v>253</v>
      </c>
      <c r="AU32" s="50">
        <v>212</v>
      </c>
      <c r="AV32" s="56" t="s">
        <v>61</v>
      </c>
      <c r="AW32" s="50" t="s">
        <v>61</v>
      </c>
      <c r="AX32" s="23">
        <v>1399</v>
      </c>
      <c r="AY32" s="50">
        <v>906</v>
      </c>
      <c r="AZ32" s="19">
        <v>71</v>
      </c>
      <c r="BA32" s="50">
        <v>137</v>
      </c>
      <c r="BB32" s="19">
        <v>2076</v>
      </c>
      <c r="BC32" s="50">
        <v>1444</v>
      </c>
      <c r="BD32" s="52" t="s">
        <v>17</v>
      </c>
      <c r="BE32" s="19">
        <v>1019</v>
      </c>
      <c r="BF32" s="50">
        <v>885</v>
      </c>
      <c r="BG32" s="19">
        <v>3178</v>
      </c>
      <c r="BH32" s="50">
        <v>1248</v>
      </c>
      <c r="BI32" s="19">
        <v>475</v>
      </c>
      <c r="BJ32" s="50">
        <v>415</v>
      </c>
      <c r="BK32" s="19">
        <v>1248</v>
      </c>
      <c r="BL32" s="50">
        <v>868</v>
      </c>
      <c r="BM32" s="19">
        <v>2793</v>
      </c>
      <c r="BN32" s="50">
        <v>1158</v>
      </c>
      <c r="BO32" s="52" t="s">
        <v>17</v>
      </c>
      <c r="BP32" s="19">
        <v>216</v>
      </c>
      <c r="BQ32" s="50">
        <v>238</v>
      </c>
      <c r="BR32" s="19">
        <v>471</v>
      </c>
      <c r="BS32" s="50">
        <v>517</v>
      </c>
      <c r="BT32" s="19">
        <v>1358</v>
      </c>
      <c r="BU32" s="50">
        <v>976</v>
      </c>
      <c r="BV32" s="19">
        <v>52</v>
      </c>
      <c r="BW32" s="50">
        <v>84</v>
      </c>
      <c r="BX32" s="19">
        <v>1289</v>
      </c>
      <c r="BY32" s="50">
        <v>1472</v>
      </c>
      <c r="BZ32" s="52" t="s">
        <v>17</v>
      </c>
      <c r="CA32" s="19">
        <v>553</v>
      </c>
      <c r="CB32" s="50">
        <v>370</v>
      </c>
      <c r="CC32" s="19">
        <v>2174</v>
      </c>
      <c r="CD32" s="50">
        <v>1660</v>
      </c>
      <c r="CE32" s="19">
        <v>3916</v>
      </c>
      <c r="CF32" s="50">
        <v>1965</v>
      </c>
      <c r="CG32" s="19">
        <v>117</v>
      </c>
      <c r="CH32" s="50">
        <v>195</v>
      </c>
      <c r="CI32" s="19">
        <v>19617</v>
      </c>
      <c r="CJ32" s="50">
        <v>3115</v>
      </c>
      <c r="CK32" s="52" t="s">
        <v>17</v>
      </c>
      <c r="CL32" s="19">
        <v>1256</v>
      </c>
      <c r="CM32" s="50">
        <v>853</v>
      </c>
      <c r="CN32" s="19">
        <v>459</v>
      </c>
      <c r="CO32" s="50">
        <v>328</v>
      </c>
      <c r="CP32" s="19">
        <v>1490</v>
      </c>
      <c r="CQ32" s="50">
        <v>598</v>
      </c>
      <c r="CR32" s="19">
        <v>640</v>
      </c>
      <c r="CS32" s="50">
        <v>876</v>
      </c>
      <c r="CT32" s="19">
        <v>1387</v>
      </c>
      <c r="CU32" s="50">
        <v>814</v>
      </c>
      <c r="CV32" s="52" t="s">
        <v>17</v>
      </c>
      <c r="CW32" s="19">
        <v>0</v>
      </c>
      <c r="CX32" s="50">
        <v>189</v>
      </c>
      <c r="CY32" s="19">
        <v>16852</v>
      </c>
      <c r="CZ32" s="50">
        <v>3762</v>
      </c>
      <c r="DA32" s="19">
        <v>4661</v>
      </c>
      <c r="DB32" s="50">
        <v>1468</v>
      </c>
      <c r="DC32" s="19">
        <v>140</v>
      </c>
      <c r="DD32" s="50">
        <v>202</v>
      </c>
      <c r="DE32" s="19">
        <v>151</v>
      </c>
      <c r="DF32" s="50">
        <v>152</v>
      </c>
      <c r="DG32" s="52" t="s">
        <v>17</v>
      </c>
      <c r="DH32" s="19">
        <v>5154</v>
      </c>
      <c r="DI32" s="50">
        <v>1719</v>
      </c>
      <c r="DJ32" s="19">
        <v>1121</v>
      </c>
      <c r="DK32" s="50">
        <v>614</v>
      </c>
      <c r="DL32" s="19">
        <v>1174</v>
      </c>
      <c r="DM32" s="50">
        <v>566</v>
      </c>
      <c r="DN32" s="19">
        <v>581</v>
      </c>
      <c r="DO32" s="50">
        <v>414</v>
      </c>
      <c r="DP32" s="19">
        <v>57</v>
      </c>
      <c r="DQ32" s="50">
        <v>93</v>
      </c>
      <c r="DR32" s="52" t="s">
        <v>17</v>
      </c>
      <c r="DS32" s="19">
        <v>14293</v>
      </c>
      <c r="DT32" s="50">
        <v>2809</v>
      </c>
      <c r="DU32" s="19">
        <v>192</v>
      </c>
      <c r="DV32" s="50">
        <v>262</v>
      </c>
      <c r="DW32" s="19">
        <v>0</v>
      </c>
      <c r="DX32" s="50">
        <v>189</v>
      </c>
      <c r="DY32" s="19">
        <v>14101</v>
      </c>
      <c r="DZ32" s="50">
        <v>2765</v>
      </c>
    </row>
    <row r="33" spans="1:130" x14ac:dyDescent="0.2">
      <c r="A33" s="52" t="s">
        <v>18</v>
      </c>
      <c r="B33" s="53">
        <v>4518629</v>
      </c>
      <c r="C33" s="54">
        <v>3250</v>
      </c>
      <c r="D33" s="53">
        <v>3865118</v>
      </c>
      <c r="E33" s="54">
        <v>18789</v>
      </c>
      <c r="F33" s="53">
        <v>538691</v>
      </c>
      <c r="G33" s="54">
        <v>17818</v>
      </c>
      <c r="H33" s="53">
        <v>99138</v>
      </c>
      <c r="I33" s="54">
        <v>7082</v>
      </c>
      <c r="J33" s="19">
        <v>3065</v>
      </c>
      <c r="K33" s="50">
        <v>1401</v>
      </c>
      <c r="L33" s="52" t="s">
        <v>18</v>
      </c>
      <c r="M33" s="23">
        <v>288</v>
      </c>
      <c r="N33" s="50">
        <v>266</v>
      </c>
      <c r="O33" s="19">
        <v>2010</v>
      </c>
      <c r="P33" s="50">
        <v>1529</v>
      </c>
      <c r="Q33" s="19">
        <v>2774</v>
      </c>
      <c r="R33" s="50">
        <v>1144</v>
      </c>
      <c r="S33" s="19">
        <v>3957</v>
      </c>
      <c r="T33" s="50">
        <v>898</v>
      </c>
      <c r="U33" s="19">
        <v>1202</v>
      </c>
      <c r="V33" s="50">
        <v>983</v>
      </c>
      <c r="W33" s="52" t="s">
        <v>18</v>
      </c>
      <c r="X33" s="19">
        <v>358</v>
      </c>
      <c r="Y33" s="50">
        <v>264</v>
      </c>
      <c r="Z33" s="19">
        <v>0</v>
      </c>
      <c r="AA33" s="50">
        <v>198</v>
      </c>
      <c r="AB33" s="19">
        <v>195</v>
      </c>
      <c r="AC33" s="50">
        <v>168</v>
      </c>
      <c r="AD33" s="19">
        <v>5193</v>
      </c>
      <c r="AE33" s="50">
        <v>2120</v>
      </c>
      <c r="AF33" s="19">
        <v>4425</v>
      </c>
      <c r="AG33" s="50">
        <v>1541</v>
      </c>
      <c r="AH33" s="52" t="s">
        <v>18</v>
      </c>
      <c r="AI33" s="19">
        <v>688</v>
      </c>
      <c r="AJ33" s="50">
        <v>808</v>
      </c>
      <c r="AK33" s="19">
        <v>230</v>
      </c>
      <c r="AL33" s="50">
        <v>269</v>
      </c>
      <c r="AM33" s="19">
        <v>1189</v>
      </c>
      <c r="AN33" s="50">
        <v>417</v>
      </c>
      <c r="AO33" s="19">
        <v>1549</v>
      </c>
      <c r="AP33" s="50">
        <v>827</v>
      </c>
      <c r="AQ33" s="19">
        <v>468</v>
      </c>
      <c r="AR33" s="50">
        <v>441</v>
      </c>
      <c r="AS33" s="52" t="s">
        <v>18</v>
      </c>
      <c r="AT33" s="19">
        <v>312</v>
      </c>
      <c r="AU33" s="50">
        <v>466</v>
      </c>
      <c r="AV33" s="19">
        <v>1520</v>
      </c>
      <c r="AW33" s="50">
        <v>1286</v>
      </c>
      <c r="AX33" s="56" t="s">
        <v>61</v>
      </c>
      <c r="AY33" s="50" t="s">
        <v>61</v>
      </c>
      <c r="AZ33" s="23">
        <v>120</v>
      </c>
      <c r="BA33" s="50">
        <v>163</v>
      </c>
      <c r="BB33" s="19">
        <v>1221</v>
      </c>
      <c r="BC33" s="50">
        <v>1058</v>
      </c>
      <c r="BD33" s="52" t="s">
        <v>18</v>
      </c>
      <c r="BE33" s="19">
        <v>439</v>
      </c>
      <c r="BF33" s="50">
        <v>255</v>
      </c>
      <c r="BG33" s="19">
        <v>1163</v>
      </c>
      <c r="BH33" s="50">
        <v>875</v>
      </c>
      <c r="BI33" s="19">
        <v>698</v>
      </c>
      <c r="BJ33" s="50">
        <v>445</v>
      </c>
      <c r="BK33" s="19">
        <v>10255</v>
      </c>
      <c r="BL33" s="50">
        <v>2829</v>
      </c>
      <c r="BM33" s="19">
        <v>1375</v>
      </c>
      <c r="BN33" s="50">
        <v>565</v>
      </c>
      <c r="BO33" s="52" t="s">
        <v>18</v>
      </c>
      <c r="BP33" s="19">
        <v>278</v>
      </c>
      <c r="BQ33" s="50">
        <v>364</v>
      </c>
      <c r="BR33" s="19">
        <v>176</v>
      </c>
      <c r="BS33" s="50">
        <v>198</v>
      </c>
      <c r="BT33" s="19">
        <v>994</v>
      </c>
      <c r="BU33" s="50">
        <v>623</v>
      </c>
      <c r="BV33" s="19">
        <v>15</v>
      </c>
      <c r="BW33" s="50">
        <v>26</v>
      </c>
      <c r="BX33" s="19">
        <v>453</v>
      </c>
      <c r="BY33" s="50">
        <v>269</v>
      </c>
      <c r="BZ33" s="52" t="s">
        <v>18</v>
      </c>
      <c r="CA33" s="19">
        <v>1028</v>
      </c>
      <c r="CB33" s="50">
        <v>867</v>
      </c>
      <c r="CC33" s="19">
        <v>1360</v>
      </c>
      <c r="CD33" s="50">
        <v>849</v>
      </c>
      <c r="CE33" s="19">
        <v>2134</v>
      </c>
      <c r="CF33" s="50">
        <v>1242</v>
      </c>
      <c r="CG33" s="19">
        <v>277</v>
      </c>
      <c r="CH33" s="50">
        <v>359</v>
      </c>
      <c r="CI33" s="19">
        <v>2641</v>
      </c>
      <c r="CJ33" s="50">
        <v>2281</v>
      </c>
      <c r="CK33" s="52" t="s">
        <v>18</v>
      </c>
      <c r="CL33" s="19">
        <v>4235</v>
      </c>
      <c r="CM33" s="50">
        <v>3044</v>
      </c>
      <c r="CN33" s="19">
        <v>1531</v>
      </c>
      <c r="CO33" s="50">
        <v>1577</v>
      </c>
      <c r="CP33" s="19">
        <v>455</v>
      </c>
      <c r="CQ33" s="50">
        <v>473</v>
      </c>
      <c r="CR33" s="19">
        <v>268</v>
      </c>
      <c r="CS33" s="50">
        <v>395</v>
      </c>
      <c r="CT33" s="19">
        <v>1573</v>
      </c>
      <c r="CU33" s="50">
        <v>1149</v>
      </c>
      <c r="CV33" s="52" t="s">
        <v>18</v>
      </c>
      <c r="CW33" s="19">
        <v>37</v>
      </c>
      <c r="CX33" s="50">
        <v>47</v>
      </c>
      <c r="CY33" s="19">
        <v>2495</v>
      </c>
      <c r="CZ33" s="50">
        <v>938</v>
      </c>
      <c r="DA33" s="19">
        <v>30292</v>
      </c>
      <c r="DB33" s="50">
        <v>5028</v>
      </c>
      <c r="DC33" s="19">
        <v>179</v>
      </c>
      <c r="DD33" s="50">
        <v>275</v>
      </c>
      <c r="DE33" s="19">
        <v>87</v>
      </c>
      <c r="DF33" s="50">
        <v>149</v>
      </c>
      <c r="DG33" s="52" t="s">
        <v>18</v>
      </c>
      <c r="DH33" s="19">
        <v>2055</v>
      </c>
      <c r="DI33" s="50">
        <v>1060</v>
      </c>
      <c r="DJ33" s="19">
        <v>1075</v>
      </c>
      <c r="DK33" s="50">
        <v>504</v>
      </c>
      <c r="DL33" s="19">
        <v>110</v>
      </c>
      <c r="DM33" s="50">
        <v>123</v>
      </c>
      <c r="DN33" s="19">
        <v>339</v>
      </c>
      <c r="DO33" s="50">
        <v>372</v>
      </c>
      <c r="DP33" s="19">
        <v>357</v>
      </c>
      <c r="DQ33" s="50">
        <v>541</v>
      </c>
      <c r="DR33" s="52" t="s">
        <v>18</v>
      </c>
      <c r="DS33" s="19">
        <v>15682</v>
      </c>
      <c r="DT33" s="50">
        <v>2868</v>
      </c>
      <c r="DU33" s="19">
        <v>393</v>
      </c>
      <c r="DV33" s="50">
        <v>384</v>
      </c>
      <c r="DW33" s="19">
        <v>32</v>
      </c>
      <c r="DX33" s="50">
        <v>64</v>
      </c>
      <c r="DY33" s="19">
        <v>15257</v>
      </c>
      <c r="DZ33" s="50">
        <v>2813</v>
      </c>
    </row>
    <row r="34" spans="1:130" x14ac:dyDescent="0.2">
      <c r="A34" s="52" t="s">
        <v>19</v>
      </c>
      <c r="B34" s="53">
        <v>1315833</v>
      </c>
      <c r="C34" s="54">
        <v>1456</v>
      </c>
      <c r="D34" s="53">
        <v>1120364</v>
      </c>
      <c r="E34" s="54">
        <v>10400</v>
      </c>
      <c r="F34" s="53">
        <v>157102</v>
      </c>
      <c r="G34" s="54">
        <v>9401</v>
      </c>
      <c r="H34" s="53">
        <v>33818</v>
      </c>
      <c r="I34" s="54">
        <v>4248</v>
      </c>
      <c r="J34" s="19">
        <v>634</v>
      </c>
      <c r="K34" s="50">
        <v>541</v>
      </c>
      <c r="L34" s="52" t="s">
        <v>19</v>
      </c>
      <c r="M34" s="23">
        <v>37</v>
      </c>
      <c r="N34" s="50">
        <v>43</v>
      </c>
      <c r="O34" s="19">
        <v>325</v>
      </c>
      <c r="P34" s="50">
        <v>301</v>
      </c>
      <c r="Q34" s="19">
        <v>38</v>
      </c>
      <c r="R34" s="50">
        <v>67</v>
      </c>
      <c r="S34" s="19">
        <v>829</v>
      </c>
      <c r="T34" s="50">
        <v>428</v>
      </c>
      <c r="U34" s="19">
        <v>290</v>
      </c>
      <c r="V34" s="50">
        <v>222</v>
      </c>
      <c r="W34" s="52" t="s">
        <v>19</v>
      </c>
      <c r="X34" s="19">
        <v>2481</v>
      </c>
      <c r="Y34" s="50">
        <v>668</v>
      </c>
      <c r="Z34" s="19">
        <v>238</v>
      </c>
      <c r="AA34" s="50">
        <v>228</v>
      </c>
      <c r="AB34" s="19">
        <v>239</v>
      </c>
      <c r="AC34" s="50">
        <v>177</v>
      </c>
      <c r="AD34" s="19">
        <v>4304</v>
      </c>
      <c r="AE34" s="50">
        <v>1908</v>
      </c>
      <c r="AF34" s="19">
        <v>507</v>
      </c>
      <c r="AG34" s="50">
        <v>415</v>
      </c>
      <c r="AH34" s="52" t="s">
        <v>19</v>
      </c>
      <c r="AI34" s="19">
        <v>177</v>
      </c>
      <c r="AJ34" s="50">
        <v>214</v>
      </c>
      <c r="AK34" s="19">
        <v>0</v>
      </c>
      <c r="AL34" s="50">
        <v>157</v>
      </c>
      <c r="AM34" s="19">
        <v>675</v>
      </c>
      <c r="AN34" s="50">
        <v>358</v>
      </c>
      <c r="AO34" s="19">
        <v>164</v>
      </c>
      <c r="AP34" s="50">
        <v>157</v>
      </c>
      <c r="AQ34" s="19">
        <v>275</v>
      </c>
      <c r="AR34" s="50">
        <v>452</v>
      </c>
      <c r="AS34" s="52" t="s">
        <v>19</v>
      </c>
      <c r="AT34" s="19">
        <v>523</v>
      </c>
      <c r="AU34" s="50">
        <v>641</v>
      </c>
      <c r="AV34" s="19">
        <v>158</v>
      </c>
      <c r="AW34" s="50">
        <v>217</v>
      </c>
      <c r="AX34" s="19">
        <v>138</v>
      </c>
      <c r="AY34" s="50">
        <v>218</v>
      </c>
      <c r="AZ34" s="56" t="s">
        <v>61</v>
      </c>
      <c r="BA34" s="50" t="s">
        <v>61</v>
      </c>
      <c r="BB34" s="23">
        <v>52</v>
      </c>
      <c r="BC34" s="50">
        <v>105</v>
      </c>
      <c r="BD34" s="52" t="s">
        <v>19</v>
      </c>
      <c r="BE34" s="19">
        <v>4439</v>
      </c>
      <c r="BF34" s="50">
        <v>1293</v>
      </c>
      <c r="BG34" s="19">
        <v>702</v>
      </c>
      <c r="BH34" s="50">
        <v>703</v>
      </c>
      <c r="BI34" s="19">
        <v>296</v>
      </c>
      <c r="BJ34" s="50">
        <v>307</v>
      </c>
      <c r="BK34" s="19">
        <v>0</v>
      </c>
      <c r="BL34" s="50">
        <v>157</v>
      </c>
      <c r="BM34" s="19">
        <v>325</v>
      </c>
      <c r="BN34" s="50">
        <v>228</v>
      </c>
      <c r="BO34" s="52" t="s">
        <v>19</v>
      </c>
      <c r="BP34" s="19">
        <v>10</v>
      </c>
      <c r="BQ34" s="50">
        <v>18</v>
      </c>
      <c r="BR34" s="19">
        <v>0</v>
      </c>
      <c r="BS34" s="50">
        <v>157</v>
      </c>
      <c r="BT34" s="19">
        <v>150</v>
      </c>
      <c r="BU34" s="50">
        <v>250</v>
      </c>
      <c r="BV34" s="19">
        <v>4302</v>
      </c>
      <c r="BW34" s="50">
        <v>1394</v>
      </c>
      <c r="BX34" s="19">
        <v>694</v>
      </c>
      <c r="BY34" s="50">
        <v>498</v>
      </c>
      <c r="BZ34" s="52" t="s">
        <v>19</v>
      </c>
      <c r="CA34" s="19">
        <v>144</v>
      </c>
      <c r="CB34" s="50">
        <v>191</v>
      </c>
      <c r="CC34" s="19">
        <v>2589</v>
      </c>
      <c r="CD34" s="50">
        <v>1633</v>
      </c>
      <c r="CE34" s="19">
        <v>1439</v>
      </c>
      <c r="CF34" s="50">
        <v>1059</v>
      </c>
      <c r="CG34" s="19">
        <v>19</v>
      </c>
      <c r="CH34" s="50">
        <v>31</v>
      </c>
      <c r="CI34" s="19">
        <v>483</v>
      </c>
      <c r="CJ34" s="50">
        <v>530</v>
      </c>
      <c r="CK34" s="52" t="s">
        <v>19</v>
      </c>
      <c r="CL34" s="19">
        <v>25</v>
      </c>
      <c r="CM34" s="50">
        <v>48</v>
      </c>
      <c r="CN34" s="19">
        <v>471</v>
      </c>
      <c r="CO34" s="50">
        <v>406</v>
      </c>
      <c r="CP34" s="19">
        <v>915</v>
      </c>
      <c r="CQ34" s="50">
        <v>418</v>
      </c>
      <c r="CR34" s="19">
        <v>234</v>
      </c>
      <c r="CS34" s="50">
        <v>282</v>
      </c>
      <c r="CT34" s="19">
        <v>587</v>
      </c>
      <c r="CU34" s="50">
        <v>429</v>
      </c>
      <c r="CV34" s="52" t="s">
        <v>19</v>
      </c>
      <c r="CW34" s="19">
        <v>42</v>
      </c>
      <c r="CX34" s="50">
        <v>89</v>
      </c>
      <c r="CY34" s="19">
        <v>394</v>
      </c>
      <c r="CZ34" s="50">
        <v>513</v>
      </c>
      <c r="DA34" s="19">
        <v>1637</v>
      </c>
      <c r="DB34" s="50">
        <v>1115</v>
      </c>
      <c r="DC34" s="19">
        <v>182</v>
      </c>
      <c r="DD34" s="50">
        <v>202</v>
      </c>
      <c r="DE34" s="19">
        <v>612</v>
      </c>
      <c r="DF34" s="50">
        <v>341</v>
      </c>
      <c r="DG34" s="52" t="s">
        <v>19</v>
      </c>
      <c r="DH34" s="19">
        <v>570</v>
      </c>
      <c r="DI34" s="50">
        <v>337</v>
      </c>
      <c r="DJ34" s="19">
        <v>88</v>
      </c>
      <c r="DK34" s="50">
        <v>131</v>
      </c>
      <c r="DL34" s="19">
        <v>43</v>
      </c>
      <c r="DM34" s="50">
        <v>73</v>
      </c>
      <c r="DN34" s="19">
        <v>321</v>
      </c>
      <c r="DO34" s="50">
        <v>408</v>
      </c>
      <c r="DP34" s="19">
        <v>21</v>
      </c>
      <c r="DQ34" s="50">
        <v>37</v>
      </c>
      <c r="DR34" s="52" t="s">
        <v>19</v>
      </c>
      <c r="DS34" s="19">
        <v>4549</v>
      </c>
      <c r="DT34" s="50">
        <v>1726</v>
      </c>
      <c r="DU34" s="19">
        <v>65</v>
      </c>
      <c r="DV34" s="50">
        <v>64</v>
      </c>
      <c r="DW34" s="19">
        <v>0</v>
      </c>
      <c r="DX34" s="50">
        <v>157</v>
      </c>
      <c r="DY34" s="19">
        <v>4484</v>
      </c>
      <c r="DZ34" s="50">
        <v>1731</v>
      </c>
    </row>
    <row r="35" spans="1:130" x14ac:dyDescent="0.2">
      <c r="A35" s="52"/>
      <c r="B35" s="53"/>
      <c r="C35" s="54"/>
      <c r="D35" s="53"/>
      <c r="E35" s="54"/>
      <c r="F35" s="53"/>
      <c r="G35" s="54"/>
      <c r="H35" s="53"/>
      <c r="I35" s="54"/>
      <c r="J35" s="19"/>
      <c r="K35" s="50"/>
      <c r="L35" s="52"/>
      <c r="M35" s="23"/>
      <c r="N35" s="50"/>
      <c r="O35" s="19"/>
      <c r="P35" s="50"/>
      <c r="Q35" s="19"/>
      <c r="R35" s="50"/>
      <c r="S35" s="19"/>
      <c r="T35" s="50"/>
      <c r="U35" s="19"/>
      <c r="V35" s="50"/>
      <c r="W35" s="52"/>
      <c r="X35" s="19"/>
      <c r="Y35" s="50"/>
      <c r="Z35" s="19"/>
      <c r="AA35" s="50"/>
      <c r="AB35" s="19"/>
      <c r="AC35" s="50"/>
      <c r="AD35" s="19"/>
      <c r="AE35" s="50"/>
      <c r="AF35" s="19"/>
      <c r="AG35" s="50"/>
      <c r="AH35" s="52"/>
      <c r="AI35" s="19"/>
      <c r="AJ35" s="50"/>
      <c r="AK35" s="19"/>
      <c r="AL35" s="50"/>
      <c r="AM35" s="19"/>
      <c r="AN35" s="50"/>
      <c r="AO35" s="19"/>
      <c r="AP35" s="50"/>
      <c r="AQ35" s="19"/>
      <c r="AR35" s="50"/>
      <c r="AS35" s="52"/>
      <c r="AT35" s="19"/>
      <c r="AU35" s="50"/>
      <c r="AV35" s="19"/>
      <c r="AW35" s="50"/>
      <c r="AX35" s="19"/>
      <c r="AY35" s="50"/>
      <c r="AZ35" s="19"/>
      <c r="BA35" s="50"/>
      <c r="BB35" s="19"/>
      <c r="BC35" s="50"/>
      <c r="BD35" s="52"/>
      <c r="BE35" s="19"/>
      <c r="BF35" s="50"/>
      <c r="BG35" s="19"/>
      <c r="BH35" s="50"/>
      <c r="BI35" s="19"/>
      <c r="BJ35" s="50"/>
      <c r="BK35" s="19"/>
      <c r="BL35" s="50"/>
      <c r="BM35" s="19"/>
      <c r="BN35" s="50"/>
      <c r="BO35" s="52"/>
      <c r="BP35" s="19"/>
      <c r="BQ35" s="50"/>
      <c r="BR35" s="19"/>
      <c r="BS35" s="50"/>
      <c r="BT35" s="19"/>
      <c r="BU35" s="50"/>
      <c r="BV35" s="19"/>
      <c r="BW35" s="50"/>
      <c r="BX35" s="19"/>
      <c r="BY35" s="50"/>
      <c r="BZ35" s="52"/>
      <c r="CA35" s="19"/>
      <c r="CB35" s="50"/>
      <c r="CC35" s="19"/>
      <c r="CD35" s="50"/>
      <c r="CE35" s="19"/>
      <c r="CF35" s="50"/>
      <c r="CG35" s="19"/>
      <c r="CH35" s="50"/>
      <c r="CI35" s="19"/>
      <c r="CJ35" s="50"/>
      <c r="CK35" s="52"/>
      <c r="CL35" s="19"/>
      <c r="CM35" s="50"/>
      <c r="CN35" s="19"/>
      <c r="CO35" s="50"/>
      <c r="CP35" s="19"/>
      <c r="CQ35" s="50"/>
      <c r="CR35" s="19"/>
      <c r="CS35" s="50"/>
      <c r="CT35" s="19"/>
      <c r="CU35" s="50"/>
      <c r="CV35" s="52"/>
      <c r="CW35" s="19"/>
      <c r="CX35" s="50"/>
      <c r="CY35" s="19"/>
      <c r="CZ35" s="50"/>
      <c r="DA35" s="19"/>
      <c r="DB35" s="50"/>
      <c r="DC35" s="19"/>
      <c r="DD35" s="50"/>
      <c r="DE35" s="19"/>
      <c r="DF35" s="50"/>
      <c r="DG35" s="52"/>
      <c r="DH35" s="19"/>
      <c r="DI35" s="50"/>
      <c r="DJ35" s="19"/>
      <c r="DK35" s="50"/>
      <c r="DL35" s="19"/>
      <c r="DM35" s="50"/>
      <c r="DN35" s="19"/>
      <c r="DO35" s="50"/>
      <c r="DP35" s="19"/>
      <c r="DQ35" s="50"/>
      <c r="DR35" s="52"/>
      <c r="DS35" s="19"/>
      <c r="DT35" s="50"/>
      <c r="DU35" s="19"/>
      <c r="DV35" s="50"/>
      <c r="DW35" s="19"/>
      <c r="DX35" s="50"/>
      <c r="DY35" s="19"/>
      <c r="DZ35" s="50"/>
    </row>
    <row r="36" spans="1:130" x14ac:dyDescent="0.2">
      <c r="A36" s="52" t="s">
        <v>20</v>
      </c>
      <c r="B36" s="53">
        <v>5759087</v>
      </c>
      <c r="C36" s="54">
        <v>4326</v>
      </c>
      <c r="D36" s="53">
        <v>5008452</v>
      </c>
      <c r="E36" s="54">
        <v>20478</v>
      </c>
      <c r="F36" s="53">
        <v>553895</v>
      </c>
      <c r="G36" s="54">
        <v>18323</v>
      </c>
      <c r="H36" s="53">
        <v>153979</v>
      </c>
      <c r="I36" s="54">
        <v>9033</v>
      </c>
      <c r="J36" s="19">
        <v>228</v>
      </c>
      <c r="K36" s="50">
        <v>128</v>
      </c>
      <c r="L36" s="52" t="s">
        <v>20</v>
      </c>
      <c r="M36" s="23">
        <v>671</v>
      </c>
      <c r="N36" s="50">
        <v>493</v>
      </c>
      <c r="O36" s="19">
        <v>945</v>
      </c>
      <c r="P36" s="50">
        <v>604</v>
      </c>
      <c r="Q36" s="19">
        <v>423</v>
      </c>
      <c r="R36" s="50">
        <v>528</v>
      </c>
      <c r="S36" s="19">
        <v>8595</v>
      </c>
      <c r="T36" s="50">
        <v>1773</v>
      </c>
      <c r="U36" s="19">
        <v>1796</v>
      </c>
      <c r="V36" s="50">
        <v>837</v>
      </c>
      <c r="W36" s="52" t="s">
        <v>20</v>
      </c>
      <c r="X36" s="19">
        <v>1608</v>
      </c>
      <c r="Y36" s="50">
        <v>903</v>
      </c>
      <c r="Z36" s="19">
        <v>6652</v>
      </c>
      <c r="AA36" s="50">
        <v>1916</v>
      </c>
      <c r="AB36" s="19">
        <v>18492</v>
      </c>
      <c r="AC36" s="50">
        <v>3025</v>
      </c>
      <c r="AD36" s="19">
        <v>7825</v>
      </c>
      <c r="AE36" s="50">
        <v>1691</v>
      </c>
      <c r="AF36" s="19">
        <v>7113</v>
      </c>
      <c r="AG36" s="50">
        <v>1789</v>
      </c>
      <c r="AH36" s="52" t="s">
        <v>20</v>
      </c>
      <c r="AI36" s="19">
        <v>1170</v>
      </c>
      <c r="AJ36" s="50">
        <v>815</v>
      </c>
      <c r="AK36" s="19">
        <v>389</v>
      </c>
      <c r="AL36" s="50">
        <v>366</v>
      </c>
      <c r="AM36" s="19">
        <v>2392</v>
      </c>
      <c r="AN36" s="50">
        <v>1052</v>
      </c>
      <c r="AO36" s="19">
        <v>1318</v>
      </c>
      <c r="AP36" s="50">
        <v>791</v>
      </c>
      <c r="AQ36" s="19">
        <v>110</v>
      </c>
      <c r="AR36" s="50">
        <v>146</v>
      </c>
      <c r="AS36" s="52" t="s">
        <v>20</v>
      </c>
      <c r="AT36" s="19">
        <v>689</v>
      </c>
      <c r="AU36" s="50">
        <v>551</v>
      </c>
      <c r="AV36" s="19">
        <v>848</v>
      </c>
      <c r="AW36" s="50">
        <v>671</v>
      </c>
      <c r="AX36" s="19">
        <v>860</v>
      </c>
      <c r="AY36" s="50">
        <v>484</v>
      </c>
      <c r="AZ36" s="19">
        <v>1526</v>
      </c>
      <c r="BA36" s="50">
        <v>1245</v>
      </c>
      <c r="BB36" s="56" t="s">
        <v>61</v>
      </c>
      <c r="BC36" s="50" t="s">
        <v>61</v>
      </c>
      <c r="BD36" s="52" t="s">
        <v>20</v>
      </c>
      <c r="BE36" s="23">
        <v>3470</v>
      </c>
      <c r="BF36" s="50">
        <v>1341</v>
      </c>
      <c r="BG36" s="19">
        <v>2077</v>
      </c>
      <c r="BH36" s="50">
        <v>1273</v>
      </c>
      <c r="BI36" s="19">
        <v>810</v>
      </c>
      <c r="BJ36" s="50">
        <v>503</v>
      </c>
      <c r="BK36" s="19">
        <v>1109</v>
      </c>
      <c r="BL36" s="50">
        <v>825</v>
      </c>
      <c r="BM36" s="19">
        <v>1469</v>
      </c>
      <c r="BN36" s="50">
        <v>944</v>
      </c>
      <c r="BO36" s="52" t="s">
        <v>20</v>
      </c>
      <c r="BP36" s="19">
        <v>73</v>
      </c>
      <c r="BQ36" s="50">
        <v>103</v>
      </c>
      <c r="BR36" s="19">
        <v>0</v>
      </c>
      <c r="BS36" s="50">
        <v>204</v>
      </c>
      <c r="BT36" s="19">
        <v>1105</v>
      </c>
      <c r="BU36" s="50">
        <v>1033</v>
      </c>
      <c r="BV36" s="19">
        <v>232</v>
      </c>
      <c r="BW36" s="50">
        <v>160</v>
      </c>
      <c r="BX36" s="19">
        <v>9627</v>
      </c>
      <c r="BY36" s="50">
        <v>1880</v>
      </c>
      <c r="BZ36" s="52" t="s">
        <v>20</v>
      </c>
      <c r="CA36" s="19">
        <v>797</v>
      </c>
      <c r="CB36" s="50">
        <v>676</v>
      </c>
      <c r="CC36" s="19">
        <v>9222</v>
      </c>
      <c r="CD36" s="50">
        <v>2041</v>
      </c>
      <c r="CE36" s="19">
        <v>6686</v>
      </c>
      <c r="CF36" s="50">
        <v>2008</v>
      </c>
      <c r="CG36" s="19">
        <v>0</v>
      </c>
      <c r="CH36" s="50">
        <v>204</v>
      </c>
      <c r="CI36" s="19">
        <v>3396</v>
      </c>
      <c r="CJ36" s="50">
        <v>1110</v>
      </c>
      <c r="CK36" s="52" t="s">
        <v>20</v>
      </c>
      <c r="CL36" s="19">
        <v>845</v>
      </c>
      <c r="CM36" s="50">
        <v>592</v>
      </c>
      <c r="CN36" s="19">
        <v>276</v>
      </c>
      <c r="CO36" s="50">
        <v>247</v>
      </c>
      <c r="CP36" s="19">
        <v>14158</v>
      </c>
      <c r="CQ36" s="50">
        <v>3380</v>
      </c>
      <c r="CR36" s="19">
        <v>197</v>
      </c>
      <c r="CS36" s="50">
        <v>162</v>
      </c>
      <c r="CT36" s="19">
        <v>2882</v>
      </c>
      <c r="CU36" s="50">
        <v>1696</v>
      </c>
      <c r="CV36" s="52" t="s">
        <v>20</v>
      </c>
      <c r="CW36" s="19">
        <v>0</v>
      </c>
      <c r="CX36" s="50">
        <v>204</v>
      </c>
      <c r="CY36" s="19">
        <v>1942</v>
      </c>
      <c r="CZ36" s="50">
        <v>1093</v>
      </c>
      <c r="DA36" s="19">
        <v>3619</v>
      </c>
      <c r="DB36" s="50">
        <v>1102</v>
      </c>
      <c r="DC36" s="19">
        <v>223</v>
      </c>
      <c r="DD36" s="50">
        <v>230</v>
      </c>
      <c r="DE36" s="19">
        <v>40</v>
      </c>
      <c r="DF36" s="50">
        <v>69</v>
      </c>
      <c r="DG36" s="52" t="s">
        <v>20</v>
      </c>
      <c r="DH36" s="19">
        <v>22089</v>
      </c>
      <c r="DI36" s="50">
        <v>3805</v>
      </c>
      <c r="DJ36" s="19">
        <v>1525</v>
      </c>
      <c r="DK36" s="50">
        <v>611</v>
      </c>
      <c r="DL36" s="19">
        <v>2027</v>
      </c>
      <c r="DM36" s="50">
        <v>859</v>
      </c>
      <c r="DN36" s="19">
        <v>353</v>
      </c>
      <c r="DO36" s="50">
        <v>514</v>
      </c>
      <c r="DP36" s="19">
        <v>80</v>
      </c>
      <c r="DQ36" s="50">
        <v>132</v>
      </c>
      <c r="DR36" s="52" t="s">
        <v>20</v>
      </c>
      <c r="DS36" s="19">
        <v>42761</v>
      </c>
      <c r="DT36" s="50">
        <v>5926</v>
      </c>
      <c r="DU36" s="19">
        <v>779</v>
      </c>
      <c r="DV36" s="50">
        <v>654</v>
      </c>
      <c r="DW36" s="19">
        <v>133</v>
      </c>
      <c r="DX36" s="50">
        <v>158</v>
      </c>
      <c r="DY36" s="19">
        <v>41849</v>
      </c>
      <c r="DZ36" s="50">
        <v>5966</v>
      </c>
    </row>
    <row r="37" spans="1:130" x14ac:dyDescent="0.2">
      <c r="A37" s="52" t="s">
        <v>21</v>
      </c>
      <c r="B37" s="53">
        <v>6515057</v>
      </c>
      <c r="C37" s="54">
        <v>3680</v>
      </c>
      <c r="D37" s="53">
        <v>5658768</v>
      </c>
      <c r="E37" s="54">
        <v>20357</v>
      </c>
      <c r="F37" s="53">
        <v>656441</v>
      </c>
      <c r="G37" s="54">
        <v>18778</v>
      </c>
      <c r="H37" s="53">
        <v>139830</v>
      </c>
      <c r="I37" s="54">
        <v>8282</v>
      </c>
      <c r="J37" s="19">
        <v>1201</v>
      </c>
      <c r="K37" s="50">
        <v>1083</v>
      </c>
      <c r="L37" s="52" t="s">
        <v>21</v>
      </c>
      <c r="M37" s="23">
        <v>225</v>
      </c>
      <c r="N37" s="50">
        <v>345</v>
      </c>
      <c r="O37" s="19">
        <v>1017</v>
      </c>
      <c r="P37" s="50">
        <v>518</v>
      </c>
      <c r="Q37" s="19">
        <v>167</v>
      </c>
      <c r="R37" s="50">
        <v>201</v>
      </c>
      <c r="S37" s="19">
        <v>11556</v>
      </c>
      <c r="T37" s="50">
        <v>2290</v>
      </c>
      <c r="U37" s="19">
        <v>1388</v>
      </c>
      <c r="V37" s="50">
        <v>972</v>
      </c>
      <c r="W37" s="52" t="s">
        <v>21</v>
      </c>
      <c r="X37" s="19">
        <v>9445</v>
      </c>
      <c r="Y37" s="50">
        <v>1884</v>
      </c>
      <c r="Z37" s="19">
        <v>399</v>
      </c>
      <c r="AA37" s="50">
        <v>579</v>
      </c>
      <c r="AB37" s="19">
        <v>676</v>
      </c>
      <c r="AC37" s="50">
        <v>358</v>
      </c>
      <c r="AD37" s="19">
        <v>11396</v>
      </c>
      <c r="AE37" s="50">
        <v>2715</v>
      </c>
      <c r="AF37" s="19">
        <v>3264</v>
      </c>
      <c r="AG37" s="50">
        <v>1666</v>
      </c>
      <c r="AH37" s="52" t="s">
        <v>21</v>
      </c>
      <c r="AI37" s="19">
        <v>733</v>
      </c>
      <c r="AJ37" s="50">
        <v>860</v>
      </c>
      <c r="AK37" s="19">
        <v>412</v>
      </c>
      <c r="AL37" s="50">
        <v>695</v>
      </c>
      <c r="AM37" s="19">
        <v>2991</v>
      </c>
      <c r="AN37" s="50">
        <v>899</v>
      </c>
      <c r="AO37" s="19">
        <v>640</v>
      </c>
      <c r="AP37" s="50">
        <v>456</v>
      </c>
      <c r="AQ37" s="19">
        <v>138</v>
      </c>
      <c r="AR37" s="50">
        <v>136</v>
      </c>
      <c r="AS37" s="52" t="s">
        <v>21</v>
      </c>
      <c r="AT37" s="19">
        <v>969</v>
      </c>
      <c r="AU37" s="50">
        <v>867</v>
      </c>
      <c r="AV37" s="19">
        <v>180</v>
      </c>
      <c r="AW37" s="50">
        <v>203</v>
      </c>
      <c r="AX37" s="19">
        <v>977</v>
      </c>
      <c r="AY37" s="50">
        <v>1200</v>
      </c>
      <c r="AZ37" s="19">
        <v>4006</v>
      </c>
      <c r="BA37" s="50">
        <v>1526</v>
      </c>
      <c r="BB37" s="19">
        <v>2762</v>
      </c>
      <c r="BC37" s="50">
        <v>2048</v>
      </c>
      <c r="BD37" s="52" t="s">
        <v>21</v>
      </c>
      <c r="BE37" s="56" t="s">
        <v>61</v>
      </c>
      <c r="BF37" s="50" t="s">
        <v>61</v>
      </c>
      <c r="BG37" s="23">
        <v>2629</v>
      </c>
      <c r="BH37" s="50">
        <v>1245</v>
      </c>
      <c r="BI37" s="19">
        <v>862</v>
      </c>
      <c r="BJ37" s="50">
        <v>537</v>
      </c>
      <c r="BK37" s="19">
        <v>356</v>
      </c>
      <c r="BL37" s="50">
        <v>567</v>
      </c>
      <c r="BM37" s="19">
        <v>1261</v>
      </c>
      <c r="BN37" s="50">
        <v>654</v>
      </c>
      <c r="BO37" s="52" t="s">
        <v>21</v>
      </c>
      <c r="BP37" s="19">
        <v>596</v>
      </c>
      <c r="BQ37" s="50">
        <v>719</v>
      </c>
      <c r="BR37" s="19">
        <v>637</v>
      </c>
      <c r="BS37" s="50">
        <v>727</v>
      </c>
      <c r="BT37" s="19">
        <v>163</v>
      </c>
      <c r="BU37" s="50">
        <v>158</v>
      </c>
      <c r="BV37" s="19">
        <v>12010</v>
      </c>
      <c r="BW37" s="50">
        <v>2630</v>
      </c>
      <c r="BX37" s="19">
        <v>8332</v>
      </c>
      <c r="BY37" s="50">
        <v>1949</v>
      </c>
      <c r="BZ37" s="52" t="s">
        <v>21</v>
      </c>
      <c r="CA37" s="19">
        <v>199</v>
      </c>
      <c r="CB37" s="50">
        <v>276</v>
      </c>
      <c r="CC37" s="19">
        <v>19431</v>
      </c>
      <c r="CD37" s="50">
        <v>3914</v>
      </c>
      <c r="CE37" s="19">
        <v>3964</v>
      </c>
      <c r="CF37" s="50">
        <v>1384</v>
      </c>
      <c r="CG37" s="19">
        <v>61</v>
      </c>
      <c r="CH37" s="50">
        <v>111</v>
      </c>
      <c r="CI37" s="19">
        <v>1757</v>
      </c>
      <c r="CJ37" s="50">
        <v>681</v>
      </c>
      <c r="CK37" s="52" t="s">
        <v>21</v>
      </c>
      <c r="CL37" s="19">
        <v>90</v>
      </c>
      <c r="CM37" s="50">
        <v>123</v>
      </c>
      <c r="CN37" s="19">
        <v>178</v>
      </c>
      <c r="CO37" s="50">
        <v>220</v>
      </c>
      <c r="CP37" s="19">
        <v>6538</v>
      </c>
      <c r="CQ37" s="50">
        <v>1883</v>
      </c>
      <c r="CR37" s="19">
        <v>10182</v>
      </c>
      <c r="CS37" s="50">
        <v>2144</v>
      </c>
      <c r="CT37" s="19">
        <v>1621</v>
      </c>
      <c r="CU37" s="50">
        <v>989</v>
      </c>
      <c r="CV37" s="52" t="s">
        <v>21</v>
      </c>
      <c r="CW37" s="19">
        <v>44</v>
      </c>
      <c r="CX37" s="50">
        <v>72</v>
      </c>
      <c r="CY37" s="19">
        <v>371</v>
      </c>
      <c r="CZ37" s="50">
        <v>355</v>
      </c>
      <c r="DA37" s="19">
        <v>5203</v>
      </c>
      <c r="DB37" s="50">
        <v>1491</v>
      </c>
      <c r="DC37" s="19">
        <v>548</v>
      </c>
      <c r="DD37" s="50">
        <v>411</v>
      </c>
      <c r="DE37" s="19">
        <v>2246</v>
      </c>
      <c r="DF37" s="50">
        <v>944</v>
      </c>
      <c r="DG37" s="52" t="s">
        <v>21</v>
      </c>
      <c r="DH37" s="19">
        <v>2984</v>
      </c>
      <c r="DI37" s="50">
        <v>1241</v>
      </c>
      <c r="DJ37" s="19">
        <v>1673</v>
      </c>
      <c r="DK37" s="50">
        <v>741</v>
      </c>
      <c r="DL37" s="19">
        <v>911</v>
      </c>
      <c r="DM37" s="50">
        <v>855</v>
      </c>
      <c r="DN37" s="19">
        <v>441</v>
      </c>
      <c r="DO37" s="50">
        <v>311</v>
      </c>
      <c r="DP37" s="19">
        <v>0</v>
      </c>
      <c r="DQ37" s="50">
        <v>204</v>
      </c>
      <c r="DR37" s="52" t="s">
        <v>21</v>
      </c>
      <c r="DS37" s="19">
        <v>60018</v>
      </c>
      <c r="DT37" s="50">
        <v>5394</v>
      </c>
      <c r="DU37" s="19">
        <v>4413</v>
      </c>
      <c r="DV37" s="50">
        <v>1542</v>
      </c>
      <c r="DW37" s="19">
        <v>294</v>
      </c>
      <c r="DX37" s="50">
        <v>364</v>
      </c>
      <c r="DY37" s="19">
        <v>55311</v>
      </c>
      <c r="DZ37" s="50">
        <v>5211</v>
      </c>
    </row>
    <row r="38" spans="1:130" x14ac:dyDescent="0.2">
      <c r="A38" s="52" t="s">
        <v>22</v>
      </c>
      <c r="B38" s="53">
        <v>9766574</v>
      </c>
      <c r="C38" s="54">
        <v>4376</v>
      </c>
      <c r="D38" s="53">
        <v>8340767</v>
      </c>
      <c r="E38" s="54">
        <v>29076</v>
      </c>
      <c r="F38" s="53">
        <v>1242917</v>
      </c>
      <c r="G38" s="54">
        <v>25401</v>
      </c>
      <c r="H38" s="53">
        <v>139158</v>
      </c>
      <c r="I38" s="54">
        <v>8465</v>
      </c>
      <c r="J38" s="19">
        <v>3527</v>
      </c>
      <c r="K38" s="50">
        <v>2060</v>
      </c>
      <c r="L38" s="52" t="s">
        <v>22</v>
      </c>
      <c r="M38" s="23">
        <v>3456</v>
      </c>
      <c r="N38" s="50">
        <v>1793</v>
      </c>
      <c r="O38" s="19">
        <v>3840</v>
      </c>
      <c r="P38" s="50">
        <v>1382</v>
      </c>
      <c r="Q38" s="19">
        <v>2054</v>
      </c>
      <c r="R38" s="50">
        <v>1024</v>
      </c>
      <c r="S38" s="19">
        <v>7793</v>
      </c>
      <c r="T38" s="50">
        <v>1752</v>
      </c>
      <c r="U38" s="19">
        <v>3425</v>
      </c>
      <c r="V38" s="50">
        <v>1462</v>
      </c>
      <c r="W38" s="52" t="s">
        <v>22</v>
      </c>
      <c r="X38" s="19">
        <v>1656</v>
      </c>
      <c r="Y38" s="50">
        <v>1087</v>
      </c>
      <c r="Z38" s="19">
        <v>0</v>
      </c>
      <c r="AA38" s="50">
        <v>167</v>
      </c>
      <c r="AB38" s="19">
        <v>256</v>
      </c>
      <c r="AC38" s="50">
        <v>259</v>
      </c>
      <c r="AD38" s="19">
        <v>17712</v>
      </c>
      <c r="AE38" s="50">
        <v>3844</v>
      </c>
      <c r="AF38" s="19">
        <v>4254</v>
      </c>
      <c r="AG38" s="50">
        <v>1566</v>
      </c>
      <c r="AH38" s="52" t="s">
        <v>22</v>
      </c>
      <c r="AI38" s="19">
        <v>630</v>
      </c>
      <c r="AJ38" s="50">
        <v>469</v>
      </c>
      <c r="AK38" s="19">
        <v>882</v>
      </c>
      <c r="AL38" s="50">
        <v>675</v>
      </c>
      <c r="AM38" s="19">
        <v>9897</v>
      </c>
      <c r="AN38" s="50">
        <v>1863</v>
      </c>
      <c r="AO38" s="19">
        <v>7668</v>
      </c>
      <c r="AP38" s="50">
        <v>1841</v>
      </c>
      <c r="AQ38" s="19">
        <v>1709</v>
      </c>
      <c r="AR38" s="50">
        <v>1026</v>
      </c>
      <c r="AS38" s="52" t="s">
        <v>22</v>
      </c>
      <c r="AT38" s="19">
        <v>1148</v>
      </c>
      <c r="AU38" s="50">
        <v>867</v>
      </c>
      <c r="AV38" s="19">
        <v>2578</v>
      </c>
      <c r="AW38" s="50">
        <v>1158</v>
      </c>
      <c r="AX38" s="19">
        <v>955</v>
      </c>
      <c r="AY38" s="50">
        <v>556</v>
      </c>
      <c r="AZ38" s="19">
        <v>599</v>
      </c>
      <c r="BA38" s="50">
        <v>735</v>
      </c>
      <c r="BB38" s="19">
        <v>1035</v>
      </c>
      <c r="BC38" s="50">
        <v>431</v>
      </c>
      <c r="BD38" s="52" t="s">
        <v>22</v>
      </c>
      <c r="BE38" s="19">
        <v>2861</v>
      </c>
      <c r="BF38" s="50">
        <v>1135</v>
      </c>
      <c r="BG38" s="56" t="s">
        <v>61</v>
      </c>
      <c r="BH38" s="50" t="s">
        <v>61</v>
      </c>
      <c r="BI38" s="23">
        <v>2671</v>
      </c>
      <c r="BJ38" s="50">
        <v>1085</v>
      </c>
      <c r="BK38" s="19">
        <v>715</v>
      </c>
      <c r="BL38" s="50">
        <v>558</v>
      </c>
      <c r="BM38" s="19">
        <v>2509</v>
      </c>
      <c r="BN38" s="50">
        <v>1200</v>
      </c>
      <c r="BO38" s="52" t="s">
        <v>22</v>
      </c>
      <c r="BP38" s="19">
        <v>84</v>
      </c>
      <c r="BQ38" s="50">
        <v>105</v>
      </c>
      <c r="BR38" s="19">
        <v>439</v>
      </c>
      <c r="BS38" s="50">
        <v>312</v>
      </c>
      <c r="BT38" s="19">
        <v>1215</v>
      </c>
      <c r="BU38" s="50">
        <v>610</v>
      </c>
      <c r="BV38" s="19">
        <v>73</v>
      </c>
      <c r="BW38" s="50">
        <v>120</v>
      </c>
      <c r="BX38" s="19">
        <v>1849</v>
      </c>
      <c r="BY38" s="50">
        <v>779</v>
      </c>
      <c r="BZ38" s="52" t="s">
        <v>22</v>
      </c>
      <c r="CA38" s="19">
        <v>508</v>
      </c>
      <c r="CB38" s="50">
        <v>367</v>
      </c>
      <c r="CC38" s="19">
        <v>6087</v>
      </c>
      <c r="CD38" s="50">
        <v>2170</v>
      </c>
      <c r="CE38" s="19">
        <v>3405</v>
      </c>
      <c r="CF38" s="50">
        <v>1427</v>
      </c>
      <c r="CG38" s="19">
        <v>159</v>
      </c>
      <c r="CH38" s="50">
        <v>164</v>
      </c>
      <c r="CI38" s="19">
        <v>11224</v>
      </c>
      <c r="CJ38" s="50">
        <v>2069</v>
      </c>
      <c r="CK38" s="52" t="s">
        <v>22</v>
      </c>
      <c r="CL38" s="19">
        <v>917</v>
      </c>
      <c r="CM38" s="50">
        <v>570</v>
      </c>
      <c r="CN38" s="19">
        <v>647</v>
      </c>
      <c r="CO38" s="50">
        <v>324</v>
      </c>
      <c r="CP38" s="19">
        <v>2864</v>
      </c>
      <c r="CQ38" s="50">
        <v>1095</v>
      </c>
      <c r="CR38" s="19">
        <v>385</v>
      </c>
      <c r="CS38" s="50">
        <v>377</v>
      </c>
      <c r="CT38" s="19">
        <v>2185</v>
      </c>
      <c r="CU38" s="50">
        <v>1094</v>
      </c>
      <c r="CV38" s="52" t="s">
        <v>22</v>
      </c>
      <c r="CW38" s="19">
        <v>571</v>
      </c>
      <c r="CX38" s="50">
        <v>599</v>
      </c>
      <c r="CY38" s="19">
        <v>3106</v>
      </c>
      <c r="CZ38" s="50">
        <v>973</v>
      </c>
      <c r="DA38" s="19">
        <v>9935</v>
      </c>
      <c r="DB38" s="50">
        <v>2208</v>
      </c>
      <c r="DC38" s="19">
        <v>642</v>
      </c>
      <c r="DD38" s="50">
        <v>582</v>
      </c>
      <c r="DE38" s="19">
        <v>0</v>
      </c>
      <c r="DF38" s="50">
        <v>167</v>
      </c>
      <c r="DG38" s="52" t="s">
        <v>22</v>
      </c>
      <c r="DH38" s="19">
        <v>2327</v>
      </c>
      <c r="DI38" s="50">
        <v>834</v>
      </c>
      <c r="DJ38" s="19">
        <v>1430</v>
      </c>
      <c r="DK38" s="50">
        <v>669</v>
      </c>
      <c r="DL38" s="19">
        <v>417</v>
      </c>
      <c r="DM38" s="50">
        <v>301</v>
      </c>
      <c r="DN38" s="19">
        <v>4018</v>
      </c>
      <c r="DO38" s="50">
        <v>1002</v>
      </c>
      <c r="DP38" s="19">
        <v>841</v>
      </c>
      <c r="DQ38" s="50">
        <v>655</v>
      </c>
      <c r="DR38" s="52" t="s">
        <v>22</v>
      </c>
      <c r="DS38" s="19">
        <v>43732</v>
      </c>
      <c r="DT38" s="50">
        <v>5321</v>
      </c>
      <c r="DU38" s="19">
        <v>908</v>
      </c>
      <c r="DV38" s="50">
        <v>857</v>
      </c>
      <c r="DW38" s="19">
        <v>478</v>
      </c>
      <c r="DX38" s="50">
        <v>572</v>
      </c>
      <c r="DY38" s="19">
        <v>42346</v>
      </c>
      <c r="DZ38" s="50">
        <v>4976</v>
      </c>
    </row>
    <row r="39" spans="1:130" s="85" customFormat="1" x14ac:dyDescent="0.2">
      <c r="A39" s="52" t="s">
        <v>23</v>
      </c>
      <c r="B39" s="53">
        <v>5277329</v>
      </c>
      <c r="C39" s="54">
        <v>3380</v>
      </c>
      <c r="D39" s="53">
        <v>4505462</v>
      </c>
      <c r="E39" s="54">
        <v>20788</v>
      </c>
      <c r="F39" s="53">
        <v>646176</v>
      </c>
      <c r="G39" s="54">
        <v>19647</v>
      </c>
      <c r="H39" s="53">
        <v>101029</v>
      </c>
      <c r="I39" s="54">
        <v>7052</v>
      </c>
      <c r="J39" s="19">
        <v>123</v>
      </c>
      <c r="K39" s="50">
        <v>150</v>
      </c>
      <c r="L39" s="52" t="s">
        <v>23</v>
      </c>
      <c r="M39" s="23">
        <v>893</v>
      </c>
      <c r="N39" s="50">
        <v>619</v>
      </c>
      <c r="O39" s="19">
        <v>2314</v>
      </c>
      <c r="P39" s="50">
        <v>1071</v>
      </c>
      <c r="Q39" s="19">
        <v>951</v>
      </c>
      <c r="R39" s="50">
        <v>599</v>
      </c>
      <c r="S39" s="19">
        <v>6638</v>
      </c>
      <c r="T39" s="50">
        <v>2072</v>
      </c>
      <c r="U39" s="19">
        <v>2662</v>
      </c>
      <c r="V39" s="50">
        <v>1023</v>
      </c>
      <c r="W39" s="52" t="s">
        <v>23</v>
      </c>
      <c r="X39" s="19">
        <v>74</v>
      </c>
      <c r="Y39" s="50">
        <v>131</v>
      </c>
      <c r="Z39" s="19">
        <v>86</v>
      </c>
      <c r="AA39" s="50">
        <v>143</v>
      </c>
      <c r="AB39" s="19">
        <v>367</v>
      </c>
      <c r="AC39" s="50">
        <v>391</v>
      </c>
      <c r="AD39" s="19">
        <v>2820</v>
      </c>
      <c r="AE39" s="50">
        <v>806</v>
      </c>
      <c r="AF39" s="19">
        <v>840</v>
      </c>
      <c r="AG39" s="50">
        <v>467</v>
      </c>
      <c r="AH39" s="52" t="s">
        <v>23</v>
      </c>
      <c r="AI39" s="19">
        <v>901</v>
      </c>
      <c r="AJ39" s="50">
        <v>634</v>
      </c>
      <c r="AK39" s="19">
        <v>402</v>
      </c>
      <c r="AL39" s="50">
        <v>328</v>
      </c>
      <c r="AM39" s="19">
        <v>8209</v>
      </c>
      <c r="AN39" s="50">
        <v>2632</v>
      </c>
      <c r="AO39" s="19">
        <v>786</v>
      </c>
      <c r="AP39" s="50">
        <v>470</v>
      </c>
      <c r="AQ39" s="19">
        <v>6175</v>
      </c>
      <c r="AR39" s="50">
        <v>1326</v>
      </c>
      <c r="AS39" s="52" t="s">
        <v>23</v>
      </c>
      <c r="AT39" s="19">
        <v>606</v>
      </c>
      <c r="AU39" s="50">
        <v>324</v>
      </c>
      <c r="AV39" s="19">
        <v>755</v>
      </c>
      <c r="AW39" s="50">
        <v>580</v>
      </c>
      <c r="AX39" s="19">
        <v>573</v>
      </c>
      <c r="AY39" s="50">
        <v>599</v>
      </c>
      <c r="AZ39" s="19">
        <v>321</v>
      </c>
      <c r="BA39" s="50">
        <v>343</v>
      </c>
      <c r="BB39" s="19">
        <v>424</v>
      </c>
      <c r="BC39" s="50">
        <v>382</v>
      </c>
      <c r="BD39" s="52" t="s">
        <v>23</v>
      </c>
      <c r="BE39" s="19">
        <v>970</v>
      </c>
      <c r="BF39" s="50">
        <v>422</v>
      </c>
      <c r="BG39" s="19">
        <v>5164</v>
      </c>
      <c r="BH39" s="50">
        <v>2149</v>
      </c>
      <c r="BI39" s="56" t="s">
        <v>61</v>
      </c>
      <c r="BJ39" s="50" t="s">
        <v>61</v>
      </c>
      <c r="BK39" s="23">
        <v>549</v>
      </c>
      <c r="BL39" s="50">
        <v>593</v>
      </c>
      <c r="BM39" s="19">
        <v>1345</v>
      </c>
      <c r="BN39" s="50">
        <v>712</v>
      </c>
      <c r="BO39" s="52" t="s">
        <v>23</v>
      </c>
      <c r="BP39" s="19">
        <v>1457</v>
      </c>
      <c r="BQ39" s="50">
        <v>859</v>
      </c>
      <c r="BR39" s="19">
        <v>1936</v>
      </c>
      <c r="BS39" s="50">
        <v>821</v>
      </c>
      <c r="BT39" s="19">
        <v>2682</v>
      </c>
      <c r="BU39" s="50">
        <v>1858</v>
      </c>
      <c r="BV39" s="19">
        <v>21</v>
      </c>
      <c r="BW39" s="50">
        <v>26</v>
      </c>
      <c r="BX39" s="19">
        <v>631</v>
      </c>
      <c r="BY39" s="50">
        <v>522</v>
      </c>
      <c r="BZ39" s="52" t="s">
        <v>23</v>
      </c>
      <c r="CA39" s="19">
        <v>540</v>
      </c>
      <c r="CB39" s="50">
        <v>319</v>
      </c>
      <c r="CC39" s="19">
        <v>2416</v>
      </c>
      <c r="CD39" s="50">
        <v>913</v>
      </c>
      <c r="CE39" s="19">
        <v>845</v>
      </c>
      <c r="CF39" s="50">
        <v>520</v>
      </c>
      <c r="CG39" s="19">
        <v>7574</v>
      </c>
      <c r="CH39" s="50">
        <v>1390</v>
      </c>
      <c r="CI39" s="19">
        <v>1961</v>
      </c>
      <c r="CJ39" s="50">
        <v>1059</v>
      </c>
      <c r="CK39" s="52" t="s">
        <v>23</v>
      </c>
      <c r="CL39" s="19">
        <v>546</v>
      </c>
      <c r="CM39" s="50">
        <v>399</v>
      </c>
      <c r="CN39" s="19">
        <v>1800</v>
      </c>
      <c r="CO39" s="50">
        <v>1169</v>
      </c>
      <c r="CP39" s="19">
        <v>870</v>
      </c>
      <c r="CQ39" s="50">
        <v>509</v>
      </c>
      <c r="CR39" s="19">
        <v>0</v>
      </c>
      <c r="CS39" s="50">
        <v>143</v>
      </c>
      <c r="CT39" s="19">
        <v>447</v>
      </c>
      <c r="CU39" s="50">
        <v>428</v>
      </c>
      <c r="CV39" s="52" t="s">
        <v>23</v>
      </c>
      <c r="CW39" s="19">
        <v>5305</v>
      </c>
      <c r="CX39" s="50">
        <v>1596</v>
      </c>
      <c r="CY39" s="19">
        <v>874</v>
      </c>
      <c r="CZ39" s="50">
        <v>489</v>
      </c>
      <c r="DA39" s="19">
        <v>3062</v>
      </c>
      <c r="DB39" s="50">
        <v>1108</v>
      </c>
      <c r="DC39" s="19">
        <v>919</v>
      </c>
      <c r="DD39" s="50">
        <v>742</v>
      </c>
      <c r="DE39" s="19">
        <v>177</v>
      </c>
      <c r="DF39" s="50">
        <v>161</v>
      </c>
      <c r="DG39" s="52" t="s">
        <v>23</v>
      </c>
      <c r="DH39" s="19">
        <v>1034</v>
      </c>
      <c r="DI39" s="50">
        <v>420</v>
      </c>
      <c r="DJ39" s="19">
        <v>1413</v>
      </c>
      <c r="DK39" s="50">
        <v>656</v>
      </c>
      <c r="DL39" s="19">
        <v>92</v>
      </c>
      <c r="DM39" s="50">
        <v>98</v>
      </c>
      <c r="DN39" s="19">
        <v>19255</v>
      </c>
      <c r="DO39" s="50">
        <v>2960</v>
      </c>
      <c r="DP39" s="19">
        <v>224</v>
      </c>
      <c r="DQ39" s="50">
        <v>178</v>
      </c>
      <c r="DR39" s="52" t="s">
        <v>23</v>
      </c>
      <c r="DS39" s="19">
        <v>24662</v>
      </c>
      <c r="DT39" s="50">
        <v>3040</v>
      </c>
      <c r="DU39" s="19">
        <v>54</v>
      </c>
      <c r="DV39" s="50">
        <v>91</v>
      </c>
      <c r="DW39" s="19">
        <v>35</v>
      </c>
      <c r="DX39" s="50">
        <v>45</v>
      </c>
      <c r="DY39" s="19">
        <v>24573</v>
      </c>
      <c r="DZ39" s="50">
        <v>3040</v>
      </c>
    </row>
    <row r="40" spans="1:130" s="85" customFormat="1" x14ac:dyDescent="0.2">
      <c r="A40" s="52" t="s">
        <v>24</v>
      </c>
      <c r="B40" s="53">
        <v>2943021</v>
      </c>
      <c r="C40" s="54">
        <v>3088</v>
      </c>
      <c r="D40" s="53">
        <v>2534036</v>
      </c>
      <c r="E40" s="54">
        <v>16620</v>
      </c>
      <c r="F40" s="53">
        <v>332934</v>
      </c>
      <c r="G40" s="54">
        <v>15960</v>
      </c>
      <c r="H40" s="53">
        <v>68511</v>
      </c>
      <c r="I40" s="54">
        <v>5606</v>
      </c>
      <c r="J40" s="19">
        <v>8922</v>
      </c>
      <c r="K40" s="50">
        <v>2639</v>
      </c>
      <c r="L40" s="52" t="s">
        <v>24</v>
      </c>
      <c r="M40" s="23">
        <v>117</v>
      </c>
      <c r="N40" s="50">
        <v>102</v>
      </c>
      <c r="O40" s="19">
        <v>556</v>
      </c>
      <c r="P40" s="50">
        <v>405</v>
      </c>
      <c r="Q40" s="19">
        <v>2315</v>
      </c>
      <c r="R40" s="50">
        <v>1360</v>
      </c>
      <c r="S40" s="19">
        <v>4723</v>
      </c>
      <c r="T40" s="50">
        <v>1290</v>
      </c>
      <c r="U40" s="19">
        <v>484</v>
      </c>
      <c r="V40" s="50">
        <v>453</v>
      </c>
      <c r="W40" s="52" t="s">
        <v>24</v>
      </c>
      <c r="X40" s="19">
        <v>54</v>
      </c>
      <c r="Y40" s="50">
        <v>74</v>
      </c>
      <c r="Z40" s="19">
        <v>0</v>
      </c>
      <c r="AA40" s="50">
        <v>206</v>
      </c>
      <c r="AB40" s="19">
        <v>415</v>
      </c>
      <c r="AC40" s="50">
        <v>434</v>
      </c>
      <c r="AD40" s="19">
        <v>6152</v>
      </c>
      <c r="AE40" s="50">
        <v>2463</v>
      </c>
      <c r="AF40" s="19">
        <v>3136</v>
      </c>
      <c r="AG40" s="50">
        <v>1397</v>
      </c>
      <c r="AH40" s="52" t="s">
        <v>24</v>
      </c>
      <c r="AI40" s="19">
        <v>369</v>
      </c>
      <c r="AJ40" s="50">
        <v>429</v>
      </c>
      <c r="AK40" s="19">
        <v>55</v>
      </c>
      <c r="AL40" s="50">
        <v>82</v>
      </c>
      <c r="AM40" s="19">
        <v>2068</v>
      </c>
      <c r="AN40" s="50">
        <v>853</v>
      </c>
      <c r="AO40" s="19">
        <v>611</v>
      </c>
      <c r="AP40" s="50">
        <v>411</v>
      </c>
      <c r="AQ40" s="19">
        <v>650</v>
      </c>
      <c r="AR40" s="50">
        <v>603</v>
      </c>
      <c r="AS40" s="52" t="s">
        <v>24</v>
      </c>
      <c r="AT40" s="19">
        <v>66</v>
      </c>
      <c r="AU40" s="50">
        <v>90</v>
      </c>
      <c r="AV40" s="19">
        <v>1626</v>
      </c>
      <c r="AW40" s="50">
        <v>841</v>
      </c>
      <c r="AX40" s="19">
        <v>7139</v>
      </c>
      <c r="AY40" s="50">
        <v>1767</v>
      </c>
      <c r="AZ40" s="19">
        <v>0</v>
      </c>
      <c r="BA40" s="50">
        <v>206</v>
      </c>
      <c r="BB40" s="19">
        <v>265</v>
      </c>
      <c r="BC40" s="50">
        <v>239</v>
      </c>
      <c r="BD40" s="52" t="s">
        <v>24</v>
      </c>
      <c r="BE40" s="19">
        <v>1445</v>
      </c>
      <c r="BF40" s="50">
        <v>1561</v>
      </c>
      <c r="BG40" s="19">
        <v>1610</v>
      </c>
      <c r="BH40" s="50">
        <v>900</v>
      </c>
      <c r="BI40" s="19">
        <v>614</v>
      </c>
      <c r="BJ40" s="50">
        <v>615</v>
      </c>
      <c r="BK40" s="56" t="s">
        <v>61</v>
      </c>
      <c r="BL40" s="50" t="s">
        <v>61</v>
      </c>
      <c r="BM40" s="23">
        <v>1581</v>
      </c>
      <c r="BN40" s="50">
        <v>973</v>
      </c>
      <c r="BO40" s="52" t="s">
        <v>24</v>
      </c>
      <c r="BP40" s="19">
        <v>0</v>
      </c>
      <c r="BQ40" s="50">
        <v>206</v>
      </c>
      <c r="BR40" s="19">
        <v>118</v>
      </c>
      <c r="BS40" s="50">
        <v>198</v>
      </c>
      <c r="BT40" s="19">
        <v>84</v>
      </c>
      <c r="BU40" s="50">
        <v>141</v>
      </c>
      <c r="BV40" s="19">
        <v>65</v>
      </c>
      <c r="BW40" s="50">
        <v>135</v>
      </c>
      <c r="BX40" s="19">
        <v>269</v>
      </c>
      <c r="BY40" s="50">
        <v>293</v>
      </c>
      <c r="BZ40" s="52" t="s">
        <v>24</v>
      </c>
      <c r="CA40" s="19">
        <v>1075</v>
      </c>
      <c r="CB40" s="50">
        <v>1040</v>
      </c>
      <c r="CC40" s="19">
        <v>364</v>
      </c>
      <c r="CD40" s="50">
        <v>449</v>
      </c>
      <c r="CE40" s="19">
        <v>483</v>
      </c>
      <c r="CF40" s="50">
        <v>299</v>
      </c>
      <c r="CG40" s="19">
        <v>0</v>
      </c>
      <c r="CH40" s="50">
        <v>206</v>
      </c>
      <c r="CI40" s="19">
        <v>991</v>
      </c>
      <c r="CJ40" s="50">
        <v>536</v>
      </c>
      <c r="CK40" s="52" t="s">
        <v>24</v>
      </c>
      <c r="CL40" s="19">
        <v>566</v>
      </c>
      <c r="CM40" s="50">
        <v>362</v>
      </c>
      <c r="CN40" s="19">
        <v>74</v>
      </c>
      <c r="CO40" s="50">
        <v>107</v>
      </c>
      <c r="CP40" s="19">
        <v>2568</v>
      </c>
      <c r="CQ40" s="50">
        <v>1700</v>
      </c>
      <c r="CR40" s="19">
        <v>41</v>
      </c>
      <c r="CS40" s="50">
        <v>89</v>
      </c>
      <c r="CT40" s="19">
        <v>398</v>
      </c>
      <c r="CU40" s="50">
        <v>320</v>
      </c>
      <c r="CV40" s="52" t="s">
        <v>24</v>
      </c>
      <c r="CW40" s="19">
        <v>6</v>
      </c>
      <c r="CX40" s="50">
        <v>15</v>
      </c>
      <c r="CY40" s="19">
        <v>7683</v>
      </c>
      <c r="CZ40" s="50">
        <v>2248</v>
      </c>
      <c r="DA40" s="19">
        <v>5243</v>
      </c>
      <c r="DB40" s="50">
        <v>1807</v>
      </c>
      <c r="DC40" s="19">
        <v>332</v>
      </c>
      <c r="DD40" s="50">
        <v>520</v>
      </c>
      <c r="DE40" s="19">
        <v>0</v>
      </c>
      <c r="DF40" s="50">
        <v>206</v>
      </c>
      <c r="DG40" s="52" t="s">
        <v>24</v>
      </c>
      <c r="DH40" s="19">
        <v>1453</v>
      </c>
      <c r="DI40" s="50">
        <v>805</v>
      </c>
      <c r="DJ40" s="19">
        <v>286</v>
      </c>
      <c r="DK40" s="50">
        <v>252</v>
      </c>
      <c r="DL40" s="19">
        <v>303</v>
      </c>
      <c r="DM40" s="50">
        <v>411</v>
      </c>
      <c r="DN40" s="19">
        <v>1136</v>
      </c>
      <c r="DO40" s="50">
        <v>1061</v>
      </c>
      <c r="DP40" s="19">
        <v>0</v>
      </c>
      <c r="DQ40" s="50">
        <v>206</v>
      </c>
      <c r="DR40" s="52" t="s">
        <v>24</v>
      </c>
      <c r="DS40" s="19">
        <v>7540</v>
      </c>
      <c r="DT40" s="50">
        <v>2070</v>
      </c>
      <c r="DU40" s="19">
        <v>318</v>
      </c>
      <c r="DV40" s="50">
        <v>411</v>
      </c>
      <c r="DW40" s="19">
        <v>87</v>
      </c>
      <c r="DX40" s="50">
        <v>110</v>
      </c>
      <c r="DY40" s="19">
        <v>7135</v>
      </c>
      <c r="DZ40" s="50">
        <v>1978</v>
      </c>
    </row>
    <row r="41" spans="1:130" s="85" customFormat="1" x14ac:dyDescent="0.2">
      <c r="A41" s="52"/>
      <c r="B41" s="53"/>
      <c r="C41" s="54"/>
      <c r="D41" s="53"/>
      <c r="E41" s="54"/>
      <c r="F41" s="53"/>
      <c r="G41" s="54"/>
      <c r="H41" s="53"/>
      <c r="I41" s="54"/>
      <c r="J41" s="19"/>
      <c r="K41" s="50"/>
      <c r="L41" s="52"/>
      <c r="M41" s="23"/>
      <c r="N41" s="50"/>
      <c r="O41" s="19"/>
      <c r="P41" s="50"/>
      <c r="Q41" s="19"/>
      <c r="R41" s="50"/>
      <c r="S41" s="19"/>
      <c r="T41" s="50"/>
      <c r="U41" s="19"/>
      <c r="V41" s="50"/>
      <c r="W41" s="52"/>
      <c r="X41" s="19"/>
      <c r="Y41" s="50"/>
      <c r="Z41" s="19"/>
      <c r="AA41" s="50"/>
      <c r="AB41" s="19"/>
      <c r="AC41" s="50"/>
      <c r="AD41" s="19"/>
      <c r="AE41" s="50"/>
      <c r="AF41" s="19"/>
      <c r="AG41" s="50"/>
      <c r="AH41" s="52"/>
      <c r="AI41" s="19"/>
      <c r="AJ41" s="50"/>
      <c r="AK41" s="19"/>
      <c r="AL41" s="50"/>
      <c r="AM41" s="19"/>
      <c r="AN41" s="50"/>
      <c r="AO41" s="19"/>
      <c r="AP41" s="50"/>
      <c r="AQ41" s="19"/>
      <c r="AR41" s="50"/>
      <c r="AS41" s="52"/>
      <c r="AT41" s="19"/>
      <c r="AU41" s="50"/>
      <c r="AV41" s="19"/>
      <c r="AW41" s="50"/>
      <c r="AX41" s="19"/>
      <c r="AY41" s="50"/>
      <c r="AZ41" s="19"/>
      <c r="BA41" s="50"/>
      <c r="BB41" s="19"/>
      <c r="BC41" s="50"/>
      <c r="BD41" s="52"/>
      <c r="BE41" s="19"/>
      <c r="BF41" s="50"/>
      <c r="BG41" s="19"/>
      <c r="BH41" s="50"/>
      <c r="BI41" s="19"/>
      <c r="BJ41" s="50"/>
      <c r="BK41" s="19"/>
      <c r="BL41" s="50"/>
      <c r="BM41" s="19"/>
      <c r="BN41" s="50"/>
      <c r="BO41" s="52"/>
      <c r="BP41" s="19"/>
      <c r="BQ41" s="50"/>
      <c r="BR41" s="19"/>
      <c r="BS41" s="50"/>
      <c r="BT41" s="19"/>
      <c r="BU41" s="50"/>
      <c r="BV41" s="19"/>
      <c r="BW41" s="50"/>
      <c r="BX41" s="19"/>
      <c r="BY41" s="50"/>
      <c r="BZ41" s="52"/>
      <c r="CA41" s="19"/>
      <c r="CB41" s="50"/>
      <c r="CC41" s="19"/>
      <c r="CD41" s="50"/>
      <c r="CE41" s="19"/>
      <c r="CF41" s="50"/>
      <c r="CG41" s="19"/>
      <c r="CH41" s="50"/>
      <c r="CI41" s="19"/>
      <c r="CJ41" s="50"/>
      <c r="CK41" s="52"/>
      <c r="CL41" s="19"/>
      <c r="CM41" s="50"/>
      <c r="CN41" s="19"/>
      <c r="CO41" s="50"/>
      <c r="CP41" s="19"/>
      <c r="CQ41" s="50"/>
      <c r="CR41" s="19"/>
      <c r="CS41" s="50"/>
      <c r="CT41" s="19"/>
      <c r="CU41" s="50"/>
      <c r="CV41" s="52"/>
      <c r="CW41" s="19"/>
      <c r="CX41" s="50"/>
      <c r="CY41" s="19"/>
      <c r="CZ41" s="50"/>
      <c r="DA41" s="19"/>
      <c r="DB41" s="50"/>
      <c r="DC41" s="19"/>
      <c r="DD41" s="50"/>
      <c r="DE41" s="19"/>
      <c r="DF41" s="50"/>
      <c r="DG41" s="52"/>
      <c r="DH41" s="19"/>
      <c r="DI41" s="50"/>
      <c r="DJ41" s="19"/>
      <c r="DK41" s="50"/>
      <c r="DL41" s="19"/>
      <c r="DM41" s="50"/>
      <c r="DN41" s="19"/>
      <c r="DO41" s="50"/>
      <c r="DP41" s="19"/>
      <c r="DQ41" s="50"/>
      <c r="DR41" s="52"/>
      <c r="DS41" s="19"/>
      <c r="DT41" s="50"/>
      <c r="DU41" s="19"/>
      <c r="DV41" s="50"/>
      <c r="DW41" s="19"/>
      <c r="DX41" s="50"/>
      <c r="DY41" s="19"/>
      <c r="DZ41" s="50"/>
    </row>
    <row r="42" spans="1:130" s="85" customFormat="1" x14ac:dyDescent="0.2">
      <c r="A42" s="52" t="s">
        <v>25</v>
      </c>
      <c r="B42" s="53">
        <v>5937896</v>
      </c>
      <c r="C42" s="54">
        <v>4110</v>
      </c>
      <c r="D42" s="53">
        <v>4963040</v>
      </c>
      <c r="E42" s="54">
        <v>26160</v>
      </c>
      <c r="F42" s="53">
        <v>801046</v>
      </c>
      <c r="G42" s="54">
        <v>25054</v>
      </c>
      <c r="H42" s="53">
        <v>149439</v>
      </c>
      <c r="I42" s="54">
        <v>9288</v>
      </c>
      <c r="J42" s="19">
        <v>1395</v>
      </c>
      <c r="K42" s="50">
        <v>654</v>
      </c>
      <c r="L42" s="52" t="s">
        <v>25</v>
      </c>
      <c r="M42" s="23">
        <v>2043</v>
      </c>
      <c r="N42" s="50">
        <v>2471</v>
      </c>
      <c r="O42" s="19">
        <v>2356</v>
      </c>
      <c r="P42" s="50">
        <v>1028</v>
      </c>
      <c r="Q42" s="19">
        <v>6168</v>
      </c>
      <c r="R42" s="50">
        <v>1528</v>
      </c>
      <c r="S42" s="19">
        <v>8386</v>
      </c>
      <c r="T42" s="50">
        <v>1909</v>
      </c>
      <c r="U42" s="19">
        <v>3144</v>
      </c>
      <c r="V42" s="50">
        <v>1163</v>
      </c>
      <c r="W42" s="52" t="s">
        <v>25</v>
      </c>
      <c r="X42" s="19">
        <v>1516</v>
      </c>
      <c r="Y42" s="50">
        <v>1078</v>
      </c>
      <c r="Z42" s="19">
        <v>0</v>
      </c>
      <c r="AA42" s="50">
        <v>184</v>
      </c>
      <c r="AB42" s="19">
        <v>215</v>
      </c>
      <c r="AC42" s="50">
        <v>254</v>
      </c>
      <c r="AD42" s="19">
        <v>4513</v>
      </c>
      <c r="AE42" s="50">
        <v>1398</v>
      </c>
      <c r="AF42" s="19">
        <v>2964</v>
      </c>
      <c r="AG42" s="50">
        <v>972</v>
      </c>
      <c r="AH42" s="52" t="s">
        <v>25</v>
      </c>
      <c r="AI42" s="19">
        <v>871</v>
      </c>
      <c r="AJ42" s="50">
        <v>517</v>
      </c>
      <c r="AK42" s="19">
        <v>560</v>
      </c>
      <c r="AL42" s="50">
        <v>439</v>
      </c>
      <c r="AM42" s="19">
        <v>20161</v>
      </c>
      <c r="AN42" s="50">
        <v>3086</v>
      </c>
      <c r="AO42" s="19">
        <v>4404</v>
      </c>
      <c r="AP42" s="50">
        <v>1588</v>
      </c>
      <c r="AQ42" s="19">
        <v>4811</v>
      </c>
      <c r="AR42" s="50">
        <v>1405</v>
      </c>
      <c r="AS42" s="52" t="s">
        <v>25</v>
      </c>
      <c r="AT42" s="19">
        <v>20884</v>
      </c>
      <c r="AU42" s="50">
        <v>4170</v>
      </c>
      <c r="AV42" s="19">
        <v>1993</v>
      </c>
      <c r="AW42" s="50">
        <v>803</v>
      </c>
      <c r="AX42" s="19">
        <v>1728</v>
      </c>
      <c r="AY42" s="50">
        <v>905</v>
      </c>
      <c r="AZ42" s="19">
        <v>291</v>
      </c>
      <c r="BA42" s="50">
        <v>295</v>
      </c>
      <c r="BB42" s="19">
        <v>716</v>
      </c>
      <c r="BC42" s="50">
        <v>317</v>
      </c>
      <c r="BD42" s="52" t="s">
        <v>25</v>
      </c>
      <c r="BE42" s="19">
        <v>463</v>
      </c>
      <c r="BF42" s="50">
        <v>306</v>
      </c>
      <c r="BG42" s="19">
        <v>2830</v>
      </c>
      <c r="BH42" s="50">
        <v>1176</v>
      </c>
      <c r="BI42" s="19">
        <v>2026</v>
      </c>
      <c r="BJ42" s="50">
        <v>809</v>
      </c>
      <c r="BK42" s="19">
        <v>1641</v>
      </c>
      <c r="BL42" s="50">
        <v>884</v>
      </c>
      <c r="BM42" s="56" t="s">
        <v>61</v>
      </c>
      <c r="BN42" s="50" t="s">
        <v>61</v>
      </c>
      <c r="BO42" s="52" t="s">
        <v>25</v>
      </c>
      <c r="BP42" s="23">
        <v>845</v>
      </c>
      <c r="BQ42" s="50">
        <v>541</v>
      </c>
      <c r="BR42" s="19">
        <v>4860</v>
      </c>
      <c r="BS42" s="50">
        <v>1645</v>
      </c>
      <c r="BT42" s="19">
        <v>1544</v>
      </c>
      <c r="BU42" s="50">
        <v>830</v>
      </c>
      <c r="BV42" s="19">
        <v>769</v>
      </c>
      <c r="BW42" s="50">
        <v>750</v>
      </c>
      <c r="BX42" s="19">
        <v>1114</v>
      </c>
      <c r="BY42" s="50">
        <v>755</v>
      </c>
      <c r="BZ42" s="52" t="s">
        <v>25</v>
      </c>
      <c r="CA42" s="19">
        <v>1016</v>
      </c>
      <c r="CB42" s="50">
        <v>718</v>
      </c>
      <c r="CC42" s="19">
        <v>2904</v>
      </c>
      <c r="CD42" s="50">
        <v>1260</v>
      </c>
      <c r="CE42" s="19">
        <v>3669</v>
      </c>
      <c r="CF42" s="50">
        <v>1527</v>
      </c>
      <c r="CG42" s="19">
        <v>977</v>
      </c>
      <c r="CH42" s="50">
        <v>446</v>
      </c>
      <c r="CI42" s="19">
        <v>3240</v>
      </c>
      <c r="CJ42" s="50">
        <v>1684</v>
      </c>
      <c r="CK42" s="52" t="s">
        <v>25</v>
      </c>
      <c r="CL42" s="19">
        <v>6073</v>
      </c>
      <c r="CM42" s="50">
        <v>2312</v>
      </c>
      <c r="CN42" s="19">
        <v>777</v>
      </c>
      <c r="CO42" s="50">
        <v>538</v>
      </c>
      <c r="CP42" s="19">
        <v>1810</v>
      </c>
      <c r="CQ42" s="50">
        <v>1085</v>
      </c>
      <c r="CR42" s="19">
        <v>359</v>
      </c>
      <c r="CS42" s="50">
        <v>424</v>
      </c>
      <c r="CT42" s="19">
        <v>267</v>
      </c>
      <c r="CU42" s="50">
        <v>237</v>
      </c>
      <c r="CV42" s="52" t="s">
        <v>25</v>
      </c>
      <c r="CW42" s="19">
        <v>361</v>
      </c>
      <c r="CX42" s="50">
        <v>296</v>
      </c>
      <c r="CY42" s="19">
        <v>2676</v>
      </c>
      <c r="CZ42" s="50">
        <v>1056</v>
      </c>
      <c r="DA42" s="19">
        <v>10293</v>
      </c>
      <c r="DB42" s="50">
        <v>2994</v>
      </c>
      <c r="DC42" s="19">
        <v>1697</v>
      </c>
      <c r="DD42" s="50">
        <v>946</v>
      </c>
      <c r="DE42" s="19">
        <v>88</v>
      </c>
      <c r="DF42" s="50">
        <v>195</v>
      </c>
      <c r="DG42" s="52" t="s">
        <v>25</v>
      </c>
      <c r="DH42" s="19">
        <v>2684</v>
      </c>
      <c r="DI42" s="50">
        <v>1493</v>
      </c>
      <c r="DJ42" s="19">
        <v>2518</v>
      </c>
      <c r="DK42" s="50">
        <v>843</v>
      </c>
      <c r="DL42" s="19">
        <v>196</v>
      </c>
      <c r="DM42" s="50">
        <v>214</v>
      </c>
      <c r="DN42" s="19">
        <v>1503</v>
      </c>
      <c r="DO42" s="50">
        <v>671</v>
      </c>
      <c r="DP42" s="19">
        <v>1120</v>
      </c>
      <c r="DQ42" s="50">
        <v>900</v>
      </c>
      <c r="DR42" s="52" t="s">
        <v>25</v>
      </c>
      <c r="DS42" s="19">
        <v>24371</v>
      </c>
      <c r="DT42" s="50">
        <v>3772</v>
      </c>
      <c r="DU42" s="19">
        <v>709</v>
      </c>
      <c r="DV42" s="50">
        <v>463</v>
      </c>
      <c r="DW42" s="19">
        <v>222</v>
      </c>
      <c r="DX42" s="50">
        <v>216</v>
      </c>
      <c r="DY42" s="19">
        <v>23440</v>
      </c>
      <c r="DZ42" s="50">
        <v>3736</v>
      </c>
    </row>
    <row r="43" spans="1:130" s="85" customFormat="1" x14ac:dyDescent="0.2">
      <c r="A43" s="52" t="s">
        <v>26</v>
      </c>
      <c r="B43" s="53">
        <v>987076</v>
      </c>
      <c r="C43" s="54">
        <v>1359</v>
      </c>
      <c r="D43" s="53">
        <v>828254</v>
      </c>
      <c r="E43" s="54">
        <v>8593</v>
      </c>
      <c r="F43" s="53">
        <v>122210</v>
      </c>
      <c r="G43" s="54">
        <v>8386</v>
      </c>
      <c r="H43" s="53">
        <v>33553</v>
      </c>
      <c r="I43" s="54">
        <v>4015</v>
      </c>
      <c r="J43" s="19">
        <v>449</v>
      </c>
      <c r="K43" s="50">
        <v>318</v>
      </c>
      <c r="L43" s="52" t="s">
        <v>26</v>
      </c>
      <c r="M43" s="23">
        <v>1118</v>
      </c>
      <c r="N43" s="50">
        <v>921</v>
      </c>
      <c r="O43" s="19">
        <v>1971</v>
      </c>
      <c r="P43" s="50">
        <v>1358</v>
      </c>
      <c r="Q43" s="19">
        <v>49</v>
      </c>
      <c r="R43" s="50">
        <v>70</v>
      </c>
      <c r="S43" s="19">
        <v>3033</v>
      </c>
      <c r="T43" s="50">
        <v>1110</v>
      </c>
      <c r="U43" s="19">
        <v>2856</v>
      </c>
      <c r="V43" s="50">
        <v>1265</v>
      </c>
      <c r="W43" s="52" t="s">
        <v>26</v>
      </c>
      <c r="X43" s="19">
        <v>58</v>
      </c>
      <c r="Y43" s="50">
        <v>72</v>
      </c>
      <c r="Z43" s="19">
        <v>365</v>
      </c>
      <c r="AA43" s="50">
        <v>392</v>
      </c>
      <c r="AB43" s="19">
        <v>0</v>
      </c>
      <c r="AC43" s="50">
        <v>165</v>
      </c>
      <c r="AD43" s="19">
        <v>291</v>
      </c>
      <c r="AE43" s="50">
        <v>235</v>
      </c>
      <c r="AF43" s="19">
        <v>231</v>
      </c>
      <c r="AG43" s="50">
        <v>193</v>
      </c>
      <c r="AH43" s="52" t="s">
        <v>26</v>
      </c>
      <c r="AI43" s="19">
        <v>32</v>
      </c>
      <c r="AJ43" s="50">
        <v>35</v>
      </c>
      <c r="AK43" s="19">
        <v>1543</v>
      </c>
      <c r="AL43" s="50">
        <v>1005</v>
      </c>
      <c r="AM43" s="19">
        <v>765</v>
      </c>
      <c r="AN43" s="50">
        <v>526</v>
      </c>
      <c r="AO43" s="19">
        <v>646</v>
      </c>
      <c r="AP43" s="50">
        <v>646</v>
      </c>
      <c r="AQ43" s="19">
        <v>417</v>
      </c>
      <c r="AR43" s="50">
        <v>307</v>
      </c>
      <c r="AS43" s="52" t="s">
        <v>26</v>
      </c>
      <c r="AT43" s="19">
        <v>845</v>
      </c>
      <c r="AU43" s="50">
        <v>492</v>
      </c>
      <c r="AV43" s="19">
        <v>0</v>
      </c>
      <c r="AW43" s="50">
        <v>165</v>
      </c>
      <c r="AX43" s="19">
        <v>0</v>
      </c>
      <c r="AY43" s="50">
        <v>165</v>
      </c>
      <c r="AZ43" s="19">
        <v>71</v>
      </c>
      <c r="BA43" s="50">
        <v>127</v>
      </c>
      <c r="BB43" s="19">
        <v>57</v>
      </c>
      <c r="BC43" s="50">
        <v>71</v>
      </c>
      <c r="BD43" s="52" t="s">
        <v>26</v>
      </c>
      <c r="BE43" s="19">
        <v>10</v>
      </c>
      <c r="BF43" s="50">
        <v>18</v>
      </c>
      <c r="BG43" s="19">
        <v>353</v>
      </c>
      <c r="BH43" s="50">
        <v>295</v>
      </c>
      <c r="BI43" s="19">
        <v>969</v>
      </c>
      <c r="BJ43" s="50">
        <v>634</v>
      </c>
      <c r="BK43" s="19">
        <v>0</v>
      </c>
      <c r="BL43" s="50">
        <v>165</v>
      </c>
      <c r="BM43" s="19">
        <v>158</v>
      </c>
      <c r="BN43" s="50">
        <v>220</v>
      </c>
      <c r="BO43" s="52" t="s">
        <v>26</v>
      </c>
      <c r="BP43" s="56" t="s">
        <v>61</v>
      </c>
      <c r="BQ43" s="50" t="s">
        <v>61</v>
      </c>
      <c r="BR43" s="23">
        <v>384</v>
      </c>
      <c r="BS43" s="50">
        <v>392</v>
      </c>
      <c r="BT43" s="19">
        <v>688</v>
      </c>
      <c r="BU43" s="50">
        <v>543</v>
      </c>
      <c r="BV43" s="19">
        <v>0</v>
      </c>
      <c r="BW43" s="50">
        <v>165</v>
      </c>
      <c r="BX43" s="19">
        <v>889</v>
      </c>
      <c r="BY43" s="50">
        <v>589</v>
      </c>
      <c r="BZ43" s="52" t="s">
        <v>26</v>
      </c>
      <c r="CA43" s="19">
        <v>264</v>
      </c>
      <c r="CB43" s="50">
        <v>389</v>
      </c>
      <c r="CC43" s="19">
        <v>422</v>
      </c>
      <c r="CD43" s="50">
        <v>377</v>
      </c>
      <c r="CE43" s="19">
        <v>1173</v>
      </c>
      <c r="CF43" s="50">
        <v>982</v>
      </c>
      <c r="CG43" s="19">
        <v>360</v>
      </c>
      <c r="CH43" s="50">
        <v>250</v>
      </c>
      <c r="CI43" s="19">
        <v>321</v>
      </c>
      <c r="CJ43" s="50">
        <v>409</v>
      </c>
      <c r="CK43" s="52" t="s">
        <v>26</v>
      </c>
      <c r="CL43" s="19">
        <v>96</v>
      </c>
      <c r="CM43" s="50">
        <v>127</v>
      </c>
      <c r="CN43" s="19">
        <v>1959</v>
      </c>
      <c r="CO43" s="50">
        <v>914</v>
      </c>
      <c r="CP43" s="19">
        <v>840</v>
      </c>
      <c r="CQ43" s="50">
        <v>640</v>
      </c>
      <c r="CR43" s="19">
        <v>0</v>
      </c>
      <c r="CS43" s="50">
        <v>165</v>
      </c>
      <c r="CT43" s="19">
        <v>77</v>
      </c>
      <c r="CU43" s="50">
        <v>92</v>
      </c>
      <c r="CV43" s="52" t="s">
        <v>26</v>
      </c>
      <c r="CW43" s="19">
        <v>227</v>
      </c>
      <c r="CX43" s="50">
        <v>233</v>
      </c>
      <c r="CY43" s="19">
        <v>266</v>
      </c>
      <c r="CZ43" s="50">
        <v>237</v>
      </c>
      <c r="DA43" s="19">
        <v>1329</v>
      </c>
      <c r="DB43" s="50">
        <v>643</v>
      </c>
      <c r="DC43" s="19">
        <v>1232</v>
      </c>
      <c r="DD43" s="50">
        <v>623</v>
      </c>
      <c r="DE43" s="19">
        <v>53</v>
      </c>
      <c r="DF43" s="50">
        <v>71</v>
      </c>
      <c r="DG43" s="52" t="s">
        <v>26</v>
      </c>
      <c r="DH43" s="19">
        <v>278</v>
      </c>
      <c r="DI43" s="50">
        <v>288</v>
      </c>
      <c r="DJ43" s="19">
        <v>3835</v>
      </c>
      <c r="DK43" s="50">
        <v>1160</v>
      </c>
      <c r="DL43" s="19">
        <v>14</v>
      </c>
      <c r="DM43" s="50">
        <v>28</v>
      </c>
      <c r="DN43" s="19">
        <v>146</v>
      </c>
      <c r="DO43" s="50">
        <v>184</v>
      </c>
      <c r="DP43" s="19">
        <v>2413</v>
      </c>
      <c r="DQ43" s="50">
        <v>1709</v>
      </c>
      <c r="DR43" s="52" t="s">
        <v>26</v>
      </c>
      <c r="DS43" s="19">
        <v>3059</v>
      </c>
      <c r="DT43" s="50">
        <v>1062</v>
      </c>
      <c r="DU43" s="19">
        <v>353</v>
      </c>
      <c r="DV43" s="50">
        <v>522</v>
      </c>
      <c r="DW43" s="19">
        <v>0</v>
      </c>
      <c r="DX43" s="50">
        <v>165</v>
      </c>
      <c r="DY43" s="19">
        <v>2706</v>
      </c>
      <c r="DZ43" s="50">
        <v>801</v>
      </c>
    </row>
    <row r="44" spans="1:130" ht="13.5" thickBot="1" x14ac:dyDescent="0.25">
      <c r="A44" s="52"/>
      <c r="B44" s="53"/>
      <c r="C44" s="54"/>
      <c r="D44" s="53"/>
      <c r="E44" s="54"/>
      <c r="F44" s="53"/>
      <c r="G44" s="54"/>
      <c r="H44" s="53"/>
      <c r="I44" s="54"/>
      <c r="J44" s="19"/>
      <c r="K44" s="50"/>
      <c r="L44" s="52"/>
      <c r="M44" s="19"/>
      <c r="N44" s="50"/>
      <c r="O44" s="19"/>
      <c r="P44" s="50"/>
      <c r="Q44" s="19"/>
      <c r="R44" s="50"/>
      <c r="S44" s="19"/>
      <c r="T44" s="50"/>
      <c r="U44" s="19"/>
      <c r="V44" s="50"/>
      <c r="W44" s="52"/>
      <c r="X44" s="19"/>
      <c r="Y44" s="50"/>
      <c r="Z44" s="19"/>
      <c r="AA44" s="50"/>
      <c r="AB44" s="19"/>
      <c r="AC44" s="50"/>
      <c r="AD44" s="19"/>
      <c r="AE44" s="50"/>
      <c r="AF44" s="19"/>
      <c r="AG44" s="50"/>
      <c r="AH44" s="52"/>
      <c r="AI44" s="19"/>
      <c r="AJ44" s="50"/>
      <c r="AK44" s="19"/>
      <c r="AL44" s="50"/>
      <c r="AM44" s="19"/>
      <c r="AN44" s="50"/>
      <c r="AO44" s="19"/>
      <c r="AP44" s="50"/>
      <c r="AQ44" s="19"/>
      <c r="AR44" s="50"/>
      <c r="AS44" s="52"/>
      <c r="AT44" s="19"/>
      <c r="AU44" s="50"/>
      <c r="AV44" s="19"/>
      <c r="AW44" s="50"/>
      <c r="AX44" s="19"/>
      <c r="AY44" s="50"/>
      <c r="AZ44" s="19"/>
      <c r="BA44" s="50"/>
      <c r="BB44" s="19"/>
      <c r="BC44" s="50"/>
      <c r="BD44" s="52"/>
      <c r="BE44" s="19"/>
      <c r="BF44" s="50"/>
      <c r="BG44" s="19"/>
      <c r="BH44" s="50"/>
      <c r="BI44" s="19"/>
      <c r="BJ44" s="50"/>
      <c r="BK44" s="19"/>
      <c r="BL44" s="50"/>
      <c r="BM44" s="19"/>
      <c r="BN44" s="50"/>
      <c r="BO44" s="52"/>
      <c r="BP44" s="19"/>
      <c r="BQ44" s="50"/>
      <c r="BR44" s="19"/>
      <c r="BS44" s="50"/>
      <c r="BT44" s="19"/>
      <c r="BU44" s="50"/>
      <c r="BV44" s="19"/>
      <c r="BW44" s="50"/>
      <c r="BX44" s="19"/>
      <c r="BY44" s="50"/>
      <c r="BZ44" s="52"/>
      <c r="CA44" s="19"/>
      <c r="CB44" s="50"/>
      <c r="CC44" s="19"/>
      <c r="CD44" s="50"/>
      <c r="CE44" s="19"/>
      <c r="CF44" s="50"/>
      <c r="CG44" s="19"/>
      <c r="CH44" s="50"/>
      <c r="CI44" s="19"/>
      <c r="CJ44" s="50"/>
      <c r="CK44" s="52"/>
      <c r="CL44" s="19"/>
      <c r="CM44" s="50"/>
      <c r="CN44" s="19"/>
      <c r="CO44" s="50"/>
      <c r="CP44" s="19"/>
      <c r="CQ44" s="50"/>
      <c r="CR44" s="19"/>
      <c r="CS44" s="50"/>
      <c r="CT44" s="19"/>
      <c r="CU44" s="50"/>
      <c r="CV44" s="52"/>
      <c r="CW44" s="19"/>
      <c r="CX44" s="50"/>
      <c r="CY44" s="19"/>
      <c r="CZ44" s="50"/>
      <c r="DA44" s="19"/>
      <c r="DB44" s="50"/>
      <c r="DC44" s="19"/>
      <c r="DD44" s="50"/>
      <c r="DE44" s="19"/>
      <c r="DF44" s="50"/>
      <c r="DG44" s="52"/>
      <c r="DH44" s="19"/>
      <c r="DI44" s="50"/>
      <c r="DJ44" s="19"/>
      <c r="DK44" s="50"/>
      <c r="DL44" s="19"/>
      <c r="DM44" s="50"/>
      <c r="DN44" s="19"/>
      <c r="DO44" s="50"/>
      <c r="DP44" s="19"/>
      <c r="DQ44" s="50"/>
      <c r="DR44" s="52"/>
      <c r="DS44" s="19"/>
      <c r="DT44" s="50"/>
      <c r="DU44" s="19"/>
      <c r="DV44" s="50"/>
      <c r="DW44" s="19"/>
      <c r="DX44" s="50"/>
      <c r="DY44" s="19"/>
      <c r="DZ44" s="50"/>
    </row>
    <row r="45" spans="1:130" s="118" customFormat="1" ht="12.75" customHeight="1" thickBot="1" x14ac:dyDescent="0.25">
      <c r="A45" s="94" t="s">
        <v>130</v>
      </c>
      <c r="B45" s="95" t="s">
        <v>56</v>
      </c>
      <c r="C45" s="95"/>
      <c r="D45" s="95" t="s">
        <v>57</v>
      </c>
      <c r="E45" s="95"/>
      <c r="F45" s="95" t="s">
        <v>60</v>
      </c>
      <c r="G45" s="95"/>
      <c r="H45" s="96" t="s">
        <v>59</v>
      </c>
      <c r="I45" s="97"/>
      <c r="J45" s="97"/>
      <c r="K45" s="98"/>
      <c r="L45" s="94" t="s">
        <v>130</v>
      </c>
      <c r="M45" s="96" t="s">
        <v>146</v>
      </c>
      <c r="N45" s="97"/>
      <c r="O45" s="97"/>
      <c r="P45" s="97"/>
      <c r="Q45" s="97"/>
      <c r="R45" s="97"/>
      <c r="S45" s="97"/>
      <c r="T45" s="97"/>
      <c r="U45" s="97"/>
      <c r="V45" s="98"/>
      <c r="W45" s="94" t="s">
        <v>130</v>
      </c>
      <c r="X45" s="96" t="s">
        <v>146</v>
      </c>
      <c r="Y45" s="97"/>
      <c r="Z45" s="97"/>
      <c r="AA45" s="97"/>
      <c r="AB45" s="97"/>
      <c r="AC45" s="97"/>
      <c r="AD45" s="97"/>
      <c r="AE45" s="97"/>
      <c r="AF45" s="97"/>
      <c r="AG45" s="98"/>
      <c r="AH45" s="94" t="s">
        <v>130</v>
      </c>
      <c r="AI45" s="96" t="s">
        <v>146</v>
      </c>
      <c r="AJ45" s="97"/>
      <c r="AK45" s="97"/>
      <c r="AL45" s="97"/>
      <c r="AM45" s="97"/>
      <c r="AN45" s="97"/>
      <c r="AO45" s="97"/>
      <c r="AP45" s="97"/>
      <c r="AQ45" s="97"/>
      <c r="AR45" s="98"/>
      <c r="AS45" s="94" t="s">
        <v>130</v>
      </c>
      <c r="AT45" s="96" t="s">
        <v>146</v>
      </c>
      <c r="AU45" s="97"/>
      <c r="AV45" s="97"/>
      <c r="AW45" s="97"/>
      <c r="AX45" s="97"/>
      <c r="AY45" s="97"/>
      <c r="AZ45" s="97"/>
      <c r="BA45" s="97"/>
      <c r="BB45" s="97"/>
      <c r="BC45" s="98"/>
      <c r="BD45" s="94" t="s">
        <v>130</v>
      </c>
      <c r="BE45" s="96" t="s">
        <v>146</v>
      </c>
      <c r="BF45" s="97"/>
      <c r="BG45" s="97"/>
      <c r="BH45" s="97"/>
      <c r="BI45" s="97"/>
      <c r="BJ45" s="97"/>
      <c r="BK45" s="97"/>
      <c r="BL45" s="97"/>
      <c r="BM45" s="97"/>
      <c r="BN45" s="98"/>
      <c r="BO45" s="94" t="s">
        <v>130</v>
      </c>
      <c r="BP45" s="96" t="s">
        <v>146</v>
      </c>
      <c r="BQ45" s="97"/>
      <c r="BR45" s="97"/>
      <c r="BS45" s="97"/>
      <c r="BT45" s="97"/>
      <c r="BU45" s="97"/>
      <c r="BV45" s="97"/>
      <c r="BW45" s="97"/>
      <c r="BX45" s="97"/>
      <c r="BY45" s="98"/>
      <c r="BZ45" s="94" t="s">
        <v>130</v>
      </c>
      <c r="CA45" s="96" t="s">
        <v>146</v>
      </c>
      <c r="CB45" s="97"/>
      <c r="CC45" s="97"/>
      <c r="CD45" s="97"/>
      <c r="CE45" s="97"/>
      <c r="CF45" s="97"/>
      <c r="CG45" s="97"/>
      <c r="CH45" s="97"/>
      <c r="CI45" s="97"/>
      <c r="CJ45" s="98"/>
      <c r="CK45" s="94" t="s">
        <v>130</v>
      </c>
      <c r="CL45" s="96" t="s">
        <v>146</v>
      </c>
      <c r="CM45" s="97"/>
      <c r="CN45" s="97"/>
      <c r="CO45" s="97"/>
      <c r="CP45" s="97"/>
      <c r="CQ45" s="97"/>
      <c r="CR45" s="97"/>
      <c r="CS45" s="97"/>
      <c r="CT45" s="97"/>
      <c r="CU45" s="98"/>
      <c r="CV45" s="94" t="s">
        <v>130</v>
      </c>
      <c r="CW45" s="96" t="s">
        <v>146</v>
      </c>
      <c r="CX45" s="97"/>
      <c r="CY45" s="97"/>
      <c r="CZ45" s="97"/>
      <c r="DA45" s="97"/>
      <c r="DB45" s="97"/>
      <c r="DC45" s="97"/>
      <c r="DD45" s="97"/>
      <c r="DE45" s="97"/>
      <c r="DF45" s="98"/>
      <c r="DG45" s="94" t="s">
        <v>130</v>
      </c>
      <c r="DH45" s="96" t="s">
        <v>146</v>
      </c>
      <c r="DI45" s="97"/>
      <c r="DJ45" s="97"/>
      <c r="DK45" s="97"/>
      <c r="DL45" s="97"/>
      <c r="DM45" s="97"/>
      <c r="DN45" s="97"/>
      <c r="DO45" s="97"/>
      <c r="DP45" s="97"/>
      <c r="DQ45" s="98"/>
      <c r="DR45" s="94" t="s">
        <v>130</v>
      </c>
      <c r="DS45" s="99" t="s">
        <v>132</v>
      </c>
      <c r="DT45" s="99"/>
      <c r="DU45" s="99"/>
      <c r="DV45" s="99"/>
      <c r="DW45" s="99"/>
      <c r="DX45" s="99"/>
      <c r="DY45" s="99"/>
      <c r="DZ45" s="99"/>
    </row>
    <row r="46" spans="1:130" s="85" customFormat="1" ht="12.75" customHeight="1" x14ac:dyDescent="0.2">
      <c r="A46" s="100"/>
      <c r="B46" s="101"/>
      <c r="C46" s="101"/>
      <c r="D46" s="101"/>
      <c r="E46" s="101"/>
      <c r="F46" s="101"/>
      <c r="G46" s="101"/>
      <c r="H46" s="102" t="s">
        <v>58</v>
      </c>
      <c r="I46" s="103"/>
      <c r="J46" s="104" t="s">
        <v>0</v>
      </c>
      <c r="K46" s="105"/>
      <c r="L46" s="100"/>
      <c r="M46" s="106" t="s">
        <v>1</v>
      </c>
      <c r="N46" s="105"/>
      <c r="O46" s="106" t="s">
        <v>2</v>
      </c>
      <c r="P46" s="105"/>
      <c r="Q46" s="106" t="s">
        <v>3</v>
      </c>
      <c r="R46" s="105"/>
      <c r="S46" s="106" t="s">
        <v>4</v>
      </c>
      <c r="T46" s="105"/>
      <c r="U46" s="106" t="s">
        <v>5</v>
      </c>
      <c r="V46" s="105"/>
      <c r="W46" s="100"/>
      <c r="X46" s="106" t="s">
        <v>6</v>
      </c>
      <c r="Y46" s="105"/>
      <c r="Z46" s="106" t="s">
        <v>7</v>
      </c>
      <c r="AA46" s="105"/>
      <c r="AB46" s="106" t="s">
        <v>8</v>
      </c>
      <c r="AC46" s="105"/>
      <c r="AD46" s="106" t="s">
        <v>9</v>
      </c>
      <c r="AE46" s="105"/>
      <c r="AF46" s="106" t="s">
        <v>10</v>
      </c>
      <c r="AG46" s="105"/>
      <c r="AH46" s="100"/>
      <c r="AI46" s="107" t="s">
        <v>11</v>
      </c>
      <c r="AJ46" s="108"/>
      <c r="AK46" s="107" t="s">
        <v>12</v>
      </c>
      <c r="AL46" s="108"/>
      <c r="AM46" s="107" t="s">
        <v>13</v>
      </c>
      <c r="AN46" s="108"/>
      <c r="AO46" s="106" t="s">
        <v>14</v>
      </c>
      <c r="AP46" s="105"/>
      <c r="AQ46" s="106" t="s">
        <v>15</v>
      </c>
      <c r="AR46" s="105"/>
      <c r="AS46" s="100"/>
      <c r="AT46" s="106" t="s">
        <v>16</v>
      </c>
      <c r="AU46" s="105"/>
      <c r="AV46" s="106" t="s">
        <v>17</v>
      </c>
      <c r="AW46" s="105"/>
      <c r="AX46" s="107" t="s">
        <v>18</v>
      </c>
      <c r="AY46" s="108"/>
      <c r="AZ46" s="106" t="s">
        <v>19</v>
      </c>
      <c r="BA46" s="105"/>
      <c r="BB46" s="106" t="s">
        <v>20</v>
      </c>
      <c r="BC46" s="105"/>
      <c r="BD46" s="100"/>
      <c r="BE46" s="106" t="s">
        <v>21</v>
      </c>
      <c r="BF46" s="105"/>
      <c r="BG46" s="106" t="s">
        <v>22</v>
      </c>
      <c r="BH46" s="105"/>
      <c r="BI46" s="106" t="s">
        <v>23</v>
      </c>
      <c r="BJ46" s="105"/>
      <c r="BK46" s="106" t="s">
        <v>24</v>
      </c>
      <c r="BL46" s="105"/>
      <c r="BM46" s="106" t="s">
        <v>25</v>
      </c>
      <c r="BN46" s="105"/>
      <c r="BO46" s="100"/>
      <c r="BP46" s="106" t="s">
        <v>26</v>
      </c>
      <c r="BQ46" s="105"/>
      <c r="BR46" s="106" t="s">
        <v>27</v>
      </c>
      <c r="BS46" s="105"/>
      <c r="BT46" s="106" t="s">
        <v>28</v>
      </c>
      <c r="BU46" s="105"/>
      <c r="BV46" s="106" t="s">
        <v>29</v>
      </c>
      <c r="BW46" s="105"/>
      <c r="BX46" s="106" t="s">
        <v>30</v>
      </c>
      <c r="BY46" s="105"/>
      <c r="BZ46" s="100"/>
      <c r="CA46" s="106" t="s">
        <v>31</v>
      </c>
      <c r="CB46" s="105"/>
      <c r="CC46" s="106" t="s">
        <v>32</v>
      </c>
      <c r="CD46" s="105"/>
      <c r="CE46" s="106" t="s">
        <v>33</v>
      </c>
      <c r="CF46" s="105"/>
      <c r="CG46" s="106" t="s">
        <v>34</v>
      </c>
      <c r="CH46" s="105"/>
      <c r="CI46" s="106" t="s">
        <v>35</v>
      </c>
      <c r="CJ46" s="105"/>
      <c r="CK46" s="100"/>
      <c r="CL46" s="106" t="s">
        <v>36</v>
      </c>
      <c r="CM46" s="105"/>
      <c r="CN46" s="106" t="s">
        <v>37</v>
      </c>
      <c r="CO46" s="105"/>
      <c r="CP46" s="106" t="s">
        <v>38</v>
      </c>
      <c r="CQ46" s="105"/>
      <c r="CR46" s="106" t="s">
        <v>40</v>
      </c>
      <c r="CS46" s="105"/>
      <c r="CT46" s="107" t="s">
        <v>41</v>
      </c>
      <c r="CU46" s="108"/>
      <c r="CV46" s="100"/>
      <c r="CW46" s="107" t="s">
        <v>42</v>
      </c>
      <c r="CX46" s="108"/>
      <c r="CY46" s="107" t="s">
        <v>43</v>
      </c>
      <c r="CZ46" s="108"/>
      <c r="DA46" s="106" t="s">
        <v>44</v>
      </c>
      <c r="DB46" s="105"/>
      <c r="DC46" s="106" t="s">
        <v>45</v>
      </c>
      <c r="DD46" s="105"/>
      <c r="DE46" s="106" t="s">
        <v>46</v>
      </c>
      <c r="DF46" s="105"/>
      <c r="DG46" s="100"/>
      <c r="DH46" s="106" t="s">
        <v>47</v>
      </c>
      <c r="DI46" s="105"/>
      <c r="DJ46" s="106" t="s">
        <v>48</v>
      </c>
      <c r="DK46" s="105"/>
      <c r="DL46" s="106" t="s">
        <v>49</v>
      </c>
      <c r="DM46" s="105"/>
      <c r="DN46" s="106" t="s">
        <v>50</v>
      </c>
      <c r="DO46" s="105"/>
      <c r="DP46" s="106" t="s">
        <v>51</v>
      </c>
      <c r="DQ46" s="109"/>
      <c r="DR46" s="100"/>
      <c r="DS46" s="110" t="s">
        <v>58</v>
      </c>
      <c r="DT46" s="110"/>
      <c r="DU46" s="110" t="s">
        <v>39</v>
      </c>
      <c r="DV46" s="110"/>
      <c r="DW46" s="110" t="s">
        <v>63</v>
      </c>
      <c r="DX46" s="110"/>
      <c r="DY46" s="110" t="s">
        <v>64</v>
      </c>
      <c r="DZ46" s="110"/>
    </row>
    <row r="47" spans="1:130" s="85" customFormat="1" ht="13.5" thickBot="1" x14ac:dyDescent="0.25">
      <c r="A47" s="111"/>
      <c r="B47" s="12" t="s">
        <v>52</v>
      </c>
      <c r="C47" s="13" t="s">
        <v>53</v>
      </c>
      <c r="D47" s="14" t="s">
        <v>52</v>
      </c>
      <c r="E47" s="13" t="s">
        <v>53</v>
      </c>
      <c r="F47" s="14" t="s">
        <v>52</v>
      </c>
      <c r="G47" s="13" t="s">
        <v>53</v>
      </c>
      <c r="H47" s="14" t="s">
        <v>52</v>
      </c>
      <c r="I47" s="13" t="s">
        <v>53</v>
      </c>
      <c r="J47" s="24" t="s">
        <v>52</v>
      </c>
      <c r="K47" s="4" t="s">
        <v>53</v>
      </c>
      <c r="L47" s="111"/>
      <c r="M47" s="27" t="s">
        <v>52</v>
      </c>
      <c r="N47" s="4" t="s">
        <v>53</v>
      </c>
      <c r="O47" s="27" t="s">
        <v>52</v>
      </c>
      <c r="P47" s="4" t="s">
        <v>53</v>
      </c>
      <c r="Q47" s="27" t="s">
        <v>52</v>
      </c>
      <c r="R47" s="4" t="s">
        <v>53</v>
      </c>
      <c r="S47" s="27" t="s">
        <v>52</v>
      </c>
      <c r="T47" s="4" t="s">
        <v>53</v>
      </c>
      <c r="U47" s="27" t="s">
        <v>52</v>
      </c>
      <c r="V47" s="4" t="s">
        <v>53</v>
      </c>
      <c r="W47" s="111"/>
      <c r="X47" s="27" t="s">
        <v>52</v>
      </c>
      <c r="Y47" s="4" t="s">
        <v>53</v>
      </c>
      <c r="Z47" s="27" t="s">
        <v>52</v>
      </c>
      <c r="AA47" s="4" t="s">
        <v>53</v>
      </c>
      <c r="AB47" s="27" t="s">
        <v>52</v>
      </c>
      <c r="AC47" s="4" t="s">
        <v>53</v>
      </c>
      <c r="AD47" s="27" t="s">
        <v>52</v>
      </c>
      <c r="AE47" s="4" t="s">
        <v>53</v>
      </c>
      <c r="AF47" s="27" t="s">
        <v>52</v>
      </c>
      <c r="AG47" s="4" t="s">
        <v>53</v>
      </c>
      <c r="AH47" s="111"/>
      <c r="AI47" s="27" t="s">
        <v>52</v>
      </c>
      <c r="AJ47" s="4" t="s">
        <v>53</v>
      </c>
      <c r="AK47" s="27" t="s">
        <v>52</v>
      </c>
      <c r="AL47" s="4" t="s">
        <v>53</v>
      </c>
      <c r="AM47" s="27" t="s">
        <v>52</v>
      </c>
      <c r="AN47" s="4" t="s">
        <v>53</v>
      </c>
      <c r="AO47" s="27" t="s">
        <v>52</v>
      </c>
      <c r="AP47" s="4" t="s">
        <v>53</v>
      </c>
      <c r="AQ47" s="27" t="s">
        <v>52</v>
      </c>
      <c r="AR47" s="4" t="s">
        <v>53</v>
      </c>
      <c r="AS47" s="111"/>
      <c r="AT47" s="27" t="s">
        <v>52</v>
      </c>
      <c r="AU47" s="4" t="s">
        <v>53</v>
      </c>
      <c r="AV47" s="27" t="s">
        <v>52</v>
      </c>
      <c r="AW47" s="4" t="s">
        <v>53</v>
      </c>
      <c r="AX47" s="27" t="s">
        <v>52</v>
      </c>
      <c r="AY47" s="4" t="s">
        <v>53</v>
      </c>
      <c r="AZ47" s="27" t="s">
        <v>52</v>
      </c>
      <c r="BA47" s="4" t="s">
        <v>53</v>
      </c>
      <c r="BB47" s="27" t="s">
        <v>52</v>
      </c>
      <c r="BC47" s="4" t="s">
        <v>53</v>
      </c>
      <c r="BD47" s="111"/>
      <c r="BE47" s="27" t="s">
        <v>52</v>
      </c>
      <c r="BF47" s="4" t="s">
        <v>53</v>
      </c>
      <c r="BG47" s="27" t="s">
        <v>52</v>
      </c>
      <c r="BH47" s="4" t="s">
        <v>53</v>
      </c>
      <c r="BI47" s="27" t="s">
        <v>52</v>
      </c>
      <c r="BJ47" s="4" t="s">
        <v>53</v>
      </c>
      <c r="BK47" s="27" t="s">
        <v>52</v>
      </c>
      <c r="BL47" s="4" t="s">
        <v>53</v>
      </c>
      <c r="BM47" s="27" t="s">
        <v>52</v>
      </c>
      <c r="BN47" s="4" t="s">
        <v>53</v>
      </c>
      <c r="BO47" s="111"/>
      <c r="BP47" s="27" t="s">
        <v>52</v>
      </c>
      <c r="BQ47" s="4" t="s">
        <v>53</v>
      </c>
      <c r="BR47" s="27" t="s">
        <v>52</v>
      </c>
      <c r="BS47" s="4" t="s">
        <v>53</v>
      </c>
      <c r="BT47" s="27" t="s">
        <v>52</v>
      </c>
      <c r="BU47" s="4" t="s">
        <v>53</v>
      </c>
      <c r="BV47" s="27" t="s">
        <v>52</v>
      </c>
      <c r="BW47" s="4" t="s">
        <v>53</v>
      </c>
      <c r="BX47" s="27" t="s">
        <v>52</v>
      </c>
      <c r="BY47" s="4" t="s">
        <v>53</v>
      </c>
      <c r="BZ47" s="111"/>
      <c r="CA47" s="27" t="s">
        <v>52</v>
      </c>
      <c r="CB47" s="4" t="s">
        <v>53</v>
      </c>
      <c r="CC47" s="27" t="s">
        <v>52</v>
      </c>
      <c r="CD47" s="4" t="s">
        <v>53</v>
      </c>
      <c r="CE47" s="27" t="s">
        <v>52</v>
      </c>
      <c r="CF47" s="4" t="s">
        <v>53</v>
      </c>
      <c r="CG47" s="27" t="s">
        <v>52</v>
      </c>
      <c r="CH47" s="4" t="s">
        <v>53</v>
      </c>
      <c r="CI47" s="27" t="s">
        <v>52</v>
      </c>
      <c r="CJ47" s="4" t="s">
        <v>53</v>
      </c>
      <c r="CK47" s="111"/>
      <c r="CL47" s="27" t="s">
        <v>52</v>
      </c>
      <c r="CM47" s="4" t="s">
        <v>53</v>
      </c>
      <c r="CN47" s="27" t="s">
        <v>52</v>
      </c>
      <c r="CO47" s="4" t="s">
        <v>53</v>
      </c>
      <c r="CP47" s="27" t="s">
        <v>52</v>
      </c>
      <c r="CQ47" s="4" t="s">
        <v>53</v>
      </c>
      <c r="CR47" s="27" t="s">
        <v>52</v>
      </c>
      <c r="CS47" s="4" t="s">
        <v>53</v>
      </c>
      <c r="CT47" s="27" t="s">
        <v>52</v>
      </c>
      <c r="CU47" s="4" t="s">
        <v>53</v>
      </c>
      <c r="CV47" s="111"/>
      <c r="CW47" s="27" t="s">
        <v>52</v>
      </c>
      <c r="CX47" s="4" t="s">
        <v>53</v>
      </c>
      <c r="CY47" s="27" t="s">
        <v>52</v>
      </c>
      <c r="CZ47" s="4" t="s">
        <v>53</v>
      </c>
      <c r="DA47" s="27" t="s">
        <v>52</v>
      </c>
      <c r="DB47" s="4" t="s">
        <v>53</v>
      </c>
      <c r="DC47" s="27" t="s">
        <v>52</v>
      </c>
      <c r="DD47" s="4" t="s">
        <v>53</v>
      </c>
      <c r="DE47" s="27" t="s">
        <v>52</v>
      </c>
      <c r="DF47" s="4" t="s">
        <v>53</v>
      </c>
      <c r="DG47" s="111"/>
      <c r="DH47" s="27" t="s">
        <v>52</v>
      </c>
      <c r="DI47" s="4" t="s">
        <v>53</v>
      </c>
      <c r="DJ47" s="27" t="s">
        <v>52</v>
      </c>
      <c r="DK47" s="4" t="s">
        <v>53</v>
      </c>
      <c r="DL47" s="27" t="s">
        <v>52</v>
      </c>
      <c r="DM47" s="4" t="s">
        <v>53</v>
      </c>
      <c r="DN47" s="27" t="s">
        <v>52</v>
      </c>
      <c r="DO47" s="4" t="s">
        <v>53</v>
      </c>
      <c r="DP47" s="27" t="s">
        <v>52</v>
      </c>
      <c r="DQ47" s="4" t="s">
        <v>53</v>
      </c>
      <c r="DR47" s="111"/>
      <c r="DS47" s="27" t="s">
        <v>52</v>
      </c>
      <c r="DT47" s="4" t="s">
        <v>53</v>
      </c>
      <c r="DU47" s="27" t="s">
        <v>52</v>
      </c>
      <c r="DV47" s="4" t="s">
        <v>53</v>
      </c>
      <c r="DW47" s="27" t="s">
        <v>52</v>
      </c>
      <c r="DX47" s="4" t="s">
        <v>53</v>
      </c>
      <c r="DY47" s="27" t="s">
        <v>52</v>
      </c>
      <c r="DZ47" s="4" t="s">
        <v>53</v>
      </c>
    </row>
    <row r="48" spans="1:130" s="85" customFormat="1" x14ac:dyDescent="0.2">
      <c r="A48" s="58"/>
      <c r="B48" s="18"/>
      <c r="C48" s="17"/>
      <c r="D48" s="18"/>
      <c r="E48" s="17"/>
      <c r="F48" s="18"/>
      <c r="G48" s="17"/>
      <c r="H48" s="18"/>
      <c r="I48" s="17"/>
      <c r="J48" s="18"/>
      <c r="K48" s="17"/>
      <c r="L48" s="49"/>
      <c r="M48" s="18"/>
      <c r="N48" s="11"/>
      <c r="O48" s="18"/>
      <c r="P48" s="11"/>
      <c r="Q48" s="18"/>
      <c r="R48" s="11"/>
      <c r="S48" s="18"/>
      <c r="T48" s="11"/>
      <c r="U48" s="18"/>
      <c r="V48" s="11"/>
      <c r="W48" s="49"/>
      <c r="X48" s="18"/>
      <c r="Y48" s="11"/>
      <c r="Z48" s="18"/>
      <c r="AA48" s="11"/>
      <c r="AB48" s="18"/>
      <c r="AC48" s="11"/>
      <c r="AD48" s="18"/>
      <c r="AE48" s="11"/>
      <c r="AF48" s="18"/>
      <c r="AG48" s="11"/>
      <c r="AH48" s="49"/>
      <c r="AI48" s="18"/>
      <c r="AJ48" s="11"/>
      <c r="AK48" s="18"/>
      <c r="AL48" s="11"/>
      <c r="AM48" s="18"/>
      <c r="AN48" s="11"/>
      <c r="AO48" s="18"/>
      <c r="AP48" s="11"/>
      <c r="AQ48" s="18"/>
      <c r="AR48" s="11"/>
      <c r="AS48" s="49"/>
      <c r="AT48" s="18"/>
      <c r="AU48" s="11"/>
      <c r="AV48" s="18"/>
      <c r="AW48" s="11"/>
      <c r="AX48" s="18"/>
      <c r="AY48" s="11"/>
      <c r="AZ48" s="18"/>
      <c r="BA48" s="11"/>
      <c r="BB48" s="18"/>
      <c r="BC48" s="11"/>
      <c r="BD48" s="49"/>
      <c r="BE48" s="18"/>
      <c r="BF48" s="11"/>
      <c r="BG48" s="18"/>
      <c r="BH48" s="11"/>
      <c r="BI48" s="18"/>
      <c r="BJ48" s="11"/>
      <c r="BK48" s="18"/>
      <c r="BL48" s="11"/>
      <c r="BM48" s="18"/>
      <c r="BN48" s="11"/>
      <c r="BO48" s="49"/>
      <c r="BP48" s="18"/>
      <c r="BQ48" s="11"/>
      <c r="BR48" s="18"/>
      <c r="BS48" s="11"/>
      <c r="BT48" s="18"/>
      <c r="BU48" s="11"/>
      <c r="BV48" s="18"/>
      <c r="BW48" s="11"/>
      <c r="BX48" s="18"/>
      <c r="BY48" s="11"/>
      <c r="BZ48" s="49"/>
      <c r="CA48" s="18"/>
      <c r="CB48" s="11"/>
      <c r="CC48" s="18"/>
      <c r="CD48" s="11"/>
      <c r="CE48" s="18"/>
      <c r="CF48" s="11"/>
      <c r="CG48" s="18"/>
      <c r="CH48" s="11"/>
      <c r="CI48" s="18"/>
      <c r="CJ48" s="11"/>
      <c r="CK48" s="49"/>
      <c r="CL48" s="18"/>
      <c r="CM48" s="11"/>
      <c r="CN48" s="18"/>
      <c r="CO48" s="11"/>
      <c r="CP48" s="18"/>
      <c r="CQ48" s="11"/>
      <c r="CR48" s="18"/>
      <c r="CS48" s="11"/>
      <c r="CT48" s="18"/>
      <c r="CU48" s="11"/>
      <c r="CV48" s="49"/>
      <c r="CW48" s="18"/>
      <c r="CX48" s="11"/>
      <c r="CY48" s="18"/>
      <c r="CZ48" s="11"/>
      <c r="DA48" s="18"/>
      <c r="DB48" s="11"/>
      <c r="DC48" s="18"/>
      <c r="DD48" s="11"/>
      <c r="DE48" s="18"/>
      <c r="DF48" s="11"/>
      <c r="DG48" s="49"/>
      <c r="DH48" s="18"/>
      <c r="DI48" s="11"/>
      <c r="DJ48" s="18"/>
      <c r="DK48" s="11"/>
      <c r="DL48" s="18"/>
      <c r="DM48" s="11"/>
      <c r="DN48" s="18"/>
      <c r="DO48" s="11"/>
      <c r="DP48" s="18"/>
      <c r="DQ48" s="11"/>
      <c r="DR48" s="49"/>
      <c r="DS48" s="18"/>
      <c r="DT48" s="11"/>
      <c r="DU48" s="18"/>
      <c r="DV48" s="11"/>
      <c r="DW48" s="18"/>
      <c r="DX48" s="11"/>
      <c r="DY48" s="18"/>
      <c r="DZ48" s="11"/>
    </row>
    <row r="49" spans="1:130" x14ac:dyDescent="0.2">
      <c r="A49" s="52" t="s">
        <v>27</v>
      </c>
      <c r="B49" s="53">
        <v>1817126</v>
      </c>
      <c r="C49" s="54">
        <v>2304</v>
      </c>
      <c r="D49" s="53">
        <v>1505191</v>
      </c>
      <c r="E49" s="54">
        <v>11978</v>
      </c>
      <c r="F49" s="53">
        <v>253269</v>
      </c>
      <c r="G49" s="54">
        <v>10841</v>
      </c>
      <c r="H49" s="53">
        <v>52070</v>
      </c>
      <c r="I49" s="54">
        <v>5507</v>
      </c>
      <c r="J49" s="19">
        <v>169</v>
      </c>
      <c r="K49" s="50">
        <v>271</v>
      </c>
      <c r="L49" s="52" t="s">
        <v>27</v>
      </c>
      <c r="M49" s="19">
        <v>721</v>
      </c>
      <c r="N49" s="50">
        <v>785</v>
      </c>
      <c r="O49" s="19">
        <v>1646</v>
      </c>
      <c r="P49" s="50">
        <v>898</v>
      </c>
      <c r="Q49" s="19">
        <v>161</v>
      </c>
      <c r="R49" s="50">
        <v>146</v>
      </c>
      <c r="S49" s="19">
        <v>5124</v>
      </c>
      <c r="T49" s="50">
        <v>1727</v>
      </c>
      <c r="U49" s="19">
        <v>3245</v>
      </c>
      <c r="V49" s="50">
        <v>962</v>
      </c>
      <c r="W49" s="52" t="s">
        <v>27</v>
      </c>
      <c r="X49" s="19">
        <v>381</v>
      </c>
      <c r="Y49" s="50">
        <v>372</v>
      </c>
      <c r="Z49" s="19">
        <v>0</v>
      </c>
      <c r="AA49" s="50">
        <v>155</v>
      </c>
      <c r="AB49" s="19">
        <v>29</v>
      </c>
      <c r="AC49" s="50">
        <v>48</v>
      </c>
      <c r="AD49" s="19">
        <v>1105</v>
      </c>
      <c r="AE49" s="50">
        <v>499</v>
      </c>
      <c r="AF49" s="19">
        <v>434</v>
      </c>
      <c r="AG49" s="50">
        <v>358</v>
      </c>
      <c r="AH49" s="52" t="s">
        <v>27</v>
      </c>
      <c r="AI49" s="19">
        <v>275</v>
      </c>
      <c r="AJ49" s="50">
        <v>215</v>
      </c>
      <c r="AK49" s="19">
        <v>506</v>
      </c>
      <c r="AL49" s="50">
        <v>464</v>
      </c>
      <c r="AM49" s="19">
        <v>1415</v>
      </c>
      <c r="AN49" s="50">
        <v>777</v>
      </c>
      <c r="AO49" s="19">
        <v>615</v>
      </c>
      <c r="AP49" s="50">
        <v>541</v>
      </c>
      <c r="AQ49" s="19">
        <v>9575</v>
      </c>
      <c r="AR49" s="50">
        <v>2602</v>
      </c>
      <c r="AS49" s="52" t="s">
        <v>27</v>
      </c>
      <c r="AT49" s="19">
        <v>3040</v>
      </c>
      <c r="AU49" s="50">
        <v>1210</v>
      </c>
      <c r="AV49" s="19">
        <v>352</v>
      </c>
      <c r="AW49" s="50">
        <v>457</v>
      </c>
      <c r="AX49" s="19">
        <v>222</v>
      </c>
      <c r="AY49" s="50">
        <v>253</v>
      </c>
      <c r="AZ49" s="19">
        <v>122</v>
      </c>
      <c r="BA49" s="50">
        <v>127</v>
      </c>
      <c r="BB49" s="19">
        <v>318</v>
      </c>
      <c r="BC49" s="50">
        <v>344</v>
      </c>
      <c r="BD49" s="52" t="s">
        <v>27</v>
      </c>
      <c r="BE49" s="19">
        <v>0</v>
      </c>
      <c r="BF49" s="50">
        <v>155</v>
      </c>
      <c r="BG49" s="19">
        <v>683</v>
      </c>
      <c r="BH49" s="50">
        <v>435</v>
      </c>
      <c r="BI49" s="19">
        <v>1455</v>
      </c>
      <c r="BJ49" s="50">
        <v>1009</v>
      </c>
      <c r="BK49" s="19">
        <v>424</v>
      </c>
      <c r="BL49" s="50">
        <v>430</v>
      </c>
      <c r="BM49" s="19">
        <v>1848</v>
      </c>
      <c r="BN49" s="50">
        <v>771</v>
      </c>
      <c r="BO49" s="52" t="s">
        <v>27</v>
      </c>
      <c r="BP49" s="19">
        <v>64</v>
      </c>
      <c r="BQ49" s="50">
        <v>88</v>
      </c>
      <c r="BR49" s="56" t="s">
        <v>61</v>
      </c>
      <c r="BS49" s="50" t="s">
        <v>61</v>
      </c>
      <c r="BT49" s="23">
        <v>240</v>
      </c>
      <c r="BU49" s="50">
        <v>165</v>
      </c>
      <c r="BV49" s="19">
        <v>0</v>
      </c>
      <c r="BW49" s="50">
        <v>155</v>
      </c>
      <c r="BX49" s="19">
        <v>119</v>
      </c>
      <c r="BY49" s="50">
        <v>101</v>
      </c>
      <c r="BZ49" s="52" t="s">
        <v>27</v>
      </c>
      <c r="CA49" s="19">
        <v>242</v>
      </c>
      <c r="CB49" s="50">
        <v>326</v>
      </c>
      <c r="CC49" s="19">
        <v>544</v>
      </c>
      <c r="CD49" s="50">
        <v>349</v>
      </c>
      <c r="CE49" s="19">
        <v>829</v>
      </c>
      <c r="CF49" s="50">
        <v>872</v>
      </c>
      <c r="CG49" s="19">
        <v>292</v>
      </c>
      <c r="CH49" s="50">
        <v>213</v>
      </c>
      <c r="CI49" s="19">
        <v>268</v>
      </c>
      <c r="CJ49" s="50">
        <v>250</v>
      </c>
      <c r="CK49" s="52" t="s">
        <v>27</v>
      </c>
      <c r="CL49" s="19">
        <v>1255</v>
      </c>
      <c r="CM49" s="50">
        <v>884</v>
      </c>
      <c r="CN49" s="19">
        <v>1556</v>
      </c>
      <c r="CO49" s="50">
        <v>1249</v>
      </c>
      <c r="CP49" s="19">
        <v>252</v>
      </c>
      <c r="CQ49" s="50">
        <v>179</v>
      </c>
      <c r="CR49" s="19">
        <v>0</v>
      </c>
      <c r="CS49" s="50">
        <v>155</v>
      </c>
      <c r="CT49" s="19">
        <v>243</v>
      </c>
      <c r="CU49" s="50">
        <v>285</v>
      </c>
      <c r="CV49" s="52" t="s">
        <v>27</v>
      </c>
      <c r="CW49" s="19">
        <v>2999</v>
      </c>
      <c r="CX49" s="50">
        <v>1280</v>
      </c>
      <c r="CY49" s="19">
        <v>226</v>
      </c>
      <c r="CZ49" s="50">
        <v>244</v>
      </c>
      <c r="DA49" s="19">
        <v>5343</v>
      </c>
      <c r="DB49" s="50">
        <v>2737</v>
      </c>
      <c r="DC49" s="19">
        <v>734</v>
      </c>
      <c r="DD49" s="50">
        <v>507</v>
      </c>
      <c r="DE49" s="19">
        <v>0</v>
      </c>
      <c r="DF49" s="50">
        <v>155</v>
      </c>
      <c r="DG49" s="52" t="s">
        <v>27</v>
      </c>
      <c r="DH49" s="19">
        <v>615</v>
      </c>
      <c r="DI49" s="50">
        <v>478</v>
      </c>
      <c r="DJ49" s="19">
        <v>835</v>
      </c>
      <c r="DK49" s="50">
        <v>593</v>
      </c>
      <c r="DL49" s="19">
        <v>24</v>
      </c>
      <c r="DM49" s="50">
        <v>40</v>
      </c>
      <c r="DN49" s="19">
        <v>560</v>
      </c>
      <c r="DO49" s="50">
        <v>427</v>
      </c>
      <c r="DP49" s="19">
        <v>965</v>
      </c>
      <c r="DQ49" s="50">
        <v>421</v>
      </c>
      <c r="DR49" s="52" t="s">
        <v>27</v>
      </c>
      <c r="DS49" s="19">
        <v>6596</v>
      </c>
      <c r="DT49" s="50">
        <v>1476</v>
      </c>
      <c r="DU49" s="19">
        <v>0</v>
      </c>
      <c r="DV49" s="50">
        <v>155</v>
      </c>
      <c r="DW49" s="19">
        <v>11</v>
      </c>
      <c r="DX49" s="50">
        <v>19</v>
      </c>
      <c r="DY49" s="19">
        <v>6585</v>
      </c>
      <c r="DZ49" s="50">
        <v>1478</v>
      </c>
    </row>
    <row r="50" spans="1:130" x14ac:dyDescent="0.2">
      <c r="A50" s="52" t="s">
        <v>28</v>
      </c>
      <c r="B50" s="53">
        <v>2688336</v>
      </c>
      <c r="C50" s="54">
        <v>3578</v>
      </c>
      <c r="D50" s="53">
        <v>2084668</v>
      </c>
      <c r="E50" s="54">
        <v>23272</v>
      </c>
      <c r="F50" s="53">
        <v>480317</v>
      </c>
      <c r="G50" s="54">
        <v>23514</v>
      </c>
      <c r="H50" s="53">
        <v>110345</v>
      </c>
      <c r="I50" s="54">
        <v>9419</v>
      </c>
      <c r="J50" s="19">
        <v>280</v>
      </c>
      <c r="K50" s="50">
        <v>330</v>
      </c>
      <c r="L50" s="52" t="s">
        <v>28</v>
      </c>
      <c r="M50" s="19">
        <v>597</v>
      </c>
      <c r="N50" s="50">
        <v>525</v>
      </c>
      <c r="O50" s="19">
        <v>10142</v>
      </c>
      <c r="P50" s="50">
        <v>4338</v>
      </c>
      <c r="Q50" s="19">
        <v>310</v>
      </c>
      <c r="R50" s="50">
        <v>358</v>
      </c>
      <c r="S50" s="19">
        <v>40114</v>
      </c>
      <c r="T50" s="50">
        <v>5354</v>
      </c>
      <c r="U50" s="19">
        <v>2714</v>
      </c>
      <c r="V50" s="50">
        <v>1470</v>
      </c>
      <c r="W50" s="52" t="s">
        <v>28</v>
      </c>
      <c r="X50" s="19">
        <v>189</v>
      </c>
      <c r="Y50" s="50">
        <v>163</v>
      </c>
      <c r="Z50" s="19">
        <v>184</v>
      </c>
      <c r="AA50" s="50">
        <v>226</v>
      </c>
      <c r="AB50" s="19">
        <v>983</v>
      </c>
      <c r="AC50" s="50">
        <v>1261</v>
      </c>
      <c r="AD50" s="19">
        <v>2923</v>
      </c>
      <c r="AE50" s="50">
        <v>1608</v>
      </c>
      <c r="AF50" s="19">
        <v>1731</v>
      </c>
      <c r="AG50" s="50">
        <v>909</v>
      </c>
      <c r="AH50" s="52" t="s">
        <v>28</v>
      </c>
      <c r="AI50" s="19">
        <v>4093</v>
      </c>
      <c r="AJ50" s="50">
        <v>2643</v>
      </c>
      <c r="AK50" s="19">
        <v>3929</v>
      </c>
      <c r="AL50" s="50">
        <v>1734</v>
      </c>
      <c r="AM50" s="19">
        <v>1668</v>
      </c>
      <c r="AN50" s="50">
        <v>1031</v>
      </c>
      <c r="AO50" s="19">
        <v>855</v>
      </c>
      <c r="AP50" s="50">
        <v>781</v>
      </c>
      <c r="AQ50" s="19">
        <v>114</v>
      </c>
      <c r="AR50" s="50">
        <v>188</v>
      </c>
      <c r="AS50" s="52" t="s">
        <v>28</v>
      </c>
      <c r="AT50" s="19">
        <v>602</v>
      </c>
      <c r="AU50" s="50">
        <v>734</v>
      </c>
      <c r="AV50" s="19">
        <v>628</v>
      </c>
      <c r="AW50" s="50">
        <v>620</v>
      </c>
      <c r="AX50" s="19">
        <v>78</v>
      </c>
      <c r="AY50" s="50">
        <v>128</v>
      </c>
      <c r="AZ50" s="19">
        <v>49</v>
      </c>
      <c r="BA50" s="50">
        <v>80</v>
      </c>
      <c r="BB50" s="19">
        <v>931</v>
      </c>
      <c r="BC50" s="50">
        <v>701</v>
      </c>
      <c r="BD50" s="52" t="s">
        <v>28</v>
      </c>
      <c r="BE50" s="19">
        <v>256</v>
      </c>
      <c r="BF50" s="50">
        <v>255</v>
      </c>
      <c r="BG50" s="19">
        <v>1663</v>
      </c>
      <c r="BH50" s="50">
        <v>831</v>
      </c>
      <c r="BI50" s="19">
        <v>1055</v>
      </c>
      <c r="BJ50" s="50">
        <v>1329</v>
      </c>
      <c r="BK50" s="19">
        <v>203</v>
      </c>
      <c r="BL50" s="50">
        <v>279</v>
      </c>
      <c r="BM50" s="19">
        <v>335</v>
      </c>
      <c r="BN50" s="50">
        <v>237</v>
      </c>
      <c r="BO50" s="52" t="s">
        <v>28</v>
      </c>
      <c r="BP50" s="19">
        <v>1137</v>
      </c>
      <c r="BQ50" s="50">
        <v>740</v>
      </c>
      <c r="BR50" s="19">
        <v>32</v>
      </c>
      <c r="BS50" s="50">
        <v>37</v>
      </c>
      <c r="BT50" s="56" t="s">
        <v>61</v>
      </c>
      <c r="BU50" s="50" t="s">
        <v>61</v>
      </c>
      <c r="BV50" s="23">
        <v>0</v>
      </c>
      <c r="BW50" s="50">
        <v>234</v>
      </c>
      <c r="BX50" s="19">
        <v>2118</v>
      </c>
      <c r="BY50" s="50">
        <v>1709</v>
      </c>
      <c r="BZ50" s="52" t="s">
        <v>28</v>
      </c>
      <c r="CA50" s="19">
        <v>2136</v>
      </c>
      <c r="CB50" s="50">
        <v>1429</v>
      </c>
      <c r="CC50" s="19">
        <v>1516</v>
      </c>
      <c r="CD50" s="50">
        <v>819</v>
      </c>
      <c r="CE50" s="19">
        <v>1333</v>
      </c>
      <c r="CF50" s="50">
        <v>895</v>
      </c>
      <c r="CG50" s="19">
        <v>0</v>
      </c>
      <c r="CH50" s="50">
        <v>234</v>
      </c>
      <c r="CI50" s="19">
        <v>1354</v>
      </c>
      <c r="CJ50" s="50">
        <v>894</v>
      </c>
      <c r="CK50" s="52" t="s">
        <v>28</v>
      </c>
      <c r="CL50" s="19">
        <v>258</v>
      </c>
      <c r="CM50" s="50">
        <v>254</v>
      </c>
      <c r="CN50" s="19">
        <v>1691</v>
      </c>
      <c r="CO50" s="50">
        <v>695</v>
      </c>
      <c r="CP50" s="19">
        <v>570</v>
      </c>
      <c r="CQ50" s="50">
        <v>581</v>
      </c>
      <c r="CR50" s="19">
        <v>86</v>
      </c>
      <c r="CS50" s="50">
        <v>148</v>
      </c>
      <c r="CT50" s="19">
        <v>165</v>
      </c>
      <c r="CU50" s="50">
        <v>273</v>
      </c>
      <c r="CV50" s="52" t="s">
        <v>28</v>
      </c>
      <c r="CW50" s="19">
        <v>588</v>
      </c>
      <c r="CX50" s="50">
        <v>557</v>
      </c>
      <c r="CY50" s="19">
        <v>96</v>
      </c>
      <c r="CZ50" s="50">
        <v>150</v>
      </c>
      <c r="DA50" s="19">
        <v>7249</v>
      </c>
      <c r="DB50" s="50">
        <v>3923</v>
      </c>
      <c r="DC50" s="19">
        <v>3365</v>
      </c>
      <c r="DD50" s="50">
        <v>2105</v>
      </c>
      <c r="DE50" s="19">
        <v>0</v>
      </c>
      <c r="DF50" s="50">
        <v>234</v>
      </c>
      <c r="DG50" s="52" t="s">
        <v>28</v>
      </c>
      <c r="DH50" s="19">
        <v>1740</v>
      </c>
      <c r="DI50" s="50">
        <v>1369</v>
      </c>
      <c r="DJ50" s="19">
        <v>4680</v>
      </c>
      <c r="DK50" s="50">
        <v>1646</v>
      </c>
      <c r="DL50" s="19">
        <v>0</v>
      </c>
      <c r="DM50" s="50">
        <v>234</v>
      </c>
      <c r="DN50" s="19">
        <v>2672</v>
      </c>
      <c r="DO50" s="50">
        <v>2369</v>
      </c>
      <c r="DP50" s="19">
        <v>933</v>
      </c>
      <c r="DQ50" s="50">
        <v>702</v>
      </c>
      <c r="DR50" s="52" t="s">
        <v>28</v>
      </c>
      <c r="DS50" s="19">
        <v>13006</v>
      </c>
      <c r="DT50" s="50">
        <v>2756</v>
      </c>
      <c r="DU50" s="19">
        <v>153</v>
      </c>
      <c r="DV50" s="50">
        <v>258</v>
      </c>
      <c r="DW50" s="19">
        <v>127</v>
      </c>
      <c r="DX50" s="50">
        <v>149</v>
      </c>
      <c r="DY50" s="19">
        <v>12726</v>
      </c>
      <c r="DZ50" s="50">
        <v>2687</v>
      </c>
    </row>
    <row r="51" spans="1:130" x14ac:dyDescent="0.2">
      <c r="A51" s="52" t="s">
        <v>29</v>
      </c>
      <c r="B51" s="53">
        <v>1305678</v>
      </c>
      <c r="C51" s="54">
        <v>2046</v>
      </c>
      <c r="D51" s="53">
        <v>1141236</v>
      </c>
      <c r="E51" s="54">
        <v>9064</v>
      </c>
      <c r="F51" s="53">
        <v>122129</v>
      </c>
      <c r="G51" s="54">
        <v>8186</v>
      </c>
      <c r="H51" s="53">
        <v>37000</v>
      </c>
      <c r="I51" s="54">
        <v>3717</v>
      </c>
      <c r="J51" s="19">
        <v>193</v>
      </c>
      <c r="K51" s="50">
        <v>237</v>
      </c>
      <c r="L51" s="52" t="s">
        <v>29</v>
      </c>
      <c r="M51" s="19">
        <v>0</v>
      </c>
      <c r="N51" s="50">
        <v>184</v>
      </c>
      <c r="O51" s="19">
        <v>246</v>
      </c>
      <c r="P51" s="50">
        <v>210</v>
      </c>
      <c r="Q51" s="19">
        <v>22</v>
      </c>
      <c r="R51" s="50">
        <v>37</v>
      </c>
      <c r="S51" s="19">
        <v>547</v>
      </c>
      <c r="T51" s="50">
        <v>334</v>
      </c>
      <c r="U51" s="19">
        <v>403</v>
      </c>
      <c r="V51" s="50">
        <v>313</v>
      </c>
      <c r="W51" s="52" t="s">
        <v>29</v>
      </c>
      <c r="X51" s="19">
        <v>1617</v>
      </c>
      <c r="Y51" s="50">
        <v>519</v>
      </c>
      <c r="Z51" s="19">
        <v>20</v>
      </c>
      <c r="AA51" s="50">
        <v>32</v>
      </c>
      <c r="AB51" s="19">
        <v>68</v>
      </c>
      <c r="AC51" s="50">
        <v>112</v>
      </c>
      <c r="AD51" s="19">
        <v>1970</v>
      </c>
      <c r="AE51" s="50">
        <v>813</v>
      </c>
      <c r="AF51" s="19">
        <v>535</v>
      </c>
      <c r="AG51" s="50">
        <v>449</v>
      </c>
      <c r="AH51" s="52" t="s">
        <v>29</v>
      </c>
      <c r="AI51" s="19">
        <v>0</v>
      </c>
      <c r="AJ51" s="50">
        <v>184</v>
      </c>
      <c r="AK51" s="19">
        <v>0</v>
      </c>
      <c r="AL51" s="50">
        <v>184</v>
      </c>
      <c r="AM51" s="19">
        <v>478</v>
      </c>
      <c r="AN51" s="50">
        <v>402</v>
      </c>
      <c r="AO51" s="19">
        <v>470</v>
      </c>
      <c r="AP51" s="50">
        <v>394</v>
      </c>
      <c r="AQ51" s="19">
        <v>47</v>
      </c>
      <c r="AR51" s="50">
        <v>78</v>
      </c>
      <c r="AS51" s="52" t="s">
        <v>29</v>
      </c>
      <c r="AT51" s="19">
        <v>0</v>
      </c>
      <c r="AU51" s="50">
        <v>184</v>
      </c>
      <c r="AV51" s="19">
        <v>0</v>
      </c>
      <c r="AW51" s="50">
        <v>184</v>
      </c>
      <c r="AX51" s="19">
        <v>0</v>
      </c>
      <c r="AY51" s="50">
        <v>184</v>
      </c>
      <c r="AZ51" s="19">
        <v>3080</v>
      </c>
      <c r="BA51" s="50">
        <v>1064</v>
      </c>
      <c r="BB51" s="19">
        <v>222</v>
      </c>
      <c r="BC51" s="50">
        <v>177</v>
      </c>
      <c r="BD51" s="52" t="s">
        <v>29</v>
      </c>
      <c r="BE51" s="19">
        <v>15526</v>
      </c>
      <c r="BF51" s="50">
        <v>2811</v>
      </c>
      <c r="BG51" s="19">
        <v>155</v>
      </c>
      <c r="BH51" s="50">
        <v>165</v>
      </c>
      <c r="BI51" s="19">
        <v>104</v>
      </c>
      <c r="BJ51" s="50">
        <v>145</v>
      </c>
      <c r="BK51" s="19">
        <v>160</v>
      </c>
      <c r="BL51" s="50">
        <v>258</v>
      </c>
      <c r="BM51" s="19">
        <v>153</v>
      </c>
      <c r="BN51" s="50">
        <v>181</v>
      </c>
      <c r="BO51" s="52" t="s">
        <v>29</v>
      </c>
      <c r="BP51" s="19">
        <v>230</v>
      </c>
      <c r="BQ51" s="50">
        <v>378</v>
      </c>
      <c r="BR51" s="19">
        <v>33</v>
      </c>
      <c r="BS51" s="50">
        <v>54</v>
      </c>
      <c r="BT51" s="19">
        <v>186</v>
      </c>
      <c r="BU51" s="50">
        <v>231</v>
      </c>
      <c r="BV51" s="56" t="s">
        <v>61</v>
      </c>
      <c r="BW51" s="50" t="s">
        <v>61</v>
      </c>
      <c r="BX51" s="23">
        <v>294</v>
      </c>
      <c r="BY51" s="50">
        <v>247</v>
      </c>
      <c r="BZ51" s="52" t="s">
        <v>29</v>
      </c>
      <c r="CA51" s="19">
        <v>186</v>
      </c>
      <c r="CB51" s="50">
        <v>179</v>
      </c>
      <c r="CC51" s="19">
        <v>1471</v>
      </c>
      <c r="CD51" s="50">
        <v>510</v>
      </c>
      <c r="CE51" s="19">
        <v>1297</v>
      </c>
      <c r="CF51" s="50">
        <v>649</v>
      </c>
      <c r="CG51" s="19">
        <v>47</v>
      </c>
      <c r="CH51" s="50">
        <v>79</v>
      </c>
      <c r="CI51" s="19">
        <v>248</v>
      </c>
      <c r="CJ51" s="50">
        <v>223</v>
      </c>
      <c r="CK51" s="52" t="s">
        <v>29</v>
      </c>
      <c r="CL51" s="19">
        <v>0</v>
      </c>
      <c r="CM51" s="50">
        <v>184</v>
      </c>
      <c r="CN51" s="19">
        <v>198</v>
      </c>
      <c r="CO51" s="50">
        <v>267</v>
      </c>
      <c r="CP51" s="19">
        <v>1015</v>
      </c>
      <c r="CQ51" s="50">
        <v>569</v>
      </c>
      <c r="CR51" s="19">
        <v>608</v>
      </c>
      <c r="CS51" s="50">
        <v>301</v>
      </c>
      <c r="CT51" s="19">
        <v>588</v>
      </c>
      <c r="CU51" s="50">
        <v>757</v>
      </c>
      <c r="CV51" s="52" t="s">
        <v>29</v>
      </c>
      <c r="CW51" s="19">
        <v>86</v>
      </c>
      <c r="CX51" s="50">
        <v>102</v>
      </c>
      <c r="CY51" s="19">
        <v>126</v>
      </c>
      <c r="CZ51" s="50">
        <v>159</v>
      </c>
      <c r="DA51" s="19">
        <v>605</v>
      </c>
      <c r="DB51" s="50">
        <v>438</v>
      </c>
      <c r="DC51" s="19">
        <v>158</v>
      </c>
      <c r="DD51" s="50">
        <v>271</v>
      </c>
      <c r="DE51" s="19">
        <v>2138</v>
      </c>
      <c r="DF51" s="50">
        <v>991</v>
      </c>
      <c r="DG51" s="52" t="s">
        <v>29</v>
      </c>
      <c r="DH51" s="19">
        <v>880</v>
      </c>
      <c r="DI51" s="50">
        <v>575</v>
      </c>
      <c r="DJ51" s="19">
        <v>428</v>
      </c>
      <c r="DK51" s="50">
        <v>497</v>
      </c>
      <c r="DL51" s="19">
        <v>0</v>
      </c>
      <c r="DM51" s="50">
        <v>184</v>
      </c>
      <c r="DN51" s="19">
        <v>0</v>
      </c>
      <c r="DO51" s="50">
        <v>184</v>
      </c>
      <c r="DP51" s="19">
        <v>162</v>
      </c>
      <c r="DQ51" s="50">
        <v>218</v>
      </c>
      <c r="DR51" s="52" t="s">
        <v>29</v>
      </c>
      <c r="DS51" s="19">
        <v>5313</v>
      </c>
      <c r="DT51" s="50">
        <v>1388</v>
      </c>
      <c r="DU51" s="19">
        <v>0</v>
      </c>
      <c r="DV51" s="50">
        <v>184</v>
      </c>
      <c r="DW51" s="19">
        <v>0</v>
      </c>
      <c r="DX51" s="50">
        <v>184</v>
      </c>
      <c r="DY51" s="19">
        <v>5313</v>
      </c>
      <c r="DZ51" s="50">
        <v>1388</v>
      </c>
    </row>
    <row r="52" spans="1:130" x14ac:dyDescent="0.2">
      <c r="A52" s="52" t="s">
        <v>30</v>
      </c>
      <c r="B52" s="19">
        <v>8719952</v>
      </c>
      <c r="C52" s="50">
        <v>4595</v>
      </c>
      <c r="D52" s="19">
        <v>7825661</v>
      </c>
      <c r="E52" s="50">
        <v>21158</v>
      </c>
      <c r="F52" s="19">
        <v>693380</v>
      </c>
      <c r="G52" s="50">
        <v>21063</v>
      </c>
      <c r="H52" s="19">
        <v>140194</v>
      </c>
      <c r="I52" s="50">
        <v>8607</v>
      </c>
      <c r="J52" s="19">
        <v>189</v>
      </c>
      <c r="K52" s="50">
        <v>209</v>
      </c>
      <c r="L52" s="52" t="s">
        <v>30</v>
      </c>
      <c r="M52" s="19">
        <v>1198</v>
      </c>
      <c r="N52" s="50">
        <v>790</v>
      </c>
      <c r="O52" s="19">
        <v>3784</v>
      </c>
      <c r="P52" s="50">
        <v>2287</v>
      </c>
      <c r="Q52" s="19">
        <v>57</v>
      </c>
      <c r="R52" s="50">
        <v>97</v>
      </c>
      <c r="S52" s="19">
        <v>5986</v>
      </c>
      <c r="T52" s="50">
        <v>1519</v>
      </c>
      <c r="U52" s="19">
        <v>2203</v>
      </c>
      <c r="V52" s="50">
        <v>1931</v>
      </c>
      <c r="W52" s="52" t="s">
        <v>30</v>
      </c>
      <c r="X52" s="19">
        <v>1924</v>
      </c>
      <c r="Y52" s="50">
        <v>845</v>
      </c>
      <c r="Z52" s="19">
        <v>2100</v>
      </c>
      <c r="AA52" s="50">
        <v>1025</v>
      </c>
      <c r="AB52" s="19">
        <v>781</v>
      </c>
      <c r="AC52" s="50">
        <v>409</v>
      </c>
      <c r="AD52" s="19">
        <v>12907</v>
      </c>
      <c r="AE52" s="50">
        <v>3313</v>
      </c>
      <c r="AF52" s="19">
        <v>4268</v>
      </c>
      <c r="AG52" s="50">
        <v>2025</v>
      </c>
      <c r="AH52" s="52" t="s">
        <v>30</v>
      </c>
      <c r="AI52" s="19">
        <v>264</v>
      </c>
      <c r="AJ52" s="50">
        <v>307</v>
      </c>
      <c r="AK52" s="19">
        <v>256</v>
      </c>
      <c r="AL52" s="50">
        <v>262</v>
      </c>
      <c r="AM52" s="19">
        <v>3690</v>
      </c>
      <c r="AN52" s="50">
        <v>1572</v>
      </c>
      <c r="AO52" s="19">
        <v>718</v>
      </c>
      <c r="AP52" s="50">
        <v>436</v>
      </c>
      <c r="AQ52" s="19">
        <v>332</v>
      </c>
      <c r="AR52" s="50">
        <v>441</v>
      </c>
      <c r="AS52" s="52" t="s">
        <v>30</v>
      </c>
      <c r="AT52" s="19">
        <v>317</v>
      </c>
      <c r="AU52" s="50">
        <v>306</v>
      </c>
      <c r="AV52" s="19">
        <v>102</v>
      </c>
      <c r="AW52" s="50">
        <v>125</v>
      </c>
      <c r="AX52" s="19">
        <v>871</v>
      </c>
      <c r="AY52" s="50">
        <v>590</v>
      </c>
      <c r="AZ52" s="19">
        <v>624</v>
      </c>
      <c r="BA52" s="50">
        <v>629</v>
      </c>
      <c r="BB52" s="19">
        <v>5335</v>
      </c>
      <c r="BC52" s="50">
        <v>2324</v>
      </c>
      <c r="BD52" s="52" t="s">
        <v>30</v>
      </c>
      <c r="BE52" s="19">
        <v>4675</v>
      </c>
      <c r="BF52" s="50">
        <v>1356</v>
      </c>
      <c r="BG52" s="19">
        <v>1889</v>
      </c>
      <c r="BH52" s="50">
        <v>1056</v>
      </c>
      <c r="BI52" s="19">
        <v>1261</v>
      </c>
      <c r="BJ52" s="50">
        <v>1200</v>
      </c>
      <c r="BK52" s="19">
        <v>510</v>
      </c>
      <c r="BL52" s="50">
        <v>677</v>
      </c>
      <c r="BM52" s="19">
        <v>583</v>
      </c>
      <c r="BN52" s="50">
        <v>544</v>
      </c>
      <c r="BO52" s="52" t="s">
        <v>30</v>
      </c>
      <c r="BP52" s="19">
        <v>49</v>
      </c>
      <c r="BQ52" s="50">
        <v>80</v>
      </c>
      <c r="BR52" s="19">
        <v>312</v>
      </c>
      <c r="BS52" s="50">
        <v>429</v>
      </c>
      <c r="BT52" s="19">
        <v>899</v>
      </c>
      <c r="BU52" s="50">
        <v>566</v>
      </c>
      <c r="BV52" s="19">
        <v>499</v>
      </c>
      <c r="BW52" s="50">
        <v>360</v>
      </c>
      <c r="BX52" s="56" t="s">
        <v>61</v>
      </c>
      <c r="BY52" s="50" t="s">
        <v>61</v>
      </c>
      <c r="BZ52" s="52" t="s">
        <v>30</v>
      </c>
      <c r="CA52" s="23">
        <v>355</v>
      </c>
      <c r="CB52" s="50">
        <v>537</v>
      </c>
      <c r="CC52" s="19">
        <v>40815</v>
      </c>
      <c r="CD52" s="50">
        <v>4703</v>
      </c>
      <c r="CE52" s="19">
        <v>2482</v>
      </c>
      <c r="CF52" s="50">
        <v>1416</v>
      </c>
      <c r="CG52" s="19">
        <v>61</v>
      </c>
      <c r="CH52" s="50">
        <v>103</v>
      </c>
      <c r="CI52" s="19">
        <v>1121</v>
      </c>
      <c r="CJ52" s="50">
        <v>608</v>
      </c>
      <c r="CK52" s="52" t="s">
        <v>30</v>
      </c>
      <c r="CL52" s="19">
        <v>773</v>
      </c>
      <c r="CM52" s="50">
        <v>707</v>
      </c>
      <c r="CN52" s="19">
        <v>360</v>
      </c>
      <c r="CO52" s="50">
        <v>331</v>
      </c>
      <c r="CP52" s="19">
        <v>19733</v>
      </c>
      <c r="CQ52" s="50">
        <v>2951</v>
      </c>
      <c r="CR52" s="19">
        <v>463</v>
      </c>
      <c r="CS52" s="50">
        <v>319</v>
      </c>
      <c r="CT52" s="19">
        <v>1586</v>
      </c>
      <c r="CU52" s="50">
        <v>789</v>
      </c>
      <c r="CV52" s="52" t="s">
        <v>30</v>
      </c>
      <c r="CW52" s="19">
        <v>0</v>
      </c>
      <c r="CX52" s="50">
        <v>198</v>
      </c>
      <c r="CY52" s="19">
        <v>1412</v>
      </c>
      <c r="CZ52" s="50">
        <v>782</v>
      </c>
      <c r="DA52" s="19">
        <v>3801</v>
      </c>
      <c r="DB52" s="50">
        <v>1818</v>
      </c>
      <c r="DC52" s="19">
        <v>256</v>
      </c>
      <c r="DD52" s="50">
        <v>229</v>
      </c>
      <c r="DE52" s="19">
        <v>0</v>
      </c>
      <c r="DF52" s="50">
        <v>198</v>
      </c>
      <c r="DG52" s="52" t="s">
        <v>30</v>
      </c>
      <c r="DH52" s="19">
        <v>4458</v>
      </c>
      <c r="DI52" s="50">
        <v>1750</v>
      </c>
      <c r="DJ52" s="19">
        <v>2454</v>
      </c>
      <c r="DK52" s="50">
        <v>1946</v>
      </c>
      <c r="DL52" s="19">
        <v>1252</v>
      </c>
      <c r="DM52" s="50">
        <v>1293</v>
      </c>
      <c r="DN52" s="19">
        <v>214</v>
      </c>
      <c r="DO52" s="50">
        <v>259</v>
      </c>
      <c r="DP52" s="19">
        <v>15</v>
      </c>
      <c r="DQ52" s="50">
        <v>29</v>
      </c>
      <c r="DR52" s="52" t="s">
        <v>30</v>
      </c>
      <c r="DS52" s="19">
        <v>60717</v>
      </c>
      <c r="DT52" s="50">
        <v>5750</v>
      </c>
      <c r="DU52" s="19">
        <v>4312</v>
      </c>
      <c r="DV52" s="50">
        <v>1535</v>
      </c>
      <c r="DW52" s="19">
        <v>73</v>
      </c>
      <c r="DX52" s="50">
        <v>103</v>
      </c>
      <c r="DY52" s="19">
        <v>56332</v>
      </c>
      <c r="DZ52" s="50">
        <v>5497</v>
      </c>
    </row>
    <row r="53" spans="1:130" x14ac:dyDescent="0.2">
      <c r="A53" s="52" t="s">
        <v>31</v>
      </c>
      <c r="B53" s="19">
        <v>2055293</v>
      </c>
      <c r="C53" s="50">
        <v>2718</v>
      </c>
      <c r="D53" s="19">
        <v>1753413</v>
      </c>
      <c r="E53" s="50">
        <v>15690</v>
      </c>
      <c r="F53" s="19">
        <v>228218</v>
      </c>
      <c r="G53" s="50">
        <v>13801</v>
      </c>
      <c r="H53" s="19">
        <v>62130</v>
      </c>
      <c r="I53" s="50">
        <v>7330</v>
      </c>
      <c r="J53" s="19">
        <v>410</v>
      </c>
      <c r="K53" s="50">
        <v>494</v>
      </c>
      <c r="L53" s="52" t="s">
        <v>31</v>
      </c>
      <c r="M53" s="19">
        <v>416</v>
      </c>
      <c r="N53" s="50">
        <v>446</v>
      </c>
      <c r="O53" s="19">
        <v>7444</v>
      </c>
      <c r="P53" s="50">
        <v>3409</v>
      </c>
      <c r="Q53" s="19">
        <v>682</v>
      </c>
      <c r="R53" s="50">
        <v>607</v>
      </c>
      <c r="S53" s="19">
        <v>7066</v>
      </c>
      <c r="T53" s="50">
        <v>2324</v>
      </c>
      <c r="U53" s="19">
        <v>5525</v>
      </c>
      <c r="V53" s="50">
        <v>1537</v>
      </c>
      <c r="W53" s="52" t="s">
        <v>31</v>
      </c>
      <c r="X53" s="19">
        <v>0</v>
      </c>
      <c r="Y53" s="50">
        <v>198</v>
      </c>
      <c r="Z53" s="19">
        <v>0</v>
      </c>
      <c r="AA53" s="50">
        <v>198</v>
      </c>
      <c r="AB53" s="19">
        <v>212</v>
      </c>
      <c r="AC53" s="50">
        <v>336</v>
      </c>
      <c r="AD53" s="19">
        <v>2806</v>
      </c>
      <c r="AE53" s="50">
        <v>1557</v>
      </c>
      <c r="AF53" s="19">
        <v>676</v>
      </c>
      <c r="AG53" s="50">
        <v>406</v>
      </c>
      <c r="AH53" s="52" t="s">
        <v>31</v>
      </c>
      <c r="AI53" s="19">
        <v>81</v>
      </c>
      <c r="AJ53" s="50">
        <v>128</v>
      </c>
      <c r="AK53" s="19">
        <v>355</v>
      </c>
      <c r="AL53" s="50">
        <v>326</v>
      </c>
      <c r="AM53" s="19">
        <v>466</v>
      </c>
      <c r="AN53" s="50">
        <v>315</v>
      </c>
      <c r="AO53" s="19">
        <v>2030</v>
      </c>
      <c r="AP53" s="50">
        <v>2244</v>
      </c>
      <c r="AQ53" s="19">
        <v>0</v>
      </c>
      <c r="AR53" s="50">
        <v>198</v>
      </c>
      <c r="AS53" s="52" t="s">
        <v>31</v>
      </c>
      <c r="AT53" s="19">
        <v>1333</v>
      </c>
      <c r="AU53" s="50">
        <v>1078</v>
      </c>
      <c r="AV53" s="19">
        <v>87</v>
      </c>
      <c r="AW53" s="50">
        <v>152</v>
      </c>
      <c r="AX53" s="19">
        <v>184</v>
      </c>
      <c r="AY53" s="50">
        <v>244</v>
      </c>
      <c r="AZ53" s="19">
        <v>510</v>
      </c>
      <c r="BA53" s="50">
        <v>384</v>
      </c>
      <c r="BB53" s="19">
        <v>2277</v>
      </c>
      <c r="BC53" s="50">
        <v>1964</v>
      </c>
      <c r="BD53" s="52" t="s">
        <v>31</v>
      </c>
      <c r="BE53" s="19">
        <v>252</v>
      </c>
      <c r="BF53" s="50">
        <v>213</v>
      </c>
      <c r="BG53" s="19">
        <v>908</v>
      </c>
      <c r="BH53" s="50">
        <v>699</v>
      </c>
      <c r="BI53" s="19">
        <v>438</v>
      </c>
      <c r="BJ53" s="50">
        <v>435</v>
      </c>
      <c r="BK53" s="19">
        <v>556</v>
      </c>
      <c r="BL53" s="50">
        <v>553</v>
      </c>
      <c r="BM53" s="19">
        <v>1183</v>
      </c>
      <c r="BN53" s="50">
        <v>877</v>
      </c>
      <c r="BO53" s="52" t="s">
        <v>31</v>
      </c>
      <c r="BP53" s="19">
        <v>544</v>
      </c>
      <c r="BQ53" s="50">
        <v>340</v>
      </c>
      <c r="BR53" s="19">
        <v>353</v>
      </c>
      <c r="BS53" s="50">
        <v>312</v>
      </c>
      <c r="BT53" s="19">
        <v>2099</v>
      </c>
      <c r="BU53" s="50">
        <v>1159</v>
      </c>
      <c r="BV53" s="19">
        <v>114</v>
      </c>
      <c r="BW53" s="50">
        <v>130</v>
      </c>
      <c r="BX53" s="19">
        <v>245</v>
      </c>
      <c r="BY53" s="50">
        <v>229</v>
      </c>
      <c r="BZ53" s="52" t="s">
        <v>31</v>
      </c>
      <c r="CA53" s="56" t="s">
        <v>61</v>
      </c>
      <c r="CB53" s="50" t="s">
        <v>61</v>
      </c>
      <c r="CC53" s="23">
        <v>1445</v>
      </c>
      <c r="CD53" s="50">
        <v>781</v>
      </c>
      <c r="CE53" s="19">
        <v>522</v>
      </c>
      <c r="CF53" s="50">
        <v>300</v>
      </c>
      <c r="CG53" s="19">
        <v>264</v>
      </c>
      <c r="CH53" s="50">
        <v>310</v>
      </c>
      <c r="CI53" s="19">
        <v>1742</v>
      </c>
      <c r="CJ53" s="50">
        <v>1115</v>
      </c>
      <c r="CK53" s="52" t="s">
        <v>31</v>
      </c>
      <c r="CL53" s="19">
        <v>234</v>
      </c>
      <c r="CM53" s="50">
        <v>203</v>
      </c>
      <c r="CN53" s="19">
        <v>916</v>
      </c>
      <c r="CO53" s="50">
        <v>655</v>
      </c>
      <c r="CP53" s="19">
        <v>492</v>
      </c>
      <c r="CQ53" s="50">
        <v>284</v>
      </c>
      <c r="CR53" s="19">
        <v>0</v>
      </c>
      <c r="CS53" s="50">
        <v>198</v>
      </c>
      <c r="CT53" s="19">
        <v>145</v>
      </c>
      <c r="CU53" s="50">
        <v>204</v>
      </c>
      <c r="CV53" s="52" t="s">
        <v>31</v>
      </c>
      <c r="CW53" s="19">
        <v>240</v>
      </c>
      <c r="CX53" s="50">
        <v>281</v>
      </c>
      <c r="CY53" s="19">
        <v>899</v>
      </c>
      <c r="CZ53" s="50">
        <v>577</v>
      </c>
      <c r="DA53" s="19">
        <v>13633</v>
      </c>
      <c r="DB53" s="50">
        <v>3724</v>
      </c>
      <c r="DC53" s="19">
        <v>303</v>
      </c>
      <c r="DD53" s="50">
        <v>218</v>
      </c>
      <c r="DE53" s="19">
        <v>71</v>
      </c>
      <c r="DF53" s="50">
        <v>120</v>
      </c>
      <c r="DG53" s="52" t="s">
        <v>31</v>
      </c>
      <c r="DH53" s="19">
        <v>425</v>
      </c>
      <c r="DI53" s="50">
        <v>337</v>
      </c>
      <c r="DJ53" s="19">
        <v>924</v>
      </c>
      <c r="DK53" s="50">
        <v>616</v>
      </c>
      <c r="DL53" s="19">
        <v>0</v>
      </c>
      <c r="DM53" s="50">
        <v>198</v>
      </c>
      <c r="DN53" s="19">
        <v>340</v>
      </c>
      <c r="DO53" s="50">
        <v>342</v>
      </c>
      <c r="DP53" s="19">
        <v>283</v>
      </c>
      <c r="DQ53" s="50">
        <v>313</v>
      </c>
      <c r="DR53" s="52" t="s">
        <v>31</v>
      </c>
      <c r="DS53" s="19">
        <v>11532</v>
      </c>
      <c r="DT53" s="50">
        <v>2620</v>
      </c>
      <c r="DU53" s="19">
        <v>99</v>
      </c>
      <c r="DV53" s="50">
        <v>158</v>
      </c>
      <c r="DW53" s="19">
        <v>0</v>
      </c>
      <c r="DX53" s="50">
        <v>198</v>
      </c>
      <c r="DY53" s="19">
        <v>11433</v>
      </c>
      <c r="DZ53" s="50">
        <v>2625</v>
      </c>
    </row>
    <row r="54" spans="1:130" x14ac:dyDescent="0.2">
      <c r="A54" s="52"/>
      <c r="B54" s="19"/>
      <c r="C54" s="50"/>
      <c r="D54" s="19"/>
      <c r="E54" s="50"/>
      <c r="F54" s="19"/>
      <c r="G54" s="50"/>
      <c r="H54" s="19"/>
      <c r="I54" s="50"/>
      <c r="J54" s="19"/>
      <c r="K54" s="50"/>
      <c r="L54" s="52"/>
      <c r="M54" s="19"/>
      <c r="N54" s="50"/>
      <c r="O54" s="19"/>
      <c r="P54" s="50"/>
      <c r="Q54" s="19"/>
      <c r="R54" s="50"/>
      <c r="S54" s="19"/>
      <c r="T54" s="50"/>
      <c r="U54" s="19"/>
      <c r="V54" s="50"/>
      <c r="W54" s="52"/>
      <c r="X54" s="19"/>
      <c r="Y54" s="50"/>
      <c r="Z54" s="19"/>
      <c r="AA54" s="50"/>
      <c r="AB54" s="19"/>
      <c r="AC54" s="50"/>
      <c r="AD54" s="19"/>
      <c r="AE54" s="50"/>
      <c r="AF54" s="19"/>
      <c r="AG54" s="50"/>
      <c r="AH54" s="52"/>
      <c r="AI54" s="19"/>
      <c r="AJ54" s="50"/>
      <c r="AK54" s="19"/>
      <c r="AL54" s="50"/>
      <c r="AM54" s="19"/>
      <c r="AN54" s="50"/>
      <c r="AO54" s="19"/>
      <c r="AP54" s="50"/>
      <c r="AQ54" s="19"/>
      <c r="AR54" s="50"/>
      <c r="AS54" s="52"/>
      <c r="AT54" s="19"/>
      <c r="AU54" s="50"/>
      <c r="AV54" s="19"/>
      <c r="AW54" s="50"/>
      <c r="AX54" s="19"/>
      <c r="AY54" s="50"/>
      <c r="AZ54" s="19"/>
      <c r="BA54" s="50"/>
      <c r="BB54" s="19"/>
      <c r="BC54" s="50"/>
      <c r="BD54" s="52"/>
      <c r="BE54" s="19"/>
      <c r="BF54" s="50"/>
      <c r="BG54" s="19"/>
      <c r="BH54" s="50"/>
      <c r="BI54" s="19"/>
      <c r="BJ54" s="50"/>
      <c r="BK54" s="19"/>
      <c r="BL54" s="50"/>
      <c r="BM54" s="19"/>
      <c r="BN54" s="50"/>
      <c r="BO54" s="52"/>
      <c r="BP54" s="19"/>
      <c r="BQ54" s="50"/>
      <c r="BR54" s="19"/>
      <c r="BS54" s="50"/>
      <c r="BT54" s="19"/>
      <c r="BU54" s="50"/>
      <c r="BV54" s="19"/>
      <c r="BW54" s="50"/>
      <c r="BX54" s="19"/>
      <c r="BY54" s="50"/>
      <c r="BZ54" s="52"/>
      <c r="CA54" s="56"/>
      <c r="CB54" s="50"/>
      <c r="CC54" s="19"/>
      <c r="CD54" s="50"/>
      <c r="CE54" s="19"/>
      <c r="CF54" s="50"/>
      <c r="CG54" s="19"/>
      <c r="CH54" s="50"/>
      <c r="CI54" s="19"/>
      <c r="CJ54" s="50"/>
      <c r="CK54" s="52"/>
      <c r="CL54" s="19"/>
      <c r="CM54" s="50"/>
      <c r="CN54" s="19"/>
      <c r="CO54" s="50"/>
      <c r="CP54" s="19"/>
      <c r="CQ54" s="50"/>
      <c r="CR54" s="19"/>
      <c r="CS54" s="50"/>
      <c r="CT54" s="19"/>
      <c r="CU54" s="50"/>
      <c r="CV54" s="52"/>
      <c r="CW54" s="19"/>
      <c r="CX54" s="50"/>
      <c r="CY54" s="19"/>
      <c r="CZ54" s="50"/>
      <c r="DA54" s="19"/>
      <c r="DB54" s="50"/>
      <c r="DC54" s="19"/>
      <c r="DD54" s="50"/>
      <c r="DE54" s="19"/>
      <c r="DF54" s="50"/>
      <c r="DG54" s="52"/>
      <c r="DH54" s="19"/>
      <c r="DI54" s="50"/>
      <c r="DJ54" s="19"/>
      <c r="DK54" s="50"/>
      <c r="DL54" s="19"/>
      <c r="DM54" s="50"/>
      <c r="DN54" s="19"/>
      <c r="DO54" s="50"/>
      <c r="DP54" s="19"/>
      <c r="DQ54" s="50"/>
      <c r="DR54" s="52"/>
      <c r="DS54" s="19"/>
      <c r="DT54" s="50"/>
      <c r="DU54" s="19"/>
      <c r="DV54" s="50"/>
      <c r="DW54" s="19"/>
      <c r="DX54" s="50"/>
      <c r="DY54" s="19"/>
      <c r="DZ54" s="50"/>
    </row>
    <row r="55" spans="1:130" x14ac:dyDescent="0.2">
      <c r="A55" s="52" t="s">
        <v>32</v>
      </c>
      <c r="B55" s="19">
        <v>19248685</v>
      </c>
      <c r="C55" s="50">
        <v>7023</v>
      </c>
      <c r="D55" s="19">
        <v>17055260</v>
      </c>
      <c r="E55" s="50">
        <v>37016</v>
      </c>
      <c r="F55" s="19">
        <v>1756105</v>
      </c>
      <c r="G55" s="50">
        <v>32216</v>
      </c>
      <c r="H55" s="19">
        <v>282209</v>
      </c>
      <c r="I55" s="50">
        <v>11956</v>
      </c>
      <c r="J55" s="19">
        <v>1812</v>
      </c>
      <c r="K55" s="50">
        <v>1002</v>
      </c>
      <c r="L55" s="52" t="s">
        <v>32</v>
      </c>
      <c r="M55" s="19">
        <v>6124</v>
      </c>
      <c r="N55" s="50">
        <v>2270</v>
      </c>
      <c r="O55" s="19">
        <v>2821</v>
      </c>
      <c r="P55" s="50">
        <v>1100</v>
      </c>
      <c r="Q55" s="19">
        <v>1041</v>
      </c>
      <c r="R55" s="50">
        <v>734</v>
      </c>
      <c r="S55" s="19">
        <v>25761</v>
      </c>
      <c r="T55" s="50">
        <v>3856</v>
      </c>
      <c r="U55" s="19">
        <v>3724</v>
      </c>
      <c r="V55" s="50">
        <v>1151</v>
      </c>
      <c r="W55" s="52" t="s">
        <v>32</v>
      </c>
      <c r="X55" s="19">
        <v>15123</v>
      </c>
      <c r="Y55" s="50">
        <v>3667</v>
      </c>
      <c r="Z55" s="19">
        <v>1124</v>
      </c>
      <c r="AA55" s="50">
        <v>588</v>
      </c>
      <c r="AB55" s="19">
        <v>3702</v>
      </c>
      <c r="AC55" s="50">
        <v>1051</v>
      </c>
      <c r="AD55" s="19">
        <v>29344</v>
      </c>
      <c r="AE55" s="50">
        <v>4718</v>
      </c>
      <c r="AF55" s="19">
        <v>10584</v>
      </c>
      <c r="AG55" s="50">
        <v>2320</v>
      </c>
      <c r="AH55" s="52" t="s">
        <v>32</v>
      </c>
      <c r="AI55" s="19">
        <v>1002</v>
      </c>
      <c r="AJ55" s="50">
        <v>973</v>
      </c>
      <c r="AK55" s="19">
        <v>434</v>
      </c>
      <c r="AL55" s="50">
        <v>377</v>
      </c>
      <c r="AM55" s="19">
        <v>6914</v>
      </c>
      <c r="AN55" s="50">
        <v>1720</v>
      </c>
      <c r="AO55" s="19">
        <v>2198</v>
      </c>
      <c r="AP55" s="50">
        <v>958</v>
      </c>
      <c r="AQ55" s="19">
        <v>928</v>
      </c>
      <c r="AR55" s="50">
        <v>783</v>
      </c>
      <c r="AS55" s="52" t="s">
        <v>32</v>
      </c>
      <c r="AT55" s="19">
        <v>838</v>
      </c>
      <c r="AU55" s="50">
        <v>397</v>
      </c>
      <c r="AV55" s="19">
        <v>2414</v>
      </c>
      <c r="AW55" s="50">
        <v>1223</v>
      </c>
      <c r="AX55" s="19">
        <v>1495</v>
      </c>
      <c r="AY55" s="50">
        <v>916</v>
      </c>
      <c r="AZ55" s="19">
        <v>2915</v>
      </c>
      <c r="BA55" s="50">
        <v>1114</v>
      </c>
      <c r="BB55" s="19">
        <v>5037</v>
      </c>
      <c r="BC55" s="50">
        <v>1192</v>
      </c>
      <c r="BD55" s="52" t="s">
        <v>32</v>
      </c>
      <c r="BE55" s="19">
        <v>14646</v>
      </c>
      <c r="BF55" s="50">
        <v>2367</v>
      </c>
      <c r="BG55" s="19">
        <v>3936</v>
      </c>
      <c r="BH55" s="50">
        <v>947</v>
      </c>
      <c r="BI55" s="19">
        <v>1824</v>
      </c>
      <c r="BJ55" s="50">
        <v>678</v>
      </c>
      <c r="BK55" s="19">
        <v>401</v>
      </c>
      <c r="BL55" s="50">
        <v>266</v>
      </c>
      <c r="BM55" s="19">
        <v>1417</v>
      </c>
      <c r="BN55" s="50">
        <v>595</v>
      </c>
      <c r="BO55" s="52" t="s">
        <v>32</v>
      </c>
      <c r="BP55" s="19">
        <v>391</v>
      </c>
      <c r="BQ55" s="50">
        <v>282</v>
      </c>
      <c r="BR55" s="19">
        <v>579</v>
      </c>
      <c r="BS55" s="50">
        <v>553</v>
      </c>
      <c r="BT55" s="19">
        <v>1785</v>
      </c>
      <c r="BU55" s="50">
        <v>1037</v>
      </c>
      <c r="BV55" s="19">
        <v>2972</v>
      </c>
      <c r="BW55" s="50">
        <v>1172</v>
      </c>
      <c r="BX55" s="19">
        <v>41450</v>
      </c>
      <c r="BY55" s="50">
        <v>4170</v>
      </c>
      <c r="BZ55" s="52" t="s">
        <v>32</v>
      </c>
      <c r="CA55" s="19">
        <v>461</v>
      </c>
      <c r="CB55" s="50">
        <v>276</v>
      </c>
      <c r="CC55" s="56" t="s">
        <v>61</v>
      </c>
      <c r="CD55" s="50" t="s">
        <v>61</v>
      </c>
      <c r="CE55" s="23">
        <v>9336</v>
      </c>
      <c r="CF55" s="50">
        <v>1874</v>
      </c>
      <c r="CG55" s="19">
        <v>374</v>
      </c>
      <c r="CH55" s="50">
        <v>266</v>
      </c>
      <c r="CI55" s="19">
        <v>5191</v>
      </c>
      <c r="CJ55" s="50">
        <v>1717</v>
      </c>
      <c r="CK55" s="52" t="s">
        <v>32</v>
      </c>
      <c r="CL55" s="19">
        <v>1425</v>
      </c>
      <c r="CM55" s="50">
        <v>887</v>
      </c>
      <c r="CN55" s="19">
        <v>2189</v>
      </c>
      <c r="CO55" s="50">
        <v>977</v>
      </c>
      <c r="CP55" s="19">
        <v>26596</v>
      </c>
      <c r="CQ55" s="50">
        <v>3427</v>
      </c>
      <c r="CR55" s="19">
        <v>1393</v>
      </c>
      <c r="CS55" s="50">
        <v>663</v>
      </c>
      <c r="CT55" s="19">
        <v>6947</v>
      </c>
      <c r="CU55" s="50">
        <v>2791</v>
      </c>
      <c r="CV55" s="52" t="s">
        <v>32</v>
      </c>
      <c r="CW55" s="19">
        <v>112</v>
      </c>
      <c r="CX55" s="50">
        <v>121</v>
      </c>
      <c r="CY55" s="19">
        <v>2660</v>
      </c>
      <c r="CZ55" s="50">
        <v>1051</v>
      </c>
      <c r="DA55" s="19">
        <v>9151</v>
      </c>
      <c r="DB55" s="50">
        <v>2132</v>
      </c>
      <c r="DC55" s="19">
        <v>773</v>
      </c>
      <c r="DD55" s="50">
        <v>482</v>
      </c>
      <c r="DE55" s="19">
        <v>3882</v>
      </c>
      <c r="DF55" s="50">
        <v>1242</v>
      </c>
      <c r="DG55" s="52" t="s">
        <v>32</v>
      </c>
      <c r="DH55" s="19">
        <v>10800</v>
      </c>
      <c r="DI55" s="50">
        <v>2343</v>
      </c>
      <c r="DJ55" s="19">
        <v>2986</v>
      </c>
      <c r="DK55" s="50">
        <v>1367</v>
      </c>
      <c r="DL55" s="19">
        <v>631</v>
      </c>
      <c r="DM55" s="50">
        <v>470</v>
      </c>
      <c r="DN55" s="19">
        <v>1878</v>
      </c>
      <c r="DO55" s="50">
        <v>1014</v>
      </c>
      <c r="DP55" s="19">
        <v>688</v>
      </c>
      <c r="DQ55" s="50">
        <v>645</v>
      </c>
      <c r="DR55" s="52" t="s">
        <v>32</v>
      </c>
      <c r="DS55" s="19">
        <v>155111</v>
      </c>
      <c r="DT55" s="50">
        <v>10586</v>
      </c>
      <c r="DU55" s="19">
        <v>10582</v>
      </c>
      <c r="DV55" s="50">
        <v>3796</v>
      </c>
      <c r="DW55" s="19">
        <v>254</v>
      </c>
      <c r="DX55" s="50">
        <v>305</v>
      </c>
      <c r="DY55" s="19">
        <v>144275</v>
      </c>
      <c r="DZ55" s="50">
        <v>9818</v>
      </c>
    </row>
    <row r="56" spans="1:130" x14ac:dyDescent="0.2">
      <c r="A56" s="52" t="s">
        <v>33</v>
      </c>
      <c r="B56" s="19">
        <v>9539412</v>
      </c>
      <c r="C56" s="50">
        <v>5364</v>
      </c>
      <c r="D56" s="19">
        <v>8070238</v>
      </c>
      <c r="E56" s="50">
        <v>36924</v>
      </c>
      <c r="F56" s="19">
        <v>1160510</v>
      </c>
      <c r="G56" s="50">
        <v>33476</v>
      </c>
      <c r="H56" s="19">
        <v>265291</v>
      </c>
      <c r="I56" s="50">
        <v>16660</v>
      </c>
      <c r="J56" s="19">
        <v>5420</v>
      </c>
      <c r="K56" s="50">
        <v>2338</v>
      </c>
      <c r="L56" s="52" t="s">
        <v>33</v>
      </c>
      <c r="M56" s="19">
        <v>3991</v>
      </c>
      <c r="N56" s="50">
        <v>2185</v>
      </c>
      <c r="O56" s="19">
        <v>4286</v>
      </c>
      <c r="P56" s="50">
        <v>2860</v>
      </c>
      <c r="Q56" s="19">
        <v>327</v>
      </c>
      <c r="R56" s="50">
        <v>322</v>
      </c>
      <c r="S56" s="19">
        <v>15373</v>
      </c>
      <c r="T56" s="50">
        <v>5531</v>
      </c>
      <c r="U56" s="19">
        <v>3919</v>
      </c>
      <c r="V56" s="50">
        <v>1645</v>
      </c>
      <c r="W56" s="52" t="s">
        <v>33</v>
      </c>
      <c r="X56" s="19">
        <v>1975</v>
      </c>
      <c r="Y56" s="50">
        <v>820</v>
      </c>
      <c r="Z56" s="19">
        <v>954</v>
      </c>
      <c r="AA56" s="50">
        <v>600</v>
      </c>
      <c r="AB56" s="19">
        <v>1135</v>
      </c>
      <c r="AC56" s="50">
        <v>591</v>
      </c>
      <c r="AD56" s="19">
        <v>28044</v>
      </c>
      <c r="AE56" s="50">
        <v>4471</v>
      </c>
      <c r="AF56" s="19">
        <v>16192</v>
      </c>
      <c r="AG56" s="50">
        <v>3163</v>
      </c>
      <c r="AH56" s="52" t="s">
        <v>33</v>
      </c>
      <c r="AI56" s="19">
        <v>1806</v>
      </c>
      <c r="AJ56" s="50">
        <v>1362</v>
      </c>
      <c r="AK56" s="19">
        <v>675</v>
      </c>
      <c r="AL56" s="50">
        <v>615</v>
      </c>
      <c r="AM56" s="19">
        <v>5971</v>
      </c>
      <c r="AN56" s="50">
        <v>2065</v>
      </c>
      <c r="AO56" s="19">
        <v>3228</v>
      </c>
      <c r="AP56" s="50">
        <v>1379</v>
      </c>
      <c r="AQ56" s="19">
        <v>654</v>
      </c>
      <c r="AR56" s="50">
        <v>530</v>
      </c>
      <c r="AS56" s="52" t="s">
        <v>33</v>
      </c>
      <c r="AT56" s="19">
        <v>4995</v>
      </c>
      <c r="AU56" s="50">
        <v>4644</v>
      </c>
      <c r="AV56" s="19">
        <v>1637</v>
      </c>
      <c r="AW56" s="50">
        <v>786</v>
      </c>
      <c r="AX56" s="19">
        <v>2936</v>
      </c>
      <c r="AY56" s="50">
        <v>1135</v>
      </c>
      <c r="AZ56" s="19">
        <v>824</v>
      </c>
      <c r="BA56" s="50">
        <v>663</v>
      </c>
      <c r="BB56" s="19">
        <v>10485</v>
      </c>
      <c r="BC56" s="50">
        <v>2304</v>
      </c>
      <c r="BD56" s="52" t="s">
        <v>33</v>
      </c>
      <c r="BE56" s="19">
        <v>9053</v>
      </c>
      <c r="BF56" s="50">
        <v>4920</v>
      </c>
      <c r="BG56" s="19">
        <v>7530</v>
      </c>
      <c r="BH56" s="50">
        <v>2879</v>
      </c>
      <c r="BI56" s="19">
        <v>1294</v>
      </c>
      <c r="BJ56" s="50">
        <v>825</v>
      </c>
      <c r="BK56" s="19">
        <v>1273</v>
      </c>
      <c r="BL56" s="50">
        <v>829</v>
      </c>
      <c r="BM56" s="19">
        <v>2638</v>
      </c>
      <c r="BN56" s="50">
        <v>1150</v>
      </c>
      <c r="BO56" s="52" t="s">
        <v>33</v>
      </c>
      <c r="BP56" s="19">
        <v>563</v>
      </c>
      <c r="BQ56" s="50">
        <v>549</v>
      </c>
      <c r="BR56" s="19">
        <v>1056</v>
      </c>
      <c r="BS56" s="50">
        <v>1334</v>
      </c>
      <c r="BT56" s="19">
        <v>1048</v>
      </c>
      <c r="BU56" s="50">
        <v>716</v>
      </c>
      <c r="BV56" s="19">
        <v>2078</v>
      </c>
      <c r="BW56" s="50">
        <v>1738</v>
      </c>
      <c r="BX56" s="19">
        <v>10374</v>
      </c>
      <c r="BY56" s="50">
        <v>2643</v>
      </c>
      <c r="BZ56" s="52" t="s">
        <v>33</v>
      </c>
      <c r="CA56" s="19">
        <v>1737</v>
      </c>
      <c r="CB56" s="50">
        <v>1297</v>
      </c>
      <c r="CC56" s="19">
        <v>18321</v>
      </c>
      <c r="CD56" s="50">
        <v>3621</v>
      </c>
      <c r="CE56" s="56" t="s">
        <v>61</v>
      </c>
      <c r="CF56" s="50" t="s">
        <v>61</v>
      </c>
      <c r="CG56" s="23">
        <v>189</v>
      </c>
      <c r="CH56" s="50">
        <v>272</v>
      </c>
      <c r="CI56" s="19">
        <v>10187</v>
      </c>
      <c r="CJ56" s="50">
        <v>3649</v>
      </c>
      <c r="CK56" s="52" t="s">
        <v>33</v>
      </c>
      <c r="CL56" s="19">
        <v>1390</v>
      </c>
      <c r="CM56" s="50">
        <v>684</v>
      </c>
      <c r="CN56" s="19">
        <v>1175</v>
      </c>
      <c r="CO56" s="50">
        <v>826</v>
      </c>
      <c r="CP56" s="19">
        <v>9450</v>
      </c>
      <c r="CQ56" s="50">
        <v>2770</v>
      </c>
      <c r="CR56" s="19">
        <v>444</v>
      </c>
      <c r="CS56" s="50">
        <v>384</v>
      </c>
      <c r="CT56" s="19">
        <v>20427</v>
      </c>
      <c r="CU56" s="50">
        <v>3260</v>
      </c>
      <c r="CV56" s="52" t="s">
        <v>33</v>
      </c>
      <c r="CW56" s="19">
        <v>565</v>
      </c>
      <c r="CX56" s="50">
        <v>609</v>
      </c>
      <c r="CY56" s="19">
        <v>6057</v>
      </c>
      <c r="CZ56" s="50">
        <v>2083</v>
      </c>
      <c r="DA56" s="19">
        <v>6621</v>
      </c>
      <c r="DB56" s="50">
        <v>2034</v>
      </c>
      <c r="DC56" s="19">
        <v>961</v>
      </c>
      <c r="DD56" s="50">
        <v>692</v>
      </c>
      <c r="DE56" s="19">
        <v>212</v>
      </c>
      <c r="DF56" s="50">
        <v>345</v>
      </c>
      <c r="DG56" s="52" t="s">
        <v>33</v>
      </c>
      <c r="DH56" s="19">
        <v>27302</v>
      </c>
      <c r="DI56" s="50">
        <v>4012</v>
      </c>
      <c r="DJ56" s="19">
        <v>3295</v>
      </c>
      <c r="DK56" s="50">
        <v>1566</v>
      </c>
      <c r="DL56" s="19">
        <v>2780</v>
      </c>
      <c r="DM56" s="50">
        <v>1517</v>
      </c>
      <c r="DN56" s="19">
        <v>2291</v>
      </c>
      <c r="DO56" s="50">
        <v>1192</v>
      </c>
      <c r="DP56" s="19">
        <v>153</v>
      </c>
      <c r="DQ56" s="50">
        <v>228</v>
      </c>
      <c r="DR56" s="52" t="s">
        <v>33</v>
      </c>
      <c r="DS56" s="19">
        <v>43373</v>
      </c>
      <c r="DT56" s="50">
        <v>5356</v>
      </c>
      <c r="DU56" s="19">
        <v>844</v>
      </c>
      <c r="DV56" s="50">
        <v>447</v>
      </c>
      <c r="DW56" s="19">
        <v>582</v>
      </c>
      <c r="DX56" s="50">
        <v>474</v>
      </c>
      <c r="DY56" s="19">
        <v>41947</v>
      </c>
      <c r="DZ56" s="50">
        <v>5419</v>
      </c>
    </row>
    <row r="57" spans="1:130" x14ac:dyDescent="0.2">
      <c r="A57" s="52" t="s">
        <v>34</v>
      </c>
      <c r="B57" s="19">
        <v>675161</v>
      </c>
      <c r="C57" s="50">
        <v>1047</v>
      </c>
      <c r="D57" s="19">
        <v>559906</v>
      </c>
      <c r="E57" s="50">
        <v>6503</v>
      </c>
      <c r="F57" s="19">
        <v>79837</v>
      </c>
      <c r="G57" s="50">
        <v>6140</v>
      </c>
      <c r="H57" s="19">
        <v>32510</v>
      </c>
      <c r="I57" s="50">
        <v>3641</v>
      </c>
      <c r="J57" s="19">
        <v>97</v>
      </c>
      <c r="K57" s="50">
        <v>125</v>
      </c>
      <c r="L57" s="52" t="s">
        <v>34</v>
      </c>
      <c r="M57" s="19">
        <v>393</v>
      </c>
      <c r="N57" s="50">
        <v>365</v>
      </c>
      <c r="O57" s="19">
        <v>1313</v>
      </c>
      <c r="P57" s="50">
        <v>613</v>
      </c>
      <c r="Q57" s="19">
        <v>249</v>
      </c>
      <c r="R57" s="50">
        <v>293</v>
      </c>
      <c r="S57" s="19">
        <v>1356</v>
      </c>
      <c r="T57" s="50">
        <v>1011</v>
      </c>
      <c r="U57" s="19">
        <v>1229</v>
      </c>
      <c r="V57" s="50">
        <v>612</v>
      </c>
      <c r="W57" s="52" t="s">
        <v>34</v>
      </c>
      <c r="X57" s="19">
        <v>0</v>
      </c>
      <c r="Y57" s="50">
        <v>143</v>
      </c>
      <c r="Z57" s="19">
        <v>84</v>
      </c>
      <c r="AA57" s="50">
        <v>100</v>
      </c>
      <c r="AB57" s="19">
        <v>0</v>
      </c>
      <c r="AC57" s="50">
        <v>143</v>
      </c>
      <c r="AD57" s="19">
        <v>459</v>
      </c>
      <c r="AE57" s="50">
        <v>303</v>
      </c>
      <c r="AF57" s="19">
        <v>364</v>
      </c>
      <c r="AG57" s="50">
        <v>410</v>
      </c>
      <c r="AH57" s="52" t="s">
        <v>34</v>
      </c>
      <c r="AI57" s="19">
        <v>138</v>
      </c>
      <c r="AJ57" s="50">
        <v>216</v>
      </c>
      <c r="AK57" s="19">
        <v>1209</v>
      </c>
      <c r="AL57" s="50">
        <v>817</v>
      </c>
      <c r="AM57" s="19">
        <v>571</v>
      </c>
      <c r="AN57" s="50">
        <v>504</v>
      </c>
      <c r="AO57" s="19">
        <v>130</v>
      </c>
      <c r="AP57" s="50">
        <v>171</v>
      </c>
      <c r="AQ57" s="19">
        <v>208</v>
      </c>
      <c r="AR57" s="50">
        <v>178</v>
      </c>
      <c r="AS57" s="52" t="s">
        <v>34</v>
      </c>
      <c r="AT57" s="19">
        <v>75</v>
      </c>
      <c r="AU57" s="50">
        <v>96</v>
      </c>
      <c r="AV57" s="19">
        <v>0</v>
      </c>
      <c r="AW57" s="50">
        <v>143</v>
      </c>
      <c r="AX57" s="19">
        <v>422</v>
      </c>
      <c r="AY57" s="50">
        <v>441</v>
      </c>
      <c r="AZ57" s="19">
        <v>50</v>
      </c>
      <c r="BA57" s="50">
        <v>72</v>
      </c>
      <c r="BB57" s="19">
        <v>10</v>
      </c>
      <c r="BC57" s="50">
        <v>16</v>
      </c>
      <c r="BD57" s="52" t="s">
        <v>34</v>
      </c>
      <c r="BE57" s="19">
        <v>369</v>
      </c>
      <c r="BF57" s="50">
        <v>359</v>
      </c>
      <c r="BG57" s="19">
        <v>328</v>
      </c>
      <c r="BH57" s="50">
        <v>324</v>
      </c>
      <c r="BI57" s="19">
        <v>12244</v>
      </c>
      <c r="BJ57" s="50">
        <v>2374</v>
      </c>
      <c r="BK57" s="19">
        <v>80</v>
      </c>
      <c r="BL57" s="50">
        <v>143</v>
      </c>
      <c r="BM57" s="19">
        <v>330</v>
      </c>
      <c r="BN57" s="50">
        <v>284</v>
      </c>
      <c r="BO57" s="52" t="s">
        <v>34</v>
      </c>
      <c r="BP57" s="19">
        <v>1227</v>
      </c>
      <c r="BQ57" s="50">
        <v>612</v>
      </c>
      <c r="BR57" s="19">
        <v>218</v>
      </c>
      <c r="BS57" s="50">
        <v>170</v>
      </c>
      <c r="BT57" s="19">
        <v>845</v>
      </c>
      <c r="BU57" s="50">
        <v>860</v>
      </c>
      <c r="BV57" s="19">
        <v>0</v>
      </c>
      <c r="BW57" s="50">
        <v>143</v>
      </c>
      <c r="BX57" s="19">
        <v>183</v>
      </c>
      <c r="BY57" s="50">
        <v>306</v>
      </c>
      <c r="BZ57" s="52" t="s">
        <v>34</v>
      </c>
      <c r="CA57" s="19">
        <v>99</v>
      </c>
      <c r="CB57" s="50">
        <v>112</v>
      </c>
      <c r="CC57" s="19">
        <v>264</v>
      </c>
      <c r="CD57" s="50">
        <v>233</v>
      </c>
      <c r="CE57" s="19">
        <v>900</v>
      </c>
      <c r="CF57" s="50">
        <v>678</v>
      </c>
      <c r="CG57" s="56" t="s">
        <v>61</v>
      </c>
      <c r="CH57" s="50" t="s">
        <v>61</v>
      </c>
      <c r="CI57" s="23">
        <v>286</v>
      </c>
      <c r="CJ57" s="50">
        <v>248</v>
      </c>
      <c r="CK57" s="52" t="s">
        <v>34</v>
      </c>
      <c r="CL57" s="19">
        <v>59</v>
      </c>
      <c r="CM57" s="50">
        <v>68</v>
      </c>
      <c r="CN57" s="19">
        <v>264</v>
      </c>
      <c r="CO57" s="50">
        <v>256</v>
      </c>
      <c r="CP57" s="19">
        <v>652</v>
      </c>
      <c r="CQ57" s="50">
        <v>637</v>
      </c>
      <c r="CR57" s="19">
        <v>0</v>
      </c>
      <c r="CS57" s="50">
        <v>143</v>
      </c>
      <c r="CT57" s="19">
        <v>1</v>
      </c>
      <c r="CU57" s="50">
        <v>2</v>
      </c>
      <c r="CV57" s="52" t="s">
        <v>34</v>
      </c>
      <c r="CW57" s="19">
        <v>1293</v>
      </c>
      <c r="CX57" s="50">
        <v>714</v>
      </c>
      <c r="CY57" s="19">
        <v>113</v>
      </c>
      <c r="CZ57" s="50">
        <v>120</v>
      </c>
      <c r="DA57" s="19">
        <v>1862</v>
      </c>
      <c r="DB57" s="50">
        <v>1029</v>
      </c>
      <c r="DC57" s="19">
        <v>429</v>
      </c>
      <c r="DD57" s="50">
        <v>427</v>
      </c>
      <c r="DE57" s="19">
        <v>0</v>
      </c>
      <c r="DF57" s="50">
        <v>143</v>
      </c>
      <c r="DG57" s="52" t="s">
        <v>34</v>
      </c>
      <c r="DH57" s="19">
        <v>166</v>
      </c>
      <c r="DI57" s="50">
        <v>202</v>
      </c>
      <c r="DJ57" s="19">
        <v>404</v>
      </c>
      <c r="DK57" s="50">
        <v>312</v>
      </c>
      <c r="DL57" s="19">
        <v>0</v>
      </c>
      <c r="DM57" s="50">
        <v>143</v>
      </c>
      <c r="DN57" s="19">
        <v>1398</v>
      </c>
      <c r="DO57" s="50">
        <v>601</v>
      </c>
      <c r="DP57" s="19">
        <v>139</v>
      </c>
      <c r="DQ57" s="50">
        <v>102</v>
      </c>
      <c r="DR57" s="52" t="s">
        <v>34</v>
      </c>
      <c r="DS57" s="19">
        <v>2908</v>
      </c>
      <c r="DT57" s="50">
        <v>1066</v>
      </c>
      <c r="DU57" s="19">
        <v>76</v>
      </c>
      <c r="DV57" s="50">
        <v>110</v>
      </c>
      <c r="DW57" s="19">
        <v>0</v>
      </c>
      <c r="DX57" s="50">
        <v>143</v>
      </c>
      <c r="DY57" s="19">
        <v>2832</v>
      </c>
      <c r="DZ57" s="50">
        <v>1056</v>
      </c>
    </row>
    <row r="58" spans="1:130" x14ac:dyDescent="0.2">
      <c r="A58" s="52" t="s">
        <v>35</v>
      </c>
      <c r="B58" s="19">
        <v>11418944</v>
      </c>
      <c r="C58" s="50">
        <v>4418</v>
      </c>
      <c r="D58" s="19">
        <v>9764366</v>
      </c>
      <c r="E58" s="50">
        <v>32087</v>
      </c>
      <c r="F58" s="19">
        <v>1425709</v>
      </c>
      <c r="G58" s="50">
        <v>29701</v>
      </c>
      <c r="H58" s="19">
        <v>191778</v>
      </c>
      <c r="I58" s="50">
        <v>11799</v>
      </c>
      <c r="J58" s="19">
        <v>1567</v>
      </c>
      <c r="K58" s="50">
        <v>705</v>
      </c>
      <c r="L58" s="52" t="s">
        <v>35</v>
      </c>
      <c r="M58" s="19">
        <v>1637</v>
      </c>
      <c r="N58" s="50">
        <v>1579</v>
      </c>
      <c r="O58" s="19">
        <v>6763</v>
      </c>
      <c r="P58" s="50">
        <v>3193</v>
      </c>
      <c r="Q58" s="19">
        <v>1952</v>
      </c>
      <c r="R58" s="50">
        <v>1128</v>
      </c>
      <c r="S58" s="19">
        <v>9032</v>
      </c>
      <c r="T58" s="50">
        <v>1771</v>
      </c>
      <c r="U58" s="19">
        <v>2690</v>
      </c>
      <c r="V58" s="50">
        <v>1023</v>
      </c>
      <c r="W58" s="52" t="s">
        <v>35</v>
      </c>
      <c r="X58" s="19">
        <v>1189</v>
      </c>
      <c r="Y58" s="50">
        <v>663</v>
      </c>
      <c r="Z58" s="19">
        <v>263</v>
      </c>
      <c r="AA58" s="50">
        <v>270</v>
      </c>
      <c r="AB58" s="19">
        <v>587</v>
      </c>
      <c r="AC58" s="50">
        <v>449</v>
      </c>
      <c r="AD58" s="19">
        <v>16492</v>
      </c>
      <c r="AE58" s="50">
        <v>3173</v>
      </c>
      <c r="AF58" s="19">
        <v>4290</v>
      </c>
      <c r="AG58" s="50">
        <v>1143</v>
      </c>
      <c r="AH58" s="52" t="s">
        <v>35</v>
      </c>
      <c r="AI58" s="19">
        <v>1044</v>
      </c>
      <c r="AJ58" s="50">
        <v>694</v>
      </c>
      <c r="AK58" s="19">
        <v>312</v>
      </c>
      <c r="AL58" s="50">
        <v>223</v>
      </c>
      <c r="AM58" s="19">
        <v>7027</v>
      </c>
      <c r="AN58" s="50">
        <v>1504</v>
      </c>
      <c r="AO58" s="19">
        <v>11588</v>
      </c>
      <c r="AP58" s="50">
        <v>2147</v>
      </c>
      <c r="AQ58" s="19">
        <v>1146</v>
      </c>
      <c r="AR58" s="50">
        <v>614</v>
      </c>
      <c r="AS58" s="52" t="s">
        <v>35</v>
      </c>
      <c r="AT58" s="19">
        <v>657</v>
      </c>
      <c r="AU58" s="50">
        <v>519</v>
      </c>
      <c r="AV58" s="19">
        <v>12744</v>
      </c>
      <c r="AW58" s="50">
        <v>3507</v>
      </c>
      <c r="AX58" s="19">
        <v>1872</v>
      </c>
      <c r="AY58" s="50">
        <v>1784</v>
      </c>
      <c r="AZ58" s="19">
        <v>0</v>
      </c>
      <c r="BA58" s="50">
        <v>187</v>
      </c>
      <c r="BB58" s="19">
        <v>4982</v>
      </c>
      <c r="BC58" s="50">
        <v>1578</v>
      </c>
      <c r="BD58" s="52" t="s">
        <v>35</v>
      </c>
      <c r="BE58" s="19">
        <v>2101</v>
      </c>
      <c r="BF58" s="50">
        <v>1008</v>
      </c>
      <c r="BG58" s="19">
        <v>14330</v>
      </c>
      <c r="BH58" s="50">
        <v>2896</v>
      </c>
      <c r="BI58" s="19">
        <v>1788</v>
      </c>
      <c r="BJ58" s="50">
        <v>784</v>
      </c>
      <c r="BK58" s="19">
        <v>691</v>
      </c>
      <c r="BL58" s="50">
        <v>462</v>
      </c>
      <c r="BM58" s="19">
        <v>2003</v>
      </c>
      <c r="BN58" s="50">
        <v>873</v>
      </c>
      <c r="BO58" s="52" t="s">
        <v>35</v>
      </c>
      <c r="BP58" s="19">
        <v>101</v>
      </c>
      <c r="BQ58" s="50">
        <v>172</v>
      </c>
      <c r="BR58" s="19">
        <v>1176</v>
      </c>
      <c r="BS58" s="50">
        <v>616</v>
      </c>
      <c r="BT58" s="19">
        <v>1851</v>
      </c>
      <c r="BU58" s="50">
        <v>1107</v>
      </c>
      <c r="BV58" s="19">
        <v>1992</v>
      </c>
      <c r="BW58" s="50">
        <v>1509</v>
      </c>
      <c r="BX58" s="19">
        <v>3936</v>
      </c>
      <c r="BY58" s="50">
        <v>1643</v>
      </c>
      <c r="BZ58" s="52" t="s">
        <v>35</v>
      </c>
      <c r="CA58" s="19">
        <v>255</v>
      </c>
      <c r="CB58" s="50">
        <v>287</v>
      </c>
      <c r="CC58" s="19">
        <v>8784</v>
      </c>
      <c r="CD58" s="50">
        <v>2659</v>
      </c>
      <c r="CE58" s="19">
        <v>4572</v>
      </c>
      <c r="CF58" s="50">
        <v>1270</v>
      </c>
      <c r="CG58" s="19">
        <v>204</v>
      </c>
      <c r="CH58" s="50">
        <v>270</v>
      </c>
      <c r="CI58" s="56" t="s">
        <v>61</v>
      </c>
      <c r="CJ58" s="50" t="s">
        <v>61</v>
      </c>
      <c r="CK58" s="52" t="s">
        <v>35</v>
      </c>
      <c r="CL58" s="23">
        <v>2333</v>
      </c>
      <c r="CM58" s="50">
        <v>1263</v>
      </c>
      <c r="CN58" s="19">
        <v>1326</v>
      </c>
      <c r="CO58" s="50">
        <v>614</v>
      </c>
      <c r="CP58" s="19">
        <v>14292</v>
      </c>
      <c r="CQ58" s="50">
        <v>2842</v>
      </c>
      <c r="CR58" s="19">
        <v>369</v>
      </c>
      <c r="CS58" s="50">
        <v>353</v>
      </c>
      <c r="CT58" s="19">
        <v>3826</v>
      </c>
      <c r="CU58" s="50">
        <v>1192</v>
      </c>
      <c r="CV58" s="52" t="s">
        <v>35</v>
      </c>
      <c r="CW58" s="19">
        <v>34</v>
      </c>
      <c r="CX58" s="50">
        <v>68</v>
      </c>
      <c r="CY58" s="19">
        <v>6468</v>
      </c>
      <c r="CZ58" s="50">
        <v>2336</v>
      </c>
      <c r="DA58" s="19">
        <v>11987</v>
      </c>
      <c r="DB58" s="50">
        <v>4302</v>
      </c>
      <c r="DC58" s="19">
        <v>691</v>
      </c>
      <c r="DD58" s="50">
        <v>469</v>
      </c>
      <c r="DE58" s="19">
        <v>68</v>
      </c>
      <c r="DF58" s="50">
        <v>77</v>
      </c>
      <c r="DG58" s="52" t="s">
        <v>35</v>
      </c>
      <c r="DH58" s="19">
        <v>5425</v>
      </c>
      <c r="DI58" s="50">
        <v>2020</v>
      </c>
      <c r="DJ58" s="19">
        <v>1979</v>
      </c>
      <c r="DK58" s="50">
        <v>965</v>
      </c>
      <c r="DL58" s="19">
        <v>7548</v>
      </c>
      <c r="DM58" s="50">
        <v>1866</v>
      </c>
      <c r="DN58" s="19">
        <v>2534</v>
      </c>
      <c r="DO58" s="50">
        <v>1620</v>
      </c>
      <c r="DP58" s="19">
        <v>1280</v>
      </c>
      <c r="DQ58" s="50">
        <v>793</v>
      </c>
      <c r="DR58" s="52" t="s">
        <v>35</v>
      </c>
      <c r="DS58" s="19">
        <v>37091</v>
      </c>
      <c r="DT58" s="50">
        <v>4223</v>
      </c>
      <c r="DU58" s="19">
        <v>1607</v>
      </c>
      <c r="DV58" s="50">
        <v>1062</v>
      </c>
      <c r="DW58" s="19">
        <v>458</v>
      </c>
      <c r="DX58" s="50">
        <v>536</v>
      </c>
      <c r="DY58" s="19">
        <v>35026</v>
      </c>
      <c r="DZ58" s="50">
        <v>4118</v>
      </c>
    </row>
    <row r="59" spans="1:130" x14ac:dyDescent="0.2">
      <c r="A59" s="52" t="s">
        <v>36</v>
      </c>
      <c r="B59" s="19">
        <v>3742698</v>
      </c>
      <c r="C59" s="50">
        <v>2585</v>
      </c>
      <c r="D59" s="19">
        <v>3089041</v>
      </c>
      <c r="E59" s="50">
        <v>15209</v>
      </c>
      <c r="F59" s="19">
        <v>528498</v>
      </c>
      <c r="G59" s="50">
        <v>15584</v>
      </c>
      <c r="H59" s="19">
        <v>108878</v>
      </c>
      <c r="I59" s="50">
        <v>7998</v>
      </c>
      <c r="J59" s="19">
        <v>591</v>
      </c>
      <c r="K59" s="50">
        <v>368</v>
      </c>
      <c r="L59" s="52" t="s">
        <v>36</v>
      </c>
      <c r="M59" s="19">
        <v>1137</v>
      </c>
      <c r="N59" s="50">
        <v>857</v>
      </c>
      <c r="O59" s="19">
        <v>3770</v>
      </c>
      <c r="P59" s="50">
        <v>1522</v>
      </c>
      <c r="Q59" s="19">
        <v>6894</v>
      </c>
      <c r="R59" s="50">
        <v>2060</v>
      </c>
      <c r="S59" s="19">
        <v>8233</v>
      </c>
      <c r="T59" s="50">
        <v>2583</v>
      </c>
      <c r="U59" s="19">
        <v>3273</v>
      </c>
      <c r="V59" s="50">
        <v>1511</v>
      </c>
      <c r="W59" s="52" t="s">
        <v>36</v>
      </c>
      <c r="X59" s="19">
        <v>97</v>
      </c>
      <c r="Y59" s="50">
        <v>138</v>
      </c>
      <c r="Z59" s="19">
        <v>66</v>
      </c>
      <c r="AA59" s="50">
        <v>110</v>
      </c>
      <c r="AB59" s="19">
        <v>191</v>
      </c>
      <c r="AC59" s="50">
        <v>234</v>
      </c>
      <c r="AD59" s="19">
        <v>6056</v>
      </c>
      <c r="AE59" s="50">
        <v>1588</v>
      </c>
      <c r="AF59" s="19">
        <v>3514</v>
      </c>
      <c r="AG59" s="50">
        <v>1642</v>
      </c>
      <c r="AH59" s="52" t="s">
        <v>36</v>
      </c>
      <c r="AI59" s="19">
        <v>140</v>
      </c>
      <c r="AJ59" s="50">
        <v>148</v>
      </c>
      <c r="AK59" s="19">
        <v>21</v>
      </c>
      <c r="AL59" s="50">
        <v>35</v>
      </c>
      <c r="AM59" s="19">
        <v>2179</v>
      </c>
      <c r="AN59" s="50">
        <v>1297</v>
      </c>
      <c r="AO59" s="19">
        <v>2113</v>
      </c>
      <c r="AP59" s="50">
        <v>1098</v>
      </c>
      <c r="AQ59" s="19">
        <v>580</v>
      </c>
      <c r="AR59" s="50">
        <v>536</v>
      </c>
      <c r="AS59" s="52" t="s">
        <v>36</v>
      </c>
      <c r="AT59" s="19">
        <v>4626</v>
      </c>
      <c r="AU59" s="50">
        <v>1250</v>
      </c>
      <c r="AV59" s="19">
        <v>1398</v>
      </c>
      <c r="AW59" s="50">
        <v>747</v>
      </c>
      <c r="AX59" s="19">
        <v>1934</v>
      </c>
      <c r="AY59" s="50">
        <v>727</v>
      </c>
      <c r="AZ59" s="19">
        <v>271</v>
      </c>
      <c r="BA59" s="50">
        <v>425</v>
      </c>
      <c r="BB59" s="19">
        <v>432</v>
      </c>
      <c r="BC59" s="50">
        <v>312</v>
      </c>
      <c r="BD59" s="52" t="s">
        <v>36</v>
      </c>
      <c r="BE59" s="19">
        <v>160</v>
      </c>
      <c r="BF59" s="50">
        <v>103</v>
      </c>
      <c r="BG59" s="19">
        <v>1038</v>
      </c>
      <c r="BH59" s="50">
        <v>848</v>
      </c>
      <c r="BI59" s="19">
        <v>497</v>
      </c>
      <c r="BJ59" s="50">
        <v>341</v>
      </c>
      <c r="BK59" s="19">
        <v>199</v>
      </c>
      <c r="BL59" s="50">
        <v>202</v>
      </c>
      <c r="BM59" s="19">
        <v>5781</v>
      </c>
      <c r="BN59" s="50">
        <v>1311</v>
      </c>
      <c r="BO59" s="52" t="s">
        <v>36</v>
      </c>
      <c r="BP59" s="19">
        <v>803</v>
      </c>
      <c r="BQ59" s="50">
        <v>793</v>
      </c>
      <c r="BR59" s="19">
        <v>1979</v>
      </c>
      <c r="BS59" s="50">
        <v>1196</v>
      </c>
      <c r="BT59" s="19">
        <v>705</v>
      </c>
      <c r="BU59" s="50">
        <v>532</v>
      </c>
      <c r="BV59" s="19">
        <v>0</v>
      </c>
      <c r="BW59" s="50">
        <v>163</v>
      </c>
      <c r="BX59" s="19">
        <v>391</v>
      </c>
      <c r="BY59" s="50">
        <v>333</v>
      </c>
      <c r="BZ59" s="52" t="s">
        <v>36</v>
      </c>
      <c r="CA59" s="19">
        <v>403</v>
      </c>
      <c r="CB59" s="50">
        <v>259</v>
      </c>
      <c r="CC59" s="19">
        <v>1858</v>
      </c>
      <c r="CD59" s="50">
        <v>925</v>
      </c>
      <c r="CE59" s="19">
        <v>1322</v>
      </c>
      <c r="CF59" s="50">
        <v>800</v>
      </c>
      <c r="CG59" s="19">
        <v>928</v>
      </c>
      <c r="CH59" s="50">
        <v>805</v>
      </c>
      <c r="CI59" s="19">
        <v>1608</v>
      </c>
      <c r="CJ59" s="50">
        <v>791</v>
      </c>
      <c r="CK59" s="52" t="s">
        <v>36</v>
      </c>
      <c r="CL59" s="56" t="s">
        <v>61</v>
      </c>
      <c r="CM59" s="50" t="s">
        <v>61</v>
      </c>
      <c r="CN59" s="23">
        <v>917</v>
      </c>
      <c r="CO59" s="50">
        <v>713</v>
      </c>
      <c r="CP59" s="19">
        <v>1116</v>
      </c>
      <c r="CQ59" s="50">
        <v>492</v>
      </c>
      <c r="CR59" s="19">
        <v>152</v>
      </c>
      <c r="CS59" s="50">
        <v>179</v>
      </c>
      <c r="CT59" s="19">
        <v>2015</v>
      </c>
      <c r="CU59" s="50">
        <v>971</v>
      </c>
      <c r="CV59" s="52" t="s">
        <v>36</v>
      </c>
      <c r="CW59" s="19">
        <v>600</v>
      </c>
      <c r="CX59" s="50">
        <v>379</v>
      </c>
      <c r="CY59" s="19">
        <v>1700</v>
      </c>
      <c r="CZ59" s="50">
        <v>1101</v>
      </c>
      <c r="DA59" s="19">
        <v>31595</v>
      </c>
      <c r="DB59" s="50">
        <v>4987</v>
      </c>
      <c r="DC59" s="19">
        <v>587</v>
      </c>
      <c r="DD59" s="50">
        <v>450</v>
      </c>
      <c r="DE59" s="19">
        <v>0</v>
      </c>
      <c r="DF59" s="50">
        <v>163</v>
      </c>
      <c r="DG59" s="52" t="s">
        <v>36</v>
      </c>
      <c r="DH59" s="19">
        <v>1013</v>
      </c>
      <c r="DI59" s="50">
        <v>610</v>
      </c>
      <c r="DJ59" s="19">
        <v>1246</v>
      </c>
      <c r="DK59" s="50">
        <v>620</v>
      </c>
      <c r="DL59" s="19">
        <v>44</v>
      </c>
      <c r="DM59" s="50">
        <v>68</v>
      </c>
      <c r="DN59" s="19">
        <v>942</v>
      </c>
      <c r="DO59" s="50">
        <v>474</v>
      </c>
      <c r="DP59" s="19">
        <v>1763</v>
      </c>
      <c r="DQ59" s="50">
        <v>1572</v>
      </c>
      <c r="DR59" s="52" t="s">
        <v>36</v>
      </c>
      <c r="DS59" s="19">
        <v>16281</v>
      </c>
      <c r="DT59" s="50">
        <v>3206</v>
      </c>
      <c r="DU59" s="19">
        <v>105</v>
      </c>
      <c r="DV59" s="50">
        <v>139</v>
      </c>
      <c r="DW59" s="19">
        <v>47</v>
      </c>
      <c r="DX59" s="50">
        <v>48</v>
      </c>
      <c r="DY59" s="19">
        <v>16129</v>
      </c>
      <c r="DZ59" s="50">
        <v>3205</v>
      </c>
    </row>
    <row r="60" spans="1:130" x14ac:dyDescent="0.2">
      <c r="A60" s="52"/>
      <c r="B60" s="19"/>
      <c r="C60" s="50"/>
      <c r="D60" s="19"/>
      <c r="E60" s="50"/>
      <c r="F60" s="19"/>
      <c r="G60" s="50"/>
      <c r="H60" s="19"/>
      <c r="I60" s="50"/>
      <c r="J60" s="19"/>
      <c r="K60" s="50"/>
      <c r="L60" s="52"/>
      <c r="M60" s="19"/>
      <c r="N60" s="50"/>
      <c r="O60" s="19"/>
      <c r="P60" s="50"/>
      <c r="Q60" s="19"/>
      <c r="R60" s="50"/>
      <c r="S60" s="19"/>
      <c r="T60" s="50"/>
      <c r="U60" s="19"/>
      <c r="V60" s="50"/>
      <c r="W60" s="52"/>
      <c r="X60" s="19"/>
      <c r="Y60" s="50"/>
      <c r="Z60" s="19"/>
      <c r="AA60" s="50"/>
      <c r="AB60" s="19"/>
      <c r="AC60" s="50"/>
      <c r="AD60" s="19"/>
      <c r="AE60" s="50"/>
      <c r="AF60" s="19"/>
      <c r="AG60" s="50"/>
      <c r="AH60" s="52"/>
      <c r="AI60" s="19"/>
      <c r="AJ60" s="50"/>
      <c r="AK60" s="19"/>
      <c r="AL60" s="50"/>
      <c r="AM60" s="19"/>
      <c r="AN60" s="50"/>
      <c r="AO60" s="19"/>
      <c r="AP60" s="50"/>
      <c r="AQ60" s="19"/>
      <c r="AR60" s="50"/>
      <c r="AS60" s="52"/>
      <c r="AT60" s="19"/>
      <c r="AU60" s="50"/>
      <c r="AV60" s="19"/>
      <c r="AW60" s="50"/>
      <c r="AX60" s="19"/>
      <c r="AY60" s="50"/>
      <c r="AZ60" s="19"/>
      <c r="BA60" s="50"/>
      <c r="BB60" s="19"/>
      <c r="BC60" s="50"/>
      <c r="BD60" s="52"/>
      <c r="BE60" s="19"/>
      <c r="BF60" s="50"/>
      <c r="BG60" s="19"/>
      <c r="BH60" s="50"/>
      <c r="BI60" s="19"/>
      <c r="BJ60" s="50"/>
      <c r="BK60" s="19"/>
      <c r="BL60" s="50"/>
      <c r="BM60" s="19"/>
      <c r="BN60" s="50"/>
      <c r="BO60" s="52"/>
      <c r="BP60" s="19"/>
      <c r="BQ60" s="50"/>
      <c r="BR60" s="19"/>
      <c r="BS60" s="50"/>
      <c r="BT60" s="19"/>
      <c r="BU60" s="50"/>
      <c r="BV60" s="19"/>
      <c r="BW60" s="50"/>
      <c r="BX60" s="19"/>
      <c r="BY60" s="50"/>
      <c r="BZ60" s="52"/>
      <c r="CA60" s="19"/>
      <c r="CB60" s="50"/>
      <c r="CC60" s="19"/>
      <c r="CD60" s="50"/>
      <c r="CE60" s="19"/>
      <c r="CF60" s="50"/>
      <c r="CG60" s="19"/>
      <c r="CH60" s="50"/>
      <c r="CI60" s="19"/>
      <c r="CJ60" s="50"/>
      <c r="CK60" s="52"/>
      <c r="CL60" s="56"/>
      <c r="CM60" s="50"/>
      <c r="CN60" s="19"/>
      <c r="CO60" s="50"/>
      <c r="CP60" s="19"/>
      <c r="CQ60" s="50"/>
      <c r="CR60" s="19"/>
      <c r="CS60" s="50"/>
      <c r="CT60" s="19"/>
      <c r="CU60" s="50"/>
      <c r="CV60" s="52"/>
      <c r="CW60" s="19"/>
      <c r="CX60" s="50"/>
      <c r="CY60" s="19"/>
      <c r="CZ60" s="50"/>
      <c r="DA60" s="19"/>
      <c r="DB60" s="50"/>
      <c r="DC60" s="19"/>
      <c r="DD60" s="50"/>
      <c r="DE60" s="19"/>
      <c r="DF60" s="50"/>
      <c r="DG60" s="52"/>
      <c r="DH60" s="19"/>
      <c r="DI60" s="50"/>
      <c r="DJ60" s="19"/>
      <c r="DK60" s="50"/>
      <c r="DL60" s="19"/>
      <c r="DM60" s="50"/>
      <c r="DN60" s="19"/>
      <c r="DO60" s="50"/>
      <c r="DP60" s="19"/>
      <c r="DQ60" s="50"/>
      <c r="DR60" s="52"/>
      <c r="DS60" s="19"/>
      <c r="DT60" s="50"/>
      <c r="DU60" s="19"/>
      <c r="DV60" s="50"/>
      <c r="DW60" s="19"/>
      <c r="DX60" s="50"/>
      <c r="DY60" s="19"/>
      <c r="DZ60" s="50"/>
    </row>
    <row r="61" spans="1:130" x14ac:dyDescent="0.2">
      <c r="A61" s="52" t="s">
        <v>37</v>
      </c>
      <c r="B61" s="19">
        <v>3828714</v>
      </c>
      <c r="C61" s="50">
        <v>3857</v>
      </c>
      <c r="D61" s="19">
        <v>3128121</v>
      </c>
      <c r="E61" s="50">
        <v>20096</v>
      </c>
      <c r="F61" s="19">
        <v>549332</v>
      </c>
      <c r="G61" s="50">
        <v>19087</v>
      </c>
      <c r="H61" s="19">
        <v>127906</v>
      </c>
      <c r="I61" s="50">
        <v>9071</v>
      </c>
      <c r="J61" s="19">
        <v>758</v>
      </c>
      <c r="K61" s="50">
        <v>1071</v>
      </c>
      <c r="L61" s="52" t="s">
        <v>37</v>
      </c>
      <c r="M61" s="19">
        <v>1935</v>
      </c>
      <c r="N61" s="50">
        <v>1062</v>
      </c>
      <c r="O61" s="19">
        <v>7911</v>
      </c>
      <c r="P61" s="50">
        <v>3054</v>
      </c>
      <c r="Q61" s="19">
        <v>988</v>
      </c>
      <c r="R61" s="50">
        <v>1155</v>
      </c>
      <c r="S61" s="19">
        <v>34214</v>
      </c>
      <c r="T61" s="50">
        <v>4555</v>
      </c>
      <c r="U61" s="19">
        <v>2110</v>
      </c>
      <c r="V61" s="50">
        <v>659</v>
      </c>
      <c r="W61" s="52" t="s">
        <v>37</v>
      </c>
      <c r="X61" s="19">
        <v>949</v>
      </c>
      <c r="Y61" s="50">
        <v>564</v>
      </c>
      <c r="Z61" s="19">
        <v>251</v>
      </c>
      <c r="AA61" s="50">
        <v>264</v>
      </c>
      <c r="AB61" s="19">
        <v>349</v>
      </c>
      <c r="AC61" s="50">
        <v>291</v>
      </c>
      <c r="AD61" s="19">
        <v>3384</v>
      </c>
      <c r="AE61" s="50">
        <v>1934</v>
      </c>
      <c r="AF61" s="19">
        <v>1946</v>
      </c>
      <c r="AG61" s="50">
        <v>1914</v>
      </c>
      <c r="AH61" s="52" t="s">
        <v>37</v>
      </c>
      <c r="AI61" s="19">
        <v>2491</v>
      </c>
      <c r="AJ61" s="50">
        <v>1173</v>
      </c>
      <c r="AK61" s="19">
        <v>6236</v>
      </c>
      <c r="AL61" s="50">
        <v>2097</v>
      </c>
      <c r="AM61" s="19">
        <v>1350</v>
      </c>
      <c r="AN61" s="50">
        <v>663</v>
      </c>
      <c r="AO61" s="19">
        <v>1371</v>
      </c>
      <c r="AP61" s="50">
        <v>1707</v>
      </c>
      <c r="AQ61" s="19">
        <v>659</v>
      </c>
      <c r="AR61" s="50">
        <v>627</v>
      </c>
      <c r="AS61" s="52" t="s">
        <v>37</v>
      </c>
      <c r="AT61" s="19">
        <v>1263</v>
      </c>
      <c r="AU61" s="50">
        <v>1355</v>
      </c>
      <c r="AV61" s="19">
        <v>71</v>
      </c>
      <c r="AW61" s="50">
        <v>118</v>
      </c>
      <c r="AX61" s="19">
        <v>0</v>
      </c>
      <c r="AY61" s="50">
        <v>203</v>
      </c>
      <c r="AZ61" s="19">
        <v>269</v>
      </c>
      <c r="BA61" s="50">
        <v>320</v>
      </c>
      <c r="BB61" s="19">
        <v>453</v>
      </c>
      <c r="BC61" s="50">
        <v>482</v>
      </c>
      <c r="BD61" s="52" t="s">
        <v>37</v>
      </c>
      <c r="BE61" s="19">
        <v>1423</v>
      </c>
      <c r="BF61" s="50">
        <v>768</v>
      </c>
      <c r="BG61" s="19">
        <v>1652</v>
      </c>
      <c r="BH61" s="50">
        <v>1174</v>
      </c>
      <c r="BI61" s="19">
        <v>1413</v>
      </c>
      <c r="BJ61" s="50">
        <v>863</v>
      </c>
      <c r="BK61" s="19">
        <v>7</v>
      </c>
      <c r="BL61" s="50">
        <v>14</v>
      </c>
      <c r="BM61" s="19">
        <v>1172</v>
      </c>
      <c r="BN61" s="50">
        <v>664</v>
      </c>
      <c r="BO61" s="52" t="s">
        <v>37</v>
      </c>
      <c r="BP61" s="19">
        <v>1079</v>
      </c>
      <c r="BQ61" s="50">
        <v>784</v>
      </c>
      <c r="BR61" s="19">
        <v>324</v>
      </c>
      <c r="BS61" s="50">
        <v>342</v>
      </c>
      <c r="BT61" s="19">
        <v>7222</v>
      </c>
      <c r="BU61" s="50">
        <v>3426</v>
      </c>
      <c r="BV61" s="19">
        <v>427</v>
      </c>
      <c r="BW61" s="50">
        <v>404</v>
      </c>
      <c r="BX61" s="19">
        <v>1322</v>
      </c>
      <c r="BY61" s="50">
        <v>771</v>
      </c>
      <c r="BZ61" s="52" t="s">
        <v>37</v>
      </c>
      <c r="CA61" s="19">
        <v>537</v>
      </c>
      <c r="CB61" s="50">
        <v>449</v>
      </c>
      <c r="CC61" s="19">
        <v>2056</v>
      </c>
      <c r="CD61" s="50">
        <v>850</v>
      </c>
      <c r="CE61" s="19">
        <v>1099</v>
      </c>
      <c r="CF61" s="50">
        <v>740</v>
      </c>
      <c r="CG61" s="19">
        <v>313</v>
      </c>
      <c r="CH61" s="50">
        <v>340</v>
      </c>
      <c r="CI61" s="19">
        <v>949</v>
      </c>
      <c r="CJ61" s="50">
        <v>789</v>
      </c>
      <c r="CK61" s="52" t="s">
        <v>37</v>
      </c>
      <c r="CL61" s="19">
        <v>2034</v>
      </c>
      <c r="CM61" s="50">
        <v>1244</v>
      </c>
      <c r="CN61" s="56" t="s">
        <v>61</v>
      </c>
      <c r="CO61" s="50" t="s">
        <v>61</v>
      </c>
      <c r="CP61" s="23">
        <v>1407</v>
      </c>
      <c r="CQ61" s="50">
        <v>775</v>
      </c>
      <c r="CR61" s="19">
        <v>0</v>
      </c>
      <c r="CS61" s="50">
        <v>203</v>
      </c>
      <c r="CT61" s="19">
        <v>370</v>
      </c>
      <c r="CU61" s="50">
        <v>292</v>
      </c>
      <c r="CV61" s="52" t="s">
        <v>37</v>
      </c>
      <c r="CW61" s="19">
        <v>417</v>
      </c>
      <c r="CX61" s="50">
        <v>395</v>
      </c>
      <c r="CY61" s="19">
        <v>673</v>
      </c>
      <c r="CZ61" s="50">
        <v>420</v>
      </c>
      <c r="DA61" s="19">
        <v>4498</v>
      </c>
      <c r="DB61" s="50">
        <v>2398</v>
      </c>
      <c r="DC61" s="19">
        <v>3443</v>
      </c>
      <c r="DD61" s="50">
        <v>1781</v>
      </c>
      <c r="DE61" s="19">
        <v>176</v>
      </c>
      <c r="DF61" s="50">
        <v>203</v>
      </c>
      <c r="DG61" s="52" t="s">
        <v>37</v>
      </c>
      <c r="DH61" s="19">
        <v>1179</v>
      </c>
      <c r="DI61" s="50">
        <v>619</v>
      </c>
      <c r="DJ61" s="19">
        <v>21862</v>
      </c>
      <c r="DK61" s="50">
        <v>3732</v>
      </c>
      <c r="DL61" s="19">
        <v>66</v>
      </c>
      <c r="DM61" s="50">
        <v>115</v>
      </c>
      <c r="DN61" s="19">
        <v>914</v>
      </c>
      <c r="DO61" s="50">
        <v>697</v>
      </c>
      <c r="DP61" s="19">
        <v>914</v>
      </c>
      <c r="DQ61" s="50">
        <v>880</v>
      </c>
      <c r="DR61" s="52" t="s">
        <v>37</v>
      </c>
      <c r="DS61" s="19">
        <v>23355</v>
      </c>
      <c r="DT61" s="50">
        <v>4384</v>
      </c>
      <c r="DU61" s="19">
        <v>4</v>
      </c>
      <c r="DV61" s="50">
        <v>8</v>
      </c>
      <c r="DW61" s="19">
        <v>549</v>
      </c>
      <c r="DX61" s="50">
        <v>523</v>
      </c>
      <c r="DY61" s="19">
        <v>22802</v>
      </c>
      <c r="DZ61" s="50">
        <v>4332</v>
      </c>
    </row>
    <row r="62" spans="1:130" x14ac:dyDescent="0.2">
      <c r="A62" s="52" t="s">
        <v>38</v>
      </c>
      <c r="B62" s="19">
        <v>12610486</v>
      </c>
      <c r="C62" s="50">
        <v>5092</v>
      </c>
      <c r="D62" s="19">
        <v>11099077</v>
      </c>
      <c r="E62" s="50">
        <v>27780</v>
      </c>
      <c r="F62" s="19">
        <v>1224564</v>
      </c>
      <c r="G62" s="50">
        <v>25195</v>
      </c>
      <c r="H62" s="19">
        <v>234291</v>
      </c>
      <c r="I62" s="50">
        <v>11246</v>
      </c>
      <c r="J62" s="19">
        <v>1332</v>
      </c>
      <c r="K62" s="50">
        <v>684</v>
      </c>
      <c r="L62" s="52" t="s">
        <v>38</v>
      </c>
      <c r="M62" s="19">
        <v>759</v>
      </c>
      <c r="N62" s="50">
        <v>664</v>
      </c>
      <c r="O62" s="19">
        <v>2278</v>
      </c>
      <c r="P62" s="50">
        <v>917</v>
      </c>
      <c r="Q62" s="19">
        <v>582</v>
      </c>
      <c r="R62" s="50">
        <v>601</v>
      </c>
      <c r="S62" s="19">
        <v>10672</v>
      </c>
      <c r="T62" s="50">
        <v>2349</v>
      </c>
      <c r="U62" s="19">
        <v>2491</v>
      </c>
      <c r="V62" s="50">
        <v>1027</v>
      </c>
      <c r="W62" s="52" t="s">
        <v>38</v>
      </c>
      <c r="X62" s="19">
        <v>4150</v>
      </c>
      <c r="Y62" s="50">
        <v>993</v>
      </c>
      <c r="Z62" s="19">
        <v>5177</v>
      </c>
      <c r="AA62" s="50">
        <v>1304</v>
      </c>
      <c r="AB62" s="19">
        <v>1401</v>
      </c>
      <c r="AC62" s="50">
        <v>584</v>
      </c>
      <c r="AD62" s="19">
        <v>19299</v>
      </c>
      <c r="AE62" s="50">
        <v>3790</v>
      </c>
      <c r="AF62" s="19">
        <v>4627</v>
      </c>
      <c r="AG62" s="50">
        <v>1185</v>
      </c>
      <c r="AH62" s="52" t="s">
        <v>38</v>
      </c>
      <c r="AI62" s="19">
        <v>495</v>
      </c>
      <c r="AJ62" s="50">
        <v>369</v>
      </c>
      <c r="AK62" s="19">
        <v>236</v>
      </c>
      <c r="AL62" s="50">
        <v>223</v>
      </c>
      <c r="AM62" s="19">
        <v>3902</v>
      </c>
      <c r="AN62" s="50">
        <v>1438</v>
      </c>
      <c r="AO62" s="19">
        <v>4086</v>
      </c>
      <c r="AP62" s="50">
        <v>1429</v>
      </c>
      <c r="AQ62" s="19">
        <v>1176</v>
      </c>
      <c r="AR62" s="50">
        <v>960</v>
      </c>
      <c r="AS62" s="52" t="s">
        <v>38</v>
      </c>
      <c r="AT62" s="19">
        <v>2323</v>
      </c>
      <c r="AU62" s="50">
        <v>1449</v>
      </c>
      <c r="AV62" s="19">
        <v>4013</v>
      </c>
      <c r="AW62" s="50">
        <v>1826</v>
      </c>
      <c r="AX62" s="19">
        <v>615</v>
      </c>
      <c r="AY62" s="50">
        <v>294</v>
      </c>
      <c r="AZ62" s="19">
        <v>608</v>
      </c>
      <c r="BA62" s="50">
        <v>328</v>
      </c>
      <c r="BB62" s="19">
        <v>17751</v>
      </c>
      <c r="BC62" s="50">
        <v>3723</v>
      </c>
      <c r="BD62" s="52" t="s">
        <v>38</v>
      </c>
      <c r="BE62" s="19">
        <v>6284</v>
      </c>
      <c r="BF62" s="50">
        <v>1711</v>
      </c>
      <c r="BG62" s="19">
        <v>4406</v>
      </c>
      <c r="BH62" s="50">
        <v>1278</v>
      </c>
      <c r="BI62" s="19">
        <v>853</v>
      </c>
      <c r="BJ62" s="50">
        <v>592</v>
      </c>
      <c r="BK62" s="19">
        <v>1238</v>
      </c>
      <c r="BL62" s="50">
        <v>943</v>
      </c>
      <c r="BM62" s="19">
        <v>1761</v>
      </c>
      <c r="BN62" s="50">
        <v>1063</v>
      </c>
      <c r="BO62" s="52" t="s">
        <v>38</v>
      </c>
      <c r="BP62" s="19">
        <v>338</v>
      </c>
      <c r="BQ62" s="50">
        <v>308</v>
      </c>
      <c r="BR62" s="19">
        <v>582</v>
      </c>
      <c r="BS62" s="50">
        <v>439</v>
      </c>
      <c r="BT62" s="19">
        <v>1057</v>
      </c>
      <c r="BU62" s="50">
        <v>501</v>
      </c>
      <c r="BV62" s="19">
        <v>1326</v>
      </c>
      <c r="BW62" s="50">
        <v>520</v>
      </c>
      <c r="BX62" s="19">
        <v>36133</v>
      </c>
      <c r="BY62" s="50">
        <v>4167</v>
      </c>
      <c r="BZ62" s="52" t="s">
        <v>38</v>
      </c>
      <c r="CA62" s="19">
        <v>325</v>
      </c>
      <c r="CB62" s="50">
        <v>405</v>
      </c>
      <c r="CC62" s="19">
        <v>29436</v>
      </c>
      <c r="CD62" s="50">
        <v>3921</v>
      </c>
      <c r="CE62" s="19">
        <v>11254</v>
      </c>
      <c r="CF62" s="50">
        <v>3103</v>
      </c>
      <c r="CG62" s="19">
        <v>195</v>
      </c>
      <c r="CH62" s="50">
        <v>208</v>
      </c>
      <c r="CI62" s="19">
        <v>13075</v>
      </c>
      <c r="CJ62" s="50">
        <v>2133</v>
      </c>
      <c r="CK62" s="52" t="s">
        <v>38</v>
      </c>
      <c r="CL62" s="19">
        <v>283</v>
      </c>
      <c r="CM62" s="50">
        <v>220</v>
      </c>
      <c r="CN62" s="19">
        <v>1594</v>
      </c>
      <c r="CO62" s="50">
        <v>1022</v>
      </c>
      <c r="CP62" s="56" t="s">
        <v>61</v>
      </c>
      <c r="CQ62" s="50" t="s">
        <v>61</v>
      </c>
      <c r="CR62" s="23">
        <v>799</v>
      </c>
      <c r="CS62" s="50">
        <v>558</v>
      </c>
      <c r="CT62" s="19">
        <v>3438</v>
      </c>
      <c r="CU62" s="50">
        <v>1057</v>
      </c>
      <c r="CV62" s="52" t="s">
        <v>38</v>
      </c>
      <c r="CW62" s="19">
        <v>142</v>
      </c>
      <c r="CX62" s="50">
        <v>140</v>
      </c>
      <c r="CY62" s="19">
        <v>3742</v>
      </c>
      <c r="CZ62" s="50">
        <v>1402</v>
      </c>
      <c r="DA62" s="19">
        <v>7006</v>
      </c>
      <c r="DB62" s="50">
        <v>1441</v>
      </c>
      <c r="DC62" s="19">
        <v>1246</v>
      </c>
      <c r="DD62" s="50">
        <v>776</v>
      </c>
      <c r="DE62" s="19">
        <v>446</v>
      </c>
      <c r="DF62" s="50">
        <v>327</v>
      </c>
      <c r="DG62" s="52" t="s">
        <v>38</v>
      </c>
      <c r="DH62" s="19">
        <v>8419</v>
      </c>
      <c r="DI62" s="50">
        <v>1530</v>
      </c>
      <c r="DJ62" s="19">
        <v>3688</v>
      </c>
      <c r="DK62" s="50">
        <v>1533</v>
      </c>
      <c r="DL62" s="19">
        <v>4631</v>
      </c>
      <c r="DM62" s="50">
        <v>1483</v>
      </c>
      <c r="DN62" s="19">
        <v>2426</v>
      </c>
      <c r="DO62" s="50">
        <v>1046</v>
      </c>
      <c r="DP62" s="19">
        <v>195</v>
      </c>
      <c r="DQ62" s="50">
        <v>237</v>
      </c>
      <c r="DR62" s="52" t="s">
        <v>38</v>
      </c>
      <c r="DS62" s="19">
        <v>52554</v>
      </c>
      <c r="DT62" s="50">
        <v>5764</v>
      </c>
      <c r="DU62" s="19">
        <v>2723</v>
      </c>
      <c r="DV62" s="50">
        <v>1294</v>
      </c>
      <c r="DW62" s="19">
        <v>166</v>
      </c>
      <c r="DX62" s="50">
        <v>243</v>
      </c>
      <c r="DY62" s="19">
        <v>49665</v>
      </c>
      <c r="DZ62" s="50">
        <v>5697</v>
      </c>
    </row>
    <row r="63" spans="1:130" x14ac:dyDescent="0.2">
      <c r="A63" s="52" t="s">
        <v>40</v>
      </c>
      <c r="B63" s="19">
        <v>1040022</v>
      </c>
      <c r="C63" s="50">
        <v>1440</v>
      </c>
      <c r="D63" s="19">
        <v>903786</v>
      </c>
      <c r="E63" s="50">
        <v>8645</v>
      </c>
      <c r="F63" s="19">
        <v>101689</v>
      </c>
      <c r="G63" s="50">
        <v>7813</v>
      </c>
      <c r="H63" s="19">
        <v>26769</v>
      </c>
      <c r="I63" s="50">
        <v>2836</v>
      </c>
      <c r="J63" s="19">
        <v>0</v>
      </c>
      <c r="K63" s="50">
        <v>207</v>
      </c>
      <c r="L63" s="52" t="s">
        <v>40</v>
      </c>
      <c r="M63" s="19">
        <v>0</v>
      </c>
      <c r="N63" s="50">
        <v>207</v>
      </c>
      <c r="O63" s="19">
        <v>214</v>
      </c>
      <c r="P63" s="50">
        <v>348</v>
      </c>
      <c r="Q63" s="19">
        <v>0</v>
      </c>
      <c r="R63" s="50">
        <v>207</v>
      </c>
      <c r="S63" s="19">
        <v>1949</v>
      </c>
      <c r="T63" s="50">
        <v>734</v>
      </c>
      <c r="U63" s="19">
        <v>301</v>
      </c>
      <c r="V63" s="50">
        <v>271</v>
      </c>
      <c r="W63" s="52" t="s">
        <v>40</v>
      </c>
      <c r="X63" s="19">
        <v>2613</v>
      </c>
      <c r="Y63" s="50">
        <v>984</v>
      </c>
      <c r="Z63" s="19">
        <v>0</v>
      </c>
      <c r="AA63" s="50">
        <v>207</v>
      </c>
      <c r="AB63" s="19">
        <v>0</v>
      </c>
      <c r="AC63" s="50">
        <v>207</v>
      </c>
      <c r="AD63" s="19">
        <v>2230</v>
      </c>
      <c r="AE63" s="50">
        <v>915</v>
      </c>
      <c r="AF63" s="19">
        <v>476</v>
      </c>
      <c r="AG63" s="50">
        <v>361</v>
      </c>
      <c r="AH63" s="52" t="s">
        <v>40</v>
      </c>
      <c r="AI63" s="19">
        <v>0</v>
      </c>
      <c r="AJ63" s="50">
        <v>207</v>
      </c>
      <c r="AK63" s="19">
        <v>107</v>
      </c>
      <c r="AL63" s="50">
        <v>199</v>
      </c>
      <c r="AM63" s="19">
        <v>373</v>
      </c>
      <c r="AN63" s="50">
        <v>375</v>
      </c>
      <c r="AO63" s="19">
        <v>41</v>
      </c>
      <c r="AP63" s="50">
        <v>95</v>
      </c>
      <c r="AQ63" s="19">
        <v>82</v>
      </c>
      <c r="AR63" s="50">
        <v>145</v>
      </c>
      <c r="AS63" s="52" t="s">
        <v>40</v>
      </c>
      <c r="AT63" s="19">
        <v>374</v>
      </c>
      <c r="AU63" s="50">
        <v>433</v>
      </c>
      <c r="AV63" s="19">
        <v>211</v>
      </c>
      <c r="AW63" s="50">
        <v>318</v>
      </c>
      <c r="AX63" s="19">
        <v>121</v>
      </c>
      <c r="AY63" s="50">
        <v>185</v>
      </c>
      <c r="AZ63" s="19">
        <v>228</v>
      </c>
      <c r="BA63" s="50">
        <v>177</v>
      </c>
      <c r="BB63" s="19">
        <v>472</v>
      </c>
      <c r="BC63" s="50">
        <v>323</v>
      </c>
      <c r="BD63" s="52" t="s">
        <v>40</v>
      </c>
      <c r="BE63" s="19">
        <v>7715</v>
      </c>
      <c r="BF63" s="50">
        <v>1532</v>
      </c>
      <c r="BG63" s="19">
        <v>178</v>
      </c>
      <c r="BH63" s="50">
        <v>117</v>
      </c>
      <c r="BI63" s="19">
        <v>27</v>
      </c>
      <c r="BJ63" s="50">
        <v>60</v>
      </c>
      <c r="BK63" s="19">
        <v>0</v>
      </c>
      <c r="BL63" s="50">
        <v>207</v>
      </c>
      <c r="BM63" s="19">
        <v>109</v>
      </c>
      <c r="BN63" s="50">
        <v>163</v>
      </c>
      <c r="BO63" s="52" t="s">
        <v>40</v>
      </c>
      <c r="BP63" s="19">
        <v>0</v>
      </c>
      <c r="BQ63" s="50">
        <v>207</v>
      </c>
      <c r="BR63" s="19">
        <v>0</v>
      </c>
      <c r="BS63" s="50">
        <v>207</v>
      </c>
      <c r="BT63" s="19">
        <v>0</v>
      </c>
      <c r="BU63" s="50">
        <v>207</v>
      </c>
      <c r="BV63" s="19">
        <v>941</v>
      </c>
      <c r="BW63" s="50">
        <v>745</v>
      </c>
      <c r="BX63" s="19">
        <v>1224</v>
      </c>
      <c r="BY63" s="50">
        <v>501</v>
      </c>
      <c r="BZ63" s="52" t="s">
        <v>40</v>
      </c>
      <c r="CA63" s="19">
        <v>93</v>
      </c>
      <c r="CB63" s="50">
        <v>153</v>
      </c>
      <c r="CC63" s="19">
        <v>2776</v>
      </c>
      <c r="CD63" s="50">
        <v>1118</v>
      </c>
      <c r="CE63" s="19">
        <v>259</v>
      </c>
      <c r="CF63" s="50">
        <v>212</v>
      </c>
      <c r="CG63" s="19">
        <v>0</v>
      </c>
      <c r="CH63" s="50">
        <v>207</v>
      </c>
      <c r="CI63" s="19">
        <v>60</v>
      </c>
      <c r="CJ63" s="50">
        <v>89</v>
      </c>
      <c r="CK63" s="52" t="s">
        <v>40</v>
      </c>
      <c r="CL63" s="19">
        <v>0</v>
      </c>
      <c r="CM63" s="50">
        <v>207</v>
      </c>
      <c r="CN63" s="19">
        <v>57</v>
      </c>
      <c r="CO63" s="50">
        <v>94</v>
      </c>
      <c r="CP63" s="19">
        <v>1125</v>
      </c>
      <c r="CQ63" s="50">
        <v>725</v>
      </c>
      <c r="CR63" s="56" t="s">
        <v>61</v>
      </c>
      <c r="CS63" s="50" t="s">
        <v>61</v>
      </c>
      <c r="CT63" s="23">
        <v>223</v>
      </c>
      <c r="CU63" s="50">
        <v>232</v>
      </c>
      <c r="CV63" s="52" t="s">
        <v>40</v>
      </c>
      <c r="CW63" s="19">
        <v>0</v>
      </c>
      <c r="CX63" s="50">
        <v>207</v>
      </c>
      <c r="CY63" s="19">
        <v>210</v>
      </c>
      <c r="CZ63" s="50">
        <v>187</v>
      </c>
      <c r="DA63" s="19">
        <v>207</v>
      </c>
      <c r="DB63" s="50">
        <v>153</v>
      </c>
      <c r="DC63" s="19">
        <v>181</v>
      </c>
      <c r="DD63" s="50">
        <v>267</v>
      </c>
      <c r="DE63" s="19">
        <v>621</v>
      </c>
      <c r="DF63" s="50">
        <v>328</v>
      </c>
      <c r="DG63" s="52" t="s">
        <v>40</v>
      </c>
      <c r="DH63" s="19">
        <v>485</v>
      </c>
      <c r="DI63" s="50">
        <v>448</v>
      </c>
      <c r="DJ63" s="19">
        <v>262</v>
      </c>
      <c r="DK63" s="50">
        <v>277</v>
      </c>
      <c r="DL63" s="19">
        <v>199</v>
      </c>
      <c r="DM63" s="50">
        <v>253</v>
      </c>
      <c r="DN63" s="19">
        <v>2</v>
      </c>
      <c r="DO63" s="50">
        <v>5</v>
      </c>
      <c r="DP63" s="19">
        <v>23</v>
      </c>
      <c r="DQ63" s="50">
        <v>47</v>
      </c>
      <c r="DR63" s="52" t="s">
        <v>40</v>
      </c>
      <c r="DS63" s="19">
        <v>7778</v>
      </c>
      <c r="DT63" s="50">
        <v>1837</v>
      </c>
      <c r="DU63" s="19">
        <v>293</v>
      </c>
      <c r="DV63" s="50">
        <v>292</v>
      </c>
      <c r="DW63" s="19">
        <v>249</v>
      </c>
      <c r="DX63" s="50">
        <v>353</v>
      </c>
      <c r="DY63" s="19">
        <v>7236</v>
      </c>
      <c r="DZ63" s="50">
        <v>1796</v>
      </c>
    </row>
    <row r="64" spans="1:130" x14ac:dyDescent="0.2">
      <c r="A64" s="52" t="s">
        <v>41</v>
      </c>
      <c r="B64" s="19">
        <v>4624180</v>
      </c>
      <c r="C64" s="50">
        <v>3871</v>
      </c>
      <c r="D64" s="19">
        <v>3899705</v>
      </c>
      <c r="E64" s="50">
        <v>25459</v>
      </c>
      <c r="F64" s="19">
        <v>546666</v>
      </c>
      <c r="G64" s="50">
        <v>21151</v>
      </c>
      <c r="H64" s="19">
        <v>157644</v>
      </c>
      <c r="I64" s="50">
        <v>12647</v>
      </c>
      <c r="J64" s="19">
        <v>2999</v>
      </c>
      <c r="K64" s="50">
        <v>1543</v>
      </c>
      <c r="L64" s="52" t="s">
        <v>41</v>
      </c>
      <c r="M64" s="19">
        <v>2421</v>
      </c>
      <c r="N64" s="50">
        <v>1281</v>
      </c>
      <c r="O64" s="19">
        <v>1971</v>
      </c>
      <c r="P64" s="50">
        <v>1391</v>
      </c>
      <c r="Q64" s="19">
        <v>1333</v>
      </c>
      <c r="R64" s="50">
        <v>1301</v>
      </c>
      <c r="S64" s="19">
        <v>6592</v>
      </c>
      <c r="T64" s="50">
        <v>1789</v>
      </c>
      <c r="U64" s="19">
        <v>1000</v>
      </c>
      <c r="V64" s="50">
        <v>598</v>
      </c>
      <c r="W64" s="52" t="s">
        <v>41</v>
      </c>
      <c r="X64" s="19">
        <v>1752</v>
      </c>
      <c r="Y64" s="50">
        <v>1005</v>
      </c>
      <c r="Z64" s="19">
        <v>841</v>
      </c>
      <c r="AA64" s="50">
        <v>746</v>
      </c>
      <c r="AB64" s="19">
        <v>589</v>
      </c>
      <c r="AC64" s="50">
        <v>681</v>
      </c>
      <c r="AD64" s="19">
        <v>15476</v>
      </c>
      <c r="AE64" s="50">
        <v>4230</v>
      </c>
      <c r="AF64" s="19">
        <v>16355</v>
      </c>
      <c r="AG64" s="50">
        <v>2798</v>
      </c>
      <c r="AH64" s="52" t="s">
        <v>41</v>
      </c>
      <c r="AI64" s="19">
        <v>712</v>
      </c>
      <c r="AJ64" s="50">
        <v>626</v>
      </c>
      <c r="AK64" s="19">
        <v>55</v>
      </c>
      <c r="AL64" s="50">
        <v>68</v>
      </c>
      <c r="AM64" s="19">
        <v>2371</v>
      </c>
      <c r="AN64" s="50">
        <v>831</v>
      </c>
      <c r="AO64" s="19">
        <v>3249</v>
      </c>
      <c r="AP64" s="50">
        <v>1601</v>
      </c>
      <c r="AQ64" s="19">
        <v>1379</v>
      </c>
      <c r="AR64" s="50">
        <v>1468</v>
      </c>
      <c r="AS64" s="52" t="s">
        <v>41</v>
      </c>
      <c r="AT64" s="19">
        <v>1885</v>
      </c>
      <c r="AU64" s="50">
        <v>1445</v>
      </c>
      <c r="AV64" s="19">
        <v>2454</v>
      </c>
      <c r="AW64" s="50">
        <v>1692</v>
      </c>
      <c r="AX64" s="19">
        <v>878</v>
      </c>
      <c r="AY64" s="50">
        <v>486</v>
      </c>
      <c r="AZ64" s="19">
        <v>652</v>
      </c>
      <c r="BA64" s="50">
        <v>566</v>
      </c>
      <c r="BB64" s="19">
        <v>3807</v>
      </c>
      <c r="BC64" s="50">
        <v>1261</v>
      </c>
      <c r="BD64" s="52" t="s">
        <v>41</v>
      </c>
      <c r="BE64" s="19">
        <v>730</v>
      </c>
      <c r="BF64" s="50">
        <v>447</v>
      </c>
      <c r="BG64" s="19">
        <v>4483</v>
      </c>
      <c r="BH64" s="50">
        <v>1737</v>
      </c>
      <c r="BI64" s="19">
        <v>471</v>
      </c>
      <c r="BJ64" s="50">
        <v>393</v>
      </c>
      <c r="BK64" s="19">
        <v>2163</v>
      </c>
      <c r="BL64" s="50">
        <v>1979</v>
      </c>
      <c r="BM64" s="19">
        <v>1522</v>
      </c>
      <c r="BN64" s="50">
        <v>1671</v>
      </c>
      <c r="BO64" s="52" t="s">
        <v>41</v>
      </c>
      <c r="BP64" s="19">
        <v>915</v>
      </c>
      <c r="BQ64" s="50">
        <v>999</v>
      </c>
      <c r="BR64" s="19">
        <v>204</v>
      </c>
      <c r="BS64" s="50">
        <v>329</v>
      </c>
      <c r="BT64" s="19">
        <v>1017</v>
      </c>
      <c r="BU64" s="50">
        <v>722</v>
      </c>
      <c r="BV64" s="19">
        <v>372</v>
      </c>
      <c r="BW64" s="50">
        <v>280</v>
      </c>
      <c r="BX64" s="19">
        <v>4241</v>
      </c>
      <c r="BY64" s="50">
        <v>1445</v>
      </c>
      <c r="BZ64" s="52" t="s">
        <v>41</v>
      </c>
      <c r="CA64" s="19">
        <v>598</v>
      </c>
      <c r="CB64" s="50">
        <v>609</v>
      </c>
      <c r="CC64" s="19">
        <v>11317</v>
      </c>
      <c r="CD64" s="50">
        <v>3991</v>
      </c>
      <c r="CE64" s="19">
        <v>23102</v>
      </c>
      <c r="CF64" s="50">
        <v>4356</v>
      </c>
      <c r="CG64" s="19">
        <v>271</v>
      </c>
      <c r="CH64" s="50">
        <v>213</v>
      </c>
      <c r="CI64" s="19">
        <v>6327</v>
      </c>
      <c r="CJ64" s="50">
        <v>2177</v>
      </c>
      <c r="CK64" s="52" t="s">
        <v>41</v>
      </c>
      <c r="CL64" s="19">
        <v>1008</v>
      </c>
      <c r="CM64" s="50">
        <v>934</v>
      </c>
      <c r="CN64" s="19">
        <v>833</v>
      </c>
      <c r="CO64" s="50">
        <v>583</v>
      </c>
      <c r="CP64" s="19">
        <v>3523</v>
      </c>
      <c r="CQ64" s="50">
        <v>1139</v>
      </c>
      <c r="CR64" s="19">
        <v>453</v>
      </c>
      <c r="CS64" s="50">
        <v>360</v>
      </c>
      <c r="CT64" s="56" t="s">
        <v>61</v>
      </c>
      <c r="CU64" s="50" t="s">
        <v>61</v>
      </c>
      <c r="CV64" s="52" t="s">
        <v>41</v>
      </c>
      <c r="CW64" s="23">
        <v>62</v>
      </c>
      <c r="CX64" s="50">
        <v>107</v>
      </c>
      <c r="CY64" s="19">
        <v>3324</v>
      </c>
      <c r="CZ64" s="50">
        <v>1252</v>
      </c>
      <c r="DA64" s="19">
        <v>8623</v>
      </c>
      <c r="DB64" s="50">
        <v>4005</v>
      </c>
      <c r="DC64" s="19">
        <v>181</v>
      </c>
      <c r="DD64" s="50">
        <v>188</v>
      </c>
      <c r="DE64" s="19">
        <v>91</v>
      </c>
      <c r="DF64" s="50">
        <v>115</v>
      </c>
      <c r="DG64" s="52" t="s">
        <v>41</v>
      </c>
      <c r="DH64" s="19">
        <v>7879</v>
      </c>
      <c r="DI64" s="50">
        <v>2193</v>
      </c>
      <c r="DJ64" s="19">
        <v>2510</v>
      </c>
      <c r="DK64" s="50">
        <v>1257</v>
      </c>
      <c r="DL64" s="19">
        <v>1680</v>
      </c>
      <c r="DM64" s="50">
        <v>1114</v>
      </c>
      <c r="DN64" s="19">
        <v>341</v>
      </c>
      <c r="DO64" s="50">
        <v>291</v>
      </c>
      <c r="DP64" s="19">
        <v>632</v>
      </c>
      <c r="DQ64" s="50">
        <v>647</v>
      </c>
      <c r="DR64" s="52" t="s">
        <v>41</v>
      </c>
      <c r="DS64" s="19">
        <v>20165</v>
      </c>
      <c r="DT64" s="50">
        <v>6013</v>
      </c>
      <c r="DU64" s="19">
        <v>2166</v>
      </c>
      <c r="DV64" s="50">
        <v>1534</v>
      </c>
      <c r="DW64" s="19">
        <v>203</v>
      </c>
      <c r="DX64" s="50">
        <v>195</v>
      </c>
      <c r="DY64" s="19">
        <v>17796</v>
      </c>
      <c r="DZ64" s="50">
        <v>5881</v>
      </c>
    </row>
    <row r="65" spans="1:130" x14ac:dyDescent="0.2">
      <c r="A65" s="52" t="s">
        <v>42</v>
      </c>
      <c r="B65" s="19">
        <v>814175</v>
      </c>
      <c r="C65" s="50">
        <v>1297</v>
      </c>
      <c r="D65" s="19">
        <v>688436</v>
      </c>
      <c r="E65" s="50">
        <v>7824</v>
      </c>
      <c r="F65" s="19">
        <v>94655</v>
      </c>
      <c r="G65" s="50">
        <v>6542</v>
      </c>
      <c r="H65" s="19">
        <v>27506</v>
      </c>
      <c r="I65" s="50">
        <v>3893</v>
      </c>
      <c r="J65" s="19">
        <v>0</v>
      </c>
      <c r="K65" s="50">
        <v>155</v>
      </c>
      <c r="L65" s="52" t="s">
        <v>42</v>
      </c>
      <c r="M65" s="19">
        <v>554</v>
      </c>
      <c r="N65" s="50">
        <v>492</v>
      </c>
      <c r="O65" s="19">
        <v>1422</v>
      </c>
      <c r="P65" s="50">
        <v>1445</v>
      </c>
      <c r="Q65" s="19">
        <v>659</v>
      </c>
      <c r="R65" s="50">
        <v>778</v>
      </c>
      <c r="S65" s="19">
        <v>1286</v>
      </c>
      <c r="T65" s="50">
        <v>622</v>
      </c>
      <c r="U65" s="19">
        <v>1021</v>
      </c>
      <c r="V65" s="50">
        <v>604</v>
      </c>
      <c r="W65" s="52" t="s">
        <v>42</v>
      </c>
      <c r="X65" s="19">
        <v>0</v>
      </c>
      <c r="Y65" s="50">
        <v>155</v>
      </c>
      <c r="Z65" s="19">
        <v>0</v>
      </c>
      <c r="AA65" s="50">
        <v>155</v>
      </c>
      <c r="AB65" s="19">
        <v>0</v>
      </c>
      <c r="AC65" s="50">
        <v>155</v>
      </c>
      <c r="AD65" s="19">
        <v>101</v>
      </c>
      <c r="AE65" s="50">
        <v>102</v>
      </c>
      <c r="AF65" s="19">
        <v>69</v>
      </c>
      <c r="AG65" s="50">
        <v>104</v>
      </c>
      <c r="AH65" s="52" t="s">
        <v>42</v>
      </c>
      <c r="AI65" s="19">
        <v>0</v>
      </c>
      <c r="AJ65" s="50">
        <v>155</v>
      </c>
      <c r="AK65" s="19">
        <v>186</v>
      </c>
      <c r="AL65" s="50">
        <v>262</v>
      </c>
      <c r="AM65" s="19">
        <v>267</v>
      </c>
      <c r="AN65" s="50">
        <v>235</v>
      </c>
      <c r="AO65" s="19">
        <v>285</v>
      </c>
      <c r="AP65" s="50">
        <v>378</v>
      </c>
      <c r="AQ65" s="19">
        <v>4772</v>
      </c>
      <c r="AR65" s="50">
        <v>1898</v>
      </c>
      <c r="AS65" s="52" t="s">
        <v>42</v>
      </c>
      <c r="AT65" s="19">
        <v>144</v>
      </c>
      <c r="AU65" s="50">
        <v>212</v>
      </c>
      <c r="AV65" s="19">
        <v>211</v>
      </c>
      <c r="AW65" s="50">
        <v>208</v>
      </c>
      <c r="AX65" s="19">
        <v>0</v>
      </c>
      <c r="AY65" s="50">
        <v>155</v>
      </c>
      <c r="AZ65" s="19">
        <v>0</v>
      </c>
      <c r="BA65" s="50">
        <v>155</v>
      </c>
      <c r="BB65" s="19">
        <v>254</v>
      </c>
      <c r="BC65" s="50">
        <v>222</v>
      </c>
      <c r="BD65" s="52" t="s">
        <v>42</v>
      </c>
      <c r="BE65" s="19">
        <v>113</v>
      </c>
      <c r="BF65" s="50">
        <v>179</v>
      </c>
      <c r="BG65" s="19">
        <v>239</v>
      </c>
      <c r="BH65" s="50">
        <v>201</v>
      </c>
      <c r="BI65" s="19">
        <v>5342</v>
      </c>
      <c r="BJ65" s="50">
        <v>1981</v>
      </c>
      <c r="BK65" s="19">
        <v>129</v>
      </c>
      <c r="BL65" s="50">
        <v>155</v>
      </c>
      <c r="BM65" s="19">
        <v>354</v>
      </c>
      <c r="BN65" s="50">
        <v>294</v>
      </c>
      <c r="BO65" s="52" t="s">
        <v>42</v>
      </c>
      <c r="BP65" s="19">
        <v>232</v>
      </c>
      <c r="BQ65" s="50">
        <v>258</v>
      </c>
      <c r="BR65" s="19">
        <v>1695</v>
      </c>
      <c r="BS65" s="50">
        <v>784</v>
      </c>
      <c r="BT65" s="19">
        <v>110</v>
      </c>
      <c r="BU65" s="50">
        <v>177</v>
      </c>
      <c r="BV65" s="19">
        <v>0</v>
      </c>
      <c r="BW65" s="50">
        <v>155</v>
      </c>
      <c r="BX65" s="19">
        <v>441</v>
      </c>
      <c r="BY65" s="50">
        <v>473</v>
      </c>
      <c r="BZ65" s="52" t="s">
        <v>42</v>
      </c>
      <c r="CA65" s="19">
        <v>513</v>
      </c>
      <c r="CB65" s="50">
        <v>571</v>
      </c>
      <c r="CC65" s="19">
        <v>6</v>
      </c>
      <c r="CD65" s="50">
        <v>11</v>
      </c>
      <c r="CE65" s="19">
        <v>166</v>
      </c>
      <c r="CF65" s="50">
        <v>257</v>
      </c>
      <c r="CG65" s="19">
        <v>2060</v>
      </c>
      <c r="CH65" s="50">
        <v>1025</v>
      </c>
      <c r="CI65" s="19">
        <v>84</v>
      </c>
      <c r="CJ65" s="50">
        <v>102</v>
      </c>
      <c r="CK65" s="52" t="s">
        <v>42</v>
      </c>
      <c r="CL65" s="19">
        <v>40</v>
      </c>
      <c r="CM65" s="50">
        <v>46</v>
      </c>
      <c r="CN65" s="19">
        <v>15</v>
      </c>
      <c r="CO65" s="50">
        <v>26</v>
      </c>
      <c r="CP65" s="19">
        <v>57</v>
      </c>
      <c r="CQ65" s="50">
        <v>77</v>
      </c>
      <c r="CR65" s="19">
        <v>7</v>
      </c>
      <c r="CS65" s="50">
        <v>12</v>
      </c>
      <c r="CT65" s="19">
        <v>529</v>
      </c>
      <c r="CU65" s="50">
        <v>706</v>
      </c>
      <c r="CV65" s="52" t="s">
        <v>42</v>
      </c>
      <c r="CW65" s="56" t="s">
        <v>61</v>
      </c>
      <c r="CX65" s="50" t="s">
        <v>61</v>
      </c>
      <c r="CY65" s="23">
        <v>0</v>
      </c>
      <c r="CZ65" s="50">
        <v>155</v>
      </c>
      <c r="DA65" s="19">
        <v>1156</v>
      </c>
      <c r="DB65" s="50">
        <v>384</v>
      </c>
      <c r="DC65" s="19">
        <v>560</v>
      </c>
      <c r="DD65" s="50">
        <v>567</v>
      </c>
      <c r="DE65" s="19">
        <v>0</v>
      </c>
      <c r="DF65" s="50">
        <v>155</v>
      </c>
      <c r="DG65" s="52" t="s">
        <v>42</v>
      </c>
      <c r="DH65" s="19">
        <v>79</v>
      </c>
      <c r="DI65" s="50">
        <v>92</v>
      </c>
      <c r="DJ65" s="19">
        <v>557</v>
      </c>
      <c r="DK65" s="50">
        <v>780</v>
      </c>
      <c r="DL65" s="19">
        <v>0</v>
      </c>
      <c r="DM65" s="50">
        <v>155</v>
      </c>
      <c r="DN65" s="19">
        <v>481</v>
      </c>
      <c r="DO65" s="50">
        <v>594</v>
      </c>
      <c r="DP65" s="19">
        <v>1310</v>
      </c>
      <c r="DQ65" s="50">
        <v>880</v>
      </c>
      <c r="DR65" s="52" t="s">
        <v>42</v>
      </c>
      <c r="DS65" s="19">
        <v>3578</v>
      </c>
      <c r="DT65" s="50">
        <v>1550</v>
      </c>
      <c r="DU65" s="19">
        <v>0</v>
      </c>
      <c r="DV65" s="50">
        <v>155</v>
      </c>
      <c r="DW65" s="19">
        <v>0</v>
      </c>
      <c r="DX65" s="50">
        <v>155</v>
      </c>
      <c r="DY65" s="19">
        <v>3578</v>
      </c>
      <c r="DZ65" s="50">
        <v>1550</v>
      </c>
    </row>
    <row r="66" spans="1:130" x14ac:dyDescent="0.2">
      <c r="A66" s="52"/>
      <c r="B66" s="19"/>
      <c r="C66" s="50"/>
      <c r="D66" s="19"/>
      <c r="E66" s="50"/>
      <c r="F66" s="19"/>
      <c r="G66" s="50"/>
      <c r="H66" s="19"/>
      <c r="I66" s="50"/>
      <c r="J66" s="19"/>
      <c r="K66" s="50"/>
      <c r="L66" s="52"/>
      <c r="M66" s="19"/>
      <c r="N66" s="50"/>
      <c r="O66" s="19"/>
      <c r="P66" s="50"/>
      <c r="Q66" s="19"/>
      <c r="R66" s="50"/>
      <c r="S66" s="19"/>
      <c r="T66" s="50"/>
      <c r="U66" s="19"/>
      <c r="V66" s="50"/>
      <c r="W66" s="52"/>
      <c r="X66" s="19"/>
      <c r="Y66" s="50"/>
      <c r="Z66" s="19"/>
      <c r="AA66" s="50"/>
      <c r="AB66" s="19"/>
      <c r="AC66" s="50"/>
      <c r="AD66" s="19"/>
      <c r="AE66" s="50"/>
      <c r="AF66" s="19"/>
      <c r="AG66" s="50"/>
      <c r="AH66" s="52"/>
      <c r="AI66" s="19"/>
      <c r="AJ66" s="50"/>
      <c r="AK66" s="19"/>
      <c r="AL66" s="50"/>
      <c r="AM66" s="19"/>
      <c r="AN66" s="50"/>
      <c r="AO66" s="19"/>
      <c r="AP66" s="50"/>
      <c r="AQ66" s="19"/>
      <c r="AR66" s="50"/>
      <c r="AS66" s="52"/>
      <c r="AT66" s="19"/>
      <c r="AU66" s="50"/>
      <c r="AV66" s="19"/>
      <c r="AW66" s="50"/>
      <c r="AX66" s="19"/>
      <c r="AY66" s="50"/>
      <c r="AZ66" s="19"/>
      <c r="BA66" s="50"/>
      <c r="BB66" s="19"/>
      <c r="BC66" s="50"/>
      <c r="BD66" s="52"/>
      <c r="BE66" s="19"/>
      <c r="BF66" s="50"/>
      <c r="BG66" s="19"/>
      <c r="BH66" s="50"/>
      <c r="BI66" s="19"/>
      <c r="BJ66" s="50"/>
      <c r="BK66" s="19"/>
      <c r="BL66" s="50"/>
      <c r="BM66" s="19"/>
      <c r="BN66" s="50"/>
      <c r="BO66" s="52"/>
      <c r="BP66" s="19"/>
      <c r="BQ66" s="50"/>
      <c r="BR66" s="19"/>
      <c r="BS66" s="50"/>
      <c r="BT66" s="19"/>
      <c r="BU66" s="50"/>
      <c r="BV66" s="19"/>
      <c r="BW66" s="50"/>
      <c r="BX66" s="19"/>
      <c r="BY66" s="50"/>
      <c r="BZ66" s="52"/>
      <c r="CA66" s="19"/>
      <c r="CB66" s="50"/>
      <c r="CC66" s="19"/>
      <c r="CD66" s="50"/>
      <c r="CE66" s="19"/>
      <c r="CF66" s="50"/>
      <c r="CG66" s="19"/>
      <c r="CH66" s="50"/>
      <c r="CI66" s="19"/>
      <c r="CJ66" s="50"/>
      <c r="CK66" s="52"/>
      <c r="CL66" s="19"/>
      <c r="CM66" s="50"/>
      <c r="CN66" s="19"/>
      <c r="CO66" s="50"/>
      <c r="CP66" s="19"/>
      <c r="CQ66" s="50"/>
      <c r="CR66" s="19"/>
      <c r="CS66" s="50"/>
      <c r="CT66" s="19"/>
      <c r="CU66" s="50"/>
      <c r="CV66" s="52"/>
      <c r="CW66" s="56"/>
      <c r="CX66" s="50"/>
      <c r="CY66" s="19"/>
      <c r="CZ66" s="50"/>
      <c r="DA66" s="19"/>
      <c r="DB66" s="50"/>
      <c r="DC66" s="19"/>
      <c r="DD66" s="50"/>
      <c r="DE66" s="19"/>
      <c r="DF66" s="50"/>
      <c r="DG66" s="52"/>
      <c r="DH66" s="19"/>
      <c r="DI66" s="50"/>
      <c r="DJ66" s="19"/>
      <c r="DK66" s="50"/>
      <c r="DL66" s="19"/>
      <c r="DM66" s="50"/>
      <c r="DN66" s="19"/>
      <c r="DO66" s="50"/>
      <c r="DP66" s="19"/>
      <c r="DQ66" s="50"/>
      <c r="DR66" s="52"/>
      <c r="DS66" s="19"/>
      <c r="DT66" s="50"/>
      <c r="DU66" s="19"/>
      <c r="DV66" s="50"/>
      <c r="DW66" s="19"/>
      <c r="DX66" s="50"/>
      <c r="DY66" s="19"/>
      <c r="DZ66" s="50"/>
    </row>
    <row r="67" spans="1:130" x14ac:dyDescent="0.2">
      <c r="A67" s="52" t="s">
        <v>43</v>
      </c>
      <c r="B67" s="19">
        <v>6333466</v>
      </c>
      <c r="C67" s="50">
        <v>4450</v>
      </c>
      <c r="D67" s="19">
        <v>5342978</v>
      </c>
      <c r="E67" s="50">
        <v>29750</v>
      </c>
      <c r="F67" s="19">
        <v>794556</v>
      </c>
      <c r="G67" s="50">
        <v>26578</v>
      </c>
      <c r="H67" s="19">
        <v>170969</v>
      </c>
      <c r="I67" s="50">
        <v>13046</v>
      </c>
      <c r="J67" s="19">
        <v>9326</v>
      </c>
      <c r="K67" s="50">
        <v>2717</v>
      </c>
      <c r="L67" s="52" t="s">
        <v>43</v>
      </c>
      <c r="M67" s="19">
        <v>531</v>
      </c>
      <c r="N67" s="50">
        <v>465</v>
      </c>
      <c r="O67" s="19">
        <v>1346</v>
      </c>
      <c r="P67" s="50">
        <v>1176</v>
      </c>
      <c r="Q67" s="19">
        <v>7393</v>
      </c>
      <c r="R67" s="50">
        <v>3038</v>
      </c>
      <c r="S67" s="19">
        <v>7130</v>
      </c>
      <c r="T67" s="50">
        <v>2041</v>
      </c>
      <c r="U67" s="19">
        <v>1372</v>
      </c>
      <c r="V67" s="50">
        <v>902</v>
      </c>
      <c r="W67" s="52" t="s">
        <v>43</v>
      </c>
      <c r="X67" s="19">
        <v>150</v>
      </c>
      <c r="Y67" s="50">
        <v>163</v>
      </c>
      <c r="Z67" s="19">
        <v>155</v>
      </c>
      <c r="AA67" s="50">
        <v>191</v>
      </c>
      <c r="AB67" s="19">
        <v>307</v>
      </c>
      <c r="AC67" s="50">
        <v>186</v>
      </c>
      <c r="AD67" s="19">
        <v>15491</v>
      </c>
      <c r="AE67" s="50">
        <v>3282</v>
      </c>
      <c r="AF67" s="19">
        <v>17507</v>
      </c>
      <c r="AG67" s="50">
        <v>4897</v>
      </c>
      <c r="AH67" s="52" t="s">
        <v>43</v>
      </c>
      <c r="AI67" s="19">
        <v>179</v>
      </c>
      <c r="AJ67" s="50">
        <v>230</v>
      </c>
      <c r="AK67" s="19">
        <v>0</v>
      </c>
      <c r="AL67" s="50">
        <v>208</v>
      </c>
      <c r="AM67" s="19">
        <v>8593</v>
      </c>
      <c r="AN67" s="50">
        <v>2245</v>
      </c>
      <c r="AO67" s="19">
        <v>5645</v>
      </c>
      <c r="AP67" s="50">
        <v>1932</v>
      </c>
      <c r="AQ67" s="19">
        <v>387</v>
      </c>
      <c r="AR67" s="50">
        <v>432</v>
      </c>
      <c r="AS67" s="52" t="s">
        <v>43</v>
      </c>
      <c r="AT67" s="19">
        <v>1805</v>
      </c>
      <c r="AU67" s="50">
        <v>1529</v>
      </c>
      <c r="AV67" s="19">
        <v>13884</v>
      </c>
      <c r="AW67" s="50">
        <v>2654</v>
      </c>
      <c r="AX67" s="19">
        <v>1901</v>
      </c>
      <c r="AY67" s="50">
        <v>908</v>
      </c>
      <c r="AZ67" s="19">
        <v>9</v>
      </c>
      <c r="BA67" s="50">
        <v>17</v>
      </c>
      <c r="BB67" s="19">
        <v>1135</v>
      </c>
      <c r="BC67" s="50">
        <v>675</v>
      </c>
      <c r="BD67" s="52" t="s">
        <v>43</v>
      </c>
      <c r="BE67" s="19">
        <v>1690</v>
      </c>
      <c r="BF67" s="50">
        <v>1886</v>
      </c>
      <c r="BG67" s="19">
        <v>5983</v>
      </c>
      <c r="BH67" s="50">
        <v>2441</v>
      </c>
      <c r="BI67" s="19">
        <v>445</v>
      </c>
      <c r="BJ67" s="50">
        <v>315</v>
      </c>
      <c r="BK67" s="19">
        <v>9172</v>
      </c>
      <c r="BL67" s="50">
        <v>2752</v>
      </c>
      <c r="BM67" s="19">
        <v>3795</v>
      </c>
      <c r="BN67" s="50">
        <v>1409</v>
      </c>
      <c r="BO67" s="52" t="s">
        <v>43</v>
      </c>
      <c r="BP67" s="19">
        <v>43</v>
      </c>
      <c r="BQ67" s="50">
        <v>69</v>
      </c>
      <c r="BR67" s="19">
        <v>631</v>
      </c>
      <c r="BS67" s="50">
        <v>660</v>
      </c>
      <c r="BT67" s="19">
        <v>883</v>
      </c>
      <c r="BU67" s="50">
        <v>816</v>
      </c>
      <c r="BV67" s="19">
        <v>132</v>
      </c>
      <c r="BW67" s="50">
        <v>134</v>
      </c>
      <c r="BX67" s="19">
        <v>1396</v>
      </c>
      <c r="BY67" s="50">
        <v>850</v>
      </c>
      <c r="BZ67" s="52" t="s">
        <v>43</v>
      </c>
      <c r="CA67" s="19">
        <v>381</v>
      </c>
      <c r="CB67" s="50">
        <v>330</v>
      </c>
      <c r="CC67" s="19">
        <v>4921</v>
      </c>
      <c r="CD67" s="50">
        <v>1493</v>
      </c>
      <c r="CE67" s="19">
        <v>9353</v>
      </c>
      <c r="CF67" s="50">
        <v>2989</v>
      </c>
      <c r="CG67" s="19">
        <v>50</v>
      </c>
      <c r="CH67" s="50">
        <v>92</v>
      </c>
      <c r="CI67" s="19">
        <v>5944</v>
      </c>
      <c r="CJ67" s="50">
        <v>2044</v>
      </c>
      <c r="CK67" s="52" t="s">
        <v>43</v>
      </c>
      <c r="CL67" s="19">
        <v>3166</v>
      </c>
      <c r="CM67" s="50">
        <v>3444</v>
      </c>
      <c r="CN67" s="19">
        <v>726</v>
      </c>
      <c r="CO67" s="50">
        <v>610</v>
      </c>
      <c r="CP67" s="19">
        <v>3360</v>
      </c>
      <c r="CQ67" s="50">
        <v>1716</v>
      </c>
      <c r="CR67" s="19">
        <v>14</v>
      </c>
      <c r="CS67" s="50">
        <v>31</v>
      </c>
      <c r="CT67" s="19">
        <v>5531</v>
      </c>
      <c r="CU67" s="50">
        <v>1883</v>
      </c>
      <c r="CV67" s="52" t="s">
        <v>43</v>
      </c>
      <c r="CW67" s="19">
        <v>181</v>
      </c>
      <c r="CX67" s="50">
        <v>156</v>
      </c>
      <c r="CY67" s="56" t="s">
        <v>61</v>
      </c>
      <c r="CZ67" s="50" t="s">
        <v>61</v>
      </c>
      <c r="DA67" s="23">
        <v>7009</v>
      </c>
      <c r="DB67" s="50">
        <v>1999</v>
      </c>
      <c r="DC67" s="19">
        <v>200</v>
      </c>
      <c r="DD67" s="50">
        <v>223</v>
      </c>
      <c r="DE67" s="19">
        <v>38</v>
      </c>
      <c r="DF67" s="50">
        <v>64</v>
      </c>
      <c r="DG67" s="52" t="s">
        <v>43</v>
      </c>
      <c r="DH67" s="19">
        <v>6098</v>
      </c>
      <c r="DI67" s="50">
        <v>1279</v>
      </c>
      <c r="DJ67" s="19">
        <v>2852</v>
      </c>
      <c r="DK67" s="50">
        <v>2746</v>
      </c>
      <c r="DL67" s="19">
        <v>1385</v>
      </c>
      <c r="DM67" s="50">
        <v>764</v>
      </c>
      <c r="DN67" s="19">
        <v>1213</v>
      </c>
      <c r="DO67" s="50">
        <v>631</v>
      </c>
      <c r="DP67" s="19">
        <v>131</v>
      </c>
      <c r="DQ67" s="50">
        <v>214</v>
      </c>
      <c r="DR67" s="52" t="s">
        <v>43</v>
      </c>
      <c r="DS67" s="19">
        <v>24963</v>
      </c>
      <c r="DT67" s="50">
        <v>4567</v>
      </c>
      <c r="DU67" s="19">
        <v>1083</v>
      </c>
      <c r="DV67" s="50">
        <v>1191</v>
      </c>
      <c r="DW67" s="19">
        <v>59</v>
      </c>
      <c r="DX67" s="50">
        <v>100</v>
      </c>
      <c r="DY67" s="19">
        <v>23821</v>
      </c>
      <c r="DZ67" s="50">
        <v>4238</v>
      </c>
    </row>
    <row r="68" spans="1:130" x14ac:dyDescent="0.2">
      <c r="A68" s="52" t="s">
        <v>44</v>
      </c>
      <c r="B68" s="19">
        <v>25327104</v>
      </c>
      <c r="C68" s="50">
        <v>10987</v>
      </c>
      <c r="D68" s="19">
        <v>20984855</v>
      </c>
      <c r="E68" s="50">
        <v>65490</v>
      </c>
      <c r="F68" s="19">
        <v>3648260</v>
      </c>
      <c r="G68" s="50">
        <v>63784</v>
      </c>
      <c r="H68" s="19">
        <v>514726</v>
      </c>
      <c r="I68" s="50">
        <v>23860</v>
      </c>
      <c r="J68" s="19">
        <v>8747</v>
      </c>
      <c r="K68" s="50">
        <v>2609</v>
      </c>
      <c r="L68" s="52" t="s">
        <v>44</v>
      </c>
      <c r="M68" s="19">
        <v>6670</v>
      </c>
      <c r="N68" s="50">
        <v>2828</v>
      </c>
      <c r="O68" s="19">
        <v>20073</v>
      </c>
      <c r="P68" s="50">
        <v>5295</v>
      </c>
      <c r="Q68" s="19">
        <v>16461</v>
      </c>
      <c r="R68" s="50">
        <v>3965</v>
      </c>
      <c r="S68" s="19">
        <v>58992</v>
      </c>
      <c r="T68" s="50">
        <v>7044</v>
      </c>
      <c r="U68" s="19">
        <v>19126</v>
      </c>
      <c r="V68" s="50">
        <v>3821</v>
      </c>
      <c r="W68" s="52" t="s">
        <v>44</v>
      </c>
      <c r="X68" s="19">
        <v>2927</v>
      </c>
      <c r="Y68" s="50">
        <v>1710</v>
      </c>
      <c r="Z68" s="19">
        <v>884</v>
      </c>
      <c r="AA68" s="50">
        <v>658</v>
      </c>
      <c r="AB68" s="19">
        <v>2276</v>
      </c>
      <c r="AC68" s="50">
        <v>1540</v>
      </c>
      <c r="AD68" s="19">
        <v>35777</v>
      </c>
      <c r="AE68" s="50">
        <v>6888</v>
      </c>
      <c r="AF68" s="19">
        <v>17401</v>
      </c>
      <c r="AG68" s="50">
        <v>3608</v>
      </c>
      <c r="AH68" s="52" t="s">
        <v>44</v>
      </c>
      <c r="AI68" s="19">
        <v>6106</v>
      </c>
      <c r="AJ68" s="50">
        <v>2623</v>
      </c>
      <c r="AK68" s="19">
        <v>4379</v>
      </c>
      <c r="AL68" s="50">
        <v>3119</v>
      </c>
      <c r="AM68" s="19">
        <v>15064</v>
      </c>
      <c r="AN68" s="50">
        <v>3097</v>
      </c>
      <c r="AO68" s="19">
        <v>10265</v>
      </c>
      <c r="AP68" s="50">
        <v>3693</v>
      </c>
      <c r="AQ68" s="19">
        <v>3236</v>
      </c>
      <c r="AR68" s="50">
        <v>1628</v>
      </c>
      <c r="AS68" s="52" t="s">
        <v>44</v>
      </c>
      <c r="AT68" s="19">
        <v>12766</v>
      </c>
      <c r="AU68" s="50">
        <v>4731</v>
      </c>
      <c r="AV68" s="19">
        <v>6616</v>
      </c>
      <c r="AW68" s="50">
        <v>2648</v>
      </c>
      <c r="AX68" s="19">
        <v>25513</v>
      </c>
      <c r="AY68" s="50">
        <v>5283</v>
      </c>
      <c r="AZ68" s="19">
        <v>1357</v>
      </c>
      <c r="BA68" s="50">
        <v>1052</v>
      </c>
      <c r="BB68" s="19">
        <v>9443</v>
      </c>
      <c r="BC68" s="50">
        <v>3323</v>
      </c>
      <c r="BD68" s="52" t="s">
        <v>44</v>
      </c>
      <c r="BE68" s="19">
        <v>5035</v>
      </c>
      <c r="BF68" s="50">
        <v>1644</v>
      </c>
      <c r="BG68" s="19">
        <v>15654</v>
      </c>
      <c r="BH68" s="50">
        <v>4327</v>
      </c>
      <c r="BI68" s="19">
        <v>7691</v>
      </c>
      <c r="BJ68" s="50">
        <v>2576</v>
      </c>
      <c r="BK68" s="19">
        <v>6048</v>
      </c>
      <c r="BL68" s="50">
        <v>2921</v>
      </c>
      <c r="BM68" s="19">
        <v>13473</v>
      </c>
      <c r="BN68" s="50">
        <v>3950</v>
      </c>
      <c r="BO68" s="52" t="s">
        <v>44</v>
      </c>
      <c r="BP68" s="19">
        <v>537</v>
      </c>
      <c r="BQ68" s="50">
        <v>423</v>
      </c>
      <c r="BR68" s="19">
        <v>3837</v>
      </c>
      <c r="BS68" s="50">
        <v>2060</v>
      </c>
      <c r="BT68" s="19">
        <v>7793</v>
      </c>
      <c r="BU68" s="50">
        <v>2927</v>
      </c>
      <c r="BV68" s="19">
        <v>459</v>
      </c>
      <c r="BW68" s="50">
        <v>334</v>
      </c>
      <c r="BX68" s="19">
        <v>7578</v>
      </c>
      <c r="BY68" s="50">
        <v>2982</v>
      </c>
      <c r="BZ68" s="52" t="s">
        <v>44</v>
      </c>
      <c r="CA68" s="19">
        <v>15225</v>
      </c>
      <c r="CB68" s="50">
        <v>2786</v>
      </c>
      <c r="CC68" s="19">
        <v>26155</v>
      </c>
      <c r="CD68" s="50">
        <v>6509</v>
      </c>
      <c r="CE68" s="19">
        <v>14956</v>
      </c>
      <c r="CF68" s="50">
        <v>4396</v>
      </c>
      <c r="CG68" s="19">
        <v>809</v>
      </c>
      <c r="CH68" s="50">
        <v>652</v>
      </c>
      <c r="CI68" s="19">
        <v>12315</v>
      </c>
      <c r="CJ68" s="50">
        <v>2730</v>
      </c>
      <c r="CK68" s="52" t="s">
        <v>44</v>
      </c>
      <c r="CL68" s="19">
        <v>19302</v>
      </c>
      <c r="CM68" s="50">
        <v>4804</v>
      </c>
      <c r="CN68" s="19">
        <v>3743</v>
      </c>
      <c r="CO68" s="50">
        <v>1552</v>
      </c>
      <c r="CP68" s="19">
        <v>9107</v>
      </c>
      <c r="CQ68" s="50">
        <v>2433</v>
      </c>
      <c r="CR68" s="19">
        <v>1297</v>
      </c>
      <c r="CS68" s="50">
        <v>1223</v>
      </c>
      <c r="CT68" s="19">
        <v>4075</v>
      </c>
      <c r="CU68" s="50">
        <v>1969</v>
      </c>
      <c r="CV68" s="52" t="s">
        <v>44</v>
      </c>
      <c r="CW68" s="19">
        <v>1486</v>
      </c>
      <c r="CX68" s="50">
        <v>1045</v>
      </c>
      <c r="CY68" s="19">
        <v>10788</v>
      </c>
      <c r="CZ68" s="50">
        <v>3114</v>
      </c>
      <c r="DA68" s="56" t="s">
        <v>61</v>
      </c>
      <c r="DB68" s="50" t="s">
        <v>61</v>
      </c>
      <c r="DC68" s="23">
        <v>5234</v>
      </c>
      <c r="DD68" s="50">
        <v>2551</v>
      </c>
      <c r="DE68" s="19">
        <v>349</v>
      </c>
      <c r="DF68" s="50">
        <v>344</v>
      </c>
      <c r="DG68" s="52" t="s">
        <v>44</v>
      </c>
      <c r="DH68" s="19">
        <v>13231</v>
      </c>
      <c r="DI68" s="50">
        <v>3158</v>
      </c>
      <c r="DJ68" s="19">
        <v>15325</v>
      </c>
      <c r="DK68" s="50">
        <v>3090</v>
      </c>
      <c r="DL68" s="19">
        <v>663</v>
      </c>
      <c r="DM68" s="50">
        <v>563</v>
      </c>
      <c r="DN68" s="19">
        <v>5982</v>
      </c>
      <c r="DO68" s="50">
        <v>2396</v>
      </c>
      <c r="DP68" s="19">
        <v>2500</v>
      </c>
      <c r="DQ68" s="50">
        <v>1485</v>
      </c>
      <c r="DR68" s="52" t="s">
        <v>44</v>
      </c>
      <c r="DS68" s="19">
        <v>179263</v>
      </c>
      <c r="DT68" s="50">
        <v>13868</v>
      </c>
      <c r="DU68" s="19">
        <v>5225</v>
      </c>
      <c r="DV68" s="50">
        <v>2173</v>
      </c>
      <c r="DW68" s="19">
        <v>710</v>
      </c>
      <c r="DX68" s="50">
        <v>778</v>
      </c>
      <c r="DY68" s="19">
        <v>173328</v>
      </c>
      <c r="DZ68" s="50">
        <v>13486</v>
      </c>
    </row>
    <row r="69" spans="1:130" x14ac:dyDescent="0.2">
      <c r="A69" s="52" t="s">
        <v>45</v>
      </c>
      <c r="B69" s="19">
        <v>2769627</v>
      </c>
      <c r="C69" s="50">
        <v>2949</v>
      </c>
      <c r="D69" s="19">
        <v>2295961</v>
      </c>
      <c r="E69" s="50">
        <v>19215</v>
      </c>
      <c r="F69" s="19">
        <v>373984</v>
      </c>
      <c r="G69" s="50">
        <v>17246</v>
      </c>
      <c r="H69" s="19">
        <v>85217</v>
      </c>
      <c r="I69" s="50">
        <v>7587</v>
      </c>
      <c r="J69" s="19">
        <v>486</v>
      </c>
      <c r="K69" s="50">
        <v>558</v>
      </c>
      <c r="L69" s="52" t="s">
        <v>45</v>
      </c>
      <c r="M69" s="19">
        <v>2151</v>
      </c>
      <c r="N69" s="50">
        <v>1259</v>
      </c>
      <c r="O69" s="19">
        <v>6585</v>
      </c>
      <c r="P69" s="50">
        <v>2560</v>
      </c>
      <c r="Q69" s="19">
        <v>422</v>
      </c>
      <c r="R69" s="50">
        <v>455</v>
      </c>
      <c r="S69" s="19">
        <v>18237</v>
      </c>
      <c r="T69" s="50">
        <v>4113</v>
      </c>
      <c r="U69" s="19">
        <v>3986</v>
      </c>
      <c r="V69" s="50">
        <v>1191</v>
      </c>
      <c r="W69" s="52" t="s">
        <v>45</v>
      </c>
      <c r="X69" s="19">
        <v>562</v>
      </c>
      <c r="Y69" s="50">
        <v>590</v>
      </c>
      <c r="Z69" s="19">
        <v>0</v>
      </c>
      <c r="AA69" s="50">
        <v>192</v>
      </c>
      <c r="AB69" s="19">
        <v>132</v>
      </c>
      <c r="AC69" s="50">
        <v>141</v>
      </c>
      <c r="AD69" s="19">
        <v>1643</v>
      </c>
      <c r="AE69" s="50">
        <v>960</v>
      </c>
      <c r="AF69" s="19">
        <v>1052</v>
      </c>
      <c r="AG69" s="50">
        <v>595</v>
      </c>
      <c r="AH69" s="52" t="s">
        <v>45</v>
      </c>
      <c r="AI69" s="19">
        <v>1701</v>
      </c>
      <c r="AJ69" s="50">
        <v>997</v>
      </c>
      <c r="AK69" s="19">
        <v>7538</v>
      </c>
      <c r="AL69" s="50">
        <v>3248</v>
      </c>
      <c r="AM69" s="19">
        <v>1447</v>
      </c>
      <c r="AN69" s="50">
        <v>825</v>
      </c>
      <c r="AO69" s="19">
        <v>545</v>
      </c>
      <c r="AP69" s="50">
        <v>398</v>
      </c>
      <c r="AQ69" s="19">
        <v>290</v>
      </c>
      <c r="AR69" s="50">
        <v>250</v>
      </c>
      <c r="AS69" s="52" t="s">
        <v>45</v>
      </c>
      <c r="AT69" s="19">
        <v>1146</v>
      </c>
      <c r="AU69" s="50">
        <v>829</v>
      </c>
      <c r="AV69" s="19">
        <v>611</v>
      </c>
      <c r="AW69" s="50">
        <v>529</v>
      </c>
      <c r="AX69" s="19">
        <v>494</v>
      </c>
      <c r="AY69" s="50">
        <v>402</v>
      </c>
      <c r="AZ69" s="19">
        <v>0</v>
      </c>
      <c r="BA69" s="50">
        <v>192</v>
      </c>
      <c r="BB69" s="19">
        <v>342</v>
      </c>
      <c r="BC69" s="50">
        <v>301</v>
      </c>
      <c r="BD69" s="52" t="s">
        <v>45</v>
      </c>
      <c r="BE69" s="19">
        <v>959</v>
      </c>
      <c r="BF69" s="50">
        <v>638</v>
      </c>
      <c r="BG69" s="19">
        <v>1099</v>
      </c>
      <c r="BH69" s="50">
        <v>724</v>
      </c>
      <c r="BI69" s="19">
        <v>939</v>
      </c>
      <c r="BJ69" s="50">
        <v>634</v>
      </c>
      <c r="BK69" s="19">
        <v>143</v>
      </c>
      <c r="BL69" s="50">
        <v>163</v>
      </c>
      <c r="BM69" s="19">
        <v>511</v>
      </c>
      <c r="BN69" s="50">
        <v>372</v>
      </c>
      <c r="BO69" s="52" t="s">
        <v>45</v>
      </c>
      <c r="BP69" s="19">
        <v>1241</v>
      </c>
      <c r="BQ69" s="50">
        <v>623</v>
      </c>
      <c r="BR69" s="19">
        <v>195</v>
      </c>
      <c r="BS69" s="50">
        <v>178</v>
      </c>
      <c r="BT69" s="19">
        <v>4315</v>
      </c>
      <c r="BU69" s="50">
        <v>1358</v>
      </c>
      <c r="BV69" s="19">
        <v>34</v>
      </c>
      <c r="BW69" s="50">
        <v>42</v>
      </c>
      <c r="BX69" s="19">
        <v>506</v>
      </c>
      <c r="BY69" s="50">
        <v>485</v>
      </c>
      <c r="BZ69" s="52" t="s">
        <v>45</v>
      </c>
      <c r="CA69" s="19">
        <v>1707</v>
      </c>
      <c r="CB69" s="50">
        <v>1068</v>
      </c>
      <c r="CC69" s="19">
        <v>1937</v>
      </c>
      <c r="CD69" s="50">
        <v>1299</v>
      </c>
      <c r="CE69" s="19">
        <v>1653</v>
      </c>
      <c r="CF69" s="50">
        <v>1181</v>
      </c>
      <c r="CG69" s="19">
        <v>2</v>
      </c>
      <c r="CH69" s="50">
        <v>5</v>
      </c>
      <c r="CI69" s="19">
        <v>2584</v>
      </c>
      <c r="CJ69" s="50">
        <v>1124</v>
      </c>
      <c r="CK69" s="52" t="s">
        <v>45</v>
      </c>
      <c r="CL69" s="19">
        <v>150</v>
      </c>
      <c r="CM69" s="50">
        <v>218</v>
      </c>
      <c r="CN69" s="19">
        <v>2037</v>
      </c>
      <c r="CO69" s="50">
        <v>1026</v>
      </c>
      <c r="CP69" s="19">
        <v>1496</v>
      </c>
      <c r="CQ69" s="50">
        <v>808</v>
      </c>
      <c r="CR69" s="19">
        <v>0</v>
      </c>
      <c r="CS69" s="50">
        <v>192</v>
      </c>
      <c r="CT69" s="19">
        <v>309</v>
      </c>
      <c r="CU69" s="50">
        <v>259</v>
      </c>
      <c r="CV69" s="52" t="s">
        <v>45</v>
      </c>
      <c r="CW69" s="19">
        <v>128</v>
      </c>
      <c r="CX69" s="50">
        <v>146</v>
      </c>
      <c r="CY69" s="19">
        <v>549</v>
      </c>
      <c r="CZ69" s="50">
        <v>419</v>
      </c>
      <c r="DA69" s="19">
        <v>4507</v>
      </c>
      <c r="DB69" s="50">
        <v>1517</v>
      </c>
      <c r="DC69" s="56" t="s">
        <v>61</v>
      </c>
      <c r="DD69" s="50" t="s">
        <v>61</v>
      </c>
      <c r="DE69" s="23">
        <v>122</v>
      </c>
      <c r="DF69" s="50">
        <v>205</v>
      </c>
      <c r="DG69" s="52" t="s">
        <v>45</v>
      </c>
      <c r="DH69" s="19">
        <v>2413</v>
      </c>
      <c r="DI69" s="50">
        <v>1459</v>
      </c>
      <c r="DJ69" s="19">
        <v>4825</v>
      </c>
      <c r="DK69" s="50">
        <v>2196</v>
      </c>
      <c r="DL69" s="19">
        <v>270</v>
      </c>
      <c r="DM69" s="50">
        <v>268</v>
      </c>
      <c r="DN69" s="19">
        <v>158</v>
      </c>
      <c r="DO69" s="50">
        <v>153</v>
      </c>
      <c r="DP69" s="19">
        <v>1058</v>
      </c>
      <c r="DQ69" s="50">
        <v>609</v>
      </c>
      <c r="DR69" s="52" t="s">
        <v>45</v>
      </c>
      <c r="DS69" s="19">
        <v>14465</v>
      </c>
      <c r="DT69" s="50">
        <v>2475</v>
      </c>
      <c r="DU69" s="19">
        <v>0</v>
      </c>
      <c r="DV69" s="50">
        <v>192</v>
      </c>
      <c r="DW69" s="19">
        <v>0</v>
      </c>
      <c r="DX69" s="50">
        <v>192</v>
      </c>
      <c r="DY69" s="19">
        <v>14465</v>
      </c>
      <c r="DZ69" s="50">
        <v>2475</v>
      </c>
    </row>
    <row r="70" spans="1:130" x14ac:dyDescent="0.2">
      <c r="A70" s="52" t="s">
        <v>46</v>
      </c>
      <c r="B70" s="19">
        <v>621354</v>
      </c>
      <c r="C70" s="50">
        <v>940</v>
      </c>
      <c r="D70" s="19">
        <v>537304</v>
      </c>
      <c r="E70" s="50">
        <v>5021</v>
      </c>
      <c r="F70" s="19">
        <v>60719</v>
      </c>
      <c r="G70" s="50">
        <v>4634</v>
      </c>
      <c r="H70" s="19">
        <v>20463</v>
      </c>
      <c r="I70" s="50">
        <v>1946</v>
      </c>
      <c r="J70" s="19">
        <v>0</v>
      </c>
      <c r="K70" s="50">
        <v>145</v>
      </c>
      <c r="L70" s="52" t="s">
        <v>46</v>
      </c>
      <c r="M70" s="19">
        <v>580</v>
      </c>
      <c r="N70" s="50">
        <v>441</v>
      </c>
      <c r="O70" s="19">
        <v>310</v>
      </c>
      <c r="P70" s="50">
        <v>325</v>
      </c>
      <c r="Q70" s="19">
        <v>0</v>
      </c>
      <c r="R70" s="50">
        <v>145</v>
      </c>
      <c r="S70" s="19">
        <v>819</v>
      </c>
      <c r="T70" s="50">
        <v>508</v>
      </c>
      <c r="U70" s="19">
        <v>529</v>
      </c>
      <c r="V70" s="50">
        <v>493</v>
      </c>
      <c r="W70" s="52" t="s">
        <v>46</v>
      </c>
      <c r="X70" s="19">
        <v>2105</v>
      </c>
      <c r="Y70" s="50">
        <v>608</v>
      </c>
      <c r="Z70" s="19">
        <v>107</v>
      </c>
      <c r="AA70" s="50">
        <v>135</v>
      </c>
      <c r="AB70" s="19">
        <v>27</v>
      </c>
      <c r="AC70" s="50">
        <v>53</v>
      </c>
      <c r="AD70" s="19">
        <v>366</v>
      </c>
      <c r="AE70" s="50">
        <v>199</v>
      </c>
      <c r="AF70" s="19">
        <v>101</v>
      </c>
      <c r="AG70" s="50">
        <v>99</v>
      </c>
      <c r="AH70" s="52" t="s">
        <v>46</v>
      </c>
      <c r="AI70" s="19">
        <v>143</v>
      </c>
      <c r="AJ70" s="50">
        <v>85</v>
      </c>
      <c r="AK70" s="19">
        <v>0</v>
      </c>
      <c r="AL70" s="50">
        <v>145</v>
      </c>
      <c r="AM70" s="19">
        <v>386</v>
      </c>
      <c r="AN70" s="50">
        <v>245</v>
      </c>
      <c r="AO70" s="19">
        <v>258</v>
      </c>
      <c r="AP70" s="50">
        <v>210</v>
      </c>
      <c r="AQ70" s="19">
        <v>0</v>
      </c>
      <c r="AR70" s="50">
        <v>145</v>
      </c>
      <c r="AS70" s="52" t="s">
        <v>46</v>
      </c>
      <c r="AT70" s="19">
        <v>7</v>
      </c>
      <c r="AU70" s="50">
        <v>13</v>
      </c>
      <c r="AV70" s="19">
        <v>627</v>
      </c>
      <c r="AW70" s="50">
        <v>660</v>
      </c>
      <c r="AX70" s="19">
        <v>41</v>
      </c>
      <c r="AY70" s="50">
        <v>74</v>
      </c>
      <c r="AZ70" s="19">
        <v>322</v>
      </c>
      <c r="BA70" s="50">
        <v>200</v>
      </c>
      <c r="BB70" s="19">
        <v>361</v>
      </c>
      <c r="BC70" s="50">
        <v>233</v>
      </c>
      <c r="BD70" s="52" t="s">
        <v>46</v>
      </c>
      <c r="BE70" s="19">
        <v>2378</v>
      </c>
      <c r="BF70" s="50">
        <v>606</v>
      </c>
      <c r="BG70" s="19">
        <v>335</v>
      </c>
      <c r="BH70" s="50">
        <v>345</v>
      </c>
      <c r="BI70" s="19">
        <v>206</v>
      </c>
      <c r="BJ70" s="50">
        <v>255</v>
      </c>
      <c r="BK70" s="19">
        <v>0</v>
      </c>
      <c r="BL70" s="50">
        <v>145</v>
      </c>
      <c r="BM70" s="19">
        <v>69</v>
      </c>
      <c r="BN70" s="50">
        <v>86</v>
      </c>
      <c r="BO70" s="52" t="s">
        <v>46</v>
      </c>
      <c r="BP70" s="19">
        <v>0</v>
      </c>
      <c r="BQ70" s="50">
        <v>145</v>
      </c>
      <c r="BR70" s="19">
        <v>0</v>
      </c>
      <c r="BS70" s="50">
        <v>145</v>
      </c>
      <c r="BT70" s="19">
        <v>15</v>
      </c>
      <c r="BU70" s="50">
        <v>26</v>
      </c>
      <c r="BV70" s="19">
        <v>2244</v>
      </c>
      <c r="BW70" s="50">
        <v>783</v>
      </c>
      <c r="BX70" s="19">
        <v>962</v>
      </c>
      <c r="BY70" s="50">
        <v>305</v>
      </c>
      <c r="BZ70" s="52" t="s">
        <v>46</v>
      </c>
      <c r="CA70" s="19">
        <v>56</v>
      </c>
      <c r="CB70" s="50">
        <v>105</v>
      </c>
      <c r="CC70" s="19">
        <v>3723</v>
      </c>
      <c r="CD70" s="50">
        <v>904</v>
      </c>
      <c r="CE70" s="19">
        <v>250</v>
      </c>
      <c r="CF70" s="50">
        <v>193</v>
      </c>
      <c r="CG70" s="19">
        <v>0</v>
      </c>
      <c r="CH70" s="50">
        <v>145</v>
      </c>
      <c r="CI70" s="19">
        <v>383</v>
      </c>
      <c r="CJ70" s="50">
        <v>485</v>
      </c>
      <c r="CK70" s="52" t="s">
        <v>46</v>
      </c>
      <c r="CL70" s="19">
        <v>0</v>
      </c>
      <c r="CM70" s="50">
        <v>145</v>
      </c>
      <c r="CN70" s="19">
        <v>124</v>
      </c>
      <c r="CO70" s="50">
        <v>128</v>
      </c>
      <c r="CP70" s="19">
        <v>389</v>
      </c>
      <c r="CQ70" s="50">
        <v>231</v>
      </c>
      <c r="CR70" s="19">
        <v>401</v>
      </c>
      <c r="CS70" s="50">
        <v>411</v>
      </c>
      <c r="CT70" s="19">
        <v>21</v>
      </c>
      <c r="CU70" s="50">
        <v>36</v>
      </c>
      <c r="CV70" s="52" t="s">
        <v>46</v>
      </c>
      <c r="CW70" s="19">
        <v>0</v>
      </c>
      <c r="CX70" s="50">
        <v>145</v>
      </c>
      <c r="CY70" s="19">
        <v>327</v>
      </c>
      <c r="CZ70" s="50">
        <v>498</v>
      </c>
      <c r="DA70" s="19">
        <v>185</v>
      </c>
      <c r="DB70" s="50">
        <v>147</v>
      </c>
      <c r="DC70" s="19">
        <v>182</v>
      </c>
      <c r="DD70" s="50">
        <v>212</v>
      </c>
      <c r="DE70" s="56" t="s">
        <v>61</v>
      </c>
      <c r="DF70" s="50" t="s">
        <v>61</v>
      </c>
      <c r="DG70" s="52" t="s">
        <v>46</v>
      </c>
      <c r="DH70" s="23">
        <v>740</v>
      </c>
      <c r="DI70" s="50">
        <v>420</v>
      </c>
      <c r="DJ70" s="19">
        <v>156</v>
      </c>
      <c r="DK70" s="50">
        <v>159</v>
      </c>
      <c r="DL70" s="19">
        <v>53</v>
      </c>
      <c r="DM70" s="50">
        <v>81</v>
      </c>
      <c r="DN70" s="19">
        <v>137</v>
      </c>
      <c r="DO70" s="50">
        <v>115</v>
      </c>
      <c r="DP70" s="19">
        <v>38</v>
      </c>
      <c r="DQ70" s="50">
        <v>62</v>
      </c>
      <c r="DR70" s="52" t="s">
        <v>46</v>
      </c>
      <c r="DS70" s="19">
        <v>2868</v>
      </c>
      <c r="DT70" s="50">
        <v>803</v>
      </c>
      <c r="DU70" s="19">
        <v>19</v>
      </c>
      <c r="DV70" s="50">
        <v>45</v>
      </c>
      <c r="DW70" s="19">
        <v>0</v>
      </c>
      <c r="DX70" s="50">
        <v>145</v>
      </c>
      <c r="DY70" s="19">
        <v>2849</v>
      </c>
      <c r="DZ70" s="50">
        <v>800</v>
      </c>
    </row>
    <row r="71" spans="1:130" x14ac:dyDescent="0.2">
      <c r="A71" s="52" t="s">
        <v>47</v>
      </c>
      <c r="B71" s="19">
        <v>7996552</v>
      </c>
      <c r="C71" s="50">
        <v>5256</v>
      </c>
      <c r="D71" s="19">
        <v>6789620</v>
      </c>
      <c r="E71" s="50">
        <v>30962</v>
      </c>
      <c r="F71" s="19">
        <v>889751</v>
      </c>
      <c r="G71" s="50">
        <v>30111</v>
      </c>
      <c r="H71" s="19">
        <v>257130</v>
      </c>
      <c r="I71" s="50">
        <v>14025</v>
      </c>
      <c r="J71" s="19">
        <v>4930</v>
      </c>
      <c r="K71" s="50">
        <v>2057</v>
      </c>
      <c r="L71" s="52" t="s">
        <v>47</v>
      </c>
      <c r="M71" s="19">
        <v>3202</v>
      </c>
      <c r="N71" s="50">
        <v>1687</v>
      </c>
      <c r="O71" s="19">
        <v>4679</v>
      </c>
      <c r="P71" s="50">
        <v>2151</v>
      </c>
      <c r="Q71" s="19">
        <v>645</v>
      </c>
      <c r="R71" s="50">
        <v>606</v>
      </c>
      <c r="S71" s="19">
        <v>19371</v>
      </c>
      <c r="T71" s="50">
        <v>4241</v>
      </c>
      <c r="U71" s="19">
        <v>4908</v>
      </c>
      <c r="V71" s="50">
        <v>2334</v>
      </c>
      <c r="W71" s="52" t="s">
        <v>47</v>
      </c>
      <c r="X71" s="19">
        <v>5376</v>
      </c>
      <c r="Y71" s="50">
        <v>2730</v>
      </c>
      <c r="Z71" s="19">
        <v>961</v>
      </c>
      <c r="AA71" s="50">
        <v>652</v>
      </c>
      <c r="AB71" s="19">
        <v>6854</v>
      </c>
      <c r="AC71" s="50">
        <v>1711</v>
      </c>
      <c r="AD71" s="19">
        <v>17773</v>
      </c>
      <c r="AE71" s="50">
        <v>3494</v>
      </c>
      <c r="AF71" s="19">
        <v>8715</v>
      </c>
      <c r="AG71" s="50">
        <v>1962</v>
      </c>
      <c r="AH71" s="52" t="s">
        <v>47</v>
      </c>
      <c r="AI71" s="19">
        <v>2917</v>
      </c>
      <c r="AJ71" s="50">
        <v>1400</v>
      </c>
      <c r="AK71" s="19">
        <v>434</v>
      </c>
      <c r="AL71" s="50">
        <v>430</v>
      </c>
      <c r="AM71" s="19">
        <v>4000</v>
      </c>
      <c r="AN71" s="50">
        <v>1213</v>
      </c>
      <c r="AO71" s="19">
        <v>2703</v>
      </c>
      <c r="AP71" s="50">
        <v>1067</v>
      </c>
      <c r="AQ71" s="19">
        <v>1503</v>
      </c>
      <c r="AR71" s="50">
        <v>899</v>
      </c>
      <c r="AS71" s="52" t="s">
        <v>47</v>
      </c>
      <c r="AT71" s="19">
        <v>892</v>
      </c>
      <c r="AU71" s="50">
        <v>645</v>
      </c>
      <c r="AV71" s="19">
        <v>3630</v>
      </c>
      <c r="AW71" s="50">
        <v>1551</v>
      </c>
      <c r="AX71" s="19">
        <v>2496</v>
      </c>
      <c r="AY71" s="50">
        <v>1642</v>
      </c>
      <c r="AZ71" s="19">
        <v>2855</v>
      </c>
      <c r="BA71" s="50">
        <v>1930</v>
      </c>
      <c r="BB71" s="19">
        <v>22051</v>
      </c>
      <c r="BC71" s="50">
        <v>3143</v>
      </c>
      <c r="BD71" s="52" t="s">
        <v>47</v>
      </c>
      <c r="BE71" s="19">
        <v>5386</v>
      </c>
      <c r="BF71" s="50">
        <v>2316</v>
      </c>
      <c r="BG71" s="19">
        <v>7323</v>
      </c>
      <c r="BH71" s="50">
        <v>3026</v>
      </c>
      <c r="BI71" s="19">
        <v>834</v>
      </c>
      <c r="BJ71" s="50">
        <v>361</v>
      </c>
      <c r="BK71" s="19">
        <v>1682</v>
      </c>
      <c r="BL71" s="50">
        <v>1191</v>
      </c>
      <c r="BM71" s="19">
        <v>2277</v>
      </c>
      <c r="BN71" s="50">
        <v>1178</v>
      </c>
      <c r="BO71" s="52" t="s">
        <v>47</v>
      </c>
      <c r="BP71" s="19">
        <v>617</v>
      </c>
      <c r="BQ71" s="50">
        <v>714</v>
      </c>
      <c r="BR71" s="19">
        <v>256</v>
      </c>
      <c r="BS71" s="50">
        <v>289</v>
      </c>
      <c r="BT71" s="19">
        <v>1717</v>
      </c>
      <c r="BU71" s="50">
        <v>961</v>
      </c>
      <c r="BV71" s="19">
        <v>1344</v>
      </c>
      <c r="BW71" s="50">
        <v>798</v>
      </c>
      <c r="BX71" s="19">
        <v>7327</v>
      </c>
      <c r="BY71" s="50">
        <v>2046</v>
      </c>
      <c r="BZ71" s="52" t="s">
        <v>47</v>
      </c>
      <c r="CA71" s="19">
        <v>1014</v>
      </c>
      <c r="CB71" s="50">
        <v>604</v>
      </c>
      <c r="CC71" s="19">
        <v>12455</v>
      </c>
      <c r="CD71" s="50">
        <v>2816</v>
      </c>
      <c r="CE71" s="19">
        <v>22753</v>
      </c>
      <c r="CF71" s="50">
        <v>4584</v>
      </c>
      <c r="CG71" s="19">
        <v>462</v>
      </c>
      <c r="CH71" s="50">
        <v>729</v>
      </c>
      <c r="CI71" s="19">
        <v>9570</v>
      </c>
      <c r="CJ71" s="50">
        <v>2217</v>
      </c>
      <c r="CK71" s="52" t="s">
        <v>47</v>
      </c>
      <c r="CL71" s="19">
        <v>853</v>
      </c>
      <c r="CM71" s="50">
        <v>477</v>
      </c>
      <c r="CN71" s="19">
        <v>3499</v>
      </c>
      <c r="CO71" s="50">
        <v>1935</v>
      </c>
      <c r="CP71" s="19">
        <v>12009</v>
      </c>
      <c r="CQ71" s="50">
        <v>2497</v>
      </c>
      <c r="CR71" s="19">
        <v>1897</v>
      </c>
      <c r="CS71" s="50">
        <v>1477</v>
      </c>
      <c r="CT71" s="19">
        <v>6612</v>
      </c>
      <c r="CU71" s="50">
        <v>2032</v>
      </c>
      <c r="CV71" s="52" t="s">
        <v>47</v>
      </c>
      <c r="CW71" s="19">
        <v>908</v>
      </c>
      <c r="CX71" s="50">
        <v>841</v>
      </c>
      <c r="CY71" s="19">
        <v>7482</v>
      </c>
      <c r="CZ71" s="50">
        <v>2452</v>
      </c>
      <c r="DA71" s="19">
        <v>11655</v>
      </c>
      <c r="DB71" s="50">
        <v>3004</v>
      </c>
      <c r="DC71" s="19">
        <v>1426</v>
      </c>
      <c r="DD71" s="50">
        <v>641</v>
      </c>
      <c r="DE71" s="19">
        <v>173</v>
      </c>
      <c r="DF71" s="50">
        <v>138</v>
      </c>
      <c r="DG71" s="52" t="s">
        <v>47</v>
      </c>
      <c r="DH71" s="56" t="s">
        <v>61</v>
      </c>
      <c r="DI71" s="50" t="s">
        <v>61</v>
      </c>
      <c r="DJ71" s="23">
        <v>4615</v>
      </c>
      <c r="DK71" s="50">
        <v>1717</v>
      </c>
      <c r="DL71" s="19">
        <v>9041</v>
      </c>
      <c r="DM71" s="50">
        <v>2596</v>
      </c>
      <c r="DN71" s="19">
        <v>858</v>
      </c>
      <c r="DO71" s="50">
        <v>745</v>
      </c>
      <c r="DP71" s="19">
        <v>190</v>
      </c>
      <c r="DQ71" s="50">
        <v>274</v>
      </c>
      <c r="DR71" s="52" t="s">
        <v>47</v>
      </c>
      <c r="DS71" s="19">
        <v>60051</v>
      </c>
      <c r="DT71" s="50">
        <v>6990</v>
      </c>
      <c r="DU71" s="19">
        <v>1222</v>
      </c>
      <c r="DV71" s="50">
        <v>779</v>
      </c>
      <c r="DW71" s="19">
        <v>124</v>
      </c>
      <c r="DX71" s="50">
        <v>201</v>
      </c>
      <c r="DY71" s="19">
        <v>58705</v>
      </c>
      <c r="DZ71" s="50">
        <v>6768</v>
      </c>
    </row>
    <row r="72" spans="1:130" x14ac:dyDescent="0.2">
      <c r="A72" s="52"/>
      <c r="B72" s="19"/>
      <c r="C72" s="50"/>
      <c r="D72" s="19"/>
      <c r="E72" s="50"/>
      <c r="F72" s="19"/>
      <c r="G72" s="50"/>
      <c r="H72" s="19"/>
      <c r="I72" s="50"/>
      <c r="J72" s="19"/>
      <c r="K72" s="50"/>
      <c r="L72" s="52"/>
      <c r="M72" s="19"/>
      <c r="N72" s="50"/>
      <c r="O72" s="19"/>
      <c r="P72" s="50"/>
      <c r="Q72" s="19"/>
      <c r="R72" s="50"/>
      <c r="S72" s="19"/>
      <c r="T72" s="50"/>
      <c r="U72" s="19"/>
      <c r="V72" s="50"/>
      <c r="W72" s="52"/>
      <c r="X72" s="19"/>
      <c r="Y72" s="50"/>
      <c r="Z72" s="19"/>
      <c r="AA72" s="50"/>
      <c r="AB72" s="19"/>
      <c r="AC72" s="50"/>
      <c r="AD72" s="19"/>
      <c r="AE72" s="50"/>
      <c r="AF72" s="19"/>
      <c r="AG72" s="50"/>
      <c r="AH72" s="52"/>
      <c r="AI72" s="19"/>
      <c r="AJ72" s="50"/>
      <c r="AK72" s="19"/>
      <c r="AL72" s="50"/>
      <c r="AM72" s="19"/>
      <c r="AN72" s="50"/>
      <c r="AO72" s="19"/>
      <c r="AP72" s="50"/>
      <c r="AQ72" s="19"/>
      <c r="AR72" s="50"/>
      <c r="AS72" s="52"/>
      <c r="AT72" s="19"/>
      <c r="AU72" s="50"/>
      <c r="AV72" s="19"/>
      <c r="AW72" s="50"/>
      <c r="AX72" s="19"/>
      <c r="AY72" s="50"/>
      <c r="AZ72" s="19"/>
      <c r="BA72" s="50"/>
      <c r="BB72" s="19"/>
      <c r="BC72" s="50"/>
      <c r="BD72" s="52"/>
      <c r="BE72" s="19"/>
      <c r="BF72" s="50"/>
      <c r="BG72" s="19"/>
      <c r="BH72" s="50"/>
      <c r="BI72" s="19"/>
      <c r="BJ72" s="50"/>
      <c r="BK72" s="19"/>
      <c r="BL72" s="50"/>
      <c r="BM72" s="19"/>
      <c r="BN72" s="50"/>
      <c r="BO72" s="52"/>
      <c r="BP72" s="19"/>
      <c r="BQ72" s="50"/>
      <c r="BR72" s="19"/>
      <c r="BS72" s="50"/>
      <c r="BT72" s="19"/>
      <c r="BU72" s="50"/>
      <c r="BV72" s="19"/>
      <c r="BW72" s="50"/>
      <c r="BX72" s="19"/>
      <c r="BY72" s="50"/>
      <c r="BZ72" s="52"/>
      <c r="CA72" s="19"/>
      <c r="CB72" s="50"/>
      <c r="CC72" s="19"/>
      <c r="CD72" s="50"/>
      <c r="CE72" s="19"/>
      <c r="CF72" s="50"/>
      <c r="CG72" s="19"/>
      <c r="CH72" s="50"/>
      <c r="CI72" s="19"/>
      <c r="CJ72" s="50"/>
      <c r="CK72" s="52"/>
      <c r="CL72" s="19"/>
      <c r="CM72" s="50"/>
      <c r="CN72" s="19"/>
      <c r="CO72" s="50"/>
      <c r="CP72" s="19"/>
      <c r="CQ72" s="50"/>
      <c r="CR72" s="19"/>
      <c r="CS72" s="50"/>
      <c r="CT72" s="19"/>
      <c r="CU72" s="50"/>
      <c r="CV72" s="52"/>
      <c r="CW72" s="19"/>
      <c r="CX72" s="50"/>
      <c r="CY72" s="19"/>
      <c r="CZ72" s="50"/>
      <c r="DA72" s="19"/>
      <c r="DB72" s="50"/>
      <c r="DC72" s="19"/>
      <c r="DD72" s="50"/>
      <c r="DE72" s="19"/>
      <c r="DF72" s="50"/>
      <c r="DG72" s="52"/>
      <c r="DH72" s="56"/>
      <c r="DI72" s="50"/>
      <c r="DJ72" s="19"/>
      <c r="DK72" s="50"/>
      <c r="DL72" s="19"/>
      <c r="DM72" s="50"/>
      <c r="DN72" s="19"/>
      <c r="DO72" s="50"/>
      <c r="DP72" s="19"/>
      <c r="DQ72" s="50"/>
      <c r="DR72" s="52"/>
      <c r="DS72" s="19"/>
      <c r="DT72" s="50"/>
      <c r="DU72" s="19"/>
      <c r="DV72" s="50"/>
      <c r="DW72" s="19"/>
      <c r="DX72" s="50"/>
      <c r="DY72" s="19"/>
      <c r="DZ72" s="50"/>
    </row>
    <row r="73" spans="1:130" x14ac:dyDescent="0.2">
      <c r="A73" s="52" t="s">
        <v>48</v>
      </c>
      <c r="B73" s="19">
        <v>6748474</v>
      </c>
      <c r="C73" s="50">
        <v>4248</v>
      </c>
      <c r="D73" s="19">
        <v>5565069</v>
      </c>
      <c r="E73" s="50">
        <v>27197</v>
      </c>
      <c r="F73" s="19">
        <v>919925</v>
      </c>
      <c r="G73" s="50">
        <v>27221</v>
      </c>
      <c r="H73" s="19">
        <v>208507</v>
      </c>
      <c r="I73" s="50">
        <v>13639</v>
      </c>
      <c r="J73" s="19">
        <v>1821</v>
      </c>
      <c r="K73" s="50">
        <v>1049</v>
      </c>
      <c r="L73" s="52" t="s">
        <v>48</v>
      </c>
      <c r="M73" s="19">
        <v>5266</v>
      </c>
      <c r="N73" s="50">
        <v>2233</v>
      </c>
      <c r="O73" s="19">
        <v>12397</v>
      </c>
      <c r="P73" s="50">
        <v>3133</v>
      </c>
      <c r="Q73" s="19">
        <v>756</v>
      </c>
      <c r="R73" s="50">
        <v>565</v>
      </c>
      <c r="S73" s="19">
        <v>38421</v>
      </c>
      <c r="T73" s="50">
        <v>4474</v>
      </c>
      <c r="U73" s="19">
        <v>3938</v>
      </c>
      <c r="V73" s="50">
        <v>1215</v>
      </c>
      <c r="W73" s="52" t="s">
        <v>48</v>
      </c>
      <c r="X73" s="19">
        <v>1026</v>
      </c>
      <c r="Y73" s="50">
        <v>533</v>
      </c>
      <c r="Z73" s="19">
        <v>0</v>
      </c>
      <c r="AA73" s="50">
        <v>201</v>
      </c>
      <c r="AB73" s="19">
        <v>358</v>
      </c>
      <c r="AC73" s="50">
        <v>254</v>
      </c>
      <c r="AD73" s="19">
        <v>6094</v>
      </c>
      <c r="AE73" s="50">
        <v>1777</v>
      </c>
      <c r="AF73" s="19">
        <v>8705</v>
      </c>
      <c r="AG73" s="50">
        <v>3348</v>
      </c>
      <c r="AH73" s="52" t="s">
        <v>48</v>
      </c>
      <c r="AI73" s="19">
        <v>5940</v>
      </c>
      <c r="AJ73" s="50">
        <v>2264</v>
      </c>
      <c r="AK73" s="19">
        <v>10895</v>
      </c>
      <c r="AL73" s="50">
        <v>4263</v>
      </c>
      <c r="AM73" s="19">
        <v>2062</v>
      </c>
      <c r="AN73" s="50">
        <v>821</v>
      </c>
      <c r="AO73" s="19">
        <v>2303</v>
      </c>
      <c r="AP73" s="50">
        <v>1315</v>
      </c>
      <c r="AQ73" s="19">
        <v>1000</v>
      </c>
      <c r="AR73" s="50">
        <v>465</v>
      </c>
      <c r="AS73" s="52" t="s">
        <v>48</v>
      </c>
      <c r="AT73" s="19">
        <v>2820</v>
      </c>
      <c r="AU73" s="50">
        <v>1740</v>
      </c>
      <c r="AV73" s="19">
        <v>1271</v>
      </c>
      <c r="AW73" s="50">
        <v>936</v>
      </c>
      <c r="AX73" s="19">
        <v>1016</v>
      </c>
      <c r="AY73" s="50">
        <v>1018</v>
      </c>
      <c r="AZ73" s="19">
        <v>1313</v>
      </c>
      <c r="BA73" s="50">
        <v>1689</v>
      </c>
      <c r="BB73" s="19">
        <v>1899</v>
      </c>
      <c r="BC73" s="50">
        <v>808</v>
      </c>
      <c r="BD73" s="52" t="s">
        <v>48</v>
      </c>
      <c r="BE73" s="19">
        <v>1580</v>
      </c>
      <c r="BF73" s="50">
        <v>757</v>
      </c>
      <c r="BG73" s="19">
        <v>3720</v>
      </c>
      <c r="BH73" s="50">
        <v>1212</v>
      </c>
      <c r="BI73" s="19">
        <v>1543</v>
      </c>
      <c r="BJ73" s="50">
        <v>898</v>
      </c>
      <c r="BK73" s="19">
        <v>1110</v>
      </c>
      <c r="BL73" s="50">
        <v>762</v>
      </c>
      <c r="BM73" s="19">
        <v>3307</v>
      </c>
      <c r="BN73" s="50">
        <v>2181</v>
      </c>
      <c r="BO73" s="52" t="s">
        <v>48</v>
      </c>
      <c r="BP73" s="19">
        <v>2125</v>
      </c>
      <c r="BQ73" s="50">
        <v>934</v>
      </c>
      <c r="BR73" s="19">
        <v>673</v>
      </c>
      <c r="BS73" s="50">
        <v>441</v>
      </c>
      <c r="BT73" s="19">
        <v>4925</v>
      </c>
      <c r="BU73" s="50">
        <v>1696</v>
      </c>
      <c r="BV73" s="19">
        <v>824</v>
      </c>
      <c r="BW73" s="50">
        <v>605</v>
      </c>
      <c r="BX73" s="19">
        <v>2006</v>
      </c>
      <c r="BY73" s="50">
        <v>987</v>
      </c>
      <c r="BZ73" s="52" t="s">
        <v>48</v>
      </c>
      <c r="CA73" s="19">
        <v>1569</v>
      </c>
      <c r="CB73" s="50">
        <v>1254</v>
      </c>
      <c r="CC73" s="19">
        <v>4512</v>
      </c>
      <c r="CD73" s="50">
        <v>1322</v>
      </c>
      <c r="CE73" s="19">
        <v>3870</v>
      </c>
      <c r="CF73" s="50">
        <v>1452</v>
      </c>
      <c r="CG73" s="19">
        <v>189</v>
      </c>
      <c r="CH73" s="50">
        <v>304</v>
      </c>
      <c r="CI73" s="19">
        <v>2686</v>
      </c>
      <c r="CJ73" s="50">
        <v>1217</v>
      </c>
      <c r="CK73" s="52" t="s">
        <v>48</v>
      </c>
      <c r="CL73" s="19">
        <v>765</v>
      </c>
      <c r="CM73" s="50">
        <v>573</v>
      </c>
      <c r="CN73" s="19">
        <v>29168</v>
      </c>
      <c r="CO73" s="50">
        <v>5436</v>
      </c>
      <c r="CP73" s="19">
        <v>2296</v>
      </c>
      <c r="CQ73" s="50">
        <v>1378</v>
      </c>
      <c r="CR73" s="19">
        <v>463</v>
      </c>
      <c r="CS73" s="50">
        <v>319</v>
      </c>
      <c r="CT73" s="19">
        <v>1519</v>
      </c>
      <c r="CU73" s="50">
        <v>1267</v>
      </c>
      <c r="CV73" s="52" t="s">
        <v>48</v>
      </c>
      <c r="CW73" s="19">
        <v>227</v>
      </c>
      <c r="CX73" s="50">
        <v>225</v>
      </c>
      <c r="CY73" s="19">
        <v>2342</v>
      </c>
      <c r="CZ73" s="50">
        <v>1116</v>
      </c>
      <c r="DA73" s="19">
        <v>15491</v>
      </c>
      <c r="DB73" s="50">
        <v>4361</v>
      </c>
      <c r="DC73" s="19">
        <v>4789</v>
      </c>
      <c r="DD73" s="50">
        <v>1640</v>
      </c>
      <c r="DE73" s="19">
        <v>119</v>
      </c>
      <c r="DF73" s="50">
        <v>196</v>
      </c>
      <c r="DG73" s="52" t="s">
        <v>48</v>
      </c>
      <c r="DH73" s="19">
        <v>4233</v>
      </c>
      <c r="DI73" s="50">
        <v>1698</v>
      </c>
      <c r="DJ73" s="56" t="s">
        <v>61</v>
      </c>
      <c r="DK73" s="50" t="s">
        <v>61</v>
      </c>
      <c r="DL73" s="23">
        <v>157</v>
      </c>
      <c r="DM73" s="50">
        <v>186</v>
      </c>
      <c r="DN73" s="19">
        <v>1491</v>
      </c>
      <c r="DO73" s="50">
        <v>892</v>
      </c>
      <c r="DP73" s="19">
        <v>1507</v>
      </c>
      <c r="DQ73" s="50">
        <v>870</v>
      </c>
      <c r="DR73" s="52" t="s">
        <v>48</v>
      </c>
      <c r="DS73" s="19">
        <v>54973</v>
      </c>
      <c r="DT73" s="50">
        <v>5730</v>
      </c>
      <c r="DU73" s="19">
        <v>1083</v>
      </c>
      <c r="DV73" s="50">
        <v>1061</v>
      </c>
      <c r="DW73" s="19">
        <v>362</v>
      </c>
      <c r="DX73" s="50">
        <v>321</v>
      </c>
      <c r="DY73" s="19">
        <v>53528</v>
      </c>
      <c r="DZ73" s="50">
        <v>5625</v>
      </c>
    </row>
    <row r="74" spans="1:130" x14ac:dyDescent="0.2">
      <c r="A74" s="52" t="s">
        <v>49</v>
      </c>
      <c r="B74" s="19">
        <v>1836614</v>
      </c>
      <c r="C74" s="50">
        <v>1681</v>
      </c>
      <c r="D74" s="19">
        <v>1609110</v>
      </c>
      <c r="E74" s="50">
        <v>9854</v>
      </c>
      <c r="F74" s="19">
        <v>172262</v>
      </c>
      <c r="G74" s="50">
        <v>8430</v>
      </c>
      <c r="H74" s="19">
        <v>50068</v>
      </c>
      <c r="I74" s="50">
        <v>4934</v>
      </c>
      <c r="J74" s="19">
        <v>221</v>
      </c>
      <c r="K74" s="50">
        <v>228</v>
      </c>
      <c r="L74" s="52" t="s">
        <v>49</v>
      </c>
      <c r="M74" s="19">
        <v>598</v>
      </c>
      <c r="N74" s="50">
        <v>566</v>
      </c>
      <c r="O74" s="19">
        <v>50</v>
      </c>
      <c r="P74" s="50">
        <v>95</v>
      </c>
      <c r="Q74" s="19">
        <v>225</v>
      </c>
      <c r="R74" s="50">
        <v>361</v>
      </c>
      <c r="S74" s="19">
        <v>1442</v>
      </c>
      <c r="T74" s="50">
        <v>1085</v>
      </c>
      <c r="U74" s="19">
        <v>124</v>
      </c>
      <c r="V74" s="50">
        <v>160</v>
      </c>
      <c r="W74" s="52" t="s">
        <v>49</v>
      </c>
      <c r="X74" s="19">
        <v>594</v>
      </c>
      <c r="Y74" s="50">
        <v>401</v>
      </c>
      <c r="Z74" s="19">
        <v>89</v>
      </c>
      <c r="AA74" s="50">
        <v>102</v>
      </c>
      <c r="AB74" s="19">
        <v>300</v>
      </c>
      <c r="AC74" s="50">
        <v>231</v>
      </c>
      <c r="AD74" s="19">
        <v>2949</v>
      </c>
      <c r="AE74" s="50">
        <v>1076</v>
      </c>
      <c r="AF74" s="19">
        <v>1296</v>
      </c>
      <c r="AG74" s="50">
        <v>898</v>
      </c>
      <c r="AH74" s="52" t="s">
        <v>49</v>
      </c>
      <c r="AI74" s="19">
        <v>147</v>
      </c>
      <c r="AJ74" s="50">
        <v>248</v>
      </c>
      <c r="AK74" s="19">
        <v>120</v>
      </c>
      <c r="AL74" s="50">
        <v>127</v>
      </c>
      <c r="AM74" s="19">
        <v>1331</v>
      </c>
      <c r="AN74" s="50">
        <v>1134</v>
      </c>
      <c r="AO74" s="19">
        <v>210</v>
      </c>
      <c r="AP74" s="50">
        <v>200</v>
      </c>
      <c r="AQ74" s="19">
        <v>0</v>
      </c>
      <c r="AR74" s="50">
        <v>184</v>
      </c>
      <c r="AS74" s="52" t="s">
        <v>49</v>
      </c>
      <c r="AT74" s="19">
        <v>0</v>
      </c>
      <c r="AU74" s="50">
        <v>184</v>
      </c>
      <c r="AV74" s="19">
        <v>515</v>
      </c>
      <c r="AW74" s="50">
        <v>259</v>
      </c>
      <c r="AX74" s="19">
        <v>326</v>
      </c>
      <c r="AY74" s="50">
        <v>313</v>
      </c>
      <c r="AZ74" s="19">
        <v>45</v>
      </c>
      <c r="BA74" s="50">
        <v>75</v>
      </c>
      <c r="BB74" s="19">
        <v>7515</v>
      </c>
      <c r="BC74" s="50">
        <v>2257</v>
      </c>
      <c r="BD74" s="52" t="s">
        <v>49</v>
      </c>
      <c r="BE74" s="19">
        <v>236</v>
      </c>
      <c r="BF74" s="50">
        <v>196</v>
      </c>
      <c r="BG74" s="19">
        <v>459</v>
      </c>
      <c r="BH74" s="50">
        <v>263</v>
      </c>
      <c r="BI74" s="19">
        <v>0</v>
      </c>
      <c r="BJ74" s="50">
        <v>184</v>
      </c>
      <c r="BK74" s="19">
        <v>0</v>
      </c>
      <c r="BL74" s="50">
        <v>184</v>
      </c>
      <c r="BM74" s="19">
        <v>309</v>
      </c>
      <c r="BN74" s="50">
        <v>345</v>
      </c>
      <c r="BO74" s="52" t="s">
        <v>49</v>
      </c>
      <c r="BP74" s="19">
        <v>60</v>
      </c>
      <c r="BQ74" s="50">
        <v>101</v>
      </c>
      <c r="BR74" s="19">
        <v>78</v>
      </c>
      <c r="BS74" s="50">
        <v>140</v>
      </c>
      <c r="BT74" s="19">
        <v>293</v>
      </c>
      <c r="BU74" s="50">
        <v>235</v>
      </c>
      <c r="BV74" s="19">
        <v>160</v>
      </c>
      <c r="BW74" s="50">
        <v>223</v>
      </c>
      <c r="BX74" s="19">
        <v>1431</v>
      </c>
      <c r="BY74" s="50">
        <v>611</v>
      </c>
      <c r="BZ74" s="52" t="s">
        <v>49</v>
      </c>
      <c r="CA74" s="19">
        <v>0</v>
      </c>
      <c r="CB74" s="50">
        <v>184</v>
      </c>
      <c r="CC74" s="19">
        <v>2017</v>
      </c>
      <c r="CD74" s="50">
        <v>866</v>
      </c>
      <c r="CE74" s="19">
        <v>3865</v>
      </c>
      <c r="CF74" s="50">
        <v>1241</v>
      </c>
      <c r="CG74" s="19">
        <v>0</v>
      </c>
      <c r="CH74" s="50">
        <v>184</v>
      </c>
      <c r="CI74" s="19">
        <v>8545</v>
      </c>
      <c r="CJ74" s="50">
        <v>1913</v>
      </c>
      <c r="CK74" s="52" t="s">
        <v>49</v>
      </c>
      <c r="CL74" s="19">
        <v>97</v>
      </c>
      <c r="CM74" s="50">
        <v>113</v>
      </c>
      <c r="CN74" s="19">
        <v>132</v>
      </c>
      <c r="CO74" s="50">
        <v>203</v>
      </c>
      <c r="CP74" s="19">
        <v>4205</v>
      </c>
      <c r="CQ74" s="50">
        <v>1569</v>
      </c>
      <c r="CR74" s="19">
        <v>284</v>
      </c>
      <c r="CS74" s="50">
        <v>344</v>
      </c>
      <c r="CT74" s="19">
        <v>1857</v>
      </c>
      <c r="CU74" s="50">
        <v>1316</v>
      </c>
      <c r="CV74" s="52" t="s">
        <v>49</v>
      </c>
      <c r="CW74" s="19">
        <v>0</v>
      </c>
      <c r="CX74" s="50">
        <v>184</v>
      </c>
      <c r="CY74" s="19">
        <v>546</v>
      </c>
      <c r="CZ74" s="50">
        <v>449</v>
      </c>
      <c r="DA74" s="19">
        <v>1574</v>
      </c>
      <c r="DB74" s="50">
        <v>1047</v>
      </c>
      <c r="DC74" s="19">
        <v>114</v>
      </c>
      <c r="DD74" s="50">
        <v>216</v>
      </c>
      <c r="DE74" s="19">
        <v>23</v>
      </c>
      <c r="DF74" s="50">
        <v>33</v>
      </c>
      <c r="DG74" s="52" t="s">
        <v>49</v>
      </c>
      <c r="DH74" s="19">
        <v>5561</v>
      </c>
      <c r="DI74" s="50">
        <v>1534</v>
      </c>
      <c r="DJ74" s="19">
        <v>83</v>
      </c>
      <c r="DK74" s="50">
        <v>137</v>
      </c>
      <c r="DL74" s="56" t="s">
        <v>61</v>
      </c>
      <c r="DM74" s="50" t="s">
        <v>61</v>
      </c>
      <c r="DN74" s="23">
        <v>42</v>
      </c>
      <c r="DO74" s="50">
        <v>69</v>
      </c>
      <c r="DP74" s="19">
        <v>0</v>
      </c>
      <c r="DQ74" s="50">
        <v>184</v>
      </c>
      <c r="DR74" s="52" t="s">
        <v>49</v>
      </c>
      <c r="DS74" s="19">
        <v>5174</v>
      </c>
      <c r="DT74" s="50">
        <v>1423</v>
      </c>
      <c r="DU74" s="19">
        <v>680</v>
      </c>
      <c r="DV74" s="50">
        <v>450</v>
      </c>
      <c r="DW74" s="19">
        <v>557</v>
      </c>
      <c r="DX74" s="50">
        <v>556</v>
      </c>
      <c r="DY74" s="19">
        <v>3937</v>
      </c>
      <c r="DZ74" s="50">
        <v>1154</v>
      </c>
    </row>
    <row r="75" spans="1:130" x14ac:dyDescent="0.2">
      <c r="A75" s="52" t="s">
        <v>50</v>
      </c>
      <c r="B75" s="19">
        <v>5647213</v>
      </c>
      <c r="C75" s="50">
        <v>2653</v>
      </c>
      <c r="D75" s="19">
        <v>4846550</v>
      </c>
      <c r="E75" s="50">
        <v>18735</v>
      </c>
      <c r="F75" s="19">
        <v>675623</v>
      </c>
      <c r="G75" s="50">
        <v>19411</v>
      </c>
      <c r="H75" s="19">
        <v>109439</v>
      </c>
      <c r="I75" s="50">
        <v>8715</v>
      </c>
      <c r="J75" s="19">
        <v>708</v>
      </c>
      <c r="K75" s="50">
        <v>761</v>
      </c>
      <c r="L75" s="52" t="s">
        <v>50</v>
      </c>
      <c r="M75" s="19">
        <v>432</v>
      </c>
      <c r="N75" s="50">
        <v>323</v>
      </c>
      <c r="O75" s="19">
        <v>4045</v>
      </c>
      <c r="P75" s="50">
        <v>1532</v>
      </c>
      <c r="Q75" s="19">
        <v>335</v>
      </c>
      <c r="R75" s="50">
        <v>285</v>
      </c>
      <c r="S75" s="19">
        <v>6637</v>
      </c>
      <c r="T75" s="50">
        <v>2054</v>
      </c>
      <c r="U75" s="19">
        <v>2592</v>
      </c>
      <c r="V75" s="50">
        <v>1457</v>
      </c>
      <c r="W75" s="52" t="s">
        <v>50</v>
      </c>
      <c r="X75" s="19">
        <v>993</v>
      </c>
      <c r="Y75" s="50">
        <v>1397</v>
      </c>
      <c r="Z75" s="19">
        <v>219</v>
      </c>
      <c r="AA75" s="50">
        <v>276</v>
      </c>
      <c r="AB75" s="19">
        <v>123</v>
      </c>
      <c r="AC75" s="50">
        <v>170</v>
      </c>
      <c r="AD75" s="19">
        <v>4338</v>
      </c>
      <c r="AE75" s="50">
        <v>1103</v>
      </c>
      <c r="AF75" s="19">
        <v>1745</v>
      </c>
      <c r="AG75" s="50">
        <v>1106</v>
      </c>
      <c r="AH75" s="52" t="s">
        <v>50</v>
      </c>
      <c r="AI75" s="19">
        <v>1108</v>
      </c>
      <c r="AJ75" s="50">
        <v>1597</v>
      </c>
      <c r="AK75" s="19">
        <v>566</v>
      </c>
      <c r="AL75" s="50">
        <v>434</v>
      </c>
      <c r="AM75" s="19">
        <v>25521</v>
      </c>
      <c r="AN75" s="50">
        <v>4568</v>
      </c>
      <c r="AO75" s="19">
        <v>4017</v>
      </c>
      <c r="AP75" s="50">
        <v>2027</v>
      </c>
      <c r="AQ75" s="19">
        <v>3306</v>
      </c>
      <c r="AR75" s="50">
        <v>1757</v>
      </c>
      <c r="AS75" s="52" t="s">
        <v>50</v>
      </c>
      <c r="AT75" s="19">
        <v>418</v>
      </c>
      <c r="AU75" s="50">
        <v>446</v>
      </c>
      <c r="AV75" s="19">
        <v>1040</v>
      </c>
      <c r="AW75" s="50">
        <v>570</v>
      </c>
      <c r="AX75" s="19">
        <v>850</v>
      </c>
      <c r="AY75" s="50">
        <v>563</v>
      </c>
      <c r="AZ75" s="19">
        <v>12</v>
      </c>
      <c r="BA75" s="50">
        <v>21</v>
      </c>
      <c r="BB75" s="19">
        <v>147</v>
      </c>
      <c r="BC75" s="50">
        <v>141</v>
      </c>
      <c r="BD75" s="52" t="s">
        <v>50</v>
      </c>
      <c r="BE75" s="19">
        <v>733</v>
      </c>
      <c r="BF75" s="50">
        <v>578</v>
      </c>
      <c r="BG75" s="19">
        <v>5623</v>
      </c>
      <c r="BH75" s="50">
        <v>1353</v>
      </c>
      <c r="BI75" s="19">
        <v>17927</v>
      </c>
      <c r="BJ75" s="50">
        <v>2244</v>
      </c>
      <c r="BK75" s="19">
        <v>983</v>
      </c>
      <c r="BL75" s="50">
        <v>924</v>
      </c>
      <c r="BM75" s="19">
        <v>2090</v>
      </c>
      <c r="BN75" s="50">
        <v>1117</v>
      </c>
      <c r="BO75" s="52" t="s">
        <v>50</v>
      </c>
      <c r="BP75" s="19">
        <v>143</v>
      </c>
      <c r="BQ75" s="50">
        <v>93</v>
      </c>
      <c r="BR75" s="19">
        <v>483</v>
      </c>
      <c r="BS75" s="50">
        <v>405</v>
      </c>
      <c r="BT75" s="19">
        <v>663</v>
      </c>
      <c r="BU75" s="50">
        <v>345</v>
      </c>
      <c r="BV75" s="19">
        <v>480</v>
      </c>
      <c r="BW75" s="50">
        <v>364</v>
      </c>
      <c r="BX75" s="19">
        <v>378</v>
      </c>
      <c r="BY75" s="50">
        <v>352</v>
      </c>
      <c r="BZ75" s="52" t="s">
        <v>50</v>
      </c>
      <c r="CA75" s="19">
        <v>714</v>
      </c>
      <c r="CB75" s="50">
        <v>502</v>
      </c>
      <c r="CC75" s="19">
        <v>2213</v>
      </c>
      <c r="CD75" s="50">
        <v>835</v>
      </c>
      <c r="CE75" s="19">
        <v>2120</v>
      </c>
      <c r="CF75" s="50">
        <v>967</v>
      </c>
      <c r="CG75" s="19">
        <v>1383</v>
      </c>
      <c r="CH75" s="50">
        <v>1273</v>
      </c>
      <c r="CI75" s="19">
        <v>1358</v>
      </c>
      <c r="CJ75" s="50">
        <v>628</v>
      </c>
      <c r="CK75" s="52" t="s">
        <v>50</v>
      </c>
      <c r="CL75" s="19">
        <v>118</v>
      </c>
      <c r="CM75" s="50">
        <v>119</v>
      </c>
      <c r="CN75" s="19">
        <v>1057</v>
      </c>
      <c r="CO75" s="50">
        <v>680</v>
      </c>
      <c r="CP75" s="19">
        <v>1294</v>
      </c>
      <c r="CQ75" s="50">
        <v>781</v>
      </c>
      <c r="CR75" s="19">
        <v>368</v>
      </c>
      <c r="CS75" s="50">
        <v>407</v>
      </c>
      <c r="CT75" s="19">
        <v>377</v>
      </c>
      <c r="CU75" s="50">
        <v>312</v>
      </c>
      <c r="CV75" s="52" t="s">
        <v>50</v>
      </c>
      <c r="CW75" s="19">
        <v>590</v>
      </c>
      <c r="CX75" s="50">
        <v>487</v>
      </c>
      <c r="CY75" s="19">
        <v>744</v>
      </c>
      <c r="CZ75" s="50">
        <v>527</v>
      </c>
      <c r="DA75" s="19">
        <v>1984</v>
      </c>
      <c r="DB75" s="50">
        <v>836</v>
      </c>
      <c r="DC75" s="19">
        <v>890</v>
      </c>
      <c r="DD75" s="50">
        <v>652</v>
      </c>
      <c r="DE75" s="19">
        <v>342</v>
      </c>
      <c r="DF75" s="50">
        <v>311</v>
      </c>
      <c r="DG75" s="52" t="s">
        <v>50</v>
      </c>
      <c r="DH75" s="19">
        <v>2573</v>
      </c>
      <c r="DI75" s="50">
        <v>1465</v>
      </c>
      <c r="DJ75" s="19">
        <v>1555</v>
      </c>
      <c r="DK75" s="50">
        <v>1071</v>
      </c>
      <c r="DL75" s="19">
        <v>1090</v>
      </c>
      <c r="DM75" s="50">
        <v>1630</v>
      </c>
      <c r="DN75" s="56" t="s">
        <v>61</v>
      </c>
      <c r="DO75" s="50" t="s">
        <v>61</v>
      </c>
      <c r="DP75" s="23">
        <v>14</v>
      </c>
      <c r="DQ75" s="50">
        <v>23</v>
      </c>
      <c r="DR75" s="52" t="s">
        <v>50</v>
      </c>
      <c r="DS75" s="19">
        <v>15601</v>
      </c>
      <c r="DT75" s="50">
        <v>2441</v>
      </c>
      <c r="DU75" s="19">
        <v>728</v>
      </c>
      <c r="DV75" s="50">
        <v>715</v>
      </c>
      <c r="DW75" s="19">
        <v>0</v>
      </c>
      <c r="DX75" s="50">
        <v>151</v>
      </c>
      <c r="DY75" s="19">
        <v>14873</v>
      </c>
      <c r="DZ75" s="50">
        <v>2450</v>
      </c>
    </row>
    <row r="76" spans="1:130" x14ac:dyDescent="0.2">
      <c r="A76" s="52" t="s">
        <v>51</v>
      </c>
      <c r="B76" s="19">
        <v>561389</v>
      </c>
      <c r="C76" s="50">
        <v>1021</v>
      </c>
      <c r="D76" s="19">
        <v>462808</v>
      </c>
      <c r="E76" s="50">
        <v>7194</v>
      </c>
      <c r="F76" s="19">
        <v>66648</v>
      </c>
      <c r="G76" s="50">
        <v>5771</v>
      </c>
      <c r="H76" s="19">
        <v>30651</v>
      </c>
      <c r="I76" s="50">
        <v>4428</v>
      </c>
      <c r="J76" s="19">
        <v>51</v>
      </c>
      <c r="K76" s="50">
        <v>62</v>
      </c>
      <c r="L76" s="52" t="s">
        <v>51</v>
      </c>
      <c r="M76" s="19">
        <v>761</v>
      </c>
      <c r="N76" s="50">
        <v>597</v>
      </c>
      <c r="O76" s="19">
        <v>369</v>
      </c>
      <c r="P76" s="50">
        <v>276</v>
      </c>
      <c r="Q76" s="19">
        <v>174</v>
      </c>
      <c r="R76" s="50">
        <v>191</v>
      </c>
      <c r="S76" s="19">
        <v>2539</v>
      </c>
      <c r="T76" s="50">
        <v>1151</v>
      </c>
      <c r="U76" s="19">
        <v>6905</v>
      </c>
      <c r="V76" s="50">
        <v>2099</v>
      </c>
      <c r="W76" s="52" t="s">
        <v>51</v>
      </c>
      <c r="X76" s="19">
        <v>11</v>
      </c>
      <c r="Y76" s="50">
        <v>22</v>
      </c>
      <c r="Z76" s="19">
        <v>0</v>
      </c>
      <c r="AA76" s="50">
        <v>189</v>
      </c>
      <c r="AB76" s="19">
        <v>0</v>
      </c>
      <c r="AC76" s="50">
        <v>189</v>
      </c>
      <c r="AD76" s="19">
        <v>1525</v>
      </c>
      <c r="AE76" s="50">
        <v>1206</v>
      </c>
      <c r="AF76" s="19">
        <v>46</v>
      </c>
      <c r="AG76" s="50">
        <v>80</v>
      </c>
      <c r="AH76" s="52" t="s">
        <v>51</v>
      </c>
      <c r="AI76" s="19">
        <v>0</v>
      </c>
      <c r="AJ76" s="50">
        <v>189</v>
      </c>
      <c r="AK76" s="19">
        <v>2140</v>
      </c>
      <c r="AL76" s="50">
        <v>1161</v>
      </c>
      <c r="AM76" s="19">
        <v>450</v>
      </c>
      <c r="AN76" s="50">
        <v>409</v>
      </c>
      <c r="AO76" s="19">
        <v>6</v>
      </c>
      <c r="AP76" s="50">
        <v>14</v>
      </c>
      <c r="AQ76" s="19">
        <v>342</v>
      </c>
      <c r="AR76" s="50">
        <v>323</v>
      </c>
      <c r="AS76" s="52" t="s">
        <v>51</v>
      </c>
      <c r="AT76" s="19">
        <v>286</v>
      </c>
      <c r="AU76" s="50">
        <v>364</v>
      </c>
      <c r="AV76" s="19">
        <v>83</v>
      </c>
      <c r="AW76" s="50">
        <v>140</v>
      </c>
      <c r="AX76" s="19">
        <v>114</v>
      </c>
      <c r="AY76" s="50">
        <v>204</v>
      </c>
      <c r="AZ76" s="19">
        <v>0</v>
      </c>
      <c r="BA76" s="50">
        <v>189</v>
      </c>
      <c r="BB76" s="19">
        <v>0</v>
      </c>
      <c r="BC76" s="50">
        <v>189</v>
      </c>
      <c r="BD76" s="52" t="s">
        <v>51</v>
      </c>
      <c r="BE76" s="19">
        <v>152</v>
      </c>
      <c r="BF76" s="50">
        <v>226</v>
      </c>
      <c r="BG76" s="19">
        <v>849</v>
      </c>
      <c r="BH76" s="50">
        <v>545</v>
      </c>
      <c r="BI76" s="19">
        <v>357</v>
      </c>
      <c r="BJ76" s="50">
        <v>355</v>
      </c>
      <c r="BK76" s="19">
        <v>70</v>
      </c>
      <c r="BL76" s="50">
        <v>117</v>
      </c>
      <c r="BM76" s="19">
        <v>241</v>
      </c>
      <c r="BN76" s="50">
        <v>274</v>
      </c>
      <c r="BO76" s="52" t="s">
        <v>51</v>
      </c>
      <c r="BP76" s="19">
        <v>1105</v>
      </c>
      <c r="BQ76" s="50">
        <v>531</v>
      </c>
      <c r="BR76" s="19">
        <v>1784</v>
      </c>
      <c r="BS76" s="50">
        <v>957</v>
      </c>
      <c r="BT76" s="19">
        <v>427</v>
      </c>
      <c r="BU76" s="50">
        <v>656</v>
      </c>
      <c r="BV76" s="19">
        <v>0</v>
      </c>
      <c r="BW76" s="50">
        <v>189</v>
      </c>
      <c r="BX76" s="19">
        <v>7</v>
      </c>
      <c r="BY76" s="50">
        <v>16</v>
      </c>
      <c r="BZ76" s="52" t="s">
        <v>51</v>
      </c>
      <c r="CA76" s="19">
        <v>76</v>
      </c>
      <c r="CB76" s="50">
        <v>101</v>
      </c>
      <c r="CC76" s="19">
        <v>113</v>
      </c>
      <c r="CD76" s="50">
        <v>149</v>
      </c>
      <c r="CE76" s="19">
        <v>395</v>
      </c>
      <c r="CF76" s="50">
        <v>457</v>
      </c>
      <c r="CG76" s="19">
        <v>237</v>
      </c>
      <c r="CH76" s="50">
        <v>313</v>
      </c>
      <c r="CI76" s="19">
        <v>22</v>
      </c>
      <c r="CJ76" s="50">
        <v>40</v>
      </c>
      <c r="CK76" s="52" t="s">
        <v>51</v>
      </c>
      <c r="CL76" s="19">
        <v>462</v>
      </c>
      <c r="CM76" s="50">
        <v>555</v>
      </c>
      <c r="CN76" s="19">
        <v>960</v>
      </c>
      <c r="CO76" s="50">
        <v>851</v>
      </c>
      <c r="CP76" s="19">
        <v>284</v>
      </c>
      <c r="CQ76" s="50">
        <v>254</v>
      </c>
      <c r="CR76" s="19">
        <v>13</v>
      </c>
      <c r="CS76" s="50">
        <v>28</v>
      </c>
      <c r="CT76" s="19">
        <v>219</v>
      </c>
      <c r="CU76" s="50">
        <v>307</v>
      </c>
      <c r="CV76" s="52" t="s">
        <v>51</v>
      </c>
      <c r="CW76" s="19">
        <v>1043</v>
      </c>
      <c r="CX76" s="50">
        <v>1077</v>
      </c>
      <c r="CY76" s="19">
        <v>69</v>
      </c>
      <c r="CZ76" s="50">
        <v>66</v>
      </c>
      <c r="DA76" s="19">
        <v>1398</v>
      </c>
      <c r="DB76" s="50">
        <v>927</v>
      </c>
      <c r="DC76" s="19">
        <v>2140</v>
      </c>
      <c r="DD76" s="50">
        <v>1003</v>
      </c>
      <c r="DE76" s="19">
        <v>4</v>
      </c>
      <c r="DF76" s="50">
        <v>8</v>
      </c>
      <c r="DG76" s="52" t="s">
        <v>51</v>
      </c>
      <c r="DH76" s="19">
        <v>451</v>
      </c>
      <c r="DI76" s="50">
        <v>634</v>
      </c>
      <c r="DJ76" s="19">
        <v>1803</v>
      </c>
      <c r="DK76" s="50">
        <v>1343</v>
      </c>
      <c r="DL76" s="19">
        <v>0</v>
      </c>
      <c r="DM76" s="50">
        <v>189</v>
      </c>
      <c r="DN76" s="19">
        <v>168</v>
      </c>
      <c r="DO76" s="50">
        <v>260</v>
      </c>
      <c r="DP76" s="56" t="s">
        <v>61</v>
      </c>
      <c r="DQ76" s="50" t="s">
        <v>61</v>
      </c>
      <c r="DR76" s="52" t="s">
        <v>51</v>
      </c>
      <c r="DS76" s="23">
        <v>1282</v>
      </c>
      <c r="DT76" s="50">
        <v>1155</v>
      </c>
      <c r="DU76" s="19">
        <v>0</v>
      </c>
      <c r="DV76" s="50">
        <v>189</v>
      </c>
      <c r="DW76" s="19">
        <v>0</v>
      </c>
      <c r="DX76" s="50">
        <v>189</v>
      </c>
      <c r="DY76" s="19">
        <v>1282</v>
      </c>
      <c r="DZ76" s="50">
        <v>1155</v>
      </c>
    </row>
    <row r="77" spans="1:130" x14ac:dyDescent="0.2">
      <c r="A77" s="52"/>
      <c r="B77" s="19"/>
      <c r="C77" s="50"/>
      <c r="D77" s="19"/>
      <c r="E77" s="50"/>
      <c r="F77" s="19"/>
      <c r="G77" s="50"/>
      <c r="H77" s="19"/>
      <c r="I77" s="50"/>
      <c r="J77" s="19"/>
      <c r="K77" s="50"/>
      <c r="L77" s="52"/>
      <c r="M77" s="19"/>
      <c r="N77" s="50"/>
      <c r="O77" s="19"/>
      <c r="P77" s="50"/>
      <c r="Q77" s="19"/>
      <c r="R77" s="50"/>
      <c r="S77" s="19"/>
      <c r="T77" s="50"/>
      <c r="U77" s="19"/>
      <c r="V77" s="50"/>
      <c r="W77" s="52"/>
      <c r="X77" s="19"/>
      <c r="Y77" s="50"/>
      <c r="Z77" s="19"/>
      <c r="AA77" s="50"/>
      <c r="AB77" s="19"/>
      <c r="AC77" s="50"/>
      <c r="AD77" s="19"/>
      <c r="AE77" s="50"/>
      <c r="AF77" s="19"/>
      <c r="AG77" s="50"/>
      <c r="AH77" s="52"/>
      <c r="AI77" s="19"/>
      <c r="AJ77" s="50"/>
      <c r="AK77" s="19"/>
      <c r="AL77" s="50"/>
      <c r="AM77" s="19"/>
      <c r="AN77" s="50"/>
      <c r="AO77" s="19"/>
      <c r="AP77" s="50"/>
      <c r="AQ77" s="19"/>
      <c r="AR77" s="50"/>
      <c r="AS77" s="52"/>
      <c r="AT77" s="19"/>
      <c r="AU77" s="50"/>
      <c r="AV77" s="19"/>
      <c r="AW77" s="50"/>
      <c r="AX77" s="19"/>
      <c r="AY77" s="50"/>
      <c r="AZ77" s="19"/>
      <c r="BA77" s="50"/>
      <c r="BB77" s="19"/>
      <c r="BC77" s="50"/>
      <c r="BD77" s="52"/>
      <c r="BE77" s="19"/>
      <c r="BF77" s="50"/>
      <c r="BG77" s="19"/>
      <c r="BH77" s="50"/>
      <c r="BI77" s="19"/>
      <c r="BJ77" s="50"/>
      <c r="BK77" s="19"/>
      <c r="BL77" s="50"/>
      <c r="BM77" s="19"/>
      <c r="BN77" s="50"/>
      <c r="BO77" s="52"/>
      <c r="BP77" s="19"/>
      <c r="BQ77" s="50"/>
      <c r="BR77" s="19"/>
      <c r="BS77" s="50"/>
      <c r="BT77" s="19"/>
      <c r="BU77" s="50"/>
      <c r="BV77" s="19"/>
      <c r="BW77" s="50"/>
      <c r="BX77" s="19"/>
      <c r="BY77" s="50"/>
      <c r="BZ77" s="52"/>
      <c r="CA77" s="19"/>
      <c r="CB77" s="50"/>
      <c r="CC77" s="19"/>
      <c r="CD77" s="50"/>
      <c r="CE77" s="19"/>
      <c r="CF77" s="50"/>
      <c r="CG77" s="19"/>
      <c r="CH77" s="50"/>
      <c r="CI77" s="19"/>
      <c r="CJ77" s="50"/>
      <c r="CK77" s="52"/>
      <c r="CL77" s="19"/>
      <c r="CM77" s="50"/>
      <c r="CN77" s="19"/>
      <c r="CO77" s="50"/>
      <c r="CP77" s="19"/>
      <c r="CQ77" s="50"/>
      <c r="CR77" s="19"/>
      <c r="CS77" s="50"/>
      <c r="CT77" s="19"/>
      <c r="CU77" s="50"/>
      <c r="CV77" s="52"/>
      <c r="CW77" s="19"/>
      <c r="CX77" s="50"/>
      <c r="CY77" s="19"/>
      <c r="CZ77" s="50"/>
      <c r="DA77" s="19"/>
      <c r="DB77" s="50"/>
      <c r="DC77" s="19"/>
      <c r="DD77" s="50"/>
      <c r="DE77" s="19"/>
      <c r="DF77" s="50"/>
      <c r="DG77" s="52"/>
      <c r="DH77" s="19"/>
      <c r="DI77" s="50"/>
      <c r="DJ77" s="19"/>
      <c r="DK77" s="50"/>
      <c r="DL77" s="19"/>
      <c r="DM77" s="50"/>
      <c r="DN77" s="19"/>
      <c r="DO77" s="50"/>
      <c r="DP77" s="19"/>
      <c r="DQ77" s="50"/>
      <c r="DR77" s="52"/>
      <c r="DS77" s="19"/>
      <c r="DT77" s="50"/>
      <c r="DU77" s="19"/>
      <c r="DV77" s="50"/>
      <c r="DW77" s="19"/>
      <c r="DX77" s="50"/>
      <c r="DY77" s="19"/>
      <c r="DZ77" s="50"/>
    </row>
    <row r="78" spans="1:130" ht="15" thickBot="1" x14ac:dyDescent="0.25">
      <c r="A78" s="59" t="s">
        <v>39</v>
      </c>
      <c r="B78" s="20">
        <v>3669195</v>
      </c>
      <c r="C78" s="57">
        <v>3034</v>
      </c>
      <c r="D78" s="20">
        <v>3403602</v>
      </c>
      <c r="E78" s="57">
        <v>12450</v>
      </c>
      <c r="F78" s="20">
        <v>238263</v>
      </c>
      <c r="G78" s="57">
        <v>11889</v>
      </c>
      <c r="H78" s="20">
        <v>22649</v>
      </c>
      <c r="I78" s="57">
        <v>3662</v>
      </c>
      <c r="J78" s="20">
        <v>35</v>
      </c>
      <c r="K78" s="57">
        <v>59</v>
      </c>
      <c r="L78" s="59" t="s">
        <v>39</v>
      </c>
      <c r="M78" s="20">
        <v>378</v>
      </c>
      <c r="N78" s="57">
        <v>457</v>
      </c>
      <c r="O78" s="20">
        <v>229</v>
      </c>
      <c r="P78" s="57">
        <v>363</v>
      </c>
      <c r="Q78" s="20">
        <v>0</v>
      </c>
      <c r="R78" s="57">
        <v>210</v>
      </c>
      <c r="S78" s="20">
        <v>207</v>
      </c>
      <c r="T78" s="57">
        <v>222</v>
      </c>
      <c r="U78" s="20">
        <v>0</v>
      </c>
      <c r="V78" s="57">
        <v>210</v>
      </c>
      <c r="W78" s="59" t="s">
        <v>39</v>
      </c>
      <c r="X78" s="20">
        <v>1849</v>
      </c>
      <c r="Y78" s="57">
        <v>928</v>
      </c>
      <c r="Z78" s="20">
        <v>13</v>
      </c>
      <c r="AA78" s="57">
        <v>25</v>
      </c>
      <c r="AB78" s="20">
        <v>212</v>
      </c>
      <c r="AC78" s="57">
        <v>315</v>
      </c>
      <c r="AD78" s="20">
        <v>6614</v>
      </c>
      <c r="AE78" s="57">
        <v>2336</v>
      </c>
      <c r="AF78" s="20">
        <v>247</v>
      </c>
      <c r="AG78" s="57">
        <v>195</v>
      </c>
      <c r="AH78" s="59" t="s">
        <v>39</v>
      </c>
      <c r="AI78" s="20">
        <v>0</v>
      </c>
      <c r="AJ78" s="57">
        <v>210</v>
      </c>
      <c r="AK78" s="20">
        <v>13</v>
      </c>
      <c r="AL78" s="57">
        <v>24</v>
      </c>
      <c r="AM78" s="20">
        <v>624</v>
      </c>
      <c r="AN78" s="57">
        <v>537</v>
      </c>
      <c r="AO78" s="20">
        <v>784</v>
      </c>
      <c r="AP78" s="57">
        <v>895</v>
      </c>
      <c r="AQ78" s="20">
        <v>0</v>
      </c>
      <c r="AR78" s="57">
        <v>210</v>
      </c>
      <c r="AS78" s="59" t="s">
        <v>39</v>
      </c>
      <c r="AT78" s="20">
        <v>38</v>
      </c>
      <c r="AU78" s="57">
        <v>62</v>
      </c>
      <c r="AV78" s="20">
        <v>0</v>
      </c>
      <c r="AW78" s="57">
        <v>210</v>
      </c>
      <c r="AX78" s="20">
        <v>0</v>
      </c>
      <c r="AY78" s="57">
        <v>210</v>
      </c>
      <c r="AZ78" s="20">
        <v>0</v>
      </c>
      <c r="BA78" s="57">
        <v>210</v>
      </c>
      <c r="BB78" s="20">
        <v>70</v>
      </c>
      <c r="BC78" s="57">
        <v>124</v>
      </c>
      <c r="BD78" s="59" t="s">
        <v>39</v>
      </c>
      <c r="BE78" s="20">
        <v>1412</v>
      </c>
      <c r="BF78" s="57">
        <v>904</v>
      </c>
      <c r="BG78" s="20">
        <v>88</v>
      </c>
      <c r="BH78" s="57">
        <v>127</v>
      </c>
      <c r="BI78" s="20">
        <v>0</v>
      </c>
      <c r="BJ78" s="57">
        <v>210</v>
      </c>
      <c r="BK78" s="20">
        <v>27</v>
      </c>
      <c r="BL78" s="57">
        <v>35</v>
      </c>
      <c r="BM78" s="20">
        <v>101</v>
      </c>
      <c r="BN78" s="57">
        <v>165</v>
      </c>
      <c r="BO78" s="59" t="s">
        <v>39</v>
      </c>
      <c r="BP78" s="20">
        <v>0</v>
      </c>
      <c r="BQ78" s="57">
        <v>210</v>
      </c>
      <c r="BR78" s="20">
        <v>0</v>
      </c>
      <c r="BS78" s="57">
        <v>210</v>
      </c>
      <c r="BT78" s="20">
        <v>0</v>
      </c>
      <c r="BU78" s="57">
        <v>210</v>
      </c>
      <c r="BV78" s="20">
        <v>0</v>
      </c>
      <c r="BW78" s="57">
        <v>210</v>
      </c>
      <c r="BX78" s="20">
        <v>2150</v>
      </c>
      <c r="BY78" s="57">
        <v>1149</v>
      </c>
      <c r="BZ78" s="59" t="s">
        <v>39</v>
      </c>
      <c r="CA78" s="20">
        <v>51</v>
      </c>
      <c r="CB78" s="57">
        <v>94</v>
      </c>
      <c r="CC78" s="20">
        <v>2615</v>
      </c>
      <c r="CD78" s="57">
        <v>1171</v>
      </c>
      <c r="CE78" s="20">
        <v>200</v>
      </c>
      <c r="CF78" s="57">
        <v>195</v>
      </c>
      <c r="CG78" s="20">
        <v>0</v>
      </c>
      <c r="CH78" s="57">
        <v>210</v>
      </c>
      <c r="CI78" s="20">
        <v>0</v>
      </c>
      <c r="CJ78" s="57">
        <v>210</v>
      </c>
      <c r="CK78" s="59" t="s">
        <v>39</v>
      </c>
      <c r="CL78" s="20">
        <v>79</v>
      </c>
      <c r="CM78" s="57">
        <v>117</v>
      </c>
      <c r="CN78" s="20">
        <v>0</v>
      </c>
      <c r="CO78" s="57">
        <v>210</v>
      </c>
      <c r="CP78" s="20">
        <v>1978</v>
      </c>
      <c r="CQ78" s="57">
        <v>1059</v>
      </c>
      <c r="CR78" s="20">
        <v>490</v>
      </c>
      <c r="CS78" s="57">
        <v>718</v>
      </c>
      <c r="CT78" s="20">
        <v>3</v>
      </c>
      <c r="CU78" s="57">
        <v>6</v>
      </c>
      <c r="CV78" s="59" t="s">
        <v>39</v>
      </c>
      <c r="CW78" s="20">
        <v>113</v>
      </c>
      <c r="CX78" s="57">
        <v>139</v>
      </c>
      <c r="CY78" s="20">
        <v>224</v>
      </c>
      <c r="CZ78" s="57">
        <v>368</v>
      </c>
      <c r="DA78" s="20">
        <v>444</v>
      </c>
      <c r="DB78" s="57">
        <v>334</v>
      </c>
      <c r="DC78" s="20">
        <v>0</v>
      </c>
      <c r="DD78" s="57">
        <v>210</v>
      </c>
      <c r="DE78" s="20">
        <v>0</v>
      </c>
      <c r="DF78" s="57">
        <v>210</v>
      </c>
      <c r="DG78" s="59" t="s">
        <v>39</v>
      </c>
      <c r="DH78" s="20">
        <v>1077</v>
      </c>
      <c r="DI78" s="57">
        <v>1097</v>
      </c>
      <c r="DJ78" s="20">
        <v>41</v>
      </c>
      <c r="DK78" s="57">
        <v>42</v>
      </c>
      <c r="DL78" s="20">
        <v>14</v>
      </c>
      <c r="DM78" s="57">
        <v>25</v>
      </c>
      <c r="DN78" s="20">
        <v>229</v>
      </c>
      <c r="DO78" s="57">
        <v>373</v>
      </c>
      <c r="DP78" s="20">
        <v>0</v>
      </c>
      <c r="DQ78" s="57">
        <v>210</v>
      </c>
      <c r="DR78" s="59" t="s">
        <v>39</v>
      </c>
      <c r="DS78" s="60">
        <v>4681</v>
      </c>
      <c r="DT78" s="57">
        <v>2095</v>
      </c>
      <c r="DU78" s="122" t="s">
        <v>135</v>
      </c>
      <c r="DV78" s="126" t="s">
        <v>135</v>
      </c>
      <c r="DW78" s="20">
        <v>0</v>
      </c>
      <c r="DX78" s="57">
        <v>210</v>
      </c>
      <c r="DY78" s="20">
        <v>4681</v>
      </c>
      <c r="DZ78" s="57">
        <v>2095</v>
      </c>
    </row>
    <row r="79" spans="1:130" x14ac:dyDescent="0.2">
      <c r="A79" s="6" t="s">
        <v>54</v>
      </c>
      <c r="B79" s="6"/>
      <c r="C79" s="6"/>
      <c r="D79" s="6"/>
      <c r="E79" s="6"/>
      <c r="F79" s="6"/>
      <c r="G79" s="6"/>
      <c r="H79" s="6"/>
      <c r="I79" s="6"/>
      <c r="J79" s="26"/>
      <c r="K79" s="8"/>
      <c r="L79" s="6" t="s">
        <v>54</v>
      </c>
      <c r="M79" s="26"/>
      <c r="N79" s="8"/>
      <c r="O79" s="26"/>
      <c r="P79" s="8"/>
      <c r="Q79" s="26"/>
      <c r="R79" s="8"/>
      <c r="S79" s="26"/>
      <c r="T79" s="8"/>
      <c r="U79" s="26"/>
      <c r="V79" s="7"/>
      <c r="W79" s="6" t="s">
        <v>54</v>
      </c>
      <c r="X79" s="26"/>
      <c r="Y79" s="7"/>
      <c r="Z79" s="26"/>
      <c r="AA79" s="7"/>
      <c r="AB79" s="26"/>
      <c r="AC79" s="7"/>
      <c r="AD79" s="26"/>
      <c r="AE79" s="7"/>
      <c r="AF79" s="26"/>
      <c r="AG79" s="7"/>
      <c r="AH79" s="6" t="s">
        <v>54</v>
      </c>
      <c r="AI79" s="26"/>
      <c r="AJ79" s="7"/>
      <c r="AK79" s="26"/>
      <c r="AL79" s="7"/>
      <c r="AM79" s="26"/>
      <c r="AN79" s="7"/>
      <c r="AO79" s="26"/>
      <c r="AP79" s="7"/>
      <c r="AQ79" s="26"/>
      <c r="AR79" s="7"/>
      <c r="AS79" s="6" t="s">
        <v>54</v>
      </c>
      <c r="AT79" s="26"/>
      <c r="AU79" s="7"/>
      <c r="AV79" s="26"/>
      <c r="AW79" s="7"/>
      <c r="AX79" s="26"/>
      <c r="AY79" s="7"/>
      <c r="AZ79" s="26"/>
      <c r="BA79" s="7"/>
      <c r="BB79" s="26"/>
      <c r="BC79" s="7"/>
      <c r="BD79" s="6" t="s">
        <v>54</v>
      </c>
      <c r="BE79" s="26"/>
      <c r="BF79" s="7"/>
      <c r="BG79" s="26"/>
      <c r="BH79" s="7"/>
      <c r="BI79" s="26"/>
      <c r="BJ79" s="7"/>
      <c r="BK79" s="26"/>
      <c r="BL79" s="7"/>
      <c r="BM79" s="26"/>
      <c r="BN79" s="7"/>
      <c r="BO79" s="6" t="s">
        <v>54</v>
      </c>
      <c r="BP79" s="26"/>
      <c r="BQ79" s="7"/>
      <c r="BR79" s="26"/>
      <c r="BS79" s="7"/>
      <c r="BT79" s="26"/>
      <c r="BU79" s="7"/>
      <c r="BV79" s="26"/>
      <c r="BW79" s="7"/>
      <c r="BX79" s="26"/>
      <c r="BY79" s="7"/>
      <c r="BZ79" s="6" t="s">
        <v>54</v>
      </c>
      <c r="CA79" s="26"/>
      <c r="CB79" s="7"/>
      <c r="CC79" s="26"/>
      <c r="CD79" s="7"/>
      <c r="CE79" s="26"/>
      <c r="CF79" s="7"/>
      <c r="CG79" s="26"/>
      <c r="CH79" s="7"/>
      <c r="CI79" s="26"/>
      <c r="CJ79" s="7"/>
      <c r="CK79" s="6" t="s">
        <v>54</v>
      </c>
      <c r="CL79" s="26"/>
      <c r="CM79" s="7"/>
      <c r="CN79" s="26"/>
      <c r="CO79" s="7"/>
      <c r="CP79" s="26"/>
      <c r="CQ79" s="7"/>
      <c r="CR79" s="26"/>
      <c r="CS79" s="7"/>
      <c r="CT79" s="26"/>
      <c r="CU79" s="7"/>
      <c r="CV79" s="6" t="s">
        <v>54</v>
      </c>
      <c r="CW79" s="26"/>
      <c r="CX79" s="7"/>
      <c r="CY79" s="26"/>
      <c r="CZ79" s="7"/>
      <c r="DA79" s="26"/>
      <c r="DB79" s="7"/>
      <c r="DC79" s="26"/>
      <c r="DD79" s="7"/>
      <c r="DE79" s="26"/>
      <c r="DF79" s="7"/>
      <c r="DG79" s="6" t="s">
        <v>54</v>
      </c>
      <c r="DH79" s="26"/>
      <c r="DI79" s="7"/>
      <c r="DJ79" s="26"/>
      <c r="DK79" s="7"/>
      <c r="DL79" s="26"/>
      <c r="DM79" s="7"/>
      <c r="DN79" s="26"/>
      <c r="DO79" s="7"/>
      <c r="DP79" s="26"/>
      <c r="DQ79" s="7"/>
      <c r="DR79" s="6" t="s">
        <v>54</v>
      </c>
      <c r="DS79" s="26"/>
      <c r="DT79" s="7"/>
    </row>
    <row r="80" spans="1:130" x14ac:dyDescent="0.2">
      <c r="A80" s="61" t="s">
        <v>142</v>
      </c>
      <c r="B80" s="61"/>
      <c r="C80" s="61"/>
      <c r="D80" s="61"/>
      <c r="E80" s="61"/>
      <c r="F80" s="61"/>
      <c r="G80" s="61"/>
      <c r="H80" s="61"/>
      <c r="I80" s="61"/>
      <c r="J80" s="26"/>
      <c r="K80" s="8"/>
      <c r="L80" s="61" t="s">
        <v>142</v>
      </c>
      <c r="M80" s="26"/>
      <c r="N80" s="8"/>
      <c r="O80" s="26"/>
      <c r="P80" s="8"/>
      <c r="Q80" s="26"/>
      <c r="R80" s="8"/>
      <c r="S80" s="26"/>
      <c r="T80" s="8"/>
      <c r="U80" s="26"/>
      <c r="V80" s="7"/>
      <c r="W80" s="61" t="s">
        <v>142</v>
      </c>
      <c r="X80" s="26"/>
      <c r="Y80" s="7"/>
      <c r="Z80" s="26"/>
      <c r="AA80" s="7"/>
      <c r="AB80" s="26"/>
      <c r="AC80" s="7"/>
      <c r="AD80" s="26"/>
      <c r="AE80" s="7"/>
      <c r="AF80" s="26"/>
      <c r="AG80" s="7"/>
      <c r="AH80" s="61" t="s">
        <v>142</v>
      </c>
      <c r="AI80" s="26"/>
      <c r="AJ80" s="7"/>
      <c r="AK80" s="26"/>
      <c r="AL80" s="7"/>
      <c r="AM80" s="26"/>
      <c r="AN80" s="7"/>
      <c r="AO80" s="26"/>
      <c r="AP80" s="7"/>
      <c r="AQ80" s="26"/>
      <c r="AR80" s="7"/>
      <c r="AS80" s="61" t="s">
        <v>142</v>
      </c>
      <c r="AT80" s="26"/>
      <c r="AU80" s="7"/>
      <c r="AV80" s="26"/>
      <c r="AW80" s="7"/>
      <c r="AX80" s="26"/>
      <c r="AY80" s="7"/>
      <c r="AZ80" s="26"/>
      <c r="BA80" s="7"/>
      <c r="BB80" s="26"/>
      <c r="BC80" s="7"/>
      <c r="BD80" s="61" t="s">
        <v>142</v>
      </c>
      <c r="BE80" s="26"/>
      <c r="BF80" s="7"/>
      <c r="BG80" s="26"/>
      <c r="BH80" s="7"/>
      <c r="BI80" s="26"/>
      <c r="BJ80" s="7"/>
      <c r="BK80" s="26"/>
      <c r="BL80" s="7"/>
      <c r="BM80" s="26"/>
      <c r="BN80" s="7"/>
      <c r="BO80" s="61" t="s">
        <v>142</v>
      </c>
      <c r="BP80" s="26"/>
      <c r="BQ80" s="7"/>
      <c r="BR80" s="26"/>
      <c r="BS80" s="7"/>
      <c r="BT80" s="26"/>
      <c r="BU80" s="7"/>
      <c r="BV80" s="26"/>
      <c r="BW80" s="7"/>
      <c r="BX80" s="26"/>
      <c r="BY80" s="7"/>
      <c r="BZ80" s="61" t="s">
        <v>142</v>
      </c>
      <c r="CA80" s="26"/>
      <c r="CB80" s="7"/>
      <c r="CC80" s="26"/>
      <c r="CD80" s="7"/>
      <c r="CE80" s="26"/>
      <c r="CF80" s="7"/>
      <c r="CG80" s="26"/>
      <c r="CH80" s="7"/>
      <c r="CI80" s="26"/>
      <c r="CJ80" s="7"/>
      <c r="CK80" s="61" t="s">
        <v>142</v>
      </c>
      <c r="CL80" s="26"/>
      <c r="CM80" s="7"/>
      <c r="CN80" s="26"/>
      <c r="CO80" s="7"/>
      <c r="CP80" s="26"/>
      <c r="CQ80" s="7"/>
      <c r="CR80" s="26"/>
      <c r="CS80" s="7"/>
      <c r="CT80" s="26"/>
      <c r="CU80" s="7"/>
      <c r="CV80" s="61" t="s">
        <v>142</v>
      </c>
      <c r="CW80" s="26"/>
      <c r="CX80" s="7"/>
      <c r="CY80" s="26"/>
      <c r="CZ80" s="7"/>
      <c r="DA80" s="26"/>
      <c r="DB80" s="7"/>
      <c r="DC80" s="26"/>
      <c r="DD80" s="7"/>
      <c r="DE80" s="26"/>
      <c r="DF80" s="7"/>
      <c r="DG80" s="61" t="s">
        <v>142</v>
      </c>
      <c r="DH80" s="26"/>
      <c r="DI80" s="7"/>
      <c r="DJ80" s="26"/>
      <c r="DK80" s="7"/>
      <c r="DL80" s="26"/>
      <c r="DM80" s="7"/>
      <c r="DN80" s="26"/>
      <c r="DO80" s="7"/>
      <c r="DP80" s="26"/>
      <c r="DQ80" s="7"/>
      <c r="DR80" s="61" t="s">
        <v>142</v>
      </c>
      <c r="DS80" s="26"/>
      <c r="DT80" s="7"/>
    </row>
    <row r="81" spans="1:128" ht="14.25" x14ac:dyDescent="0.2">
      <c r="A81" s="61" t="s">
        <v>147</v>
      </c>
      <c r="B81" s="61"/>
      <c r="C81" s="61"/>
      <c r="D81" s="61"/>
      <c r="E81" s="61"/>
      <c r="F81" s="61"/>
      <c r="G81" s="61"/>
      <c r="H81" s="61"/>
      <c r="I81" s="61"/>
      <c r="L81" s="61" t="s">
        <v>147</v>
      </c>
      <c r="W81" s="61" t="s">
        <v>147</v>
      </c>
      <c r="AH81" s="61" t="s">
        <v>147</v>
      </c>
      <c r="AS81" s="61" t="s">
        <v>147</v>
      </c>
      <c r="BD81" s="61" t="s">
        <v>147</v>
      </c>
      <c r="BO81" s="61" t="s">
        <v>147</v>
      </c>
      <c r="BZ81" s="61" t="s">
        <v>147</v>
      </c>
      <c r="CK81" s="61" t="s">
        <v>147</v>
      </c>
      <c r="CV81" s="61" t="s">
        <v>147</v>
      </c>
      <c r="DG81" s="61" t="s">
        <v>147</v>
      </c>
      <c r="DR81" s="61" t="s">
        <v>147</v>
      </c>
      <c r="DX81" s="127"/>
    </row>
    <row r="82" spans="1:128" ht="14.25" x14ac:dyDescent="0.2">
      <c r="A82" s="61" t="s">
        <v>55</v>
      </c>
      <c r="L82" s="61" t="s">
        <v>55</v>
      </c>
      <c r="W82" s="61" t="s">
        <v>55</v>
      </c>
      <c r="AH82" s="61" t="s">
        <v>55</v>
      </c>
      <c r="AS82" s="61" t="s">
        <v>55</v>
      </c>
      <c r="BD82" s="61" t="s">
        <v>55</v>
      </c>
      <c r="BO82" s="61" t="s">
        <v>55</v>
      </c>
      <c r="BZ82" s="61" t="s">
        <v>55</v>
      </c>
      <c r="CK82" s="61" t="s">
        <v>55</v>
      </c>
      <c r="CV82" s="61" t="s">
        <v>55</v>
      </c>
      <c r="DG82" s="61" t="s">
        <v>55</v>
      </c>
      <c r="DR82" s="61" t="s">
        <v>148</v>
      </c>
    </row>
    <row r="83" spans="1:128" x14ac:dyDescent="0.2">
      <c r="A83" s="61" t="s">
        <v>62</v>
      </c>
      <c r="L83" s="61" t="s">
        <v>62</v>
      </c>
      <c r="W83" s="61" t="s">
        <v>62</v>
      </c>
      <c r="AH83" s="61" t="s">
        <v>62</v>
      </c>
      <c r="AS83" s="61" t="s">
        <v>62</v>
      </c>
      <c r="BD83" s="61" t="s">
        <v>62</v>
      </c>
      <c r="BO83" s="61" t="s">
        <v>62</v>
      </c>
      <c r="BZ83" s="61" t="s">
        <v>62</v>
      </c>
      <c r="CK83" s="61" t="s">
        <v>62</v>
      </c>
      <c r="CV83" s="61" t="s">
        <v>62</v>
      </c>
      <c r="DG83" s="61" t="s">
        <v>62</v>
      </c>
      <c r="DR83" s="61" t="s">
        <v>55</v>
      </c>
    </row>
    <row r="84" spans="1:128" x14ac:dyDescent="0.2">
      <c r="A84" s="125" t="s">
        <v>149</v>
      </c>
      <c r="L84" s="125" t="s">
        <v>149</v>
      </c>
      <c r="W84" s="125" t="s">
        <v>149</v>
      </c>
      <c r="AH84" s="125" t="s">
        <v>149</v>
      </c>
      <c r="AS84" s="125" t="s">
        <v>149</v>
      </c>
      <c r="BD84" s="125" t="s">
        <v>149</v>
      </c>
      <c r="BO84" s="125" t="s">
        <v>149</v>
      </c>
      <c r="BZ84" s="125" t="s">
        <v>149</v>
      </c>
      <c r="CK84" s="125" t="s">
        <v>149</v>
      </c>
      <c r="CV84" s="125" t="s">
        <v>149</v>
      </c>
      <c r="DG84" s="125" t="s">
        <v>149</v>
      </c>
      <c r="DR84" s="125" t="s">
        <v>149</v>
      </c>
    </row>
    <row r="85" spans="1:128" x14ac:dyDescent="0.2">
      <c r="A85" s="46" t="s">
        <v>153</v>
      </c>
      <c r="L85" s="46" t="s">
        <v>153</v>
      </c>
      <c r="W85" s="46" t="s">
        <v>153</v>
      </c>
      <c r="AH85" s="46" t="s">
        <v>153</v>
      </c>
      <c r="AS85" s="46" t="s">
        <v>153</v>
      </c>
      <c r="BD85" s="46" t="s">
        <v>153</v>
      </c>
      <c r="BO85" s="46" t="s">
        <v>153</v>
      </c>
      <c r="BZ85" s="46" t="s">
        <v>153</v>
      </c>
      <c r="CK85" s="46" t="s">
        <v>153</v>
      </c>
      <c r="CV85" s="46" t="s">
        <v>153</v>
      </c>
      <c r="DG85" s="46" t="s">
        <v>153</v>
      </c>
      <c r="DR85" s="61" t="s">
        <v>62</v>
      </c>
    </row>
    <row r="86" spans="1:128" x14ac:dyDescent="0.2">
      <c r="A86" s="62" t="s">
        <v>154</v>
      </c>
      <c r="L86" s="62" t="s">
        <v>154</v>
      </c>
      <c r="W86" s="62" t="s">
        <v>154</v>
      </c>
      <c r="AH86" s="62" t="s">
        <v>154</v>
      </c>
      <c r="AS86" s="62" t="s">
        <v>154</v>
      </c>
      <c r="BD86" s="62" t="s">
        <v>154</v>
      </c>
      <c r="BO86" s="62" t="s">
        <v>154</v>
      </c>
      <c r="BZ86" s="62" t="s">
        <v>154</v>
      </c>
      <c r="CK86" s="62" t="s">
        <v>154</v>
      </c>
      <c r="CV86" s="62" t="s">
        <v>154</v>
      </c>
      <c r="DG86" s="62" t="s">
        <v>154</v>
      </c>
      <c r="DR86" s="62" t="s">
        <v>154</v>
      </c>
    </row>
  </sheetData>
  <hyperlinks>
    <hyperlink ref="A84" r:id="rId1" display="http://www.census.gov/hhes/migration/data/acs/state-to-state.html" xr:uid="{00000000-0004-0000-1500-000000000000}"/>
    <hyperlink ref="L84" r:id="rId2" display="http://www.census.gov/hhes/migration/data/acs/state-to-state.html" xr:uid="{00000000-0004-0000-1500-000001000000}"/>
    <hyperlink ref="W84" r:id="rId3" display="http://www.census.gov/hhes/migration/data/acs/state-to-state.html" xr:uid="{00000000-0004-0000-1500-000002000000}"/>
    <hyperlink ref="AH84" r:id="rId4" display="http://www.census.gov/hhes/migration/data/acs/state-to-state.html" xr:uid="{00000000-0004-0000-1500-000003000000}"/>
    <hyperlink ref="AS84" r:id="rId5" display="http://www.census.gov/hhes/migration/data/acs/state-to-state.html" xr:uid="{00000000-0004-0000-1500-000004000000}"/>
    <hyperlink ref="BD84" r:id="rId6" display="http://www.census.gov/hhes/migration/data/acs/state-to-state.html" xr:uid="{00000000-0004-0000-1500-000005000000}"/>
    <hyperlink ref="BO84" r:id="rId7" display="http://www.census.gov/hhes/migration/data/acs/state-to-state.html" xr:uid="{00000000-0004-0000-1500-000006000000}"/>
    <hyperlink ref="BZ84" r:id="rId8" display="http://www.census.gov/hhes/migration/data/acs/state-to-state.html" xr:uid="{00000000-0004-0000-1500-000007000000}"/>
    <hyperlink ref="CK84" r:id="rId9" display="http://www.census.gov/hhes/migration/data/acs/state-to-state.html" xr:uid="{00000000-0004-0000-1500-000008000000}"/>
    <hyperlink ref="CV84" r:id="rId10" display="http://www.census.gov/hhes/migration/data/acs/state-to-state.html" xr:uid="{00000000-0004-0000-1500-000009000000}"/>
    <hyperlink ref="DG84" r:id="rId11" display="http://www.census.gov/hhes/migration/data/acs/state-to-state.html" xr:uid="{00000000-0004-0000-1500-00000A000000}"/>
    <hyperlink ref="DR84" r:id="rId12" display="http://www.census.gov/hhes/migration/data/acs/state-to-state.html" xr:uid="{00000000-0004-0000-1500-00000B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Z85"/>
  <sheetViews>
    <sheetView workbookViewId="0">
      <selection activeCell="F6" sqref="F6"/>
    </sheetView>
  </sheetViews>
  <sheetFormatPr defaultColWidth="9.140625" defaultRowHeight="12.75" x14ac:dyDescent="0.2"/>
  <cols>
    <col min="1" max="1" width="19.85546875" style="46" customWidth="1"/>
    <col min="2" max="2" width="11.42578125" style="46" customWidth="1"/>
    <col min="3" max="3" width="10" style="46" customWidth="1"/>
    <col min="4" max="4" width="11.42578125" style="46" customWidth="1"/>
    <col min="5" max="5" width="10.28515625" style="46" customWidth="1"/>
    <col min="6" max="6" width="10" style="46" customWidth="1"/>
    <col min="7" max="7" width="10.7109375" style="46" customWidth="1"/>
    <col min="8" max="10" width="10" style="46" customWidth="1"/>
    <col min="11" max="11" width="10" style="47" customWidth="1"/>
    <col min="12" max="12" width="19.85546875" style="46" customWidth="1"/>
    <col min="13" max="13" width="10" style="46" customWidth="1"/>
    <col min="14" max="14" width="10" style="47" customWidth="1"/>
    <col min="15" max="15" width="10" style="46" customWidth="1"/>
    <col min="16" max="16" width="10" style="47" customWidth="1"/>
    <col min="17" max="17" width="10" style="46" customWidth="1"/>
    <col min="18" max="18" width="10" style="47" customWidth="1"/>
    <col min="19" max="19" width="10" style="46" customWidth="1"/>
    <col min="20" max="20" width="10" style="47" customWidth="1"/>
    <col min="21" max="22" width="10" style="46" customWidth="1"/>
    <col min="23" max="23" width="19.85546875" style="46" customWidth="1"/>
    <col min="24" max="33" width="10" style="46" customWidth="1"/>
    <col min="34" max="34" width="19.85546875" style="46" customWidth="1"/>
    <col min="35" max="44" width="10" style="46" customWidth="1"/>
    <col min="45" max="45" width="19.85546875" style="46" customWidth="1"/>
    <col min="46" max="55" width="10" style="46" customWidth="1"/>
    <col min="56" max="56" width="19.85546875" style="46" customWidth="1"/>
    <col min="57" max="66" width="10" style="46" customWidth="1"/>
    <col min="67" max="67" width="19.85546875" style="46" customWidth="1"/>
    <col min="68" max="77" width="10" style="46" customWidth="1"/>
    <col min="78" max="78" width="19.85546875" style="46" customWidth="1"/>
    <col min="79" max="88" width="10" style="46" customWidth="1"/>
    <col min="89" max="89" width="19.85546875" style="46" customWidth="1"/>
    <col min="90" max="99" width="10" style="46" customWidth="1"/>
    <col min="100" max="100" width="19.85546875" style="46" customWidth="1"/>
    <col min="101" max="110" width="10" style="46" customWidth="1"/>
    <col min="111" max="111" width="19.85546875" style="46" customWidth="1"/>
    <col min="112" max="121" width="10" style="46" customWidth="1"/>
    <col min="122" max="122" width="19.85546875" style="46" customWidth="1"/>
    <col min="123" max="126" width="10" style="46" customWidth="1"/>
    <col min="127" max="128" width="9.140625" style="46"/>
    <col min="129" max="129" width="9.7109375" style="46" bestFit="1" customWidth="1"/>
    <col min="130" max="130" width="9.42578125" style="46" bestFit="1" customWidth="1"/>
    <col min="131" max="16384" width="9.140625" style="46"/>
  </cols>
  <sheetData>
    <row r="1" spans="1:130" ht="0.75" customHeight="1" x14ac:dyDescent="0.2">
      <c r="A1" s="46" t="s">
        <v>66</v>
      </c>
      <c r="L1" s="6"/>
      <c r="W1" s="6"/>
      <c r="AH1" s="6"/>
      <c r="AS1" s="6"/>
      <c r="BD1" s="6"/>
      <c r="BO1" s="6"/>
      <c r="BZ1" s="6"/>
      <c r="CK1" s="6"/>
      <c r="CV1" s="6"/>
      <c r="DG1" s="6"/>
      <c r="DR1" s="6"/>
    </row>
    <row r="2" spans="1:130" x14ac:dyDescent="0.2">
      <c r="A2" s="1" t="s">
        <v>126</v>
      </c>
      <c r="B2" s="1"/>
      <c r="C2" s="1"/>
      <c r="D2" s="1"/>
      <c r="E2" s="1"/>
      <c r="F2" s="1"/>
      <c r="G2" s="1"/>
      <c r="H2" s="1"/>
      <c r="I2" s="1"/>
      <c r="L2" s="1" t="s">
        <v>126</v>
      </c>
      <c r="W2" s="1" t="s">
        <v>126</v>
      </c>
      <c r="AH2" s="1" t="s">
        <v>126</v>
      </c>
      <c r="AS2" s="1" t="s">
        <v>126</v>
      </c>
      <c r="BD2" s="1" t="s">
        <v>126</v>
      </c>
      <c r="BO2" s="1" t="s">
        <v>126</v>
      </c>
      <c r="BZ2" s="1" t="s">
        <v>126</v>
      </c>
      <c r="CK2" s="1" t="s">
        <v>126</v>
      </c>
      <c r="CV2" s="1" t="s">
        <v>126</v>
      </c>
      <c r="DG2" s="1" t="s">
        <v>126</v>
      </c>
      <c r="DR2" s="1" t="s">
        <v>126</v>
      </c>
    </row>
    <row r="3" spans="1:130" x14ac:dyDescent="0.2">
      <c r="A3" s="46" t="s">
        <v>128</v>
      </c>
      <c r="L3" s="46" t="s">
        <v>128</v>
      </c>
      <c r="W3" s="46" t="s">
        <v>128</v>
      </c>
      <c r="AH3" s="46" t="s">
        <v>128</v>
      </c>
      <c r="AS3" s="46" t="s">
        <v>128</v>
      </c>
      <c r="BD3" s="46" t="s">
        <v>128</v>
      </c>
      <c r="BO3" s="46" t="s">
        <v>128</v>
      </c>
      <c r="BZ3" s="46" t="s">
        <v>128</v>
      </c>
      <c r="CK3" s="46" t="s">
        <v>128</v>
      </c>
      <c r="CV3" s="46" t="s">
        <v>128</v>
      </c>
      <c r="DG3" s="46" t="s">
        <v>128</v>
      </c>
      <c r="DR3" s="46" t="s">
        <v>128</v>
      </c>
    </row>
    <row r="4" spans="1:130" x14ac:dyDescent="0.2">
      <c r="A4" s="46" t="s">
        <v>65</v>
      </c>
      <c r="L4" s="46" t="s">
        <v>65</v>
      </c>
      <c r="W4" s="46" t="s">
        <v>65</v>
      </c>
      <c r="AH4" s="46" t="s">
        <v>65</v>
      </c>
      <c r="AS4" s="46" t="s">
        <v>65</v>
      </c>
      <c r="BD4" s="46" t="s">
        <v>65</v>
      </c>
      <c r="BO4" s="46" t="s">
        <v>65</v>
      </c>
      <c r="BZ4" s="46" t="s">
        <v>65</v>
      </c>
      <c r="CK4" s="46" t="s">
        <v>65</v>
      </c>
      <c r="CV4" s="46" t="s">
        <v>65</v>
      </c>
      <c r="DG4" s="46" t="s">
        <v>65</v>
      </c>
      <c r="DR4" s="46" t="s">
        <v>65</v>
      </c>
    </row>
    <row r="5" spans="1:130" s="47" customFormat="1" ht="13.5" thickBot="1" x14ac:dyDescent="0.25">
      <c r="A5" s="10"/>
      <c r="B5" s="10"/>
      <c r="C5" s="10"/>
      <c r="D5" s="10"/>
      <c r="E5" s="10"/>
      <c r="F5" s="10"/>
      <c r="G5" s="10"/>
      <c r="H5" s="10"/>
      <c r="I5" s="10"/>
      <c r="J5" s="46"/>
      <c r="L5" s="10"/>
      <c r="M5" s="46"/>
      <c r="O5" s="46"/>
      <c r="Q5" s="46"/>
      <c r="S5" s="46"/>
      <c r="U5" s="46"/>
      <c r="W5" s="10"/>
      <c r="X5" s="46"/>
      <c r="Z5" s="46"/>
      <c r="AB5" s="46"/>
      <c r="AD5" s="46"/>
      <c r="AF5" s="46"/>
      <c r="AH5" s="10"/>
      <c r="AI5" s="46"/>
      <c r="AK5" s="46"/>
      <c r="AM5" s="46"/>
      <c r="AO5" s="46"/>
      <c r="AQ5" s="46"/>
      <c r="AS5" s="10"/>
      <c r="AT5" s="46"/>
      <c r="AV5" s="46"/>
      <c r="AX5" s="46"/>
      <c r="AZ5" s="46"/>
      <c r="BB5" s="46"/>
      <c r="BD5" s="10"/>
      <c r="BE5" s="46"/>
      <c r="BG5" s="46"/>
      <c r="BI5" s="46"/>
      <c r="BK5" s="46"/>
      <c r="BM5" s="46"/>
      <c r="BO5" s="10"/>
      <c r="BP5" s="46"/>
      <c r="BR5" s="46"/>
      <c r="BT5" s="46"/>
      <c r="BV5" s="46"/>
      <c r="BX5" s="46"/>
      <c r="BZ5" s="10"/>
      <c r="CA5" s="46"/>
      <c r="CC5" s="46"/>
      <c r="CE5" s="46"/>
      <c r="CG5" s="46"/>
      <c r="CI5" s="46"/>
      <c r="CK5" s="10"/>
      <c r="CL5" s="46"/>
      <c r="CN5" s="46"/>
      <c r="CP5" s="46"/>
      <c r="CR5" s="46"/>
      <c r="CT5" s="46"/>
      <c r="CV5" s="10"/>
      <c r="CW5" s="46"/>
      <c r="CY5" s="46"/>
      <c r="DA5" s="46"/>
      <c r="DC5" s="46"/>
      <c r="DE5" s="46"/>
      <c r="DG5" s="10"/>
      <c r="DH5" s="46"/>
      <c r="DJ5" s="46"/>
      <c r="DL5" s="46"/>
      <c r="DN5" s="46"/>
      <c r="DP5" s="46"/>
      <c r="DR5" s="10"/>
      <c r="DS5" s="46"/>
      <c r="DU5" s="46"/>
      <c r="DW5" s="46"/>
      <c r="DY5" s="46"/>
    </row>
    <row r="6" spans="1:130" s="113" customFormat="1" ht="13.5" customHeight="1" thickBot="1" x14ac:dyDescent="0.25">
      <c r="A6" s="94" t="s">
        <v>130</v>
      </c>
      <c r="B6" s="95" t="s">
        <v>56</v>
      </c>
      <c r="C6" s="95"/>
      <c r="D6" s="95" t="s">
        <v>57</v>
      </c>
      <c r="E6" s="95"/>
      <c r="F6" s="95" t="s">
        <v>60</v>
      </c>
      <c r="G6" s="95"/>
      <c r="H6" s="96" t="s">
        <v>59</v>
      </c>
      <c r="I6" s="97"/>
      <c r="J6" s="97"/>
      <c r="K6" s="98"/>
      <c r="L6" s="94" t="s">
        <v>130</v>
      </c>
      <c r="M6" s="96" t="s">
        <v>146</v>
      </c>
      <c r="N6" s="97"/>
      <c r="O6" s="97"/>
      <c r="P6" s="97"/>
      <c r="Q6" s="97"/>
      <c r="R6" s="97"/>
      <c r="S6" s="97"/>
      <c r="T6" s="97"/>
      <c r="U6" s="97"/>
      <c r="V6" s="98"/>
      <c r="W6" s="94" t="s">
        <v>130</v>
      </c>
      <c r="X6" s="96" t="s">
        <v>146</v>
      </c>
      <c r="Y6" s="97"/>
      <c r="Z6" s="97"/>
      <c r="AA6" s="97"/>
      <c r="AB6" s="97"/>
      <c r="AC6" s="97"/>
      <c r="AD6" s="97"/>
      <c r="AE6" s="97"/>
      <c r="AF6" s="97"/>
      <c r="AG6" s="98"/>
      <c r="AH6" s="94" t="s">
        <v>130</v>
      </c>
      <c r="AI6" s="96" t="s">
        <v>146</v>
      </c>
      <c r="AJ6" s="97"/>
      <c r="AK6" s="97"/>
      <c r="AL6" s="97"/>
      <c r="AM6" s="97"/>
      <c r="AN6" s="97"/>
      <c r="AO6" s="97"/>
      <c r="AP6" s="97"/>
      <c r="AQ6" s="97"/>
      <c r="AR6" s="98"/>
      <c r="AS6" s="94" t="s">
        <v>130</v>
      </c>
      <c r="AT6" s="96" t="s">
        <v>146</v>
      </c>
      <c r="AU6" s="97"/>
      <c r="AV6" s="97"/>
      <c r="AW6" s="97"/>
      <c r="AX6" s="97"/>
      <c r="AY6" s="97"/>
      <c r="AZ6" s="97"/>
      <c r="BA6" s="97"/>
      <c r="BB6" s="97"/>
      <c r="BC6" s="98"/>
      <c r="BD6" s="94" t="s">
        <v>130</v>
      </c>
      <c r="BE6" s="96" t="s">
        <v>146</v>
      </c>
      <c r="BF6" s="97"/>
      <c r="BG6" s="97"/>
      <c r="BH6" s="97"/>
      <c r="BI6" s="97"/>
      <c r="BJ6" s="97"/>
      <c r="BK6" s="97"/>
      <c r="BL6" s="97"/>
      <c r="BM6" s="97"/>
      <c r="BN6" s="98"/>
      <c r="BO6" s="94" t="s">
        <v>130</v>
      </c>
      <c r="BP6" s="96" t="s">
        <v>146</v>
      </c>
      <c r="BQ6" s="97"/>
      <c r="BR6" s="97"/>
      <c r="BS6" s="97"/>
      <c r="BT6" s="97"/>
      <c r="BU6" s="97"/>
      <c r="BV6" s="97"/>
      <c r="BW6" s="97"/>
      <c r="BX6" s="97"/>
      <c r="BY6" s="98"/>
      <c r="BZ6" s="94" t="s">
        <v>130</v>
      </c>
      <c r="CA6" s="96" t="s">
        <v>146</v>
      </c>
      <c r="CB6" s="97"/>
      <c r="CC6" s="97"/>
      <c r="CD6" s="97"/>
      <c r="CE6" s="97"/>
      <c r="CF6" s="97"/>
      <c r="CG6" s="97"/>
      <c r="CH6" s="97"/>
      <c r="CI6" s="97"/>
      <c r="CJ6" s="98"/>
      <c r="CK6" s="94" t="s">
        <v>130</v>
      </c>
      <c r="CL6" s="96" t="s">
        <v>146</v>
      </c>
      <c r="CM6" s="97"/>
      <c r="CN6" s="97"/>
      <c r="CO6" s="97"/>
      <c r="CP6" s="97"/>
      <c r="CQ6" s="97"/>
      <c r="CR6" s="97"/>
      <c r="CS6" s="97"/>
      <c r="CT6" s="97"/>
      <c r="CU6" s="98"/>
      <c r="CV6" s="94" t="s">
        <v>130</v>
      </c>
      <c r="CW6" s="96" t="s">
        <v>146</v>
      </c>
      <c r="CX6" s="97"/>
      <c r="CY6" s="97"/>
      <c r="CZ6" s="97"/>
      <c r="DA6" s="97"/>
      <c r="DB6" s="97"/>
      <c r="DC6" s="97"/>
      <c r="DD6" s="97"/>
      <c r="DE6" s="97"/>
      <c r="DF6" s="98"/>
      <c r="DG6" s="94" t="s">
        <v>130</v>
      </c>
      <c r="DH6" s="96" t="s">
        <v>146</v>
      </c>
      <c r="DI6" s="97"/>
      <c r="DJ6" s="97"/>
      <c r="DK6" s="97"/>
      <c r="DL6" s="97"/>
      <c r="DM6" s="97"/>
      <c r="DN6" s="97"/>
      <c r="DO6" s="97"/>
      <c r="DP6" s="97"/>
      <c r="DQ6" s="98"/>
      <c r="DR6" s="94" t="s">
        <v>130</v>
      </c>
      <c r="DS6" s="99" t="s">
        <v>132</v>
      </c>
      <c r="DT6" s="99"/>
      <c r="DU6" s="99"/>
      <c r="DV6" s="99"/>
      <c r="DW6" s="99"/>
      <c r="DX6" s="99"/>
      <c r="DY6" s="99"/>
      <c r="DZ6" s="99"/>
    </row>
    <row r="7" spans="1:130" s="85" customFormat="1" ht="12.75" customHeight="1" x14ac:dyDescent="0.2">
      <c r="A7" s="100"/>
      <c r="B7" s="101"/>
      <c r="C7" s="101"/>
      <c r="D7" s="101"/>
      <c r="E7" s="101"/>
      <c r="F7" s="101"/>
      <c r="G7" s="101"/>
      <c r="H7" s="102" t="s">
        <v>58</v>
      </c>
      <c r="I7" s="103"/>
      <c r="J7" s="104" t="s">
        <v>0</v>
      </c>
      <c r="K7" s="105"/>
      <c r="L7" s="100"/>
      <c r="M7" s="106" t="s">
        <v>1</v>
      </c>
      <c r="N7" s="105"/>
      <c r="O7" s="106" t="s">
        <v>2</v>
      </c>
      <c r="P7" s="105"/>
      <c r="Q7" s="106" t="s">
        <v>3</v>
      </c>
      <c r="R7" s="105"/>
      <c r="S7" s="106" t="s">
        <v>4</v>
      </c>
      <c r="T7" s="105"/>
      <c r="U7" s="106" t="s">
        <v>5</v>
      </c>
      <c r="V7" s="105"/>
      <c r="W7" s="100"/>
      <c r="X7" s="106" t="s">
        <v>6</v>
      </c>
      <c r="Y7" s="105"/>
      <c r="Z7" s="106" t="s">
        <v>7</v>
      </c>
      <c r="AA7" s="105"/>
      <c r="AB7" s="106" t="s">
        <v>8</v>
      </c>
      <c r="AC7" s="105"/>
      <c r="AD7" s="106" t="s">
        <v>9</v>
      </c>
      <c r="AE7" s="105"/>
      <c r="AF7" s="106" t="s">
        <v>10</v>
      </c>
      <c r="AG7" s="105"/>
      <c r="AH7" s="100"/>
      <c r="AI7" s="107" t="s">
        <v>11</v>
      </c>
      <c r="AJ7" s="108"/>
      <c r="AK7" s="107" t="s">
        <v>12</v>
      </c>
      <c r="AL7" s="108"/>
      <c r="AM7" s="107" t="s">
        <v>13</v>
      </c>
      <c r="AN7" s="108"/>
      <c r="AO7" s="106" t="s">
        <v>14</v>
      </c>
      <c r="AP7" s="105"/>
      <c r="AQ7" s="106" t="s">
        <v>15</v>
      </c>
      <c r="AR7" s="105"/>
      <c r="AS7" s="100"/>
      <c r="AT7" s="106" t="s">
        <v>16</v>
      </c>
      <c r="AU7" s="105"/>
      <c r="AV7" s="106" t="s">
        <v>17</v>
      </c>
      <c r="AW7" s="105"/>
      <c r="AX7" s="107" t="s">
        <v>18</v>
      </c>
      <c r="AY7" s="108"/>
      <c r="AZ7" s="106" t="s">
        <v>19</v>
      </c>
      <c r="BA7" s="105"/>
      <c r="BB7" s="106" t="s">
        <v>20</v>
      </c>
      <c r="BC7" s="105"/>
      <c r="BD7" s="100"/>
      <c r="BE7" s="106" t="s">
        <v>21</v>
      </c>
      <c r="BF7" s="105"/>
      <c r="BG7" s="106" t="s">
        <v>22</v>
      </c>
      <c r="BH7" s="105"/>
      <c r="BI7" s="106" t="s">
        <v>23</v>
      </c>
      <c r="BJ7" s="105"/>
      <c r="BK7" s="106" t="s">
        <v>24</v>
      </c>
      <c r="BL7" s="105"/>
      <c r="BM7" s="106" t="s">
        <v>25</v>
      </c>
      <c r="BN7" s="105"/>
      <c r="BO7" s="100"/>
      <c r="BP7" s="106" t="s">
        <v>26</v>
      </c>
      <c r="BQ7" s="105"/>
      <c r="BR7" s="106" t="s">
        <v>27</v>
      </c>
      <c r="BS7" s="105"/>
      <c r="BT7" s="106" t="s">
        <v>28</v>
      </c>
      <c r="BU7" s="105"/>
      <c r="BV7" s="106" t="s">
        <v>29</v>
      </c>
      <c r="BW7" s="105"/>
      <c r="BX7" s="106" t="s">
        <v>30</v>
      </c>
      <c r="BY7" s="105"/>
      <c r="BZ7" s="100"/>
      <c r="CA7" s="106" t="s">
        <v>31</v>
      </c>
      <c r="CB7" s="105"/>
      <c r="CC7" s="106" t="s">
        <v>32</v>
      </c>
      <c r="CD7" s="105"/>
      <c r="CE7" s="106" t="s">
        <v>33</v>
      </c>
      <c r="CF7" s="105"/>
      <c r="CG7" s="106" t="s">
        <v>34</v>
      </c>
      <c r="CH7" s="105"/>
      <c r="CI7" s="106" t="s">
        <v>35</v>
      </c>
      <c r="CJ7" s="105"/>
      <c r="CK7" s="100"/>
      <c r="CL7" s="106" t="s">
        <v>36</v>
      </c>
      <c r="CM7" s="105"/>
      <c r="CN7" s="106" t="s">
        <v>37</v>
      </c>
      <c r="CO7" s="105"/>
      <c r="CP7" s="106" t="s">
        <v>38</v>
      </c>
      <c r="CQ7" s="105"/>
      <c r="CR7" s="106" t="s">
        <v>40</v>
      </c>
      <c r="CS7" s="105"/>
      <c r="CT7" s="107" t="s">
        <v>41</v>
      </c>
      <c r="CU7" s="108"/>
      <c r="CV7" s="100"/>
      <c r="CW7" s="107" t="s">
        <v>42</v>
      </c>
      <c r="CX7" s="108"/>
      <c r="CY7" s="107" t="s">
        <v>43</v>
      </c>
      <c r="CZ7" s="108"/>
      <c r="DA7" s="106" t="s">
        <v>44</v>
      </c>
      <c r="DB7" s="105"/>
      <c r="DC7" s="106" t="s">
        <v>45</v>
      </c>
      <c r="DD7" s="105"/>
      <c r="DE7" s="106" t="s">
        <v>46</v>
      </c>
      <c r="DF7" s="105"/>
      <c r="DG7" s="100"/>
      <c r="DH7" s="106" t="s">
        <v>47</v>
      </c>
      <c r="DI7" s="105"/>
      <c r="DJ7" s="106" t="s">
        <v>48</v>
      </c>
      <c r="DK7" s="105"/>
      <c r="DL7" s="106" t="s">
        <v>49</v>
      </c>
      <c r="DM7" s="105"/>
      <c r="DN7" s="106" t="s">
        <v>50</v>
      </c>
      <c r="DO7" s="105"/>
      <c r="DP7" s="106" t="s">
        <v>51</v>
      </c>
      <c r="DQ7" s="109"/>
      <c r="DR7" s="100"/>
      <c r="DS7" s="110" t="s">
        <v>58</v>
      </c>
      <c r="DT7" s="110"/>
      <c r="DU7" s="110" t="s">
        <v>39</v>
      </c>
      <c r="DV7" s="110"/>
      <c r="DW7" s="110" t="s">
        <v>63</v>
      </c>
      <c r="DX7" s="110"/>
      <c r="DY7" s="110" t="s">
        <v>64</v>
      </c>
      <c r="DZ7" s="110"/>
    </row>
    <row r="8" spans="1:130" s="85" customFormat="1" ht="13.5" thickBot="1" x14ac:dyDescent="0.25">
      <c r="A8" s="111"/>
      <c r="B8" s="12" t="s">
        <v>52</v>
      </c>
      <c r="C8" s="13" t="s">
        <v>53</v>
      </c>
      <c r="D8" s="14" t="s">
        <v>52</v>
      </c>
      <c r="E8" s="13" t="s">
        <v>53</v>
      </c>
      <c r="F8" s="14" t="s">
        <v>52</v>
      </c>
      <c r="G8" s="13" t="s">
        <v>53</v>
      </c>
      <c r="H8" s="14" t="s">
        <v>52</v>
      </c>
      <c r="I8" s="13" t="s">
        <v>53</v>
      </c>
      <c r="J8" s="24" t="s">
        <v>52</v>
      </c>
      <c r="K8" s="4" t="s">
        <v>53</v>
      </c>
      <c r="L8" s="111"/>
      <c r="M8" s="27" t="s">
        <v>52</v>
      </c>
      <c r="N8" s="4" t="s">
        <v>53</v>
      </c>
      <c r="O8" s="27" t="s">
        <v>52</v>
      </c>
      <c r="P8" s="4" t="s">
        <v>53</v>
      </c>
      <c r="Q8" s="27" t="s">
        <v>52</v>
      </c>
      <c r="R8" s="4" t="s">
        <v>53</v>
      </c>
      <c r="S8" s="27" t="s">
        <v>52</v>
      </c>
      <c r="T8" s="4" t="s">
        <v>53</v>
      </c>
      <c r="U8" s="27" t="s">
        <v>52</v>
      </c>
      <c r="V8" s="4" t="s">
        <v>53</v>
      </c>
      <c r="W8" s="111"/>
      <c r="X8" s="27" t="s">
        <v>52</v>
      </c>
      <c r="Y8" s="4" t="s">
        <v>53</v>
      </c>
      <c r="Z8" s="27" t="s">
        <v>52</v>
      </c>
      <c r="AA8" s="4" t="s">
        <v>53</v>
      </c>
      <c r="AB8" s="27" t="s">
        <v>52</v>
      </c>
      <c r="AC8" s="4" t="s">
        <v>53</v>
      </c>
      <c r="AD8" s="27" t="s">
        <v>52</v>
      </c>
      <c r="AE8" s="4" t="s">
        <v>53</v>
      </c>
      <c r="AF8" s="27" t="s">
        <v>52</v>
      </c>
      <c r="AG8" s="4" t="s">
        <v>53</v>
      </c>
      <c r="AH8" s="111"/>
      <c r="AI8" s="27" t="s">
        <v>52</v>
      </c>
      <c r="AJ8" s="4" t="s">
        <v>53</v>
      </c>
      <c r="AK8" s="27" t="s">
        <v>52</v>
      </c>
      <c r="AL8" s="4" t="s">
        <v>53</v>
      </c>
      <c r="AM8" s="27" t="s">
        <v>52</v>
      </c>
      <c r="AN8" s="4" t="s">
        <v>53</v>
      </c>
      <c r="AO8" s="27" t="s">
        <v>52</v>
      </c>
      <c r="AP8" s="4" t="s">
        <v>53</v>
      </c>
      <c r="AQ8" s="27" t="s">
        <v>52</v>
      </c>
      <c r="AR8" s="4" t="s">
        <v>53</v>
      </c>
      <c r="AS8" s="111"/>
      <c r="AT8" s="27" t="s">
        <v>52</v>
      </c>
      <c r="AU8" s="4" t="s">
        <v>53</v>
      </c>
      <c r="AV8" s="27" t="s">
        <v>52</v>
      </c>
      <c r="AW8" s="4" t="s">
        <v>53</v>
      </c>
      <c r="AX8" s="27" t="s">
        <v>52</v>
      </c>
      <c r="AY8" s="4" t="s">
        <v>53</v>
      </c>
      <c r="AZ8" s="27" t="s">
        <v>52</v>
      </c>
      <c r="BA8" s="4" t="s">
        <v>53</v>
      </c>
      <c r="BB8" s="27" t="s">
        <v>52</v>
      </c>
      <c r="BC8" s="4" t="s">
        <v>53</v>
      </c>
      <c r="BD8" s="111"/>
      <c r="BE8" s="27" t="s">
        <v>52</v>
      </c>
      <c r="BF8" s="4" t="s">
        <v>53</v>
      </c>
      <c r="BG8" s="27" t="s">
        <v>52</v>
      </c>
      <c r="BH8" s="4" t="s">
        <v>53</v>
      </c>
      <c r="BI8" s="27" t="s">
        <v>52</v>
      </c>
      <c r="BJ8" s="4" t="s">
        <v>53</v>
      </c>
      <c r="BK8" s="27" t="s">
        <v>52</v>
      </c>
      <c r="BL8" s="4" t="s">
        <v>53</v>
      </c>
      <c r="BM8" s="27" t="s">
        <v>52</v>
      </c>
      <c r="BN8" s="4" t="s">
        <v>53</v>
      </c>
      <c r="BO8" s="111"/>
      <c r="BP8" s="27" t="s">
        <v>52</v>
      </c>
      <c r="BQ8" s="4" t="s">
        <v>53</v>
      </c>
      <c r="BR8" s="27" t="s">
        <v>52</v>
      </c>
      <c r="BS8" s="4" t="s">
        <v>53</v>
      </c>
      <c r="BT8" s="27" t="s">
        <v>52</v>
      </c>
      <c r="BU8" s="4" t="s">
        <v>53</v>
      </c>
      <c r="BV8" s="27" t="s">
        <v>52</v>
      </c>
      <c r="BW8" s="4" t="s">
        <v>53</v>
      </c>
      <c r="BX8" s="27" t="s">
        <v>52</v>
      </c>
      <c r="BY8" s="4" t="s">
        <v>53</v>
      </c>
      <c r="BZ8" s="111"/>
      <c r="CA8" s="27" t="s">
        <v>52</v>
      </c>
      <c r="CB8" s="4" t="s">
        <v>53</v>
      </c>
      <c r="CC8" s="27" t="s">
        <v>52</v>
      </c>
      <c r="CD8" s="4" t="s">
        <v>53</v>
      </c>
      <c r="CE8" s="27" t="s">
        <v>52</v>
      </c>
      <c r="CF8" s="4" t="s">
        <v>53</v>
      </c>
      <c r="CG8" s="27" t="s">
        <v>52</v>
      </c>
      <c r="CH8" s="4" t="s">
        <v>53</v>
      </c>
      <c r="CI8" s="27" t="s">
        <v>52</v>
      </c>
      <c r="CJ8" s="4" t="s">
        <v>53</v>
      </c>
      <c r="CK8" s="111"/>
      <c r="CL8" s="27" t="s">
        <v>52</v>
      </c>
      <c r="CM8" s="4" t="s">
        <v>53</v>
      </c>
      <c r="CN8" s="27" t="s">
        <v>52</v>
      </c>
      <c r="CO8" s="4" t="s">
        <v>53</v>
      </c>
      <c r="CP8" s="27" t="s">
        <v>52</v>
      </c>
      <c r="CQ8" s="4" t="s">
        <v>53</v>
      </c>
      <c r="CR8" s="27" t="s">
        <v>52</v>
      </c>
      <c r="CS8" s="4" t="s">
        <v>53</v>
      </c>
      <c r="CT8" s="27" t="s">
        <v>52</v>
      </c>
      <c r="CU8" s="4" t="s">
        <v>53</v>
      </c>
      <c r="CV8" s="111"/>
      <c r="CW8" s="27" t="s">
        <v>52</v>
      </c>
      <c r="CX8" s="4" t="s">
        <v>53</v>
      </c>
      <c r="CY8" s="27" t="s">
        <v>52</v>
      </c>
      <c r="CZ8" s="4" t="s">
        <v>53</v>
      </c>
      <c r="DA8" s="27" t="s">
        <v>52</v>
      </c>
      <c r="DB8" s="4" t="s">
        <v>53</v>
      </c>
      <c r="DC8" s="27" t="s">
        <v>52</v>
      </c>
      <c r="DD8" s="4" t="s">
        <v>53</v>
      </c>
      <c r="DE8" s="27" t="s">
        <v>52</v>
      </c>
      <c r="DF8" s="4" t="s">
        <v>53</v>
      </c>
      <c r="DG8" s="111"/>
      <c r="DH8" s="27" t="s">
        <v>52</v>
      </c>
      <c r="DI8" s="4" t="s">
        <v>53</v>
      </c>
      <c r="DJ8" s="27" t="s">
        <v>52</v>
      </c>
      <c r="DK8" s="4" t="s">
        <v>53</v>
      </c>
      <c r="DL8" s="27" t="s">
        <v>52</v>
      </c>
      <c r="DM8" s="4" t="s">
        <v>53</v>
      </c>
      <c r="DN8" s="27" t="s">
        <v>52</v>
      </c>
      <c r="DO8" s="4" t="s">
        <v>53</v>
      </c>
      <c r="DP8" s="27" t="s">
        <v>52</v>
      </c>
      <c r="DQ8" s="4" t="s">
        <v>53</v>
      </c>
      <c r="DR8" s="111"/>
      <c r="DS8" s="27" t="s">
        <v>52</v>
      </c>
      <c r="DT8" s="4" t="s">
        <v>53</v>
      </c>
      <c r="DU8" s="27" t="s">
        <v>52</v>
      </c>
      <c r="DV8" s="4" t="s">
        <v>53</v>
      </c>
      <c r="DW8" s="27" t="s">
        <v>52</v>
      </c>
      <c r="DX8" s="4" t="s">
        <v>53</v>
      </c>
      <c r="DY8" s="27" t="s">
        <v>52</v>
      </c>
      <c r="DZ8" s="4" t="s">
        <v>53</v>
      </c>
    </row>
    <row r="9" spans="1:130" s="85" customFormat="1" x14ac:dyDescent="0.2">
      <c r="A9" s="84"/>
      <c r="B9" s="15"/>
      <c r="C9" s="16"/>
      <c r="D9" s="15"/>
      <c r="E9" s="16"/>
      <c r="F9" s="15"/>
      <c r="G9" s="16"/>
      <c r="H9" s="15"/>
      <c r="I9" s="16"/>
      <c r="J9" s="25"/>
      <c r="K9" s="5"/>
      <c r="L9" s="48"/>
      <c r="M9" s="25"/>
      <c r="N9" s="5"/>
      <c r="O9" s="25"/>
      <c r="P9" s="5"/>
      <c r="Q9" s="25"/>
      <c r="R9" s="5"/>
      <c r="S9" s="25"/>
      <c r="T9" s="5"/>
      <c r="U9" s="25"/>
      <c r="V9" s="5"/>
      <c r="W9" s="48"/>
      <c r="X9" s="25"/>
      <c r="Y9" s="5"/>
      <c r="Z9" s="25"/>
      <c r="AA9" s="5"/>
      <c r="AB9" s="25"/>
      <c r="AC9" s="5"/>
      <c r="AD9" s="25"/>
      <c r="AE9" s="5"/>
      <c r="AF9" s="25"/>
      <c r="AG9" s="5"/>
      <c r="AH9" s="48"/>
      <c r="AI9" s="25"/>
      <c r="AJ9" s="5"/>
      <c r="AK9" s="25"/>
      <c r="AL9" s="5"/>
      <c r="AM9" s="25"/>
      <c r="AN9" s="5"/>
      <c r="AO9" s="25"/>
      <c r="AP9" s="5"/>
      <c r="AQ9" s="25"/>
      <c r="AR9" s="5"/>
      <c r="AS9" s="48"/>
      <c r="AT9" s="25"/>
      <c r="AU9" s="5"/>
      <c r="AV9" s="25"/>
      <c r="AW9" s="5"/>
      <c r="AX9" s="25"/>
      <c r="AY9" s="5"/>
      <c r="AZ9" s="25"/>
      <c r="BA9" s="5"/>
      <c r="BB9" s="25"/>
      <c r="BC9" s="5"/>
      <c r="BD9" s="48"/>
      <c r="BE9" s="25"/>
      <c r="BF9" s="5"/>
      <c r="BG9" s="25"/>
      <c r="BH9" s="5"/>
      <c r="BI9" s="25"/>
      <c r="BJ9" s="5"/>
      <c r="BK9" s="25"/>
      <c r="BL9" s="5"/>
      <c r="BM9" s="25"/>
      <c r="BN9" s="5"/>
      <c r="BO9" s="48"/>
      <c r="BP9" s="25"/>
      <c r="BQ9" s="5"/>
      <c r="BR9" s="25"/>
      <c r="BS9" s="5"/>
      <c r="BT9" s="25"/>
      <c r="BU9" s="5"/>
      <c r="BV9" s="25"/>
      <c r="BW9" s="5"/>
      <c r="BX9" s="25"/>
      <c r="BY9" s="5"/>
      <c r="BZ9" s="48"/>
      <c r="CA9" s="25"/>
      <c r="CB9" s="5"/>
      <c r="CC9" s="25"/>
      <c r="CD9" s="5"/>
      <c r="CE9" s="25"/>
      <c r="CF9" s="5"/>
      <c r="CG9" s="25"/>
      <c r="CH9" s="5"/>
      <c r="CI9" s="25"/>
      <c r="CJ9" s="5"/>
      <c r="CK9" s="48"/>
      <c r="CL9" s="25"/>
      <c r="CM9" s="5"/>
      <c r="CN9" s="25"/>
      <c r="CO9" s="5"/>
      <c r="CP9" s="25"/>
      <c r="CQ9" s="5"/>
      <c r="CR9" s="25"/>
      <c r="CS9" s="5"/>
      <c r="CT9" s="25"/>
      <c r="CU9" s="5"/>
      <c r="CV9" s="48"/>
      <c r="CW9" s="25"/>
      <c r="CX9" s="5"/>
      <c r="CY9" s="25"/>
      <c r="CZ9" s="5"/>
      <c r="DA9" s="25"/>
      <c r="DB9" s="5"/>
      <c r="DC9" s="25"/>
      <c r="DD9" s="5"/>
      <c r="DE9" s="25"/>
      <c r="DF9" s="5"/>
      <c r="DG9" s="48"/>
      <c r="DH9" s="25"/>
      <c r="DI9" s="5"/>
      <c r="DJ9" s="25"/>
      <c r="DK9" s="5"/>
      <c r="DL9" s="25"/>
      <c r="DM9" s="5"/>
      <c r="DN9" s="25"/>
      <c r="DO9" s="5"/>
      <c r="DP9" s="25"/>
      <c r="DQ9" s="5"/>
      <c r="DR9" s="48"/>
      <c r="DS9" s="25"/>
      <c r="DT9" s="5"/>
      <c r="DU9" s="25"/>
      <c r="DV9" s="5"/>
      <c r="DW9" s="25"/>
      <c r="DX9" s="5"/>
      <c r="DY9" s="25"/>
      <c r="DZ9" s="5"/>
    </row>
    <row r="10" spans="1:130" s="85" customFormat="1" ht="14.25" x14ac:dyDescent="0.2">
      <c r="A10" s="49" t="s">
        <v>133</v>
      </c>
      <c r="B10" s="21">
        <v>305628607</v>
      </c>
      <c r="C10" s="22">
        <v>29823</v>
      </c>
      <c r="D10" s="21">
        <v>258552348</v>
      </c>
      <c r="E10" s="22">
        <v>236128</v>
      </c>
      <c r="F10" s="21">
        <v>38582885</v>
      </c>
      <c r="G10" s="22">
        <v>213239</v>
      </c>
      <c r="H10" s="21">
        <v>6743229</v>
      </c>
      <c r="I10" s="22">
        <v>69387</v>
      </c>
      <c r="J10" s="21">
        <v>99221</v>
      </c>
      <c r="K10" s="22">
        <v>8532</v>
      </c>
      <c r="L10" s="164" t="s">
        <v>133</v>
      </c>
      <c r="M10" s="23">
        <v>94692</v>
      </c>
      <c r="N10" s="50">
        <v>9780</v>
      </c>
      <c r="O10" s="19">
        <v>176768</v>
      </c>
      <c r="P10" s="50">
        <v>9764</v>
      </c>
      <c r="Q10" s="19">
        <v>64264</v>
      </c>
      <c r="R10" s="50">
        <v>6502</v>
      </c>
      <c r="S10" s="19">
        <v>573988</v>
      </c>
      <c r="T10" s="50">
        <v>20898</v>
      </c>
      <c r="U10" s="19">
        <v>140620</v>
      </c>
      <c r="V10" s="50">
        <v>8392</v>
      </c>
      <c r="W10" s="164" t="s">
        <v>133</v>
      </c>
      <c r="X10" s="19">
        <v>89360</v>
      </c>
      <c r="Y10" s="50">
        <v>8104</v>
      </c>
      <c r="Z10" s="19">
        <v>30055</v>
      </c>
      <c r="AA10" s="50">
        <v>4817</v>
      </c>
      <c r="AB10" s="19">
        <v>56052</v>
      </c>
      <c r="AC10" s="50">
        <v>5274</v>
      </c>
      <c r="AD10" s="19">
        <v>427853</v>
      </c>
      <c r="AE10" s="50">
        <v>16117</v>
      </c>
      <c r="AF10" s="19">
        <v>244992</v>
      </c>
      <c r="AG10" s="50">
        <v>13712</v>
      </c>
      <c r="AH10" s="164" t="s">
        <v>133</v>
      </c>
      <c r="AI10" s="19">
        <v>49218</v>
      </c>
      <c r="AJ10" s="50">
        <v>5580</v>
      </c>
      <c r="AK10" s="19">
        <v>53122</v>
      </c>
      <c r="AL10" s="50">
        <v>6197</v>
      </c>
      <c r="AM10" s="19">
        <v>277579</v>
      </c>
      <c r="AN10" s="50">
        <v>14177</v>
      </c>
      <c r="AO10" s="19">
        <v>130170</v>
      </c>
      <c r="AP10" s="50">
        <v>9685</v>
      </c>
      <c r="AQ10" s="19">
        <v>66922</v>
      </c>
      <c r="AR10" s="50">
        <v>5441</v>
      </c>
      <c r="AS10" s="164" t="s">
        <v>133</v>
      </c>
      <c r="AT10" s="19">
        <v>90681</v>
      </c>
      <c r="AU10" s="50">
        <v>7300</v>
      </c>
      <c r="AV10" s="19">
        <v>92999</v>
      </c>
      <c r="AW10" s="50">
        <v>8240</v>
      </c>
      <c r="AX10" s="19">
        <v>88131</v>
      </c>
      <c r="AY10" s="50">
        <v>8540</v>
      </c>
      <c r="AZ10" s="19">
        <v>32209</v>
      </c>
      <c r="BA10" s="50">
        <v>4475</v>
      </c>
      <c r="BB10" s="19">
        <v>159866</v>
      </c>
      <c r="BC10" s="50">
        <v>9741</v>
      </c>
      <c r="BD10" s="164" t="s">
        <v>133</v>
      </c>
      <c r="BE10" s="19">
        <v>144152</v>
      </c>
      <c r="BF10" s="50">
        <v>8102</v>
      </c>
      <c r="BG10" s="19">
        <v>178207</v>
      </c>
      <c r="BH10" s="50">
        <v>11238</v>
      </c>
      <c r="BI10" s="19">
        <v>104765</v>
      </c>
      <c r="BJ10" s="50">
        <v>7734</v>
      </c>
      <c r="BK10" s="19">
        <v>68363</v>
      </c>
      <c r="BL10" s="50">
        <v>7286</v>
      </c>
      <c r="BM10" s="19">
        <v>148055</v>
      </c>
      <c r="BN10" s="50">
        <v>11141</v>
      </c>
      <c r="BO10" s="164" t="s">
        <v>133</v>
      </c>
      <c r="BP10" s="19">
        <v>35870</v>
      </c>
      <c r="BQ10" s="50">
        <v>4482</v>
      </c>
      <c r="BR10" s="19">
        <v>43531</v>
      </c>
      <c r="BS10" s="50">
        <v>5996</v>
      </c>
      <c r="BT10" s="19">
        <v>109409</v>
      </c>
      <c r="BU10" s="50">
        <v>10422</v>
      </c>
      <c r="BV10" s="19">
        <v>38399</v>
      </c>
      <c r="BW10" s="50">
        <v>4262</v>
      </c>
      <c r="BX10" s="19">
        <v>193972</v>
      </c>
      <c r="BY10" s="50">
        <v>11560</v>
      </c>
      <c r="BZ10" s="164" t="s">
        <v>133</v>
      </c>
      <c r="CA10" s="19">
        <v>50438</v>
      </c>
      <c r="CB10" s="50">
        <v>5032</v>
      </c>
      <c r="CC10" s="19">
        <v>363139</v>
      </c>
      <c r="CD10" s="50">
        <v>16245</v>
      </c>
      <c r="CE10" s="19">
        <v>207025</v>
      </c>
      <c r="CF10" s="50">
        <v>11068</v>
      </c>
      <c r="CG10" s="19">
        <v>24450</v>
      </c>
      <c r="CH10" s="50">
        <v>3757</v>
      </c>
      <c r="CI10" s="19">
        <v>188013</v>
      </c>
      <c r="CJ10" s="50">
        <v>11207</v>
      </c>
      <c r="CK10" s="164" t="s">
        <v>133</v>
      </c>
      <c r="CL10" s="19">
        <v>90616</v>
      </c>
      <c r="CM10" s="50">
        <v>7414</v>
      </c>
      <c r="CN10" s="19">
        <v>100185</v>
      </c>
      <c r="CO10" s="50">
        <v>8825</v>
      </c>
      <c r="CP10" s="19">
        <v>209810</v>
      </c>
      <c r="CQ10" s="50">
        <v>10357</v>
      </c>
      <c r="CR10" s="19">
        <v>24948</v>
      </c>
      <c r="CS10" s="50">
        <v>3127</v>
      </c>
      <c r="CT10" s="19">
        <v>117569</v>
      </c>
      <c r="CU10" s="50">
        <v>9315</v>
      </c>
      <c r="CV10" s="164" t="s">
        <v>133</v>
      </c>
      <c r="CW10" s="19">
        <v>27915</v>
      </c>
      <c r="CX10" s="50">
        <v>3665</v>
      </c>
      <c r="CY10" s="19">
        <v>143135</v>
      </c>
      <c r="CZ10" s="50">
        <v>9159</v>
      </c>
      <c r="DA10" s="19">
        <v>411641</v>
      </c>
      <c r="DB10" s="50">
        <v>16805</v>
      </c>
      <c r="DC10" s="19">
        <v>75541</v>
      </c>
      <c r="DD10" s="50">
        <v>7183</v>
      </c>
      <c r="DE10" s="19">
        <v>18380</v>
      </c>
      <c r="DF10" s="50">
        <v>3009</v>
      </c>
      <c r="DG10" s="164" t="s">
        <v>133</v>
      </c>
      <c r="DH10" s="19">
        <v>232002</v>
      </c>
      <c r="DI10" s="50">
        <v>11248</v>
      </c>
      <c r="DJ10" s="19">
        <v>166162</v>
      </c>
      <c r="DK10" s="50">
        <v>10010</v>
      </c>
      <c r="DL10" s="19">
        <v>49349</v>
      </c>
      <c r="DM10" s="50">
        <v>5605</v>
      </c>
      <c r="DN10" s="19">
        <v>111240</v>
      </c>
      <c r="DO10" s="50">
        <v>9166</v>
      </c>
      <c r="DP10" s="19">
        <v>28186</v>
      </c>
      <c r="DQ10" s="50">
        <v>3185</v>
      </c>
      <c r="DR10" s="164" t="s">
        <v>133</v>
      </c>
      <c r="DS10" s="19">
        <v>1750145</v>
      </c>
      <c r="DT10" s="50">
        <v>36993</v>
      </c>
      <c r="DU10" s="19">
        <v>59885</v>
      </c>
      <c r="DV10" s="50">
        <v>6923</v>
      </c>
      <c r="DW10" s="19">
        <v>17167</v>
      </c>
      <c r="DX10" s="50">
        <v>3479</v>
      </c>
      <c r="DY10" s="19">
        <v>1673093</v>
      </c>
      <c r="DZ10" s="50">
        <v>36130</v>
      </c>
    </row>
    <row r="11" spans="1:130" s="85" customFormat="1" x14ac:dyDescent="0.2">
      <c r="A11" s="51"/>
      <c r="B11" s="18"/>
      <c r="C11" s="17"/>
      <c r="D11" s="18"/>
      <c r="E11" s="17"/>
      <c r="F11" s="18"/>
      <c r="G11" s="17"/>
      <c r="H11" s="18"/>
      <c r="I11" s="17"/>
      <c r="J11" s="18"/>
      <c r="K11" s="17"/>
      <c r="L11" s="84"/>
      <c r="M11" s="21"/>
      <c r="N11" s="22"/>
      <c r="O11" s="18"/>
      <c r="P11" s="17"/>
      <c r="Q11" s="18"/>
      <c r="R11" s="17"/>
      <c r="S11" s="18"/>
      <c r="T11" s="17"/>
      <c r="U11" s="18"/>
      <c r="V11" s="17"/>
      <c r="W11" s="84"/>
      <c r="X11" s="18"/>
      <c r="Y11" s="17"/>
      <c r="Z11" s="18"/>
      <c r="AA11" s="17"/>
      <c r="AB11" s="18"/>
      <c r="AC11" s="17"/>
      <c r="AD11" s="18"/>
      <c r="AE11" s="17"/>
      <c r="AF11" s="18"/>
      <c r="AG11" s="17"/>
      <c r="AH11" s="84"/>
      <c r="AI11" s="18"/>
      <c r="AJ11" s="17"/>
      <c r="AK11" s="18"/>
      <c r="AL11" s="17"/>
      <c r="AM11" s="18"/>
      <c r="AN11" s="17"/>
      <c r="AO11" s="18"/>
      <c r="AP11" s="17"/>
      <c r="AQ11" s="18"/>
      <c r="AR11" s="17"/>
      <c r="AS11" s="84"/>
      <c r="AT11" s="18"/>
      <c r="AU11" s="17"/>
      <c r="AV11" s="18"/>
      <c r="AW11" s="17"/>
      <c r="AX11" s="18"/>
      <c r="AY11" s="17"/>
      <c r="AZ11" s="18"/>
      <c r="BA11" s="17"/>
      <c r="BB11" s="18"/>
      <c r="BC11" s="17"/>
      <c r="BD11" s="84"/>
      <c r="BE11" s="18"/>
      <c r="BF11" s="17"/>
      <c r="BG11" s="18"/>
      <c r="BH11" s="17"/>
      <c r="BI11" s="18"/>
      <c r="BJ11" s="17"/>
      <c r="BK11" s="18"/>
      <c r="BL11" s="17"/>
      <c r="BM11" s="18"/>
      <c r="BN11" s="17"/>
      <c r="BO11" s="84"/>
      <c r="BP11" s="18"/>
      <c r="BQ11" s="17"/>
      <c r="BR11" s="18"/>
      <c r="BS11" s="17"/>
      <c r="BT11" s="18"/>
      <c r="BU11" s="17"/>
      <c r="BV11" s="18"/>
      <c r="BW11" s="17"/>
      <c r="BX11" s="18"/>
      <c r="BY11" s="17"/>
      <c r="BZ11" s="84"/>
      <c r="CA11" s="18"/>
      <c r="CB11" s="17"/>
      <c r="CC11" s="18"/>
      <c r="CD11" s="17"/>
      <c r="CE11" s="18"/>
      <c r="CF11" s="17"/>
      <c r="CG11" s="18"/>
      <c r="CH11" s="17"/>
      <c r="CI11" s="18"/>
      <c r="CJ11" s="17"/>
      <c r="CK11" s="84"/>
      <c r="CL11" s="18"/>
      <c r="CM11" s="17"/>
      <c r="CN11" s="18"/>
      <c r="CO11" s="17"/>
      <c r="CP11" s="18"/>
      <c r="CQ11" s="17"/>
      <c r="CR11" s="18"/>
      <c r="CS11" s="17"/>
      <c r="CT11" s="18"/>
      <c r="CU11" s="17"/>
      <c r="CV11" s="84"/>
      <c r="CW11" s="18"/>
      <c r="CX11" s="17"/>
      <c r="CY11" s="18"/>
      <c r="CZ11" s="17"/>
      <c r="DA11" s="18"/>
      <c r="DB11" s="17"/>
      <c r="DC11" s="18"/>
      <c r="DD11" s="17"/>
      <c r="DE11" s="18"/>
      <c r="DF11" s="17"/>
      <c r="DG11" s="84"/>
      <c r="DH11" s="18"/>
      <c r="DI11" s="17"/>
      <c r="DJ11" s="18"/>
      <c r="DK11" s="17"/>
      <c r="DL11" s="18"/>
      <c r="DM11" s="17"/>
      <c r="DN11" s="18"/>
      <c r="DO11" s="17"/>
      <c r="DP11" s="18"/>
      <c r="DQ11" s="17"/>
      <c r="DR11" s="84"/>
      <c r="DS11" s="21"/>
      <c r="DT11" s="22"/>
      <c r="DU11" s="21"/>
      <c r="DV11" s="22"/>
      <c r="DW11" s="21"/>
      <c r="DX11" s="22"/>
      <c r="DY11" s="21"/>
      <c r="DZ11" s="22"/>
    </row>
    <row r="12" spans="1:130" x14ac:dyDescent="0.2">
      <c r="A12" s="52" t="s">
        <v>0</v>
      </c>
      <c r="B12" s="53">
        <v>4729509</v>
      </c>
      <c r="C12" s="54">
        <v>3716</v>
      </c>
      <c r="D12" s="53">
        <v>3987155</v>
      </c>
      <c r="E12" s="54">
        <v>21708</v>
      </c>
      <c r="F12" s="53">
        <v>620465</v>
      </c>
      <c r="G12" s="54">
        <v>21448</v>
      </c>
      <c r="H12" s="53">
        <v>108723</v>
      </c>
      <c r="I12" s="54">
        <v>8781</v>
      </c>
      <c r="J12" s="56" t="s">
        <v>61</v>
      </c>
      <c r="K12" s="50" t="s">
        <v>61</v>
      </c>
      <c r="L12" s="52" t="s">
        <v>0</v>
      </c>
      <c r="M12" s="23">
        <v>3013</v>
      </c>
      <c r="N12" s="50">
        <v>1452</v>
      </c>
      <c r="O12" s="19">
        <v>676</v>
      </c>
      <c r="P12" s="50">
        <v>606</v>
      </c>
      <c r="Q12" s="19">
        <v>1481</v>
      </c>
      <c r="R12" s="50">
        <v>1038</v>
      </c>
      <c r="S12" s="19">
        <v>3827</v>
      </c>
      <c r="T12" s="50">
        <v>1660</v>
      </c>
      <c r="U12" s="19">
        <v>1278</v>
      </c>
      <c r="V12" s="50">
        <v>778</v>
      </c>
      <c r="W12" s="52" t="s">
        <v>0</v>
      </c>
      <c r="X12" s="19">
        <v>454</v>
      </c>
      <c r="Y12" s="50">
        <v>694</v>
      </c>
      <c r="Z12" s="19">
        <v>811</v>
      </c>
      <c r="AA12" s="50">
        <v>694</v>
      </c>
      <c r="AB12" s="19">
        <v>211</v>
      </c>
      <c r="AC12" s="50">
        <v>186</v>
      </c>
      <c r="AD12" s="19">
        <v>15062</v>
      </c>
      <c r="AE12" s="50">
        <v>3138</v>
      </c>
      <c r="AF12" s="19">
        <v>21644</v>
      </c>
      <c r="AG12" s="50">
        <v>3955</v>
      </c>
      <c r="AH12" s="52" t="s">
        <v>0</v>
      </c>
      <c r="AI12" s="19">
        <v>267</v>
      </c>
      <c r="AJ12" s="50">
        <v>440</v>
      </c>
      <c r="AK12" s="19">
        <v>304</v>
      </c>
      <c r="AL12" s="50">
        <v>399</v>
      </c>
      <c r="AM12" s="19">
        <v>2503</v>
      </c>
      <c r="AN12" s="50">
        <v>1224</v>
      </c>
      <c r="AO12" s="19">
        <v>3945</v>
      </c>
      <c r="AP12" s="50">
        <v>1979</v>
      </c>
      <c r="AQ12" s="19">
        <v>669</v>
      </c>
      <c r="AR12" s="50">
        <v>882</v>
      </c>
      <c r="AS12" s="52" t="s">
        <v>0</v>
      </c>
      <c r="AT12" s="19">
        <v>649</v>
      </c>
      <c r="AU12" s="50">
        <v>516</v>
      </c>
      <c r="AV12" s="19">
        <v>1967</v>
      </c>
      <c r="AW12" s="50">
        <v>1192</v>
      </c>
      <c r="AX12" s="19">
        <v>1901</v>
      </c>
      <c r="AY12" s="50">
        <v>868</v>
      </c>
      <c r="AZ12" s="19">
        <v>97</v>
      </c>
      <c r="BA12" s="50">
        <v>158</v>
      </c>
      <c r="BB12" s="19">
        <v>716</v>
      </c>
      <c r="BC12" s="50">
        <v>458</v>
      </c>
      <c r="BD12" s="52" t="s">
        <v>0</v>
      </c>
      <c r="BE12" s="19">
        <v>435</v>
      </c>
      <c r="BF12" s="50">
        <v>396</v>
      </c>
      <c r="BG12" s="19">
        <v>2334</v>
      </c>
      <c r="BH12" s="50">
        <v>1294</v>
      </c>
      <c r="BI12" s="19">
        <v>386</v>
      </c>
      <c r="BJ12" s="50">
        <v>358</v>
      </c>
      <c r="BK12" s="19">
        <v>7233</v>
      </c>
      <c r="BL12" s="50">
        <v>2367</v>
      </c>
      <c r="BM12" s="19">
        <v>1373</v>
      </c>
      <c r="BN12" s="50">
        <v>1180</v>
      </c>
      <c r="BO12" s="52" t="s">
        <v>0</v>
      </c>
      <c r="BP12" s="19">
        <v>229</v>
      </c>
      <c r="BQ12" s="50">
        <v>182</v>
      </c>
      <c r="BR12" s="19">
        <v>169</v>
      </c>
      <c r="BS12" s="50">
        <v>286</v>
      </c>
      <c r="BT12" s="19">
        <v>265</v>
      </c>
      <c r="BU12" s="50">
        <v>297</v>
      </c>
      <c r="BV12" s="19">
        <v>0</v>
      </c>
      <c r="BW12" s="50">
        <v>273</v>
      </c>
      <c r="BX12" s="19">
        <v>356</v>
      </c>
      <c r="BY12" s="50">
        <v>285</v>
      </c>
      <c r="BZ12" s="52" t="s">
        <v>0</v>
      </c>
      <c r="CA12" s="19">
        <v>650</v>
      </c>
      <c r="CB12" s="50">
        <v>749</v>
      </c>
      <c r="CC12" s="19">
        <v>3686</v>
      </c>
      <c r="CD12" s="50">
        <v>2920</v>
      </c>
      <c r="CE12" s="19">
        <v>2371</v>
      </c>
      <c r="CF12" s="50">
        <v>945</v>
      </c>
      <c r="CG12" s="19">
        <v>169</v>
      </c>
      <c r="CH12" s="50">
        <v>213</v>
      </c>
      <c r="CI12" s="19">
        <v>2222</v>
      </c>
      <c r="CJ12" s="50">
        <v>931</v>
      </c>
      <c r="CK12" s="52" t="s">
        <v>0</v>
      </c>
      <c r="CL12" s="19">
        <v>880</v>
      </c>
      <c r="CM12" s="50">
        <v>609</v>
      </c>
      <c r="CN12" s="19">
        <v>485</v>
      </c>
      <c r="CO12" s="50">
        <v>435</v>
      </c>
      <c r="CP12" s="19">
        <v>1477</v>
      </c>
      <c r="CQ12" s="50">
        <v>696</v>
      </c>
      <c r="CR12" s="19">
        <v>0</v>
      </c>
      <c r="CS12" s="50">
        <v>273</v>
      </c>
      <c r="CT12" s="19">
        <v>2368</v>
      </c>
      <c r="CU12" s="50">
        <v>1142</v>
      </c>
      <c r="CV12" s="52" t="s">
        <v>0</v>
      </c>
      <c r="CW12" s="19">
        <v>31</v>
      </c>
      <c r="CX12" s="50">
        <v>62</v>
      </c>
      <c r="CY12" s="19">
        <v>7409</v>
      </c>
      <c r="CZ12" s="50">
        <v>1926</v>
      </c>
      <c r="DA12" s="19">
        <v>6500</v>
      </c>
      <c r="DB12" s="50">
        <v>2016</v>
      </c>
      <c r="DC12" s="19">
        <v>1336</v>
      </c>
      <c r="DD12" s="50">
        <v>1129</v>
      </c>
      <c r="DE12" s="19">
        <v>0</v>
      </c>
      <c r="DF12" s="50">
        <v>273</v>
      </c>
      <c r="DG12" s="52" t="s">
        <v>0</v>
      </c>
      <c r="DH12" s="19">
        <v>2490</v>
      </c>
      <c r="DI12" s="50">
        <v>1026</v>
      </c>
      <c r="DJ12" s="19">
        <v>1171</v>
      </c>
      <c r="DK12" s="50">
        <v>756</v>
      </c>
      <c r="DL12" s="19">
        <v>41</v>
      </c>
      <c r="DM12" s="50">
        <v>73</v>
      </c>
      <c r="DN12" s="19">
        <v>1155</v>
      </c>
      <c r="DO12" s="50">
        <v>895</v>
      </c>
      <c r="DP12" s="19">
        <v>27</v>
      </c>
      <c r="DQ12" s="50">
        <v>52</v>
      </c>
      <c r="DR12" s="52" t="s">
        <v>0</v>
      </c>
      <c r="DS12" s="19">
        <v>13166</v>
      </c>
      <c r="DT12" s="50">
        <v>2247</v>
      </c>
      <c r="DU12" s="19">
        <v>228</v>
      </c>
      <c r="DV12" s="50">
        <v>265</v>
      </c>
      <c r="DW12" s="19">
        <v>181</v>
      </c>
      <c r="DX12" s="50">
        <v>160</v>
      </c>
      <c r="DY12" s="19">
        <v>12757</v>
      </c>
      <c r="DZ12" s="50">
        <v>2241</v>
      </c>
    </row>
    <row r="13" spans="1:130" x14ac:dyDescent="0.2">
      <c r="A13" s="52" t="s">
        <v>1</v>
      </c>
      <c r="B13" s="53">
        <v>702974</v>
      </c>
      <c r="C13" s="54">
        <v>1600</v>
      </c>
      <c r="D13" s="53">
        <v>565031</v>
      </c>
      <c r="E13" s="54">
        <v>7596</v>
      </c>
      <c r="F13" s="53">
        <v>95878</v>
      </c>
      <c r="G13" s="54">
        <v>7984</v>
      </c>
      <c r="H13" s="53">
        <v>36326</v>
      </c>
      <c r="I13" s="54">
        <v>3708</v>
      </c>
      <c r="J13" s="19">
        <v>477</v>
      </c>
      <c r="K13" s="50">
        <v>790</v>
      </c>
      <c r="L13" s="52" t="s">
        <v>1</v>
      </c>
      <c r="M13" s="56" t="s">
        <v>61</v>
      </c>
      <c r="N13" s="50" t="s">
        <v>61</v>
      </c>
      <c r="O13" s="19">
        <v>1354</v>
      </c>
      <c r="P13" s="50">
        <v>805</v>
      </c>
      <c r="Q13" s="19">
        <v>47</v>
      </c>
      <c r="R13" s="50">
        <v>78</v>
      </c>
      <c r="S13" s="19">
        <v>3906</v>
      </c>
      <c r="T13" s="50">
        <v>1041</v>
      </c>
      <c r="U13" s="19">
        <v>1930</v>
      </c>
      <c r="V13" s="50">
        <v>866</v>
      </c>
      <c r="W13" s="52" t="s">
        <v>1</v>
      </c>
      <c r="X13" s="19">
        <v>0</v>
      </c>
      <c r="Y13" s="50">
        <v>246</v>
      </c>
      <c r="Z13" s="19">
        <v>0</v>
      </c>
      <c r="AA13" s="50">
        <v>246</v>
      </c>
      <c r="AB13" s="19">
        <v>14</v>
      </c>
      <c r="AC13" s="50">
        <v>23</v>
      </c>
      <c r="AD13" s="19">
        <v>2315</v>
      </c>
      <c r="AE13" s="50">
        <v>1026</v>
      </c>
      <c r="AF13" s="19">
        <v>1251</v>
      </c>
      <c r="AG13" s="50">
        <v>902</v>
      </c>
      <c r="AH13" s="52" t="s">
        <v>1</v>
      </c>
      <c r="AI13" s="19">
        <v>1705</v>
      </c>
      <c r="AJ13" s="50">
        <v>1289</v>
      </c>
      <c r="AK13" s="19">
        <v>895</v>
      </c>
      <c r="AL13" s="50">
        <v>524</v>
      </c>
      <c r="AM13" s="19">
        <v>388</v>
      </c>
      <c r="AN13" s="50">
        <v>293</v>
      </c>
      <c r="AO13" s="19">
        <v>9</v>
      </c>
      <c r="AP13" s="50">
        <v>24</v>
      </c>
      <c r="AQ13" s="19">
        <v>262</v>
      </c>
      <c r="AR13" s="50">
        <v>349</v>
      </c>
      <c r="AS13" s="52" t="s">
        <v>1</v>
      </c>
      <c r="AT13" s="19">
        <v>106</v>
      </c>
      <c r="AU13" s="50">
        <v>107</v>
      </c>
      <c r="AV13" s="19">
        <v>1440</v>
      </c>
      <c r="AW13" s="50">
        <v>1506</v>
      </c>
      <c r="AX13" s="19">
        <v>100</v>
      </c>
      <c r="AY13" s="50">
        <v>171</v>
      </c>
      <c r="AZ13" s="19">
        <v>574</v>
      </c>
      <c r="BA13" s="50">
        <v>655</v>
      </c>
      <c r="BB13" s="19">
        <v>704</v>
      </c>
      <c r="BC13" s="50">
        <v>460</v>
      </c>
      <c r="BD13" s="52" t="s">
        <v>1</v>
      </c>
      <c r="BE13" s="19">
        <v>107</v>
      </c>
      <c r="BF13" s="50">
        <v>183</v>
      </c>
      <c r="BG13" s="19">
        <v>923</v>
      </c>
      <c r="BH13" s="50">
        <v>814</v>
      </c>
      <c r="BI13" s="19">
        <v>530</v>
      </c>
      <c r="BJ13" s="50">
        <v>409</v>
      </c>
      <c r="BK13" s="19">
        <v>263</v>
      </c>
      <c r="BL13" s="50">
        <v>386</v>
      </c>
      <c r="BM13" s="19">
        <v>0</v>
      </c>
      <c r="BN13" s="50">
        <v>246</v>
      </c>
      <c r="BO13" s="52" t="s">
        <v>1</v>
      </c>
      <c r="BP13" s="19">
        <v>616</v>
      </c>
      <c r="BQ13" s="50">
        <v>507</v>
      </c>
      <c r="BR13" s="19">
        <v>215</v>
      </c>
      <c r="BS13" s="50">
        <v>259</v>
      </c>
      <c r="BT13" s="19">
        <v>240</v>
      </c>
      <c r="BU13" s="50">
        <v>247</v>
      </c>
      <c r="BV13" s="19">
        <v>316</v>
      </c>
      <c r="BW13" s="50">
        <v>368</v>
      </c>
      <c r="BX13" s="19">
        <v>413</v>
      </c>
      <c r="BY13" s="50">
        <v>501</v>
      </c>
      <c r="BZ13" s="52" t="s">
        <v>1</v>
      </c>
      <c r="CA13" s="19">
        <v>421</v>
      </c>
      <c r="CB13" s="50">
        <v>446</v>
      </c>
      <c r="CC13" s="19">
        <v>255</v>
      </c>
      <c r="CD13" s="50">
        <v>206</v>
      </c>
      <c r="CE13" s="19">
        <v>698</v>
      </c>
      <c r="CF13" s="50">
        <v>587</v>
      </c>
      <c r="CG13" s="19">
        <v>69</v>
      </c>
      <c r="CH13" s="50">
        <v>89</v>
      </c>
      <c r="CI13" s="19">
        <v>156</v>
      </c>
      <c r="CJ13" s="50">
        <v>213</v>
      </c>
      <c r="CK13" s="52" t="s">
        <v>1</v>
      </c>
      <c r="CL13" s="19">
        <v>1455</v>
      </c>
      <c r="CM13" s="50">
        <v>971</v>
      </c>
      <c r="CN13" s="19">
        <v>1793</v>
      </c>
      <c r="CO13" s="50">
        <v>1104</v>
      </c>
      <c r="CP13" s="19">
        <v>126</v>
      </c>
      <c r="CQ13" s="50">
        <v>164</v>
      </c>
      <c r="CR13" s="19">
        <v>0</v>
      </c>
      <c r="CS13" s="50">
        <v>246</v>
      </c>
      <c r="CT13" s="19">
        <v>121</v>
      </c>
      <c r="CU13" s="50">
        <v>153</v>
      </c>
      <c r="CV13" s="52" t="s">
        <v>1</v>
      </c>
      <c r="CW13" s="19">
        <v>531</v>
      </c>
      <c r="CX13" s="50">
        <v>817</v>
      </c>
      <c r="CY13" s="19">
        <v>477</v>
      </c>
      <c r="CZ13" s="50">
        <v>341</v>
      </c>
      <c r="DA13" s="19">
        <v>4123</v>
      </c>
      <c r="DB13" s="50">
        <v>1774</v>
      </c>
      <c r="DC13" s="19">
        <v>1274</v>
      </c>
      <c r="DD13" s="50">
        <v>926</v>
      </c>
      <c r="DE13" s="19">
        <v>353</v>
      </c>
      <c r="DF13" s="50">
        <v>429</v>
      </c>
      <c r="DG13" s="52" t="s">
        <v>1</v>
      </c>
      <c r="DH13" s="19">
        <v>714</v>
      </c>
      <c r="DI13" s="50">
        <v>681</v>
      </c>
      <c r="DJ13" s="19">
        <v>2421</v>
      </c>
      <c r="DK13" s="50">
        <v>790</v>
      </c>
      <c r="DL13" s="19">
        <v>0</v>
      </c>
      <c r="DM13" s="50">
        <v>246</v>
      </c>
      <c r="DN13" s="19">
        <v>158</v>
      </c>
      <c r="DO13" s="50">
        <v>198</v>
      </c>
      <c r="DP13" s="19">
        <v>81</v>
      </c>
      <c r="DQ13" s="50">
        <v>131</v>
      </c>
      <c r="DR13" s="52" t="s">
        <v>1</v>
      </c>
      <c r="DS13" s="19">
        <v>5739</v>
      </c>
      <c r="DT13" s="50">
        <v>1602</v>
      </c>
      <c r="DU13" s="19">
        <v>19</v>
      </c>
      <c r="DV13" s="50">
        <v>30</v>
      </c>
      <c r="DW13" s="19">
        <v>1374</v>
      </c>
      <c r="DX13" s="50">
        <v>1188</v>
      </c>
      <c r="DY13" s="19">
        <v>4346</v>
      </c>
      <c r="DZ13" s="50">
        <v>1205</v>
      </c>
    </row>
    <row r="14" spans="1:130" x14ac:dyDescent="0.2">
      <c r="A14" s="52" t="s">
        <v>2</v>
      </c>
      <c r="B14" s="53">
        <v>6332786</v>
      </c>
      <c r="C14" s="54">
        <v>4439</v>
      </c>
      <c r="D14" s="53">
        <v>5069002</v>
      </c>
      <c r="E14" s="54">
        <v>35057</v>
      </c>
      <c r="F14" s="53">
        <v>1001991</v>
      </c>
      <c r="G14" s="54">
        <v>32027</v>
      </c>
      <c r="H14" s="53">
        <v>222725</v>
      </c>
      <c r="I14" s="54">
        <v>11873</v>
      </c>
      <c r="J14" s="19">
        <v>416</v>
      </c>
      <c r="K14" s="50">
        <v>305</v>
      </c>
      <c r="L14" s="52" t="s">
        <v>2</v>
      </c>
      <c r="M14" s="23">
        <v>3109</v>
      </c>
      <c r="N14" s="50">
        <v>1297</v>
      </c>
      <c r="O14" s="56" t="s">
        <v>61</v>
      </c>
      <c r="P14" s="50" t="s">
        <v>61</v>
      </c>
      <c r="Q14" s="19">
        <v>689</v>
      </c>
      <c r="R14" s="50">
        <v>415</v>
      </c>
      <c r="S14" s="19">
        <v>47164</v>
      </c>
      <c r="T14" s="50">
        <v>6018</v>
      </c>
      <c r="U14" s="19">
        <v>7687</v>
      </c>
      <c r="V14" s="50">
        <v>2494</v>
      </c>
      <c r="W14" s="52" t="s">
        <v>2</v>
      </c>
      <c r="X14" s="19">
        <v>479</v>
      </c>
      <c r="Y14" s="50">
        <v>386</v>
      </c>
      <c r="Z14" s="19">
        <v>738</v>
      </c>
      <c r="AA14" s="50">
        <v>774</v>
      </c>
      <c r="AB14" s="19">
        <v>0</v>
      </c>
      <c r="AC14" s="50">
        <v>305</v>
      </c>
      <c r="AD14" s="19">
        <v>7712</v>
      </c>
      <c r="AE14" s="50">
        <v>2149</v>
      </c>
      <c r="AF14" s="19">
        <v>4261</v>
      </c>
      <c r="AG14" s="50">
        <v>1828</v>
      </c>
      <c r="AH14" s="52" t="s">
        <v>2</v>
      </c>
      <c r="AI14" s="19">
        <v>1966</v>
      </c>
      <c r="AJ14" s="50">
        <v>928</v>
      </c>
      <c r="AK14" s="19">
        <v>2147</v>
      </c>
      <c r="AL14" s="50">
        <v>984</v>
      </c>
      <c r="AM14" s="19">
        <v>12250</v>
      </c>
      <c r="AN14" s="50">
        <v>3263</v>
      </c>
      <c r="AO14" s="19">
        <v>2690</v>
      </c>
      <c r="AP14" s="50">
        <v>1358</v>
      </c>
      <c r="AQ14" s="19">
        <v>3008</v>
      </c>
      <c r="AR14" s="50">
        <v>1405</v>
      </c>
      <c r="AS14" s="52" t="s">
        <v>2</v>
      </c>
      <c r="AT14" s="19">
        <v>1935</v>
      </c>
      <c r="AU14" s="50">
        <v>1008</v>
      </c>
      <c r="AV14" s="19">
        <v>1705</v>
      </c>
      <c r="AW14" s="50">
        <v>928</v>
      </c>
      <c r="AX14" s="19">
        <v>2014</v>
      </c>
      <c r="AY14" s="50">
        <v>1697</v>
      </c>
      <c r="AZ14" s="19">
        <v>241</v>
      </c>
      <c r="BA14" s="50">
        <v>308</v>
      </c>
      <c r="BB14" s="19">
        <v>1284</v>
      </c>
      <c r="BC14" s="50">
        <v>1052</v>
      </c>
      <c r="BD14" s="52" t="s">
        <v>2</v>
      </c>
      <c r="BE14" s="19">
        <v>1449</v>
      </c>
      <c r="BF14" s="50">
        <v>975</v>
      </c>
      <c r="BG14" s="19">
        <v>6354</v>
      </c>
      <c r="BH14" s="50">
        <v>1796</v>
      </c>
      <c r="BI14" s="19">
        <v>5421</v>
      </c>
      <c r="BJ14" s="50">
        <v>1542</v>
      </c>
      <c r="BK14" s="19">
        <v>272</v>
      </c>
      <c r="BL14" s="50">
        <v>238</v>
      </c>
      <c r="BM14" s="19">
        <v>4567</v>
      </c>
      <c r="BN14" s="50">
        <v>1621</v>
      </c>
      <c r="BO14" s="52" t="s">
        <v>2</v>
      </c>
      <c r="BP14" s="19">
        <v>1343</v>
      </c>
      <c r="BQ14" s="50">
        <v>1038</v>
      </c>
      <c r="BR14" s="19">
        <v>1750</v>
      </c>
      <c r="BS14" s="50">
        <v>1130</v>
      </c>
      <c r="BT14" s="19">
        <v>10342</v>
      </c>
      <c r="BU14" s="50">
        <v>3881</v>
      </c>
      <c r="BV14" s="19">
        <v>64</v>
      </c>
      <c r="BW14" s="50">
        <v>105</v>
      </c>
      <c r="BX14" s="19">
        <v>1782</v>
      </c>
      <c r="BY14" s="50">
        <v>762</v>
      </c>
      <c r="BZ14" s="52" t="s">
        <v>2</v>
      </c>
      <c r="CA14" s="19">
        <v>4419</v>
      </c>
      <c r="CB14" s="50">
        <v>1430</v>
      </c>
      <c r="CC14" s="19">
        <v>6618</v>
      </c>
      <c r="CD14" s="50">
        <v>2661</v>
      </c>
      <c r="CE14" s="19">
        <v>4463</v>
      </c>
      <c r="CF14" s="50">
        <v>1627</v>
      </c>
      <c r="CG14" s="19">
        <v>826</v>
      </c>
      <c r="CH14" s="50">
        <v>612</v>
      </c>
      <c r="CI14" s="19">
        <v>5225</v>
      </c>
      <c r="CJ14" s="50">
        <v>1513</v>
      </c>
      <c r="CK14" s="52" t="s">
        <v>2</v>
      </c>
      <c r="CL14" s="19">
        <v>2910</v>
      </c>
      <c r="CM14" s="50">
        <v>1310</v>
      </c>
      <c r="CN14" s="19">
        <v>5430</v>
      </c>
      <c r="CO14" s="50">
        <v>1887</v>
      </c>
      <c r="CP14" s="19">
        <v>5535</v>
      </c>
      <c r="CQ14" s="50">
        <v>2842</v>
      </c>
      <c r="CR14" s="19">
        <v>403</v>
      </c>
      <c r="CS14" s="50">
        <v>336</v>
      </c>
      <c r="CT14" s="19">
        <v>2310</v>
      </c>
      <c r="CU14" s="50">
        <v>1189</v>
      </c>
      <c r="CV14" s="52" t="s">
        <v>2</v>
      </c>
      <c r="CW14" s="19">
        <v>1351</v>
      </c>
      <c r="CX14" s="50">
        <v>843</v>
      </c>
      <c r="CY14" s="19">
        <v>3061</v>
      </c>
      <c r="CZ14" s="50">
        <v>1643</v>
      </c>
      <c r="DA14" s="19">
        <v>14705</v>
      </c>
      <c r="DB14" s="50">
        <v>3301</v>
      </c>
      <c r="DC14" s="19">
        <v>7164</v>
      </c>
      <c r="DD14" s="50">
        <v>3154</v>
      </c>
      <c r="DE14" s="19">
        <v>664</v>
      </c>
      <c r="DF14" s="50">
        <v>498</v>
      </c>
      <c r="DG14" s="52" t="s">
        <v>2</v>
      </c>
      <c r="DH14" s="19">
        <v>3413</v>
      </c>
      <c r="DI14" s="50">
        <v>1613</v>
      </c>
      <c r="DJ14" s="19">
        <v>12645</v>
      </c>
      <c r="DK14" s="50">
        <v>2459</v>
      </c>
      <c r="DL14" s="19">
        <v>595</v>
      </c>
      <c r="DM14" s="50">
        <v>563</v>
      </c>
      <c r="DN14" s="19">
        <v>5556</v>
      </c>
      <c r="DO14" s="50">
        <v>1827</v>
      </c>
      <c r="DP14" s="19">
        <v>593</v>
      </c>
      <c r="DQ14" s="50">
        <v>393</v>
      </c>
      <c r="DR14" s="52" t="s">
        <v>2</v>
      </c>
      <c r="DS14" s="19">
        <v>39068</v>
      </c>
      <c r="DT14" s="50">
        <v>6046</v>
      </c>
      <c r="DU14" s="19">
        <v>599</v>
      </c>
      <c r="DV14" s="50">
        <v>771</v>
      </c>
      <c r="DW14" s="19">
        <v>223</v>
      </c>
      <c r="DX14" s="50">
        <v>286</v>
      </c>
      <c r="DY14" s="19">
        <v>38246</v>
      </c>
      <c r="DZ14" s="50">
        <v>5951</v>
      </c>
    </row>
    <row r="15" spans="1:130" x14ac:dyDescent="0.2">
      <c r="A15" s="52" t="s">
        <v>3</v>
      </c>
      <c r="B15" s="53">
        <v>2888304</v>
      </c>
      <c r="C15" s="54">
        <v>2453</v>
      </c>
      <c r="D15" s="53">
        <v>2387806</v>
      </c>
      <c r="E15" s="54">
        <v>18627</v>
      </c>
      <c r="F15" s="53">
        <v>412997</v>
      </c>
      <c r="G15" s="54">
        <v>17485</v>
      </c>
      <c r="H15" s="53">
        <v>79127</v>
      </c>
      <c r="I15" s="54">
        <v>7901</v>
      </c>
      <c r="J15" s="19">
        <v>1405</v>
      </c>
      <c r="K15" s="50">
        <v>1001</v>
      </c>
      <c r="L15" s="52" t="s">
        <v>3</v>
      </c>
      <c r="M15" s="23">
        <v>934</v>
      </c>
      <c r="N15" s="50">
        <v>798</v>
      </c>
      <c r="O15" s="19">
        <v>777</v>
      </c>
      <c r="P15" s="50">
        <v>557</v>
      </c>
      <c r="Q15" s="56" t="s">
        <v>61</v>
      </c>
      <c r="R15" s="50" t="s">
        <v>61</v>
      </c>
      <c r="S15" s="19">
        <v>4457</v>
      </c>
      <c r="T15" s="50">
        <v>1991</v>
      </c>
      <c r="U15" s="19">
        <v>2535</v>
      </c>
      <c r="V15" s="50">
        <v>1149</v>
      </c>
      <c r="W15" s="52" t="s">
        <v>3</v>
      </c>
      <c r="X15" s="19">
        <v>451</v>
      </c>
      <c r="Y15" s="50">
        <v>315</v>
      </c>
      <c r="Z15" s="19">
        <v>0</v>
      </c>
      <c r="AA15" s="50">
        <v>273</v>
      </c>
      <c r="AB15" s="19">
        <v>154</v>
      </c>
      <c r="AC15" s="50">
        <v>264</v>
      </c>
      <c r="AD15" s="19">
        <v>3578</v>
      </c>
      <c r="AE15" s="50">
        <v>1239</v>
      </c>
      <c r="AF15" s="19">
        <v>3921</v>
      </c>
      <c r="AG15" s="50">
        <v>2077</v>
      </c>
      <c r="AH15" s="52" t="s">
        <v>3</v>
      </c>
      <c r="AI15" s="19">
        <v>129</v>
      </c>
      <c r="AJ15" s="50">
        <v>166</v>
      </c>
      <c r="AK15" s="19">
        <v>618</v>
      </c>
      <c r="AL15" s="50">
        <v>754</v>
      </c>
      <c r="AM15" s="19">
        <v>3221</v>
      </c>
      <c r="AN15" s="50">
        <v>1474</v>
      </c>
      <c r="AO15" s="19">
        <v>722</v>
      </c>
      <c r="AP15" s="50">
        <v>498</v>
      </c>
      <c r="AQ15" s="19">
        <v>85</v>
      </c>
      <c r="AR15" s="50">
        <v>143</v>
      </c>
      <c r="AS15" s="52" t="s">
        <v>3</v>
      </c>
      <c r="AT15" s="19">
        <v>3611</v>
      </c>
      <c r="AU15" s="50">
        <v>1704</v>
      </c>
      <c r="AV15" s="19">
        <v>2540</v>
      </c>
      <c r="AW15" s="50">
        <v>1895</v>
      </c>
      <c r="AX15" s="19">
        <v>4012</v>
      </c>
      <c r="AY15" s="50">
        <v>1625</v>
      </c>
      <c r="AZ15" s="19">
        <v>0</v>
      </c>
      <c r="BA15" s="50">
        <v>273</v>
      </c>
      <c r="BB15" s="19">
        <v>306</v>
      </c>
      <c r="BC15" s="50">
        <v>254</v>
      </c>
      <c r="BD15" s="52" t="s">
        <v>3</v>
      </c>
      <c r="BE15" s="19">
        <v>190</v>
      </c>
      <c r="BF15" s="50">
        <v>196</v>
      </c>
      <c r="BG15" s="19">
        <v>1506</v>
      </c>
      <c r="BH15" s="50">
        <v>674</v>
      </c>
      <c r="BI15" s="19">
        <v>222</v>
      </c>
      <c r="BJ15" s="50">
        <v>153</v>
      </c>
      <c r="BK15" s="19">
        <v>2764</v>
      </c>
      <c r="BL15" s="50">
        <v>1337</v>
      </c>
      <c r="BM15" s="19">
        <v>7320</v>
      </c>
      <c r="BN15" s="50">
        <v>2181</v>
      </c>
      <c r="BO15" s="52" t="s">
        <v>3</v>
      </c>
      <c r="BP15" s="19">
        <v>85</v>
      </c>
      <c r="BQ15" s="50">
        <v>159</v>
      </c>
      <c r="BR15" s="19">
        <v>394</v>
      </c>
      <c r="BS15" s="50">
        <v>538</v>
      </c>
      <c r="BT15" s="19">
        <v>67</v>
      </c>
      <c r="BU15" s="50">
        <v>104</v>
      </c>
      <c r="BV15" s="19">
        <v>0</v>
      </c>
      <c r="BW15" s="50">
        <v>273</v>
      </c>
      <c r="BX15" s="19">
        <v>77</v>
      </c>
      <c r="BY15" s="50">
        <v>130</v>
      </c>
      <c r="BZ15" s="52" t="s">
        <v>3</v>
      </c>
      <c r="CA15" s="19">
        <v>0</v>
      </c>
      <c r="CB15" s="50">
        <v>273</v>
      </c>
      <c r="CC15" s="19">
        <v>289</v>
      </c>
      <c r="CD15" s="50">
        <v>336</v>
      </c>
      <c r="CE15" s="19">
        <v>1561</v>
      </c>
      <c r="CF15" s="50">
        <v>900</v>
      </c>
      <c r="CG15" s="19">
        <v>0</v>
      </c>
      <c r="CH15" s="50">
        <v>273</v>
      </c>
      <c r="CI15" s="19">
        <v>1137</v>
      </c>
      <c r="CJ15" s="50">
        <v>811</v>
      </c>
      <c r="CK15" s="52" t="s">
        <v>3</v>
      </c>
      <c r="CL15" s="19">
        <v>8607</v>
      </c>
      <c r="CM15" s="50">
        <v>3434</v>
      </c>
      <c r="CN15" s="19">
        <v>239</v>
      </c>
      <c r="CO15" s="50">
        <v>174</v>
      </c>
      <c r="CP15" s="19">
        <v>731</v>
      </c>
      <c r="CQ15" s="50">
        <v>570</v>
      </c>
      <c r="CR15" s="19">
        <v>0</v>
      </c>
      <c r="CS15" s="50">
        <v>273</v>
      </c>
      <c r="CT15" s="19">
        <v>1496</v>
      </c>
      <c r="CU15" s="50">
        <v>983</v>
      </c>
      <c r="CV15" s="52" t="s">
        <v>3</v>
      </c>
      <c r="CW15" s="19">
        <v>243</v>
      </c>
      <c r="CX15" s="50">
        <v>264</v>
      </c>
      <c r="CY15" s="19">
        <v>2653</v>
      </c>
      <c r="CZ15" s="50">
        <v>1121</v>
      </c>
      <c r="DA15" s="19">
        <v>13707</v>
      </c>
      <c r="DB15" s="50">
        <v>2911</v>
      </c>
      <c r="DC15" s="19">
        <v>361</v>
      </c>
      <c r="DD15" s="50">
        <v>322</v>
      </c>
      <c r="DE15" s="19">
        <v>0</v>
      </c>
      <c r="DF15" s="50">
        <v>273</v>
      </c>
      <c r="DG15" s="52" t="s">
        <v>3</v>
      </c>
      <c r="DH15" s="19">
        <v>494</v>
      </c>
      <c r="DI15" s="50">
        <v>382</v>
      </c>
      <c r="DJ15" s="19">
        <v>264</v>
      </c>
      <c r="DK15" s="50">
        <v>228</v>
      </c>
      <c r="DL15" s="19">
        <v>0</v>
      </c>
      <c r="DM15" s="50">
        <v>273</v>
      </c>
      <c r="DN15" s="19">
        <v>821</v>
      </c>
      <c r="DO15" s="50">
        <v>503</v>
      </c>
      <c r="DP15" s="19">
        <v>443</v>
      </c>
      <c r="DQ15" s="50">
        <v>513</v>
      </c>
      <c r="DR15" s="52" t="s">
        <v>3</v>
      </c>
      <c r="DS15" s="19">
        <v>8374</v>
      </c>
      <c r="DT15" s="50">
        <v>2099</v>
      </c>
      <c r="DU15" s="19">
        <v>87</v>
      </c>
      <c r="DV15" s="50">
        <v>146</v>
      </c>
      <c r="DW15" s="19">
        <v>0</v>
      </c>
      <c r="DX15" s="50">
        <v>273</v>
      </c>
      <c r="DY15" s="19">
        <v>8287</v>
      </c>
      <c r="DZ15" s="50">
        <v>2123</v>
      </c>
    </row>
    <row r="16" spans="1:130" x14ac:dyDescent="0.2">
      <c r="A16" s="52" t="s">
        <v>4</v>
      </c>
      <c r="B16" s="53">
        <v>36907897</v>
      </c>
      <c r="C16" s="54">
        <v>10889</v>
      </c>
      <c r="D16" s="53">
        <v>30790221</v>
      </c>
      <c r="E16" s="54">
        <v>71574</v>
      </c>
      <c r="F16" s="53">
        <v>5413287</v>
      </c>
      <c r="G16" s="54">
        <v>66460</v>
      </c>
      <c r="H16" s="53">
        <v>444749</v>
      </c>
      <c r="I16" s="54">
        <v>18415</v>
      </c>
      <c r="J16" s="19">
        <v>3364</v>
      </c>
      <c r="K16" s="50">
        <v>1977</v>
      </c>
      <c r="L16" s="52" t="s">
        <v>4</v>
      </c>
      <c r="M16" s="23">
        <v>9579</v>
      </c>
      <c r="N16" s="50">
        <v>2911</v>
      </c>
      <c r="O16" s="19">
        <v>33854</v>
      </c>
      <c r="P16" s="50">
        <v>4816</v>
      </c>
      <c r="Q16" s="19">
        <v>4172</v>
      </c>
      <c r="R16" s="50">
        <v>1340</v>
      </c>
      <c r="S16" s="56" t="s">
        <v>61</v>
      </c>
      <c r="T16" s="50" t="s">
        <v>61</v>
      </c>
      <c r="U16" s="19">
        <v>15662</v>
      </c>
      <c r="V16" s="50">
        <v>3236</v>
      </c>
      <c r="W16" s="52" t="s">
        <v>4</v>
      </c>
      <c r="X16" s="19">
        <v>4631</v>
      </c>
      <c r="Y16" s="50">
        <v>1802</v>
      </c>
      <c r="Z16" s="19">
        <v>643</v>
      </c>
      <c r="AA16" s="50">
        <v>408</v>
      </c>
      <c r="AB16" s="19">
        <v>3683</v>
      </c>
      <c r="AC16" s="50">
        <v>1306</v>
      </c>
      <c r="AD16" s="19">
        <v>20362</v>
      </c>
      <c r="AE16" s="50">
        <v>4008</v>
      </c>
      <c r="AF16" s="19">
        <v>8820</v>
      </c>
      <c r="AG16" s="50">
        <v>2545</v>
      </c>
      <c r="AH16" s="52" t="s">
        <v>4</v>
      </c>
      <c r="AI16" s="19">
        <v>9528</v>
      </c>
      <c r="AJ16" s="50">
        <v>2191</v>
      </c>
      <c r="AK16" s="19">
        <v>5719</v>
      </c>
      <c r="AL16" s="50">
        <v>1572</v>
      </c>
      <c r="AM16" s="19">
        <v>16482</v>
      </c>
      <c r="AN16" s="50">
        <v>2806</v>
      </c>
      <c r="AO16" s="19">
        <v>6550</v>
      </c>
      <c r="AP16" s="50">
        <v>1860</v>
      </c>
      <c r="AQ16" s="19">
        <v>3163</v>
      </c>
      <c r="AR16" s="50">
        <v>1259</v>
      </c>
      <c r="AS16" s="52" t="s">
        <v>4</v>
      </c>
      <c r="AT16" s="19">
        <v>3857</v>
      </c>
      <c r="AU16" s="50">
        <v>1813</v>
      </c>
      <c r="AV16" s="19">
        <v>3394</v>
      </c>
      <c r="AW16" s="50">
        <v>1797</v>
      </c>
      <c r="AX16" s="19">
        <v>2989</v>
      </c>
      <c r="AY16" s="50">
        <v>1207</v>
      </c>
      <c r="AZ16" s="19">
        <v>1796</v>
      </c>
      <c r="BA16" s="50">
        <v>1139</v>
      </c>
      <c r="BB16" s="19">
        <v>10626</v>
      </c>
      <c r="BC16" s="50">
        <v>2848</v>
      </c>
      <c r="BD16" s="52" t="s">
        <v>4</v>
      </c>
      <c r="BE16" s="19">
        <v>11969</v>
      </c>
      <c r="BF16" s="50">
        <v>2774</v>
      </c>
      <c r="BG16" s="19">
        <v>10435</v>
      </c>
      <c r="BH16" s="50">
        <v>2487</v>
      </c>
      <c r="BI16" s="19">
        <v>5095</v>
      </c>
      <c r="BJ16" s="50">
        <v>1319</v>
      </c>
      <c r="BK16" s="19">
        <v>2757</v>
      </c>
      <c r="BL16" s="50">
        <v>1338</v>
      </c>
      <c r="BM16" s="19">
        <v>6921</v>
      </c>
      <c r="BN16" s="50">
        <v>2357</v>
      </c>
      <c r="BO16" s="52" t="s">
        <v>4</v>
      </c>
      <c r="BP16" s="19">
        <v>3009</v>
      </c>
      <c r="BQ16" s="50">
        <v>1511</v>
      </c>
      <c r="BR16" s="19">
        <v>3062</v>
      </c>
      <c r="BS16" s="50">
        <v>1860</v>
      </c>
      <c r="BT16" s="19">
        <v>27724</v>
      </c>
      <c r="BU16" s="50">
        <v>4878</v>
      </c>
      <c r="BV16" s="19">
        <v>1614</v>
      </c>
      <c r="BW16" s="50">
        <v>1059</v>
      </c>
      <c r="BX16" s="19">
        <v>10108</v>
      </c>
      <c r="BY16" s="50">
        <v>2848</v>
      </c>
      <c r="BZ16" s="52" t="s">
        <v>4</v>
      </c>
      <c r="CA16" s="19">
        <v>4632</v>
      </c>
      <c r="CB16" s="50">
        <v>1266</v>
      </c>
      <c r="CC16" s="19">
        <v>20981</v>
      </c>
      <c r="CD16" s="50">
        <v>2977</v>
      </c>
      <c r="CE16" s="19">
        <v>9593</v>
      </c>
      <c r="CF16" s="50">
        <v>2005</v>
      </c>
      <c r="CG16" s="19">
        <v>392</v>
      </c>
      <c r="CH16" s="50">
        <v>343</v>
      </c>
      <c r="CI16" s="19">
        <v>8170</v>
      </c>
      <c r="CJ16" s="50">
        <v>2399</v>
      </c>
      <c r="CK16" s="52" t="s">
        <v>4</v>
      </c>
      <c r="CL16" s="19">
        <v>5708</v>
      </c>
      <c r="CM16" s="50">
        <v>1591</v>
      </c>
      <c r="CN16" s="19">
        <v>20913</v>
      </c>
      <c r="CO16" s="50">
        <v>3580</v>
      </c>
      <c r="CP16" s="19">
        <v>9948</v>
      </c>
      <c r="CQ16" s="50">
        <v>1991</v>
      </c>
      <c r="CR16" s="19">
        <v>526</v>
      </c>
      <c r="CS16" s="50">
        <v>264</v>
      </c>
      <c r="CT16" s="19">
        <v>5016</v>
      </c>
      <c r="CU16" s="50">
        <v>2183</v>
      </c>
      <c r="CV16" s="52" t="s">
        <v>4</v>
      </c>
      <c r="CW16" s="19">
        <v>1604</v>
      </c>
      <c r="CX16" s="50">
        <v>1117</v>
      </c>
      <c r="CY16" s="19">
        <v>4349</v>
      </c>
      <c r="CZ16" s="50">
        <v>1174</v>
      </c>
      <c r="DA16" s="19">
        <v>36582</v>
      </c>
      <c r="DB16" s="50">
        <v>5299</v>
      </c>
      <c r="DC16" s="19">
        <v>10653</v>
      </c>
      <c r="DD16" s="50">
        <v>2235</v>
      </c>
      <c r="DE16" s="19">
        <v>525</v>
      </c>
      <c r="DF16" s="50">
        <v>369</v>
      </c>
      <c r="DG16" s="52" t="s">
        <v>4</v>
      </c>
      <c r="DH16" s="19">
        <v>14232</v>
      </c>
      <c r="DI16" s="50">
        <v>2597</v>
      </c>
      <c r="DJ16" s="19">
        <v>30544</v>
      </c>
      <c r="DK16" s="50">
        <v>4481</v>
      </c>
      <c r="DL16" s="19">
        <v>1446</v>
      </c>
      <c r="DM16" s="50">
        <v>919</v>
      </c>
      <c r="DN16" s="19">
        <v>6031</v>
      </c>
      <c r="DO16" s="50">
        <v>2181</v>
      </c>
      <c r="DP16" s="19">
        <v>1336</v>
      </c>
      <c r="DQ16" s="50">
        <v>664</v>
      </c>
      <c r="DR16" s="52" t="s">
        <v>4</v>
      </c>
      <c r="DS16" s="19">
        <v>259640</v>
      </c>
      <c r="DT16" s="50">
        <v>13144</v>
      </c>
      <c r="DU16" s="19">
        <v>1223</v>
      </c>
      <c r="DV16" s="50">
        <v>1128</v>
      </c>
      <c r="DW16" s="19">
        <v>5123</v>
      </c>
      <c r="DX16" s="50">
        <v>2453</v>
      </c>
      <c r="DY16" s="19">
        <v>253294</v>
      </c>
      <c r="DZ16" s="50">
        <v>13154</v>
      </c>
    </row>
    <row r="17" spans="1:130" x14ac:dyDescent="0.2">
      <c r="A17" s="52"/>
      <c r="B17" s="53"/>
      <c r="C17" s="54"/>
      <c r="D17" s="53"/>
      <c r="E17" s="54"/>
      <c r="F17" s="53"/>
      <c r="G17" s="54"/>
      <c r="H17" s="53"/>
      <c r="I17" s="54"/>
      <c r="J17" s="19"/>
      <c r="K17" s="50"/>
      <c r="L17" s="52"/>
      <c r="M17" s="23"/>
      <c r="N17" s="50"/>
      <c r="O17" s="19"/>
      <c r="P17" s="50"/>
      <c r="Q17" s="19"/>
      <c r="R17" s="50"/>
      <c r="S17" s="19"/>
      <c r="T17" s="50"/>
      <c r="U17" s="19"/>
      <c r="V17" s="50"/>
      <c r="W17" s="52"/>
      <c r="X17" s="19"/>
      <c r="Y17" s="50"/>
      <c r="Z17" s="19"/>
      <c r="AA17" s="50"/>
      <c r="AB17" s="19"/>
      <c r="AC17" s="50"/>
      <c r="AD17" s="19"/>
      <c r="AE17" s="50"/>
      <c r="AF17" s="19"/>
      <c r="AG17" s="50"/>
      <c r="AH17" s="52"/>
      <c r="AI17" s="19"/>
      <c r="AJ17" s="50"/>
      <c r="AK17" s="19"/>
      <c r="AL17" s="50"/>
      <c r="AM17" s="19"/>
      <c r="AN17" s="50"/>
      <c r="AO17" s="19"/>
      <c r="AP17" s="50"/>
      <c r="AQ17" s="19"/>
      <c r="AR17" s="50"/>
      <c r="AS17" s="52"/>
      <c r="AT17" s="19"/>
      <c r="AU17" s="50"/>
      <c r="AV17" s="19"/>
      <c r="AW17" s="50"/>
      <c r="AX17" s="19"/>
      <c r="AY17" s="50"/>
      <c r="AZ17" s="19"/>
      <c r="BA17" s="50"/>
      <c r="BB17" s="19"/>
      <c r="BC17" s="50"/>
      <c r="BD17" s="52"/>
      <c r="BE17" s="19"/>
      <c r="BF17" s="50"/>
      <c r="BG17" s="19"/>
      <c r="BH17" s="50"/>
      <c r="BI17" s="19"/>
      <c r="BJ17" s="50"/>
      <c r="BK17" s="19"/>
      <c r="BL17" s="50"/>
      <c r="BM17" s="19"/>
      <c r="BN17" s="50"/>
      <c r="BO17" s="52"/>
      <c r="BP17" s="19"/>
      <c r="BQ17" s="50"/>
      <c r="BR17" s="19"/>
      <c r="BS17" s="50"/>
      <c r="BT17" s="19"/>
      <c r="BU17" s="50"/>
      <c r="BV17" s="19"/>
      <c r="BW17" s="50"/>
      <c r="BX17" s="19"/>
      <c r="BY17" s="50"/>
      <c r="BZ17" s="52"/>
      <c r="CA17" s="19"/>
      <c r="CB17" s="50"/>
      <c r="CC17" s="19"/>
      <c r="CD17" s="50"/>
      <c r="CE17" s="19"/>
      <c r="CF17" s="50"/>
      <c r="CG17" s="19"/>
      <c r="CH17" s="50"/>
      <c r="CI17" s="19"/>
      <c r="CJ17" s="50"/>
      <c r="CK17" s="52"/>
      <c r="CL17" s="19"/>
      <c r="CM17" s="50"/>
      <c r="CN17" s="19"/>
      <c r="CO17" s="50"/>
      <c r="CP17" s="19"/>
      <c r="CQ17" s="50"/>
      <c r="CR17" s="19"/>
      <c r="CS17" s="50"/>
      <c r="CT17" s="19"/>
      <c r="CU17" s="50"/>
      <c r="CV17" s="52"/>
      <c r="CW17" s="19"/>
      <c r="CX17" s="50"/>
      <c r="CY17" s="19"/>
      <c r="CZ17" s="50"/>
      <c r="DA17" s="19"/>
      <c r="DB17" s="50"/>
      <c r="DC17" s="19"/>
      <c r="DD17" s="50"/>
      <c r="DE17" s="19"/>
      <c r="DF17" s="50"/>
      <c r="DG17" s="52"/>
      <c r="DH17" s="19"/>
      <c r="DI17" s="50"/>
      <c r="DJ17" s="19"/>
      <c r="DK17" s="50"/>
      <c r="DL17" s="19"/>
      <c r="DM17" s="50"/>
      <c r="DN17" s="19"/>
      <c r="DO17" s="50"/>
      <c r="DP17" s="19"/>
      <c r="DQ17" s="50"/>
      <c r="DR17" s="52"/>
      <c r="DS17" s="19"/>
      <c r="DT17" s="50"/>
      <c r="DU17" s="19"/>
      <c r="DV17" s="50"/>
      <c r="DW17" s="19"/>
      <c r="DX17" s="50"/>
      <c r="DY17" s="19"/>
      <c r="DZ17" s="50"/>
    </row>
    <row r="18" spans="1:130" x14ac:dyDescent="0.2">
      <c r="A18" s="52" t="s">
        <v>5</v>
      </c>
      <c r="B18" s="53">
        <v>4988190</v>
      </c>
      <c r="C18" s="54">
        <v>3936</v>
      </c>
      <c r="D18" s="53">
        <v>4042039</v>
      </c>
      <c r="E18" s="54">
        <v>25546</v>
      </c>
      <c r="F18" s="53">
        <v>725413</v>
      </c>
      <c r="G18" s="54">
        <v>23003</v>
      </c>
      <c r="H18" s="53">
        <v>186366</v>
      </c>
      <c r="I18" s="54">
        <v>9897</v>
      </c>
      <c r="J18" s="19">
        <v>954</v>
      </c>
      <c r="K18" s="50">
        <v>803</v>
      </c>
      <c r="L18" s="52" t="s">
        <v>5</v>
      </c>
      <c r="M18" s="23">
        <v>2225</v>
      </c>
      <c r="N18" s="50">
        <v>1220</v>
      </c>
      <c r="O18" s="19">
        <v>12287</v>
      </c>
      <c r="P18" s="50">
        <v>2324</v>
      </c>
      <c r="Q18" s="19">
        <v>1034</v>
      </c>
      <c r="R18" s="50">
        <v>739</v>
      </c>
      <c r="S18" s="19">
        <v>26089</v>
      </c>
      <c r="T18" s="50">
        <v>4183</v>
      </c>
      <c r="U18" s="56" t="s">
        <v>61</v>
      </c>
      <c r="V18" s="50" t="s">
        <v>61</v>
      </c>
      <c r="W18" s="52" t="s">
        <v>5</v>
      </c>
      <c r="X18" s="19">
        <v>459</v>
      </c>
      <c r="Y18" s="50">
        <v>360</v>
      </c>
      <c r="Z18" s="19">
        <v>486</v>
      </c>
      <c r="AA18" s="50">
        <v>486</v>
      </c>
      <c r="AB18" s="19">
        <v>479</v>
      </c>
      <c r="AC18" s="50">
        <v>381</v>
      </c>
      <c r="AD18" s="19">
        <v>8849</v>
      </c>
      <c r="AE18" s="50">
        <v>2300</v>
      </c>
      <c r="AF18" s="19">
        <v>6445</v>
      </c>
      <c r="AG18" s="50">
        <v>2553</v>
      </c>
      <c r="AH18" s="52" t="s">
        <v>5</v>
      </c>
      <c r="AI18" s="19">
        <v>2355</v>
      </c>
      <c r="AJ18" s="50">
        <v>1220</v>
      </c>
      <c r="AK18" s="19">
        <v>839</v>
      </c>
      <c r="AL18" s="50">
        <v>572</v>
      </c>
      <c r="AM18" s="19">
        <v>6950</v>
      </c>
      <c r="AN18" s="50">
        <v>1968</v>
      </c>
      <c r="AO18" s="19">
        <v>3296</v>
      </c>
      <c r="AP18" s="50">
        <v>1584</v>
      </c>
      <c r="AQ18" s="19">
        <v>2140</v>
      </c>
      <c r="AR18" s="50">
        <v>1179</v>
      </c>
      <c r="AS18" s="52" t="s">
        <v>5</v>
      </c>
      <c r="AT18" s="19">
        <v>4308</v>
      </c>
      <c r="AU18" s="50">
        <v>1577</v>
      </c>
      <c r="AV18" s="19">
        <v>1961</v>
      </c>
      <c r="AW18" s="50">
        <v>1194</v>
      </c>
      <c r="AX18" s="19">
        <v>968</v>
      </c>
      <c r="AY18" s="50">
        <v>664</v>
      </c>
      <c r="AZ18" s="19">
        <v>532</v>
      </c>
      <c r="BA18" s="50">
        <v>385</v>
      </c>
      <c r="BB18" s="19">
        <v>1532</v>
      </c>
      <c r="BC18" s="50">
        <v>978</v>
      </c>
      <c r="BD18" s="52" t="s">
        <v>5</v>
      </c>
      <c r="BE18" s="19">
        <v>2242</v>
      </c>
      <c r="BF18" s="50">
        <v>778</v>
      </c>
      <c r="BG18" s="19">
        <v>4587</v>
      </c>
      <c r="BH18" s="50">
        <v>1679</v>
      </c>
      <c r="BI18" s="19">
        <v>2878</v>
      </c>
      <c r="BJ18" s="50">
        <v>1093</v>
      </c>
      <c r="BK18" s="19">
        <v>1277</v>
      </c>
      <c r="BL18" s="50">
        <v>883</v>
      </c>
      <c r="BM18" s="19">
        <v>1978</v>
      </c>
      <c r="BN18" s="50">
        <v>803</v>
      </c>
      <c r="BO18" s="52" t="s">
        <v>5</v>
      </c>
      <c r="BP18" s="19">
        <v>2042</v>
      </c>
      <c r="BQ18" s="50">
        <v>1490</v>
      </c>
      <c r="BR18" s="19">
        <v>4065</v>
      </c>
      <c r="BS18" s="50">
        <v>1455</v>
      </c>
      <c r="BT18" s="19">
        <v>4131</v>
      </c>
      <c r="BU18" s="50">
        <v>1784</v>
      </c>
      <c r="BV18" s="19">
        <v>791</v>
      </c>
      <c r="BW18" s="50">
        <v>521</v>
      </c>
      <c r="BX18" s="19">
        <v>1259</v>
      </c>
      <c r="BY18" s="50">
        <v>537</v>
      </c>
      <c r="BZ18" s="52" t="s">
        <v>5</v>
      </c>
      <c r="CA18" s="19">
        <v>3921</v>
      </c>
      <c r="CB18" s="50">
        <v>1326</v>
      </c>
      <c r="CC18" s="19">
        <v>4594</v>
      </c>
      <c r="CD18" s="50">
        <v>1518</v>
      </c>
      <c r="CE18" s="19">
        <v>2940</v>
      </c>
      <c r="CF18" s="50">
        <v>1376</v>
      </c>
      <c r="CG18" s="19">
        <v>802</v>
      </c>
      <c r="CH18" s="50">
        <v>598</v>
      </c>
      <c r="CI18" s="19">
        <v>2838</v>
      </c>
      <c r="CJ18" s="50">
        <v>1325</v>
      </c>
      <c r="CK18" s="52" t="s">
        <v>5</v>
      </c>
      <c r="CL18" s="19">
        <v>3464</v>
      </c>
      <c r="CM18" s="50">
        <v>1440</v>
      </c>
      <c r="CN18" s="19">
        <v>4330</v>
      </c>
      <c r="CO18" s="50">
        <v>1962</v>
      </c>
      <c r="CP18" s="19">
        <v>3928</v>
      </c>
      <c r="CQ18" s="50">
        <v>1124</v>
      </c>
      <c r="CR18" s="19">
        <v>192</v>
      </c>
      <c r="CS18" s="50">
        <v>248</v>
      </c>
      <c r="CT18" s="19">
        <v>1231</v>
      </c>
      <c r="CU18" s="50">
        <v>796</v>
      </c>
      <c r="CV18" s="52" t="s">
        <v>5</v>
      </c>
      <c r="CW18" s="19">
        <v>1847</v>
      </c>
      <c r="CX18" s="50">
        <v>826</v>
      </c>
      <c r="CY18" s="19">
        <v>1628</v>
      </c>
      <c r="CZ18" s="50">
        <v>706</v>
      </c>
      <c r="DA18" s="19">
        <v>22253</v>
      </c>
      <c r="DB18" s="50">
        <v>4494</v>
      </c>
      <c r="DC18" s="19">
        <v>4748</v>
      </c>
      <c r="DD18" s="50">
        <v>1658</v>
      </c>
      <c r="DE18" s="19">
        <v>350</v>
      </c>
      <c r="DF18" s="50">
        <v>246</v>
      </c>
      <c r="DG18" s="52" t="s">
        <v>5</v>
      </c>
      <c r="DH18" s="19">
        <v>2739</v>
      </c>
      <c r="DI18" s="50">
        <v>1077</v>
      </c>
      <c r="DJ18" s="19">
        <v>7583</v>
      </c>
      <c r="DK18" s="50">
        <v>3004</v>
      </c>
      <c r="DL18" s="19">
        <v>623</v>
      </c>
      <c r="DM18" s="50">
        <v>493</v>
      </c>
      <c r="DN18" s="19">
        <v>2499</v>
      </c>
      <c r="DO18" s="50">
        <v>1153</v>
      </c>
      <c r="DP18" s="19">
        <v>4418</v>
      </c>
      <c r="DQ18" s="50">
        <v>1439</v>
      </c>
      <c r="DR18" s="52" t="s">
        <v>5</v>
      </c>
      <c r="DS18" s="19">
        <v>34372</v>
      </c>
      <c r="DT18" s="50">
        <v>4253</v>
      </c>
      <c r="DU18" s="19">
        <v>874</v>
      </c>
      <c r="DV18" s="50">
        <v>880</v>
      </c>
      <c r="DW18" s="19">
        <v>125</v>
      </c>
      <c r="DX18" s="50">
        <v>181</v>
      </c>
      <c r="DY18" s="19">
        <v>33373</v>
      </c>
      <c r="DZ18" s="50">
        <v>4235</v>
      </c>
    </row>
    <row r="19" spans="1:130" x14ac:dyDescent="0.2">
      <c r="A19" s="52" t="s">
        <v>6</v>
      </c>
      <c r="B19" s="53">
        <v>3541146</v>
      </c>
      <c r="C19" s="54">
        <v>2779</v>
      </c>
      <c r="D19" s="53">
        <v>3100742</v>
      </c>
      <c r="E19" s="54">
        <v>16358</v>
      </c>
      <c r="F19" s="53">
        <v>342904</v>
      </c>
      <c r="G19" s="54">
        <v>15404</v>
      </c>
      <c r="H19" s="53">
        <v>77333</v>
      </c>
      <c r="I19" s="54">
        <v>6651</v>
      </c>
      <c r="J19" s="19">
        <v>896</v>
      </c>
      <c r="K19" s="50">
        <v>891</v>
      </c>
      <c r="L19" s="52" t="s">
        <v>6</v>
      </c>
      <c r="M19" s="23">
        <v>0</v>
      </c>
      <c r="N19" s="50">
        <v>281</v>
      </c>
      <c r="O19" s="19">
        <v>664</v>
      </c>
      <c r="P19" s="50">
        <v>484</v>
      </c>
      <c r="Q19" s="19">
        <v>334</v>
      </c>
      <c r="R19" s="50">
        <v>517</v>
      </c>
      <c r="S19" s="19">
        <v>4479</v>
      </c>
      <c r="T19" s="50">
        <v>1653</v>
      </c>
      <c r="U19" s="19">
        <v>547</v>
      </c>
      <c r="V19" s="50">
        <v>487</v>
      </c>
      <c r="W19" s="52" t="s">
        <v>6</v>
      </c>
      <c r="X19" s="56" t="s">
        <v>61</v>
      </c>
      <c r="Y19" s="50" t="s">
        <v>61</v>
      </c>
      <c r="Z19" s="19">
        <v>149</v>
      </c>
      <c r="AA19" s="50">
        <v>227</v>
      </c>
      <c r="AB19" s="19">
        <v>331</v>
      </c>
      <c r="AC19" s="50">
        <v>343</v>
      </c>
      <c r="AD19" s="19">
        <v>9207</v>
      </c>
      <c r="AE19" s="50">
        <v>2532</v>
      </c>
      <c r="AF19" s="19">
        <v>748</v>
      </c>
      <c r="AG19" s="50">
        <v>467</v>
      </c>
      <c r="AH19" s="52" t="s">
        <v>6</v>
      </c>
      <c r="AI19" s="19">
        <v>182</v>
      </c>
      <c r="AJ19" s="50">
        <v>171</v>
      </c>
      <c r="AK19" s="19">
        <v>147</v>
      </c>
      <c r="AL19" s="50">
        <v>130</v>
      </c>
      <c r="AM19" s="19">
        <v>3391</v>
      </c>
      <c r="AN19" s="50">
        <v>1847</v>
      </c>
      <c r="AO19" s="19">
        <v>1074</v>
      </c>
      <c r="AP19" s="50">
        <v>798</v>
      </c>
      <c r="AQ19" s="19">
        <v>108</v>
      </c>
      <c r="AR19" s="50">
        <v>131</v>
      </c>
      <c r="AS19" s="52" t="s">
        <v>6</v>
      </c>
      <c r="AT19" s="19">
        <v>0</v>
      </c>
      <c r="AU19" s="50">
        <v>281</v>
      </c>
      <c r="AV19" s="19">
        <v>400</v>
      </c>
      <c r="AW19" s="50">
        <v>430</v>
      </c>
      <c r="AX19" s="19">
        <v>0</v>
      </c>
      <c r="AY19" s="50">
        <v>281</v>
      </c>
      <c r="AZ19" s="19">
        <v>528</v>
      </c>
      <c r="BA19" s="50">
        <v>447</v>
      </c>
      <c r="BB19" s="19">
        <v>1531</v>
      </c>
      <c r="BC19" s="50">
        <v>814</v>
      </c>
      <c r="BD19" s="52" t="s">
        <v>6</v>
      </c>
      <c r="BE19" s="19">
        <v>8510</v>
      </c>
      <c r="BF19" s="50">
        <v>2107</v>
      </c>
      <c r="BG19" s="19">
        <v>770</v>
      </c>
      <c r="BH19" s="50">
        <v>486</v>
      </c>
      <c r="BI19" s="19">
        <v>934</v>
      </c>
      <c r="BJ19" s="50">
        <v>659</v>
      </c>
      <c r="BK19" s="19">
        <v>67</v>
      </c>
      <c r="BL19" s="50">
        <v>111</v>
      </c>
      <c r="BM19" s="19">
        <v>42</v>
      </c>
      <c r="BN19" s="50">
        <v>68</v>
      </c>
      <c r="BO19" s="52" t="s">
        <v>6</v>
      </c>
      <c r="BP19" s="19">
        <v>0</v>
      </c>
      <c r="BQ19" s="50">
        <v>281</v>
      </c>
      <c r="BR19" s="19">
        <v>0</v>
      </c>
      <c r="BS19" s="50">
        <v>281</v>
      </c>
      <c r="BT19" s="19">
        <v>507</v>
      </c>
      <c r="BU19" s="50">
        <v>424</v>
      </c>
      <c r="BV19" s="19">
        <v>1049</v>
      </c>
      <c r="BW19" s="50">
        <v>628</v>
      </c>
      <c r="BX19" s="19">
        <v>3475</v>
      </c>
      <c r="BY19" s="50">
        <v>1175</v>
      </c>
      <c r="BZ19" s="52" t="s">
        <v>6</v>
      </c>
      <c r="CA19" s="19">
        <v>112</v>
      </c>
      <c r="CB19" s="50">
        <v>189</v>
      </c>
      <c r="CC19" s="19">
        <v>20727</v>
      </c>
      <c r="CD19" s="50">
        <v>3325</v>
      </c>
      <c r="CE19" s="19">
        <v>1345</v>
      </c>
      <c r="CF19" s="50">
        <v>587</v>
      </c>
      <c r="CG19" s="19">
        <v>0</v>
      </c>
      <c r="CH19" s="50">
        <v>281</v>
      </c>
      <c r="CI19" s="19">
        <v>1296</v>
      </c>
      <c r="CJ19" s="50">
        <v>710</v>
      </c>
      <c r="CK19" s="52" t="s">
        <v>6</v>
      </c>
      <c r="CL19" s="19">
        <v>145</v>
      </c>
      <c r="CM19" s="50">
        <v>171</v>
      </c>
      <c r="CN19" s="19">
        <v>640</v>
      </c>
      <c r="CO19" s="50">
        <v>592</v>
      </c>
      <c r="CP19" s="19">
        <v>1955</v>
      </c>
      <c r="CQ19" s="50">
        <v>808</v>
      </c>
      <c r="CR19" s="19">
        <v>1728</v>
      </c>
      <c r="CS19" s="50">
        <v>796</v>
      </c>
      <c r="CT19" s="19">
        <v>1140</v>
      </c>
      <c r="CU19" s="50">
        <v>627</v>
      </c>
      <c r="CV19" s="52" t="s">
        <v>6</v>
      </c>
      <c r="CW19" s="19">
        <v>0</v>
      </c>
      <c r="CX19" s="50">
        <v>281</v>
      </c>
      <c r="CY19" s="19">
        <v>430</v>
      </c>
      <c r="CZ19" s="50">
        <v>389</v>
      </c>
      <c r="DA19" s="19">
        <v>1887</v>
      </c>
      <c r="DB19" s="50">
        <v>1100</v>
      </c>
      <c r="DC19" s="19">
        <v>0</v>
      </c>
      <c r="DD19" s="50">
        <v>281</v>
      </c>
      <c r="DE19" s="19">
        <v>458</v>
      </c>
      <c r="DF19" s="50">
        <v>419</v>
      </c>
      <c r="DG19" s="52" t="s">
        <v>6</v>
      </c>
      <c r="DH19" s="19">
        <v>1735</v>
      </c>
      <c r="DI19" s="50">
        <v>691</v>
      </c>
      <c r="DJ19" s="19">
        <v>2084</v>
      </c>
      <c r="DK19" s="50">
        <v>1631</v>
      </c>
      <c r="DL19" s="19">
        <v>442</v>
      </c>
      <c r="DM19" s="50">
        <v>674</v>
      </c>
      <c r="DN19" s="19">
        <v>1092</v>
      </c>
      <c r="DO19" s="50">
        <v>1321</v>
      </c>
      <c r="DP19" s="19">
        <v>47</v>
      </c>
      <c r="DQ19" s="50">
        <v>78</v>
      </c>
      <c r="DR19" s="52" t="s">
        <v>6</v>
      </c>
      <c r="DS19" s="19">
        <v>20167</v>
      </c>
      <c r="DT19" s="50">
        <v>2860</v>
      </c>
      <c r="DU19" s="19">
        <v>2027</v>
      </c>
      <c r="DV19" s="50">
        <v>1233</v>
      </c>
      <c r="DW19" s="19">
        <v>0</v>
      </c>
      <c r="DX19" s="50">
        <v>281</v>
      </c>
      <c r="DY19" s="19">
        <v>18140</v>
      </c>
      <c r="DZ19" s="50">
        <v>2685</v>
      </c>
    </row>
    <row r="20" spans="1:130" x14ac:dyDescent="0.2">
      <c r="A20" s="52" t="s">
        <v>7</v>
      </c>
      <c r="B20" s="53">
        <v>889812</v>
      </c>
      <c r="C20" s="54">
        <v>1573</v>
      </c>
      <c r="D20" s="53">
        <v>764640</v>
      </c>
      <c r="E20" s="54">
        <v>9145</v>
      </c>
      <c r="F20" s="53">
        <v>90001</v>
      </c>
      <c r="G20" s="54">
        <v>8498</v>
      </c>
      <c r="H20" s="53">
        <v>30759</v>
      </c>
      <c r="I20" s="54">
        <v>4030</v>
      </c>
      <c r="J20" s="19">
        <v>128</v>
      </c>
      <c r="K20" s="50">
        <v>211</v>
      </c>
      <c r="L20" s="52" t="s">
        <v>7</v>
      </c>
      <c r="M20" s="23">
        <v>68</v>
      </c>
      <c r="N20" s="50">
        <v>111</v>
      </c>
      <c r="O20" s="19">
        <v>60</v>
      </c>
      <c r="P20" s="50">
        <v>78</v>
      </c>
      <c r="Q20" s="19">
        <v>0</v>
      </c>
      <c r="R20" s="50">
        <v>265</v>
      </c>
      <c r="S20" s="19">
        <v>353</v>
      </c>
      <c r="T20" s="50">
        <v>290</v>
      </c>
      <c r="U20" s="19">
        <v>178</v>
      </c>
      <c r="V20" s="50">
        <v>249</v>
      </c>
      <c r="W20" s="52" t="s">
        <v>7</v>
      </c>
      <c r="X20" s="19">
        <v>714</v>
      </c>
      <c r="Y20" s="50">
        <v>693</v>
      </c>
      <c r="Z20" s="56" t="s">
        <v>61</v>
      </c>
      <c r="AA20" s="50" t="s">
        <v>61</v>
      </c>
      <c r="AB20" s="19">
        <v>432</v>
      </c>
      <c r="AC20" s="50">
        <v>467</v>
      </c>
      <c r="AD20" s="19">
        <v>2362</v>
      </c>
      <c r="AE20" s="50">
        <v>996</v>
      </c>
      <c r="AF20" s="19">
        <v>585</v>
      </c>
      <c r="AG20" s="50">
        <v>575</v>
      </c>
      <c r="AH20" s="52" t="s">
        <v>7</v>
      </c>
      <c r="AI20" s="19">
        <v>0</v>
      </c>
      <c r="AJ20" s="50">
        <v>265</v>
      </c>
      <c r="AK20" s="19">
        <v>0</v>
      </c>
      <c r="AL20" s="50">
        <v>265</v>
      </c>
      <c r="AM20" s="19">
        <v>612</v>
      </c>
      <c r="AN20" s="50">
        <v>583</v>
      </c>
      <c r="AO20" s="19">
        <v>0</v>
      </c>
      <c r="AP20" s="50">
        <v>265</v>
      </c>
      <c r="AQ20" s="19">
        <v>0</v>
      </c>
      <c r="AR20" s="50">
        <v>265</v>
      </c>
      <c r="AS20" s="52" t="s">
        <v>7</v>
      </c>
      <c r="AT20" s="19">
        <v>28</v>
      </c>
      <c r="AU20" s="50">
        <v>47</v>
      </c>
      <c r="AV20" s="19">
        <v>163</v>
      </c>
      <c r="AW20" s="50">
        <v>273</v>
      </c>
      <c r="AX20" s="19">
        <v>0</v>
      </c>
      <c r="AY20" s="50">
        <v>265</v>
      </c>
      <c r="AZ20" s="19">
        <v>294</v>
      </c>
      <c r="BA20" s="50">
        <v>406</v>
      </c>
      <c r="BB20" s="19">
        <v>4969</v>
      </c>
      <c r="BC20" s="50">
        <v>1144</v>
      </c>
      <c r="BD20" s="52" t="s">
        <v>7</v>
      </c>
      <c r="BE20" s="19">
        <v>689</v>
      </c>
      <c r="BF20" s="50">
        <v>538</v>
      </c>
      <c r="BG20" s="19">
        <v>61</v>
      </c>
      <c r="BH20" s="50">
        <v>102</v>
      </c>
      <c r="BI20" s="19">
        <v>55</v>
      </c>
      <c r="BJ20" s="50">
        <v>92</v>
      </c>
      <c r="BK20" s="19">
        <v>0</v>
      </c>
      <c r="BL20" s="50">
        <v>265</v>
      </c>
      <c r="BM20" s="19">
        <v>539</v>
      </c>
      <c r="BN20" s="50">
        <v>842</v>
      </c>
      <c r="BO20" s="52" t="s">
        <v>7</v>
      </c>
      <c r="BP20" s="19">
        <v>73</v>
      </c>
      <c r="BQ20" s="50">
        <v>120</v>
      </c>
      <c r="BR20" s="19">
        <v>0</v>
      </c>
      <c r="BS20" s="50">
        <v>265</v>
      </c>
      <c r="BT20" s="19">
        <v>106</v>
      </c>
      <c r="BU20" s="50">
        <v>183</v>
      </c>
      <c r="BV20" s="19">
        <v>139</v>
      </c>
      <c r="BW20" s="50">
        <v>246</v>
      </c>
      <c r="BX20" s="19">
        <v>3678</v>
      </c>
      <c r="BY20" s="50">
        <v>935</v>
      </c>
      <c r="BZ20" s="52" t="s">
        <v>7</v>
      </c>
      <c r="CA20" s="19">
        <v>59</v>
      </c>
      <c r="CB20" s="50">
        <v>98</v>
      </c>
      <c r="CC20" s="19">
        <v>4251</v>
      </c>
      <c r="CD20" s="50">
        <v>1555</v>
      </c>
      <c r="CE20" s="19">
        <v>424</v>
      </c>
      <c r="CF20" s="50">
        <v>466</v>
      </c>
      <c r="CG20" s="19">
        <v>0</v>
      </c>
      <c r="CH20" s="50">
        <v>265</v>
      </c>
      <c r="CI20" s="19">
        <v>325</v>
      </c>
      <c r="CJ20" s="50">
        <v>339</v>
      </c>
      <c r="CK20" s="52" t="s">
        <v>7</v>
      </c>
      <c r="CL20" s="19">
        <v>0</v>
      </c>
      <c r="CM20" s="50">
        <v>265</v>
      </c>
      <c r="CN20" s="19">
        <v>0</v>
      </c>
      <c r="CO20" s="50">
        <v>265</v>
      </c>
      <c r="CP20" s="19">
        <v>7318</v>
      </c>
      <c r="CQ20" s="50">
        <v>2368</v>
      </c>
      <c r="CR20" s="19">
        <v>149</v>
      </c>
      <c r="CS20" s="50">
        <v>241</v>
      </c>
      <c r="CT20" s="19">
        <v>195</v>
      </c>
      <c r="CU20" s="50">
        <v>272</v>
      </c>
      <c r="CV20" s="52" t="s">
        <v>7</v>
      </c>
      <c r="CW20" s="19">
        <v>0</v>
      </c>
      <c r="CX20" s="50">
        <v>265</v>
      </c>
      <c r="CY20" s="19">
        <v>146</v>
      </c>
      <c r="CZ20" s="50">
        <v>248</v>
      </c>
      <c r="DA20" s="19">
        <v>178</v>
      </c>
      <c r="DB20" s="50">
        <v>313</v>
      </c>
      <c r="DC20" s="19">
        <v>0</v>
      </c>
      <c r="DD20" s="50">
        <v>265</v>
      </c>
      <c r="DE20" s="19">
        <v>0</v>
      </c>
      <c r="DF20" s="50">
        <v>265</v>
      </c>
      <c r="DG20" s="52" t="s">
        <v>7</v>
      </c>
      <c r="DH20" s="19">
        <v>1051</v>
      </c>
      <c r="DI20" s="50">
        <v>538</v>
      </c>
      <c r="DJ20" s="19">
        <v>377</v>
      </c>
      <c r="DK20" s="50">
        <v>280</v>
      </c>
      <c r="DL20" s="19">
        <v>0</v>
      </c>
      <c r="DM20" s="50">
        <v>265</v>
      </c>
      <c r="DN20" s="19">
        <v>0</v>
      </c>
      <c r="DO20" s="50">
        <v>265</v>
      </c>
      <c r="DP20" s="19">
        <v>0</v>
      </c>
      <c r="DQ20" s="50">
        <v>265</v>
      </c>
      <c r="DR20" s="52" t="s">
        <v>7</v>
      </c>
      <c r="DS20" s="19">
        <v>4412</v>
      </c>
      <c r="DT20" s="50">
        <v>1791</v>
      </c>
      <c r="DU20" s="19">
        <v>954</v>
      </c>
      <c r="DV20" s="50">
        <v>1095</v>
      </c>
      <c r="DW20" s="19">
        <v>431</v>
      </c>
      <c r="DX20" s="50">
        <v>400</v>
      </c>
      <c r="DY20" s="19">
        <v>3027</v>
      </c>
      <c r="DZ20" s="50">
        <v>1274</v>
      </c>
    </row>
    <row r="21" spans="1:130" x14ac:dyDescent="0.2">
      <c r="A21" s="52" t="s">
        <v>8</v>
      </c>
      <c r="B21" s="53">
        <v>596747</v>
      </c>
      <c r="C21" s="54">
        <v>1124</v>
      </c>
      <c r="D21" s="53">
        <v>474676</v>
      </c>
      <c r="E21" s="54">
        <v>8281</v>
      </c>
      <c r="F21" s="53">
        <v>63766</v>
      </c>
      <c r="G21" s="54">
        <v>6163</v>
      </c>
      <c r="H21" s="53">
        <v>51244</v>
      </c>
      <c r="I21" s="54">
        <v>4828</v>
      </c>
      <c r="J21" s="19">
        <v>360</v>
      </c>
      <c r="K21" s="50">
        <v>418</v>
      </c>
      <c r="L21" s="52" t="s">
        <v>8</v>
      </c>
      <c r="M21" s="23">
        <v>591</v>
      </c>
      <c r="N21" s="50">
        <v>529</v>
      </c>
      <c r="O21" s="19">
        <v>662</v>
      </c>
      <c r="P21" s="50">
        <v>466</v>
      </c>
      <c r="Q21" s="19">
        <v>155</v>
      </c>
      <c r="R21" s="50">
        <v>195</v>
      </c>
      <c r="S21" s="19">
        <v>4205</v>
      </c>
      <c r="T21" s="50">
        <v>1255</v>
      </c>
      <c r="U21" s="19">
        <v>656</v>
      </c>
      <c r="V21" s="50">
        <v>637</v>
      </c>
      <c r="W21" s="52" t="s">
        <v>8</v>
      </c>
      <c r="X21" s="19">
        <v>926</v>
      </c>
      <c r="Y21" s="50">
        <v>592</v>
      </c>
      <c r="Z21" s="19">
        <v>0</v>
      </c>
      <c r="AA21" s="50">
        <v>292</v>
      </c>
      <c r="AB21" s="56" t="s">
        <v>61</v>
      </c>
      <c r="AC21" s="50" t="s">
        <v>61</v>
      </c>
      <c r="AD21" s="19">
        <v>1100</v>
      </c>
      <c r="AE21" s="50">
        <v>609</v>
      </c>
      <c r="AF21" s="19">
        <v>1597</v>
      </c>
      <c r="AG21" s="50">
        <v>795</v>
      </c>
      <c r="AH21" s="52" t="s">
        <v>8</v>
      </c>
      <c r="AI21" s="19">
        <v>0</v>
      </c>
      <c r="AJ21" s="50">
        <v>292</v>
      </c>
      <c r="AK21" s="19">
        <v>0</v>
      </c>
      <c r="AL21" s="50">
        <v>292</v>
      </c>
      <c r="AM21" s="19">
        <v>615</v>
      </c>
      <c r="AN21" s="50">
        <v>373</v>
      </c>
      <c r="AO21" s="19">
        <v>711</v>
      </c>
      <c r="AP21" s="50">
        <v>461</v>
      </c>
      <c r="AQ21" s="19">
        <v>392</v>
      </c>
      <c r="AR21" s="50">
        <v>377</v>
      </c>
      <c r="AS21" s="52" t="s">
        <v>8</v>
      </c>
      <c r="AT21" s="19">
        <v>83</v>
      </c>
      <c r="AU21" s="50">
        <v>137</v>
      </c>
      <c r="AV21" s="19">
        <v>94</v>
      </c>
      <c r="AW21" s="50">
        <v>155</v>
      </c>
      <c r="AX21" s="19">
        <v>0</v>
      </c>
      <c r="AY21" s="50">
        <v>292</v>
      </c>
      <c r="AZ21" s="19">
        <v>76</v>
      </c>
      <c r="BA21" s="50">
        <v>121</v>
      </c>
      <c r="BB21" s="19">
        <v>13503</v>
      </c>
      <c r="BC21" s="50">
        <v>2647</v>
      </c>
      <c r="BD21" s="52" t="s">
        <v>8</v>
      </c>
      <c r="BE21" s="19">
        <v>1376</v>
      </c>
      <c r="BF21" s="50">
        <v>540</v>
      </c>
      <c r="BG21" s="19">
        <v>126</v>
      </c>
      <c r="BH21" s="50">
        <v>153</v>
      </c>
      <c r="BI21" s="19">
        <v>87</v>
      </c>
      <c r="BJ21" s="50">
        <v>105</v>
      </c>
      <c r="BK21" s="19">
        <v>0</v>
      </c>
      <c r="BL21" s="50">
        <v>292</v>
      </c>
      <c r="BM21" s="19">
        <v>272</v>
      </c>
      <c r="BN21" s="50">
        <v>371</v>
      </c>
      <c r="BO21" s="52" t="s">
        <v>8</v>
      </c>
      <c r="BP21" s="19">
        <v>0</v>
      </c>
      <c r="BQ21" s="50">
        <v>292</v>
      </c>
      <c r="BR21" s="19">
        <v>62</v>
      </c>
      <c r="BS21" s="50">
        <v>103</v>
      </c>
      <c r="BT21" s="19">
        <v>0</v>
      </c>
      <c r="BU21" s="50">
        <v>292</v>
      </c>
      <c r="BV21" s="19">
        <v>137</v>
      </c>
      <c r="BW21" s="50">
        <v>136</v>
      </c>
      <c r="BX21" s="19">
        <v>1924</v>
      </c>
      <c r="BY21" s="50">
        <v>694</v>
      </c>
      <c r="BZ21" s="52" t="s">
        <v>8</v>
      </c>
      <c r="CA21" s="19">
        <v>61</v>
      </c>
      <c r="CB21" s="50">
        <v>100</v>
      </c>
      <c r="CC21" s="19">
        <v>3852</v>
      </c>
      <c r="CD21" s="50">
        <v>1325</v>
      </c>
      <c r="CE21" s="19">
        <v>1897</v>
      </c>
      <c r="CF21" s="50">
        <v>1089</v>
      </c>
      <c r="CG21" s="19">
        <v>98</v>
      </c>
      <c r="CH21" s="50">
        <v>165</v>
      </c>
      <c r="CI21" s="19">
        <v>598</v>
      </c>
      <c r="CJ21" s="50">
        <v>359</v>
      </c>
      <c r="CK21" s="52" t="s">
        <v>8</v>
      </c>
      <c r="CL21" s="19">
        <v>0</v>
      </c>
      <c r="CM21" s="50">
        <v>292</v>
      </c>
      <c r="CN21" s="19">
        <v>601</v>
      </c>
      <c r="CO21" s="50">
        <v>520</v>
      </c>
      <c r="CP21" s="19">
        <v>2378</v>
      </c>
      <c r="CQ21" s="50">
        <v>771</v>
      </c>
      <c r="CR21" s="19">
        <v>249</v>
      </c>
      <c r="CS21" s="50">
        <v>206</v>
      </c>
      <c r="CT21" s="19">
        <v>380</v>
      </c>
      <c r="CU21" s="50">
        <v>339</v>
      </c>
      <c r="CV21" s="52" t="s">
        <v>8</v>
      </c>
      <c r="CW21" s="19">
        <v>0</v>
      </c>
      <c r="CX21" s="50">
        <v>292</v>
      </c>
      <c r="CY21" s="19">
        <v>591</v>
      </c>
      <c r="CZ21" s="50">
        <v>543</v>
      </c>
      <c r="DA21" s="19">
        <v>1180</v>
      </c>
      <c r="DB21" s="50">
        <v>605</v>
      </c>
      <c r="DC21" s="19">
        <v>0</v>
      </c>
      <c r="DD21" s="50">
        <v>292</v>
      </c>
      <c r="DE21" s="19">
        <v>199</v>
      </c>
      <c r="DF21" s="50">
        <v>245</v>
      </c>
      <c r="DG21" s="52" t="s">
        <v>8</v>
      </c>
      <c r="DH21" s="19">
        <v>7915</v>
      </c>
      <c r="DI21" s="50">
        <v>1638</v>
      </c>
      <c r="DJ21" s="19">
        <v>284</v>
      </c>
      <c r="DK21" s="50">
        <v>220</v>
      </c>
      <c r="DL21" s="19">
        <v>860</v>
      </c>
      <c r="DM21" s="50">
        <v>754</v>
      </c>
      <c r="DN21" s="19">
        <v>391</v>
      </c>
      <c r="DO21" s="50">
        <v>325</v>
      </c>
      <c r="DP21" s="19">
        <v>0</v>
      </c>
      <c r="DQ21" s="50">
        <v>292</v>
      </c>
      <c r="DR21" s="52" t="s">
        <v>8</v>
      </c>
      <c r="DS21" s="19">
        <v>7061</v>
      </c>
      <c r="DT21" s="50">
        <v>1472</v>
      </c>
      <c r="DU21" s="19">
        <v>0</v>
      </c>
      <c r="DV21" s="50">
        <v>292</v>
      </c>
      <c r="DW21" s="19">
        <v>62</v>
      </c>
      <c r="DX21" s="50">
        <v>103</v>
      </c>
      <c r="DY21" s="19">
        <v>6999</v>
      </c>
      <c r="DZ21" s="50">
        <v>1448</v>
      </c>
    </row>
    <row r="22" spans="1:130" x14ac:dyDescent="0.2">
      <c r="A22" s="52" t="s">
        <v>9</v>
      </c>
      <c r="B22" s="53">
        <v>18647600</v>
      </c>
      <c r="C22" s="54">
        <v>7733</v>
      </c>
      <c r="D22" s="53">
        <v>15554008</v>
      </c>
      <c r="E22" s="54">
        <v>45602</v>
      </c>
      <c r="F22" s="53">
        <v>2459530</v>
      </c>
      <c r="G22" s="54">
        <v>38387</v>
      </c>
      <c r="H22" s="53">
        <v>482889</v>
      </c>
      <c r="I22" s="54">
        <v>22701</v>
      </c>
      <c r="J22" s="19">
        <v>15830</v>
      </c>
      <c r="K22" s="50">
        <v>3829</v>
      </c>
      <c r="L22" s="52" t="s">
        <v>9</v>
      </c>
      <c r="M22" s="23">
        <v>5887</v>
      </c>
      <c r="N22" s="50">
        <v>2502</v>
      </c>
      <c r="O22" s="19">
        <v>3907</v>
      </c>
      <c r="P22" s="50">
        <v>1463</v>
      </c>
      <c r="Q22" s="19">
        <v>3611</v>
      </c>
      <c r="R22" s="50">
        <v>1562</v>
      </c>
      <c r="S22" s="19">
        <v>22130</v>
      </c>
      <c r="T22" s="50">
        <v>3867</v>
      </c>
      <c r="U22" s="19">
        <v>6428</v>
      </c>
      <c r="V22" s="50">
        <v>1941</v>
      </c>
      <c r="W22" s="52" t="s">
        <v>9</v>
      </c>
      <c r="X22" s="19">
        <v>11183</v>
      </c>
      <c r="Y22" s="50">
        <v>2730</v>
      </c>
      <c r="Z22" s="19">
        <v>3099</v>
      </c>
      <c r="AA22" s="50">
        <v>1603</v>
      </c>
      <c r="AB22" s="19">
        <v>1110</v>
      </c>
      <c r="AC22" s="50">
        <v>564</v>
      </c>
      <c r="AD22" s="56" t="s">
        <v>61</v>
      </c>
      <c r="AE22" s="50" t="s">
        <v>61</v>
      </c>
      <c r="AF22" s="19">
        <v>35615</v>
      </c>
      <c r="AG22" s="50">
        <v>5500</v>
      </c>
      <c r="AH22" s="52" t="s">
        <v>9</v>
      </c>
      <c r="AI22" s="19">
        <v>2021</v>
      </c>
      <c r="AJ22" s="50">
        <v>990</v>
      </c>
      <c r="AK22" s="19">
        <v>884</v>
      </c>
      <c r="AL22" s="50">
        <v>747</v>
      </c>
      <c r="AM22" s="19">
        <v>17432</v>
      </c>
      <c r="AN22" s="50">
        <v>3007</v>
      </c>
      <c r="AO22" s="19">
        <v>9030</v>
      </c>
      <c r="AP22" s="50">
        <v>2849</v>
      </c>
      <c r="AQ22" s="19">
        <v>2921</v>
      </c>
      <c r="AR22" s="50">
        <v>1091</v>
      </c>
      <c r="AS22" s="52" t="s">
        <v>9</v>
      </c>
      <c r="AT22" s="19">
        <v>4136</v>
      </c>
      <c r="AU22" s="50">
        <v>2062</v>
      </c>
      <c r="AV22" s="19">
        <v>6321</v>
      </c>
      <c r="AW22" s="50">
        <v>1902</v>
      </c>
      <c r="AX22" s="19">
        <v>7232</v>
      </c>
      <c r="AY22" s="50">
        <v>2781</v>
      </c>
      <c r="AZ22" s="19">
        <v>5497</v>
      </c>
      <c r="BA22" s="50">
        <v>1861</v>
      </c>
      <c r="BB22" s="19">
        <v>13241</v>
      </c>
      <c r="BC22" s="50">
        <v>2929</v>
      </c>
      <c r="BD22" s="52" t="s">
        <v>9</v>
      </c>
      <c r="BE22" s="19">
        <v>13900</v>
      </c>
      <c r="BF22" s="50">
        <v>2269</v>
      </c>
      <c r="BG22" s="19">
        <v>21359</v>
      </c>
      <c r="BH22" s="50">
        <v>4622</v>
      </c>
      <c r="BI22" s="19">
        <v>5439</v>
      </c>
      <c r="BJ22" s="50">
        <v>2349</v>
      </c>
      <c r="BK22" s="19">
        <v>7929</v>
      </c>
      <c r="BL22" s="50">
        <v>3596</v>
      </c>
      <c r="BM22" s="19">
        <v>7984</v>
      </c>
      <c r="BN22" s="50">
        <v>2232</v>
      </c>
      <c r="BO22" s="52" t="s">
        <v>9</v>
      </c>
      <c r="BP22" s="19">
        <v>338</v>
      </c>
      <c r="BQ22" s="50">
        <v>289</v>
      </c>
      <c r="BR22" s="19">
        <v>1544</v>
      </c>
      <c r="BS22" s="50">
        <v>1314</v>
      </c>
      <c r="BT22" s="19">
        <v>7050</v>
      </c>
      <c r="BU22" s="50">
        <v>3281</v>
      </c>
      <c r="BV22" s="19">
        <v>3645</v>
      </c>
      <c r="BW22" s="50">
        <v>1193</v>
      </c>
      <c r="BX22" s="19">
        <v>22344</v>
      </c>
      <c r="BY22" s="50">
        <v>3256</v>
      </c>
      <c r="BZ22" s="52" t="s">
        <v>9</v>
      </c>
      <c r="CA22" s="19">
        <v>900</v>
      </c>
      <c r="CB22" s="50">
        <v>872</v>
      </c>
      <c r="CC22" s="19">
        <v>55011</v>
      </c>
      <c r="CD22" s="50">
        <v>6848</v>
      </c>
      <c r="CE22" s="19">
        <v>19108</v>
      </c>
      <c r="CF22" s="50">
        <v>3464</v>
      </c>
      <c r="CG22" s="19">
        <v>794</v>
      </c>
      <c r="CH22" s="50">
        <v>720</v>
      </c>
      <c r="CI22" s="19">
        <v>21047</v>
      </c>
      <c r="CJ22" s="50">
        <v>3825</v>
      </c>
      <c r="CK22" s="52" t="s">
        <v>9</v>
      </c>
      <c r="CL22" s="19">
        <v>3466</v>
      </c>
      <c r="CM22" s="50">
        <v>1518</v>
      </c>
      <c r="CN22" s="19">
        <v>1655</v>
      </c>
      <c r="CO22" s="50">
        <v>1187</v>
      </c>
      <c r="CP22" s="19">
        <v>19935</v>
      </c>
      <c r="CQ22" s="50">
        <v>3976</v>
      </c>
      <c r="CR22" s="19">
        <v>1982</v>
      </c>
      <c r="CS22" s="50">
        <v>813</v>
      </c>
      <c r="CT22" s="19">
        <v>10759</v>
      </c>
      <c r="CU22" s="50">
        <v>2906</v>
      </c>
      <c r="CV22" s="52" t="s">
        <v>9</v>
      </c>
      <c r="CW22" s="19">
        <v>430</v>
      </c>
      <c r="CX22" s="50">
        <v>473</v>
      </c>
      <c r="CY22" s="19">
        <v>12882</v>
      </c>
      <c r="CZ22" s="50">
        <v>2482</v>
      </c>
      <c r="DA22" s="19">
        <v>24039</v>
      </c>
      <c r="DB22" s="50">
        <v>5038</v>
      </c>
      <c r="DC22" s="19">
        <v>2833</v>
      </c>
      <c r="DD22" s="50">
        <v>1249</v>
      </c>
      <c r="DE22" s="19">
        <v>1442</v>
      </c>
      <c r="DF22" s="50">
        <v>935</v>
      </c>
      <c r="DG22" s="52" t="s">
        <v>9</v>
      </c>
      <c r="DH22" s="19">
        <v>20080</v>
      </c>
      <c r="DI22" s="50">
        <v>4137</v>
      </c>
      <c r="DJ22" s="19">
        <v>3573</v>
      </c>
      <c r="DK22" s="50">
        <v>1239</v>
      </c>
      <c r="DL22" s="19">
        <v>5634</v>
      </c>
      <c r="DM22" s="50">
        <v>2872</v>
      </c>
      <c r="DN22" s="19">
        <v>8081</v>
      </c>
      <c r="DO22" s="50">
        <v>2929</v>
      </c>
      <c r="DP22" s="19">
        <v>191</v>
      </c>
      <c r="DQ22" s="50">
        <v>258</v>
      </c>
      <c r="DR22" s="52" t="s">
        <v>9</v>
      </c>
      <c r="DS22" s="19">
        <v>151173</v>
      </c>
      <c r="DT22" s="50">
        <v>10799</v>
      </c>
      <c r="DU22" s="19">
        <v>12968</v>
      </c>
      <c r="DV22" s="50">
        <v>4149</v>
      </c>
      <c r="DW22" s="19">
        <v>1131</v>
      </c>
      <c r="DX22" s="50">
        <v>800</v>
      </c>
      <c r="DY22" s="19">
        <v>137074</v>
      </c>
      <c r="DZ22" s="50">
        <v>9549</v>
      </c>
    </row>
    <row r="23" spans="1:130" x14ac:dyDescent="0.2">
      <c r="A23" s="52"/>
      <c r="B23" s="53"/>
      <c r="C23" s="54"/>
      <c r="D23" s="53"/>
      <c r="E23" s="54"/>
      <c r="F23" s="53"/>
      <c r="G23" s="54"/>
      <c r="H23" s="53"/>
      <c r="I23" s="54"/>
      <c r="J23" s="19"/>
      <c r="K23" s="50"/>
      <c r="L23" s="52"/>
      <c r="M23" s="23"/>
      <c r="N23" s="50"/>
      <c r="O23" s="19"/>
      <c r="P23" s="50"/>
      <c r="Q23" s="19"/>
      <c r="R23" s="50"/>
      <c r="S23" s="19"/>
      <c r="T23" s="50"/>
      <c r="U23" s="19"/>
      <c r="V23" s="50"/>
      <c r="W23" s="52"/>
      <c r="X23" s="19"/>
      <c r="Y23" s="50"/>
      <c r="Z23" s="19"/>
      <c r="AA23" s="50"/>
      <c r="AB23" s="19"/>
      <c r="AC23" s="50"/>
      <c r="AD23" s="19"/>
      <c r="AE23" s="50"/>
      <c r="AF23" s="19"/>
      <c r="AG23" s="50"/>
      <c r="AH23" s="52"/>
      <c r="AI23" s="19"/>
      <c r="AJ23" s="50"/>
      <c r="AK23" s="19"/>
      <c r="AL23" s="50"/>
      <c r="AM23" s="19"/>
      <c r="AN23" s="50"/>
      <c r="AO23" s="19"/>
      <c r="AP23" s="50"/>
      <c r="AQ23" s="19"/>
      <c r="AR23" s="50"/>
      <c r="AS23" s="52"/>
      <c r="AT23" s="19"/>
      <c r="AU23" s="50"/>
      <c r="AV23" s="19"/>
      <c r="AW23" s="50"/>
      <c r="AX23" s="19"/>
      <c r="AY23" s="50"/>
      <c r="AZ23" s="19"/>
      <c r="BA23" s="50"/>
      <c r="BB23" s="19"/>
      <c r="BC23" s="50"/>
      <c r="BD23" s="52"/>
      <c r="BE23" s="19"/>
      <c r="BF23" s="50"/>
      <c r="BG23" s="19"/>
      <c r="BH23" s="50"/>
      <c r="BI23" s="19"/>
      <c r="BJ23" s="50"/>
      <c r="BK23" s="19"/>
      <c r="BL23" s="50"/>
      <c r="BM23" s="19"/>
      <c r="BN23" s="50"/>
      <c r="BO23" s="52"/>
      <c r="BP23" s="19"/>
      <c r="BQ23" s="50"/>
      <c r="BR23" s="19"/>
      <c r="BS23" s="50"/>
      <c r="BT23" s="19"/>
      <c r="BU23" s="50"/>
      <c r="BV23" s="19"/>
      <c r="BW23" s="50"/>
      <c r="BX23" s="19"/>
      <c r="BY23" s="50"/>
      <c r="BZ23" s="52"/>
      <c r="CA23" s="19"/>
      <c r="CB23" s="50"/>
      <c r="CC23" s="19"/>
      <c r="CD23" s="50"/>
      <c r="CE23" s="19"/>
      <c r="CF23" s="50"/>
      <c r="CG23" s="19"/>
      <c r="CH23" s="50"/>
      <c r="CI23" s="19"/>
      <c r="CJ23" s="50"/>
      <c r="CK23" s="52"/>
      <c r="CL23" s="19"/>
      <c r="CM23" s="50"/>
      <c r="CN23" s="19"/>
      <c r="CO23" s="50"/>
      <c r="CP23" s="19"/>
      <c r="CQ23" s="50"/>
      <c r="CR23" s="19"/>
      <c r="CS23" s="50"/>
      <c r="CT23" s="19"/>
      <c r="CU23" s="50"/>
      <c r="CV23" s="52"/>
      <c r="CW23" s="19"/>
      <c r="CX23" s="50"/>
      <c r="CY23" s="19"/>
      <c r="CZ23" s="50"/>
      <c r="DA23" s="19"/>
      <c r="DB23" s="50"/>
      <c r="DC23" s="19"/>
      <c r="DD23" s="50"/>
      <c r="DE23" s="19"/>
      <c r="DF23" s="50"/>
      <c r="DG23" s="52"/>
      <c r="DH23" s="19"/>
      <c r="DI23" s="50"/>
      <c r="DJ23" s="19"/>
      <c r="DK23" s="50"/>
      <c r="DL23" s="19"/>
      <c r="DM23" s="50"/>
      <c r="DN23" s="19"/>
      <c r="DO23" s="50"/>
      <c r="DP23" s="19"/>
      <c r="DQ23" s="50"/>
      <c r="DR23" s="52"/>
      <c r="DS23" s="19"/>
      <c r="DT23" s="50"/>
      <c r="DU23" s="19"/>
      <c r="DV23" s="50"/>
      <c r="DW23" s="19"/>
      <c r="DX23" s="50"/>
      <c r="DY23" s="19"/>
      <c r="DZ23" s="50"/>
    </row>
    <row r="24" spans="1:130" x14ac:dyDescent="0.2">
      <c r="A24" s="52" t="s">
        <v>10</v>
      </c>
      <c r="B24" s="53">
        <v>9587237</v>
      </c>
      <c r="C24" s="54">
        <v>5924</v>
      </c>
      <c r="D24" s="53">
        <v>8015409</v>
      </c>
      <c r="E24" s="54">
        <v>37393</v>
      </c>
      <c r="F24" s="53">
        <v>1278548</v>
      </c>
      <c r="G24" s="54">
        <v>36794</v>
      </c>
      <c r="H24" s="53">
        <v>249459</v>
      </c>
      <c r="I24" s="54">
        <v>15858</v>
      </c>
      <c r="J24" s="19">
        <v>13840</v>
      </c>
      <c r="K24" s="50">
        <v>2473</v>
      </c>
      <c r="L24" s="52" t="s">
        <v>10</v>
      </c>
      <c r="M24" s="23">
        <v>3645</v>
      </c>
      <c r="N24" s="50">
        <v>1932</v>
      </c>
      <c r="O24" s="19">
        <v>2554</v>
      </c>
      <c r="P24" s="50">
        <v>1303</v>
      </c>
      <c r="Q24" s="19">
        <v>599</v>
      </c>
      <c r="R24" s="50">
        <v>436</v>
      </c>
      <c r="S24" s="19">
        <v>8909</v>
      </c>
      <c r="T24" s="50">
        <v>2412</v>
      </c>
      <c r="U24" s="19">
        <v>3224</v>
      </c>
      <c r="V24" s="50">
        <v>2058</v>
      </c>
      <c r="W24" s="52" t="s">
        <v>10</v>
      </c>
      <c r="X24" s="19">
        <v>2619</v>
      </c>
      <c r="Y24" s="50">
        <v>1473</v>
      </c>
      <c r="Z24" s="19">
        <v>837</v>
      </c>
      <c r="AA24" s="50">
        <v>753</v>
      </c>
      <c r="AB24" s="19">
        <v>1708</v>
      </c>
      <c r="AC24" s="50">
        <v>1278</v>
      </c>
      <c r="AD24" s="19">
        <v>49901</v>
      </c>
      <c r="AE24" s="50">
        <v>5558</v>
      </c>
      <c r="AF24" s="56" t="s">
        <v>61</v>
      </c>
      <c r="AG24" s="50" t="s">
        <v>61</v>
      </c>
      <c r="AH24" s="52" t="s">
        <v>10</v>
      </c>
      <c r="AI24" s="19">
        <v>1040</v>
      </c>
      <c r="AJ24" s="50">
        <v>658</v>
      </c>
      <c r="AK24" s="19">
        <v>414</v>
      </c>
      <c r="AL24" s="50">
        <v>478</v>
      </c>
      <c r="AM24" s="19">
        <v>9736</v>
      </c>
      <c r="AN24" s="50">
        <v>3665</v>
      </c>
      <c r="AO24" s="19">
        <v>2649</v>
      </c>
      <c r="AP24" s="50">
        <v>1023</v>
      </c>
      <c r="AQ24" s="19">
        <v>1096</v>
      </c>
      <c r="AR24" s="50">
        <v>821</v>
      </c>
      <c r="AS24" s="52" t="s">
        <v>10</v>
      </c>
      <c r="AT24" s="19">
        <v>1355</v>
      </c>
      <c r="AU24" s="50">
        <v>1097</v>
      </c>
      <c r="AV24" s="19">
        <v>6525</v>
      </c>
      <c r="AW24" s="50">
        <v>2248</v>
      </c>
      <c r="AX24" s="19">
        <v>3645</v>
      </c>
      <c r="AY24" s="50">
        <v>1604</v>
      </c>
      <c r="AZ24" s="19">
        <v>0</v>
      </c>
      <c r="BA24" s="50">
        <v>300</v>
      </c>
      <c r="BB24" s="19">
        <v>5382</v>
      </c>
      <c r="BC24" s="50">
        <v>1767</v>
      </c>
      <c r="BD24" s="52" t="s">
        <v>10</v>
      </c>
      <c r="BE24" s="19">
        <v>3910</v>
      </c>
      <c r="BF24" s="50">
        <v>2127</v>
      </c>
      <c r="BG24" s="19">
        <v>6857</v>
      </c>
      <c r="BH24" s="50">
        <v>1831</v>
      </c>
      <c r="BI24" s="19">
        <v>1169</v>
      </c>
      <c r="BJ24" s="50">
        <v>718</v>
      </c>
      <c r="BK24" s="19">
        <v>2380</v>
      </c>
      <c r="BL24" s="50">
        <v>959</v>
      </c>
      <c r="BM24" s="19">
        <v>3072</v>
      </c>
      <c r="BN24" s="50">
        <v>1087</v>
      </c>
      <c r="BO24" s="52" t="s">
        <v>10</v>
      </c>
      <c r="BP24" s="19">
        <v>52</v>
      </c>
      <c r="BQ24" s="50">
        <v>92</v>
      </c>
      <c r="BR24" s="19">
        <v>148</v>
      </c>
      <c r="BS24" s="50">
        <v>139</v>
      </c>
      <c r="BT24" s="19">
        <v>1155</v>
      </c>
      <c r="BU24" s="50">
        <v>684</v>
      </c>
      <c r="BV24" s="19">
        <v>162</v>
      </c>
      <c r="BW24" s="50">
        <v>161</v>
      </c>
      <c r="BX24" s="19">
        <v>4151</v>
      </c>
      <c r="BY24" s="50">
        <v>1203</v>
      </c>
      <c r="BZ24" s="52" t="s">
        <v>10</v>
      </c>
      <c r="CA24" s="19">
        <v>826</v>
      </c>
      <c r="CB24" s="50">
        <v>509</v>
      </c>
      <c r="CC24" s="19">
        <v>12472</v>
      </c>
      <c r="CD24" s="50">
        <v>2568</v>
      </c>
      <c r="CE24" s="19">
        <v>15361</v>
      </c>
      <c r="CF24" s="50">
        <v>3426</v>
      </c>
      <c r="CG24" s="19">
        <v>0</v>
      </c>
      <c r="CH24" s="50">
        <v>300</v>
      </c>
      <c r="CI24" s="19">
        <v>9323</v>
      </c>
      <c r="CJ24" s="50">
        <v>2446</v>
      </c>
      <c r="CK24" s="52" t="s">
        <v>10</v>
      </c>
      <c r="CL24" s="19">
        <v>2070</v>
      </c>
      <c r="CM24" s="50">
        <v>1458</v>
      </c>
      <c r="CN24" s="19">
        <v>843</v>
      </c>
      <c r="CO24" s="50">
        <v>626</v>
      </c>
      <c r="CP24" s="19">
        <v>6294</v>
      </c>
      <c r="CQ24" s="50">
        <v>1914</v>
      </c>
      <c r="CR24" s="19">
        <v>43</v>
      </c>
      <c r="CS24" s="50">
        <v>70</v>
      </c>
      <c r="CT24" s="19">
        <v>15562</v>
      </c>
      <c r="CU24" s="50">
        <v>3592</v>
      </c>
      <c r="CV24" s="52" t="s">
        <v>10</v>
      </c>
      <c r="CW24" s="19">
        <v>557</v>
      </c>
      <c r="CX24" s="50">
        <v>540</v>
      </c>
      <c r="CY24" s="19">
        <v>14445</v>
      </c>
      <c r="CZ24" s="50">
        <v>3273</v>
      </c>
      <c r="DA24" s="19">
        <v>11424</v>
      </c>
      <c r="DB24" s="50">
        <v>2574</v>
      </c>
      <c r="DC24" s="19">
        <v>380</v>
      </c>
      <c r="DD24" s="50">
        <v>291</v>
      </c>
      <c r="DE24" s="19">
        <v>361</v>
      </c>
      <c r="DF24" s="50">
        <v>458</v>
      </c>
      <c r="DG24" s="52" t="s">
        <v>10</v>
      </c>
      <c r="DH24" s="19">
        <v>8393</v>
      </c>
      <c r="DI24" s="50">
        <v>2087</v>
      </c>
      <c r="DJ24" s="19">
        <v>4495</v>
      </c>
      <c r="DK24" s="50">
        <v>2034</v>
      </c>
      <c r="DL24" s="19">
        <v>358</v>
      </c>
      <c r="DM24" s="50">
        <v>295</v>
      </c>
      <c r="DN24" s="19">
        <v>3416</v>
      </c>
      <c r="DO24" s="50">
        <v>2022</v>
      </c>
      <c r="DP24" s="19">
        <v>102</v>
      </c>
      <c r="DQ24" s="50">
        <v>118</v>
      </c>
      <c r="DR24" s="52" t="s">
        <v>10</v>
      </c>
      <c r="DS24" s="19">
        <v>43821</v>
      </c>
      <c r="DT24" s="50">
        <v>5631</v>
      </c>
      <c r="DU24" s="19">
        <v>1010</v>
      </c>
      <c r="DV24" s="50">
        <v>742</v>
      </c>
      <c r="DW24" s="19">
        <v>376</v>
      </c>
      <c r="DX24" s="50">
        <v>365</v>
      </c>
      <c r="DY24" s="19">
        <v>42435</v>
      </c>
      <c r="DZ24" s="50">
        <v>5734</v>
      </c>
    </row>
    <row r="25" spans="1:130" x14ac:dyDescent="0.2">
      <c r="A25" s="52" t="s">
        <v>11</v>
      </c>
      <c r="B25" s="53">
        <v>1346274</v>
      </c>
      <c r="C25" s="54">
        <v>1690</v>
      </c>
      <c r="D25" s="53">
        <v>1140572</v>
      </c>
      <c r="E25" s="54">
        <v>10422</v>
      </c>
      <c r="F25" s="53">
        <v>134315</v>
      </c>
      <c r="G25" s="54">
        <v>9295</v>
      </c>
      <c r="H25" s="53">
        <v>53581</v>
      </c>
      <c r="I25" s="54">
        <v>6065</v>
      </c>
      <c r="J25" s="19">
        <v>749</v>
      </c>
      <c r="K25" s="50">
        <v>542</v>
      </c>
      <c r="L25" s="52" t="s">
        <v>11</v>
      </c>
      <c r="M25" s="23">
        <v>743</v>
      </c>
      <c r="N25" s="50">
        <v>609</v>
      </c>
      <c r="O25" s="19">
        <v>1398</v>
      </c>
      <c r="P25" s="50">
        <v>849</v>
      </c>
      <c r="Q25" s="19">
        <v>0</v>
      </c>
      <c r="R25" s="50">
        <v>275</v>
      </c>
      <c r="S25" s="19">
        <v>12677</v>
      </c>
      <c r="T25" s="50">
        <v>2325</v>
      </c>
      <c r="U25" s="19">
        <v>1073</v>
      </c>
      <c r="V25" s="50">
        <v>667</v>
      </c>
      <c r="W25" s="52" t="s">
        <v>11</v>
      </c>
      <c r="X25" s="19">
        <v>307</v>
      </c>
      <c r="Y25" s="50">
        <v>392</v>
      </c>
      <c r="Z25" s="19">
        <v>0</v>
      </c>
      <c r="AA25" s="50">
        <v>275</v>
      </c>
      <c r="AB25" s="19">
        <v>0</v>
      </c>
      <c r="AC25" s="50">
        <v>275</v>
      </c>
      <c r="AD25" s="19">
        <v>4599</v>
      </c>
      <c r="AE25" s="50">
        <v>2610</v>
      </c>
      <c r="AF25" s="19">
        <v>2013</v>
      </c>
      <c r="AG25" s="50">
        <v>1185</v>
      </c>
      <c r="AH25" s="52" t="s">
        <v>11</v>
      </c>
      <c r="AI25" s="56" t="s">
        <v>61</v>
      </c>
      <c r="AJ25" s="50" t="s">
        <v>61</v>
      </c>
      <c r="AK25" s="19">
        <v>42</v>
      </c>
      <c r="AL25" s="50">
        <v>70</v>
      </c>
      <c r="AM25" s="19">
        <v>715</v>
      </c>
      <c r="AN25" s="50">
        <v>412</v>
      </c>
      <c r="AO25" s="19">
        <v>192</v>
      </c>
      <c r="AP25" s="50">
        <v>209</v>
      </c>
      <c r="AQ25" s="19">
        <v>68</v>
      </c>
      <c r="AR25" s="50">
        <v>118</v>
      </c>
      <c r="AS25" s="52" t="s">
        <v>11</v>
      </c>
      <c r="AT25" s="19">
        <v>387</v>
      </c>
      <c r="AU25" s="50">
        <v>345</v>
      </c>
      <c r="AV25" s="19">
        <v>95</v>
      </c>
      <c r="AW25" s="50">
        <v>159</v>
      </c>
      <c r="AX25" s="19">
        <v>88</v>
      </c>
      <c r="AY25" s="50">
        <v>151</v>
      </c>
      <c r="AZ25" s="19">
        <v>89</v>
      </c>
      <c r="BA25" s="50">
        <v>145</v>
      </c>
      <c r="BB25" s="19">
        <v>990</v>
      </c>
      <c r="BC25" s="50">
        <v>737</v>
      </c>
      <c r="BD25" s="52" t="s">
        <v>11</v>
      </c>
      <c r="BE25" s="19">
        <v>1283</v>
      </c>
      <c r="BF25" s="50">
        <v>944</v>
      </c>
      <c r="BG25" s="19">
        <v>627</v>
      </c>
      <c r="BH25" s="50">
        <v>548</v>
      </c>
      <c r="BI25" s="19">
        <v>476</v>
      </c>
      <c r="BJ25" s="50">
        <v>350</v>
      </c>
      <c r="BK25" s="19">
        <v>234</v>
      </c>
      <c r="BL25" s="50">
        <v>368</v>
      </c>
      <c r="BM25" s="19">
        <v>170</v>
      </c>
      <c r="BN25" s="50">
        <v>171</v>
      </c>
      <c r="BO25" s="52" t="s">
        <v>11</v>
      </c>
      <c r="BP25" s="19">
        <v>150</v>
      </c>
      <c r="BQ25" s="50">
        <v>261</v>
      </c>
      <c r="BR25" s="19">
        <v>0</v>
      </c>
      <c r="BS25" s="50">
        <v>275</v>
      </c>
      <c r="BT25" s="19">
        <v>1925</v>
      </c>
      <c r="BU25" s="50">
        <v>1184</v>
      </c>
      <c r="BV25" s="19">
        <v>496</v>
      </c>
      <c r="BW25" s="50">
        <v>685</v>
      </c>
      <c r="BX25" s="19">
        <v>443</v>
      </c>
      <c r="BY25" s="50">
        <v>417</v>
      </c>
      <c r="BZ25" s="52" t="s">
        <v>11</v>
      </c>
      <c r="CA25" s="19">
        <v>11</v>
      </c>
      <c r="CB25" s="50">
        <v>19</v>
      </c>
      <c r="CC25" s="19">
        <v>1339</v>
      </c>
      <c r="CD25" s="50">
        <v>794</v>
      </c>
      <c r="CE25" s="19">
        <v>1510</v>
      </c>
      <c r="CF25" s="50">
        <v>994</v>
      </c>
      <c r="CG25" s="19">
        <v>69</v>
      </c>
      <c r="CH25" s="50">
        <v>116</v>
      </c>
      <c r="CI25" s="19">
        <v>625</v>
      </c>
      <c r="CJ25" s="50">
        <v>515</v>
      </c>
      <c r="CK25" s="52" t="s">
        <v>11</v>
      </c>
      <c r="CL25" s="19">
        <v>57</v>
      </c>
      <c r="CM25" s="50">
        <v>94</v>
      </c>
      <c r="CN25" s="19">
        <v>1834</v>
      </c>
      <c r="CO25" s="50">
        <v>958</v>
      </c>
      <c r="CP25" s="19">
        <v>553</v>
      </c>
      <c r="CQ25" s="50">
        <v>478</v>
      </c>
      <c r="CR25" s="19">
        <v>644</v>
      </c>
      <c r="CS25" s="50">
        <v>829</v>
      </c>
      <c r="CT25" s="19">
        <v>322</v>
      </c>
      <c r="CU25" s="50">
        <v>378</v>
      </c>
      <c r="CV25" s="52" t="s">
        <v>11</v>
      </c>
      <c r="CW25" s="19">
        <v>267</v>
      </c>
      <c r="CX25" s="50">
        <v>380</v>
      </c>
      <c r="CY25" s="19">
        <v>142</v>
      </c>
      <c r="CZ25" s="50">
        <v>205</v>
      </c>
      <c r="DA25" s="19">
        <v>6694</v>
      </c>
      <c r="DB25" s="50">
        <v>2760</v>
      </c>
      <c r="DC25" s="19">
        <v>467</v>
      </c>
      <c r="DD25" s="50">
        <v>369</v>
      </c>
      <c r="DE25" s="19">
        <v>0</v>
      </c>
      <c r="DF25" s="50">
        <v>275</v>
      </c>
      <c r="DG25" s="52" t="s">
        <v>11</v>
      </c>
      <c r="DH25" s="19">
        <v>2644</v>
      </c>
      <c r="DI25" s="50">
        <v>1136</v>
      </c>
      <c r="DJ25" s="19">
        <v>2705</v>
      </c>
      <c r="DK25" s="50">
        <v>883</v>
      </c>
      <c r="DL25" s="19">
        <v>483</v>
      </c>
      <c r="DM25" s="50">
        <v>782</v>
      </c>
      <c r="DN25" s="19">
        <v>1168</v>
      </c>
      <c r="DO25" s="50">
        <v>1133</v>
      </c>
      <c r="DP25" s="19">
        <v>18</v>
      </c>
      <c r="DQ25" s="50">
        <v>33</v>
      </c>
      <c r="DR25" s="52" t="s">
        <v>11</v>
      </c>
      <c r="DS25" s="19">
        <v>17806</v>
      </c>
      <c r="DT25" s="50">
        <v>4654</v>
      </c>
      <c r="DU25" s="19">
        <v>0</v>
      </c>
      <c r="DV25" s="50">
        <v>275</v>
      </c>
      <c r="DW25" s="19">
        <v>805</v>
      </c>
      <c r="DX25" s="50">
        <v>581</v>
      </c>
      <c r="DY25" s="19">
        <v>17001</v>
      </c>
      <c r="DZ25" s="50">
        <v>4673</v>
      </c>
    </row>
    <row r="26" spans="1:130" x14ac:dyDescent="0.2">
      <c r="A26" s="52" t="s">
        <v>12</v>
      </c>
      <c r="B26" s="53">
        <v>1550967</v>
      </c>
      <c r="C26" s="54">
        <v>1954</v>
      </c>
      <c r="D26" s="53">
        <v>1279856</v>
      </c>
      <c r="E26" s="54">
        <v>12606</v>
      </c>
      <c r="F26" s="53">
        <v>209272</v>
      </c>
      <c r="G26" s="54">
        <v>10887</v>
      </c>
      <c r="H26" s="53">
        <v>55638</v>
      </c>
      <c r="I26" s="54">
        <v>6079</v>
      </c>
      <c r="J26" s="19">
        <v>376</v>
      </c>
      <c r="K26" s="50">
        <v>369</v>
      </c>
      <c r="L26" s="52" t="s">
        <v>12</v>
      </c>
      <c r="M26" s="23">
        <v>3264</v>
      </c>
      <c r="N26" s="50">
        <v>1813</v>
      </c>
      <c r="O26" s="19">
        <v>3086</v>
      </c>
      <c r="P26" s="50">
        <v>2015</v>
      </c>
      <c r="Q26" s="19">
        <v>45</v>
      </c>
      <c r="R26" s="50">
        <v>73</v>
      </c>
      <c r="S26" s="19">
        <v>8932</v>
      </c>
      <c r="T26" s="50">
        <v>2415</v>
      </c>
      <c r="U26" s="19">
        <v>1372</v>
      </c>
      <c r="V26" s="50">
        <v>867</v>
      </c>
      <c r="W26" s="52" t="s">
        <v>12</v>
      </c>
      <c r="X26" s="19">
        <v>0</v>
      </c>
      <c r="Y26" s="50">
        <v>267</v>
      </c>
      <c r="Z26" s="19">
        <v>0</v>
      </c>
      <c r="AA26" s="50">
        <v>267</v>
      </c>
      <c r="AB26" s="19">
        <v>144</v>
      </c>
      <c r="AC26" s="50">
        <v>233</v>
      </c>
      <c r="AD26" s="19">
        <v>612</v>
      </c>
      <c r="AE26" s="50">
        <v>508</v>
      </c>
      <c r="AF26" s="19">
        <v>313</v>
      </c>
      <c r="AG26" s="50">
        <v>280</v>
      </c>
      <c r="AH26" s="52" t="s">
        <v>12</v>
      </c>
      <c r="AI26" s="19">
        <v>123</v>
      </c>
      <c r="AJ26" s="50">
        <v>206</v>
      </c>
      <c r="AK26" s="56" t="s">
        <v>61</v>
      </c>
      <c r="AL26" s="50" t="s">
        <v>61</v>
      </c>
      <c r="AM26" s="19">
        <v>169</v>
      </c>
      <c r="AN26" s="50">
        <v>236</v>
      </c>
      <c r="AO26" s="19">
        <v>132</v>
      </c>
      <c r="AP26" s="50">
        <v>133</v>
      </c>
      <c r="AQ26" s="19">
        <v>773</v>
      </c>
      <c r="AR26" s="50">
        <v>470</v>
      </c>
      <c r="AS26" s="52" t="s">
        <v>12</v>
      </c>
      <c r="AT26" s="19">
        <v>422</v>
      </c>
      <c r="AU26" s="50">
        <v>415</v>
      </c>
      <c r="AV26" s="19">
        <v>315</v>
      </c>
      <c r="AW26" s="50">
        <v>272</v>
      </c>
      <c r="AX26" s="19">
        <v>59</v>
      </c>
      <c r="AY26" s="50">
        <v>102</v>
      </c>
      <c r="AZ26" s="19">
        <v>202</v>
      </c>
      <c r="BA26" s="50">
        <v>272</v>
      </c>
      <c r="BB26" s="19">
        <v>44</v>
      </c>
      <c r="BC26" s="50">
        <v>73</v>
      </c>
      <c r="BD26" s="52" t="s">
        <v>12</v>
      </c>
      <c r="BE26" s="19">
        <v>115</v>
      </c>
      <c r="BF26" s="50">
        <v>135</v>
      </c>
      <c r="BG26" s="19">
        <v>427</v>
      </c>
      <c r="BH26" s="50">
        <v>363</v>
      </c>
      <c r="BI26" s="19">
        <v>465</v>
      </c>
      <c r="BJ26" s="50">
        <v>613</v>
      </c>
      <c r="BK26" s="19">
        <v>37</v>
      </c>
      <c r="BL26" s="50">
        <v>61</v>
      </c>
      <c r="BM26" s="19">
        <v>425</v>
      </c>
      <c r="BN26" s="50">
        <v>345</v>
      </c>
      <c r="BO26" s="52" t="s">
        <v>12</v>
      </c>
      <c r="BP26" s="19">
        <v>1509</v>
      </c>
      <c r="BQ26" s="50">
        <v>584</v>
      </c>
      <c r="BR26" s="19">
        <v>0</v>
      </c>
      <c r="BS26" s="50">
        <v>267</v>
      </c>
      <c r="BT26" s="19">
        <v>2110</v>
      </c>
      <c r="BU26" s="50">
        <v>1061</v>
      </c>
      <c r="BV26" s="19">
        <v>109</v>
      </c>
      <c r="BW26" s="50">
        <v>147</v>
      </c>
      <c r="BX26" s="19">
        <v>97</v>
      </c>
      <c r="BY26" s="50">
        <v>148</v>
      </c>
      <c r="BZ26" s="52" t="s">
        <v>12</v>
      </c>
      <c r="CA26" s="19">
        <v>694</v>
      </c>
      <c r="CB26" s="50">
        <v>811</v>
      </c>
      <c r="CC26" s="19">
        <v>155</v>
      </c>
      <c r="CD26" s="50">
        <v>169</v>
      </c>
      <c r="CE26" s="19">
        <v>134</v>
      </c>
      <c r="CF26" s="50">
        <v>164</v>
      </c>
      <c r="CG26" s="19">
        <v>96</v>
      </c>
      <c r="CH26" s="50">
        <v>112</v>
      </c>
      <c r="CI26" s="19">
        <v>325</v>
      </c>
      <c r="CJ26" s="50">
        <v>261</v>
      </c>
      <c r="CK26" s="52" t="s">
        <v>12</v>
      </c>
      <c r="CL26" s="19">
        <v>711</v>
      </c>
      <c r="CM26" s="50">
        <v>702</v>
      </c>
      <c r="CN26" s="19">
        <v>3202</v>
      </c>
      <c r="CO26" s="50">
        <v>1259</v>
      </c>
      <c r="CP26" s="19">
        <v>172</v>
      </c>
      <c r="CQ26" s="50">
        <v>206</v>
      </c>
      <c r="CR26" s="19">
        <v>0</v>
      </c>
      <c r="CS26" s="50">
        <v>267</v>
      </c>
      <c r="CT26" s="19">
        <v>0</v>
      </c>
      <c r="CU26" s="50">
        <v>267</v>
      </c>
      <c r="CV26" s="52" t="s">
        <v>12</v>
      </c>
      <c r="CW26" s="19">
        <v>296</v>
      </c>
      <c r="CX26" s="50">
        <v>375</v>
      </c>
      <c r="CY26" s="19">
        <v>1153</v>
      </c>
      <c r="CZ26" s="50">
        <v>995</v>
      </c>
      <c r="DA26" s="19">
        <v>1746</v>
      </c>
      <c r="DB26" s="50">
        <v>951</v>
      </c>
      <c r="DC26" s="19">
        <v>8014</v>
      </c>
      <c r="DD26" s="50">
        <v>2403</v>
      </c>
      <c r="DE26" s="19">
        <v>0</v>
      </c>
      <c r="DF26" s="50">
        <v>267</v>
      </c>
      <c r="DG26" s="52" t="s">
        <v>12</v>
      </c>
      <c r="DH26" s="19">
        <v>611</v>
      </c>
      <c r="DI26" s="50">
        <v>662</v>
      </c>
      <c r="DJ26" s="19">
        <v>10876</v>
      </c>
      <c r="DK26" s="50">
        <v>2438</v>
      </c>
      <c r="DL26" s="19">
        <v>133</v>
      </c>
      <c r="DM26" s="50">
        <v>158</v>
      </c>
      <c r="DN26" s="19">
        <v>233</v>
      </c>
      <c r="DO26" s="50">
        <v>292</v>
      </c>
      <c r="DP26" s="19">
        <v>1410</v>
      </c>
      <c r="DQ26" s="50">
        <v>723</v>
      </c>
      <c r="DR26" s="52" t="s">
        <v>12</v>
      </c>
      <c r="DS26" s="19">
        <v>6201</v>
      </c>
      <c r="DT26" s="50">
        <v>1618</v>
      </c>
      <c r="DU26" s="19">
        <v>233</v>
      </c>
      <c r="DV26" s="50">
        <v>374</v>
      </c>
      <c r="DW26" s="19">
        <v>36</v>
      </c>
      <c r="DX26" s="50">
        <v>62</v>
      </c>
      <c r="DY26" s="19">
        <v>5932</v>
      </c>
      <c r="DZ26" s="50">
        <v>1578</v>
      </c>
    </row>
    <row r="27" spans="1:130" x14ac:dyDescent="0.2">
      <c r="A27" s="52" t="s">
        <v>13</v>
      </c>
      <c r="B27" s="53">
        <v>12680126</v>
      </c>
      <c r="C27" s="54">
        <v>5467</v>
      </c>
      <c r="D27" s="53">
        <v>11009852</v>
      </c>
      <c r="E27" s="54">
        <v>32636</v>
      </c>
      <c r="F27" s="53">
        <v>1404525</v>
      </c>
      <c r="G27" s="54">
        <v>28126</v>
      </c>
      <c r="H27" s="53">
        <v>203959</v>
      </c>
      <c r="I27" s="54">
        <v>11573</v>
      </c>
      <c r="J27" s="19">
        <v>1397</v>
      </c>
      <c r="K27" s="50">
        <v>596</v>
      </c>
      <c r="L27" s="52" t="s">
        <v>13</v>
      </c>
      <c r="M27" s="23">
        <v>1764</v>
      </c>
      <c r="N27" s="50">
        <v>1078</v>
      </c>
      <c r="O27" s="19">
        <v>5921</v>
      </c>
      <c r="P27" s="50">
        <v>1897</v>
      </c>
      <c r="Q27" s="19">
        <v>1194</v>
      </c>
      <c r="R27" s="50">
        <v>665</v>
      </c>
      <c r="S27" s="19">
        <v>16205</v>
      </c>
      <c r="T27" s="50">
        <v>3236</v>
      </c>
      <c r="U27" s="19">
        <v>3850</v>
      </c>
      <c r="V27" s="50">
        <v>1360</v>
      </c>
      <c r="W27" s="52" t="s">
        <v>13</v>
      </c>
      <c r="X27" s="19">
        <v>2264</v>
      </c>
      <c r="Y27" s="50">
        <v>1125</v>
      </c>
      <c r="Z27" s="19">
        <v>56</v>
      </c>
      <c r="AA27" s="50">
        <v>57</v>
      </c>
      <c r="AB27" s="19">
        <v>1047</v>
      </c>
      <c r="AC27" s="50">
        <v>581</v>
      </c>
      <c r="AD27" s="19">
        <v>8051</v>
      </c>
      <c r="AE27" s="50">
        <v>1715</v>
      </c>
      <c r="AF27" s="19">
        <v>6781</v>
      </c>
      <c r="AG27" s="50">
        <v>2524</v>
      </c>
      <c r="AH27" s="52" t="s">
        <v>13</v>
      </c>
      <c r="AI27" s="19">
        <v>1224</v>
      </c>
      <c r="AJ27" s="50">
        <v>776</v>
      </c>
      <c r="AK27" s="19">
        <v>313</v>
      </c>
      <c r="AL27" s="50">
        <v>258</v>
      </c>
      <c r="AM27" s="56" t="s">
        <v>61</v>
      </c>
      <c r="AN27" s="50" t="s">
        <v>61</v>
      </c>
      <c r="AO27" s="19">
        <v>21918</v>
      </c>
      <c r="AP27" s="50">
        <v>4147</v>
      </c>
      <c r="AQ27" s="19">
        <v>9141</v>
      </c>
      <c r="AR27" s="50">
        <v>1866</v>
      </c>
      <c r="AS27" s="52" t="s">
        <v>13</v>
      </c>
      <c r="AT27" s="19">
        <v>1970</v>
      </c>
      <c r="AU27" s="50">
        <v>991</v>
      </c>
      <c r="AV27" s="19">
        <v>2921</v>
      </c>
      <c r="AW27" s="50">
        <v>831</v>
      </c>
      <c r="AX27" s="19">
        <v>1419</v>
      </c>
      <c r="AY27" s="50">
        <v>687</v>
      </c>
      <c r="AZ27" s="19">
        <v>55</v>
      </c>
      <c r="BA27" s="50">
        <v>93</v>
      </c>
      <c r="BB27" s="19">
        <v>1985</v>
      </c>
      <c r="BC27" s="50">
        <v>1210</v>
      </c>
      <c r="BD27" s="52" t="s">
        <v>13</v>
      </c>
      <c r="BE27" s="19">
        <v>2811</v>
      </c>
      <c r="BF27" s="50">
        <v>1111</v>
      </c>
      <c r="BG27" s="19">
        <v>11865</v>
      </c>
      <c r="BH27" s="50">
        <v>2138</v>
      </c>
      <c r="BI27" s="19">
        <v>4300</v>
      </c>
      <c r="BJ27" s="50">
        <v>1815</v>
      </c>
      <c r="BK27" s="19">
        <v>1093</v>
      </c>
      <c r="BL27" s="50">
        <v>861</v>
      </c>
      <c r="BM27" s="19">
        <v>16703</v>
      </c>
      <c r="BN27" s="50">
        <v>3325</v>
      </c>
      <c r="BO27" s="52" t="s">
        <v>13</v>
      </c>
      <c r="BP27" s="19">
        <v>928</v>
      </c>
      <c r="BQ27" s="50">
        <v>937</v>
      </c>
      <c r="BR27" s="19">
        <v>546</v>
      </c>
      <c r="BS27" s="50">
        <v>373</v>
      </c>
      <c r="BT27" s="19">
        <v>2541</v>
      </c>
      <c r="BU27" s="50">
        <v>1214</v>
      </c>
      <c r="BV27" s="19">
        <v>206</v>
      </c>
      <c r="BW27" s="50">
        <v>202</v>
      </c>
      <c r="BX27" s="19">
        <v>2331</v>
      </c>
      <c r="BY27" s="50">
        <v>1262</v>
      </c>
      <c r="BZ27" s="52" t="s">
        <v>13</v>
      </c>
      <c r="CA27" s="19">
        <v>996</v>
      </c>
      <c r="CB27" s="50">
        <v>709</v>
      </c>
      <c r="CC27" s="19">
        <v>8479</v>
      </c>
      <c r="CD27" s="50">
        <v>2555</v>
      </c>
      <c r="CE27" s="19">
        <v>5504</v>
      </c>
      <c r="CF27" s="50">
        <v>2479</v>
      </c>
      <c r="CG27" s="19">
        <v>1112</v>
      </c>
      <c r="CH27" s="50">
        <v>788</v>
      </c>
      <c r="CI27" s="19">
        <v>5103</v>
      </c>
      <c r="CJ27" s="50">
        <v>1201</v>
      </c>
      <c r="CK27" s="52" t="s">
        <v>13</v>
      </c>
      <c r="CL27" s="19">
        <v>1459</v>
      </c>
      <c r="CM27" s="50">
        <v>777</v>
      </c>
      <c r="CN27" s="19">
        <v>1224</v>
      </c>
      <c r="CO27" s="50">
        <v>789</v>
      </c>
      <c r="CP27" s="19">
        <v>5190</v>
      </c>
      <c r="CQ27" s="50">
        <v>1822</v>
      </c>
      <c r="CR27" s="19">
        <v>838</v>
      </c>
      <c r="CS27" s="50">
        <v>643</v>
      </c>
      <c r="CT27" s="19">
        <v>1565</v>
      </c>
      <c r="CU27" s="50">
        <v>787</v>
      </c>
      <c r="CV27" s="52" t="s">
        <v>13</v>
      </c>
      <c r="CW27" s="19">
        <v>292</v>
      </c>
      <c r="CX27" s="50">
        <v>264</v>
      </c>
      <c r="CY27" s="19">
        <v>3999</v>
      </c>
      <c r="CZ27" s="50">
        <v>1131</v>
      </c>
      <c r="DA27" s="19">
        <v>12245</v>
      </c>
      <c r="DB27" s="50">
        <v>3113</v>
      </c>
      <c r="DC27" s="19">
        <v>658</v>
      </c>
      <c r="DD27" s="50">
        <v>427</v>
      </c>
      <c r="DE27" s="19">
        <v>260</v>
      </c>
      <c r="DF27" s="50">
        <v>257</v>
      </c>
      <c r="DG27" s="52" t="s">
        <v>13</v>
      </c>
      <c r="DH27" s="19">
        <v>3831</v>
      </c>
      <c r="DI27" s="50">
        <v>1241</v>
      </c>
      <c r="DJ27" s="19">
        <v>1642</v>
      </c>
      <c r="DK27" s="50">
        <v>707</v>
      </c>
      <c r="DL27" s="19">
        <v>812</v>
      </c>
      <c r="DM27" s="50">
        <v>523</v>
      </c>
      <c r="DN27" s="19">
        <v>15364</v>
      </c>
      <c r="DO27" s="50">
        <v>2866</v>
      </c>
      <c r="DP27" s="19">
        <v>586</v>
      </c>
      <c r="DQ27" s="50">
        <v>432</v>
      </c>
      <c r="DR27" s="52" t="s">
        <v>13</v>
      </c>
      <c r="DS27" s="19">
        <v>61790</v>
      </c>
      <c r="DT27" s="50">
        <v>4951</v>
      </c>
      <c r="DU27" s="19">
        <v>2055</v>
      </c>
      <c r="DV27" s="50">
        <v>820</v>
      </c>
      <c r="DW27" s="19">
        <v>0</v>
      </c>
      <c r="DX27" s="50">
        <v>267</v>
      </c>
      <c r="DY27" s="19">
        <v>59735</v>
      </c>
      <c r="DZ27" s="50">
        <v>4897</v>
      </c>
    </row>
    <row r="28" spans="1:130" x14ac:dyDescent="0.2">
      <c r="A28" s="52" t="s">
        <v>14</v>
      </c>
      <c r="B28" s="53">
        <v>6414862</v>
      </c>
      <c r="C28" s="54">
        <v>4257</v>
      </c>
      <c r="D28" s="53">
        <v>5431015</v>
      </c>
      <c r="E28" s="54">
        <v>24897</v>
      </c>
      <c r="F28" s="53">
        <v>833086</v>
      </c>
      <c r="G28" s="54">
        <v>22796</v>
      </c>
      <c r="H28" s="53">
        <v>127353</v>
      </c>
      <c r="I28" s="54">
        <v>8463</v>
      </c>
      <c r="J28" s="19">
        <v>1502</v>
      </c>
      <c r="K28" s="50">
        <v>1110</v>
      </c>
      <c r="L28" s="52" t="s">
        <v>14</v>
      </c>
      <c r="M28" s="23">
        <v>177</v>
      </c>
      <c r="N28" s="50">
        <v>143</v>
      </c>
      <c r="O28" s="19">
        <v>2210</v>
      </c>
      <c r="P28" s="50">
        <v>914</v>
      </c>
      <c r="Q28" s="19">
        <v>1548</v>
      </c>
      <c r="R28" s="50">
        <v>1104</v>
      </c>
      <c r="S28" s="19">
        <v>8959</v>
      </c>
      <c r="T28" s="50">
        <v>2863</v>
      </c>
      <c r="U28" s="19">
        <v>1362</v>
      </c>
      <c r="V28" s="50">
        <v>658</v>
      </c>
      <c r="W28" s="52" t="s">
        <v>14</v>
      </c>
      <c r="X28" s="19">
        <v>544</v>
      </c>
      <c r="Y28" s="50">
        <v>404</v>
      </c>
      <c r="Z28" s="19">
        <v>0</v>
      </c>
      <c r="AA28" s="50">
        <v>267</v>
      </c>
      <c r="AB28" s="19">
        <v>181</v>
      </c>
      <c r="AC28" s="50">
        <v>156</v>
      </c>
      <c r="AD28" s="19">
        <v>5496</v>
      </c>
      <c r="AE28" s="50">
        <v>1564</v>
      </c>
      <c r="AF28" s="19">
        <v>1623</v>
      </c>
      <c r="AG28" s="50">
        <v>913</v>
      </c>
      <c r="AH28" s="52" t="s">
        <v>14</v>
      </c>
      <c r="AI28" s="19">
        <v>267</v>
      </c>
      <c r="AJ28" s="50">
        <v>316</v>
      </c>
      <c r="AK28" s="19">
        <v>772</v>
      </c>
      <c r="AL28" s="50">
        <v>604</v>
      </c>
      <c r="AM28" s="19">
        <v>27950</v>
      </c>
      <c r="AN28" s="50">
        <v>4658</v>
      </c>
      <c r="AO28" s="56" t="s">
        <v>61</v>
      </c>
      <c r="AP28" s="50" t="s">
        <v>61</v>
      </c>
      <c r="AQ28" s="19">
        <v>1885</v>
      </c>
      <c r="AR28" s="50">
        <v>1191</v>
      </c>
      <c r="AS28" s="52" t="s">
        <v>14</v>
      </c>
      <c r="AT28" s="19">
        <v>1582</v>
      </c>
      <c r="AU28" s="50">
        <v>996</v>
      </c>
      <c r="AV28" s="19">
        <v>10643</v>
      </c>
      <c r="AW28" s="50">
        <v>2402</v>
      </c>
      <c r="AX28" s="19">
        <v>749</v>
      </c>
      <c r="AY28" s="50">
        <v>599</v>
      </c>
      <c r="AZ28" s="19">
        <v>30</v>
      </c>
      <c r="BA28" s="50">
        <v>50</v>
      </c>
      <c r="BB28" s="19">
        <v>1641</v>
      </c>
      <c r="BC28" s="50">
        <v>950</v>
      </c>
      <c r="BD28" s="52" t="s">
        <v>14</v>
      </c>
      <c r="BE28" s="19">
        <v>103</v>
      </c>
      <c r="BF28" s="50">
        <v>135</v>
      </c>
      <c r="BG28" s="19">
        <v>9361</v>
      </c>
      <c r="BH28" s="50">
        <v>1837</v>
      </c>
      <c r="BI28" s="19">
        <v>916</v>
      </c>
      <c r="BJ28" s="50">
        <v>385</v>
      </c>
      <c r="BK28" s="19">
        <v>270</v>
      </c>
      <c r="BL28" s="50">
        <v>255</v>
      </c>
      <c r="BM28" s="19">
        <v>3893</v>
      </c>
      <c r="BN28" s="50">
        <v>2531</v>
      </c>
      <c r="BO28" s="52" t="s">
        <v>14</v>
      </c>
      <c r="BP28" s="19">
        <v>164</v>
      </c>
      <c r="BQ28" s="50">
        <v>201</v>
      </c>
      <c r="BR28" s="19">
        <v>705</v>
      </c>
      <c r="BS28" s="50">
        <v>654</v>
      </c>
      <c r="BT28" s="19">
        <v>227</v>
      </c>
      <c r="BU28" s="50">
        <v>239</v>
      </c>
      <c r="BV28" s="19">
        <v>114</v>
      </c>
      <c r="BW28" s="50">
        <v>134</v>
      </c>
      <c r="BX28" s="19">
        <v>1876</v>
      </c>
      <c r="BY28" s="50">
        <v>1526</v>
      </c>
      <c r="BZ28" s="52" t="s">
        <v>14</v>
      </c>
      <c r="CA28" s="19">
        <v>188</v>
      </c>
      <c r="CB28" s="50">
        <v>229</v>
      </c>
      <c r="CC28" s="19">
        <v>2564</v>
      </c>
      <c r="CD28" s="50">
        <v>952</v>
      </c>
      <c r="CE28" s="19">
        <v>2828</v>
      </c>
      <c r="CF28" s="50">
        <v>1141</v>
      </c>
      <c r="CG28" s="19">
        <v>0</v>
      </c>
      <c r="CH28" s="50">
        <v>267</v>
      </c>
      <c r="CI28" s="19">
        <v>13272</v>
      </c>
      <c r="CJ28" s="50">
        <v>2750</v>
      </c>
      <c r="CK28" s="52" t="s">
        <v>14</v>
      </c>
      <c r="CL28" s="19">
        <v>681</v>
      </c>
      <c r="CM28" s="50">
        <v>563</v>
      </c>
      <c r="CN28" s="19">
        <v>423</v>
      </c>
      <c r="CO28" s="50">
        <v>380</v>
      </c>
      <c r="CP28" s="19">
        <v>2668</v>
      </c>
      <c r="CQ28" s="50">
        <v>1128</v>
      </c>
      <c r="CR28" s="19">
        <v>174</v>
      </c>
      <c r="CS28" s="50">
        <v>284</v>
      </c>
      <c r="CT28" s="19">
        <v>584</v>
      </c>
      <c r="CU28" s="50">
        <v>405</v>
      </c>
      <c r="CV28" s="52" t="s">
        <v>14</v>
      </c>
      <c r="CW28" s="19">
        <v>216</v>
      </c>
      <c r="CX28" s="50">
        <v>258</v>
      </c>
      <c r="CY28" s="19">
        <v>3093</v>
      </c>
      <c r="CZ28" s="50">
        <v>1261</v>
      </c>
      <c r="DA28" s="19">
        <v>6335</v>
      </c>
      <c r="DB28" s="50">
        <v>1643</v>
      </c>
      <c r="DC28" s="19">
        <v>444</v>
      </c>
      <c r="DD28" s="50">
        <v>432</v>
      </c>
      <c r="DE28" s="19">
        <v>45</v>
      </c>
      <c r="DF28" s="50">
        <v>73</v>
      </c>
      <c r="DG28" s="52" t="s">
        <v>14</v>
      </c>
      <c r="DH28" s="19">
        <v>3673</v>
      </c>
      <c r="DI28" s="50">
        <v>1633</v>
      </c>
      <c r="DJ28" s="19">
        <v>571</v>
      </c>
      <c r="DK28" s="50">
        <v>340</v>
      </c>
      <c r="DL28" s="19">
        <v>669</v>
      </c>
      <c r="DM28" s="50">
        <v>562</v>
      </c>
      <c r="DN28" s="19">
        <v>1762</v>
      </c>
      <c r="DO28" s="50">
        <v>893</v>
      </c>
      <c r="DP28" s="19">
        <v>413</v>
      </c>
      <c r="DQ28" s="50">
        <v>403</v>
      </c>
      <c r="DR28" s="52" t="s">
        <v>14</v>
      </c>
      <c r="DS28" s="19">
        <v>23408</v>
      </c>
      <c r="DT28" s="50">
        <v>3198</v>
      </c>
      <c r="DU28" s="19">
        <v>572</v>
      </c>
      <c r="DV28" s="50">
        <v>457</v>
      </c>
      <c r="DW28" s="19">
        <v>75</v>
      </c>
      <c r="DX28" s="50">
        <v>124</v>
      </c>
      <c r="DY28" s="19">
        <v>22761</v>
      </c>
      <c r="DZ28" s="50">
        <v>3113</v>
      </c>
    </row>
    <row r="29" spans="1:130" x14ac:dyDescent="0.2">
      <c r="A29" s="52"/>
      <c r="B29" s="53"/>
      <c r="C29" s="54"/>
      <c r="D29" s="53"/>
      <c r="E29" s="54"/>
      <c r="F29" s="53"/>
      <c r="G29" s="54"/>
      <c r="H29" s="53"/>
      <c r="I29" s="54"/>
      <c r="J29" s="19"/>
      <c r="K29" s="50"/>
      <c r="L29" s="52"/>
      <c r="M29" s="23"/>
      <c r="N29" s="50"/>
      <c r="O29" s="19"/>
      <c r="P29" s="50"/>
      <c r="Q29" s="19"/>
      <c r="R29" s="50"/>
      <c r="S29" s="19"/>
      <c r="T29" s="50"/>
      <c r="U29" s="19"/>
      <c r="V29" s="50"/>
      <c r="W29" s="52"/>
      <c r="X29" s="19"/>
      <c r="Y29" s="50"/>
      <c r="Z29" s="19"/>
      <c r="AA29" s="50"/>
      <c r="AB29" s="19"/>
      <c r="AC29" s="50"/>
      <c r="AD29" s="19"/>
      <c r="AE29" s="50"/>
      <c r="AF29" s="19"/>
      <c r="AG29" s="50"/>
      <c r="AH29" s="52"/>
      <c r="AI29" s="19"/>
      <c r="AJ29" s="50"/>
      <c r="AK29" s="19"/>
      <c r="AL29" s="50"/>
      <c r="AM29" s="19"/>
      <c r="AN29" s="50"/>
      <c r="AO29" s="19"/>
      <c r="AP29" s="50"/>
      <c r="AQ29" s="56"/>
      <c r="AR29" s="50"/>
      <c r="AS29" s="52"/>
      <c r="AT29" s="19"/>
      <c r="AU29" s="50"/>
      <c r="AV29" s="19"/>
      <c r="AW29" s="50"/>
      <c r="AX29" s="19"/>
      <c r="AY29" s="50"/>
      <c r="AZ29" s="19"/>
      <c r="BA29" s="50"/>
      <c r="BB29" s="19"/>
      <c r="BC29" s="50"/>
      <c r="BD29" s="52"/>
      <c r="BE29" s="19"/>
      <c r="BF29" s="50"/>
      <c r="BG29" s="19"/>
      <c r="BH29" s="50"/>
      <c r="BI29" s="19"/>
      <c r="BJ29" s="50"/>
      <c r="BK29" s="19"/>
      <c r="BL29" s="50"/>
      <c r="BM29" s="19"/>
      <c r="BN29" s="50"/>
      <c r="BO29" s="52"/>
      <c r="BP29" s="19"/>
      <c r="BQ29" s="50"/>
      <c r="BR29" s="19"/>
      <c r="BS29" s="50"/>
      <c r="BT29" s="19"/>
      <c r="BU29" s="50"/>
      <c r="BV29" s="19"/>
      <c r="BW29" s="50"/>
      <c r="BX29" s="19"/>
      <c r="BY29" s="50"/>
      <c r="BZ29" s="52"/>
      <c r="CA29" s="19"/>
      <c r="CB29" s="50"/>
      <c r="CC29" s="19"/>
      <c r="CD29" s="50"/>
      <c r="CE29" s="19"/>
      <c r="CF29" s="50"/>
      <c r="CG29" s="19"/>
      <c r="CH29" s="50"/>
      <c r="CI29" s="19"/>
      <c r="CJ29" s="50"/>
      <c r="CK29" s="52"/>
      <c r="CL29" s="19"/>
      <c r="CM29" s="50"/>
      <c r="CN29" s="19"/>
      <c r="CO29" s="50"/>
      <c r="CP29" s="19"/>
      <c r="CQ29" s="50"/>
      <c r="CR29" s="19"/>
      <c r="CS29" s="50"/>
      <c r="CT29" s="19"/>
      <c r="CU29" s="50"/>
      <c r="CV29" s="52"/>
      <c r="CW29" s="19"/>
      <c r="CX29" s="50"/>
      <c r="CY29" s="19"/>
      <c r="CZ29" s="50"/>
      <c r="DA29" s="19"/>
      <c r="DB29" s="50"/>
      <c r="DC29" s="19"/>
      <c r="DD29" s="50"/>
      <c r="DE29" s="19"/>
      <c r="DF29" s="50"/>
      <c r="DG29" s="52"/>
      <c r="DH29" s="19"/>
      <c r="DI29" s="50"/>
      <c r="DJ29" s="19"/>
      <c r="DK29" s="50"/>
      <c r="DL29" s="19"/>
      <c r="DM29" s="50"/>
      <c r="DN29" s="19"/>
      <c r="DO29" s="50"/>
      <c r="DP29" s="19"/>
      <c r="DQ29" s="50"/>
      <c r="DR29" s="52"/>
      <c r="DS29" s="19"/>
      <c r="DT29" s="50"/>
      <c r="DU29" s="19"/>
      <c r="DV29" s="50"/>
      <c r="DW29" s="19"/>
      <c r="DX29" s="50"/>
      <c r="DY29" s="19"/>
      <c r="DZ29" s="50"/>
    </row>
    <row r="30" spans="1:130" x14ac:dyDescent="0.2">
      <c r="A30" s="52" t="s">
        <v>15</v>
      </c>
      <c r="B30" s="53">
        <v>3013053</v>
      </c>
      <c r="C30" s="54">
        <v>2381</v>
      </c>
      <c r="D30" s="53">
        <v>2553210</v>
      </c>
      <c r="E30" s="54">
        <v>15158</v>
      </c>
      <c r="F30" s="53">
        <v>375650</v>
      </c>
      <c r="G30" s="54">
        <v>12448</v>
      </c>
      <c r="H30" s="53">
        <v>72557</v>
      </c>
      <c r="I30" s="54">
        <v>5707</v>
      </c>
      <c r="J30" s="19">
        <v>330</v>
      </c>
      <c r="K30" s="50">
        <v>202</v>
      </c>
      <c r="L30" s="52" t="s">
        <v>15</v>
      </c>
      <c r="M30" s="23">
        <v>519</v>
      </c>
      <c r="N30" s="50">
        <v>407</v>
      </c>
      <c r="O30" s="19">
        <v>1483</v>
      </c>
      <c r="P30" s="50">
        <v>623</v>
      </c>
      <c r="Q30" s="19">
        <v>247</v>
      </c>
      <c r="R30" s="50">
        <v>190</v>
      </c>
      <c r="S30" s="19">
        <v>2847</v>
      </c>
      <c r="T30" s="50">
        <v>1227</v>
      </c>
      <c r="U30" s="19">
        <v>2554</v>
      </c>
      <c r="V30" s="50">
        <v>865</v>
      </c>
      <c r="W30" s="52" t="s">
        <v>15</v>
      </c>
      <c r="X30" s="19">
        <v>114</v>
      </c>
      <c r="Y30" s="50">
        <v>155</v>
      </c>
      <c r="Z30" s="19">
        <v>0</v>
      </c>
      <c r="AA30" s="50">
        <v>228</v>
      </c>
      <c r="AB30" s="19">
        <v>53</v>
      </c>
      <c r="AC30" s="50">
        <v>85</v>
      </c>
      <c r="AD30" s="19">
        <v>1364</v>
      </c>
      <c r="AE30" s="50">
        <v>573</v>
      </c>
      <c r="AF30" s="19">
        <v>973</v>
      </c>
      <c r="AG30" s="50">
        <v>472</v>
      </c>
      <c r="AH30" s="52" t="s">
        <v>15</v>
      </c>
      <c r="AI30" s="19">
        <v>866</v>
      </c>
      <c r="AJ30" s="50">
        <v>651</v>
      </c>
      <c r="AK30" s="19">
        <v>315</v>
      </c>
      <c r="AL30" s="50">
        <v>415</v>
      </c>
      <c r="AM30" s="19">
        <v>17016</v>
      </c>
      <c r="AN30" s="50">
        <v>2840</v>
      </c>
      <c r="AO30" s="19">
        <v>1710</v>
      </c>
      <c r="AP30" s="50">
        <v>917</v>
      </c>
      <c r="AQ30" s="56" t="s">
        <v>61</v>
      </c>
      <c r="AR30" s="50" t="s">
        <v>61</v>
      </c>
      <c r="AS30" s="52" t="s">
        <v>15</v>
      </c>
      <c r="AT30" s="19">
        <v>1520</v>
      </c>
      <c r="AU30" s="50">
        <v>741</v>
      </c>
      <c r="AV30" s="19">
        <v>334</v>
      </c>
      <c r="AW30" s="50">
        <v>377</v>
      </c>
      <c r="AX30" s="19">
        <v>315</v>
      </c>
      <c r="AY30" s="50">
        <v>384</v>
      </c>
      <c r="AZ30" s="19">
        <v>0</v>
      </c>
      <c r="BA30" s="50">
        <v>228</v>
      </c>
      <c r="BB30" s="19">
        <v>134</v>
      </c>
      <c r="BC30" s="50">
        <v>156</v>
      </c>
      <c r="BD30" s="52" t="s">
        <v>15</v>
      </c>
      <c r="BE30" s="19">
        <v>189</v>
      </c>
      <c r="BF30" s="50">
        <v>175</v>
      </c>
      <c r="BG30" s="19">
        <v>1439</v>
      </c>
      <c r="BH30" s="50">
        <v>652</v>
      </c>
      <c r="BI30" s="19">
        <v>7564</v>
      </c>
      <c r="BJ30" s="50">
        <v>1722</v>
      </c>
      <c r="BK30" s="19">
        <v>117</v>
      </c>
      <c r="BL30" s="50">
        <v>138</v>
      </c>
      <c r="BM30" s="19">
        <v>6031</v>
      </c>
      <c r="BN30" s="50">
        <v>2253</v>
      </c>
      <c r="BO30" s="52" t="s">
        <v>15</v>
      </c>
      <c r="BP30" s="19">
        <v>836</v>
      </c>
      <c r="BQ30" s="50">
        <v>743</v>
      </c>
      <c r="BR30" s="19">
        <v>4783</v>
      </c>
      <c r="BS30" s="50">
        <v>1799</v>
      </c>
      <c r="BT30" s="19">
        <v>623</v>
      </c>
      <c r="BU30" s="50">
        <v>371</v>
      </c>
      <c r="BV30" s="19">
        <v>381</v>
      </c>
      <c r="BW30" s="50">
        <v>531</v>
      </c>
      <c r="BX30" s="19">
        <v>472</v>
      </c>
      <c r="BY30" s="50">
        <v>405</v>
      </c>
      <c r="BZ30" s="52" t="s">
        <v>15</v>
      </c>
      <c r="CA30" s="19">
        <v>492</v>
      </c>
      <c r="CB30" s="50">
        <v>490</v>
      </c>
      <c r="CC30" s="19">
        <v>273</v>
      </c>
      <c r="CD30" s="50">
        <v>270</v>
      </c>
      <c r="CE30" s="19">
        <v>1123</v>
      </c>
      <c r="CF30" s="50">
        <v>744</v>
      </c>
      <c r="CG30" s="19">
        <v>601</v>
      </c>
      <c r="CH30" s="50">
        <v>617</v>
      </c>
      <c r="CI30" s="19">
        <v>632</v>
      </c>
      <c r="CJ30" s="50">
        <v>421</v>
      </c>
      <c r="CK30" s="52" t="s">
        <v>15</v>
      </c>
      <c r="CL30" s="19">
        <v>679</v>
      </c>
      <c r="CM30" s="50">
        <v>491</v>
      </c>
      <c r="CN30" s="19">
        <v>1071</v>
      </c>
      <c r="CO30" s="50">
        <v>568</v>
      </c>
      <c r="CP30" s="19">
        <v>378</v>
      </c>
      <c r="CQ30" s="50">
        <v>242</v>
      </c>
      <c r="CR30" s="19">
        <v>0</v>
      </c>
      <c r="CS30" s="50">
        <v>228</v>
      </c>
      <c r="CT30" s="19">
        <v>591</v>
      </c>
      <c r="CU30" s="50">
        <v>442</v>
      </c>
      <c r="CV30" s="52" t="s">
        <v>15</v>
      </c>
      <c r="CW30" s="19">
        <v>1992</v>
      </c>
      <c r="CX30" s="50">
        <v>980</v>
      </c>
      <c r="CY30" s="19">
        <v>1617</v>
      </c>
      <c r="CZ30" s="50">
        <v>1222</v>
      </c>
      <c r="DA30" s="19">
        <v>4131</v>
      </c>
      <c r="DB30" s="50">
        <v>1470</v>
      </c>
      <c r="DC30" s="19">
        <v>146</v>
      </c>
      <c r="DD30" s="50">
        <v>156</v>
      </c>
      <c r="DE30" s="19">
        <v>45</v>
      </c>
      <c r="DF30" s="50">
        <v>81</v>
      </c>
      <c r="DG30" s="52" t="s">
        <v>15</v>
      </c>
      <c r="DH30" s="19">
        <v>303</v>
      </c>
      <c r="DI30" s="50">
        <v>329</v>
      </c>
      <c r="DJ30" s="19">
        <v>538</v>
      </c>
      <c r="DK30" s="50">
        <v>365</v>
      </c>
      <c r="DL30" s="19">
        <v>0</v>
      </c>
      <c r="DM30" s="50">
        <v>228</v>
      </c>
      <c r="DN30" s="19">
        <v>2705</v>
      </c>
      <c r="DO30" s="50">
        <v>1206</v>
      </c>
      <c r="DP30" s="19">
        <v>111</v>
      </c>
      <c r="DQ30" s="50">
        <v>119</v>
      </c>
      <c r="DR30" s="52" t="s">
        <v>15</v>
      </c>
      <c r="DS30" s="19">
        <v>11636</v>
      </c>
      <c r="DT30" s="50">
        <v>2469</v>
      </c>
      <c r="DU30" s="19">
        <v>149</v>
      </c>
      <c r="DV30" s="50">
        <v>176</v>
      </c>
      <c r="DW30" s="19">
        <v>0</v>
      </c>
      <c r="DX30" s="50">
        <v>228</v>
      </c>
      <c r="DY30" s="19">
        <v>11487</v>
      </c>
      <c r="DZ30" s="50">
        <v>2434</v>
      </c>
    </row>
    <row r="31" spans="1:130" x14ac:dyDescent="0.2">
      <c r="A31" s="52" t="s">
        <v>16</v>
      </c>
      <c r="B31" s="53">
        <v>2820894</v>
      </c>
      <c r="C31" s="54">
        <v>2731</v>
      </c>
      <c r="D31" s="53">
        <v>2341401</v>
      </c>
      <c r="E31" s="54">
        <v>17752</v>
      </c>
      <c r="F31" s="53">
        <v>372161</v>
      </c>
      <c r="G31" s="54">
        <v>15608</v>
      </c>
      <c r="H31" s="53">
        <v>95059</v>
      </c>
      <c r="I31" s="54">
        <v>7804</v>
      </c>
      <c r="J31" s="19">
        <v>44</v>
      </c>
      <c r="K31" s="50">
        <v>75</v>
      </c>
      <c r="L31" s="52" t="s">
        <v>16</v>
      </c>
      <c r="M31" s="23">
        <v>1050</v>
      </c>
      <c r="N31" s="50">
        <v>697</v>
      </c>
      <c r="O31" s="19">
        <v>2238</v>
      </c>
      <c r="P31" s="50">
        <v>878</v>
      </c>
      <c r="Q31" s="19">
        <v>1596</v>
      </c>
      <c r="R31" s="50">
        <v>1073</v>
      </c>
      <c r="S31" s="19">
        <v>6125</v>
      </c>
      <c r="T31" s="50">
        <v>1459</v>
      </c>
      <c r="U31" s="19">
        <v>6022</v>
      </c>
      <c r="V31" s="50">
        <v>2519</v>
      </c>
      <c r="W31" s="52" t="s">
        <v>16</v>
      </c>
      <c r="X31" s="19">
        <v>85</v>
      </c>
      <c r="Y31" s="50">
        <v>140</v>
      </c>
      <c r="Z31" s="19">
        <v>238</v>
      </c>
      <c r="AA31" s="50">
        <v>275</v>
      </c>
      <c r="AB31" s="19">
        <v>0</v>
      </c>
      <c r="AC31" s="50">
        <v>248</v>
      </c>
      <c r="AD31" s="19">
        <v>2863</v>
      </c>
      <c r="AE31" s="50">
        <v>1848</v>
      </c>
      <c r="AF31" s="19">
        <v>1916</v>
      </c>
      <c r="AG31" s="50">
        <v>1039</v>
      </c>
      <c r="AH31" s="52" t="s">
        <v>16</v>
      </c>
      <c r="AI31" s="19">
        <v>128</v>
      </c>
      <c r="AJ31" s="50">
        <v>154</v>
      </c>
      <c r="AK31" s="19">
        <v>398</v>
      </c>
      <c r="AL31" s="50">
        <v>407</v>
      </c>
      <c r="AM31" s="19">
        <v>2943</v>
      </c>
      <c r="AN31" s="50">
        <v>1096</v>
      </c>
      <c r="AO31" s="19">
        <v>1544</v>
      </c>
      <c r="AP31" s="50">
        <v>859</v>
      </c>
      <c r="AQ31" s="19">
        <v>1875</v>
      </c>
      <c r="AR31" s="50">
        <v>1184</v>
      </c>
      <c r="AS31" s="52" t="s">
        <v>16</v>
      </c>
      <c r="AT31" s="56" t="s">
        <v>61</v>
      </c>
      <c r="AU31" s="50" t="s">
        <v>61</v>
      </c>
      <c r="AV31" s="19">
        <v>1048</v>
      </c>
      <c r="AW31" s="50">
        <v>1402</v>
      </c>
      <c r="AX31" s="19">
        <v>890</v>
      </c>
      <c r="AY31" s="50">
        <v>580</v>
      </c>
      <c r="AZ31" s="19">
        <v>0</v>
      </c>
      <c r="BA31" s="50">
        <v>248</v>
      </c>
      <c r="BB31" s="19">
        <v>1369</v>
      </c>
      <c r="BC31" s="50">
        <v>1103</v>
      </c>
      <c r="BD31" s="52" t="s">
        <v>16</v>
      </c>
      <c r="BE31" s="19">
        <v>100</v>
      </c>
      <c r="BF31" s="50">
        <v>120</v>
      </c>
      <c r="BG31" s="19">
        <v>806</v>
      </c>
      <c r="BH31" s="50">
        <v>457</v>
      </c>
      <c r="BI31" s="19">
        <v>1562</v>
      </c>
      <c r="BJ31" s="50">
        <v>1147</v>
      </c>
      <c r="BK31" s="19">
        <v>167</v>
      </c>
      <c r="BL31" s="50">
        <v>146</v>
      </c>
      <c r="BM31" s="19">
        <v>23384</v>
      </c>
      <c r="BN31" s="50">
        <v>3524</v>
      </c>
      <c r="BO31" s="52" t="s">
        <v>16</v>
      </c>
      <c r="BP31" s="19">
        <v>289</v>
      </c>
      <c r="BQ31" s="50">
        <v>318</v>
      </c>
      <c r="BR31" s="19">
        <v>2678</v>
      </c>
      <c r="BS31" s="50">
        <v>875</v>
      </c>
      <c r="BT31" s="19">
        <v>1318</v>
      </c>
      <c r="BU31" s="50">
        <v>1245</v>
      </c>
      <c r="BV31" s="19">
        <v>76</v>
      </c>
      <c r="BW31" s="50">
        <v>130</v>
      </c>
      <c r="BX31" s="19">
        <v>1743</v>
      </c>
      <c r="BY31" s="50">
        <v>1236</v>
      </c>
      <c r="BZ31" s="52" t="s">
        <v>16</v>
      </c>
      <c r="CA31" s="19">
        <v>873</v>
      </c>
      <c r="CB31" s="50">
        <v>580</v>
      </c>
      <c r="CC31" s="19">
        <v>2390</v>
      </c>
      <c r="CD31" s="50">
        <v>1235</v>
      </c>
      <c r="CE31" s="19">
        <v>1083</v>
      </c>
      <c r="CF31" s="50">
        <v>649</v>
      </c>
      <c r="CG31" s="19">
        <v>225</v>
      </c>
      <c r="CH31" s="50">
        <v>373</v>
      </c>
      <c r="CI31" s="19">
        <v>1509</v>
      </c>
      <c r="CJ31" s="50">
        <v>1127</v>
      </c>
      <c r="CK31" s="52" t="s">
        <v>16</v>
      </c>
      <c r="CL31" s="19">
        <v>7568</v>
      </c>
      <c r="CM31" s="50">
        <v>2302</v>
      </c>
      <c r="CN31" s="19">
        <v>514</v>
      </c>
      <c r="CO31" s="50">
        <v>610</v>
      </c>
      <c r="CP31" s="19">
        <v>563</v>
      </c>
      <c r="CQ31" s="50">
        <v>537</v>
      </c>
      <c r="CR31" s="19">
        <v>39</v>
      </c>
      <c r="CS31" s="50">
        <v>79</v>
      </c>
      <c r="CT31" s="19">
        <v>137</v>
      </c>
      <c r="CU31" s="50">
        <v>211</v>
      </c>
      <c r="CV31" s="52" t="s">
        <v>16</v>
      </c>
      <c r="CW31" s="19">
        <v>352</v>
      </c>
      <c r="CX31" s="50">
        <v>227</v>
      </c>
      <c r="CY31" s="19">
        <v>1152</v>
      </c>
      <c r="CZ31" s="50">
        <v>821</v>
      </c>
      <c r="DA31" s="19">
        <v>9217</v>
      </c>
      <c r="DB31" s="50">
        <v>2824</v>
      </c>
      <c r="DC31" s="19">
        <v>238</v>
      </c>
      <c r="DD31" s="50">
        <v>298</v>
      </c>
      <c r="DE31" s="19">
        <v>75</v>
      </c>
      <c r="DF31" s="50">
        <v>126</v>
      </c>
      <c r="DG31" s="52" t="s">
        <v>16</v>
      </c>
      <c r="DH31" s="19">
        <v>1648</v>
      </c>
      <c r="DI31" s="50">
        <v>934</v>
      </c>
      <c r="DJ31" s="19">
        <v>1175</v>
      </c>
      <c r="DK31" s="50">
        <v>792</v>
      </c>
      <c r="DL31" s="19">
        <v>0</v>
      </c>
      <c r="DM31" s="50">
        <v>248</v>
      </c>
      <c r="DN31" s="19">
        <v>1233</v>
      </c>
      <c r="DO31" s="50">
        <v>898</v>
      </c>
      <c r="DP31" s="19">
        <v>573</v>
      </c>
      <c r="DQ31" s="50">
        <v>531</v>
      </c>
      <c r="DR31" s="52" t="s">
        <v>16</v>
      </c>
      <c r="DS31" s="19">
        <v>12273</v>
      </c>
      <c r="DT31" s="50">
        <v>2344</v>
      </c>
      <c r="DU31" s="19">
        <v>68</v>
      </c>
      <c r="DV31" s="50">
        <v>88</v>
      </c>
      <c r="DW31" s="19">
        <v>90</v>
      </c>
      <c r="DX31" s="50">
        <v>105</v>
      </c>
      <c r="DY31" s="19">
        <v>12115</v>
      </c>
      <c r="DZ31" s="50">
        <v>2355</v>
      </c>
    </row>
    <row r="32" spans="1:130" x14ac:dyDescent="0.2">
      <c r="A32" s="52" t="s">
        <v>17</v>
      </c>
      <c r="B32" s="53">
        <v>4296639</v>
      </c>
      <c r="C32" s="54">
        <v>3389</v>
      </c>
      <c r="D32" s="53">
        <v>3638259</v>
      </c>
      <c r="E32" s="54">
        <v>20337</v>
      </c>
      <c r="F32" s="53">
        <v>519887</v>
      </c>
      <c r="G32" s="54">
        <v>18955</v>
      </c>
      <c r="H32" s="53">
        <v>118443</v>
      </c>
      <c r="I32" s="54">
        <v>8947</v>
      </c>
      <c r="J32" s="19">
        <v>2161</v>
      </c>
      <c r="K32" s="50">
        <v>871</v>
      </c>
      <c r="L32" s="52" t="s">
        <v>17</v>
      </c>
      <c r="M32" s="23">
        <v>3017</v>
      </c>
      <c r="N32" s="50">
        <v>2024</v>
      </c>
      <c r="O32" s="19">
        <v>2598</v>
      </c>
      <c r="P32" s="50">
        <v>1483</v>
      </c>
      <c r="Q32" s="19">
        <v>558</v>
      </c>
      <c r="R32" s="50">
        <v>547</v>
      </c>
      <c r="S32" s="19">
        <v>3779</v>
      </c>
      <c r="T32" s="50">
        <v>1387</v>
      </c>
      <c r="U32" s="19">
        <v>329</v>
      </c>
      <c r="V32" s="50">
        <v>363</v>
      </c>
      <c r="W32" s="52" t="s">
        <v>17</v>
      </c>
      <c r="X32" s="19">
        <v>698</v>
      </c>
      <c r="Y32" s="50">
        <v>710</v>
      </c>
      <c r="Z32" s="19">
        <v>38</v>
      </c>
      <c r="AA32" s="50">
        <v>64</v>
      </c>
      <c r="AB32" s="19">
        <v>147</v>
      </c>
      <c r="AC32" s="50">
        <v>210</v>
      </c>
      <c r="AD32" s="19">
        <v>10119</v>
      </c>
      <c r="AE32" s="50">
        <v>2893</v>
      </c>
      <c r="AF32" s="19">
        <v>6397</v>
      </c>
      <c r="AG32" s="50">
        <v>2093</v>
      </c>
      <c r="AH32" s="52" t="s">
        <v>17</v>
      </c>
      <c r="AI32" s="19">
        <v>520</v>
      </c>
      <c r="AJ32" s="50">
        <v>520</v>
      </c>
      <c r="AK32" s="19">
        <v>71</v>
      </c>
      <c r="AL32" s="50">
        <v>119</v>
      </c>
      <c r="AM32" s="19">
        <v>4659</v>
      </c>
      <c r="AN32" s="50">
        <v>1887</v>
      </c>
      <c r="AO32" s="19">
        <v>11906</v>
      </c>
      <c r="AP32" s="50">
        <v>2334</v>
      </c>
      <c r="AQ32" s="19">
        <v>656</v>
      </c>
      <c r="AR32" s="50">
        <v>788</v>
      </c>
      <c r="AS32" s="52" t="s">
        <v>17</v>
      </c>
      <c r="AT32" s="19">
        <v>1109</v>
      </c>
      <c r="AU32" s="50">
        <v>1031</v>
      </c>
      <c r="AV32" s="56" t="s">
        <v>61</v>
      </c>
      <c r="AW32" s="50" t="s">
        <v>61</v>
      </c>
      <c r="AX32" s="19">
        <v>437</v>
      </c>
      <c r="AY32" s="50">
        <v>435</v>
      </c>
      <c r="AZ32" s="19">
        <v>0</v>
      </c>
      <c r="BA32" s="50">
        <v>271</v>
      </c>
      <c r="BB32" s="19">
        <v>1395</v>
      </c>
      <c r="BC32" s="50">
        <v>995</v>
      </c>
      <c r="BD32" s="52" t="s">
        <v>17</v>
      </c>
      <c r="BE32" s="19">
        <v>1036</v>
      </c>
      <c r="BF32" s="50">
        <v>738</v>
      </c>
      <c r="BG32" s="19">
        <v>4672</v>
      </c>
      <c r="BH32" s="50">
        <v>1897</v>
      </c>
      <c r="BI32" s="19">
        <v>930</v>
      </c>
      <c r="BJ32" s="50">
        <v>781</v>
      </c>
      <c r="BK32" s="19">
        <v>1442</v>
      </c>
      <c r="BL32" s="50">
        <v>917</v>
      </c>
      <c r="BM32" s="19">
        <v>3153</v>
      </c>
      <c r="BN32" s="50">
        <v>1147</v>
      </c>
      <c r="BO32" s="52" t="s">
        <v>17</v>
      </c>
      <c r="BP32" s="19">
        <v>0</v>
      </c>
      <c r="BQ32" s="50">
        <v>271</v>
      </c>
      <c r="BR32" s="19">
        <v>858</v>
      </c>
      <c r="BS32" s="50">
        <v>809</v>
      </c>
      <c r="BT32" s="19">
        <v>76</v>
      </c>
      <c r="BU32" s="50">
        <v>129</v>
      </c>
      <c r="BV32" s="19">
        <v>0</v>
      </c>
      <c r="BW32" s="50">
        <v>271</v>
      </c>
      <c r="BX32" s="19">
        <v>1147</v>
      </c>
      <c r="BY32" s="50">
        <v>807</v>
      </c>
      <c r="BZ32" s="52" t="s">
        <v>17</v>
      </c>
      <c r="CA32" s="19">
        <v>122</v>
      </c>
      <c r="CB32" s="50">
        <v>189</v>
      </c>
      <c r="CC32" s="19">
        <v>2057</v>
      </c>
      <c r="CD32" s="50">
        <v>1057</v>
      </c>
      <c r="CE32" s="19">
        <v>3758</v>
      </c>
      <c r="CF32" s="50">
        <v>1216</v>
      </c>
      <c r="CG32" s="19">
        <v>0</v>
      </c>
      <c r="CH32" s="50">
        <v>271</v>
      </c>
      <c r="CI32" s="19">
        <v>15598</v>
      </c>
      <c r="CJ32" s="50">
        <v>2549</v>
      </c>
      <c r="CK32" s="52" t="s">
        <v>17</v>
      </c>
      <c r="CL32" s="19">
        <v>1153</v>
      </c>
      <c r="CM32" s="50">
        <v>900</v>
      </c>
      <c r="CN32" s="19">
        <v>181</v>
      </c>
      <c r="CO32" s="50">
        <v>220</v>
      </c>
      <c r="CP32" s="19">
        <v>2618</v>
      </c>
      <c r="CQ32" s="50">
        <v>1480</v>
      </c>
      <c r="CR32" s="19">
        <v>289</v>
      </c>
      <c r="CS32" s="50">
        <v>381</v>
      </c>
      <c r="CT32" s="19">
        <v>1286</v>
      </c>
      <c r="CU32" s="50">
        <v>741</v>
      </c>
      <c r="CV32" s="52" t="s">
        <v>17</v>
      </c>
      <c r="CW32" s="19">
        <v>163</v>
      </c>
      <c r="CX32" s="50">
        <v>262</v>
      </c>
      <c r="CY32" s="19">
        <v>11153</v>
      </c>
      <c r="CZ32" s="50">
        <v>3003</v>
      </c>
      <c r="DA32" s="19">
        <v>5758</v>
      </c>
      <c r="DB32" s="50">
        <v>1631</v>
      </c>
      <c r="DC32" s="19">
        <v>905</v>
      </c>
      <c r="DD32" s="50">
        <v>721</v>
      </c>
      <c r="DE32" s="19">
        <v>525</v>
      </c>
      <c r="DF32" s="50">
        <v>515</v>
      </c>
      <c r="DG32" s="52" t="s">
        <v>17</v>
      </c>
      <c r="DH32" s="19">
        <v>3671</v>
      </c>
      <c r="DI32" s="50">
        <v>1981</v>
      </c>
      <c r="DJ32" s="19">
        <v>716</v>
      </c>
      <c r="DK32" s="50">
        <v>599</v>
      </c>
      <c r="DL32" s="19">
        <v>2297</v>
      </c>
      <c r="DM32" s="50">
        <v>1276</v>
      </c>
      <c r="DN32" s="19">
        <v>1993</v>
      </c>
      <c r="DO32" s="50">
        <v>1413</v>
      </c>
      <c r="DP32" s="19">
        <v>292</v>
      </c>
      <c r="DQ32" s="50">
        <v>462</v>
      </c>
      <c r="DR32" s="52" t="s">
        <v>17</v>
      </c>
      <c r="DS32" s="19">
        <v>20050</v>
      </c>
      <c r="DT32" s="50">
        <v>4259</v>
      </c>
      <c r="DU32" s="19">
        <v>179</v>
      </c>
      <c r="DV32" s="50">
        <v>240</v>
      </c>
      <c r="DW32" s="19">
        <v>0</v>
      </c>
      <c r="DX32" s="50">
        <v>271</v>
      </c>
      <c r="DY32" s="19">
        <v>19871</v>
      </c>
      <c r="DZ32" s="50">
        <v>4253</v>
      </c>
    </row>
    <row r="33" spans="1:130" x14ac:dyDescent="0.2">
      <c r="A33" s="52" t="s">
        <v>18</v>
      </c>
      <c r="B33" s="53">
        <v>4483529</v>
      </c>
      <c r="C33" s="54">
        <v>3720</v>
      </c>
      <c r="D33" s="53">
        <v>3826390</v>
      </c>
      <c r="E33" s="54">
        <v>25103</v>
      </c>
      <c r="F33" s="53">
        <v>547291</v>
      </c>
      <c r="G33" s="54">
        <v>22645</v>
      </c>
      <c r="H33" s="53">
        <v>97889</v>
      </c>
      <c r="I33" s="54">
        <v>8319</v>
      </c>
      <c r="J33" s="19">
        <v>5740</v>
      </c>
      <c r="K33" s="50">
        <v>2537</v>
      </c>
      <c r="L33" s="52" t="s">
        <v>18</v>
      </c>
      <c r="M33" s="23">
        <v>1504</v>
      </c>
      <c r="N33" s="50">
        <v>922</v>
      </c>
      <c r="O33" s="19">
        <v>1960</v>
      </c>
      <c r="P33" s="50">
        <v>1204</v>
      </c>
      <c r="Q33" s="19">
        <v>2382</v>
      </c>
      <c r="R33" s="50">
        <v>1114</v>
      </c>
      <c r="S33" s="19">
        <v>5751</v>
      </c>
      <c r="T33" s="50">
        <v>1933</v>
      </c>
      <c r="U33" s="19">
        <v>1215</v>
      </c>
      <c r="V33" s="50">
        <v>567</v>
      </c>
      <c r="W33" s="52" t="s">
        <v>18</v>
      </c>
      <c r="X33" s="19">
        <v>89</v>
      </c>
      <c r="Y33" s="50">
        <v>120</v>
      </c>
      <c r="Z33" s="19">
        <v>0</v>
      </c>
      <c r="AA33" s="50">
        <v>281</v>
      </c>
      <c r="AB33" s="19">
        <v>264</v>
      </c>
      <c r="AC33" s="50">
        <v>228</v>
      </c>
      <c r="AD33" s="19">
        <v>9394</v>
      </c>
      <c r="AE33" s="50">
        <v>2799</v>
      </c>
      <c r="AF33" s="19">
        <v>5766</v>
      </c>
      <c r="AG33" s="50">
        <v>1868</v>
      </c>
      <c r="AH33" s="52" t="s">
        <v>18</v>
      </c>
      <c r="AI33" s="19">
        <v>342</v>
      </c>
      <c r="AJ33" s="50">
        <v>502</v>
      </c>
      <c r="AK33" s="19">
        <v>202</v>
      </c>
      <c r="AL33" s="50">
        <v>205</v>
      </c>
      <c r="AM33" s="19">
        <v>2131</v>
      </c>
      <c r="AN33" s="50">
        <v>1394</v>
      </c>
      <c r="AO33" s="19">
        <v>948</v>
      </c>
      <c r="AP33" s="50">
        <v>651</v>
      </c>
      <c r="AQ33" s="19">
        <v>625</v>
      </c>
      <c r="AR33" s="50">
        <v>656</v>
      </c>
      <c r="AS33" s="52" t="s">
        <v>18</v>
      </c>
      <c r="AT33" s="19">
        <v>706</v>
      </c>
      <c r="AU33" s="50">
        <v>483</v>
      </c>
      <c r="AV33" s="19">
        <v>1656</v>
      </c>
      <c r="AW33" s="50">
        <v>1093</v>
      </c>
      <c r="AX33" s="56" t="s">
        <v>61</v>
      </c>
      <c r="AY33" s="50" t="s">
        <v>61</v>
      </c>
      <c r="AZ33" s="19">
        <v>162</v>
      </c>
      <c r="BA33" s="50">
        <v>269</v>
      </c>
      <c r="BB33" s="19">
        <v>963</v>
      </c>
      <c r="BC33" s="50">
        <v>699</v>
      </c>
      <c r="BD33" s="52" t="s">
        <v>18</v>
      </c>
      <c r="BE33" s="19">
        <v>995</v>
      </c>
      <c r="BF33" s="50">
        <v>702</v>
      </c>
      <c r="BG33" s="19">
        <v>1301</v>
      </c>
      <c r="BH33" s="50">
        <v>886</v>
      </c>
      <c r="BI33" s="19">
        <v>569</v>
      </c>
      <c r="BJ33" s="50">
        <v>513</v>
      </c>
      <c r="BK33" s="19">
        <v>7032</v>
      </c>
      <c r="BL33" s="50">
        <v>2217</v>
      </c>
      <c r="BM33" s="19">
        <v>2852</v>
      </c>
      <c r="BN33" s="50">
        <v>1534</v>
      </c>
      <c r="BO33" s="52" t="s">
        <v>18</v>
      </c>
      <c r="BP33" s="19">
        <v>40</v>
      </c>
      <c r="BQ33" s="50">
        <v>72</v>
      </c>
      <c r="BR33" s="19">
        <v>119</v>
      </c>
      <c r="BS33" s="50">
        <v>193</v>
      </c>
      <c r="BT33" s="19">
        <v>1552</v>
      </c>
      <c r="BU33" s="50">
        <v>785</v>
      </c>
      <c r="BV33" s="19">
        <v>462</v>
      </c>
      <c r="BW33" s="50">
        <v>427</v>
      </c>
      <c r="BX33" s="19">
        <v>171</v>
      </c>
      <c r="BY33" s="50">
        <v>249</v>
      </c>
      <c r="BZ33" s="52" t="s">
        <v>18</v>
      </c>
      <c r="CA33" s="19">
        <v>294</v>
      </c>
      <c r="CB33" s="50">
        <v>256</v>
      </c>
      <c r="CC33" s="19">
        <v>2161</v>
      </c>
      <c r="CD33" s="50">
        <v>822</v>
      </c>
      <c r="CE33" s="19">
        <v>1443</v>
      </c>
      <c r="CF33" s="50">
        <v>686</v>
      </c>
      <c r="CG33" s="19">
        <v>438</v>
      </c>
      <c r="CH33" s="50">
        <v>514</v>
      </c>
      <c r="CI33" s="19">
        <v>1100</v>
      </c>
      <c r="CJ33" s="50">
        <v>774</v>
      </c>
      <c r="CK33" s="52" t="s">
        <v>18</v>
      </c>
      <c r="CL33" s="19">
        <v>1074</v>
      </c>
      <c r="CM33" s="50">
        <v>675</v>
      </c>
      <c r="CN33" s="19">
        <v>281</v>
      </c>
      <c r="CO33" s="50">
        <v>277</v>
      </c>
      <c r="CP33" s="19">
        <v>1350</v>
      </c>
      <c r="CQ33" s="50">
        <v>747</v>
      </c>
      <c r="CR33" s="19">
        <v>0</v>
      </c>
      <c r="CS33" s="50">
        <v>281</v>
      </c>
      <c r="CT33" s="19">
        <v>1130</v>
      </c>
      <c r="CU33" s="50">
        <v>706</v>
      </c>
      <c r="CV33" s="52" t="s">
        <v>18</v>
      </c>
      <c r="CW33" s="19">
        <v>0</v>
      </c>
      <c r="CX33" s="50">
        <v>281</v>
      </c>
      <c r="CY33" s="19">
        <v>1853</v>
      </c>
      <c r="CZ33" s="50">
        <v>621</v>
      </c>
      <c r="DA33" s="19">
        <v>26134</v>
      </c>
      <c r="DB33" s="50">
        <v>3903</v>
      </c>
      <c r="DC33" s="19">
        <v>473</v>
      </c>
      <c r="DD33" s="50">
        <v>380</v>
      </c>
      <c r="DE33" s="19">
        <v>0</v>
      </c>
      <c r="DF33" s="50">
        <v>281</v>
      </c>
      <c r="DG33" s="52" t="s">
        <v>18</v>
      </c>
      <c r="DH33" s="19">
        <v>1278</v>
      </c>
      <c r="DI33" s="50">
        <v>733</v>
      </c>
      <c r="DJ33" s="19">
        <v>1509</v>
      </c>
      <c r="DK33" s="50">
        <v>1126</v>
      </c>
      <c r="DL33" s="19">
        <v>210</v>
      </c>
      <c r="DM33" s="50">
        <v>254</v>
      </c>
      <c r="DN33" s="19">
        <v>237</v>
      </c>
      <c r="DO33" s="50">
        <v>229</v>
      </c>
      <c r="DP33" s="19">
        <v>31</v>
      </c>
      <c r="DQ33" s="50">
        <v>67</v>
      </c>
      <c r="DR33" s="52" t="s">
        <v>18</v>
      </c>
      <c r="DS33" s="19">
        <v>11959</v>
      </c>
      <c r="DT33" s="50">
        <v>1983</v>
      </c>
      <c r="DU33" s="19">
        <v>402</v>
      </c>
      <c r="DV33" s="50">
        <v>285</v>
      </c>
      <c r="DW33" s="19">
        <v>116</v>
      </c>
      <c r="DX33" s="50">
        <v>136</v>
      </c>
      <c r="DY33" s="19">
        <v>11441</v>
      </c>
      <c r="DZ33" s="50">
        <v>1979</v>
      </c>
    </row>
    <row r="34" spans="1:130" x14ac:dyDescent="0.2">
      <c r="A34" s="52" t="s">
        <v>19</v>
      </c>
      <c r="B34" s="53">
        <v>1313902</v>
      </c>
      <c r="C34" s="54">
        <v>1878</v>
      </c>
      <c r="D34" s="53">
        <v>1136780</v>
      </c>
      <c r="E34" s="54">
        <v>8034</v>
      </c>
      <c r="F34" s="53">
        <v>146735</v>
      </c>
      <c r="G34" s="54">
        <v>7677</v>
      </c>
      <c r="H34" s="53">
        <v>27758</v>
      </c>
      <c r="I34" s="54">
        <v>3059</v>
      </c>
      <c r="J34" s="19">
        <v>402</v>
      </c>
      <c r="K34" s="50">
        <v>311</v>
      </c>
      <c r="L34" s="52" t="s">
        <v>19</v>
      </c>
      <c r="M34" s="23">
        <v>424</v>
      </c>
      <c r="N34" s="50">
        <v>439</v>
      </c>
      <c r="O34" s="19">
        <v>254</v>
      </c>
      <c r="P34" s="50">
        <v>290</v>
      </c>
      <c r="Q34" s="19">
        <v>67</v>
      </c>
      <c r="R34" s="50">
        <v>112</v>
      </c>
      <c r="S34" s="19">
        <v>1066</v>
      </c>
      <c r="T34" s="50">
        <v>740</v>
      </c>
      <c r="U34" s="19">
        <v>478</v>
      </c>
      <c r="V34" s="50">
        <v>377</v>
      </c>
      <c r="W34" s="52" t="s">
        <v>19</v>
      </c>
      <c r="X34" s="19">
        <v>1361</v>
      </c>
      <c r="Y34" s="50">
        <v>689</v>
      </c>
      <c r="Z34" s="19">
        <v>174</v>
      </c>
      <c r="AA34" s="50">
        <v>229</v>
      </c>
      <c r="AB34" s="19">
        <v>55</v>
      </c>
      <c r="AC34" s="50">
        <v>89</v>
      </c>
      <c r="AD34" s="19">
        <v>3025</v>
      </c>
      <c r="AE34" s="50">
        <v>924</v>
      </c>
      <c r="AF34" s="19">
        <v>844</v>
      </c>
      <c r="AG34" s="50">
        <v>817</v>
      </c>
      <c r="AH34" s="52" t="s">
        <v>19</v>
      </c>
      <c r="AI34" s="19">
        <v>62</v>
      </c>
      <c r="AJ34" s="50">
        <v>102</v>
      </c>
      <c r="AK34" s="19">
        <v>0</v>
      </c>
      <c r="AL34" s="50">
        <v>230</v>
      </c>
      <c r="AM34" s="19">
        <v>311</v>
      </c>
      <c r="AN34" s="50">
        <v>251</v>
      </c>
      <c r="AO34" s="19">
        <v>259</v>
      </c>
      <c r="AP34" s="50">
        <v>379</v>
      </c>
      <c r="AQ34" s="19">
        <v>337</v>
      </c>
      <c r="AR34" s="50">
        <v>561</v>
      </c>
      <c r="AS34" s="52" t="s">
        <v>19</v>
      </c>
      <c r="AT34" s="19">
        <v>56</v>
      </c>
      <c r="AU34" s="50">
        <v>92</v>
      </c>
      <c r="AV34" s="19">
        <v>484</v>
      </c>
      <c r="AW34" s="50">
        <v>643</v>
      </c>
      <c r="AX34" s="19">
        <v>115</v>
      </c>
      <c r="AY34" s="50">
        <v>211</v>
      </c>
      <c r="AZ34" s="56" t="s">
        <v>61</v>
      </c>
      <c r="BA34" s="50" t="s">
        <v>61</v>
      </c>
      <c r="BB34" s="19">
        <v>243</v>
      </c>
      <c r="BC34" s="50">
        <v>223</v>
      </c>
      <c r="BD34" s="52" t="s">
        <v>19</v>
      </c>
      <c r="BE34" s="19">
        <v>3521</v>
      </c>
      <c r="BF34" s="50">
        <v>958</v>
      </c>
      <c r="BG34" s="19">
        <v>122</v>
      </c>
      <c r="BH34" s="50">
        <v>133</v>
      </c>
      <c r="BI34" s="19">
        <v>91</v>
      </c>
      <c r="BJ34" s="50">
        <v>109</v>
      </c>
      <c r="BK34" s="19">
        <v>0</v>
      </c>
      <c r="BL34" s="50">
        <v>230</v>
      </c>
      <c r="BM34" s="19">
        <v>201</v>
      </c>
      <c r="BN34" s="50">
        <v>260</v>
      </c>
      <c r="BO34" s="52" t="s">
        <v>19</v>
      </c>
      <c r="BP34" s="19">
        <v>275</v>
      </c>
      <c r="BQ34" s="50">
        <v>335</v>
      </c>
      <c r="BR34" s="19">
        <v>204</v>
      </c>
      <c r="BS34" s="50">
        <v>283</v>
      </c>
      <c r="BT34" s="19">
        <v>345</v>
      </c>
      <c r="BU34" s="50">
        <v>344</v>
      </c>
      <c r="BV34" s="19">
        <v>4058</v>
      </c>
      <c r="BW34" s="50">
        <v>1966</v>
      </c>
      <c r="BX34" s="19">
        <v>902</v>
      </c>
      <c r="BY34" s="50">
        <v>508</v>
      </c>
      <c r="BZ34" s="52" t="s">
        <v>19</v>
      </c>
      <c r="CA34" s="19">
        <v>234</v>
      </c>
      <c r="CB34" s="50">
        <v>298</v>
      </c>
      <c r="CC34" s="19">
        <v>2339</v>
      </c>
      <c r="CD34" s="50">
        <v>962</v>
      </c>
      <c r="CE34" s="19">
        <v>1001</v>
      </c>
      <c r="CF34" s="50">
        <v>1161</v>
      </c>
      <c r="CG34" s="19">
        <v>55</v>
      </c>
      <c r="CH34" s="50">
        <v>89</v>
      </c>
      <c r="CI34" s="19">
        <v>315</v>
      </c>
      <c r="CJ34" s="50">
        <v>362</v>
      </c>
      <c r="CK34" s="52" t="s">
        <v>19</v>
      </c>
      <c r="CL34" s="19">
        <v>124</v>
      </c>
      <c r="CM34" s="50">
        <v>215</v>
      </c>
      <c r="CN34" s="19">
        <v>0</v>
      </c>
      <c r="CO34" s="50">
        <v>230</v>
      </c>
      <c r="CP34" s="19">
        <v>375</v>
      </c>
      <c r="CQ34" s="50">
        <v>287</v>
      </c>
      <c r="CR34" s="19">
        <v>379</v>
      </c>
      <c r="CS34" s="50">
        <v>284</v>
      </c>
      <c r="CT34" s="19">
        <v>148</v>
      </c>
      <c r="CU34" s="50">
        <v>160</v>
      </c>
      <c r="CV34" s="52" t="s">
        <v>19</v>
      </c>
      <c r="CW34" s="19">
        <v>0</v>
      </c>
      <c r="CX34" s="50">
        <v>230</v>
      </c>
      <c r="CY34" s="19">
        <v>249</v>
      </c>
      <c r="CZ34" s="50">
        <v>231</v>
      </c>
      <c r="DA34" s="19">
        <v>458</v>
      </c>
      <c r="DB34" s="50">
        <v>327</v>
      </c>
      <c r="DC34" s="19">
        <v>390</v>
      </c>
      <c r="DD34" s="50">
        <v>427</v>
      </c>
      <c r="DE34" s="19">
        <v>420</v>
      </c>
      <c r="DF34" s="50">
        <v>368</v>
      </c>
      <c r="DG34" s="52" t="s">
        <v>19</v>
      </c>
      <c r="DH34" s="19">
        <v>654</v>
      </c>
      <c r="DI34" s="50">
        <v>307</v>
      </c>
      <c r="DJ34" s="19">
        <v>381</v>
      </c>
      <c r="DK34" s="50">
        <v>533</v>
      </c>
      <c r="DL34" s="19">
        <v>0</v>
      </c>
      <c r="DM34" s="50">
        <v>230</v>
      </c>
      <c r="DN34" s="19">
        <v>0</v>
      </c>
      <c r="DO34" s="50">
        <v>230</v>
      </c>
      <c r="DP34" s="19">
        <v>500</v>
      </c>
      <c r="DQ34" s="50">
        <v>766</v>
      </c>
      <c r="DR34" s="52" t="s">
        <v>19</v>
      </c>
      <c r="DS34" s="19">
        <v>2629</v>
      </c>
      <c r="DT34" s="50">
        <v>718</v>
      </c>
      <c r="DU34" s="19">
        <v>204</v>
      </c>
      <c r="DV34" s="50">
        <v>355</v>
      </c>
      <c r="DW34" s="19">
        <v>0</v>
      </c>
      <c r="DX34" s="50">
        <v>230</v>
      </c>
      <c r="DY34" s="19">
        <v>2425</v>
      </c>
      <c r="DZ34" s="50">
        <v>669</v>
      </c>
    </row>
    <row r="35" spans="1:130" x14ac:dyDescent="0.2">
      <c r="A35" s="52"/>
      <c r="B35" s="53"/>
      <c r="C35" s="54"/>
      <c r="D35" s="53"/>
      <c r="E35" s="54"/>
      <c r="F35" s="53"/>
      <c r="G35" s="54"/>
      <c r="H35" s="53"/>
      <c r="I35" s="54"/>
      <c r="J35" s="19"/>
      <c r="K35" s="50"/>
      <c r="L35" s="52"/>
      <c r="M35" s="23"/>
      <c r="N35" s="50"/>
      <c r="O35" s="19"/>
      <c r="P35" s="50"/>
      <c r="Q35" s="19"/>
      <c r="R35" s="50"/>
      <c r="S35" s="19"/>
      <c r="T35" s="50"/>
      <c r="U35" s="19"/>
      <c r="V35" s="50"/>
      <c r="W35" s="52"/>
      <c r="X35" s="19"/>
      <c r="Y35" s="50"/>
      <c r="Z35" s="19"/>
      <c r="AA35" s="50"/>
      <c r="AB35" s="19"/>
      <c r="AC35" s="50"/>
      <c r="AD35" s="19"/>
      <c r="AE35" s="50"/>
      <c r="AF35" s="19"/>
      <c r="AG35" s="50"/>
      <c r="AH35" s="52"/>
      <c r="AI35" s="19"/>
      <c r="AJ35" s="50"/>
      <c r="AK35" s="19"/>
      <c r="AL35" s="50"/>
      <c r="AM35" s="19"/>
      <c r="AN35" s="50"/>
      <c r="AO35" s="19"/>
      <c r="AP35" s="50"/>
      <c r="AQ35" s="19"/>
      <c r="AR35" s="50"/>
      <c r="AS35" s="52"/>
      <c r="AT35" s="19"/>
      <c r="AU35" s="50"/>
      <c r="AV35" s="19"/>
      <c r="AW35" s="50"/>
      <c r="AX35" s="19"/>
      <c r="AY35" s="50"/>
      <c r="AZ35" s="19"/>
      <c r="BA35" s="50"/>
      <c r="BB35" s="19"/>
      <c r="BC35" s="50"/>
      <c r="BD35" s="52"/>
      <c r="BE35" s="19"/>
      <c r="BF35" s="50"/>
      <c r="BG35" s="19"/>
      <c r="BH35" s="50"/>
      <c r="BI35" s="19"/>
      <c r="BJ35" s="50"/>
      <c r="BK35" s="19"/>
      <c r="BL35" s="50"/>
      <c r="BM35" s="19"/>
      <c r="BN35" s="50"/>
      <c r="BO35" s="52"/>
      <c r="BP35" s="19"/>
      <c r="BQ35" s="50"/>
      <c r="BR35" s="19"/>
      <c r="BS35" s="50"/>
      <c r="BT35" s="19"/>
      <c r="BU35" s="50"/>
      <c r="BV35" s="19"/>
      <c r="BW35" s="50"/>
      <c r="BX35" s="19"/>
      <c r="BY35" s="50"/>
      <c r="BZ35" s="52"/>
      <c r="CA35" s="19"/>
      <c r="CB35" s="50"/>
      <c r="CC35" s="19"/>
      <c r="CD35" s="50"/>
      <c r="CE35" s="19"/>
      <c r="CF35" s="50"/>
      <c r="CG35" s="19"/>
      <c r="CH35" s="50"/>
      <c r="CI35" s="19"/>
      <c r="CJ35" s="50"/>
      <c r="CK35" s="52"/>
      <c r="CL35" s="19"/>
      <c r="CM35" s="50"/>
      <c r="CN35" s="19"/>
      <c r="CO35" s="50"/>
      <c r="CP35" s="19"/>
      <c r="CQ35" s="50"/>
      <c r="CR35" s="19"/>
      <c r="CS35" s="50"/>
      <c r="CT35" s="19"/>
      <c r="CU35" s="50"/>
      <c r="CV35" s="52"/>
      <c r="CW35" s="19"/>
      <c r="CX35" s="50"/>
      <c r="CY35" s="19"/>
      <c r="CZ35" s="50"/>
      <c r="DA35" s="19"/>
      <c r="DB35" s="50"/>
      <c r="DC35" s="19"/>
      <c r="DD35" s="50"/>
      <c r="DE35" s="19"/>
      <c r="DF35" s="50"/>
      <c r="DG35" s="52"/>
      <c r="DH35" s="19"/>
      <c r="DI35" s="50"/>
      <c r="DJ35" s="19"/>
      <c r="DK35" s="50"/>
      <c r="DL35" s="19"/>
      <c r="DM35" s="50"/>
      <c r="DN35" s="19"/>
      <c r="DO35" s="50"/>
      <c r="DP35" s="19"/>
      <c r="DQ35" s="50"/>
      <c r="DR35" s="52"/>
      <c r="DS35" s="19"/>
      <c r="DT35" s="50"/>
      <c r="DU35" s="19"/>
      <c r="DV35" s="50"/>
      <c r="DW35" s="19"/>
      <c r="DX35" s="50"/>
      <c r="DY35" s="19"/>
      <c r="DZ35" s="50"/>
    </row>
    <row r="36" spans="1:130" x14ac:dyDescent="0.2">
      <c r="A36" s="52" t="s">
        <v>20</v>
      </c>
      <c r="B36" s="53">
        <v>5716785</v>
      </c>
      <c r="C36" s="54">
        <v>3648</v>
      </c>
      <c r="D36" s="53">
        <v>4917637</v>
      </c>
      <c r="E36" s="54">
        <v>22981</v>
      </c>
      <c r="F36" s="53">
        <v>588879</v>
      </c>
      <c r="G36" s="54">
        <v>20180</v>
      </c>
      <c r="H36" s="53">
        <v>164484</v>
      </c>
      <c r="I36" s="54">
        <v>9180</v>
      </c>
      <c r="J36" s="19">
        <v>1641</v>
      </c>
      <c r="K36" s="50">
        <v>1004</v>
      </c>
      <c r="L36" s="52" t="s">
        <v>20</v>
      </c>
      <c r="M36" s="23">
        <v>2672</v>
      </c>
      <c r="N36" s="50">
        <v>1268</v>
      </c>
      <c r="O36" s="19">
        <v>1124</v>
      </c>
      <c r="P36" s="50">
        <v>770</v>
      </c>
      <c r="Q36" s="19">
        <v>273</v>
      </c>
      <c r="R36" s="50">
        <v>418</v>
      </c>
      <c r="S36" s="19">
        <v>8206</v>
      </c>
      <c r="T36" s="50">
        <v>2230</v>
      </c>
      <c r="U36" s="19">
        <v>2501</v>
      </c>
      <c r="V36" s="50">
        <v>1523</v>
      </c>
      <c r="W36" s="52" t="s">
        <v>20</v>
      </c>
      <c r="X36" s="19">
        <v>1603</v>
      </c>
      <c r="Y36" s="50">
        <v>798</v>
      </c>
      <c r="Z36" s="19">
        <v>8340</v>
      </c>
      <c r="AA36" s="50">
        <v>3099</v>
      </c>
      <c r="AB36" s="19">
        <v>23202</v>
      </c>
      <c r="AC36" s="50">
        <v>3764</v>
      </c>
      <c r="AD36" s="19">
        <v>6564</v>
      </c>
      <c r="AE36" s="50">
        <v>1906</v>
      </c>
      <c r="AF36" s="19">
        <v>3454</v>
      </c>
      <c r="AG36" s="50">
        <v>1271</v>
      </c>
      <c r="AH36" s="52" t="s">
        <v>20</v>
      </c>
      <c r="AI36" s="19">
        <v>422</v>
      </c>
      <c r="AJ36" s="50">
        <v>439</v>
      </c>
      <c r="AK36" s="19">
        <v>357</v>
      </c>
      <c r="AL36" s="50">
        <v>415</v>
      </c>
      <c r="AM36" s="19">
        <v>3300</v>
      </c>
      <c r="AN36" s="50">
        <v>1310</v>
      </c>
      <c r="AO36" s="19">
        <v>431</v>
      </c>
      <c r="AP36" s="50">
        <v>330</v>
      </c>
      <c r="AQ36" s="19">
        <v>160</v>
      </c>
      <c r="AR36" s="50">
        <v>190</v>
      </c>
      <c r="AS36" s="52" t="s">
        <v>20</v>
      </c>
      <c r="AT36" s="19">
        <v>781</v>
      </c>
      <c r="AU36" s="50">
        <v>822</v>
      </c>
      <c r="AV36" s="19">
        <v>396</v>
      </c>
      <c r="AW36" s="50">
        <v>362</v>
      </c>
      <c r="AX36" s="19">
        <v>1376</v>
      </c>
      <c r="AY36" s="50">
        <v>695</v>
      </c>
      <c r="AZ36" s="19">
        <v>53</v>
      </c>
      <c r="BA36" s="50">
        <v>96</v>
      </c>
      <c r="BB36" s="56" t="s">
        <v>61</v>
      </c>
      <c r="BC36" s="50" t="s">
        <v>61</v>
      </c>
      <c r="BD36" s="52" t="s">
        <v>20</v>
      </c>
      <c r="BE36" s="19">
        <v>1983</v>
      </c>
      <c r="BF36" s="50">
        <v>730</v>
      </c>
      <c r="BG36" s="19">
        <v>3572</v>
      </c>
      <c r="BH36" s="50">
        <v>1269</v>
      </c>
      <c r="BI36" s="19">
        <v>820</v>
      </c>
      <c r="BJ36" s="50">
        <v>543</v>
      </c>
      <c r="BK36" s="19">
        <v>403</v>
      </c>
      <c r="BL36" s="50">
        <v>383</v>
      </c>
      <c r="BM36" s="19">
        <v>1147</v>
      </c>
      <c r="BN36" s="50">
        <v>633</v>
      </c>
      <c r="BO36" s="52" t="s">
        <v>20</v>
      </c>
      <c r="BP36" s="19">
        <v>86</v>
      </c>
      <c r="BQ36" s="50">
        <v>106</v>
      </c>
      <c r="BR36" s="19">
        <v>54</v>
      </c>
      <c r="BS36" s="50">
        <v>88</v>
      </c>
      <c r="BT36" s="19">
        <v>979</v>
      </c>
      <c r="BU36" s="50">
        <v>800</v>
      </c>
      <c r="BV36" s="19">
        <v>1369</v>
      </c>
      <c r="BW36" s="50">
        <v>1276</v>
      </c>
      <c r="BX36" s="19">
        <v>9058</v>
      </c>
      <c r="BY36" s="50">
        <v>2330</v>
      </c>
      <c r="BZ36" s="52" t="s">
        <v>20</v>
      </c>
      <c r="CA36" s="19">
        <v>238</v>
      </c>
      <c r="CB36" s="50">
        <v>287</v>
      </c>
      <c r="CC36" s="19">
        <v>10736</v>
      </c>
      <c r="CD36" s="50">
        <v>2103</v>
      </c>
      <c r="CE36" s="19">
        <v>5787</v>
      </c>
      <c r="CF36" s="50">
        <v>2059</v>
      </c>
      <c r="CG36" s="19">
        <v>0</v>
      </c>
      <c r="CH36" s="50">
        <v>289</v>
      </c>
      <c r="CI36" s="19">
        <v>3277</v>
      </c>
      <c r="CJ36" s="50">
        <v>1497</v>
      </c>
      <c r="CK36" s="52" t="s">
        <v>20</v>
      </c>
      <c r="CL36" s="19">
        <v>607</v>
      </c>
      <c r="CM36" s="50">
        <v>541</v>
      </c>
      <c r="CN36" s="19">
        <v>723</v>
      </c>
      <c r="CO36" s="50">
        <v>654</v>
      </c>
      <c r="CP36" s="19">
        <v>13467</v>
      </c>
      <c r="CQ36" s="50">
        <v>3147</v>
      </c>
      <c r="CR36" s="19">
        <v>782</v>
      </c>
      <c r="CS36" s="50">
        <v>626</v>
      </c>
      <c r="CT36" s="19">
        <v>1710</v>
      </c>
      <c r="CU36" s="50">
        <v>852</v>
      </c>
      <c r="CV36" s="52" t="s">
        <v>20</v>
      </c>
      <c r="CW36" s="19">
        <v>49</v>
      </c>
      <c r="CX36" s="50">
        <v>81</v>
      </c>
      <c r="CY36" s="19">
        <v>2669</v>
      </c>
      <c r="CZ36" s="50">
        <v>1332</v>
      </c>
      <c r="DA36" s="19">
        <v>5883</v>
      </c>
      <c r="DB36" s="50">
        <v>1511</v>
      </c>
      <c r="DC36" s="19">
        <v>655</v>
      </c>
      <c r="DD36" s="50">
        <v>451</v>
      </c>
      <c r="DE36" s="19">
        <v>350</v>
      </c>
      <c r="DF36" s="50">
        <v>328</v>
      </c>
      <c r="DG36" s="52" t="s">
        <v>20</v>
      </c>
      <c r="DH36" s="19">
        <v>24765</v>
      </c>
      <c r="DI36" s="50">
        <v>4735</v>
      </c>
      <c r="DJ36" s="19">
        <v>1542</v>
      </c>
      <c r="DK36" s="50">
        <v>1004</v>
      </c>
      <c r="DL36" s="19">
        <v>4363</v>
      </c>
      <c r="DM36" s="50">
        <v>1701</v>
      </c>
      <c r="DN36" s="19">
        <v>324</v>
      </c>
      <c r="DO36" s="50">
        <v>241</v>
      </c>
      <c r="DP36" s="19">
        <v>230</v>
      </c>
      <c r="DQ36" s="50">
        <v>299</v>
      </c>
      <c r="DR36" s="52" t="s">
        <v>20</v>
      </c>
      <c r="DS36" s="19">
        <v>45785</v>
      </c>
      <c r="DT36" s="50">
        <v>5856</v>
      </c>
      <c r="DU36" s="19">
        <v>612</v>
      </c>
      <c r="DV36" s="50">
        <v>678</v>
      </c>
      <c r="DW36" s="19">
        <v>269</v>
      </c>
      <c r="DX36" s="50">
        <v>206</v>
      </c>
      <c r="DY36" s="19">
        <v>44904</v>
      </c>
      <c r="DZ36" s="50">
        <v>5795</v>
      </c>
    </row>
    <row r="37" spans="1:130" x14ac:dyDescent="0.2">
      <c r="A37" s="52" t="s">
        <v>21</v>
      </c>
      <c r="B37" s="53">
        <v>6489250</v>
      </c>
      <c r="C37" s="54">
        <v>3528</v>
      </c>
      <c r="D37" s="53">
        <v>5583650</v>
      </c>
      <c r="E37" s="54">
        <v>23686</v>
      </c>
      <c r="F37" s="53">
        <v>706624</v>
      </c>
      <c r="G37" s="54">
        <v>22760</v>
      </c>
      <c r="H37" s="53">
        <v>140162</v>
      </c>
      <c r="I37" s="54">
        <v>8906</v>
      </c>
      <c r="J37" s="19">
        <v>583</v>
      </c>
      <c r="K37" s="50">
        <v>382</v>
      </c>
      <c r="L37" s="52" t="s">
        <v>21</v>
      </c>
      <c r="M37" s="23">
        <v>1891</v>
      </c>
      <c r="N37" s="50">
        <v>1205</v>
      </c>
      <c r="O37" s="19">
        <v>1572</v>
      </c>
      <c r="P37" s="50">
        <v>1170</v>
      </c>
      <c r="Q37" s="19">
        <v>206</v>
      </c>
      <c r="R37" s="50">
        <v>343</v>
      </c>
      <c r="S37" s="19">
        <v>14971</v>
      </c>
      <c r="T37" s="50">
        <v>3388</v>
      </c>
      <c r="U37" s="19">
        <v>1051</v>
      </c>
      <c r="V37" s="50">
        <v>527</v>
      </c>
      <c r="W37" s="52" t="s">
        <v>21</v>
      </c>
      <c r="X37" s="19">
        <v>13270</v>
      </c>
      <c r="Y37" s="50">
        <v>2422</v>
      </c>
      <c r="Z37" s="19">
        <v>131</v>
      </c>
      <c r="AA37" s="50">
        <v>214</v>
      </c>
      <c r="AB37" s="19">
        <v>1539</v>
      </c>
      <c r="AC37" s="50">
        <v>649</v>
      </c>
      <c r="AD37" s="19">
        <v>11118</v>
      </c>
      <c r="AE37" s="50">
        <v>2520</v>
      </c>
      <c r="AF37" s="19">
        <v>1409</v>
      </c>
      <c r="AG37" s="50">
        <v>612</v>
      </c>
      <c r="AH37" s="52" t="s">
        <v>21</v>
      </c>
      <c r="AI37" s="19">
        <v>682</v>
      </c>
      <c r="AJ37" s="50">
        <v>598</v>
      </c>
      <c r="AK37" s="19">
        <v>79</v>
      </c>
      <c r="AL37" s="50">
        <v>128</v>
      </c>
      <c r="AM37" s="19">
        <v>2842</v>
      </c>
      <c r="AN37" s="50">
        <v>1071</v>
      </c>
      <c r="AO37" s="19">
        <v>1891</v>
      </c>
      <c r="AP37" s="50">
        <v>857</v>
      </c>
      <c r="AQ37" s="19">
        <v>307</v>
      </c>
      <c r="AR37" s="50">
        <v>253</v>
      </c>
      <c r="AS37" s="52" t="s">
        <v>21</v>
      </c>
      <c r="AT37" s="19">
        <v>0</v>
      </c>
      <c r="AU37" s="50">
        <v>285</v>
      </c>
      <c r="AV37" s="19">
        <v>340</v>
      </c>
      <c r="AW37" s="50">
        <v>397</v>
      </c>
      <c r="AX37" s="19">
        <v>0</v>
      </c>
      <c r="AY37" s="50">
        <v>285</v>
      </c>
      <c r="AZ37" s="19">
        <v>4666</v>
      </c>
      <c r="BA37" s="50">
        <v>1266</v>
      </c>
      <c r="BB37" s="19">
        <v>3660</v>
      </c>
      <c r="BC37" s="50">
        <v>1356</v>
      </c>
      <c r="BD37" s="52" t="s">
        <v>21</v>
      </c>
      <c r="BE37" s="56" t="s">
        <v>61</v>
      </c>
      <c r="BF37" s="50" t="s">
        <v>61</v>
      </c>
      <c r="BG37" s="19">
        <v>1624</v>
      </c>
      <c r="BH37" s="50">
        <v>931</v>
      </c>
      <c r="BI37" s="19">
        <v>2185</v>
      </c>
      <c r="BJ37" s="50">
        <v>2035</v>
      </c>
      <c r="BK37" s="19">
        <v>453</v>
      </c>
      <c r="BL37" s="50">
        <v>534</v>
      </c>
      <c r="BM37" s="19">
        <v>1957</v>
      </c>
      <c r="BN37" s="50">
        <v>1987</v>
      </c>
      <c r="BO37" s="52" t="s">
        <v>21</v>
      </c>
      <c r="BP37" s="19">
        <v>388</v>
      </c>
      <c r="BQ37" s="50">
        <v>356</v>
      </c>
      <c r="BR37" s="19">
        <v>46</v>
      </c>
      <c r="BS37" s="50">
        <v>77</v>
      </c>
      <c r="BT37" s="19">
        <v>792</v>
      </c>
      <c r="BU37" s="50">
        <v>705</v>
      </c>
      <c r="BV37" s="19">
        <v>9911</v>
      </c>
      <c r="BW37" s="50">
        <v>1876</v>
      </c>
      <c r="BX37" s="19">
        <v>4709</v>
      </c>
      <c r="BY37" s="50">
        <v>1295</v>
      </c>
      <c r="BZ37" s="52" t="s">
        <v>21</v>
      </c>
      <c r="CA37" s="19">
        <v>161</v>
      </c>
      <c r="CB37" s="50">
        <v>271</v>
      </c>
      <c r="CC37" s="19">
        <v>20002</v>
      </c>
      <c r="CD37" s="50">
        <v>3186</v>
      </c>
      <c r="CE37" s="19">
        <v>2798</v>
      </c>
      <c r="CF37" s="50">
        <v>1277</v>
      </c>
      <c r="CG37" s="19">
        <v>0</v>
      </c>
      <c r="CH37" s="50">
        <v>285</v>
      </c>
      <c r="CI37" s="19">
        <v>2163</v>
      </c>
      <c r="CJ37" s="50">
        <v>975</v>
      </c>
      <c r="CK37" s="52" t="s">
        <v>21</v>
      </c>
      <c r="CL37" s="19">
        <v>158</v>
      </c>
      <c r="CM37" s="50">
        <v>204</v>
      </c>
      <c r="CN37" s="19">
        <v>228</v>
      </c>
      <c r="CO37" s="50">
        <v>217</v>
      </c>
      <c r="CP37" s="19">
        <v>5316</v>
      </c>
      <c r="CQ37" s="50">
        <v>1681</v>
      </c>
      <c r="CR37" s="19">
        <v>6965</v>
      </c>
      <c r="CS37" s="50">
        <v>1573</v>
      </c>
      <c r="CT37" s="19">
        <v>1659</v>
      </c>
      <c r="CU37" s="50">
        <v>1086</v>
      </c>
      <c r="CV37" s="52" t="s">
        <v>21</v>
      </c>
      <c r="CW37" s="19">
        <v>0</v>
      </c>
      <c r="CX37" s="50">
        <v>285</v>
      </c>
      <c r="CY37" s="19">
        <v>918</v>
      </c>
      <c r="CZ37" s="50">
        <v>591</v>
      </c>
      <c r="DA37" s="19">
        <v>7073</v>
      </c>
      <c r="DB37" s="50">
        <v>2465</v>
      </c>
      <c r="DC37" s="19">
        <v>207</v>
      </c>
      <c r="DD37" s="50">
        <v>159</v>
      </c>
      <c r="DE37" s="19">
        <v>1526</v>
      </c>
      <c r="DF37" s="50">
        <v>673</v>
      </c>
      <c r="DG37" s="52" t="s">
        <v>21</v>
      </c>
      <c r="DH37" s="19">
        <v>4542</v>
      </c>
      <c r="DI37" s="50">
        <v>1704</v>
      </c>
      <c r="DJ37" s="19">
        <v>1627</v>
      </c>
      <c r="DK37" s="50">
        <v>791</v>
      </c>
      <c r="DL37" s="19">
        <v>0</v>
      </c>
      <c r="DM37" s="50">
        <v>285</v>
      </c>
      <c r="DN37" s="19">
        <v>546</v>
      </c>
      <c r="DO37" s="50">
        <v>404</v>
      </c>
      <c r="DP37" s="19">
        <v>0</v>
      </c>
      <c r="DQ37" s="50">
        <v>285</v>
      </c>
      <c r="DR37" s="52" t="s">
        <v>21</v>
      </c>
      <c r="DS37" s="19">
        <v>58814</v>
      </c>
      <c r="DT37" s="50">
        <v>7087</v>
      </c>
      <c r="DU37" s="19">
        <v>3085</v>
      </c>
      <c r="DV37" s="50">
        <v>1219</v>
      </c>
      <c r="DW37" s="19">
        <v>0</v>
      </c>
      <c r="DX37" s="50">
        <v>285</v>
      </c>
      <c r="DY37" s="19">
        <v>55729</v>
      </c>
      <c r="DZ37" s="50">
        <v>7124</v>
      </c>
    </row>
    <row r="38" spans="1:130" x14ac:dyDescent="0.2">
      <c r="A38" s="52" t="s">
        <v>22</v>
      </c>
      <c r="B38" s="53">
        <v>9762127</v>
      </c>
      <c r="C38" s="54">
        <v>4595</v>
      </c>
      <c r="D38" s="53">
        <v>8310098</v>
      </c>
      <c r="E38" s="54">
        <v>29394</v>
      </c>
      <c r="F38" s="53">
        <v>1291901</v>
      </c>
      <c r="G38" s="54">
        <v>28130</v>
      </c>
      <c r="H38" s="53">
        <v>116149</v>
      </c>
      <c r="I38" s="54">
        <v>8123</v>
      </c>
      <c r="J38" s="19">
        <v>2403</v>
      </c>
      <c r="K38" s="50">
        <v>1803</v>
      </c>
      <c r="L38" s="52" t="s">
        <v>22</v>
      </c>
      <c r="M38" s="23">
        <v>1040</v>
      </c>
      <c r="N38" s="50">
        <v>758</v>
      </c>
      <c r="O38" s="19">
        <v>3197</v>
      </c>
      <c r="P38" s="50">
        <v>1076</v>
      </c>
      <c r="Q38" s="19">
        <v>636</v>
      </c>
      <c r="R38" s="50">
        <v>434</v>
      </c>
      <c r="S38" s="19">
        <v>6726</v>
      </c>
      <c r="T38" s="50">
        <v>2018</v>
      </c>
      <c r="U38" s="19">
        <v>2031</v>
      </c>
      <c r="V38" s="50">
        <v>695</v>
      </c>
      <c r="W38" s="52" t="s">
        <v>22</v>
      </c>
      <c r="X38" s="19">
        <v>277</v>
      </c>
      <c r="Y38" s="50">
        <v>303</v>
      </c>
      <c r="Z38" s="19">
        <v>167</v>
      </c>
      <c r="AA38" s="50">
        <v>160</v>
      </c>
      <c r="AB38" s="19">
        <v>471</v>
      </c>
      <c r="AC38" s="50">
        <v>272</v>
      </c>
      <c r="AD38" s="19">
        <v>11646</v>
      </c>
      <c r="AE38" s="50">
        <v>2178</v>
      </c>
      <c r="AF38" s="19">
        <v>3913</v>
      </c>
      <c r="AG38" s="50">
        <v>1925</v>
      </c>
      <c r="AH38" s="52" t="s">
        <v>22</v>
      </c>
      <c r="AI38" s="19">
        <v>313</v>
      </c>
      <c r="AJ38" s="50">
        <v>337</v>
      </c>
      <c r="AK38" s="19">
        <v>66</v>
      </c>
      <c r="AL38" s="50">
        <v>79</v>
      </c>
      <c r="AM38" s="19">
        <v>10651</v>
      </c>
      <c r="AN38" s="50">
        <v>1903</v>
      </c>
      <c r="AO38" s="19">
        <v>7816</v>
      </c>
      <c r="AP38" s="50">
        <v>2004</v>
      </c>
      <c r="AQ38" s="19">
        <v>758</v>
      </c>
      <c r="AR38" s="50">
        <v>493</v>
      </c>
      <c r="AS38" s="52" t="s">
        <v>22</v>
      </c>
      <c r="AT38" s="19">
        <v>640</v>
      </c>
      <c r="AU38" s="50">
        <v>469</v>
      </c>
      <c r="AV38" s="19">
        <v>2353</v>
      </c>
      <c r="AW38" s="50">
        <v>1473</v>
      </c>
      <c r="AX38" s="19">
        <v>1342</v>
      </c>
      <c r="AY38" s="50">
        <v>747</v>
      </c>
      <c r="AZ38" s="19">
        <v>645</v>
      </c>
      <c r="BA38" s="50">
        <v>477</v>
      </c>
      <c r="BB38" s="19">
        <v>620</v>
      </c>
      <c r="BC38" s="50">
        <v>428</v>
      </c>
      <c r="BD38" s="52" t="s">
        <v>22</v>
      </c>
      <c r="BE38" s="19">
        <v>1206</v>
      </c>
      <c r="BF38" s="50">
        <v>574</v>
      </c>
      <c r="BG38" s="56" t="s">
        <v>61</v>
      </c>
      <c r="BH38" s="50" t="s">
        <v>61</v>
      </c>
      <c r="BI38" s="19">
        <v>1275</v>
      </c>
      <c r="BJ38" s="50">
        <v>646</v>
      </c>
      <c r="BK38" s="19">
        <v>656</v>
      </c>
      <c r="BL38" s="50">
        <v>474</v>
      </c>
      <c r="BM38" s="19">
        <v>2921</v>
      </c>
      <c r="BN38" s="50">
        <v>1486</v>
      </c>
      <c r="BO38" s="52" t="s">
        <v>22</v>
      </c>
      <c r="BP38" s="19">
        <v>312</v>
      </c>
      <c r="BQ38" s="50">
        <v>235</v>
      </c>
      <c r="BR38" s="19">
        <v>213</v>
      </c>
      <c r="BS38" s="50">
        <v>214</v>
      </c>
      <c r="BT38" s="19">
        <v>1874</v>
      </c>
      <c r="BU38" s="50">
        <v>1028</v>
      </c>
      <c r="BV38" s="19">
        <v>437</v>
      </c>
      <c r="BW38" s="50">
        <v>357</v>
      </c>
      <c r="BX38" s="19">
        <v>1676</v>
      </c>
      <c r="BY38" s="50">
        <v>861</v>
      </c>
      <c r="BZ38" s="52" t="s">
        <v>22</v>
      </c>
      <c r="CA38" s="19">
        <v>669</v>
      </c>
      <c r="CB38" s="50">
        <v>411</v>
      </c>
      <c r="CC38" s="19">
        <v>3135</v>
      </c>
      <c r="CD38" s="50">
        <v>871</v>
      </c>
      <c r="CE38" s="19">
        <v>2444</v>
      </c>
      <c r="CF38" s="50">
        <v>903</v>
      </c>
      <c r="CG38" s="19">
        <v>53</v>
      </c>
      <c r="CH38" s="50">
        <v>71</v>
      </c>
      <c r="CI38" s="19">
        <v>9783</v>
      </c>
      <c r="CJ38" s="50">
        <v>1851</v>
      </c>
      <c r="CK38" s="52" t="s">
        <v>22</v>
      </c>
      <c r="CL38" s="19">
        <v>2276</v>
      </c>
      <c r="CM38" s="50">
        <v>1296</v>
      </c>
      <c r="CN38" s="19">
        <v>537</v>
      </c>
      <c r="CO38" s="50">
        <v>341</v>
      </c>
      <c r="CP38" s="19">
        <v>3134</v>
      </c>
      <c r="CQ38" s="50">
        <v>1226</v>
      </c>
      <c r="CR38" s="19">
        <v>653</v>
      </c>
      <c r="CS38" s="50">
        <v>702</v>
      </c>
      <c r="CT38" s="19">
        <v>1446</v>
      </c>
      <c r="CU38" s="50">
        <v>869</v>
      </c>
      <c r="CV38" s="52" t="s">
        <v>22</v>
      </c>
      <c r="CW38" s="19">
        <v>706</v>
      </c>
      <c r="CX38" s="50">
        <v>521</v>
      </c>
      <c r="CY38" s="19">
        <v>4453</v>
      </c>
      <c r="CZ38" s="50">
        <v>1559</v>
      </c>
      <c r="DA38" s="19">
        <v>7184</v>
      </c>
      <c r="DB38" s="50">
        <v>2265</v>
      </c>
      <c r="DC38" s="19">
        <v>545</v>
      </c>
      <c r="DD38" s="50">
        <v>388</v>
      </c>
      <c r="DE38" s="19">
        <v>45</v>
      </c>
      <c r="DF38" s="50">
        <v>77</v>
      </c>
      <c r="DG38" s="52" t="s">
        <v>22</v>
      </c>
      <c r="DH38" s="19">
        <v>2073</v>
      </c>
      <c r="DI38" s="50">
        <v>807</v>
      </c>
      <c r="DJ38" s="19">
        <v>1427</v>
      </c>
      <c r="DK38" s="50">
        <v>666</v>
      </c>
      <c r="DL38" s="19">
        <v>446</v>
      </c>
      <c r="DM38" s="50">
        <v>319</v>
      </c>
      <c r="DN38" s="19">
        <v>6291</v>
      </c>
      <c r="DO38" s="50">
        <v>1731</v>
      </c>
      <c r="DP38" s="19">
        <v>568</v>
      </c>
      <c r="DQ38" s="50">
        <v>429</v>
      </c>
      <c r="DR38" s="52" t="s">
        <v>22</v>
      </c>
      <c r="DS38" s="19">
        <v>43979</v>
      </c>
      <c r="DT38" s="50">
        <v>4792</v>
      </c>
      <c r="DU38" s="19">
        <v>1432</v>
      </c>
      <c r="DV38" s="50">
        <v>1082</v>
      </c>
      <c r="DW38" s="19">
        <v>0</v>
      </c>
      <c r="DX38" s="50">
        <v>244</v>
      </c>
      <c r="DY38" s="19">
        <v>42547</v>
      </c>
      <c r="DZ38" s="50">
        <v>4779</v>
      </c>
    </row>
    <row r="39" spans="1:130" s="85" customFormat="1" x14ac:dyDescent="0.2">
      <c r="A39" s="52" t="s">
        <v>23</v>
      </c>
      <c r="B39" s="53">
        <v>5244256</v>
      </c>
      <c r="C39" s="54">
        <v>3049</v>
      </c>
      <c r="D39" s="53">
        <v>4480630</v>
      </c>
      <c r="E39" s="54">
        <v>17843</v>
      </c>
      <c r="F39" s="53">
        <v>647946</v>
      </c>
      <c r="G39" s="54">
        <v>16565</v>
      </c>
      <c r="H39" s="53">
        <v>89872</v>
      </c>
      <c r="I39" s="54">
        <v>6022</v>
      </c>
      <c r="J39" s="19">
        <v>266</v>
      </c>
      <c r="K39" s="50">
        <v>342</v>
      </c>
      <c r="L39" s="52" t="s">
        <v>23</v>
      </c>
      <c r="M39" s="23">
        <v>1169</v>
      </c>
      <c r="N39" s="50">
        <v>851</v>
      </c>
      <c r="O39" s="19">
        <v>4165</v>
      </c>
      <c r="P39" s="50">
        <v>1655</v>
      </c>
      <c r="Q39" s="19">
        <v>279</v>
      </c>
      <c r="R39" s="50">
        <v>321</v>
      </c>
      <c r="S39" s="19">
        <v>6233</v>
      </c>
      <c r="T39" s="50">
        <v>1680</v>
      </c>
      <c r="U39" s="19">
        <v>2521</v>
      </c>
      <c r="V39" s="50">
        <v>1122</v>
      </c>
      <c r="W39" s="52" t="s">
        <v>23</v>
      </c>
      <c r="X39" s="19">
        <v>211</v>
      </c>
      <c r="Y39" s="50">
        <v>259</v>
      </c>
      <c r="Z39" s="19">
        <v>176</v>
      </c>
      <c r="AA39" s="50">
        <v>171</v>
      </c>
      <c r="AB39" s="19">
        <v>306</v>
      </c>
      <c r="AC39" s="50">
        <v>353</v>
      </c>
      <c r="AD39" s="19">
        <v>2575</v>
      </c>
      <c r="AE39" s="50">
        <v>951</v>
      </c>
      <c r="AF39" s="19">
        <v>1776</v>
      </c>
      <c r="AG39" s="50">
        <v>1237</v>
      </c>
      <c r="AH39" s="52" t="s">
        <v>23</v>
      </c>
      <c r="AI39" s="19">
        <v>227</v>
      </c>
      <c r="AJ39" s="50">
        <v>253</v>
      </c>
      <c r="AK39" s="19">
        <v>231</v>
      </c>
      <c r="AL39" s="50">
        <v>314</v>
      </c>
      <c r="AM39" s="19">
        <v>6641</v>
      </c>
      <c r="AN39" s="50">
        <v>2137</v>
      </c>
      <c r="AO39" s="19">
        <v>1120</v>
      </c>
      <c r="AP39" s="50">
        <v>433</v>
      </c>
      <c r="AQ39" s="19">
        <v>4948</v>
      </c>
      <c r="AR39" s="50">
        <v>2094</v>
      </c>
      <c r="AS39" s="52" t="s">
        <v>23</v>
      </c>
      <c r="AT39" s="19">
        <v>1067</v>
      </c>
      <c r="AU39" s="50">
        <v>576</v>
      </c>
      <c r="AV39" s="19">
        <v>402</v>
      </c>
      <c r="AW39" s="50">
        <v>273</v>
      </c>
      <c r="AX39" s="19">
        <v>519</v>
      </c>
      <c r="AY39" s="50">
        <v>402</v>
      </c>
      <c r="AZ39" s="19">
        <v>172</v>
      </c>
      <c r="BA39" s="50">
        <v>199</v>
      </c>
      <c r="BB39" s="19">
        <v>1259</v>
      </c>
      <c r="BC39" s="50">
        <v>797</v>
      </c>
      <c r="BD39" s="52" t="s">
        <v>23</v>
      </c>
      <c r="BE39" s="19">
        <v>1092</v>
      </c>
      <c r="BF39" s="50">
        <v>531</v>
      </c>
      <c r="BG39" s="19">
        <v>2631</v>
      </c>
      <c r="BH39" s="50">
        <v>1867</v>
      </c>
      <c r="BI39" s="56" t="s">
        <v>61</v>
      </c>
      <c r="BJ39" s="50" t="s">
        <v>61</v>
      </c>
      <c r="BK39" s="19">
        <v>196</v>
      </c>
      <c r="BL39" s="50">
        <v>169</v>
      </c>
      <c r="BM39" s="19">
        <v>1549</v>
      </c>
      <c r="BN39" s="50">
        <v>898</v>
      </c>
      <c r="BO39" s="52" t="s">
        <v>23</v>
      </c>
      <c r="BP39" s="19">
        <v>1020</v>
      </c>
      <c r="BQ39" s="50">
        <v>547</v>
      </c>
      <c r="BR39" s="19">
        <v>734</v>
      </c>
      <c r="BS39" s="50">
        <v>415</v>
      </c>
      <c r="BT39" s="19">
        <v>540</v>
      </c>
      <c r="BU39" s="50">
        <v>364</v>
      </c>
      <c r="BV39" s="19">
        <v>183</v>
      </c>
      <c r="BW39" s="50">
        <v>142</v>
      </c>
      <c r="BX39" s="19">
        <v>513</v>
      </c>
      <c r="BY39" s="50">
        <v>416</v>
      </c>
      <c r="BZ39" s="52" t="s">
        <v>23</v>
      </c>
      <c r="CA39" s="19">
        <v>151</v>
      </c>
      <c r="CB39" s="50">
        <v>137</v>
      </c>
      <c r="CC39" s="19">
        <v>1309</v>
      </c>
      <c r="CD39" s="50">
        <v>650</v>
      </c>
      <c r="CE39" s="19">
        <v>1673</v>
      </c>
      <c r="CF39" s="50">
        <v>808</v>
      </c>
      <c r="CG39" s="19">
        <v>7316</v>
      </c>
      <c r="CH39" s="50">
        <v>1621</v>
      </c>
      <c r="CI39" s="19">
        <v>1035</v>
      </c>
      <c r="CJ39" s="50">
        <v>669</v>
      </c>
      <c r="CK39" s="52" t="s">
        <v>23</v>
      </c>
      <c r="CL39" s="19">
        <v>284</v>
      </c>
      <c r="CM39" s="50">
        <v>299</v>
      </c>
      <c r="CN39" s="19">
        <v>738</v>
      </c>
      <c r="CO39" s="50">
        <v>390</v>
      </c>
      <c r="CP39" s="19">
        <v>730</v>
      </c>
      <c r="CQ39" s="50">
        <v>459</v>
      </c>
      <c r="CR39" s="19">
        <v>123</v>
      </c>
      <c r="CS39" s="50">
        <v>148</v>
      </c>
      <c r="CT39" s="19">
        <v>1597</v>
      </c>
      <c r="CU39" s="50">
        <v>1554</v>
      </c>
      <c r="CV39" s="52" t="s">
        <v>23</v>
      </c>
      <c r="CW39" s="19">
        <v>3237</v>
      </c>
      <c r="CX39" s="50">
        <v>922</v>
      </c>
      <c r="CY39" s="19">
        <v>1155</v>
      </c>
      <c r="CZ39" s="50">
        <v>1037</v>
      </c>
      <c r="DA39" s="19">
        <v>2619</v>
      </c>
      <c r="DB39" s="50">
        <v>1241</v>
      </c>
      <c r="DC39" s="19">
        <v>1013</v>
      </c>
      <c r="DD39" s="50">
        <v>792</v>
      </c>
      <c r="DE39" s="19">
        <v>0</v>
      </c>
      <c r="DF39" s="50">
        <v>211</v>
      </c>
      <c r="DG39" s="52" t="s">
        <v>23</v>
      </c>
      <c r="DH39" s="19">
        <v>2371</v>
      </c>
      <c r="DI39" s="50">
        <v>1485</v>
      </c>
      <c r="DJ39" s="19">
        <v>1328</v>
      </c>
      <c r="DK39" s="50">
        <v>604</v>
      </c>
      <c r="DL39" s="19">
        <v>200</v>
      </c>
      <c r="DM39" s="50">
        <v>211</v>
      </c>
      <c r="DN39" s="19">
        <v>17929</v>
      </c>
      <c r="DO39" s="50">
        <v>2252</v>
      </c>
      <c r="DP39" s="19">
        <v>343</v>
      </c>
      <c r="DQ39" s="50">
        <v>280</v>
      </c>
      <c r="DR39" s="52" t="s">
        <v>23</v>
      </c>
      <c r="DS39" s="19">
        <v>25808</v>
      </c>
      <c r="DT39" s="50">
        <v>4075</v>
      </c>
      <c r="DU39" s="19">
        <v>39</v>
      </c>
      <c r="DV39" s="50">
        <v>62</v>
      </c>
      <c r="DW39" s="19">
        <v>0</v>
      </c>
      <c r="DX39" s="50">
        <v>211</v>
      </c>
      <c r="DY39" s="19">
        <v>25769</v>
      </c>
      <c r="DZ39" s="50">
        <v>4079</v>
      </c>
    </row>
    <row r="40" spans="1:130" s="85" customFormat="1" x14ac:dyDescent="0.2">
      <c r="A40" s="52" t="s">
        <v>24</v>
      </c>
      <c r="B40" s="53">
        <v>2931228</v>
      </c>
      <c r="C40" s="54">
        <v>3253</v>
      </c>
      <c r="D40" s="53">
        <v>2510729</v>
      </c>
      <c r="E40" s="54">
        <v>16977</v>
      </c>
      <c r="F40" s="53">
        <v>340266</v>
      </c>
      <c r="G40" s="54">
        <v>16300</v>
      </c>
      <c r="H40" s="53">
        <v>72321</v>
      </c>
      <c r="I40" s="54">
        <v>5412</v>
      </c>
      <c r="J40" s="19">
        <v>8306</v>
      </c>
      <c r="K40" s="50">
        <v>2433</v>
      </c>
      <c r="L40" s="52" t="s">
        <v>24</v>
      </c>
      <c r="M40" s="23">
        <v>1192</v>
      </c>
      <c r="N40" s="50">
        <v>1055</v>
      </c>
      <c r="O40" s="19">
        <v>187</v>
      </c>
      <c r="P40" s="50">
        <v>188</v>
      </c>
      <c r="Q40" s="19">
        <v>4941</v>
      </c>
      <c r="R40" s="50">
        <v>2495</v>
      </c>
      <c r="S40" s="19">
        <v>3000</v>
      </c>
      <c r="T40" s="50">
        <v>1221</v>
      </c>
      <c r="U40" s="19">
        <v>1167</v>
      </c>
      <c r="V40" s="50">
        <v>854</v>
      </c>
      <c r="W40" s="52" t="s">
        <v>24</v>
      </c>
      <c r="X40" s="19">
        <v>71</v>
      </c>
      <c r="Y40" s="50">
        <v>140</v>
      </c>
      <c r="Z40" s="19">
        <v>0</v>
      </c>
      <c r="AA40" s="50">
        <v>287</v>
      </c>
      <c r="AB40" s="19">
        <v>0</v>
      </c>
      <c r="AC40" s="50">
        <v>287</v>
      </c>
      <c r="AD40" s="19">
        <v>4814</v>
      </c>
      <c r="AE40" s="50">
        <v>1372</v>
      </c>
      <c r="AF40" s="19">
        <v>4014</v>
      </c>
      <c r="AG40" s="50">
        <v>1632</v>
      </c>
      <c r="AH40" s="52" t="s">
        <v>24</v>
      </c>
      <c r="AI40" s="19">
        <v>276</v>
      </c>
      <c r="AJ40" s="50">
        <v>383</v>
      </c>
      <c r="AK40" s="19">
        <v>121</v>
      </c>
      <c r="AL40" s="50">
        <v>172</v>
      </c>
      <c r="AM40" s="19">
        <v>3030</v>
      </c>
      <c r="AN40" s="50">
        <v>1391</v>
      </c>
      <c r="AO40" s="19">
        <v>1403</v>
      </c>
      <c r="AP40" s="50">
        <v>1445</v>
      </c>
      <c r="AQ40" s="19">
        <v>114</v>
      </c>
      <c r="AR40" s="50">
        <v>136</v>
      </c>
      <c r="AS40" s="52" t="s">
        <v>24</v>
      </c>
      <c r="AT40" s="19">
        <v>330</v>
      </c>
      <c r="AU40" s="50">
        <v>360</v>
      </c>
      <c r="AV40" s="19">
        <v>407</v>
      </c>
      <c r="AW40" s="50">
        <v>350</v>
      </c>
      <c r="AX40" s="19">
        <v>7390</v>
      </c>
      <c r="AY40" s="50">
        <v>1780</v>
      </c>
      <c r="AZ40" s="19">
        <v>0</v>
      </c>
      <c r="BA40" s="50">
        <v>287</v>
      </c>
      <c r="BB40" s="19">
        <v>649</v>
      </c>
      <c r="BC40" s="50">
        <v>529</v>
      </c>
      <c r="BD40" s="52" t="s">
        <v>24</v>
      </c>
      <c r="BE40" s="19">
        <v>107</v>
      </c>
      <c r="BF40" s="50">
        <v>154</v>
      </c>
      <c r="BG40" s="19">
        <v>2495</v>
      </c>
      <c r="BH40" s="50">
        <v>1469</v>
      </c>
      <c r="BI40" s="19">
        <v>863</v>
      </c>
      <c r="BJ40" s="50">
        <v>996</v>
      </c>
      <c r="BK40" s="56" t="s">
        <v>61</v>
      </c>
      <c r="BL40" s="50" t="s">
        <v>61</v>
      </c>
      <c r="BM40" s="19">
        <v>959</v>
      </c>
      <c r="BN40" s="50">
        <v>544</v>
      </c>
      <c r="BO40" s="52" t="s">
        <v>24</v>
      </c>
      <c r="BP40" s="19">
        <v>314</v>
      </c>
      <c r="BQ40" s="50">
        <v>278</v>
      </c>
      <c r="BR40" s="19">
        <v>0</v>
      </c>
      <c r="BS40" s="50">
        <v>287</v>
      </c>
      <c r="BT40" s="19">
        <v>408</v>
      </c>
      <c r="BU40" s="50">
        <v>323</v>
      </c>
      <c r="BV40" s="19">
        <v>0</v>
      </c>
      <c r="BW40" s="50">
        <v>287</v>
      </c>
      <c r="BX40" s="19">
        <v>403</v>
      </c>
      <c r="BY40" s="50">
        <v>398</v>
      </c>
      <c r="BZ40" s="52" t="s">
        <v>24</v>
      </c>
      <c r="CA40" s="19">
        <v>633</v>
      </c>
      <c r="CB40" s="50">
        <v>669</v>
      </c>
      <c r="CC40" s="19">
        <v>1026</v>
      </c>
      <c r="CD40" s="50">
        <v>524</v>
      </c>
      <c r="CE40" s="19">
        <v>2227</v>
      </c>
      <c r="CF40" s="50">
        <v>1080</v>
      </c>
      <c r="CG40" s="19">
        <v>0</v>
      </c>
      <c r="CH40" s="50">
        <v>287</v>
      </c>
      <c r="CI40" s="19">
        <v>1312</v>
      </c>
      <c r="CJ40" s="50">
        <v>783</v>
      </c>
      <c r="CK40" s="52" t="s">
        <v>24</v>
      </c>
      <c r="CL40" s="19">
        <v>663</v>
      </c>
      <c r="CM40" s="50">
        <v>520</v>
      </c>
      <c r="CN40" s="19">
        <v>0</v>
      </c>
      <c r="CO40" s="50">
        <v>287</v>
      </c>
      <c r="CP40" s="19">
        <v>750</v>
      </c>
      <c r="CQ40" s="50">
        <v>499</v>
      </c>
      <c r="CR40" s="19">
        <v>145</v>
      </c>
      <c r="CS40" s="50">
        <v>241</v>
      </c>
      <c r="CT40" s="19">
        <v>1860</v>
      </c>
      <c r="CU40" s="50">
        <v>982</v>
      </c>
      <c r="CV40" s="52" t="s">
        <v>24</v>
      </c>
      <c r="CW40" s="19">
        <v>56</v>
      </c>
      <c r="CX40" s="50">
        <v>99</v>
      </c>
      <c r="CY40" s="19">
        <v>8158</v>
      </c>
      <c r="CZ40" s="50">
        <v>2173</v>
      </c>
      <c r="DA40" s="19">
        <v>5755</v>
      </c>
      <c r="DB40" s="50">
        <v>1663</v>
      </c>
      <c r="DC40" s="19">
        <v>232</v>
      </c>
      <c r="DD40" s="50">
        <v>229</v>
      </c>
      <c r="DE40" s="19">
        <v>0</v>
      </c>
      <c r="DF40" s="50">
        <v>287</v>
      </c>
      <c r="DG40" s="52" t="s">
        <v>24</v>
      </c>
      <c r="DH40" s="19">
        <v>572</v>
      </c>
      <c r="DI40" s="50">
        <v>350</v>
      </c>
      <c r="DJ40" s="19">
        <v>508</v>
      </c>
      <c r="DK40" s="50">
        <v>492</v>
      </c>
      <c r="DL40" s="19">
        <v>94</v>
      </c>
      <c r="DM40" s="50">
        <v>177</v>
      </c>
      <c r="DN40" s="19">
        <v>879</v>
      </c>
      <c r="DO40" s="50">
        <v>630</v>
      </c>
      <c r="DP40" s="19">
        <v>490</v>
      </c>
      <c r="DQ40" s="50">
        <v>422</v>
      </c>
      <c r="DR40" s="52" t="s">
        <v>24</v>
      </c>
      <c r="DS40" s="19">
        <v>7912</v>
      </c>
      <c r="DT40" s="50">
        <v>1818</v>
      </c>
      <c r="DU40" s="19">
        <v>814</v>
      </c>
      <c r="DV40" s="50">
        <v>728</v>
      </c>
      <c r="DW40" s="19">
        <v>67</v>
      </c>
      <c r="DX40" s="50">
        <v>128</v>
      </c>
      <c r="DY40" s="19">
        <v>7031</v>
      </c>
      <c r="DZ40" s="50">
        <v>1784</v>
      </c>
    </row>
    <row r="41" spans="1:130" s="85" customFormat="1" x14ac:dyDescent="0.2">
      <c r="A41" s="52"/>
      <c r="B41" s="53"/>
      <c r="C41" s="54"/>
      <c r="D41" s="53"/>
      <c r="E41" s="54"/>
      <c r="F41" s="53"/>
      <c r="G41" s="54"/>
      <c r="H41" s="53"/>
      <c r="I41" s="54"/>
      <c r="J41" s="19"/>
      <c r="K41" s="50"/>
      <c r="L41" s="52"/>
      <c r="M41" s="23"/>
      <c r="N41" s="50"/>
      <c r="O41" s="19"/>
      <c r="P41" s="50"/>
      <c r="Q41" s="19"/>
      <c r="R41" s="50"/>
      <c r="S41" s="19"/>
      <c r="T41" s="50"/>
      <c r="U41" s="19"/>
      <c r="V41" s="50"/>
      <c r="W41" s="52"/>
      <c r="X41" s="19"/>
      <c r="Y41" s="50"/>
      <c r="Z41" s="19"/>
      <c r="AA41" s="50"/>
      <c r="AB41" s="19"/>
      <c r="AC41" s="50"/>
      <c r="AD41" s="19"/>
      <c r="AE41" s="50"/>
      <c r="AF41" s="19"/>
      <c r="AG41" s="50"/>
      <c r="AH41" s="52"/>
      <c r="AI41" s="19"/>
      <c r="AJ41" s="50"/>
      <c r="AK41" s="19"/>
      <c r="AL41" s="50"/>
      <c r="AM41" s="19"/>
      <c r="AN41" s="50"/>
      <c r="AO41" s="19"/>
      <c r="AP41" s="50"/>
      <c r="AQ41" s="19"/>
      <c r="AR41" s="50"/>
      <c r="AS41" s="52"/>
      <c r="AT41" s="19"/>
      <c r="AU41" s="50"/>
      <c r="AV41" s="19"/>
      <c r="AW41" s="50"/>
      <c r="AX41" s="19"/>
      <c r="AY41" s="50"/>
      <c r="AZ41" s="19"/>
      <c r="BA41" s="50"/>
      <c r="BB41" s="19"/>
      <c r="BC41" s="50"/>
      <c r="BD41" s="52"/>
      <c r="BE41" s="19"/>
      <c r="BF41" s="50"/>
      <c r="BG41" s="19"/>
      <c r="BH41" s="50"/>
      <c r="BI41" s="19"/>
      <c r="BJ41" s="50"/>
      <c r="BK41" s="19"/>
      <c r="BL41" s="50"/>
      <c r="BM41" s="19"/>
      <c r="BN41" s="50"/>
      <c r="BO41" s="52"/>
      <c r="BP41" s="19"/>
      <c r="BQ41" s="50"/>
      <c r="BR41" s="19"/>
      <c r="BS41" s="50"/>
      <c r="BT41" s="19"/>
      <c r="BU41" s="50"/>
      <c r="BV41" s="19"/>
      <c r="BW41" s="50"/>
      <c r="BX41" s="19"/>
      <c r="BY41" s="50"/>
      <c r="BZ41" s="52"/>
      <c r="CA41" s="19"/>
      <c r="CB41" s="50"/>
      <c r="CC41" s="19"/>
      <c r="CD41" s="50"/>
      <c r="CE41" s="19"/>
      <c r="CF41" s="50"/>
      <c r="CG41" s="19"/>
      <c r="CH41" s="50"/>
      <c r="CI41" s="19"/>
      <c r="CJ41" s="50"/>
      <c r="CK41" s="52"/>
      <c r="CL41" s="19"/>
      <c r="CM41" s="50"/>
      <c r="CN41" s="19"/>
      <c r="CO41" s="50"/>
      <c r="CP41" s="19"/>
      <c r="CQ41" s="50"/>
      <c r="CR41" s="19"/>
      <c r="CS41" s="50"/>
      <c r="CT41" s="19"/>
      <c r="CU41" s="50"/>
      <c r="CV41" s="52"/>
      <c r="CW41" s="19"/>
      <c r="CX41" s="50"/>
      <c r="CY41" s="19"/>
      <c r="CZ41" s="50"/>
      <c r="DA41" s="19"/>
      <c r="DB41" s="50"/>
      <c r="DC41" s="19"/>
      <c r="DD41" s="50"/>
      <c r="DE41" s="19"/>
      <c r="DF41" s="50"/>
      <c r="DG41" s="52"/>
      <c r="DH41" s="19"/>
      <c r="DI41" s="50"/>
      <c r="DJ41" s="19"/>
      <c r="DK41" s="50"/>
      <c r="DL41" s="19"/>
      <c r="DM41" s="50"/>
      <c r="DN41" s="19"/>
      <c r="DO41" s="50"/>
      <c r="DP41" s="19"/>
      <c r="DQ41" s="50"/>
      <c r="DR41" s="52"/>
      <c r="DS41" s="19"/>
      <c r="DT41" s="50"/>
      <c r="DU41" s="19"/>
      <c r="DV41" s="50"/>
      <c r="DW41" s="19"/>
      <c r="DX41" s="50"/>
      <c r="DY41" s="19"/>
      <c r="DZ41" s="50"/>
    </row>
    <row r="42" spans="1:130" s="85" customFormat="1" x14ac:dyDescent="0.2">
      <c r="A42" s="52" t="s">
        <v>25</v>
      </c>
      <c r="B42" s="53">
        <v>5920858</v>
      </c>
      <c r="C42" s="54">
        <v>4730</v>
      </c>
      <c r="D42" s="53">
        <v>4968921</v>
      </c>
      <c r="E42" s="54">
        <v>23164</v>
      </c>
      <c r="F42" s="53">
        <v>786726</v>
      </c>
      <c r="G42" s="54">
        <v>21904</v>
      </c>
      <c r="H42" s="53">
        <v>145226</v>
      </c>
      <c r="I42" s="54">
        <v>7633</v>
      </c>
      <c r="J42" s="19">
        <v>819</v>
      </c>
      <c r="K42" s="50">
        <v>561</v>
      </c>
      <c r="L42" s="52" t="s">
        <v>25</v>
      </c>
      <c r="M42" s="23">
        <v>1051</v>
      </c>
      <c r="N42" s="50">
        <v>822</v>
      </c>
      <c r="O42" s="19">
        <v>2988</v>
      </c>
      <c r="P42" s="50">
        <v>1145</v>
      </c>
      <c r="Q42" s="19">
        <v>4381</v>
      </c>
      <c r="R42" s="50">
        <v>1133</v>
      </c>
      <c r="S42" s="19">
        <v>9840</v>
      </c>
      <c r="T42" s="50">
        <v>2218</v>
      </c>
      <c r="U42" s="19">
        <v>1903</v>
      </c>
      <c r="V42" s="50">
        <v>781</v>
      </c>
      <c r="W42" s="52" t="s">
        <v>25</v>
      </c>
      <c r="X42" s="19">
        <v>243</v>
      </c>
      <c r="Y42" s="50">
        <v>282</v>
      </c>
      <c r="Z42" s="19">
        <v>314</v>
      </c>
      <c r="AA42" s="50">
        <v>322</v>
      </c>
      <c r="AB42" s="19">
        <v>478</v>
      </c>
      <c r="AC42" s="50">
        <v>322</v>
      </c>
      <c r="AD42" s="19">
        <v>8317</v>
      </c>
      <c r="AE42" s="50">
        <v>2320</v>
      </c>
      <c r="AF42" s="19">
        <v>2492</v>
      </c>
      <c r="AG42" s="50">
        <v>1119</v>
      </c>
      <c r="AH42" s="52" t="s">
        <v>25</v>
      </c>
      <c r="AI42" s="19">
        <v>380</v>
      </c>
      <c r="AJ42" s="50">
        <v>294</v>
      </c>
      <c r="AK42" s="19">
        <v>830</v>
      </c>
      <c r="AL42" s="50">
        <v>909</v>
      </c>
      <c r="AM42" s="19">
        <v>21277</v>
      </c>
      <c r="AN42" s="50">
        <v>3689</v>
      </c>
      <c r="AO42" s="19">
        <v>3351</v>
      </c>
      <c r="AP42" s="50">
        <v>1123</v>
      </c>
      <c r="AQ42" s="19">
        <v>4708</v>
      </c>
      <c r="AR42" s="50">
        <v>1328</v>
      </c>
      <c r="AS42" s="52" t="s">
        <v>25</v>
      </c>
      <c r="AT42" s="19">
        <v>23427</v>
      </c>
      <c r="AU42" s="50">
        <v>3689</v>
      </c>
      <c r="AV42" s="19">
        <v>2552</v>
      </c>
      <c r="AW42" s="50">
        <v>1075</v>
      </c>
      <c r="AX42" s="19">
        <v>2238</v>
      </c>
      <c r="AY42" s="50">
        <v>2007</v>
      </c>
      <c r="AZ42" s="19">
        <v>171</v>
      </c>
      <c r="BA42" s="50">
        <v>179</v>
      </c>
      <c r="BB42" s="19">
        <v>1359</v>
      </c>
      <c r="BC42" s="50">
        <v>812</v>
      </c>
      <c r="BD42" s="52" t="s">
        <v>25</v>
      </c>
      <c r="BE42" s="19">
        <v>1395</v>
      </c>
      <c r="BF42" s="50">
        <v>931</v>
      </c>
      <c r="BG42" s="19">
        <v>2610</v>
      </c>
      <c r="BH42" s="50">
        <v>954</v>
      </c>
      <c r="BI42" s="19">
        <v>1701</v>
      </c>
      <c r="BJ42" s="50">
        <v>810</v>
      </c>
      <c r="BK42" s="19">
        <v>1183</v>
      </c>
      <c r="BL42" s="50">
        <v>510</v>
      </c>
      <c r="BM42" s="56" t="s">
        <v>61</v>
      </c>
      <c r="BN42" s="50" t="s">
        <v>61</v>
      </c>
      <c r="BO42" s="52" t="s">
        <v>25</v>
      </c>
      <c r="BP42" s="19">
        <v>220</v>
      </c>
      <c r="BQ42" s="50">
        <v>192</v>
      </c>
      <c r="BR42" s="19">
        <v>2636</v>
      </c>
      <c r="BS42" s="50">
        <v>1240</v>
      </c>
      <c r="BT42" s="19">
        <v>1060</v>
      </c>
      <c r="BU42" s="50">
        <v>648</v>
      </c>
      <c r="BV42" s="19">
        <v>108</v>
      </c>
      <c r="BW42" s="50">
        <v>180</v>
      </c>
      <c r="BX42" s="19">
        <v>1320</v>
      </c>
      <c r="BY42" s="50">
        <v>804</v>
      </c>
      <c r="BZ42" s="52" t="s">
        <v>25</v>
      </c>
      <c r="CA42" s="19">
        <v>150</v>
      </c>
      <c r="CB42" s="50">
        <v>147</v>
      </c>
      <c r="CC42" s="19">
        <v>2630</v>
      </c>
      <c r="CD42" s="50">
        <v>1474</v>
      </c>
      <c r="CE42" s="19">
        <v>1825</v>
      </c>
      <c r="CF42" s="50">
        <v>760</v>
      </c>
      <c r="CG42" s="19">
        <v>848</v>
      </c>
      <c r="CH42" s="50">
        <v>1186</v>
      </c>
      <c r="CI42" s="19">
        <v>2163</v>
      </c>
      <c r="CJ42" s="50">
        <v>847</v>
      </c>
      <c r="CK42" s="52" t="s">
        <v>25</v>
      </c>
      <c r="CL42" s="19">
        <v>4647</v>
      </c>
      <c r="CM42" s="50">
        <v>1478</v>
      </c>
      <c r="CN42" s="19">
        <v>314</v>
      </c>
      <c r="CO42" s="50">
        <v>204</v>
      </c>
      <c r="CP42" s="19">
        <v>1639</v>
      </c>
      <c r="CQ42" s="50">
        <v>755</v>
      </c>
      <c r="CR42" s="19">
        <v>0</v>
      </c>
      <c r="CS42" s="50">
        <v>259</v>
      </c>
      <c r="CT42" s="19">
        <v>954</v>
      </c>
      <c r="CU42" s="50">
        <v>578</v>
      </c>
      <c r="CV42" s="52" t="s">
        <v>25</v>
      </c>
      <c r="CW42" s="19">
        <v>512</v>
      </c>
      <c r="CX42" s="50">
        <v>445</v>
      </c>
      <c r="CY42" s="19">
        <v>3311</v>
      </c>
      <c r="CZ42" s="50">
        <v>1272</v>
      </c>
      <c r="DA42" s="19">
        <v>12884</v>
      </c>
      <c r="DB42" s="50">
        <v>3043</v>
      </c>
      <c r="DC42" s="19">
        <v>1319</v>
      </c>
      <c r="DD42" s="50">
        <v>664</v>
      </c>
      <c r="DE42" s="19">
        <v>498</v>
      </c>
      <c r="DF42" s="50">
        <v>524</v>
      </c>
      <c r="DG42" s="52" t="s">
        <v>25</v>
      </c>
      <c r="DH42" s="19">
        <v>3206</v>
      </c>
      <c r="DI42" s="50">
        <v>1413</v>
      </c>
      <c r="DJ42" s="19">
        <v>1107</v>
      </c>
      <c r="DK42" s="50">
        <v>748</v>
      </c>
      <c r="DL42" s="19">
        <v>177</v>
      </c>
      <c r="DM42" s="50">
        <v>231</v>
      </c>
      <c r="DN42" s="19">
        <v>1331</v>
      </c>
      <c r="DO42" s="50">
        <v>693</v>
      </c>
      <c r="DP42" s="19">
        <v>359</v>
      </c>
      <c r="DQ42" s="50">
        <v>496</v>
      </c>
      <c r="DR42" s="52" t="s">
        <v>25</v>
      </c>
      <c r="DS42" s="19">
        <v>19985</v>
      </c>
      <c r="DT42" s="50">
        <v>2742</v>
      </c>
      <c r="DU42" s="19">
        <v>867</v>
      </c>
      <c r="DV42" s="50">
        <v>658</v>
      </c>
      <c r="DW42" s="19">
        <v>0</v>
      </c>
      <c r="DX42" s="50">
        <v>259</v>
      </c>
      <c r="DY42" s="19">
        <v>19118</v>
      </c>
      <c r="DZ42" s="50">
        <v>2624</v>
      </c>
    </row>
    <row r="43" spans="1:130" s="85" customFormat="1" x14ac:dyDescent="0.2">
      <c r="A43" s="52" t="s">
        <v>26</v>
      </c>
      <c r="B43" s="53">
        <v>978507</v>
      </c>
      <c r="C43" s="54">
        <v>1744</v>
      </c>
      <c r="D43" s="53">
        <v>821709</v>
      </c>
      <c r="E43" s="54">
        <v>7063</v>
      </c>
      <c r="F43" s="53">
        <v>117752</v>
      </c>
      <c r="G43" s="54">
        <v>6986</v>
      </c>
      <c r="H43" s="53">
        <v>35630</v>
      </c>
      <c r="I43" s="54">
        <v>3807</v>
      </c>
      <c r="J43" s="19">
        <v>212</v>
      </c>
      <c r="K43" s="50">
        <v>332</v>
      </c>
      <c r="L43" s="52" t="s">
        <v>26</v>
      </c>
      <c r="M43" s="23">
        <v>650</v>
      </c>
      <c r="N43" s="50">
        <v>561</v>
      </c>
      <c r="O43" s="19">
        <v>1909</v>
      </c>
      <c r="P43" s="50">
        <v>1125</v>
      </c>
      <c r="Q43" s="19">
        <v>672</v>
      </c>
      <c r="R43" s="50">
        <v>487</v>
      </c>
      <c r="S43" s="19">
        <v>5756</v>
      </c>
      <c r="T43" s="50">
        <v>1903</v>
      </c>
      <c r="U43" s="19">
        <v>2185</v>
      </c>
      <c r="V43" s="50">
        <v>870</v>
      </c>
      <c r="W43" s="52" t="s">
        <v>26</v>
      </c>
      <c r="X43" s="19">
        <v>128</v>
      </c>
      <c r="Y43" s="50">
        <v>148</v>
      </c>
      <c r="Z43" s="19">
        <v>71</v>
      </c>
      <c r="AA43" s="50">
        <v>120</v>
      </c>
      <c r="AB43" s="19">
        <v>0</v>
      </c>
      <c r="AC43" s="50">
        <v>237</v>
      </c>
      <c r="AD43" s="19">
        <v>1373</v>
      </c>
      <c r="AE43" s="50">
        <v>1173</v>
      </c>
      <c r="AF43" s="19">
        <v>46</v>
      </c>
      <c r="AG43" s="50">
        <v>87</v>
      </c>
      <c r="AH43" s="52" t="s">
        <v>26</v>
      </c>
      <c r="AI43" s="19">
        <v>0</v>
      </c>
      <c r="AJ43" s="50">
        <v>237</v>
      </c>
      <c r="AK43" s="19">
        <v>1458</v>
      </c>
      <c r="AL43" s="50">
        <v>859</v>
      </c>
      <c r="AM43" s="19">
        <v>1094</v>
      </c>
      <c r="AN43" s="50">
        <v>789</v>
      </c>
      <c r="AO43" s="19">
        <v>251</v>
      </c>
      <c r="AP43" s="50">
        <v>233</v>
      </c>
      <c r="AQ43" s="19">
        <v>169</v>
      </c>
      <c r="AR43" s="50">
        <v>198</v>
      </c>
      <c r="AS43" s="52" t="s">
        <v>26</v>
      </c>
      <c r="AT43" s="19">
        <v>60</v>
      </c>
      <c r="AU43" s="50">
        <v>93</v>
      </c>
      <c r="AV43" s="19">
        <v>321</v>
      </c>
      <c r="AW43" s="50">
        <v>490</v>
      </c>
      <c r="AX43" s="19">
        <v>85</v>
      </c>
      <c r="AY43" s="50">
        <v>118</v>
      </c>
      <c r="AZ43" s="19">
        <v>76</v>
      </c>
      <c r="BA43" s="50">
        <v>102</v>
      </c>
      <c r="BB43" s="19">
        <v>51</v>
      </c>
      <c r="BC43" s="50">
        <v>86</v>
      </c>
      <c r="BD43" s="52" t="s">
        <v>26</v>
      </c>
      <c r="BE43" s="19">
        <v>59</v>
      </c>
      <c r="BF43" s="50">
        <v>97</v>
      </c>
      <c r="BG43" s="19">
        <v>648</v>
      </c>
      <c r="BH43" s="50">
        <v>534</v>
      </c>
      <c r="BI43" s="19">
        <v>1323</v>
      </c>
      <c r="BJ43" s="50">
        <v>603</v>
      </c>
      <c r="BK43" s="19">
        <v>242</v>
      </c>
      <c r="BL43" s="50">
        <v>356</v>
      </c>
      <c r="BM43" s="19">
        <v>564</v>
      </c>
      <c r="BN43" s="50">
        <v>481</v>
      </c>
      <c r="BO43" s="52" t="s">
        <v>26</v>
      </c>
      <c r="BP43" s="56" t="s">
        <v>61</v>
      </c>
      <c r="BQ43" s="50" t="s">
        <v>61</v>
      </c>
      <c r="BR43" s="19">
        <v>340</v>
      </c>
      <c r="BS43" s="50">
        <v>424</v>
      </c>
      <c r="BT43" s="19">
        <v>548</v>
      </c>
      <c r="BU43" s="50">
        <v>386</v>
      </c>
      <c r="BV43" s="19">
        <v>0</v>
      </c>
      <c r="BW43" s="50">
        <v>237</v>
      </c>
      <c r="BX43" s="19">
        <v>0</v>
      </c>
      <c r="BY43" s="50">
        <v>237</v>
      </c>
      <c r="BZ43" s="52" t="s">
        <v>26</v>
      </c>
      <c r="CA43" s="19">
        <v>660</v>
      </c>
      <c r="CB43" s="50">
        <v>688</v>
      </c>
      <c r="CC43" s="19">
        <v>246</v>
      </c>
      <c r="CD43" s="50">
        <v>282</v>
      </c>
      <c r="CE43" s="19">
        <v>1072</v>
      </c>
      <c r="CF43" s="50">
        <v>1127</v>
      </c>
      <c r="CG43" s="19">
        <v>1677</v>
      </c>
      <c r="CH43" s="50">
        <v>1012</v>
      </c>
      <c r="CI43" s="19">
        <v>89</v>
      </c>
      <c r="CJ43" s="50">
        <v>118</v>
      </c>
      <c r="CK43" s="52" t="s">
        <v>26</v>
      </c>
      <c r="CL43" s="19">
        <v>182</v>
      </c>
      <c r="CM43" s="50">
        <v>174</v>
      </c>
      <c r="CN43" s="19">
        <v>1620</v>
      </c>
      <c r="CO43" s="50">
        <v>861</v>
      </c>
      <c r="CP43" s="19">
        <v>419</v>
      </c>
      <c r="CQ43" s="50">
        <v>319</v>
      </c>
      <c r="CR43" s="19">
        <v>0</v>
      </c>
      <c r="CS43" s="50">
        <v>237</v>
      </c>
      <c r="CT43" s="19">
        <v>110</v>
      </c>
      <c r="CU43" s="50">
        <v>150</v>
      </c>
      <c r="CV43" s="52" t="s">
        <v>26</v>
      </c>
      <c r="CW43" s="19">
        <v>295</v>
      </c>
      <c r="CX43" s="50">
        <v>258</v>
      </c>
      <c r="CY43" s="19">
        <v>111</v>
      </c>
      <c r="CZ43" s="50">
        <v>193</v>
      </c>
      <c r="DA43" s="19">
        <v>2101</v>
      </c>
      <c r="DB43" s="50">
        <v>1013</v>
      </c>
      <c r="DC43" s="19">
        <v>964</v>
      </c>
      <c r="DD43" s="50">
        <v>618</v>
      </c>
      <c r="DE43" s="19">
        <v>0</v>
      </c>
      <c r="DF43" s="50">
        <v>237</v>
      </c>
      <c r="DG43" s="52" t="s">
        <v>26</v>
      </c>
      <c r="DH43" s="19">
        <v>497</v>
      </c>
      <c r="DI43" s="50">
        <v>401</v>
      </c>
      <c r="DJ43" s="19">
        <v>3250</v>
      </c>
      <c r="DK43" s="50">
        <v>1281</v>
      </c>
      <c r="DL43" s="19">
        <v>0</v>
      </c>
      <c r="DM43" s="50">
        <v>237</v>
      </c>
      <c r="DN43" s="19">
        <v>357</v>
      </c>
      <c r="DO43" s="50">
        <v>267</v>
      </c>
      <c r="DP43" s="19">
        <v>1689</v>
      </c>
      <c r="DQ43" s="50">
        <v>672</v>
      </c>
      <c r="DR43" s="52" t="s">
        <v>26</v>
      </c>
      <c r="DS43" s="19">
        <v>3416</v>
      </c>
      <c r="DT43" s="50">
        <v>1125</v>
      </c>
      <c r="DU43" s="19">
        <v>11</v>
      </c>
      <c r="DV43" s="50">
        <v>19</v>
      </c>
      <c r="DW43" s="19">
        <v>0</v>
      </c>
      <c r="DX43" s="50">
        <v>237</v>
      </c>
      <c r="DY43" s="19">
        <v>3405</v>
      </c>
      <c r="DZ43" s="50">
        <v>1124</v>
      </c>
    </row>
    <row r="44" spans="1:130" ht="13.5" thickBot="1" x14ac:dyDescent="0.25">
      <c r="A44" s="52"/>
      <c r="B44" s="53"/>
      <c r="C44" s="54"/>
      <c r="D44" s="53"/>
      <c r="E44" s="54"/>
      <c r="F44" s="53"/>
      <c r="G44" s="54"/>
      <c r="H44" s="53"/>
      <c r="I44" s="54"/>
      <c r="J44" s="19"/>
      <c r="K44" s="50"/>
      <c r="L44" s="52"/>
      <c r="M44" s="19"/>
      <c r="N44" s="50"/>
      <c r="O44" s="19"/>
      <c r="P44" s="50"/>
      <c r="Q44" s="19"/>
      <c r="R44" s="50"/>
      <c r="S44" s="19"/>
      <c r="T44" s="50"/>
      <c r="U44" s="19"/>
      <c r="V44" s="50"/>
      <c r="W44" s="52"/>
      <c r="X44" s="19"/>
      <c r="Y44" s="50"/>
      <c r="Z44" s="19"/>
      <c r="AA44" s="50"/>
      <c r="AB44" s="19"/>
      <c r="AC44" s="50"/>
      <c r="AD44" s="19"/>
      <c r="AE44" s="50"/>
      <c r="AF44" s="19"/>
      <c r="AG44" s="50"/>
      <c r="AH44" s="52"/>
      <c r="AI44" s="19"/>
      <c r="AJ44" s="50"/>
      <c r="AK44" s="19"/>
      <c r="AL44" s="50"/>
      <c r="AM44" s="19"/>
      <c r="AN44" s="50"/>
      <c r="AO44" s="19"/>
      <c r="AP44" s="50"/>
      <c r="AQ44" s="19"/>
      <c r="AR44" s="50"/>
      <c r="AS44" s="52"/>
      <c r="AT44" s="19"/>
      <c r="AU44" s="50"/>
      <c r="AV44" s="19"/>
      <c r="AW44" s="50"/>
      <c r="AX44" s="19"/>
      <c r="AY44" s="50"/>
      <c r="AZ44" s="19"/>
      <c r="BA44" s="50"/>
      <c r="BB44" s="19"/>
      <c r="BC44" s="50"/>
      <c r="BD44" s="52"/>
      <c r="BE44" s="19"/>
      <c r="BF44" s="50"/>
      <c r="BG44" s="19"/>
      <c r="BH44" s="50"/>
      <c r="BI44" s="19"/>
      <c r="BJ44" s="50"/>
      <c r="BK44" s="19"/>
      <c r="BL44" s="50"/>
      <c r="BM44" s="19"/>
      <c r="BN44" s="50"/>
      <c r="BO44" s="52"/>
      <c r="BP44" s="19"/>
      <c r="BQ44" s="50"/>
      <c r="BR44" s="19"/>
      <c r="BS44" s="50"/>
      <c r="BT44" s="19"/>
      <c r="BU44" s="50"/>
      <c r="BV44" s="19"/>
      <c r="BW44" s="50"/>
      <c r="BX44" s="19"/>
      <c r="BY44" s="50"/>
      <c r="BZ44" s="52"/>
      <c r="CA44" s="19"/>
      <c r="CB44" s="50"/>
      <c r="CC44" s="19"/>
      <c r="CD44" s="50"/>
      <c r="CE44" s="19"/>
      <c r="CF44" s="50"/>
      <c r="CG44" s="19"/>
      <c r="CH44" s="50"/>
      <c r="CI44" s="19"/>
      <c r="CJ44" s="50"/>
      <c r="CK44" s="52"/>
      <c r="CL44" s="19"/>
      <c r="CM44" s="50"/>
      <c r="CN44" s="19"/>
      <c r="CO44" s="50"/>
      <c r="CP44" s="19"/>
      <c r="CQ44" s="50"/>
      <c r="CR44" s="19"/>
      <c r="CS44" s="50"/>
      <c r="CT44" s="19"/>
      <c r="CU44" s="50"/>
      <c r="CV44" s="52"/>
      <c r="CW44" s="19"/>
      <c r="CX44" s="50"/>
      <c r="CY44" s="19"/>
      <c r="CZ44" s="50"/>
      <c r="DA44" s="19"/>
      <c r="DB44" s="50"/>
      <c r="DC44" s="19"/>
      <c r="DD44" s="50"/>
      <c r="DE44" s="19"/>
      <c r="DF44" s="50"/>
      <c r="DG44" s="52"/>
      <c r="DH44" s="19"/>
      <c r="DI44" s="50"/>
      <c r="DJ44" s="19"/>
      <c r="DK44" s="50"/>
      <c r="DL44" s="19"/>
      <c r="DM44" s="50"/>
      <c r="DN44" s="19"/>
      <c r="DO44" s="50"/>
      <c r="DP44" s="19"/>
      <c r="DQ44" s="50"/>
      <c r="DR44" s="52"/>
      <c r="DS44" s="19"/>
      <c r="DT44" s="50"/>
      <c r="DU44" s="19"/>
      <c r="DV44" s="50"/>
      <c r="DW44" s="19"/>
      <c r="DX44" s="50"/>
      <c r="DY44" s="19"/>
      <c r="DZ44" s="50"/>
    </row>
    <row r="45" spans="1:130" s="118" customFormat="1" ht="12.75" customHeight="1" thickBot="1" x14ac:dyDescent="0.25">
      <c r="A45" s="94" t="s">
        <v>130</v>
      </c>
      <c r="B45" s="95" t="s">
        <v>56</v>
      </c>
      <c r="C45" s="95"/>
      <c r="D45" s="95" t="s">
        <v>57</v>
      </c>
      <c r="E45" s="95"/>
      <c r="F45" s="95" t="s">
        <v>60</v>
      </c>
      <c r="G45" s="95"/>
      <c r="H45" s="96" t="s">
        <v>59</v>
      </c>
      <c r="I45" s="97"/>
      <c r="J45" s="97"/>
      <c r="K45" s="98"/>
      <c r="L45" s="94" t="s">
        <v>130</v>
      </c>
      <c r="M45" s="96" t="s">
        <v>146</v>
      </c>
      <c r="N45" s="97"/>
      <c r="O45" s="97"/>
      <c r="P45" s="97"/>
      <c r="Q45" s="97"/>
      <c r="R45" s="97"/>
      <c r="S45" s="97"/>
      <c r="T45" s="97"/>
      <c r="U45" s="97"/>
      <c r="V45" s="98"/>
      <c r="W45" s="94" t="s">
        <v>130</v>
      </c>
      <c r="X45" s="96" t="s">
        <v>146</v>
      </c>
      <c r="Y45" s="97"/>
      <c r="Z45" s="97"/>
      <c r="AA45" s="97"/>
      <c r="AB45" s="97"/>
      <c r="AC45" s="97"/>
      <c r="AD45" s="97"/>
      <c r="AE45" s="97"/>
      <c r="AF45" s="97"/>
      <c r="AG45" s="98"/>
      <c r="AH45" s="94" t="s">
        <v>130</v>
      </c>
      <c r="AI45" s="96" t="s">
        <v>146</v>
      </c>
      <c r="AJ45" s="97"/>
      <c r="AK45" s="97"/>
      <c r="AL45" s="97"/>
      <c r="AM45" s="97"/>
      <c r="AN45" s="97"/>
      <c r="AO45" s="97"/>
      <c r="AP45" s="97"/>
      <c r="AQ45" s="97"/>
      <c r="AR45" s="98"/>
      <c r="AS45" s="94" t="s">
        <v>130</v>
      </c>
      <c r="AT45" s="96" t="s">
        <v>146</v>
      </c>
      <c r="AU45" s="97"/>
      <c r="AV45" s="97"/>
      <c r="AW45" s="97"/>
      <c r="AX45" s="97"/>
      <c r="AY45" s="97"/>
      <c r="AZ45" s="97"/>
      <c r="BA45" s="97"/>
      <c r="BB45" s="97"/>
      <c r="BC45" s="98"/>
      <c r="BD45" s="94" t="s">
        <v>130</v>
      </c>
      <c r="BE45" s="96" t="s">
        <v>146</v>
      </c>
      <c r="BF45" s="97"/>
      <c r="BG45" s="97"/>
      <c r="BH45" s="97"/>
      <c r="BI45" s="97"/>
      <c r="BJ45" s="97"/>
      <c r="BK45" s="97"/>
      <c r="BL45" s="97"/>
      <c r="BM45" s="97"/>
      <c r="BN45" s="98"/>
      <c r="BO45" s="94" t="s">
        <v>130</v>
      </c>
      <c r="BP45" s="96" t="s">
        <v>146</v>
      </c>
      <c r="BQ45" s="97"/>
      <c r="BR45" s="97"/>
      <c r="BS45" s="97"/>
      <c r="BT45" s="97"/>
      <c r="BU45" s="97"/>
      <c r="BV45" s="97"/>
      <c r="BW45" s="97"/>
      <c r="BX45" s="97"/>
      <c r="BY45" s="98"/>
      <c r="BZ45" s="94" t="s">
        <v>130</v>
      </c>
      <c r="CA45" s="96" t="s">
        <v>146</v>
      </c>
      <c r="CB45" s="97"/>
      <c r="CC45" s="97"/>
      <c r="CD45" s="97"/>
      <c r="CE45" s="97"/>
      <c r="CF45" s="97"/>
      <c r="CG45" s="97"/>
      <c r="CH45" s="97"/>
      <c r="CI45" s="97"/>
      <c r="CJ45" s="98"/>
      <c r="CK45" s="94" t="s">
        <v>130</v>
      </c>
      <c r="CL45" s="96" t="s">
        <v>146</v>
      </c>
      <c r="CM45" s="97"/>
      <c r="CN45" s="97"/>
      <c r="CO45" s="97"/>
      <c r="CP45" s="97"/>
      <c r="CQ45" s="97"/>
      <c r="CR45" s="97"/>
      <c r="CS45" s="97"/>
      <c r="CT45" s="97"/>
      <c r="CU45" s="98"/>
      <c r="CV45" s="94" t="s">
        <v>130</v>
      </c>
      <c r="CW45" s="96" t="s">
        <v>146</v>
      </c>
      <c r="CX45" s="97"/>
      <c r="CY45" s="97"/>
      <c r="CZ45" s="97"/>
      <c r="DA45" s="97"/>
      <c r="DB45" s="97"/>
      <c r="DC45" s="97"/>
      <c r="DD45" s="97"/>
      <c r="DE45" s="97"/>
      <c r="DF45" s="98"/>
      <c r="DG45" s="94" t="s">
        <v>130</v>
      </c>
      <c r="DH45" s="96" t="s">
        <v>146</v>
      </c>
      <c r="DI45" s="97"/>
      <c r="DJ45" s="97"/>
      <c r="DK45" s="97"/>
      <c r="DL45" s="97"/>
      <c r="DM45" s="97"/>
      <c r="DN45" s="97"/>
      <c r="DO45" s="97"/>
      <c r="DP45" s="97"/>
      <c r="DQ45" s="98"/>
      <c r="DR45" s="94" t="s">
        <v>130</v>
      </c>
      <c r="DS45" s="99" t="s">
        <v>132</v>
      </c>
      <c r="DT45" s="99"/>
      <c r="DU45" s="99"/>
      <c r="DV45" s="99"/>
      <c r="DW45" s="99"/>
      <c r="DX45" s="99"/>
      <c r="DY45" s="99"/>
      <c r="DZ45" s="99"/>
    </row>
    <row r="46" spans="1:130" s="85" customFormat="1" ht="12.75" customHeight="1" x14ac:dyDescent="0.2">
      <c r="A46" s="100"/>
      <c r="B46" s="101"/>
      <c r="C46" s="101"/>
      <c r="D46" s="101"/>
      <c r="E46" s="101"/>
      <c r="F46" s="101"/>
      <c r="G46" s="101"/>
      <c r="H46" s="102" t="s">
        <v>58</v>
      </c>
      <c r="I46" s="103"/>
      <c r="J46" s="104" t="s">
        <v>0</v>
      </c>
      <c r="K46" s="105"/>
      <c r="L46" s="100"/>
      <c r="M46" s="106" t="s">
        <v>1</v>
      </c>
      <c r="N46" s="105"/>
      <c r="O46" s="106" t="s">
        <v>2</v>
      </c>
      <c r="P46" s="105"/>
      <c r="Q46" s="106" t="s">
        <v>3</v>
      </c>
      <c r="R46" s="105"/>
      <c r="S46" s="106" t="s">
        <v>4</v>
      </c>
      <c r="T46" s="105"/>
      <c r="U46" s="106" t="s">
        <v>5</v>
      </c>
      <c r="V46" s="105"/>
      <c r="W46" s="100"/>
      <c r="X46" s="106" t="s">
        <v>6</v>
      </c>
      <c r="Y46" s="105"/>
      <c r="Z46" s="106" t="s">
        <v>7</v>
      </c>
      <c r="AA46" s="105"/>
      <c r="AB46" s="106" t="s">
        <v>8</v>
      </c>
      <c r="AC46" s="105"/>
      <c r="AD46" s="106" t="s">
        <v>9</v>
      </c>
      <c r="AE46" s="105"/>
      <c r="AF46" s="106" t="s">
        <v>10</v>
      </c>
      <c r="AG46" s="105"/>
      <c r="AH46" s="100"/>
      <c r="AI46" s="107" t="s">
        <v>11</v>
      </c>
      <c r="AJ46" s="108"/>
      <c r="AK46" s="107" t="s">
        <v>12</v>
      </c>
      <c r="AL46" s="108"/>
      <c r="AM46" s="107" t="s">
        <v>13</v>
      </c>
      <c r="AN46" s="108"/>
      <c r="AO46" s="106" t="s">
        <v>14</v>
      </c>
      <c r="AP46" s="105"/>
      <c r="AQ46" s="106" t="s">
        <v>15</v>
      </c>
      <c r="AR46" s="105"/>
      <c r="AS46" s="100"/>
      <c r="AT46" s="106" t="s">
        <v>16</v>
      </c>
      <c r="AU46" s="105"/>
      <c r="AV46" s="106" t="s">
        <v>17</v>
      </c>
      <c r="AW46" s="105"/>
      <c r="AX46" s="107" t="s">
        <v>18</v>
      </c>
      <c r="AY46" s="108"/>
      <c r="AZ46" s="106" t="s">
        <v>19</v>
      </c>
      <c r="BA46" s="105"/>
      <c r="BB46" s="106" t="s">
        <v>20</v>
      </c>
      <c r="BC46" s="105"/>
      <c r="BD46" s="100"/>
      <c r="BE46" s="106" t="s">
        <v>21</v>
      </c>
      <c r="BF46" s="105"/>
      <c r="BG46" s="106" t="s">
        <v>22</v>
      </c>
      <c r="BH46" s="105"/>
      <c r="BI46" s="106" t="s">
        <v>23</v>
      </c>
      <c r="BJ46" s="105"/>
      <c r="BK46" s="106" t="s">
        <v>24</v>
      </c>
      <c r="BL46" s="105"/>
      <c r="BM46" s="106" t="s">
        <v>25</v>
      </c>
      <c r="BN46" s="105"/>
      <c r="BO46" s="100"/>
      <c r="BP46" s="106" t="s">
        <v>26</v>
      </c>
      <c r="BQ46" s="105"/>
      <c r="BR46" s="106" t="s">
        <v>27</v>
      </c>
      <c r="BS46" s="105"/>
      <c r="BT46" s="106" t="s">
        <v>28</v>
      </c>
      <c r="BU46" s="105"/>
      <c r="BV46" s="106" t="s">
        <v>29</v>
      </c>
      <c r="BW46" s="105"/>
      <c r="BX46" s="106" t="s">
        <v>30</v>
      </c>
      <c r="BY46" s="105"/>
      <c r="BZ46" s="100"/>
      <c r="CA46" s="106" t="s">
        <v>31</v>
      </c>
      <c r="CB46" s="105"/>
      <c r="CC46" s="106" t="s">
        <v>32</v>
      </c>
      <c r="CD46" s="105"/>
      <c r="CE46" s="106" t="s">
        <v>33</v>
      </c>
      <c r="CF46" s="105"/>
      <c r="CG46" s="106" t="s">
        <v>34</v>
      </c>
      <c r="CH46" s="105"/>
      <c r="CI46" s="106" t="s">
        <v>35</v>
      </c>
      <c r="CJ46" s="105"/>
      <c r="CK46" s="100"/>
      <c r="CL46" s="106" t="s">
        <v>36</v>
      </c>
      <c r="CM46" s="105"/>
      <c r="CN46" s="106" t="s">
        <v>37</v>
      </c>
      <c r="CO46" s="105"/>
      <c r="CP46" s="106" t="s">
        <v>38</v>
      </c>
      <c r="CQ46" s="105"/>
      <c r="CR46" s="106" t="s">
        <v>40</v>
      </c>
      <c r="CS46" s="105"/>
      <c r="CT46" s="107" t="s">
        <v>41</v>
      </c>
      <c r="CU46" s="108"/>
      <c r="CV46" s="100"/>
      <c r="CW46" s="107" t="s">
        <v>42</v>
      </c>
      <c r="CX46" s="108"/>
      <c r="CY46" s="107" t="s">
        <v>43</v>
      </c>
      <c r="CZ46" s="108"/>
      <c r="DA46" s="106" t="s">
        <v>44</v>
      </c>
      <c r="DB46" s="105"/>
      <c r="DC46" s="106" t="s">
        <v>45</v>
      </c>
      <c r="DD46" s="105"/>
      <c r="DE46" s="106" t="s">
        <v>46</v>
      </c>
      <c r="DF46" s="105"/>
      <c r="DG46" s="100"/>
      <c r="DH46" s="106" t="s">
        <v>47</v>
      </c>
      <c r="DI46" s="105"/>
      <c r="DJ46" s="106" t="s">
        <v>48</v>
      </c>
      <c r="DK46" s="105"/>
      <c r="DL46" s="106" t="s">
        <v>49</v>
      </c>
      <c r="DM46" s="105"/>
      <c r="DN46" s="106" t="s">
        <v>50</v>
      </c>
      <c r="DO46" s="105"/>
      <c r="DP46" s="106" t="s">
        <v>51</v>
      </c>
      <c r="DQ46" s="109"/>
      <c r="DR46" s="100"/>
      <c r="DS46" s="110" t="s">
        <v>58</v>
      </c>
      <c r="DT46" s="110"/>
      <c r="DU46" s="110" t="s">
        <v>39</v>
      </c>
      <c r="DV46" s="110"/>
      <c r="DW46" s="110" t="s">
        <v>63</v>
      </c>
      <c r="DX46" s="110"/>
      <c r="DY46" s="110" t="s">
        <v>64</v>
      </c>
      <c r="DZ46" s="110"/>
    </row>
    <row r="47" spans="1:130" s="85" customFormat="1" ht="13.5" thickBot="1" x14ac:dyDescent="0.25">
      <c r="A47" s="111"/>
      <c r="B47" s="12" t="s">
        <v>52</v>
      </c>
      <c r="C47" s="13" t="s">
        <v>53</v>
      </c>
      <c r="D47" s="14" t="s">
        <v>52</v>
      </c>
      <c r="E47" s="13" t="s">
        <v>53</v>
      </c>
      <c r="F47" s="14" t="s">
        <v>52</v>
      </c>
      <c r="G47" s="13" t="s">
        <v>53</v>
      </c>
      <c r="H47" s="14" t="s">
        <v>52</v>
      </c>
      <c r="I47" s="13" t="s">
        <v>53</v>
      </c>
      <c r="J47" s="24" t="s">
        <v>52</v>
      </c>
      <c r="K47" s="4" t="s">
        <v>53</v>
      </c>
      <c r="L47" s="111"/>
      <c r="M47" s="27" t="s">
        <v>52</v>
      </c>
      <c r="N47" s="4" t="s">
        <v>53</v>
      </c>
      <c r="O47" s="27" t="s">
        <v>52</v>
      </c>
      <c r="P47" s="4" t="s">
        <v>53</v>
      </c>
      <c r="Q47" s="27" t="s">
        <v>52</v>
      </c>
      <c r="R47" s="4" t="s">
        <v>53</v>
      </c>
      <c r="S47" s="27" t="s">
        <v>52</v>
      </c>
      <c r="T47" s="4" t="s">
        <v>53</v>
      </c>
      <c r="U47" s="27" t="s">
        <v>52</v>
      </c>
      <c r="V47" s="4" t="s">
        <v>53</v>
      </c>
      <c r="W47" s="111"/>
      <c r="X47" s="27" t="s">
        <v>52</v>
      </c>
      <c r="Y47" s="4" t="s">
        <v>53</v>
      </c>
      <c r="Z47" s="27" t="s">
        <v>52</v>
      </c>
      <c r="AA47" s="4" t="s">
        <v>53</v>
      </c>
      <c r="AB47" s="27" t="s">
        <v>52</v>
      </c>
      <c r="AC47" s="4" t="s">
        <v>53</v>
      </c>
      <c r="AD47" s="27" t="s">
        <v>52</v>
      </c>
      <c r="AE47" s="4" t="s">
        <v>53</v>
      </c>
      <c r="AF47" s="27" t="s">
        <v>52</v>
      </c>
      <c r="AG47" s="4" t="s">
        <v>53</v>
      </c>
      <c r="AH47" s="111"/>
      <c r="AI47" s="27" t="s">
        <v>52</v>
      </c>
      <c r="AJ47" s="4" t="s">
        <v>53</v>
      </c>
      <c r="AK47" s="27" t="s">
        <v>52</v>
      </c>
      <c r="AL47" s="4" t="s">
        <v>53</v>
      </c>
      <c r="AM47" s="27" t="s">
        <v>52</v>
      </c>
      <c r="AN47" s="4" t="s">
        <v>53</v>
      </c>
      <c r="AO47" s="27" t="s">
        <v>52</v>
      </c>
      <c r="AP47" s="4" t="s">
        <v>53</v>
      </c>
      <c r="AQ47" s="27" t="s">
        <v>52</v>
      </c>
      <c r="AR47" s="4" t="s">
        <v>53</v>
      </c>
      <c r="AS47" s="111"/>
      <c r="AT47" s="27" t="s">
        <v>52</v>
      </c>
      <c r="AU47" s="4" t="s">
        <v>53</v>
      </c>
      <c r="AV47" s="27" t="s">
        <v>52</v>
      </c>
      <c r="AW47" s="4" t="s">
        <v>53</v>
      </c>
      <c r="AX47" s="27" t="s">
        <v>52</v>
      </c>
      <c r="AY47" s="4" t="s">
        <v>53</v>
      </c>
      <c r="AZ47" s="27" t="s">
        <v>52</v>
      </c>
      <c r="BA47" s="4" t="s">
        <v>53</v>
      </c>
      <c r="BB47" s="27" t="s">
        <v>52</v>
      </c>
      <c r="BC47" s="4" t="s">
        <v>53</v>
      </c>
      <c r="BD47" s="111"/>
      <c r="BE47" s="27" t="s">
        <v>52</v>
      </c>
      <c r="BF47" s="4" t="s">
        <v>53</v>
      </c>
      <c r="BG47" s="27" t="s">
        <v>52</v>
      </c>
      <c r="BH47" s="4" t="s">
        <v>53</v>
      </c>
      <c r="BI47" s="27" t="s">
        <v>52</v>
      </c>
      <c r="BJ47" s="4" t="s">
        <v>53</v>
      </c>
      <c r="BK47" s="27" t="s">
        <v>52</v>
      </c>
      <c r="BL47" s="4" t="s">
        <v>53</v>
      </c>
      <c r="BM47" s="27" t="s">
        <v>52</v>
      </c>
      <c r="BN47" s="4" t="s">
        <v>53</v>
      </c>
      <c r="BO47" s="111"/>
      <c r="BP47" s="27" t="s">
        <v>52</v>
      </c>
      <c r="BQ47" s="4" t="s">
        <v>53</v>
      </c>
      <c r="BR47" s="27" t="s">
        <v>52</v>
      </c>
      <c r="BS47" s="4" t="s">
        <v>53</v>
      </c>
      <c r="BT47" s="27" t="s">
        <v>52</v>
      </c>
      <c r="BU47" s="4" t="s">
        <v>53</v>
      </c>
      <c r="BV47" s="27" t="s">
        <v>52</v>
      </c>
      <c r="BW47" s="4" t="s">
        <v>53</v>
      </c>
      <c r="BX47" s="27" t="s">
        <v>52</v>
      </c>
      <c r="BY47" s="4" t="s">
        <v>53</v>
      </c>
      <c r="BZ47" s="111"/>
      <c r="CA47" s="27" t="s">
        <v>52</v>
      </c>
      <c r="CB47" s="4" t="s">
        <v>53</v>
      </c>
      <c r="CC47" s="27" t="s">
        <v>52</v>
      </c>
      <c r="CD47" s="4" t="s">
        <v>53</v>
      </c>
      <c r="CE47" s="27" t="s">
        <v>52</v>
      </c>
      <c r="CF47" s="4" t="s">
        <v>53</v>
      </c>
      <c r="CG47" s="27" t="s">
        <v>52</v>
      </c>
      <c r="CH47" s="4" t="s">
        <v>53</v>
      </c>
      <c r="CI47" s="27" t="s">
        <v>52</v>
      </c>
      <c r="CJ47" s="4" t="s">
        <v>53</v>
      </c>
      <c r="CK47" s="111"/>
      <c r="CL47" s="27" t="s">
        <v>52</v>
      </c>
      <c r="CM47" s="4" t="s">
        <v>53</v>
      </c>
      <c r="CN47" s="27" t="s">
        <v>52</v>
      </c>
      <c r="CO47" s="4" t="s">
        <v>53</v>
      </c>
      <c r="CP47" s="27" t="s">
        <v>52</v>
      </c>
      <c r="CQ47" s="4" t="s">
        <v>53</v>
      </c>
      <c r="CR47" s="27" t="s">
        <v>52</v>
      </c>
      <c r="CS47" s="4" t="s">
        <v>53</v>
      </c>
      <c r="CT47" s="27" t="s">
        <v>52</v>
      </c>
      <c r="CU47" s="4" t="s">
        <v>53</v>
      </c>
      <c r="CV47" s="111"/>
      <c r="CW47" s="27" t="s">
        <v>52</v>
      </c>
      <c r="CX47" s="4" t="s">
        <v>53</v>
      </c>
      <c r="CY47" s="27" t="s">
        <v>52</v>
      </c>
      <c r="CZ47" s="4" t="s">
        <v>53</v>
      </c>
      <c r="DA47" s="27" t="s">
        <v>52</v>
      </c>
      <c r="DB47" s="4" t="s">
        <v>53</v>
      </c>
      <c r="DC47" s="27" t="s">
        <v>52</v>
      </c>
      <c r="DD47" s="4" t="s">
        <v>53</v>
      </c>
      <c r="DE47" s="27" t="s">
        <v>52</v>
      </c>
      <c r="DF47" s="4" t="s">
        <v>53</v>
      </c>
      <c r="DG47" s="111"/>
      <c r="DH47" s="27" t="s">
        <v>52</v>
      </c>
      <c r="DI47" s="4" t="s">
        <v>53</v>
      </c>
      <c r="DJ47" s="27" t="s">
        <v>52</v>
      </c>
      <c r="DK47" s="4" t="s">
        <v>53</v>
      </c>
      <c r="DL47" s="27" t="s">
        <v>52</v>
      </c>
      <c r="DM47" s="4" t="s">
        <v>53</v>
      </c>
      <c r="DN47" s="27" t="s">
        <v>52</v>
      </c>
      <c r="DO47" s="4" t="s">
        <v>53</v>
      </c>
      <c r="DP47" s="27" t="s">
        <v>52</v>
      </c>
      <c r="DQ47" s="4" t="s">
        <v>53</v>
      </c>
      <c r="DR47" s="111"/>
      <c r="DS47" s="27" t="s">
        <v>52</v>
      </c>
      <c r="DT47" s="4" t="s">
        <v>53</v>
      </c>
      <c r="DU47" s="27" t="s">
        <v>52</v>
      </c>
      <c r="DV47" s="4" t="s">
        <v>53</v>
      </c>
      <c r="DW47" s="27" t="s">
        <v>52</v>
      </c>
      <c r="DX47" s="4" t="s">
        <v>53</v>
      </c>
      <c r="DY47" s="27" t="s">
        <v>52</v>
      </c>
      <c r="DZ47" s="4" t="s">
        <v>53</v>
      </c>
    </row>
    <row r="48" spans="1:130" s="85" customFormat="1" x14ac:dyDescent="0.2">
      <c r="A48" s="58"/>
      <c r="B48" s="18"/>
      <c r="C48" s="17"/>
      <c r="D48" s="18"/>
      <c r="E48" s="17"/>
      <c r="F48" s="18"/>
      <c r="G48" s="17"/>
      <c r="H48" s="18"/>
      <c r="I48" s="17"/>
      <c r="J48" s="18"/>
      <c r="K48" s="17"/>
      <c r="L48" s="49"/>
      <c r="M48" s="18"/>
      <c r="N48" s="11"/>
      <c r="O48" s="18"/>
      <c r="P48" s="11"/>
      <c r="Q48" s="18"/>
      <c r="R48" s="11"/>
      <c r="S48" s="18"/>
      <c r="T48" s="11"/>
      <c r="U48" s="18"/>
      <c r="V48" s="11"/>
      <c r="W48" s="49"/>
      <c r="X48" s="18"/>
      <c r="Y48" s="11"/>
      <c r="Z48" s="18"/>
      <c r="AA48" s="11"/>
      <c r="AB48" s="18"/>
      <c r="AC48" s="11"/>
      <c r="AD48" s="18"/>
      <c r="AE48" s="11"/>
      <c r="AF48" s="18"/>
      <c r="AG48" s="11"/>
      <c r="AH48" s="49"/>
      <c r="AI48" s="18"/>
      <c r="AJ48" s="11"/>
      <c r="AK48" s="18"/>
      <c r="AL48" s="11"/>
      <c r="AM48" s="18"/>
      <c r="AN48" s="11"/>
      <c r="AO48" s="18"/>
      <c r="AP48" s="11"/>
      <c r="AQ48" s="18"/>
      <c r="AR48" s="11"/>
      <c r="AS48" s="49"/>
      <c r="AT48" s="18"/>
      <c r="AU48" s="11"/>
      <c r="AV48" s="18"/>
      <c r="AW48" s="11"/>
      <c r="AX48" s="18"/>
      <c r="AY48" s="11"/>
      <c r="AZ48" s="18"/>
      <c r="BA48" s="11"/>
      <c r="BB48" s="18"/>
      <c r="BC48" s="11"/>
      <c r="BD48" s="49"/>
      <c r="BE48" s="18"/>
      <c r="BF48" s="11"/>
      <c r="BG48" s="18"/>
      <c r="BH48" s="11"/>
      <c r="BI48" s="18"/>
      <c r="BJ48" s="11"/>
      <c r="BK48" s="18"/>
      <c r="BL48" s="11"/>
      <c r="BM48" s="18"/>
      <c r="BN48" s="11"/>
      <c r="BO48" s="49"/>
      <c r="BP48" s="18"/>
      <c r="BQ48" s="11"/>
      <c r="BR48" s="18"/>
      <c r="BS48" s="11"/>
      <c r="BT48" s="18"/>
      <c r="BU48" s="11"/>
      <c r="BV48" s="18"/>
      <c r="BW48" s="11"/>
      <c r="BX48" s="18"/>
      <c r="BY48" s="11"/>
      <c r="BZ48" s="49"/>
      <c r="CA48" s="18"/>
      <c r="CB48" s="11"/>
      <c r="CC48" s="18"/>
      <c r="CD48" s="11"/>
      <c r="CE48" s="18"/>
      <c r="CF48" s="11"/>
      <c r="CG48" s="18"/>
      <c r="CH48" s="11"/>
      <c r="CI48" s="18"/>
      <c r="CJ48" s="11"/>
      <c r="CK48" s="49"/>
      <c r="CL48" s="18"/>
      <c r="CM48" s="11"/>
      <c r="CN48" s="18"/>
      <c r="CO48" s="11"/>
      <c r="CP48" s="18"/>
      <c r="CQ48" s="11"/>
      <c r="CR48" s="18"/>
      <c r="CS48" s="11"/>
      <c r="CT48" s="18"/>
      <c r="CU48" s="11"/>
      <c r="CV48" s="49"/>
      <c r="CW48" s="18"/>
      <c r="CX48" s="11"/>
      <c r="CY48" s="18"/>
      <c r="CZ48" s="11"/>
      <c r="DA48" s="18"/>
      <c r="DB48" s="11"/>
      <c r="DC48" s="18"/>
      <c r="DD48" s="11"/>
      <c r="DE48" s="18"/>
      <c r="DF48" s="11"/>
      <c r="DG48" s="49"/>
      <c r="DH48" s="18"/>
      <c r="DI48" s="11"/>
      <c r="DJ48" s="18"/>
      <c r="DK48" s="11"/>
      <c r="DL48" s="18"/>
      <c r="DM48" s="11"/>
      <c r="DN48" s="18"/>
      <c r="DO48" s="11"/>
      <c r="DP48" s="18"/>
      <c r="DQ48" s="11"/>
      <c r="DR48" s="49"/>
      <c r="DS48" s="18"/>
      <c r="DT48" s="11"/>
      <c r="DU48" s="18"/>
      <c r="DV48" s="11"/>
      <c r="DW48" s="18"/>
      <c r="DX48" s="11"/>
      <c r="DY48" s="18"/>
      <c r="DZ48" s="11"/>
    </row>
    <row r="49" spans="1:130" x14ac:dyDescent="0.2">
      <c r="A49" s="52" t="s">
        <v>27</v>
      </c>
      <c r="B49" s="53">
        <v>1802697</v>
      </c>
      <c r="C49" s="54">
        <v>2153</v>
      </c>
      <c r="D49" s="53">
        <v>1497138</v>
      </c>
      <c r="E49" s="54">
        <v>11336</v>
      </c>
      <c r="F49" s="53">
        <v>247005</v>
      </c>
      <c r="G49" s="54">
        <v>9960</v>
      </c>
      <c r="H49" s="53">
        <v>51290</v>
      </c>
      <c r="I49" s="54">
        <v>4521</v>
      </c>
      <c r="J49" s="19">
        <v>232</v>
      </c>
      <c r="K49" s="50">
        <v>262</v>
      </c>
      <c r="L49" s="52" t="s">
        <v>27</v>
      </c>
      <c r="M49" s="19">
        <v>35</v>
      </c>
      <c r="N49" s="50">
        <v>46</v>
      </c>
      <c r="O49" s="19">
        <v>2322</v>
      </c>
      <c r="P49" s="50">
        <v>1501</v>
      </c>
      <c r="Q49" s="19">
        <v>674</v>
      </c>
      <c r="R49" s="50">
        <v>587</v>
      </c>
      <c r="S49" s="19">
        <v>4430</v>
      </c>
      <c r="T49" s="50">
        <v>1419</v>
      </c>
      <c r="U49" s="19">
        <v>4182</v>
      </c>
      <c r="V49" s="50">
        <v>1393</v>
      </c>
      <c r="W49" s="52" t="s">
        <v>27</v>
      </c>
      <c r="X49" s="19">
        <v>361</v>
      </c>
      <c r="Y49" s="50">
        <v>562</v>
      </c>
      <c r="Z49" s="19">
        <v>177</v>
      </c>
      <c r="AA49" s="50">
        <v>235</v>
      </c>
      <c r="AB49" s="19">
        <v>0</v>
      </c>
      <c r="AC49" s="50">
        <v>228</v>
      </c>
      <c r="AD49" s="19">
        <v>1775</v>
      </c>
      <c r="AE49" s="50">
        <v>992</v>
      </c>
      <c r="AF49" s="19">
        <v>1202</v>
      </c>
      <c r="AG49" s="50">
        <v>870</v>
      </c>
      <c r="AH49" s="52" t="s">
        <v>27</v>
      </c>
      <c r="AI49" s="19">
        <v>257</v>
      </c>
      <c r="AJ49" s="50">
        <v>213</v>
      </c>
      <c r="AK49" s="19">
        <v>127</v>
      </c>
      <c r="AL49" s="50">
        <v>135</v>
      </c>
      <c r="AM49" s="19">
        <v>1820</v>
      </c>
      <c r="AN49" s="50">
        <v>1218</v>
      </c>
      <c r="AO49" s="19">
        <v>639</v>
      </c>
      <c r="AP49" s="50">
        <v>453</v>
      </c>
      <c r="AQ49" s="19">
        <v>5536</v>
      </c>
      <c r="AR49" s="50">
        <v>1473</v>
      </c>
      <c r="AS49" s="52" t="s">
        <v>27</v>
      </c>
      <c r="AT49" s="19">
        <v>2484</v>
      </c>
      <c r="AU49" s="50">
        <v>869</v>
      </c>
      <c r="AV49" s="19">
        <v>153</v>
      </c>
      <c r="AW49" s="50">
        <v>166</v>
      </c>
      <c r="AX49" s="19">
        <v>89</v>
      </c>
      <c r="AY49" s="50">
        <v>166</v>
      </c>
      <c r="AZ49" s="19">
        <v>0</v>
      </c>
      <c r="BA49" s="50">
        <v>228</v>
      </c>
      <c r="BB49" s="19">
        <v>77</v>
      </c>
      <c r="BC49" s="50">
        <v>100</v>
      </c>
      <c r="BD49" s="52" t="s">
        <v>27</v>
      </c>
      <c r="BE49" s="19">
        <v>100</v>
      </c>
      <c r="BF49" s="50">
        <v>167</v>
      </c>
      <c r="BG49" s="19">
        <v>726</v>
      </c>
      <c r="BH49" s="50">
        <v>440</v>
      </c>
      <c r="BI49" s="19">
        <v>2254</v>
      </c>
      <c r="BJ49" s="50">
        <v>1114</v>
      </c>
      <c r="BK49" s="19">
        <v>823</v>
      </c>
      <c r="BL49" s="50">
        <v>865</v>
      </c>
      <c r="BM49" s="19">
        <v>2723</v>
      </c>
      <c r="BN49" s="50">
        <v>1319</v>
      </c>
      <c r="BO49" s="52" t="s">
        <v>27</v>
      </c>
      <c r="BP49" s="19">
        <v>112</v>
      </c>
      <c r="BQ49" s="50">
        <v>160</v>
      </c>
      <c r="BR49" s="56" t="s">
        <v>61</v>
      </c>
      <c r="BS49" s="50" t="s">
        <v>61</v>
      </c>
      <c r="BT49" s="19">
        <v>232</v>
      </c>
      <c r="BU49" s="50">
        <v>180</v>
      </c>
      <c r="BV49" s="19">
        <v>0</v>
      </c>
      <c r="BW49" s="50">
        <v>228</v>
      </c>
      <c r="BX49" s="19">
        <v>143</v>
      </c>
      <c r="BY49" s="50">
        <v>171</v>
      </c>
      <c r="BZ49" s="52" t="s">
        <v>27</v>
      </c>
      <c r="CA49" s="19">
        <v>831</v>
      </c>
      <c r="CB49" s="50">
        <v>805</v>
      </c>
      <c r="CC49" s="19">
        <v>111</v>
      </c>
      <c r="CD49" s="50">
        <v>115</v>
      </c>
      <c r="CE49" s="19">
        <v>442</v>
      </c>
      <c r="CF49" s="50">
        <v>284</v>
      </c>
      <c r="CG49" s="19">
        <v>777</v>
      </c>
      <c r="CH49" s="50">
        <v>978</v>
      </c>
      <c r="CI49" s="19">
        <v>1232</v>
      </c>
      <c r="CJ49" s="50">
        <v>966</v>
      </c>
      <c r="CK49" s="52" t="s">
        <v>27</v>
      </c>
      <c r="CL49" s="19">
        <v>702</v>
      </c>
      <c r="CM49" s="50">
        <v>393</v>
      </c>
      <c r="CN49" s="19">
        <v>506</v>
      </c>
      <c r="CO49" s="50">
        <v>385</v>
      </c>
      <c r="CP49" s="19">
        <v>345</v>
      </c>
      <c r="CQ49" s="50">
        <v>347</v>
      </c>
      <c r="CR49" s="19">
        <v>0</v>
      </c>
      <c r="CS49" s="50">
        <v>228</v>
      </c>
      <c r="CT49" s="19">
        <v>65</v>
      </c>
      <c r="CU49" s="50">
        <v>105</v>
      </c>
      <c r="CV49" s="52" t="s">
        <v>27</v>
      </c>
      <c r="CW49" s="19">
        <v>2936</v>
      </c>
      <c r="CX49" s="50">
        <v>1369</v>
      </c>
      <c r="CY49" s="19">
        <v>77</v>
      </c>
      <c r="CZ49" s="50">
        <v>129</v>
      </c>
      <c r="DA49" s="19">
        <v>4445</v>
      </c>
      <c r="DB49" s="50">
        <v>1562</v>
      </c>
      <c r="DC49" s="19">
        <v>537</v>
      </c>
      <c r="DD49" s="50">
        <v>495</v>
      </c>
      <c r="DE49" s="19">
        <v>0</v>
      </c>
      <c r="DF49" s="50">
        <v>228</v>
      </c>
      <c r="DG49" s="52" t="s">
        <v>27</v>
      </c>
      <c r="DH49" s="19">
        <v>772</v>
      </c>
      <c r="DI49" s="50">
        <v>604</v>
      </c>
      <c r="DJ49" s="19">
        <v>1230</v>
      </c>
      <c r="DK49" s="50">
        <v>793</v>
      </c>
      <c r="DL49" s="19">
        <v>73</v>
      </c>
      <c r="DM49" s="50">
        <v>89</v>
      </c>
      <c r="DN49" s="19">
        <v>1046</v>
      </c>
      <c r="DO49" s="50">
        <v>585</v>
      </c>
      <c r="DP49" s="19">
        <v>1478</v>
      </c>
      <c r="DQ49" s="50">
        <v>545</v>
      </c>
      <c r="DR49" s="52" t="s">
        <v>27</v>
      </c>
      <c r="DS49" s="19">
        <v>7264</v>
      </c>
      <c r="DT49" s="50">
        <v>1562</v>
      </c>
      <c r="DU49" s="19">
        <v>0</v>
      </c>
      <c r="DV49" s="50">
        <v>228</v>
      </c>
      <c r="DW49" s="19">
        <v>278</v>
      </c>
      <c r="DX49" s="50">
        <v>465</v>
      </c>
      <c r="DY49" s="19">
        <v>6986</v>
      </c>
      <c r="DZ49" s="50">
        <v>1500</v>
      </c>
    </row>
    <row r="50" spans="1:130" x14ac:dyDescent="0.2">
      <c r="A50" s="52" t="s">
        <v>28</v>
      </c>
      <c r="B50" s="53">
        <v>2667364</v>
      </c>
      <c r="C50" s="54">
        <v>3181</v>
      </c>
      <c r="D50" s="53">
        <v>2030410</v>
      </c>
      <c r="E50" s="54">
        <v>22983</v>
      </c>
      <c r="F50" s="53">
        <v>517261</v>
      </c>
      <c r="G50" s="54">
        <v>21311</v>
      </c>
      <c r="H50" s="53">
        <v>102677</v>
      </c>
      <c r="I50" s="54">
        <v>8786</v>
      </c>
      <c r="J50" s="19">
        <v>150</v>
      </c>
      <c r="K50" s="50">
        <v>246</v>
      </c>
      <c r="L50" s="52" t="s">
        <v>28</v>
      </c>
      <c r="M50" s="19">
        <v>511</v>
      </c>
      <c r="N50" s="50">
        <v>659</v>
      </c>
      <c r="O50" s="19">
        <v>7818</v>
      </c>
      <c r="P50" s="50">
        <v>2342</v>
      </c>
      <c r="Q50" s="19">
        <v>530</v>
      </c>
      <c r="R50" s="50">
        <v>421</v>
      </c>
      <c r="S50" s="19">
        <v>35472</v>
      </c>
      <c r="T50" s="50">
        <v>5381</v>
      </c>
      <c r="U50" s="19">
        <v>2935</v>
      </c>
      <c r="V50" s="50">
        <v>1969</v>
      </c>
      <c r="W50" s="52" t="s">
        <v>28</v>
      </c>
      <c r="X50" s="19">
        <v>648</v>
      </c>
      <c r="Y50" s="50">
        <v>868</v>
      </c>
      <c r="Z50" s="19">
        <v>0</v>
      </c>
      <c r="AA50" s="50">
        <v>309</v>
      </c>
      <c r="AB50" s="19">
        <v>0</v>
      </c>
      <c r="AC50" s="50">
        <v>309</v>
      </c>
      <c r="AD50" s="19">
        <v>3579</v>
      </c>
      <c r="AE50" s="50">
        <v>2182</v>
      </c>
      <c r="AF50" s="19">
        <v>1187</v>
      </c>
      <c r="AG50" s="50">
        <v>1333</v>
      </c>
      <c r="AH50" s="52" t="s">
        <v>28</v>
      </c>
      <c r="AI50" s="19">
        <v>4363</v>
      </c>
      <c r="AJ50" s="50">
        <v>2688</v>
      </c>
      <c r="AK50" s="19">
        <v>1686</v>
      </c>
      <c r="AL50" s="50">
        <v>984</v>
      </c>
      <c r="AM50" s="19">
        <v>1711</v>
      </c>
      <c r="AN50" s="50">
        <v>927</v>
      </c>
      <c r="AO50" s="19">
        <v>739</v>
      </c>
      <c r="AP50" s="50">
        <v>545</v>
      </c>
      <c r="AQ50" s="19">
        <v>543</v>
      </c>
      <c r="AR50" s="50">
        <v>371</v>
      </c>
      <c r="AS50" s="52" t="s">
        <v>28</v>
      </c>
      <c r="AT50" s="19">
        <v>453</v>
      </c>
      <c r="AU50" s="50">
        <v>654</v>
      </c>
      <c r="AV50" s="19">
        <v>569</v>
      </c>
      <c r="AW50" s="50">
        <v>668</v>
      </c>
      <c r="AX50" s="19">
        <v>733</v>
      </c>
      <c r="AY50" s="50">
        <v>757</v>
      </c>
      <c r="AZ50" s="19">
        <v>0</v>
      </c>
      <c r="BA50" s="50">
        <v>309</v>
      </c>
      <c r="BB50" s="19">
        <v>485</v>
      </c>
      <c r="BC50" s="50">
        <v>402</v>
      </c>
      <c r="BD50" s="52" t="s">
        <v>28</v>
      </c>
      <c r="BE50" s="19">
        <v>1275</v>
      </c>
      <c r="BF50" s="50">
        <v>752</v>
      </c>
      <c r="BG50" s="19">
        <v>2202</v>
      </c>
      <c r="BH50" s="50">
        <v>861</v>
      </c>
      <c r="BI50" s="19">
        <v>805</v>
      </c>
      <c r="BJ50" s="50">
        <v>528</v>
      </c>
      <c r="BK50" s="19">
        <v>946</v>
      </c>
      <c r="BL50" s="50">
        <v>748</v>
      </c>
      <c r="BM50" s="19">
        <v>1747</v>
      </c>
      <c r="BN50" s="50">
        <v>1218</v>
      </c>
      <c r="BO50" s="52" t="s">
        <v>28</v>
      </c>
      <c r="BP50" s="19">
        <v>770</v>
      </c>
      <c r="BQ50" s="50">
        <v>742</v>
      </c>
      <c r="BR50" s="19">
        <v>1129</v>
      </c>
      <c r="BS50" s="50">
        <v>951</v>
      </c>
      <c r="BT50" s="56" t="s">
        <v>61</v>
      </c>
      <c r="BU50" s="50" t="s">
        <v>61</v>
      </c>
      <c r="BV50" s="19">
        <v>59</v>
      </c>
      <c r="BW50" s="50">
        <v>97</v>
      </c>
      <c r="BX50" s="19">
        <v>1528</v>
      </c>
      <c r="BY50" s="50">
        <v>1205</v>
      </c>
      <c r="BZ50" s="52" t="s">
        <v>28</v>
      </c>
      <c r="CA50" s="19">
        <v>1220</v>
      </c>
      <c r="CB50" s="50">
        <v>715</v>
      </c>
      <c r="CC50" s="19">
        <v>1204</v>
      </c>
      <c r="CD50" s="50">
        <v>753</v>
      </c>
      <c r="CE50" s="19">
        <v>957</v>
      </c>
      <c r="CF50" s="50">
        <v>531</v>
      </c>
      <c r="CG50" s="19">
        <v>37</v>
      </c>
      <c r="CH50" s="50">
        <v>64</v>
      </c>
      <c r="CI50" s="19">
        <v>1554</v>
      </c>
      <c r="CJ50" s="50">
        <v>852</v>
      </c>
      <c r="CK50" s="52" t="s">
        <v>28</v>
      </c>
      <c r="CL50" s="19">
        <v>886</v>
      </c>
      <c r="CM50" s="50">
        <v>600</v>
      </c>
      <c r="CN50" s="19">
        <v>2629</v>
      </c>
      <c r="CO50" s="50">
        <v>1056</v>
      </c>
      <c r="CP50" s="19">
        <v>1567</v>
      </c>
      <c r="CQ50" s="50">
        <v>752</v>
      </c>
      <c r="CR50" s="19">
        <v>167</v>
      </c>
      <c r="CS50" s="50">
        <v>223</v>
      </c>
      <c r="CT50" s="19">
        <v>312</v>
      </c>
      <c r="CU50" s="50">
        <v>291</v>
      </c>
      <c r="CV50" s="52" t="s">
        <v>28</v>
      </c>
      <c r="CW50" s="19">
        <v>1203</v>
      </c>
      <c r="CX50" s="50">
        <v>803</v>
      </c>
      <c r="CY50" s="19">
        <v>706</v>
      </c>
      <c r="CZ50" s="50">
        <v>681</v>
      </c>
      <c r="DA50" s="19">
        <v>5224</v>
      </c>
      <c r="DB50" s="50">
        <v>2241</v>
      </c>
      <c r="DC50" s="19">
        <v>4500</v>
      </c>
      <c r="DD50" s="50">
        <v>2410</v>
      </c>
      <c r="DE50" s="19">
        <v>197</v>
      </c>
      <c r="DF50" s="50">
        <v>328</v>
      </c>
      <c r="DG50" s="52" t="s">
        <v>28</v>
      </c>
      <c r="DH50" s="19">
        <v>1832</v>
      </c>
      <c r="DI50" s="50">
        <v>1429</v>
      </c>
      <c r="DJ50" s="19">
        <v>3290</v>
      </c>
      <c r="DK50" s="50">
        <v>1219</v>
      </c>
      <c r="DL50" s="19">
        <v>56</v>
      </c>
      <c r="DM50" s="50">
        <v>101</v>
      </c>
      <c r="DN50" s="19">
        <v>419</v>
      </c>
      <c r="DO50" s="50">
        <v>244</v>
      </c>
      <c r="DP50" s="19">
        <v>144</v>
      </c>
      <c r="DQ50" s="50">
        <v>144</v>
      </c>
      <c r="DR50" s="52" t="s">
        <v>28</v>
      </c>
      <c r="DS50" s="19">
        <v>17016</v>
      </c>
      <c r="DT50" s="50">
        <v>3514</v>
      </c>
      <c r="DU50" s="19">
        <v>502</v>
      </c>
      <c r="DV50" s="50">
        <v>618</v>
      </c>
      <c r="DW50" s="19">
        <v>454</v>
      </c>
      <c r="DX50" s="50">
        <v>518</v>
      </c>
      <c r="DY50" s="19">
        <v>16060</v>
      </c>
      <c r="DZ50" s="50">
        <v>3479</v>
      </c>
    </row>
    <row r="51" spans="1:130" x14ac:dyDescent="0.2">
      <c r="A51" s="52" t="s">
        <v>29</v>
      </c>
      <c r="B51" s="53">
        <v>1303865</v>
      </c>
      <c r="C51" s="54">
        <v>1720</v>
      </c>
      <c r="D51" s="53">
        <v>1118359</v>
      </c>
      <c r="E51" s="54">
        <v>9822</v>
      </c>
      <c r="F51" s="53">
        <v>141213</v>
      </c>
      <c r="G51" s="54">
        <v>9061</v>
      </c>
      <c r="H51" s="53">
        <v>39367</v>
      </c>
      <c r="I51" s="54">
        <v>4220</v>
      </c>
      <c r="J51" s="19">
        <v>152</v>
      </c>
      <c r="K51" s="50">
        <v>235</v>
      </c>
      <c r="L51" s="52" t="s">
        <v>29</v>
      </c>
      <c r="M51" s="19">
        <v>0</v>
      </c>
      <c r="N51" s="50">
        <v>257</v>
      </c>
      <c r="O51" s="19">
        <v>544</v>
      </c>
      <c r="P51" s="50">
        <v>383</v>
      </c>
      <c r="Q51" s="19">
        <v>0</v>
      </c>
      <c r="R51" s="50">
        <v>257</v>
      </c>
      <c r="S51" s="19">
        <v>1692</v>
      </c>
      <c r="T51" s="50">
        <v>969</v>
      </c>
      <c r="U51" s="19">
        <v>240</v>
      </c>
      <c r="V51" s="50">
        <v>250</v>
      </c>
      <c r="W51" s="52" t="s">
        <v>29</v>
      </c>
      <c r="X51" s="19">
        <v>3134</v>
      </c>
      <c r="Y51" s="50">
        <v>1187</v>
      </c>
      <c r="Z51" s="19">
        <v>0</v>
      </c>
      <c r="AA51" s="50">
        <v>257</v>
      </c>
      <c r="AB51" s="19">
        <v>298</v>
      </c>
      <c r="AC51" s="50">
        <v>389</v>
      </c>
      <c r="AD51" s="19">
        <v>1659</v>
      </c>
      <c r="AE51" s="50">
        <v>699</v>
      </c>
      <c r="AF51" s="19">
        <v>0</v>
      </c>
      <c r="AG51" s="50">
        <v>257</v>
      </c>
      <c r="AH51" s="52" t="s">
        <v>29</v>
      </c>
      <c r="AI51" s="19">
        <v>51</v>
      </c>
      <c r="AJ51" s="50">
        <v>83</v>
      </c>
      <c r="AK51" s="19">
        <v>66</v>
      </c>
      <c r="AL51" s="50">
        <v>113</v>
      </c>
      <c r="AM51" s="19">
        <v>850</v>
      </c>
      <c r="AN51" s="50">
        <v>741</v>
      </c>
      <c r="AO51" s="19">
        <v>23</v>
      </c>
      <c r="AP51" s="50">
        <v>37</v>
      </c>
      <c r="AQ51" s="19">
        <v>109</v>
      </c>
      <c r="AR51" s="50">
        <v>124</v>
      </c>
      <c r="AS51" s="52" t="s">
        <v>29</v>
      </c>
      <c r="AT51" s="19">
        <v>57</v>
      </c>
      <c r="AU51" s="50">
        <v>100</v>
      </c>
      <c r="AV51" s="19">
        <v>0</v>
      </c>
      <c r="AW51" s="50">
        <v>257</v>
      </c>
      <c r="AX51" s="19">
        <v>19</v>
      </c>
      <c r="AY51" s="50">
        <v>33</v>
      </c>
      <c r="AZ51" s="19">
        <v>3242</v>
      </c>
      <c r="BA51" s="50">
        <v>983</v>
      </c>
      <c r="BB51" s="19">
        <v>49</v>
      </c>
      <c r="BC51" s="50">
        <v>81</v>
      </c>
      <c r="BD51" s="52" t="s">
        <v>29</v>
      </c>
      <c r="BE51" s="19">
        <v>13752</v>
      </c>
      <c r="BF51" s="50">
        <v>2615</v>
      </c>
      <c r="BG51" s="19">
        <v>230</v>
      </c>
      <c r="BH51" s="50">
        <v>222</v>
      </c>
      <c r="BI51" s="19">
        <v>240</v>
      </c>
      <c r="BJ51" s="50">
        <v>270</v>
      </c>
      <c r="BK51" s="19">
        <v>25</v>
      </c>
      <c r="BL51" s="50">
        <v>41</v>
      </c>
      <c r="BM51" s="19">
        <v>295</v>
      </c>
      <c r="BN51" s="50">
        <v>387</v>
      </c>
      <c r="BO51" s="52" t="s">
        <v>29</v>
      </c>
      <c r="BP51" s="19">
        <v>486</v>
      </c>
      <c r="BQ51" s="50">
        <v>638</v>
      </c>
      <c r="BR51" s="19">
        <v>0</v>
      </c>
      <c r="BS51" s="50">
        <v>257</v>
      </c>
      <c r="BT51" s="19">
        <v>95</v>
      </c>
      <c r="BU51" s="50">
        <v>123</v>
      </c>
      <c r="BV51" s="56" t="s">
        <v>61</v>
      </c>
      <c r="BW51" s="50" t="s">
        <v>61</v>
      </c>
      <c r="BX51" s="19">
        <v>540</v>
      </c>
      <c r="BY51" s="50">
        <v>365</v>
      </c>
      <c r="BZ51" s="52" t="s">
        <v>29</v>
      </c>
      <c r="CA51" s="19">
        <v>276</v>
      </c>
      <c r="CB51" s="50">
        <v>394</v>
      </c>
      <c r="CC51" s="19">
        <v>2462</v>
      </c>
      <c r="CD51" s="50">
        <v>997</v>
      </c>
      <c r="CE51" s="19">
        <v>471</v>
      </c>
      <c r="CF51" s="50">
        <v>439</v>
      </c>
      <c r="CG51" s="19">
        <v>0</v>
      </c>
      <c r="CH51" s="50">
        <v>257</v>
      </c>
      <c r="CI51" s="19">
        <v>28</v>
      </c>
      <c r="CJ51" s="50">
        <v>35</v>
      </c>
      <c r="CK51" s="52" t="s">
        <v>29</v>
      </c>
      <c r="CL51" s="19">
        <v>0</v>
      </c>
      <c r="CM51" s="50">
        <v>257</v>
      </c>
      <c r="CN51" s="19">
        <v>508</v>
      </c>
      <c r="CO51" s="50">
        <v>544</v>
      </c>
      <c r="CP51" s="19">
        <v>674</v>
      </c>
      <c r="CQ51" s="50">
        <v>406</v>
      </c>
      <c r="CR51" s="19">
        <v>988</v>
      </c>
      <c r="CS51" s="50">
        <v>677</v>
      </c>
      <c r="CT51" s="19">
        <v>51</v>
      </c>
      <c r="CU51" s="50">
        <v>85</v>
      </c>
      <c r="CV51" s="52" t="s">
        <v>29</v>
      </c>
      <c r="CW51" s="19">
        <v>0</v>
      </c>
      <c r="CX51" s="50">
        <v>257</v>
      </c>
      <c r="CY51" s="19">
        <v>372</v>
      </c>
      <c r="CZ51" s="50">
        <v>387</v>
      </c>
      <c r="DA51" s="19">
        <v>1570</v>
      </c>
      <c r="DB51" s="50">
        <v>1644</v>
      </c>
      <c r="DC51" s="19">
        <v>279</v>
      </c>
      <c r="DD51" s="50">
        <v>223</v>
      </c>
      <c r="DE51" s="19">
        <v>2566</v>
      </c>
      <c r="DF51" s="50">
        <v>1011</v>
      </c>
      <c r="DG51" s="52" t="s">
        <v>29</v>
      </c>
      <c r="DH51" s="19">
        <v>745</v>
      </c>
      <c r="DI51" s="50">
        <v>807</v>
      </c>
      <c r="DJ51" s="19">
        <v>261</v>
      </c>
      <c r="DK51" s="50">
        <v>434</v>
      </c>
      <c r="DL51" s="19">
        <v>0</v>
      </c>
      <c r="DM51" s="50">
        <v>257</v>
      </c>
      <c r="DN51" s="19">
        <v>268</v>
      </c>
      <c r="DO51" s="50">
        <v>418</v>
      </c>
      <c r="DP51" s="19">
        <v>0</v>
      </c>
      <c r="DQ51" s="50">
        <v>257</v>
      </c>
      <c r="DR51" s="52" t="s">
        <v>29</v>
      </c>
      <c r="DS51" s="19">
        <v>4926</v>
      </c>
      <c r="DT51" s="50">
        <v>1349</v>
      </c>
      <c r="DU51" s="19">
        <v>56</v>
      </c>
      <c r="DV51" s="50">
        <v>93</v>
      </c>
      <c r="DW51" s="19">
        <v>285</v>
      </c>
      <c r="DX51" s="50">
        <v>327</v>
      </c>
      <c r="DY51" s="19">
        <v>4585</v>
      </c>
      <c r="DZ51" s="50">
        <v>1349</v>
      </c>
    </row>
    <row r="52" spans="1:130" x14ac:dyDescent="0.2">
      <c r="A52" s="52" t="s">
        <v>30</v>
      </c>
      <c r="B52" s="19">
        <v>8709933</v>
      </c>
      <c r="C52" s="50">
        <v>4515</v>
      </c>
      <c r="D52" s="19">
        <v>7841470</v>
      </c>
      <c r="E52" s="50">
        <v>25935</v>
      </c>
      <c r="F52" s="19">
        <v>684482</v>
      </c>
      <c r="G52" s="50">
        <v>23318</v>
      </c>
      <c r="H52" s="19">
        <v>127369</v>
      </c>
      <c r="I52" s="50">
        <v>8536</v>
      </c>
      <c r="J52" s="19">
        <v>616</v>
      </c>
      <c r="K52" s="50">
        <v>406</v>
      </c>
      <c r="L52" s="52" t="s">
        <v>30</v>
      </c>
      <c r="M52" s="19">
        <v>383</v>
      </c>
      <c r="N52" s="50">
        <v>407</v>
      </c>
      <c r="O52" s="19">
        <v>1625</v>
      </c>
      <c r="P52" s="50">
        <v>847</v>
      </c>
      <c r="Q52" s="19">
        <v>258</v>
      </c>
      <c r="R52" s="50">
        <v>346</v>
      </c>
      <c r="S52" s="19">
        <v>8777</v>
      </c>
      <c r="T52" s="50">
        <v>2628</v>
      </c>
      <c r="U52" s="19">
        <v>807</v>
      </c>
      <c r="V52" s="50">
        <v>590</v>
      </c>
      <c r="W52" s="52" t="s">
        <v>30</v>
      </c>
      <c r="X52" s="19">
        <v>2503</v>
      </c>
      <c r="Y52" s="50">
        <v>1323</v>
      </c>
      <c r="Z52" s="19">
        <v>1543</v>
      </c>
      <c r="AA52" s="50">
        <v>702</v>
      </c>
      <c r="AB52" s="19">
        <v>431</v>
      </c>
      <c r="AC52" s="50">
        <v>335</v>
      </c>
      <c r="AD52" s="19">
        <v>9841</v>
      </c>
      <c r="AE52" s="50">
        <v>2289</v>
      </c>
      <c r="AF52" s="19">
        <v>4588</v>
      </c>
      <c r="AG52" s="50">
        <v>2901</v>
      </c>
      <c r="AH52" s="52" t="s">
        <v>30</v>
      </c>
      <c r="AI52" s="19">
        <v>385</v>
      </c>
      <c r="AJ52" s="50">
        <v>422</v>
      </c>
      <c r="AK52" s="19">
        <v>91</v>
      </c>
      <c r="AL52" s="50">
        <v>148</v>
      </c>
      <c r="AM52" s="19">
        <v>2656</v>
      </c>
      <c r="AN52" s="50">
        <v>995</v>
      </c>
      <c r="AO52" s="19">
        <v>402</v>
      </c>
      <c r="AP52" s="50">
        <v>471</v>
      </c>
      <c r="AQ52" s="19">
        <v>332</v>
      </c>
      <c r="AR52" s="50">
        <v>331</v>
      </c>
      <c r="AS52" s="52" t="s">
        <v>30</v>
      </c>
      <c r="AT52" s="19">
        <v>442</v>
      </c>
      <c r="AU52" s="50">
        <v>403</v>
      </c>
      <c r="AV52" s="19">
        <v>91</v>
      </c>
      <c r="AW52" s="50">
        <v>147</v>
      </c>
      <c r="AX52" s="19">
        <v>249</v>
      </c>
      <c r="AY52" s="50">
        <v>264</v>
      </c>
      <c r="AZ52" s="19">
        <v>95</v>
      </c>
      <c r="BA52" s="50">
        <v>112</v>
      </c>
      <c r="BB52" s="19">
        <v>4231</v>
      </c>
      <c r="BC52" s="50">
        <v>2100</v>
      </c>
      <c r="BD52" s="52" t="s">
        <v>30</v>
      </c>
      <c r="BE52" s="19">
        <v>2626</v>
      </c>
      <c r="BF52" s="50">
        <v>973</v>
      </c>
      <c r="BG52" s="19">
        <v>1070</v>
      </c>
      <c r="BH52" s="50">
        <v>578</v>
      </c>
      <c r="BI52" s="19">
        <v>322</v>
      </c>
      <c r="BJ52" s="50">
        <v>274</v>
      </c>
      <c r="BK52" s="19">
        <v>450</v>
      </c>
      <c r="BL52" s="50">
        <v>478</v>
      </c>
      <c r="BM52" s="19">
        <v>727</v>
      </c>
      <c r="BN52" s="50">
        <v>417</v>
      </c>
      <c r="BO52" s="52" t="s">
        <v>30</v>
      </c>
      <c r="BP52" s="19">
        <v>122</v>
      </c>
      <c r="BQ52" s="50">
        <v>206</v>
      </c>
      <c r="BR52" s="19">
        <v>261</v>
      </c>
      <c r="BS52" s="50">
        <v>361</v>
      </c>
      <c r="BT52" s="19">
        <v>874</v>
      </c>
      <c r="BU52" s="50">
        <v>616</v>
      </c>
      <c r="BV52" s="19">
        <v>705</v>
      </c>
      <c r="BW52" s="50">
        <v>380</v>
      </c>
      <c r="BX52" s="56" t="s">
        <v>61</v>
      </c>
      <c r="BY52" s="50" t="s">
        <v>61</v>
      </c>
      <c r="BZ52" s="52" t="s">
        <v>30</v>
      </c>
      <c r="CA52" s="19">
        <v>421</v>
      </c>
      <c r="CB52" s="50">
        <v>281</v>
      </c>
      <c r="CC52" s="19">
        <v>41374</v>
      </c>
      <c r="CD52" s="50">
        <v>5068</v>
      </c>
      <c r="CE52" s="19">
        <v>3052</v>
      </c>
      <c r="CF52" s="50">
        <v>1042</v>
      </c>
      <c r="CG52" s="19">
        <v>0</v>
      </c>
      <c r="CH52" s="50">
        <v>281</v>
      </c>
      <c r="CI52" s="19">
        <v>1584</v>
      </c>
      <c r="CJ52" s="50">
        <v>1069</v>
      </c>
      <c r="CK52" s="52" t="s">
        <v>30</v>
      </c>
      <c r="CL52" s="19">
        <v>32</v>
      </c>
      <c r="CM52" s="50">
        <v>51</v>
      </c>
      <c r="CN52" s="19">
        <v>613</v>
      </c>
      <c r="CO52" s="50">
        <v>578</v>
      </c>
      <c r="CP52" s="19">
        <v>22225</v>
      </c>
      <c r="CQ52" s="50">
        <v>3517</v>
      </c>
      <c r="CR52" s="19">
        <v>332</v>
      </c>
      <c r="CS52" s="50">
        <v>376</v>
      </c>
      <c r="CT52" s="19">
        <v>1134</v>
      </c>
      <c r="CU52" s="50">
        <v>598</v>
      </c>
      <c r="CV52" s="52" t="s">
        <v>30</v>
      </c>
      <c r="CW52" s="19">
        <v>0</v>
      </c>
      <c r="CX52" s="50">
        <v>281</v>
      </c>
      <c r="CY52" s="19">
        <v>852</v>
      </c>
      <c r="CZ52" s="50">
        <v>631</v>
      </c>
      <c r="DA52" s="19">
        <v>3434</v>
      </c>
      <c r="DB52" s="50">
        <v>1520</v>
      </c>
      <c r="DC52" s="19">
        <v>178</v>
      </c>
      <c r="DD52" s="50">
        <v>205</v>
      </c>
      <c r="DE52" s="19">
        <v>57</v>
      </c>
      <c r="DF52" s="50">
        <v>98</v>
      </c>
      <c r="DG52" s="52" t="s">
        <v>30</v>
      </c>
      <c r="DH52" s="19">
        <v>2670</v>
      </c>
      <c r="DI52" s="50">
        <v>1099</v>
      </c>
      <c r="DJ52" s="19">
        <v>964</v>
      </c>
      <c r="DK52" s="50">
        <v>617</v>
      </c>
      <c r="DL52" s="19">
        <v>358</v>
      </c>
      <c r="DM52" s="50">
        <v>353</v>
      </c>
      <c r="DN52" s="19">
        <v>586</v>
      </c>
      <c r="DO52" s="50">
        <v>571</v>
      </c>
      <c r="DP52" s="19">
        <v>0</v>
      </c>
      <c r="DQ52" s="50">
        <v>281</v>
      </c>
      <c r="DR52" s="52" t="s">
        <v>30</v>
      </c>
      <c r="DS52" s="19">
        <v>56612</v>
      </c>
      <c r="DT52" s="50">
        <v>6048</v>
      </c>
      <c r="DU52" s="19">
        <v>2732</v>
      </c>
      <c r="DV52" s="50">
        <v>1263</v>
      </c>
      <c r="DW52" s="19">
        <v>245</v>
      </c>
      <c r="DX52" s="50">
        <v>402</v>
      </c>
      <c r="DY52" s="19">
        <v>53635</v>
      </c>
      <c r="DZ52" s="50">
        <v>5935</v>
      </c>
    </row>
    <row r="53" spans="1:130" x14ac:dyDescent="0.2">
      <c r="A53" s="52" t="s">
        <v>31</v>
      </c>
      <c r="B53" s="19">
        <v>2039549</v>
      </c>
      <c r="C53" s="50">
        <v>2727</v>
      </c>
      <c r="D53" s="19">
        <v>1735950</v>
      </c>
      <c r="E53" s="50">
        <v>14043</v>
      </c>
      <c r="F53" s="19">
        <v>220663</v>
      </c>
      <c r="G53" s="50">
        <v>12854</v>
      </c>
      <c r="H53" s="19">
        <v>73605</v>
      </c>
      <c r="I53" s="50">
        <v>7703</v>
      </c>
      <c r="J53" s="19">
        <v>751</v>
      </c>
      <c r="K53" s="50">
        <v>550</v>
      </c>
      <c r="L53" s="52" t="s">
        <v>31</v>
      </c>
      <c r="M53" s="19">
        <v>969</v>
      </c>
      <c r="N53" s="50">
        <v>801</v>
      </c>
      <c r="O53" s="19">
        <v>6117</v>
      </c>
      <c r="P53" s="50">
        <v>2902</v>
      </c>
      <c r="Q53" s="19">
        <v>77</v>
      </c>
      <c r="R53" s="50">
        <v>109</v>
      </c>
      <c r="S53" s="19">
        <v>6547</v>
      </c>
      <c r="T53" s="50">
        <v>2252</v>
      </c>
      <c r="U53" s="19">
        <v>2852</v>
      </c>
      <c r="V53" s="50">
        <v>1095</v>
      </c>
      <c r="W53" s="52" t="s">
        <v>31</v>
      </c>
      <c r="X53" s="19">
        <v>25</v>
      </c>
      <c r="Y53" s="50">
        <v>41</v>
      </c>
      <c r="Z53" s="19">
        <v>391</v>
      </c>
      <c r="AA53" s="50">
        <v>444</v>
      </c>
      <c r="AB53" s="19">
        <v>56</v>
      </c>
      <c r="AC53" s="50">
        <v>95</v>
      </c>
      <c r="AD53" s="19">
        <v>3259</v>
      </c>
      <c r="AE53" s="50">
        <v>1428</v>
      </c>
      <c r="AF53" s="19">
        <v>1977</v>
      </c>
      <c r="AG53" s="50">
        <v>1097</v>
      </c>
      <c r="AH53" s="52" t="s">
        <v>31</v>
      </c>
      <c r="AI53" s="19">
        <v>122</v>
      </c>
      <c r="AJ53" s="50">
        <v>185</v>
      </c>
      <c r="AK53" s="19">
        <v>755</v>
      </c>
      <c r="AL53" s="50">
        <v>565</v>
      </c>
      <c r="AM53" s="19">
        <v>526</v>
      </c>
      <c r="AN53" s="50">
        <v>362</v>
      </c>
      <c r="AO53" s="19">
        <v>465</v>
      </c>
      <c r="AP53" s="50">
        <v>458</v>
      </c>
      <c r="AQ53" s="19">
        <v>0</v>
      </c>
      <c r="AR53" s="50">
        <v>285</v>
      </c>
      <c r="AS53" s="52" t="s">
        <v>31</v>
      </c>
      <c r="AT53" s="19">
        <v>751</v>
      </c>
      <c r="AU53" s="50">
        <v>581</v>
      </c>
      <c r="AV53" s="19">
        <v>739</v>
      </c>
      <c r="AW53" s="50">
        <v>1131</v>
      </c>
      <c r="AX53" s="19">
        <v>65</v>
      </c>
      <c r="AY53" s="50">
        <v>87</v>
      </c>
      <c r="AZ53" s="19">
        <v>94</v>
      </c>
      <c r="BA53" s="50">
        <v>155</v>
      </c>
      <c r="BB53" s="19">
        <v>1968</v>
      </c>
      <c r="BC53" s="50">
        <v>1112</v>
      </c>
      <c r="BD53" s="52" t="s">
        <v>31</v>
      </c>
      <c r="BE53" s="19">
        <v>2076</v>
      </c>
      <c r="BF53" s="50">
        <v>1567</v>
      </c>
      <c r="BG53" s="19">
        <v>1460</v>
      </c>
      <c r="BH53" s="50">
        <v>843</v>
      </c>
      <c r="BI53" s="19">
        <v>179</v>
      </c>
      <c r="BJ53" s="50">
        <v>231</v>
      </c>
      <c r="BK53" s="19">
        <v>719</v>
      </c>
      <c r="BL53" s="50">
        <v>630</v>
      </c>
      <c r="BM53" s="19">
        <v>138</v>
      </c>
      <c r="BN53" s="50">
        <v>211</v>
      </c>
      <c r="BO53" s="52" t="s">
        <v>31</v>
      </c>
      <c r="BP53" s="19">
        <v>1003</v>
      </c>
      <c r="BQ53" s="50">
        <v>1419</v>
      </c>
      <c r="BR53" s="19">
        <v>530</v>
      </c>
      <c r="BS53" s="50">
        <v>726</v>
      </c>
      <c r="BT53" s="19">
        <v>4192</v>
      </c>
      <c r="BU53" s="50">
        <v>2452</v>
      </c>
      <c r="BV53" s="19">
        <v>79</v>
      </c>
      <c r="BW53" s="50">
        <v>130</v>
      </c>
      <c r="BX53" s="19">
        <v>160</v>
      </c>
      <c r="BY53" s="50">
        <v>200</v>
      </c>
      <c r="BZ53" s="52" t="s">
        <v>31</v>
      </c>
      <c r="CA53" s="56" t="s">
        <v>61</v>
      </c>
      <c r="CB53" s="50" t="s">
        <v>61</v>
      </c>
      <c r="CC53" s="19">
        <v>784</v>
      </c>
      <c r="CD53" s="50">
        <v>581</v>
      </c>
      <c r="CE53" s="19">
        <v>1793</v>
      </c>
      <c r="CF53" s="50">
        <v>844</v>
      </c>
      <c r="CG53" s="19">
        <v>79</v>
      </c>
      <c r="CH53" s="50">
        <v>150</v>
      </c>
      <c r="CI53" s="19">
        <v>1712</v>
      </c>
      <c r="CJ53" s="50">
        <v>883</v>
      </c>
      <c r="CK53" s="52" t="s">
        <v>31</v>
      </c>
      <c r="CL53" s="19">
        <v>1182</v>
      </c>
      <c r="CM53" s="50">
        <v>854</v>
      </c>
      <c r="CN53" s="19">
        <v>1659</v>
      </c>
      <c r="CO53" s="50">
        <v>1403</v>
      </c>
      <c r="CP53" s="19">
        <v>809</v>
      </c>
      <c r="CQ53" s="50">
        <v>526</v>
      </c>
      <c r="CR53" s="19">
        <v>46</v>
      </c>
      <c r="CS53" s="50">
        <v>81</v>
      </c>
      <c r="CT53" s="19">
        <v>152</v>
      </c>
      <c r="CU53" s="50">
        <v>182</v>
      </c>
      <c r="CV53" s="52" t="s">
        <v>31</v>
      </c>
      <c r="CW53" s="19">
        <v>204</v>
      </c>
      <c r="CX53" s="50">
        <v>322</v>
      </c>
      <c r="CY53" s="19">
        <v>1269</v>
      </c>
      <c r="CZ53" s="50">
        <v>801</v>
      </c>
      <c r="DA53" s="19">
        <v>18511</v>
      </c>
      <c r="DB53" s="50">
        <v>3785</v>
      </c>
      <c r="DC53" s="19">
        <v>1601</v>
      </c>
      <c r="DD53" s="50">
        <v>1033</v>
      </c>
      <c r="DE53" s="19">
        <v>309</v>
      </c>
      <c r="DF53" s="50">
        <v>435</v>
      </c>
      <c r="DG53" s="52" t="s">
        <v>31</v>
      </c>
      <c r="DH53" s="19">
        <v>290</v>
      </c>
      <c r="DI53" s="50">
        <v>249</v>
      </c>
      <c r="DJ53" s="19">
        <v>3004</v>
      </c>
      <c r="DK53" s="50">
        <v>1315</v>
      </c>
      <c r="DL53" s="19">
        <v>0</v>
      </c>
      <c r="DM53" s="50">
        <v>285</v>
      </c>
      <c r="DN53" s="19">
        <v>407</v>
      </c>
      <c r="DO53" s="50">
        <v>339</v>
      </c>
      <c r="DP53" s="19">
        <v>752</v>
      </c>
      <c r="DQ53" s="50">
        <v>727</v>
      </c>
      <c r="DR53" s="52" t="s">
        <v>31</v>
      </c>
      <c r="DS53" s="19">
        <v>9331</v>
      </c>
      <c r="DT53" s="50">
        <v>2454</v>
      </c>
      <c r="DU53" s="19">
        <v>632</v>
      </c>
      <c r="DV53" s="50">
        <v>678</v>
      </c>
      <c r="DW53" s="19">
        <v>173</v>
      </c>
      <c r="DX53" s="50">
        <v>271</v>
      </c>
      <c r="DY53" s="19">
        <v>8526</v>
      </c>
      <c r="DZ53" s="50">
        <v>2203</v>
      </c>
    </row>
    <row r="54" spans="1:130" x14ac:dyDescent="0.2">
      <c r="A54" s="52"/>
      <c r="B54" s="19"/>
      <c r="C54" s="50"/>
      <c r="D54" s="19"/>
      <c r="E54" s="50"/>
      <c r="F54" s="19"/>
      <c r="G54" s="50"/>
      <c r="H54" s="19"/>
      <c r="I54" s="50"/>
      <c r="J54" s="19"/>
      <c r="K54" s="50"/>
      <c r="L54" s="52"/>
      <c r="M54" s="19"/>
      <c r="N54" s="50"/>
      <c r="O54" s="19"/>
      <c r="P54" s="50"/>
      <c r="Q54" s="19"/>
      <c r="R54" s="50"/>
      <c r="S54" s="19"/>
      <c r="T54" s="50"/>
      <c r="U54" s="19"/>
      <c r="V54" s="50"/>
      <c r="W54" s="52"/>
      <c r="X54" s="19"/>
      <c r="Y54" s="50"/>
      <c r="Z54" s="19"/>
      <c r="AA54" s="50"/>
      <c r="AB54" s="19"/>
      <c r="AC54" s="50"/>
      <c r="AD54" s="19"/>
      <c r="AE54" s="50"/>
      <c r="AF54" s="19"/>
      <c r="AG54" s="50"/>
      <c r="AH54" s="52"/>
      <c r="AI54" s="19"/>
      <c r="AJ54" s="50"/>
      <c r="AK54" s="19"/>
      <c r="AL54" s="50"/>
      <c r="AM54" s="19"/>
      <c r="AN54" s="50"/>
      <c r="AO54" s="19"/>
      <c r="AP54" s="50"/>
      <c r="AQ54" s="19"/>
      <c r="AR54" s="50"/>
      <c r="AS54" s="52"/>
      <c r="AT54" s="19"/>
      <c r="AU54" s="50"/>
      <c r="AV54" s="19"/>
      <c r="AW54" s="50"/>
      <c r="AX54" s="19"/>
      <c r="AY54" s="50"/>
      <c r="AZ54" s="19"/>
      <c r="BA54" s="50"/>
      <c r="BB54" s="19"/>
      <c r="BC54" s="50"/>
      <c r="BD54" s="52"/>
      <c r="BE54" s="19"/>
      <c r="BF54" s="50"/>
      <c r="BG54" s="19"/>
      <c r="BH54" s="50"/>
      <c r="BI54" s="19"/>
      <c r="BJ54" s="50"/>
      <c r="BK54" s="19"/>
      <c r="BL54" s="50"/>
      <c r="BM54" s="19"/>
      <c r="BN54" s="50"/>
      <c r="BO54" s="52"/>
      <c r="BP54" s="19"/>
      <c r="BQ54" s="50"/>
      <c r="BR54" s="19"/>
      <c r="BS54" s="50"/>
      <c r="BT54" s="19"/>
      <c r="BU54" s="50"/>
      <c r="BV54" s="19"/>
      <c r="BW54" s="50"/>
      <c r="BX54" s="19"/>
      <c r="BY54" s="50"/>
      <c r="BZ54" s="52"/>
      <c r="CA54" s="56"/>
      <c r="CB54" s="50"/>
      <c r="CC54" s="19"/>
      <c r="CD54" s="50"/>
      <c r="CE54" s="19"/>
      <c r="CF54" s="50"/>
      <c r="CG54" s="19"/>
      <c r="CH54" s="50"/>
      <c r="CI54" s="19"/>
      <c r="CJ54" s="50"/>
      <c r="CK54" s="52"/>
      <c r="CL54" s="19"/>
      <c r="CM54" s="50"/>
      <c r="CN54" s="19"/>
      <c r="CO54" s="50"/>
      <c r="CP54" s="19"/>
      <c r="CQ54" s="50"/>
      <c r="CR54" s="19"/>
      <c r="CS54" s="50"/>
      <c r="CT54" s="19"/>
      <c r="CU54" s="50"/>
      <c r="CV54" s="52"/>
      <c r="CW54" s="19"/>
      <c r="CX54" s="50"/>
      <c r="CY54" s="19"/>
      <c r="CZ54" s="50"/>
      <c r="DA54" s="19"/>
      <c r="DB54" s="50"/>
      <c r="DC54" s="19"/>
      <c r="DD54" s="50"/>
      <c r="DE54" s="19"/>
      <c r="DF54" s="50"/>
      <c r="DG54" s="52"/>
      <c r="DH54" s="19"/>
      <c r="DI54" s="50"/>
      <c r="DJ54" s="19"/>
      <c r="DK54" s="50"/>
      <c r="DL54" s="19"/>
      <c r="DM54" s="50"/>
      <c r="DN54" s="19"/>
      <c r="DO54" s="50"/>
      <c r="DP54" s="19"/>
      <c r="DQ54" s="50"/>
      <c r="DR54" s="52"/>
      <c r="DS54" s="19"/>
      <c r="DT54" s="50"/>
      <c r="DU54" s="19"/>
      <c r="DV54" s="50"/>
      <c r="DW54" s="19"/>
      <c r="DX54" s="50"/>
      <c r="DY54" s="19"/>
      <c r="DZ54" s="50"/>
    </row>
    <row r="55" spans="1:130" x14ac:dyDescent="0.2">
      <c r="A55" s="52" t="s">
        <v>32</v>
      </c>
      <c r="B55" s="19">
        <v>19171916</v>
      </c>
      <c r="C55" s="50">
        <v>7371</v>
      </c>
      <c r="D55" s="19">
        <v>16976205</v>
      </c>
      <c r="E55" s="50">
        <v>41292</v>
      </c>
      <c r="F55" s="19">
        <v>1779540</v>
      </c>
      <c r="G55" s="50">
        <v>36331</v>
      </c>
      <c r="H55" s="19">
        <v>269427</v>
      </c>
      <c r="I55" s="50">
        <v>14924</v>
      </c>
      <c r="J55" s="19">
        <v>1310</v>
      </c>
      <c r="K55" s="50">
        <v>924</v>
      </c>
      <c r="L55" s="52" t="s">
        <v>32</v>
      </c>
      <c r="M55" s="19">
        <v>5070</v>
      </c>
      <c r="N55" s="50">
        <v>2375</v>
      </c>
      <c r="O55" s="19">
        <v>2649</v>
      </c>
      <c r="P55" s="50">
        <v>799</v>
      </c>
      <c r="Q55" s="19">
        <v>362</v>
      </c>
      <c r="R55" s="50">
        <v>249</v>
      </c>
      <c r="S55" s="19">
        <v>25177</v>
      </c>
      <c r="T55" s="50">
        <v>4560</v>
      </c>
      <c r="U55" s="19">
        <v>3135</v>
      </c>
      <c r="V55" s="50">
        <v>1173</v>
      </c>
      <c r="W55" s="52" t="s">
        <v>32</v>
      </c>
      <c r="X55" s="19">
        <v>15338</v>
      </c>
      <c r="Y55" s="50">
        <v>2651</v>
      </c>
      <c r="Z55" s="19">
        <v>2603</v>
      </c>
      <c r="AA55" s="50">
        <v>1828</v>
      </c>
      <c r="AB55" s="19">
        <v>1983</v>
      </c>
      <c r="AC55" s="50">
        <v>820</v>
      </c>
      <c r="AD55" s="19">
        <v>30553</v>
      </c>
      <c r="AE55" s="50">
        <v>4156</v>
      </c>
      <c r="AF55" s="19">
        <v>7676</v>
      </c>
      <c r="AG55" s="50">
        <v>1970</v>
      </c>
      <c r="AH55" s="52" t="s">
        <v>32</v>
      </c>
      <c r="AI55" s="19">
        <v>259</v>
      </c>
      <c r="AJ55" s="50">
        <v>195</v>
      </c>
      <c r="AK55" s="19">
        <v>198</v>
      </c>
      <c r="AL55" s="50">
        <v>198</v>
      </c>
      <c r="AM55" s="19">
        <v>6533</v>
      </c>
      <c r="AN55" s="50">
        <v>2144</v>
      </c>
      <c r="AO55" s="19">
        <v>2497</v>
      </c>
      <c r="AP55" s="50">
        <v>1311</v>
      </c>
      <c r="AQ55" s="19">
        <v>477</v>
      </c>
      <c r="AR55" s="50">
        <v>319</v>
      </c>
      <c r="AS55" s="52" t="s">
        <v>32</v>
      </c>
      <c r="AT55" s="19">
        <v>1189</v>
      </c>
      <c r="AU55" s="50">
        <v>712</v>
      </c>
      <c r="AV55" s="19">
        <v>804</v>
      </c>
      <c r="AW55" s="50">
        <v>500</v>
      </c>
      <c r="AX55" s="19">
        <v>1321</v>
      </c>
      <c r="AY55" s="50">
        <v>847</v>
      </c>
      <c r="AZ55" s="19">
        <v>2270</v>
      </c>
      <c r="BA55" s="50">
        <v>1705</v>
      </c>
      <c r="BB55" s="19">
        <v>5912</v>
      </c>
      <c r="BC55" s="50">
        <v>1583</v>
      </c>
      <c r="BD55" s="52" t="s">
        <v>32</v>
      </c>
      <c r="BE55" s="19">
        <v>16855</v>
      </c>
      <c r="BF55" s="50">
        <v>3094</v>
      </c>
      <c r="BG55" s="19">
        <v>4779</v>
      </c>
      <c r="BH55" s="50">
        <v>1496</v>
      </c>
      <c r="BI55" s="19">
        <v>1649</v>
      </c>
      <c r="BJ55" s="50">
        <v>1086</v>
      </c>
      <c r="BK55" s="19">
        <v>872</v>
      </c>
      <c r="BL55" s="50">
        <v>381</v>
      </c>
      <c r="BM55" s="19">
        <v>1870</v>
      </c>
      <c r="BN55" s="50">
        <v>961</v>
      </c>
      <c r="BO55" s="52" t="s">
        <v>32</v>
      </c>
      <c r="BP55" s="19">
        <v>237</v>
      </c>
      <c r="BQ55" s="50">
        <v>210</v>
      </c>
      <c r="BR55" s="19">
        <v>886</v>
      </c>
      <c r="BS55" s="50">
        <v>564</v>
      </c>
      <c r="BT55" s="19">
        <v>2077</v>
      </c>
      <c r="BU55" s="50">
        <v>810</v>
      </c>
      <c r="BV55" s="19">
        <v>2636</v>
      </c>
      <c r="BW55" s="50">
        <v>1065</v>
      </c>
      <c r="BX55" s="19">
        <v>35333</v>
      </c>
      <c r="BY55" s="50">
        <v>4610</v>
      </c>
      <c r="BZ55" s="52" t="s">
        <v>32</v>
      </c>
      <c r="CA55" s="19">
        <v>829</v>
      </c>
      <c r="CB55" s="50">
        <v>596</v>
      </c>
      <c r="CC55" s="56" t="s">
        <v>61</v>
      </c>
      <c r="CD55" s="50" t="s">
        <v>61</v>
      </c>
      <c r="CE55" s="19">
        <v>13322</v>
      </c>
      <c r="CF55" s="50">
        <v>3003</v>
      </c>
      <c r="CG55" s="19">
        <v>0</v>
      </c>
      <c r="CH55" s="50">
        <v>275</v>
      </c>
      <c r="CI55" s="19">
        <v>6510</v>
      </c>
      <c r="CJ55" s="50">
        <v>1610</v>
      </c>
      <c r="CK55" s="52" t="s">
        <v>32</v>
      </c>
      <c r="CL55" s="19">
        <v>2298</v>
      </c>
      <c r="CM55" s="50">
        <v>1033</v>
      </c>
      <c r="CN55" s="19">
        <v>2284</v>
      </c>
      <c r="CO55" s="50">
        <v>1098</v>
      </c>
      <c r="CP55" s="19">
        <v>20514</v>
      </c>
      <c r="CQ55" s="50">
        <v>3022</v>
      </c>
      <c r="CR55" s="19">
        <v>1913</v>
      </c>
      <c r="CS55" s="50">
        <v>1041</v>
      </c>
      <c r="CT55" s="19">
        <v>7161</v>
      </c>
      <c r="CU55" s="50">
        <v>2607</v>
      </c>
      <c r="CV55" s="52" t="s">
        <v>32</v>
      </c>
      <c r="CW55" s="19">
        <v>521</v>
      </c>
      <c r="CX55" s="50">
        <v>509</v>
      </c>
      <c r="CY55" s="19">
        <v>1730</v>
      </c>
      <c r="CZ55" s="50">
        <v>835</v>
      </c>
      <c r="DA55" s="19">
        <v>9692</v>
      </c>
      <c r="DB55" s="50">
        <v>2018</v>
      </c>
      <c r="DC55" s="19">
        <v>910</v>
      </c>
      <c r="DD55" s="50">
        <v>988</v>
      </c>
      <c r="DE55" s="19">
        <v>2900</v>
      </c>
      <c r="DF55" s="50">
        <v>908</v>
      </c>
      <c r="DG55" s="52" t="s">
        <v>32</v>
      </c>
      <c r="DH55" s="19">
        <v>8881</v>
      </c>
      <c r="DI55" s="50">
        <v>1939</v>
      </c>
      <c r="DJ55" s="19">
        <v>2503</v>
      </c>
      <c r="DK55" s="50">
        <v>976</v>
      </c>
      <c r="DL55" s="19">
        <v>444</v>
      </c>
      <c r="DM55" s="50">
        <v>285</v>
      </c>
      <c r="DN55" s="19">
        <v>2354</v>
      </c>
      <c r="DO55" s="50">
        <v>1588</v>
      </c>
      <c r="DP55" s="19">
        <v>151</v>
      </c>
      <c r="DQ55" s="50">
        <v>148</v>
      </c>
      <c r="DR55" s="52" t="s">
        <v>32</v>
      </c>
      <c r="DS55" s="19">
        <v>146744</v>
      </c>
      <c r="DT55" s="50">
        <v>10086</v>
      </c>
      <c r="DU55" s="19">
        <v>6740</v>
      </c>
      <c r="DV55" s="50">
        <v>2049</v>
      </c>
      <c r="DW55" s="19">
        <v>199</v>
      </c>
      <c r="DX55" s="50">
        <v>187</v>
      </c>
      <c r="DY55" s="19">
        <v>139805</v>
      </c>
      <c r="DZ55" s="50">
        <v>10405</v>
      </c>
    </row>
    <row r="56" spans="1:130" x14ac:dyDescent="0.2">
      <c r="A56" s="52" t="s">
        <v>33</v>
      </c>
      <c r="B56" s="19">
        <v>9443000</v>
      </c>
      <c r="C56" s="50">
        <v>5070</v>
      </c>
      <c r="D56" s="19">
        <v>7982017</v>
      </c>
      <c r="E56" s="50">
        <v>29580</v>
      </c>
      <c r="F56" s="19">
        <v>1141001</v>
      </c>
      <c r="G56" s="50">
        <v>25307</v>
      </c>
      <c r="H56" s="19">
        <v>263256</v>
      </c>
      <c r="I56" s="50">
        <v>13976</v>
      </c>
      <c r="J56" s="19">
        <v>3044</v>
      </c>
      <c r="K56" s="50">
        <v>1381</v>
      </c>
      <c r="L56" s="52" t="s">
        <v>33</v>
      </c>
      <c r="M56" s="19">
        <v>1618</v>
      </c>
      <c r="N56" s="50">
        <v>1103</v>
      </c>
      <c r="O56" s="19">
        <v>2847</v>
      </c>
      <c r="P56" s="50">
        <v>1062</v>
      </c>
      <c r="Q56" s="19">
        <v>550</v>
      </c>
      <c r="R56" s="50">
        <v>306</v>
      </c>
      <c r="S56" s="19">
        <v>16699</v>
      </c>
      <c r="T56" s="50">
        <v>3085</v>
      </c>
      <c r="U56" s="19">
        <v>1842</v>
      </c>
      <c r="V56" s="50">
        <v>1052</v>
      </c>
      <c r="W56" s="52" t="s">
        <v>33</v>
      </c>
      <c r="X56" s="19">
        <v>3752</v>
      </c>
      <c r="Y56" s="50">
        <v>1748</v>
      </c>
      <c r="Z56" s="19">
        <v>479</v>
      </c>
      <c r="AA56" s="50">
        <v>354</v>
      </c>
      <c r="AB56" s="19">
        <v>1691</v>
      </c>
      <c r="AC56" s="50">
        <v>548</v>
      </c>
      <c r="AD56" s="19">
        <v>28983</v>
      </c>
      <c r="AE56" s="50">
        <v>4184</v>
      </c>
      <c r="AF56" s="19">
        <v>15943</v>
      </c>
      <c r="AG56" s="50">
        <v>3370</v>
      </c>
      <c r="AH56" s="52" t="s">
        <v>33</v>
      </c>
      <c r="AI56" s="19">
        <v>1567</v>
      </c>
      <c r="AJ56" s="50">
        <v>871</v>
      </c>
      <c r="AK56" s="19">
        <v>724</v>
      </c>
      <c r="AL56" s="50">
        <v>564</v>
      </c>
      <c r="AM56" s="19">
        <v>5657</v>
      </c>
      <c r="AN56" s="50">
        <v>1875</v>
      </c>
      <c r="AO56" s="19">
        <v>4132</v>
      </c>
      <c r="AP56" s="50">
        <v>1280</v>
      </c>
      <c r="AQ56" s="19">
        <v>1077</v>
      </c>
      <c r="AR56" s="50">
        <v>806</v>
      </c>
      <c r="AS56" s="52" t="s">
        <v>33</v>
      </c>
      <c r="AT56" s="19">
        <v>2192</v>
      </c>
      <c r="AU56" s="50">
        <v>1266</v>
      </c>
      <c r="AV56" s="19">
        <v>4419</v>
      </c>
      <c r="AW56" s="50">
        <v>1984</v>
      </c>
      <c r="AX56" s="19">
        <v>2180</v>
      </c>
      <c r="AY56" s="50">
        <v>1222</v>
      </c>
      <c r="AZ56" s="19">
        <v>2259</v>
      </c>
      <c r="BA56" s="50">
        <v>990</v>
      </c>
      <c r="BB56" s="19">
        <v>9881</v>
      </c>
      <c r="BC56" s="50">
        <v>2730</v>
      </c>
      <c r="BD56" s="52" t="s">
        <v>33</v>
      </c>
      <c r="BE56" s="19">
        <v>4052</v>
      </c>
      <c r="BF56" s="50">
        <v>1420</v>
      </c>
      <c r="BG56" s="19">
        <v>5789</v>
      </c>
      <c r="BH56" s="50">
        <v>2071</v>
      </c>
      <c r="BI56" s="19">
        <v>1839</v>
      </c>
      <c r="BJ56" s="50">
        <v>844</v>
      </c>
      <c r="BK56" s="19">
        <v>1187</v>
      </c>
      <c r="BL56" s="50">
        <v>818</v>
      </c>
      <c r="BM56" s="19">
        <v>1932</v>
      </c>
      <c r="BN56" s="50">
        <v>965</v>
      </c>
      <c r="BO56" s="52" t="s">
        <v>33</v>
      </c>
      <c r="BP56" s="19">
        <v>230</v>
      </c>
      <c r="BQ56" s="50">
        <v>274</v>
      </c>
      <c r="BR56" s="19">
        <v>516</v>
      </c>
      <c r="BS56" s="50">
        <v>357</v>
      </c>
      <c r="BT56" s="19">
        <v>698</v>
      </c>
      <c r="BU56" s="50">
        <v>639</v>
      </c>
      <c r="BV56" s="19">
        <v>2130</v>
      </c>
      <c r="BW56" s="50">
        <v>1440</v>
      </c>
      <c r="BX56" s="19">
        <v>7195</v>
      </c>
      <c r="BY56" s="50">
        <v>1847</v>
      </c>
      <c r="BZ56" s="52" t="s">
        <v>33</v>
      </c>
      <c r="CA56" s="19">
        <v>1186</v>
      </c>
      <c r="CB56" s="50">
        <v>1065</v>
      </c>
      <c r="CC56" s="19">
        <v>19406</v>
      </c>
      <c r="CD56" s="50">
        <v>3099</v>
      </c>
      <c r="CE56" s="56" t="s">
        <v>61</v>
      </c>
      <c r="CF56" s="50" t="s">
        <v>61</v>
      </c>
      <c r="CG56" s="19">
        <v>243</v>
      </c>
      <c r="CH56" s="50">
        <v>402</v>
      </c>
      <c r="CI56" s="19">
        <v>8661</v>
      </c>
      <c r="CJ56" s="50">
        <v>2362</v>
      </c>
      <c r="CK56" s="52" t="s">
        <v>33</v>
      </c>
      <c r="CL56" s="19">
        <v>1453</v>
      </c>
      <c r="CM56" s="50">
        <v>717</v>
      </c>
      <c r="CN56" s="19">
        <v>1796</v>
      </c>
      <c r="CO56" s="50">
        <v>1013</v>
      </c>
      <c r="CP56" s="19">
        <v>11155</v>
      </c>
      <c r="CQ56" s="50">
        <v>2465</v>
      </c>
      <c r="CR56" s="19">
        <v>97</v>
      </c>
      <c r="CS56" s="50">
        <v>161</v>
      </c>
      <c r="CT56" s="19">
        <v>23196</v>
      </c>
      <c r="CU56" s="50">
        <v>4788</v>
      </c>
      <c r="CV56" s="52" t="s">
        <v>33</v>
      </c>
      <c r="CW56" s="19">
        <v>362</v>
      </c>
      <c r="CX56" s="50">
        <v>304</v>
      </c>
      <c r="CY56" s="19">
        <v>8685</v>
      </c>
      <c r="CZ56" s="50">
        <v>2249</v>
      </c>
      <c r="DA56" s="19">
        <v>14329</v>
      </c>
      <c r="DB56" s="50">
        <v>3409</v>
      </c>
      <c r="DC56" s="19">
        <v>790</v>
      </c>
      <c r="DD56" s="50">
        <v>551</v>
      </c>
      <c r="DE56" s="19">
        <v>350</v>
      </c>
      <c r="DF56" s="50">
        <v>244</v>
      </c>
      <c r="DG56" s="52" t="s">
        <v>33</v>
      </c>
      <c r="DH56" s="19">
        <v>25662</v>
      </c>
      <c r="DI56" s="50">
        <v>3825</v>
      </c>
      <c r="DJ56" s="19">
        <v>2874</v>
      </c>
      <c r="DK56" s="50">
        <v>1166</v>
      </c>
      <c r="DL56" s="19">
        <v>3025</v>
      </c>
      <c r="DM56" s="50">
        <v>1129</v>
      </c>
      <c r="DN56" s="19">
        <v>2012</v>
      </c>
      <c r="DO56" s="50">
        <v>910</v>
      </c>
      <c r="DP56" s="19">
        <v>870</v>
      </c>
      <c r="DQ56" s="50">
        <v>819</v>
      </c>
      <c r="DR56" s="52" t="s">
        <v>33</v>
      </c>
      <c r="DS56" s="19">
        <v>56726</v>
      </c>
      <c r="DT56" s="50">
        <v>6204</v>
      </c>
      <c r="DU56" s="19">
        <v>1950</v>
      </c>
      <c r="DV56" s="50">
        <v>1463</v>
      </c>
      <c r="DW56" s="19">
        <v>424</v>
      </c>
      <c r="DX56" s="50">
        <v>371</v>
      </c>
      <c r="DY56" s="19">
        <v>54352</v>
      </c>
      <c r="DZ56" s="50">
        <v>5718</v>
      </c>
    </row>
    <row r="57" spans="1:130" x14ac:dyDescent="0.2">
      <c r="A57" s="52" t="s">
        <v>34</v>
      </c>
      <c r="B57" s="19">
        <v>665654</v>
      </c>
      <c r="C57" s="50">
        <v>1209</v>
      </c>
      <c r="D57" s="19">
        <v>556222</v>
      </c>
      <c r="E57" s="50">
        <v>6833</v>
      </c>
      <c r="F57" s="19">
        <v>75720</v>
      </c>
      <c r="G57" s="50">
        <v>5430</v>
      </c>
      <c r="H57" s="19">
        <v>30100</v>
      </c>
      <c r="I57" s="50">
        <v>3890</v>
      </c>
      <c r="J57" s="19">
        <v>109</v>
      </c>
      <c r="K57" s="50">
        <v>108</v>
      </c>
      <c r="L57" s="52" t="s">
        <v>34</v>
      </c>
      <c r="M57" s="19">
        <v>1066</v>
      </c>
      <c r="N57" s="50">
        <v>823</v>
      </c>
      <c r="O57" s="19">
        <v>662</v>
      </c>
      <c r="P57" s="50">
        <v>481</v>
      </c>
      <c r="Q57" s="19">
        <v>168</v>
      </c>
      <c r="R57" s="50">
        <v>206</v>
      </c>
      <c r="S57" s="19">
        <v>1411</v>
      </c>
      <c r="T57" s="50">
        <v>873</v>
      </c>
      <c r="U57" s="19">
        <v>873</v>
      </c>
      <c r="V57" s="50">
        <v>614</v>
      </c>
      <c r="W57" s="52" t="s">
        <v>34</v>
      </c>
      <c r="X57" s="19">
        <v>30</v>
      </c>
      <c r="Y57" s="50">
        <v>47</v>
      </c>
      <c r="Z57" s="19">
        <v>0</v>
      </c>
      <c r="AA57" s="50">
        <v>211</v>
      </c>
      <c r="AB57" s="19">
        <v>175</v>
      </c>
      <c r="AC57" s="50">
        <v>275</v>
      </c>
      <c r="AD57" s="19">
        <v>492</v>
      </c>
      <c r="AE57" s="50">
        <v>376</v>
      </c>
      <c r="AF57" s="19">
        <v>799</v>
      </c>
      <c r="AG57" s="50">
        <v>837</v>
      </c>
      <c r="AH57" s="52" t="s">
        <v>34</v>
      </c>
      <c r="AI57" s="19">
        <v>53</v>
      </c>
      <c r="AJ57" s="50">
        <v>84</v>
      </c>
      <c r="AK57" s="19">
        <v>69</v>
      </c>
      <c r="AL57" s="50">
        <v>82</v>
      </c>
      <c r="AM57" s="19">
        <v>39</v>
      </c>
      <c r="AN57" s="50">
        <v>54</v>
      </c>
      <c r="AO57" s="19">
        <v>45</v>
      </c>
      <c r="AP57" s="50">
        <v>77</v>
      </c>
      <c r="AQ57" s="19">
        <v>289</v>
      </c>
      <c r="AR57" s="50">
        <v>376</v>
      </c>
      <c r="AS57" s="52" t="s">
        <v>34</v>
      </c>
      <c r="AT57" s="19">
        <v>114</v>
      </c>
      <c r="AU57" s="50">
        <v>154</v>
      </c>
      <c r="AV57" s="19">
        <v>97</v>
      </c>
      <c r="AW57" s="50">
        <v>85</v>
      </c>
      <c r="AX57" s="19">
        <v>374</v>
      </c>
      <c r="AY57" s="50">
        <v>422</v>
      </c>
      <c r="AZ57" s="19">
        <v>0</v>
      </c>
      <c r="BA57" s="50">
        <v>211</v>
      </c>
      <c r="BB57" s="19">
        <v>121</v>
      </c>
      <c r="BC57" s="50">
        <v>94</v>
      </c>
      <c r="BD57" s="52" t="s">
        <v>34</v>
      </c>
      <c r="BE57" s="19">
        <v>52</v>
      </c>
      <c r="BF57" s="50">
        <v>84</v>
      </c>
      <c r="BG57" s="19">
        <v>298</v>
      </c>
      <c r="BH57" s="50">
        <v>250</v>
      </c>
      <c r="BI57" s="19">
        <v>12350</v>
      </c>
      <c r="BJ57" s="50">
        <v>2469</v>
      </c>
      <c r="BK57" s="19">
        <v>0</v>
      </c>
      <c r="BL57" s="50">
        <v>211</v>
      </c>
      <c r="BM57" s="19">
        <v>197</v>
      </c>
      <c r="BN57" s="50">
        <v>208</v>
      </c>
      <c r="BO57" s="52" t="s">
        <v>34</v>
      </c>
      <c r="BP57" s="19">
        <v>1236</v>
      </c>
      <c r="BQ57" s="50">
        <v>733</v>
      </c>
      <c r="BR57" s="19">
        <v>328</v>
      </c>
      <c r="BS57" s="50">
        <v>316</v>
      </c>
      <c r="BT57" s="19">
        <v>382</v>
      </c>
      <c r="BU57" s="50">
        <v>357</v>
      </c>
      <c r="BV57" s="19">
        <v>0</v>
      </c>
      <c r="BW57" s="50">
        <v>211</v>
      </c>
      <c r="BX57" s="19">
        <v>144</v>
      </c>
      <c r="BY57" s="50">
        <v>183</v>
      </c>
      <c r="BZ57" s="52" t="s">
        <v>34</v>
      </c>
      <c r="CA57" s="19">
        <v>380</v>
      </c>
      <c r="CB57" s="50">
        <v>517</v>
      </c>
      <c r="CC57" s="19">
        <v>188</v>
      </c>
      <c r="CD57" s="50">
        <v>224</v>
      </c>
      <c r="CE57" s="19">
        <v>637</v>
      </c>
      <c r="CF57" s="50">
        <v>680</v>
      </c>
      <c r="CG57" s="56" t="s">
        <v>61</v>
      </c>
      <c r="CH57" s="50" t="s">
        <v>61</v>
      </c>
      <c r="CI57" s="19">
        <v>134</v>
      </c>
      <c r="CJ57" s="50">
        <v>167</v>
      </c>
      <c r="CK57" s="52" t="s">
        <v>34</v>
      </c>
      <c r="CL57" s="19">
        <v>108</v>
      </c>
      <c r="CM57" s="50">
        <v>120</v>
      </c>
      <c r="CN57" s="19">
        <v>313</v>
      </c>
      <c r="CO57" s="50">
        <v>439</v>
      </c>
      <c r="CP57" s="19">
        <v>392</v>
      </c>
      <c r="CQ57" s="50">
        <v>377</v>
      </c>
      <c r="CR57" s="19">
        <v>0</v>
      </c>
      <c r="CS57" s="50">
        <v>211</v>
      </c>
      <c r="CT57" s="19">
        <v>0</v>
      </c>
      <c r="CU57" s="50">
        <v>211</v>
      </c>
      <c r="CV57" s="52" t="s">
        <v>34</v>
      </c>
      <c r="CW57" s="19">
        <v>1038</v>
      </c>
      <c r="CX57" s="50">
        <v>510</v>
      </c>
      <c r="CY57" s="19">
        <v>273</v>
      </c>
      <c r="CZ57" s="50">
        <v>270</v>
      </c>
      <c r="DA57" s="19">
        <v>2513</v>
      </c>
      <c r="DB57" s="50">
        <v>1293</v>
      </c>
      <c r="DC57" s="19">
        <v>462</v>
      </c>
      <c r="DD57" s="50">
        <v>431</v>
      </c>
      <c r="DE57" s="19">
        <v>0</v>
      </c>
      <c r="DF57" s="50">
        <v>211</v>
      </c>
      <c r="DG57" s="52" t="s">
        <v>34</v>
      </c>
      <c r="DH57" s="19">
        <v>25</v>
      </c>
      <c r="DI57" s="50">
        <v>39</v>
      </c>
      <c r="DJ57" s="19">
        <v>696</v>
      </c>
      <c r="DK57" s="50">
        <v>344</v>
      </c>
      <c r="DL57" s="19">
        <v>0</v>
      </c>
      <c r="DM57" s="50">
        <v>211</v>
      </c>
      <c r="DN57" s="19">
        <v>749</v>
      </c>
      <c r="DO57" s="50">
        <v>480</v>
      </c>
      <c r="DP57" s="19">
        <v>219</v>
      </c>
      <c r="DQ57" s="50">
        <v>206</v>
      </c>
      <c r="DR57" s="52" t="s">
        <v>34</v>
      </c>
      <c r="DS57" s="19">
        <v>3612</v>
      </c>
      <c r="DT57" s="50">
        <v>1401</v>
      </c>
      <c r="DU57" s="19">
        <v>0</v>
      </c>
      <c r="DV57" s="50">
        <v>211</v>
      </c>
      <c r="DW57" s="19">
        <v>44</v>
      </c>
      <c r="DX57" s="50">
        <v>78</v>
      </c>
      <c r="DY57" s="19">
        <v>3568</v>
      </c>
      <c r="DZ57" s="50">
        <v>1401</v>
      </c>
    </row>
    <row r="58" spans="1:130" x14ac:dyDescent="0.2">
      <c r="A58" s="52" t="s">
        <v>35</v>
      </c>
      <c r="B58" s="19">
        <v>11405101</v>
      </c>
      <c r="C58" s="50">
        <v>4931</v>
      </c>
      <c r="D58" s="19">
        <v>9745227</v>
      </c>
      <c r="E58" s="50">
        <v>23258</v>
      </c>
      <c r="F58" s="19">
        <v>1453401</v>
      </c>
      <c r="G58" s="50">
        <v>23324</v>
      </c>
      <c r="H58" s="19">
        <v>172633</v>
      </c>
      <c r="I58" s="50">
        <v>10673</v>
      </c>
      <c r="J58" s="19">
        <v>1289</v>
      </c>
      <c r="K58" s="50">
        <v>751</v>
      </c>
      <c r="L58" s="52" t="s">
        <v>35</v>
      </c>
      <c r="M58" s="19">
        <v>1556</v>
      </c>
      <c r="N58" s="50">
        <v>1531</v>
      </c>
      <c r="O58" s="19">
        <v>4715</v>
      </c>
      <c r="P58" s="50">
        <v>2132</v>
      </c>
      <c r="Q58" s="19">
        <v>434</v>
      </c>
      <c r="R58" s="50">
        <v>504</v>
      </c>
      <c r="S58" s="19">
        <v>8997</v>
      </c>
      <c r="T58" s="50">
        <v>1767</v>
      </c>
      <c r="U58" s="19">
        <v>2859</v>
      </c>
      <c r="V58" s="50">
        <v>1134</v>
      </c>
      <c r="W58" s="52" t="s">
        <v>35</v>
      </c>
      <c r="X58" s="19">
        <v>1307</v>
      </c>
      <c r="Y58" s="50">
        <v>819</v>
      </c>
      <c r="Z58" s="19">
        <v>15</v>
      </c>
      <c r="AA58" s="50">
        <v>25</v>
      </c>
      <c r="AB58" s="19">
        <v>972</v>
      </c>
      <c r="AC58" s="50">
        <v>768</v>
      </c>
      <c r="AD58" s="19">
        <v>16495</v>
      </c>
      <c r="AE58" s="50">
        <v>2765</v>
      </c>
      <c r="AF58" s="19">
        <v>9502</v>
      </c>
      <c r="AG58" s="50">
        <v>2685</v>
      </c>
      <c r="AH58" s="52" t="s">
        <v>35</v>
      </c>
      <c r="AI58" s="19">
        <v>436</v>
      </c>
      <c r="AJ58" s="50">
        <v>331</v>
      </c>
      <c r="AK58" s="19">
        <v>564</v>
      </c>
      <c r="AL58" s="50">
        <v>694</v>
      </c>
      <c r="AM58" s="19">
        <v>7092</v>
      </c>
      <c r="AN58" s="50">
        <v>1635</v>
      </c>
      <c r="AO58" s="19">
        <v>9438</v>
      </c>
      <c r="AP58" s="50">
        <v>2077</v>
      </c>
      <c r="AQ58" s="19">
        <v>1270</v>
      </c>
      <c r="AR58" s="50">
        <v>757</v>
      </c>
      <c r="AS58" s="52" t="s">
        <v>35</v>
      </c>
      <c r="AT58" s="19">
        <v>1016</v>
      </c>
      <c r="AU58" s="50">
        <v>494</v>
      </c>
      <c r="AV58" s="19">
        <v>9159</v>
      </c>
      <c r="AW58" s="50">
        <v>1874</v>
      </c>
      <c r="AX58" s="19">
        <v>743</v>
      </c>
      <c r="AY58" s="50">
        <v>511</v>
      </c>
      <c r="AZ58" s="19">
        <v>291</v>
      </c>
      <c r="BA58" s="50">
        <v>238</v>
      </c>
      <c r="BB58" s="19">
        <v>3828</v>
      </c>
      <c r="BC58" s="50">
        <v>1666</v>
      </c>
      <c r="BD58" s="52" t="s">
        <v>35</v>
      </c>
      <c r="BE58" s="19">
        <v>3686</v>
      </c>
      <c r="BF58" s="50">
        <v>1712</v>
      </c>
      <c r="BG58" s="19">
        <v>15130</v>
      </c>
      <c r="BH58" s="50">
        <v>3104</v>
      </c>
      <c r="BI58" s="19">
        <v>2298</v>
      </c>
      <c r="BJ58" s="50">
        <v>1327</v>
      </c>
      <c r="BK58" s="19">
        <v>89</v>
      </c>
      <c r="BL58" s="50">
        <v>105</v>
      </c>
      <c r="BM58" s="19">
        <v>1171</v>
      </c>
      <c r="BN58" s="50">
        <v>569</v>
      </c>
      <c r="BO58" s="52" t="s">
        <v>35</v>
      </c>
      <c r="BP58" s="19">
        <v>460</v>
      </c>
      <c r="BQ58" s="50">
        <v>450</v>
      </c>
      <c r="BR58" s="19">
        <v>1531</v>
      </c>
      <c r="BS58" s="50">
        <v>983</v>
      </c>
      <c r="BT58" s="19">
        <v>2240</v>
      </c>
      <c r="BU58" s="50">
        <v>1351</v>
      </c>
      <c r="BV58" s="19">
        <v>175</v>
      </c>
      <c r="BW58" s="50">
        <v>205</v>
      </c>
      <c r="BX58" s="19">
        <v>2465</v>
      </c>
      <c r="BY58" s="50">
        <v>1028</v>
      </c>
      <c r="BZ58" s="52" t="s">
        <v>35</v>
      </c>
      <c r="CA58" s="19">
        <v>515</v>
      </c>
      <c r="CB58" s="50">
        <v>380</v>
      </c>
      <c r="CC58" s="19">
        <v>5988</v>
      </c>
      <c r="CD58" s="50">
        <v>1895</v>
      </c>
      <c r="CE58" s="19">
        <v>5985</v>
      </c>
      <c r="CF58" s="50">
        <v>1492</v>
      </c>
      <c r="CG58" s="19">
        <v>26</v>
      </c>
      <c r="CH58" s="50">
        <v>53</v>
      </c>
      <c r="CI58" s="56" t="s">
        <v>61</v>
      </c>
      <c r="CJ58" s="50" t="s">
        <v>61</v>
      </c>
      <c r="CK58" s="52" t="s">
        <v>35</v>
      </c>
      <c r="CL58" s="19">
        <v>1228</v>
      </c>
      <c r="CM58" s="50">
        <v>1044</v>
      </c>
      <c r="CN58" s="19">
        <v>342</v>
      </c>
      <c r="CO58" s="50">
        <v>306</v>
      </c>
      <c r="CP58" s="19">
        <v>12012</v>
      </c>
      <c r="CQ58" s="50">
        <v>2269</v>
      </c>
      <c r="CR58" s="19">
        <v>444</v>
      </c>
      <c r="CS58" s="50">
        <v>314</v>
      </c>
      <c r="CT58" s="19">
        <v>2479</v>
      </c>
      <c r="CU58" s="50">
        <v>1021</v>
      </c>
      <c r="CV58" s="52" t="s">
        <v>35</v>
      </c>
      <c r="CW58" s="19">
        <v>207</v>
      </c>
      <c r="CX58" s="50">
        <v>215</v>
      </c>
      <c r="CY58" s="19">
        <v>4987</v>
      </c>
      <c r="CZ58" s="50">
        <v>2031</v>
      </c>
      <c r="DA58" s="19">
        <v>7465</v>
      </c>
      <c r="DB58" s="50">
        <v>2241</v>
      </c>
      <c r="DC58" s="19">
        <v>485</v>
      </c>
      <c r="DD58" s="50">
        <v>318</v>
      </c>
      <c r="DE58" s="19">
        <v>182</v>
      </c>
      <c r="DF58" s="50">
        <v>173</v>
      </c>
      <c r="DG58" s="52" t="s">
        <v>35</v>
      </c>
      <c r="DH58" s="19">
        <v>6769</v>
      </c>
      <c r="DI58" s="50">
        <v>1705</v>
      </c>
      <c r="DJ58" s="19">
        <v>2567</v>
      </c>
      <c r="DK58" s="50">
        <v>905</v>
      </c>
      <c r="DL58" s="19">
        <v>7814</v>
      </c>
      <c r="DM58" s="50">
        <v>2197</v>
      </c>
      <c r="DN58" s="19">
        <v>1771</v>
      </c>
      <c r="DO58" s="50">
        <v>934</v>
      </c>
      <c r="DP58" s="19">
        <v>144</v>
      </c>
      <c r="DQ58" s="50">
        <v>187</v>
      </c>
      <c r="DR58" s="52" t="s">
        <v>35</v>
      </c>
      <c r="DS58" s="19">
        <v>33840</v>
      </c>
      <c r="DT58" s="50">
        <v>3757</v>
      </c>
      <c r="DU58" s="19">
        <v>2140</v>
      </c>
      <c r="DV58" s="50">
        <v>1360</v>
      </c>
      <c r="DW58" s="19">
        <v>159</v>
      </c>
      <c r="DX58" s="50">
        <v>176</v>
      </c>
      <c r="DY58" s="19">
        <v>31541</v>
      </c>
      <c r="DZ58" s="50">
        <v>3544</v>
      </c>
    </row>
    <row r="59" spans="1:130" x14ac:dyDescent="0.2">
      <c r="A59" s="52" t="s">
        <v>36</v>
      </c>
      <c r="B59" s="19">
        <v>3716264</v>
      </c>
      <c r="C59" s="50">
        <v>3181</v>
      </c>
      <c r="D59" s="19">
        <v>3065497</v>
      </c>
      <c r="E59" s="50">
        <v>21363</v>
      </c>
      <c r="F59" s="19">
        <v>528824</v>
      </c>
      <c r="G59" s="50">
        <v>18463</v>
      </c>
      <c r="H59" s="19">
        <v>106511</v>
      </c>
      <c r="I59" s="50">
        <v>8108</v>
      </c>
      <c r="J59" s="19">
        <v>1612</v>
      </c>
      <c r="K59" s="50">
        <v>1283</v>
      </c>
      <c r="L59" s="52" t="s">
        <v>36</v>
      </c>
      <c r="M59" s="19">
        <v>1397</v>
      </c>
      <c r="N59" s="50">
        <v>1554</v>
      </c>
      <c r="O59" s="19">
        <v>2759</v>
      </c>
      <c r="P59" s="50">
        <v>1013</v>
      </c>
      <c r="Q59" s="19">
        <v>5873</v>
      </c>
      <c r="R59" s="50">
        <v>1827</v>
      </c>
      <c r="S59" s="19">
        <v>9429</v>
      </c>
      <c r="T59" s="50">
        <v>2426</v>
      </c>
      <c r="U59" s="19">
        <v>3184</v>
      </c>
      <c r="V59" s="50">
        <v>1286</v>
      </c>
      <c r="W59" s="52" t="s">
        <v>36</v>
      </c>
      <c r="X59" s="19">
        <v>68</v>
      </c>
      <c r="Y59" s="50">
        <v>129</v>
      </c>
      <c r="Z59" s="19">
        <v>109</v>
      </c>
      <c r="AA59" s="50">
        <v>164</v>
      </c>
      <c r="AB59" s="19">
        <v>0</v>
      </c>
      <c r="AC59" s="50">
        <v>253</v>
      </c>
      <c r="AD59" s="19">
        <v>5438</v>
      </c>
      <c r="AE59" s="50">
        <v>1371</v>
      </c>
      <c r="AF59" s="19">
        <v>3159</v>
      </c>
      <c r="AG59" s="50">
        <v>1688</v>
      </c>
      <c r="AH59" s="52" t="s">
        <v>36</v>
      </c>
      <c r="AI59" s="19">
        <v>773</v>
      </c>
      <c r="AJ59" s="50">
        <v>864</v>
      </c>
      <c r="AK59" s="19">
        <v>611</v>
      </c>
      <c r="AL59" s="50">
        <v>668</v>
      </c>
      <c r="AM59" s="19">
        <v>2679</v>
      </c>
      <c r="AN59" s="50">
        <v>1529</v>
      </c>
      <c r="AO59" s="19">
        <v>957</v>
      </c>
      <c r="AP59" s="50">
        <v>550</v>
      </c>
      <c r="AQ59" s="19">
        <v>1108</v>
      </c>
      <c r="AR59" s="50">
        <v>660</v>
      </c>
      <c r="AS59" s="52" t="s">
        <v>36</v>
      </c>
      <c r="AT59" s="19">
        <v>5024</v>
      </c>
      <c r="AU59" s="50">
        <v>2088</v>
      </c>
      <c r="AV59" s="19">
        <v>877</v>
      </c>
      <c r="AW59" s="50">
        <v>607</v>
      </c>
      <c r="AX59" s="19">
        <v>2208</v>
      </c>
      <c r="AY59" s="50">
        <v>808</v>
      </c>
      <c r="AZ59" s="19">
        <v>298</v>
      </c>
      <c r="BA59" s="50">
        <v>278</v>
      </c>
      <c r="BB59" s="19">
        <v>382</v>
      </c>
      <c r="BC59" s="50">
        <v>407</v>
      </c>
      <c r="BD59" s="52" t="s">
        <v>36</v>
      </c>
      <c r="BE59" s="19">
        <v>465</v>
      </c>
      <c r="BF59" s="50">
        <v>481</v>
      </c>
      <c r="BG59" s="19">
        <v>1047</v>
      </c>
      <c r="BH59" s="50">
        <v>478</v>
      </c>
      <c r="BI59" s="19">
        <v>599</v>
      </c>
      <c r="BJ59" s="50">
        <v>369</v>
      </c>
      <c r="BK59" s="19">
        <v>1733</v>
      </c>
      <c r="BL59" s="50">
        <v>789</v>
      </c>
      <c r="BM59" s="19">
        <v>4102</v>
      </c>
      <c r="BN59" s="50">
        <v>1427</v>
      </c>
      <c r="BO59" s="52" t="s">
        <v>36</v>
      </c>
      <c r="BP59" s="19">
        <v>448</v>
      </c>
      <c r="BQ59" s="50">
        <v>342</v>
      </c>
      <c r="BR59" s="19">
        <v>829</v>
      </c>
      <c r="BS59" s="50">
        <v>530</v>
      </c>
      <c r="BT59" s="19">
        <v>1079</v>
      </c>
      <c r="BU59" s="50">
        <v>598</v>
      </c>
      <c r="BV59" s="19">
        <v>69</v>
      </c>
      <c r="BW59" s="50">
        <v>131</v>
      </c>
      <c r="BX59" s="19">
        <v>890</v>
      </c>
      <c r="BY59" s="50">
        <v>890</v>
      </c>
      <c r="BZ59" s="52" t="s">
        <v>36</v>
      </c>
      <c r="CA59" s="19">
        <v>2723</v>
      </c>
      <c r="CB59" s="50">
        <v>1280</v>
      </c>
      <c r="CC59" s="19">
        <v>1118</v>
      </c>
      <c r="CD59" s="50">
        <v>743</v>
      </c>
      <c r="CE59" s="19">
        <v>1991</v>
      </c>
      <c r="CF59" s="50">
        <v>1219</v>
      </c>
      <c r="CG59" s="19">
        <v>139</v>
      </c>
      <c r="CH59" s="50">
        <v>136</v>
      </c>
      <c r="CI59" s="19">
        <v>1385</v>
      </c>
      <c r="CJ59" s="50">
        <v>681</v>
      </c>
      <c r="CK59" s="52" t="s">
        <v>36</v>
      </c>
      <c r="CL59" s="56" t="s">
        <v>61</v>
      </c>
      <c r="CM59" s="50" t="s">
        <v>61</v>
      </c>
      <c r="CN59" s="19">
        <v>398</v>
      </c>
      <c r="CO59" s="50">
        <v>300</v>
      </c>
      <c r="CP59" s="19">
        <v>1316</v>
      </c>
      <c r="CQ59" s="50">
        <v>1283</v>
      </c>
      <c r="CR59" s="19">
        <v>119</v>
      </c>
      <c r="CS59" s="50">
        <v>137</v>
      </c>
      <c r="CT59" s="19">
        <v>596</v>
      </c>
      <c r="CU59" s="50">
        <v>377</v>
      </c>
      <c r="CV59" s="52" t="s">
        <v>36</v>
      </c>
      <c r="CW59" s="19">
        <v>83</v>
      </c>
      <c r="CX59" s="50">
        <v>135</v>
      </c>
      <c r="CY59" s="19">
        <v>1872</v>
      </c>
      <c r="CZ59" s="50">
        <v>895</v>
      </c>
      <c r="DA59" s="19">
        <v>28238</v>
      </c>
      <c r="DB59" s="50">
        <v>4132</v>
      </c>
      <c r="DC59" s="19">
        <v>428</v>
      </c>
      <c r="DD59" s="50">
        <v>454</v>
      </c>
      <c r="DE59" s="19">
        <v>93</v>
      </c>
      <c r="DF59" s="50">
        <v>109</v>
      </c>
      <c r="DG59" s="52" t="s">
        <v>36</v>
      </c>
      <c r="DH59" s="19">
        <v>2286</v>
      </c>
      <c r="DI59" s="50">
        <v>1049</v>
      </c>
      <c r="DJ59" s="19">
        <v>2035</v>
      </c>
      <c r="DK59" s="50">
        <v>1130</v>
      </c>
      <c r="DL59" s="19">
        <v>221</v>
      </c>
      <c r="DM59" s="50">
        <v>270</v>
      </c>
      <c r="DN59" s="19">
        <v>551</v>
      </c>
      <c r="DO59" s="50">
        <v>396</v>
      </c>
      <c r="DP59" s="19">
        <v>1713</v>
      </c>
      <c r="DQ59" s="50">
        <v>1012</v>
      </c>
      <c r="DR59" s="52" t="s">
        <v>36</v>
      </c>
      <c r="DS59" s="19">
        <v>15432</v>
      </c>
      <c r="DT59" s="50">
        <v>3309</v>
      </c>
      <c r="DU59" s="19">
        <v>209</v>
      </c>
      <c r="DV59" s="50">
        <v>222</v>
      </c>
      <c r="DW59" s="19">
        <v>364</v>
      </c>
      <c r="DX59" s="50">
        <v>373</v>
      </c>
      <c r="DY59" s="19">
        <v>14859</v>
      </c>
      <c r="DZ59" s="50">
        <v>3345</v>
      </c>
    </row>
    <row r="60" spans="1:130" x14ac:dyDescent="0.2">
      <c r="A60" s="52"/>
      <c r="B60" s="19"/>
      <c r="C60" s="50"/>
      <c r="D60" s="19"/>
      <c r="E60" s="50"/>
      <c r="F60" s="19"/>
      <c r="G60" s="50"/>
      <c r="H60" s="19"/>
      <c r="I60" s="50"/>
      <c r="J60" s="19"/>
      <c r="K60" s="50"/>
      <c r="L60" s="52"/>
      <c r="M60" s="19"/>
      <c r="N60" s="50"/>
      <c r="O60" s="19"/>
      <c r="P60" s="50"/>
      <c r="Q60" s="19"/>
      <c r="R60" s="50"/>
      <c r="S60" s="19"/>
      <c r="T60" s="50"/>
      <c r="U60" s="19"/>
      <c r="V60" s="50"/>
      <c r="W60" s="52"/>
      <c r="X60" s="19"/>
      <c r="Y60" s="50"/>
      <c r="Z60" s="19"/>
      <c r="AA60" s="50"/>
      <c r="AB60" s="19"/>
      <c r="AC60" s="50"/>
      <c r="AD60" s="19"/>
      <c r="AE60" s="50"/>
      <c r="AF60" s="19"/>
      <c r="AG60" s="50"/>
      <c r="AH60" s="52"/>
      <c r="AI60" s="19"/>
      <c r="AJ60" s="50"/>
      <c r="AK60" s="19"/>
      <c r="AL60" s="50"/>
      <c r="AM60" s="19"/>
      <c r="AN60" s="50"/>
      <c r="AO60" s="19"/>
      <c r="AP60" s="50"/>
      <c r="AQ60" s="19"/>
      <c r="AR60" s="50"/>
      <c r="AS60" s="52"/>
      <c r="AT60" s="19"/>
      <c r="AU60" s="50"/>
      <c r="AV60" s="19"/>
      <c r="AW60" s="50"/>
      <c r="AX60" s="19"/>
      <c r="AY60" s="50"/>
      <c r="AZ60" s="19"/>
      <c r="BA60" s="50"/>
      <c r="BB60" s="19"/>
      <c r="BC60" s="50"/>
      <c r="BD60" s="52"/>
      <c r="BE60" s="19"/>
      <c r="BF60" s="50"/>
      <c r="BG60" s="19"/>
      <c r="BH60" s="50"/>
      <c r="BI60" s="19"/>
      <c r="BJ60" s="50"/>
      <c r="BK60" s="19"/>
      <c r="BL60" s="50"/>
      <c r="BM60" s="19"/>
      <c r="BN60" s="50"/>
      <c r="BO60" s="52"/>
      <c r="BP60" s="19"/>
      <c r="BQ60" s="50"/>
      <c r="BR60" s="19"/>
      <c r="BS60" s="50"/>
      <c r="BT60" s="19"/>
      <c r="BU60" s="50"/>
      <c r="BV60" s="19"/>
      <c r="BW60" s="50"/>
      <c r="BX60" s="19"/>
      <c r="BY60" s="50"/>
      <c r="BZ60" s="52"/>
      <c r="CA60" s="19"/>
      <c r="CB60" s="50"/>
      <c r="CC60" s="19"/>
      <c r="CD60" s="50"/>
      <c r="CE60" s="19"/>
      <c r="CF60" s="50"/>
      <c r="CG60" s="19"/>
      <c r="CH60" s="50"/>
      <c r="CI60" s="19"/>
      <c r="CJ60" s="50"/>
      <c r="CK60" s="52"/>
      <c r="CL60" s="56"/>
      <c r="CM60" s="50"/>
      <c r="CN60" s="19"/>
      <c r="CO60" s="50"/>
      <c r="CP60" s="19"/>
      <c r="CQ60" s="50"/>
      <c r="CR60" s="19"/>
      <c r="CS60" s="50"/>
      <c r="CT60" s="19"/>
      <c r="CU60" s="50"/>
      <c r="CV60" s="52"/>
      <c r="CW60" s="19"/>
      <c r="CX60" s="50"/>
      <c r="CY60" s="19"/>
      <c r="CZ60" s="50"/>
      <c r="DA60" s="19"/>
      <c r="DB60" s="50"/>
      <c r="DC60" s="19"/>
      <c r="DD60" s="50"/>
      <c r="DE60" s="19"/>
      <c r="DF60" s="50"/>
      <c r="DG60" s="52"/>
      <c r="DH60" s="19"/>
      <c r="DI60" s="50"/>
      <c r="DJ60" s="19"/>
      <c r="DK60" s="50"/>
      <c r="DL60" s="19"/>
      <c r="DM60" s="50"/>
      <c r="DN60" s="19"/>
      <c r="DO60" s="50"/>
      <c r="DP60" s="19"/>
      <c r="DQ60" s="50"/>
      <c r="DR60" s="52"/>
      <c r="DS60" s="19"/>
      <c r="DT60" s="50"/>
      <c r="DU60" s="19"/>
      <c r="DV60" s="50"/>
      <c r="DW60" s="19"/>
      <c r="DX60" s="50"/>
      <c r="DY60" s="19"/>
      <c r="DZ60" s="50"/>
    </row>
    <row r="61" spans="1:130" x14ac:dyDescent="0.2">
      <c r="A61" s="52" t="s">
        <v>37</v>
      </c>
      <c r="B61" s="19">
        <v>3794008</v>
      </c>
      <c r="C61" s="50">
        <v>3282</v>
      </c>
      <c r="D61" s="19">
        <v>3110896</v>
      </c>
      <c r="E61" s="50">
        <v>20156</v>
      </c>
      <c r="F61" s="19">
        <v>545841</v>
      </c>
      <c r="G61" s="50">
        <v>17758</v>
      </c>
      <c r="H61" s="19">
        <v>116700</v>
      </c>
      <c r="I61" s="50">
        <v>7898</v>
      </c>
      <c r="J61" s="19">
        <v>400</v>
      </c>
      <c r="K61" s="50">
        <v>290</v>
      </c>
      <c r="L61" s="52" t="s">
        <v>37</v>
      </c>
      <c r="M61" s="19">
        <v>2027</v>
      </c>
      <c r="N61" s="50">
        <v>910</v>
      </c>
      <c r="O61" s="19">
        <v>5264</v>
      </c>
      <c r="P61" s="50">
        <v>1539</v>
      </c>
      <c r="Q61" s="19">
        <v>246</v>
      </c>
      <c r="R61" s="50">
        <v>217</v>
      </c>
      <c r="S61" s="19">
        <v>34190</v>
      </c>
      <c r="T61" s="50">
        <v>4899</v>
      </c>
      <c r="U61" s="19">
        <v>2050</v>
      </c>
      <c r="V61" s="50">
        <v>924</v>
      </c>
      <c r="W61" s="52" t="s">
        <v>37</v>
      </c>
      <c r="X61" s="19">
        <v>270</v>
      </c>
      <c r="Y61" s="50">
        <v>273</v>
      </c>
      <c r="Z61" s="19">
        <v>0</v>
      </c>
      <c r="AA61" s="50">
        <v>277</v>
      </c>
      <c r="AB61" s="19">
        <v>217</v>
      </c>
      <c r="AC61" s="50">
        <v>239</v>
      </c>
      <c r="AD61" s="19">
        <v>2273</v>
      </c>
      <c r="AE61" s="50">
        <v>1051</v>
      </c>
      <c r="AF61" s="19">
        <v>688</v>
      </c>
      <c r="AG61" s="50">
        <v>572</v>
      </c>
      <c r="AH61" s="52" t="s">
        <v>37</v>
      </c>
      <c r="AI61" s="19">
        <v>2323</v>
      </c>
      <c r="AJ61" s="50">
        <v>1117</v>
      </c>
      <c r="AK61" s="19">
        <v>4129</v>
      </c>
      <c r="AL61" s="50">
        <v>1397</v>
      </c>
      <c r="AM61" s="19">
        <v>1565</v>
      </c>
      <c r="AN61" s="50">
        <v>862</v>
      </c>
      <c r="AO61" s="19">
        <v>317</v>
      </c>
      <c r="AP61" s="50">
        <v>319</v>
      </c>
      <c r="AQ61" s="19">
        <v>161</v>
      </c>
      <c r="AR61" s="50">
        <v>176</v>
      </c>
      <c r="AS61" s="52" t="s">
        <v>37</v>
      </c>
      <c r="AT61" s="19">
        <v>678</v>
      </c>
      <c r="AU61" s="50">
        <v>685</v>
      </c>
      <c r="AV61" s="19">
        <v>0</v>
      </c>
      <c r="AW61" s="50">
        <v>277</v>
      </c>
      <c r="AX61" s="19">
        <v>0</v>
      </c>
      <c r="AY61" s="50">
        <v>277</v>
      </c>
      <c r="AZ61" s="19">
        <v>0</v>
      </c>
      <c r="BA61" s="50">
        <v>277</v>
      </c>
      <c r="BB61" s="19">
        <v>595</v>
      </c>
      <c r="BC61" s="50">
        <v>405</v>
      </c>
      <c r="BD61" s="52" t="s">
        <v>37</v>
      </c>
      <c r="BE61" s="19">
        <v>1471</v>
      </c>
      <c r="BF61" s="50">
        <v>1154</v>
      </c>
      <c r="BG61" s="19">
        <v>1159</v>
      </c>
      <c r="BH61" s="50">
        <v>783</v>
      </c>
      <c r="BI61" s="19">
        <v>668</v>
      </c>
      <c r="BJ61" s="50">
        <v>442</v>
      </c>
      <c r="BK61" s="19">
        <v>735</v>
      </c>
      <c r="BL61" s="50">
        <v>770</v>
      </c>
      <c r="BM61" s="19">
        <v>1786</v>
      </c>
      <c r="BN61" s="50">
        <v>992</v>
      </c>
      <c r="BO61" s="52" t="s">
        <v>37</v>
      </c>
      <c r="BP61" s="19">
        <v>3386</v>
      </c>
      <c r="BQ61" s="50">
        <v>1956</v>
      </c>
      <c r="BR61" s="19">
        <v>777</v>
      </c>
      <c r="BS61" s="50">
        <v>574</v>
      </c>
      <c r="BT61" s="19">
        <v>2805</v>
      </c>
      <c r="BU61" s="50">
        <v>1436</v>
      </c>
      <c r="BV61" s="19">
        <v>317</v>
      </c>
      <c r="BW61" s="50">
        <v>280</v>
      </c>
      <c r="BX61" s="19">
        <v>544</v>
      </c>
      <c r="BY61" s="50">
        <v>582</v>
      </c>
      <c r="BZ61" s="52" t="s">
        <v>37</v>
      </c>
      <c r="CA61" s="19">
        <v>981</v>
      </c>
      <c r="CB61" s="50">
        <v>679</v>
      </c>
      <c r="CC61" s="19">
        <v>2538</v>
      </c>
      <c r="CD61" s="50">
        <v>1146</v>
      </c>
      <c r="CE61" s="19">
        <v>1040</v>
      </c>
      <c r="CF61" s="50">
        <v>758</v>
      </c>
      <c r="CG61" s="19">
        <v>592</v>
      </c>
      <c r="CH61" s="50">
        <v>521</v>
      </c>
      <c r="CI61" s="19">
        <v>1541</v>
      </c>
      <c r="CJ61" s="50">
        <v>902</v>
      </c>
      <c r="CK61" s="52" t="s">
        <v>37</v>
      </c>
      <c r="CL61" s="19">
        <v>821</v>
      </c>
      <c r="CM61" s="50">
        <v>683</v>
      </c>
      <c r="CN61" s="56" t="s">
        <v>61</v>
      </c>
      <c r="CO61" s="50" t="s">
        <v>61</v>
      </c>
      <c r="CP61" s="19">
        <v>1689</v>
      </c>
      <c r="CQ61" s="50">
        <v>1185</v>
      </c>
      <c r="CR61" s="19">
        <v>0</v>
      </c>
      <c r="CS61" s="50">
        <v>277</v>
      </c>
      <c r="CT61" s="19">
        <v>989</v>
      </c>
      <c r="CU61" s="50">
        <v>1271</v>
      </c>
      <c r="CV61" s="52" t="s">
        <v>37</v>
      </c>
      <c r="CW61" s="19">
        <v>741</v>
      </c>
      <c r="CX61" s="50">
        <v>581</v>
      </c>
      <c r="CY61" s="19">
        <v>787</v>
      </c>
      <c r="CZ61" s="50">
        <v>455</v>
      </c>
      <c r="DA61" s="19">
        <v>3826</v>
      </c>
      <c r="DB61" s="50">
        <v>1484</v>
      </c>
      <c r="DC61" s="19">
        <v>2879</v>
      </c>
      <c r="DD61" s="50">
        <v>1047</v>
      </c>
      <c r="DE61" s="19">
        <v>456</v>
      </c>
      <c r="DF61" s="50">
        <v>405</v>
      </c>
      <c r="DG61" s="52" t="s">
        <v>37</v>
      </c>
      <c r="DH61" s="19">
        <v>1124</v>
      </c>
      <c r="DI61" s="50">
        <v>593</v>
      </c>
      <c r="DJ61" s="19">
        <v>22793</v>
      </c>
      <c r="DK61" s="50">
        <v>3575</v>
      </c>
      <c r="DL61" s="19">
        <v>358</v>
      </c>
      <c r="DM61" s="50">
        <v>308</v>
      </c>
      <c r="DN61" s="19">
        <v>1981</v>
      </c>
      <c r="DO61" s="50">
        <v>1181</v>
      </c>
      <c r="DP61" s="19">
        <v>523</v>
      </c>
      <c r="DQ61" s="50">
        <v>336</v>
      </c>
      <c r="DR61" s="52" t="s">
        <v>37</v>
      </c>
      <c r="DS61" s="19">
        <v>20571</v>
      </c>
      <c r="DT61" s="50">
        <v>3300</v>
      </c>
      <c r="DU61" s="19">
        <v>821</v>
      </c>
      <c r="DV61" s="50">
        <v>847</v>
      </c>
      <c r="DW61" s="19">
        <v>0</v>
      </c>
      <c r="DX61" s="50">
        <v>277</v>
      </c>
      <c r="DY61" s="19">
        <v>19750</v>
      </c>
      <c r="DZ61" s="50">
        <v>3228</v>
      </c>
    </row>
    <row r="62" spans="1:130" x14ac:dyDescent="0.2">
      <c r="A62" s="52" t="s">
        <v>38</v>
      </c>
      <c r="B62" s="19">
        <v>12577555</v>
      </c>
      <c r="C62" s="50">
        <v>4619</v>
      </c>
      <c r="D62" s="19">
        <v>11053022</v>
      </c>
      <c r="E62" s="50">
        <v>29699</v>
      </c>
      <c r="F62" s="19">
        <v>1239199</v>
      </c>
      <c r="G62" s="50">
        <v>26490</v>
      </c>
      <c r="H62" s="19">
        <v>235580</v>
      </c>
      <c r="I62" s="50">
        <v>12249</v>
      </c>
      <c r="J62" s="19">
        <v>369</v>
      </c>
      <c r="K62" s="50">
        <v>368</v>
      </c>
      <c r="L62" s="52" t="s">
        <v>38</v>
      </c>
      <c r="M62" s="19">
        <v>2185</v>
      </c>
      <c r="N62" s="50">
        <v>1301</v>
      </c>
      <c r="O62" s="19">
        <v>3668</v>
      </c>
      <c r="P62" s="50">
        <v>1451</v>
      </c>
      <c r="Q62" s="19">
        <v>807</v>
      </c>
      <c r="R62" s="50">
        <v>601</v>
      </c>
      <c r="S62" s="19">
        <v>12077</v>
      </c>
      <c r="T62" s="50">
        <v>2875</v>
      </c>
      <c r="U62" s="19">
        <v>3657</v>
      </c>
      <c r="V62" s="50">
        <v>1375</v>
      </c>
      <c r="W62" s="52" t="s">
        <v>38</v>
      </c>
      <c r="X62" s="19">
        <v>4007</v>
      </c>
      <c r="Y62" s="50">
        <v>1559</v>
      </c>
      <c r="Z62" s="19">
        <v>4608</v>
      </c>
      <c r="AA62" s="50">
        <v>1169</v>
      </c>
      <c r="AB62" s="19">
        <v>1621</v>
      </c>
      <c r="AC62" s="50">
        <v>866</v>
      </c>
      <c r="AD62" s="19">
        <v>18212</v>
      </c>
      <c r="AE62" s="50">
        <v>3129</v>
      </c>
      <c r="AF62" s="19">
        <v>4644</v>
      </c>
      <c r="AG62" s="50">
        <v>1340</v>
      </c>
      <c r="AH62" s="52" t="s">
        <v>38</v>
      </c>
      <c r="AI62" s="19">
        <v>332</v>
      </c>
      <c r="AJ62" s="50">
        <v>292</v>
      </c>
      <c r="AK62" s="19">
        <v>380</v>
      </c>
      <c r="AL62" s="50">
        <v>408</v>
      </c>
      <c r="AM62" s="19">
        <v>4490</v>
      </c>
      <c r="AN62" s="50">
        <v>1429</v>
      </c>
      <c r="AO62" s="19">
        <v>2018</v>
      </c>
      <c r="AP62" s="50">
        <v>739</v>
      </c>
      <c r="AQ62" s="19">
        <v>227</v>
      </c>
      <c r="AR62" s="50">
        <v>319</v>
      </c>
      <c r="AS62" s="52" t="s">
        <v>38</v>
      </c>
      <c r="AT62" s="19">
        <v>1426</v>
      </c>
      <c r="AU62" s="50">
        <v>1201</v>
      </c>
      <c r="AV62" s="19">
        <v>1675</v>
      </c>
      <c r="AW62" s="50">
        <v>766</v>
      </c>
      <c r="AX62" s="19">
        <v>625</v>
      </c>
      <c r="AY62" s="50">
        <v>382</v>
      </c>
      <c r="AZ62" s="19">
        <v>1621</v>
      </c>
      <c r="BA62" s="50">
        <v>895</v>
      </c>
      <c r="BB62" s="19">
        <v>18281</v>
      </c>
      <c r="BC62" s="50">
        <v>2839</v>
      </c>
      <c r="BD62" s="52" t="s">
        <v>38</v>
      </c>
      <c r="BE62" s="19">
        <v>4455</v>
      </c>
      <c r="BF62" s="50">
        <v>1178</v>
      </c>
      <c r="BG62" s="19">
        <v>4961</v>
      </c>
      <c r="BH62" s="50">
        <v>2285</v>
      </c>
      <c r="BI62" s="19">
        <v>1491</v>
      </c>
      <c r="BJ62" s="50">
        <v>873</v>
      </c>
      <c r="BK62" s="19">
        <v>563</v>
      </c>
      <c r="BL62" s="50">
        <v>498</v>
      </c>
      <c r="BM62" s="19">
        <v>1725</v>
      </c>
      <c r="BN62" s="50">
        <v>788</v>
      </c>
      <c r="BO62" s="52" t="s">
        <v>38</v>
      </c>
      <c r="BP62" s="19">
        <v>339</v>
      </c>
      <c r="BQ62" s="50">
        <v>290</v>
      </c>
      <c r="BR62" s="19">
        <v>551</v>
      </c>
      <c r="BS62" s="50">
        <v>410</v>
      </c>
      <c r="BT62" s="19">
        <v>1810</v>
      </c>
      <c r="BU62" s="50">
        <v>1177</v>
      </c>
      <c r="BV62" s="19">
        <v>729</v>
      </c>
      <c r="BW62" s="50">
        <v>531</v>
      </c>
      <c r="BX62" s="19">
        <v>42456</v>
      </c>
      <c r="BY62" s="50">
        <v>5218</v>
      </c>
      <c r="BZ62" s="52" t="s">
        <v>38</v>
      </c>
      <c r="CA62" s="19">
        <v>1250</v>
      </c>
      <c r="CB62" s="50">
        <v>883</v>
      </c>
      <c r="CC62" s="19">
        <v>30481</v>
      </c>
      <c r="CD62" s="50">
        <v>3719</v>
      </c>
      <c r="CE62" s="19">
        <v>7611</v>
      </c>
      <c r="CF62" s="50">
        <v>2053</v>
      </c>
      <c r="CG62" s="19">
        <v>521</v>
      </c>
      <c r="CH62" s="50">
        <v>517</v>
      </c>
      <c r="CI62" s="19">
        <v>14545</v>
      </c>
      <c r="CJ62" s="50">
        <v>3377</v>
      </c>
      <c r="CK62" s="52" t="s">
        <v>38</v>
      </c>
      <c r="CL62" s="19">
        <v>1254</v>
      </c>
      <c r="CM62" s="50">
        <v>749</v>
      </c>
      <c r="CN62" s="19">
        <v>918</v>
      </c>
      <c r="CO62" s="50">
        <v>545</v>
      </c>
      <c r="CP62" s="56" t="s">
        <v>61</v>
      </c>
      <c r="CQ62" s="50" t="s">
        <v>61</v>
      </c>
      <c r="CR62" s="19">
        <v>377</v>
      </c>
      <c r="CS62" s="50">
        <v>327</v>
      </c>
      <c r="CT62" s="19">
        <v>1315</v>
      </c>
      <c r="CU62" s="50">
        <v>651</v>
      </c>
      <c r="CV62" s="52" t="s">
        <v>38</v>
      </c>
      <c r="CW62" s="19">
        <v>966</v>
      </c>
      <c r="CX62" s="50">
        <v>927</v>
      </c>
      <c r="CY62" s="19">
        <v>1611</v>
      </c>
      <c r="CZ62" s="50">
        <v>626</v>
      </c>
      <c r="DA62" s="19">
        <v>7778</v>
      </c>
      <c r="DB62" s="50">
        <v>2650</v>
      </c>
      <c r="DC62" s="19">
        <v>1048</v>
      </c>
      <c r="DD62" s="50">
        <v>684</v>
      </c>
      <c r="DE62" s="19">
        <v>215</v>
      </c>
      <c r="DF62" s="50">
        <v>214</v>
      </c>
      <c r="DG62" s="52" t="s">
        <v>38</v>
      </c>
      <c r="DH62" s="19">
        <v>10558</v>
      </c>
      <c r="DI62" s="50">
        <v>2596</v>
      </c>
      <c r="DJ62" s="19">
        <v>2495</v>
      </c>
      <c r="DK62" s="50">
        <v>1141</v>
      </c>
      <c r="DL62" s="19">
        <v>4258</v>
      </c>
      <c r="DM62" s="50">
        <v>1674</v>
      </c>
      <c r="DN62" s="19">
        <v>1300</v>
      </c>
      <c r="DO62" s="50">
        <v>1081</v>
      </c>
      <c r="DP62" s="19">
        <v>1069</v>
      </c>
      <c r="DQ62" s="50">
        <v>936</v>
      </c>
      <c r="DR62" s="52" t="s">
        <v>38</v>
      </c>
      <c r="DS62" s="19">
        <v>49754</v>
      </c>
      <c r="DT62" s="50">
        <v>5788</v>
      </c>
      <c r="DU62" s="19">
        <v>6275</v>
      </c>
      <c r="DV62" s="50">
        <v>2169</v>
      </c>
      <c r="DW62" s="19">
        <v>147</v>
      </c>
      <c r="DX62" s="50">
        <v>176</v>
      </c>
      <c r="DY62" s="19">
        <v>43332</v>
      </c>
      <c r="DZ62" s="50">
        <v>5190</v>
      </c>
    </row>
    <row r="63" spans="1:130" x14ac:dyDescent="0.2">
      <c r="A63" s="52" t="s">
        <v>40</v>
      </c>
      <c r="B63" s="19">
        <v>1042240</v>
      </c>
      <c r="C63" s="50">
        <v>1435</v>
      </c>
      <c r="D63" s="19">
        <v>900283</v>
      </c>
      <c r="E63" s="50">
        <v>9035</v>
      </c>
      <c r="F63" s="19">
        <v>99603</v>
      </c>
      <c r="G63" s="50">
        <v>7344</v>
      </c>
      <c r="H63" s="19">
        <v>32059</v>
      </c>
      <c r="I63" s="50">
        <v>4070</v>
      </c>
      <c r="J63" s="19">
        <v>136</v>
      </c>
      <c r="K63" s="50">
        <v>214</v>
      </c>
      <c r="L63" s="52" t="s">
        <v>40</v>
      </c>
      <c r="M63" s="19">
        <v>0</v>
      </c>
      <c r="N63" s="50">
        <v>291</v>
      </c>
      <c r="O63" s="19">
        <v>324</v>
      </c>
      <c r="P63" s="50">
        <v>286</v>
      </c>
      <c r="Q63" s="19">
        <v>0</v>
      </c>
      <c r="R63" s="50">
        <v>291</v>
      </c>
      <c r="S63" s="19">
        <v>1697</v>
      </c>
      <c r="T63" s="50">
        <v>791</v>
      </c>
      <c r="U63" s="19">
        <v>59</v>
      </c>
      <c r="V63" s="50">
        <v>98</v>
      </c>
      <c r="W63" s="52" t="s">
        <v>40</v>
      </c>
      <c r="X63" s="19">
        <v>4090</v>
      </c>
      <c r="Y63" s="50">
        <v>1497</v>
      </c>
      <c r="Z63" s="19">
        <v>0</v>
      </c>
      <c r="AA63" s="50">
        <v>291</v>
      </c>
      <c r="AB63" s="19">
        <v>146</v>
      </c>
      <c r="AC63" s="50">
        <v>240</v>
      </c>
      <c r="AD63" s="19">
        <v>1336</v>
      </c>
      <c r="AE63" s="50">
        <v>778</v>
      </c>
      <c r="AF63" s="19">
        <v>382</v>
      </c>
      <c r="AG63" s="50">
        <v>377</v>
      </c>
      <c r="AH63" s="52" t="s">
        <v>40</v>
      </c>
      <c r="AI63" s="19">
        <v>274</v>
      </c>
      <c r="AJ63" s="50">
        <v>546</v>
      </c>
      <c r="AK63" s="19">
        <v>0</v>
      </c>
      <c r="AL63" s="50">
        <v>291</v>
      </c>
      <c r="AM63" s="19">
        <v>1210</v>
      </c>
      <c r="AN63" s="50">
        <v>768</v>
      </c>
      <c r="AO63" s="19">
        <v>206</v>
      </c>
      <c r="AP63" s="50">
        <v>334</v>
      </c>
      <c r="AQ63" s="19">
        <v>48</v>
      </c>
      <c r="AR63" s="50">
        <v>79</v>
      </c>
      <c r="AS63" s="52" t="s">
        <v>40</v>
      </c>
      <c r="AT63" s="19">
        <v>0</v>
      </c>
      <c r="AU63" s="50">
        <v>291</v>
      </c>
      <c r="AV63" s="19">
        <v>0</v>
      </c>
      <c r="AW63" s="50">
        <v>291</v>
      </c>
      <c r="AX63" s="19">
        <v>0</v>
      </c>
      <c r="AY63" s="50">
        <v>291</v>
      </c>
      <c r="AZ63" s="19">
        <v>447</v>
      </c>
      <c r="BA63" s="50">
        <v>350</v>
      </c>
      <c r="BB63" s="19">
        <v>977</v>
      </c>
      <c r="BC63" s="50">
        <v>676</v>
      </c>
      <c r="BD63" s="52" t="s">
        <v>40</v>
      </c>
      <c r="BE63" s="19">
        <v>8639</v>
      </c>
      <c r="BF63" s="50">
        <v>1836</v>
      </c>
      <c r="BG63" s="19">
        <v>77</v>
      </c>
      <c r="BH63" s="50">
        <v>125</v>
      </c>
      <c r="BI63" s="19">
        <v>47</v>
      </c>
      <c r="BJ63" s="50">
        <v>78</v>
      </c>
      <c r="BK63" s="19">
        <v>0</v>
      </c>
      <c r="BL63" s="50">
        <v>291</v>
      </c>
      <c r="BM63" s="19">
        <v>47</v>
      </c>
      <c r="BN63" s="50">
        <v>78</v>
      </c>
      <c r="BO63" s="52" t="s">
        <v>40</v>
      </c>
      <c r="BP63" s="19">
        <v>0</v>
      </c>
      <c r="BQ63" s="50">
        <v>291</v>
      </c>
      <c r="BR63" s="19">
        <v>0</v>
      </c>
      <c r="BS63" s="50">
        <v>291</v>
      </c>
      <c r="BT63" s="19">
        <v>297</v>
      </c>
      <c r="BU63" s="50">
        <v>259</v>
      </c>
      <c r="BV63" s="19">
        <v>333</v>
      </c>
      <c r="BW63" s="50">
        <v>322</v>
      </c>
      <c r="BX63" s="19">
        <v>1868</v>
      </c>
      <c r="BY63" s="50">
        <v>649</v>
      </c>
      <c r="BZ63" s="52" t="s">
        <v>40</v>
      </c>
      <c r="CA63" s="19">
        <v>0</v>
      </c>
      <c r="CB63" s="50">
        <v>291</v>
      </c>
      <c r="CC63" s="19">
        <v>4583</v>
      </c>
      <c r="CD63" s="50">
        <v>1398</v>
      </c>
      <c r="CE63" s="19">
        <v>1376</v>
      </c>
      <c r="CF63" s="50">
        <v>1080</v>
      </c>
      <c r="CG63" s="19">
        <v>62</v>
      </c>
      <c r="CH63" s="50">
        <v>103</v>
      </c>
      <c r="CI63" s="19">
        <v>0</v>
      </c>
      <c r="CJ63" s="50">
        <v>291</v>
      </c>
      <c r="CK63" s="52" t="s">
        <v>40</v>
      </c>
      <c r="CL63" s="19">
        <v>199</v>
      </c>
      <c r="CM63" s="50">
        <v>331</v>
      </c>
      <c r="CN63" s="19">
        <v>0</v>
      </c>
      <c r="CO63" s="50">
        <v>291</v>
      </c>
      <c r="CP63" s="19">
        <v>560</v>
      </c>
      <c r="CQ63" s="50">
        <v>461</v>
      </c>
      <c r="CR63" s="56" t="s">
        <v>61</v>
      </c>
      <c r="CS63" s="50" t="s">
        <v>61</v>
      </c>
      <c r="CT63" s="19">
        <v>61</v>
      </c>
      <c r="CU63" s="50">
        <v>105</v>
      </c>
      <c r="CV63" s="52" t="s">
        <v>40</v>
      </c>
      <c r="CW63" s="19">
        <v>48</v>
      </c>
      <c r="CX63" s="50">
        <v>78</v>
      </c>
      <c r="CY63" s="19">
        <v>71</v>
      </c>
      <c r="CZ63" s="50">
        <v>118</v>
      </c>
      <c r="DA63" s="19">
        <v>678</v>
      </c>
      <c r="DB63" s="50">
        <v>500</v>
      </c>
      <c r="DC63" s="19">
        <v>0</v>
      </c>
      <c r="DD63" s="50">
        <v>291</v>
      </c>
      <c r="DE63" s="19">
        <v>72</v>
      </c>
      <c r="DF63" s="50">
        <v>122</v>
      </c>
      <c r="DG63" s="52" t="s">
        <v>40</v>
      </c>
      <c r="DH63" s="19">
        <v>1399</v>
      </c>
      <c r="DI63" s="50">
        <v>908</v>
      </c>
      <c r="DJ63" s="19">
        <v>160</v>
      </c>
      <c r="DK63" s="50">
        <v>206</v>
      </c>
      <c r="DL63" s="19">
        <v>150</v>
      </c>
      <c r="DM63" s="50">
        <v>233</v>
      </c>
      <c r="DN63" s="19">
        <v>0</v>
      </c>
      <c r="DO63" s="50">
        <v>291</v>
      </c>
      <c r="DP63" s="19">
        <v>0</v>
      </c>
      <c r="DQ63" s="50">
        <v>291</v>
      </c>
      <c r="DR63" s="52" t="s">
        <v>40</v>
      </c>
      <c r="DS63" s="19">
        <v>10295</v>
      </c>
      <c r="DT63" s="50">
        <v>3236</v>
      </c>
      <c r="DU63" s="19">
        <v>276</v>
      </c>
      <c r="DV63" s="50">
        <v>353</v>
      </c>
      <c r="DW63" s="19">
        <v>0</v>
      </c>
      <c r="DX63" s="50">
        <v>291</v>
      </c>
      <c r="DY63" s="19">
        <v>10019</v>
      </c>
      <c r="DZ63" s="50">
        <v>3178</v>
      </c>
    </row>
    <row r="64" spans="1:130" x14ac:dyDescent="0.2">
      <c r="A64" s="52" t="s">
        <v>41</v>
      </c>
      <c r="B64" s="19">
        <v>4577399</v>
      </c>
      <c r="C64" s="50">
        <v>3786</v>
      </c>
      <c r="D64" s="19">
        <v>3870879</v>
      </c>
      <c r="E64" s="50">
        <v>23788</v>
      </c>
      <c r="F64" s="19">
        <v>537961</v>
      </c>
      <c r="G64" s="50">
        <v>21768</v>
      </c>
      <c r="H64" s="19">
        <v>152441</v>
      </c>
      <c r="I64" s="50">
        <v>10548</v>
      </c>
      <c r="J64" s="19">
        <v>1741</v>
      </c>
      <c r="K64" s="50">
        <v>721</v>
      </c>
      <c r="L64" s="52" t="s">
        <v>41</v>
      </c>
      <c r="M64" s="19">
        <v>1670</v>
      </c>
      <c r="N64" s="50">
        <v>1199</v>
      </c>
      <c r="O64" s="19">
        <v>1457</v>
      </c>
      <c r="P64" s="50">
        <v>870</v>
      </c>
      <c r="Q64" s="19">
        <v>365</v>
      </c>
      <c r="R64" s="50">
        <v>280</v>
      </c>
      <c r="S64" s="19">
        <v>4691</v>
      </c>
      <c r="T64" s="50">
        <v>1983</v>
      </c>
      <c r="U64" s="19">
        <v>1867</v>
      </c>
      <c r="V64" s="50">
        <v>1378</v>
      </c>
      <c r="W64" s="52" t="s">
        <v>41</v>
      </c>
      <c r="X64" s="19">
        <v>3998</v>
      </c>
      <c r="Y64" s="50">
        <v>2132</v>
      </c>
      <c r="Z64" s="19">
        <v>249</v>
      </c>
      <c r="AA64" s="50">
        <v>274</v>
      </c>
      <c r="AB64" s="19">
        <v>38</v>
      </c>
      <c r="AC64" s="50">
        <v>63</v>
      </c>
      <c r="AD64" s="19">
        <v>16060</v>
      </c>
      <c r="AE64" s="50">
        <v>3907</v>
      </c>
      <c r="AF64" s="19">
        <v>17486</v>
      </c>
      <c r="AG64" s="50">
        <v>3100</v>
      </c>
      <c r="AH64" s="52" t="s">
        <v>41</v>
      </c>
      <c r="AI64" s="19">
        <v>813</v>
      </c>
      <c r="AJ64" s="50">
        <v>521</v>
      </c>
      <c r="AK64" s="19">
        <v>233</v>
      </c>
      <c r="AL64" s="50">
        <v>207</v>
      </c>
      <c r="AM64" s="19">
        <v>4253</v>
      </c>
      <c r="AN64" s="50">
        <v>1651</v>
      </c>
      <c r="AO64" s="19">
        <v>2174</v>
      </c>
      <c r="AP64" s="50">
        <v>884</v>
      </c>
      <c r="AQ64" s="19">
        <v>703</v>
      </c>
      <c r="AR64" s="50">
        <v>870</v>
      </c>
      <c r="AS64" s="52" t="s">
        <v>41</v>
      </c>
      <c r="AT64" s="19">
        <v>514</v>
      </c>
      <c r="AU64" s="50">
        <v>612</v>
      </c>
      <c r="AV64" s="19">
        <v>2211</v>
      </c>
      <c r="AW64" s="50">
        <v>1215</v>
      </c>
      <c r="AX64" s="19">
        <v>2059</v>
      </c>
      <c r="AY64" s="50">
        <v>986</v>
      </c>
      <c r="AZ64" s="19">
        <v>603</v>
      </c>
      <c r="BA64" s="50">
        <v>448</v>
      </c>
      <c r="BB64" s="19">
        <v>5184</v>
      </c>
      <c r="BC64" s="50">
        <v>2183</v>
      </c>
      <c r="BD64" s="52" t="s">
        <v>41</v>
      </c>
      <c r="BE64" s="19">
        <v>3765</v>
      </c>
      <c r="BF64" s="50">
        <v>1826</v>
      </c>
      <c r="BG64" s="19">
        <v>3709</v>
      </c>
      <c r="BH64" s="50">
        <v>1403</v>
      </c>
      <c r="BI64" s="19">
        <v>818</v>
      </c>
      <c r="BJ64" s="50">
        <v>463</v>
      </c>
      <c r="BK64" s="19">
        <v>1175</v>
      </c>
      <c r="BL64" s="50">
        <v>681</v>
      </c>
      <c r="BM64" s="19">
        <v>1371</v>
      </c>
      <c r="BN64" s="50">
        <v>797</v>
      </c>
      <c r="BO64" s="52" t="s">
        <v>41</v>
      </c>
      <c r="BP64" s="19">
        <v>0</v>
      </c>
      <c r="BQ64" s="50">
        <v>296</v>
      </c>
      <c r="BR64" s="19">
        <v>0</v>
      </c>
      <c r="BS64" s="50">
        <v>296</v>
      </c>
      <c r="BT64" s="19">
        <v>1173</v>
      </c>
      <c r="BU64" s="50">
        <v>793</v>
      </c>
      <c r="BV64" s="19">
        <v>486</v>
      </c>
      <c r="BW64" s="50">
        <v>296</v>
      </c>
      <c r="BX64" s="19">
        <v>4908</v>
      </c>
      <c r="BY64" s="50">
        <v>1660</v>
      </c>
      <c r="BZ64" s="52" t="s">
        <v>41</v>
      </c>
      <c r="CA64" s="19">
        <v>1390</v>
      </c>
      <c r="CB64" s="50">
        <v>1444</v>
      </c>
      <c r="CC64" s="19">
        <v>7912</v>
      </c>
      <c r="CD64" s="50">
        <v>2045</v>
      </c>
      <c r="CE64" s="19">
        <v>20749</v>
      </c>
      <c r="CF64" s="50">
        <v>3397</v>
      </c>
      <c r="CG64" s="19">
        <v>118</v>
      </c>
      <c r="CH64" s="50">
        <v>196</v>
      </c>
      <c r="CI64" s="19">
        <v>3883</v>
      </c>
      <c r="CJ64" s="50">
        <v>1190</v>
      </c>
      <c r="CK64" s="52" t="s">
        <v>41</v>
      </c>
      <c r="CL64" s="19">
        <v>1458</v>
      </c>
      <c r="CM64" s="50">
        <v>1353</v>
      </c>
      <c r="CN64" s="19">
        <v>1020</v>
      </c>
      <c r="CO64" s="50">
        <v>951</v>
      </c>
      <c r="CP64" s="19">
        <v>4689</v>
      </c>
      <c r="CQ64" s="50">
        <v>1531</v>
      </c>
      <c r="CR64" s="19">
        <v>154</v>
      </c>
      <c r="CS64" s="50">
        <v>179</v>
      </c>
      <c r="CT64" s="56" t="s">
        <v>61</v>
      </c>
      <c r="CU64" s="50" t="s">
        <v>61</v>
      </c>
      <c r="CV64" s="52" t="s">
        <v>41</v>
      </c>
      <c r="CW64" s="19">
        <v>95</v>
      </c>
      <c r="CX64" s="50">
        <v>109</v>
      </c>
      <c r="CY64" s="19">
        <v>3816</v>
      </c>
      <c r="CZ64" s="50">
        <v>1732</v>
      </c>
      <c r="DA64" s="19">
        <v>4965</v>
      </c>
      <c r="DB64" s="50">
        <v>1539</v>
      </c>
      <c r="DC64" s="19">
        <v>455</v>
      </c>
      <c r="DD64" s="50">
        <v>437</v>
      </c>
      <c r="DE64" s="19">
        <v>478</v>
      </c>
      <c r="DF64" s="50">
        <v>500</v>
      </c>
      <c r="DG64" s="52" t="s">
        <v>41</v>
      </c>
      <c r="DH64" s="19">
        <v>9786</v>
      </c>
      <c r="DI64" s="50">
        <v>2245</v>
      </c>
      <c r="DJ64" s="19">
        <v>3070</v>
      </c>
      <c r="DK64" s="50">
        <v>1589</v>
      </c>
      <c r="DL64" s="19">
        <v>1190</v>
      </c>
      <c r="DM64" s="50">
        <v>536</v>
      </c>
      <c r="DN64" s="19">
        <v>1057</v>
      </c>
      <c r="DO64" s="50">
        <v>639</v>
      </c>
      <c r="DP64" s="19">
        <v>382</v>
      </c>
      <c r="DQ64" s="50">
        <v>524</v>
      </c>
      <c r="DR64" s="52" t="s">
        <v>41</v>
      </c>
      <c r="DS64" s="19">
        <v>16118</v>
      </c>
      <c r="DT64" s="50">
        <v>2669</v>
      </c>
      <c r="DU64" s="19">
        <v>269</v>
      </c>
      <c r="DV64" s="50">
        <v>229</v>
      </c>
      <c r="DW64" s="19">
        <v>28</v>
      </c>
      <c r="DX64" s="50">
        <v>47</v>
      </c>
      <c r="DY64" s="19">
        <v>15821</v>
      </c>
      <c r="DZ64" s="50">
        <v>2663</v>
      </c>
    </row>
    <row r="65" spans="1:130" x14ac:dyDescent="0.2">
      <c r="A65" s="52" t="s">
        <v>42</v>
      </c>
      <c r="B65" s="19">
        <v>805616</v>
      </c>
      <c r="C65" s="50">
        <v>1372</v>
      </c>
      <c r="D65" s="19">
        <v>680993</v>
      </c>
      <c r="E65" s="50">
        <v>6027</v>
      </c>
      <c r="F65" s="19">
        <v>96805</v>
      </c>
      <c r="G65" s="50">
        <v>5853</v>
      </c>
      <c r="H65" s="19">
        <v>25777</v>
      </c>
      <c r="I65" s="50">
        <v>3187</v>
      </c>
      <c r="J65" s="19">
        <v>325</v>
      </c>
      <c r="K65" s="50">
        <v>333</v>
      </c>
      <c r="L65" s="52" t="s">
        <v>42</v>
      </c>
      <c r="M65" s="19">
        <v>25</v>
      </c>
      <c r="N65" s="50">
        <v>44</v>
      </c>
      <c r="O65" s="19">
        <v>745</v>
      </c>
      <c r="P65" s="50">
        <v>533</v>
      </c>
      <c r="Q65" s="19">
        <v>61</v>
      </c>
      <c r="R65" s="50">
        <v>120</v>
      </c>
      <c r="S65" s="19">
        <v>1338</v>
      </c>
      <c r="T65" s="50">
        <v>703</v>
      </c>
      <c r="U65" s="19">
        <v>807</v>
      </c>
      <c r="V65" s="50">
        <v>447</v>
      </c>
      <c r="W65" s="52" t="s">
        <v>42</v>
      </c>
      <c r="X65" s="19">
        <v>0</v>
      </c>
      <c r="Y65" s="50">
        <v>223</v>
      </c>
      <c r="Z65" s="19">
        <v>0</v>
      </c>
      <c r="AA65" s="50">
        <v>223</v>
      </c>
      <c r="AB65" s="19">
        <v>0</v>
      </c>
      <c r="AC65" s="50">
        <v>223</v>
      </c>
      <c r="AD65" s="19">
        <v>251</v>
      </c>
      <c r="AE65" s="50">
        <v>242</v>
      </c>
      <c r="AF65" s="19">
        <v>24</v>
      </c>
      <c r="AG65" s="50">
        <v>44</v>
      </c>
      <c r="AH65" s="52" t="s">
        <v>42</v>
      </c>
      <c r="AI65" s="19">
        <v>75</v>
      </c>
      <c r="AJ65" s="50">
        <v>123</v>
      </c>
      <c r="AK65" s="19">
        <v>457</v>
      </c>
      <c r="AL65" s="50">
        <v>289</v>
      </c>
      <c r="AM65" s="19">
        <v>80</v>
      </c>
      <c r="AN65" s="50">
        <v>134</v>
      </c>
      <c r="AO65" s="19">
        <v>439</v>
      </c>
      <c r="AP65" s="50">
        <v>381</v>
      </c>
      <c r="AQ65" s="19">
        <v>3520</v>
      </c>
      <c r="AR65" s="50">
        <v>1429</v>
      </c>
      <c r="AS65" s="52" t="s">
        <v>42</v>
      </c>
      <c r="AT65" s="19">
        <v>571</v>
      </c>
      <c r="AU65" s="50">
        <v>471</v>
      </c>
      <c r="AV65" s="19">
        <v>82</v>
      </c>
      <c r="AW65" s="50">
        <v>103</v>
      </c>
      <c r="AX65" s="19">
        <v>129</v>
      </c>
      <c r="AY65" s="50">
        <v>196</v>
      </c>
      <c r="AZ65" s="19">
        <v>0</v>
      </c>
      <c r="BA65" s="50">
        <v>223</v>
      </c>
      <c r="BB65" s="19">
        <v>0</v>
      </c>
      <c r="BC65" s="50">
        <v>223</v>
      </c>
      <c r="BD65" s="52" t="s">
        <v>42</v>
      </c>
      <c r="BE65" s="19">
        <v>407</v>
      </c>
      <c r="BF65" s="50">
        <v>471</v>
      </c>
      <c r="BG65" s="19">
        <v>144</v>
      </c>
      <c r="BH65" s="50">
        <v>127</v>
      </c>
      <c r="BI65" s="19">
        <v>4615</v>
      </c>
      <c r="BJ65" s="50">
        <v>1629</v>
      </c>
      <c r="BK65" s="19">
        <v>201</v>
      </c>
      <c r="BL65" s="50">
        <v>213</v>
      </c>
      <c r="BM65" s="19">
        <v>252</v>
      </c>
      <c r="BN65" s="50">
        <v>210</v>
      </c>
      <c r="BO65" s="52" t="s">
        <v>42</v>
      </c>
      <c r="BP65" s="19">
        <v>560</v>
      </c>
      <c r="BQ65" s="50">
        <v>364</v>
      </c>
      <c r="BR65" s="19">
        <v>2260</v>
      </c>
      <c r="BS65" s="50">
        <v>1028</v>
      </c>
      <c r="BT65" s="19">
        <v>38</v>
      </c>
      <c r="BU65" s="50">
        <v>63</v>
      </c>
      <c r="BV65" s="19">
        <v>0</v>
      </c>
      <c r="BW65" s="50">
        <v>223</v>
      </c>
      <c r="BX65" s="19">
        <v>0</v>
      </c>
      <c r="BY65" s="50">
        <v>223</v>
      </c>
      <c r="BZ65" s="52" t="s">
        <v>42</v>
      </c>
      <c r="CA65" s="19">
        <v>38</v>
      </c>
      <c r="CB65" s="50">
        <v>67</v>
      </c>
      <c r="CC65" s="19">
        <v>758</v>
      </c>
      <c r="CD65" s="50">
        <v>469</v>
      </c>
      <c r="CE65" s="19">
        <v>262</v>
      </c>
      <c r="CF65" s="50">
        <v>231</v>
      </c>
      <c r="CG65" s="19">
        <v>2020</v>
      </c>
      <c r="CH65" s="50">
        <v>1029</v>
      </c>
      <c r="CI65" s="19">
        <v>160</v>
      </c>
      <c r="CJ65" s="50">
        <v>174</v>
      </c>
      <c r="CK65" s="52" t="s">
        <v>42</v>
      </c>
      <c r="CL65" s="19">
        <v>296</v>
      </c>
      <c r="CM65" s="50">
        <v>289</v>
      </c>
      <c r="CN65" s="19">
        <v>122</v>
      </c>
      <c r="CO65" s="50">
        <v>136</v>
      </c>
      <c r="CP65" s="19">
        <v>209</v>
      </c>
      <c r="CQ65" s="50">
        <v>268</v>
      </c>
      <c r="CR65" s="19">
        <v>0</v>
      </c>
      <c r="CS65" s="50">
        <v>223</v>
      </c>
      <c r="CT65" s="19">
        <v>0</v>
      </c>
      <c r="CU65" s="50">
        <v>223</v>
      </c>
      <c r="CV65" s="52" t="s">
        <v>42</v>
      </c>
      <c r="CW65" s="56" t="s">
        <v>61</v>
      </c>
      <c r="CX65" s="50" t="s">
        <v>61</v>
      </c>
      <c r="CY65" s="19">
        <v>0</v>
      </c>
      <c r="CZ65" s="50">
        <v>223</v>
      </c>
      <c r="DA65" s="19">
        <v>1334</v>
      </c>
      <c r="DB65" s="50">
        <v>812</v>
      </c>
      <c r="DC65" s="19">
        <v>0</v>
      </c>
      <c r="DD65" s="50">
        <v>223</v>
      </c>
      <c r="DE65" s="19">
        <v>0</v>
      </c>
      <c r="DF65" s="50">
        <v>223</v>
      </c>
      <c r="DG65" s="52" t="s">
        <v>42</v>
      </c>
      <c r="DH65" s="19">
        <v>224</v>
      </c>
      <c r="DI65" s="50">
        <v>217</v>
      </c>
      <c r="DJ65" s="19">
        <v>1564</v>
      </c>
      <c r="DK65" s="50">
        <v>973</v>
      </c>
      <c r="DL65" s="19">
        <v>0</v>
      </c>
      <c r="DM65" s="50">
        <v>223</v>
      </c>
      <c r="DN65" s="19">
        <v>736</v>
      </c>
      <c r="DO65" s="50">
        <v>533</v>
      </c>
      <c r="DP65" s="19">
        <v>648</v>
      </c>
      <c r="DQ65" s="50">
        <v>549</v>
      </c>
      <c r="DR65" s="52" t="s">
        <v>42</v>
      </c>
      <c r="DS65" s="19">
        <v>2041</v>
      </c>
      <c r="DT65" s="50">
        <v>830</v>
      </c>
      <c r="DU65" s="19">
        <v>0</v>
      </c>
      <c r="DV65" s="50">
        <v>223</v>
      </c>
      <c r="DW65" s="19">
        <v>0</v>
      </c>
      <c r="DX65" s="50">
        <v>223</v>
      </c>
      <c r="DY65" s="19">
        <v>2041</v>
      </c>
      <c r="DZ65" s="50">
        <v>830</v>
      </c>
    </row>
    <row r="66" spans="1:130" x14ac:dyDescent="0.2">
      <c r="A66" s="52"/>
      <c r="B66" s="19"/>
      <c r="C66" s="50"/>
      <c r="D66" s="19"/>
      <c r="E66" s="50"/>
      <c r="F66" s="19"/>
      <c r="G66" s="50"/>
      <c r="H66" s="19"/>
      <c r="I66" s="50"/>
      <c r="J66" s="19"/>
      <c r="K66" s="50"/>
      <c r="L66" s="52"/>
      <c r="M66" s="19"/>
      <c r="N66" s="50"/>
      <c r="O66" s="19"/>
      <c r="P66" s="50"/>
      <c r="Q66" s="19"/>
      <c r="R66" s="50"/>
      <c r="S66" s="19"/>
      <c r="T66" s="50"/>
      <c r="U66" s="19"/>
      <c r="V66" s="50"/>
      <c r="W66" s="52"/>
      <c r="X66" s="19"/>
      <c r="Y66" s="50"/>
      <c r="Z66" s="19"/>
      <c r="AA66" s="50"/>
      <c r="AB66" s="19"/>
      <c r="AC66" s="50"/>
      <c r="AD66" s="19"/>
      <c r="AE66" s="50"/>
      <c r="AF66" s="19"/>
      <c r="AG66" s="50"/>
      <c r="AH66" s="52"/>
      <c r="AI66" s="19"/>
      <c r="AJ66" s="50"/>
      <c r="AK66" s="19"/>
      <c r="AL66" s="50"/>
      <c r="AM66" s="19"/>
      <c r="AN66" s="50"/>
      <c r="AO66" s="19"/>
      <c r="AP66" s="50"/>
      <c r="AQ66" s="19"/>
      <c r="AR66" s="50"/>
      <c r="AS66" s="52"/>
      <c r="AT66" s="19"/>
      <c r="AU66" s="50"/>
      <c r="AV66" s="19"/>
      <c r="AW66" s="50"/>
      <c r="AX66" s="19"/>
      <c r="AY66" s="50"/>
      <c r="AZ66" s="19"/>
      <c r="BA66" s="50"/>
      <c r="BB66" s="19"/>
      <c r="BC66" s="50"/>
      <c r="BD66" s="52"/>
      <c r="BE66" s="19"/>
      <c r="BF66" s="50"/>
      <c r="BG66" s="19"/>
      <c r="BH66" s="50"/>
      <c r="BI66" s="19"/>
      <c r="BJ66" s="50"/>
      <c r="BK66" s="19"/>
      <c r="BL66" s="50"/>
      <c r="BM66" s="19"/>
      <c r="BN66" s="50"/>
      <c r="BO66" s="52"/>
      <c r="BP66" s="19"/>
      <c r="BQ66" s="50"/>
      <c r="BR66" s="19"/>
      <c r="BS66" s="50"/>
      <c r="BT66" s="19"/>
      <c r="BU66" s="50"/>
      <c r="BV66" s="19"/>
      <c r="BW66" s="50"/>
      <c r="BX66" s="19"/>
      <c r="BY66" s="50"/>
      <c r="BZ66" s="52"/>
      <c r="CA66" s="19"/>
      <c r="CB66" s="50"/>
      <c r="CC66" s="19"/>
      <c r="CD66" s="50"/>
      <c r="CE66" s="19"/>
      <c r="CF66" s="50"/>
      <c r="CG66" s="19"/>
      <c r="CH66" s="50"/>
      <c r="CI66" s="19"/>
      <c r="CJ66" s="50"/>
      <c r="CK66" s="52"/>
      <c r="CL66" s="19"/>
      <c r="CM66" s="50"/>
      <c r="CN66" s="19"/>
      <c r="CO66" s="50"/>
      <c r="CP66" s="19"/>
      <c r="CQ66" s="50"/>
      <c r="CR66" s="19"/>
      <c r="CS66" s="50"/>
      <c r="CT66" s="19"/>
      <c r="CU66" s="50"/>
      <c r="CV66" s="52"/>
      <c r="CW66" s="56"/>
      <c r="CX66" s="50"/>
      <c r="CY66" s="19"/>
      <c r="CZ66" s="50"/>
      <c r="DA66" s="19"/>
      <c r="DB66" s="50"/>
      <c r="DC66" s="19"/>
      <c r="DD66" s="50"/>
      <c r="DE66" s="19"/>
      <c r="DF66" s="50"/>
      <c r="DG66" s="52"/>
      <c r="DH66" s="19"/>
      <c r="DI66" s="50"/>
      <c r="DJ66" s="19"/>
      <c r="DK66" s="50"/>
      <c r="DL66" s="19"/>
      <c r="DM66" s="50"/>
      <c r="DN66" s="19"/>
      <c r="DO66" s="50"/>
      <c r="DP66" s="19"/>
      <c r="DQ66" s="50"/>
      <c r="DR66" s="52"/>
      <c r="DS66" s="19"/>
      <c r="DT66" s="50"/>
      <c r="DU66" s="19"/>
      <c r="DV66" s="50"/>
      <c r="DW66" s="19"/>
      <c r="DX66" s="50"/>
      <c r="DY66" s="19"/>
      <c r="DZ66" s="50"/>
    </row>
    <row r="67" spans="1:130" x14ac:dyDescent="0.2">
      <c r="A67" s="52" t="s">
        <v>43</v>
      </c>
      <c r="B67" s="19">
        <v>6282706</v>
      </c>
      <c r="C67" s="50">
        <v>4009</v>
      </c>
      <c r="D67" s="19">
        <v>5299496</v>
      </c>
      <c r="E67" s="50">
        <v>24505</v>
      </c>
      <c r="F67" s="19">
        <v>801355</v>
      </c>
      <c r="G67" s="50">
        <v>21988</v>
      </c>
      <c r="H67" s="19">
        <v>159778</v>
      </c>
      <c r="I67" s="50">
        <v>11597</v>
      </c>
      <c r="J67" s="19">
        <v>8897</v>
      </c>
      <c r="K67" s="50">
        <v>2131</v>
      </c>
      <c r="L67" s="52" t="s">
        <v>43</v>
      </c>
      <c r="M67" s="19">
        <v>343</v>
      </c>
      <c r="N67" s="50">
        <v>300</v>
      </c>
      <c r="O67" s="19">
        <v>2291</v>
      </c>
      <c r="P67" s="50">
        <v>1160</v>
      </c>
      <c r="Q67" s="19">
        <v>4736</v>
      </c>
      <c r="R67" s="50">
        <v>1836</v>
      </c>
      <c r="S67" s="19">
        <v>8019</v>
      </c>
      <c r="T67" s="50">
        <v>2431</v>
      </c>
      <c r="U67" s="19">
        <v>1858</v>
      </c>
      <c r="V67" s="50">
        <v>1182</v>
      </c>
      <c r="W67" s="52" t="s">
        <v>43</v>
      </c>
      <c r="X67" s="19">
        <v>765</v>
      </c>
      <c r="Y67" s="50">
        <v>713</v>
      </c>
      <c r="Z67" s="19">
        <v>248</v>
      </c>
      <c r="AA67" s="50">
        <v>254</v>
      </c>
      <c r="AB67" s="19">
        <v>394</v>
      </c>
      <c r="AC67" s="50">
        <v>484</v>
      </c>
      <c r="AD67" s="19">
        <v>14168</v>
      </c>
      <c r="AE67" s="50">
        <v>3004</v>
      </c>
      <c r="AF67" s="19">
        <v>11065</v>
      </c>
      <c r="AG67" s="50">
        <v>2592</v>
      </c>
      <c r="AH67" s="52" t="s">
        <v>43</v>
      </c>
      <c r="AI67" s="19">
        <v>243</v>
      </c>
      <c r="AJ67" s="50">
        <v>402</v>
      </c>
      <c r="AK67" s="19">
        <v>333</v>
      </c>
      <c r="AL67" s="50">
        <v>374</v>
      </c>
      <c r="AM67" s="19">
        <v>3162</v>
      </c>
      <c r="AN67" s="50">
        <v>1151</v>
      </c>
      <c r="AO67" s="19">
        <v>4764</v>
      </c>
      <c r="AP67" s="50">
        <v>1593</v>
      </c>
      <c r="AQ67" s="19">
        <v>1052</v>
      </c>
      <c r="AR67" s="50">
        <v>864</v>
      </c>
      <c r="AS67" s="52" t="s">
        <v>43</v>
      </c>
      <c r="AT67" s="19">
        <v>2506</v>
      </c>
      <c r="AU67" s="50">
        <v>2041</v>
      </c>
      <c r="AV67" s="19">
        <v>11188</v>
      </c>
      <c r="AW67" s="50">
        <v>3378</v>
      </c>
      <c r="AX67" s="19">
        <v>2602</v>
      </c>
      <c r="AY67" s="50">
        <v>1490</v>
      </c>
      <c r="AZ67" s="19">
        <v>84</v>
      </c>
      <c r="BA67" s="50">
        <v>138</v>
      </c>
      <c r="BB67" s="19">
        <v>1450</v>
      </c>
      <c r="BC67" s="50">
        <v>701</v>
      </c>
      <c r="BD67" s="52" t="s">
        <v>43</v>
      </c>
      <c r="BE67" s="19">
        <v>1733</v>
      </c>
      <c r="BF67" s="50">
        <v>904</v>
      </c>
      <c r="BG67" s="19">
        <v>5529</v>
      </c>
      <c r="BH67" s="50">
        <v>1806</v>
      </c>
      <c r="BI67" s="19">
        <v>1504</v>
      </c>
      <c r="BJ67" s="50">
        <v>1160</v>
      </c>
      <c r="BK67" s="19">
        <v>9029</v>
      </c>
      <c r="BL67" s="50">
        <v>2461</v>
      </c>
      <c r="BM67" s="19">
        <v>4342</v>
      </c>
      <c r="BN67" s="50">
        <v>1588</v>
      </c>
      <c r="BO67" s="52" t="s">
        <v>43</v>
      </c>
      <c r="BP67" s="19">
        <v>290</v>
      </c>
      <c r="BQ67" s="50">
        <v>243</v>
      </c>
      <c r="BR67" s="19">
        <v>187</v>
      </c>
      <c r="BS67" s="50">
        <v>177</v>
      </c>
      <c r="BT67" s="19">
        <v>2433</v>
      </c>
      <c r="BU67" s="50">
        <v>1517</v>
      </c>
      <c r="BV67" s="19">
        <v>197</v>
      </c>
      <c r="BW67" s="50">
        <v>238</v>
      </c>
      <c r="BX67" s="19">
        <v>2230</v>
      </c>
      <c r="BY67" s="50">
        <v>1219</v>
      </c>
      <c r="BZ67" s="52" t="s">
        <v>43</v>
      </c>
      <c r="CA67" s="19">
        <v>621</v>
      </c>
      <c r="CB67" s="50">
        <v>543</v>
      </c>
      <c r="CC67" s="19">
        <v>4800</v>
      </c>
      <c r="CD67" s="50">
        <v>1691</v>
      </c>
      <c r="CE67" s="19">
        <v>7102</v>
      </c>
      <c r="CF67" s="50">
        <v>1676</v>
      </c>
      <c r="CG67" s="19">
        <v>0</v>
      </c>
      <c r="CH67" s="50">
        <v>287</v>
      </c>
      <c r="CI67" s="19">
        <v>4462</v>
      </c>
      <c r="CJ67" s="50">
        <v>2091</v>
      </c>
      <c r="CK67" s="52" t="s">
        <v>43</v>
      </c>
      <c r="CL67" s="19">
        <v>669</v>
      </c>
      <c r="CM67" s="50">
        <v>482</v>
      </c>
      <c r="CN67" s="19">
        <v>430</v>
      </c>
      <c r="CO67" s="50">
        <v>497</v>
      </c>
      <c r="CP67" s="19">
        <v>2562</v>
      </c>
      <c r="CQ67" s="50">
        <v>1256</v>
      </c>
      <c r="CR67" s="19">
        <v>805</v>
      </c>
      <c r="CS67" s="50">
        <v>913</v>
      </c>
      <c r="CT67" s="19">
        <v>4765</v>
      </c>
      <c r="CU67" s="50">
        <v>2102</v>
      </c>
      <c r="CV67" s="52" t="s">
        <v>43</v>
      </c>
      <c r="CW67" s="19">
        <v>63</v>
      </c>
      <c r="CX67" s="50">
        <v>112</v>
      </c>
      <c r="CY67" s="56" t="s">
        <v>61</v>
      </c>
      <c r="CZ67" s="50" t="s">
        <v>61</v>
      </c>
      <c r="DA67" s="19">
        <v>8701</v>
      </c>
      <c r="DB67" s="50">
        <v>2089</v>
      </c>
      <c r="DC67" s="19">
        <v>2062</v>
      </c>
      <c r="DD67" s="50">
        <v>1241</v>
      </c>
      <c r="DE67" s="19">
        <v>0</v>
      </c>
      <c r="DF67" s="50">
        <v>287</v>
      </c>
      <c r="DG67" s="52" t="s">
        <v>43</v>
      </c>
      <c r="DH67" s="19">
        <v>8650</v>
      </c>
      <c r="DI67" s="50">
        <v>2526</v>
      </c>
      <c r="DJ67" s="19">
        <v>1412</v>
      </c>
      <c r="DK67" s="50">
        <v>911</v>
      </c>
      <c r="DL67" s="19">
        <v>2201</v>
      </c>
      <c r="DM67" s="50">
        <v>1455</v>
      </c>
      <c r="DN67" s="19">
        <v>2831</v>
      </c>
      <c r="DO67" s="50">
        <v>1402</v>
      </c>
      <c r="DP67" s="19">
        <v>0</v>
      </c>
      <c r="DQ67" s="50">
        <v>287</v>
      </c>
      <c r="DR67" s="52" t="s">
        <v>43</v>
      </c>
      <c r="DS67" s="19">
        <v>22077</v>
      </c>
      <c r="DT67" s="50">
        <v>2865</v>
      </c>
      <c r="DU67" s="19">
        <v>0</v>
      </c>
      <c r="DV67" s="50">
        <v>287</v>
      </c>
      <c r="DW67" s="19">
        <v>0</v>
      </c>
      <c r="DX67" s="50">
        <v>287</v>
      </c>
      <c r="DY67" s="19">
        <v>22077</v>
      </c>
      <c r="DZ67" s="50">
        <v>2865</v>
      </c>
    </row>
    <row r="68" spans="1:130" x14ac:dyDescent="0.2">
      <c r="A68" s="52" t="s">
        <v>44</v>
      </c>
      <c r="B68" s="19">
        <v>24899075</v>
      </c>
      <c r="C68" s="50">
        <v>8102</v>
      </c>
      <c r="D68" s="19">
        <v>20500156</v>
      </c>
      <c r="E68" s="50">
        <v>52416</v>
      </c>
      <c r="F68" s="19">
        <v>3740344</v>
      </c>
      <c r="G68" s="50">
        <v>51566</v>
      </c>
      <c r="H68" s="19">
        <v>486558</v>
      </c>
      <c r="I68" s="50">
        <v>20955</v>
      </c>
      <c r="J68" s="19">
        <v>8636</v>
      </c>
      <c r="K68" s="50">
        <v>2633</v>
      </c>
      <c r="L68" s="52" t="s">
        <v>44</v>
      </c>
      <c r="M68" s="19">
        <v>11613</v>
      </c>
      <c r="N68" s="50">
        <v>3256</v>
      </c>
      <c r="O68" s="19">
        <v>16521</v>
      </c>
      <c r="P68" s="50">
        <v>3719</v>
      </c>
      <c r="Q68" s="19">
        <v>15251</v>
      </c>
      <c r="R68" s="50">
        <v>3182</v>
      </c>
      <c r="S68" s="19">
        <v>68959</v>
      </c>
      <c r="T68" s="50">
        <v>7058</v>
      </c>
      <c r="U68" s="19">
        <v>16361</v>
      </c>
      <c r="V68" s="50">
        <v>3311</v>
      </c>
      <c r="W68" s="52" t="s">
        <v>44</v>
      </c>
      <c r="X68" s="19">
        <v>924</v>
      </c>
      <c r="Y68" s="50">
        <v>551</v>
      </c>
      <c r="Z68" s="19">
        <v>704</v>
      </c>
      <c r="AA68" s="50">
        <v>533</v>
      </c>
      <c r="AB68" s="19">
        <v>460</v>
      </c>
      <c r="AC68" s="50">
        <v>400</v>
      </c>
      <c r="AD68" s="19">
        <v>26668</v>
      </c>
      <c r="AE68" s="50">
        <v>4238</v>
      </c>
      <c r="AF68" s="19">
        <v>16671</v>
      </c>
      <c r="AG68" s="50">
        <v>3792</v>
      </c>
      <c r="AH68" s="52" t="s">
        <v>44</v>
      </c>
      <c r="AI68" s="19">
        <v>3718</v>
      </c>
      <c r="AJ68" s="50">
        <v>1263</v>
      </c>
      <c r="AK68" s="19">
        <v>2033</v>
      </c>
      <c r="AL68" s="50">
        <v>1171</v>
      </c>
      <c r="AM68" s="19">
        <v>20169</v>
      </c>
      <c r="AN68" s="50">
        <v>3942</v>
      </c>
      <c r="AO68" s="19">
        <v>6985</v>
      </c>
      <c r="AP68" s="50">
        <v>2350</v>
      </c>
      <c r="AQ68" s="19">
        <v>3946</v>
      </c>
      <c r="AR68" s="50">
        <v>1452</v>
      </c>
      <c r="AS68" s="52" t="s">
        <v>44</v>
      </c>
      <c r="AT68" s="19">
        <v>11598</v>
      </c>
      <c r="AU68" s="50">
        <v>2743</v>
      </c>
      <c r="AV68" s="19">
        <v>5153</v>
      </c>
      <c r="AW68" s="50">
        <v>1839</v>
      </c>
      <c r="AX68" s="19">
        <v>31149</v>
      </c>
      <c r="AY68" s="50">
        <v>5628</v>
      </c>
      <c r="AZ68" s="19">
        <v>1318</v>
      </c>
      <c r="BA68" s="50">
        <v>889</v>
      </c>
      <c r="BB68" s="19">
        <v>4724</v>
      </c>
      <c r="BC68" s="50">
        <v>1564</v>
      </c>
      <c r="BD68" s="52" t="s">
        <v>44</v>
      </c>
      <c r="BE68" s="19">
        <v>7139</v>
      </c>
      <c r="BF68" s="50">
        <v>2275</v>
      </c>
      <c r="BG68" s="19">
        <v>13775</v>
      </c>
      <c r="BH68" s="50">
        <v>3091</v>
      </c>
      <c r="BI68" s="19">
        <v>6088</v>
      </c>
      <c r="BJ68" s="50">
        <v>2182</v>
      </c>
      <c r="BK68" s="19">
        <v>7773</v>
      </c>
      <c r="BL68" s="50">
        <v>2477</v>
      </c>
      <c r="BM68" s="19">
        <v>12061</v>
      </c>
      <c r="BN68" s="50">
        <v>2517</v>
      </c>
      <c r="BO68" s="52" t="s">
        <v>44</v>
      </c>
      <c r="BP68" s="19">
        <v>1027</v>
      </c>
      <c r="BQ68" s="50">
        <v>614</v>
      </c>
      <c r="BR68" s="19">
        <v>4893</v>
      </c>
      <c r="BS68" s="50">
        <v>2391</v>
      </c>
      <c r="BT68" s="19">
        <v>8324</v>
      </c>
      <c r="BU68" s="50">
        <v>2790</v>
      </c>
      <c r="BV68" s="19">
        <v>1067</v>
      </c>
      <c r="BW68" s="50">
        <v>637</v>
      </c>
      <c r="BX68" s="19">
        <v>7058</v>
      </c>
      <c r="BY68" s="50">
        <v>2884</v>
      </c>
      <c r="BZ68" s="52" t="s">
        <v>44</v>
      </c>
      <c r="CA68" s="19">
        <v>11752</v>
      </c>
      <c r="CB68" s="50">
        <v>2780</v>
      </c>
      <c r="CC68" s="19">
        <v>16624</v>
      </c>
      <c r="CD68" s="50">
        <v>4092</v>
      </c>
      <c r="CE68" s="19">
        <v>12183</v>
      </c>
      <c r="CF68" s="50">
        <v>3708</v>
      </c>
      <c r="CG68" s="19">
        <v>2452</v>
      </c>
      <c r="CH68" s="50">
        <v>1624</v>
      </c>
      <c r="CI68" s="19">
        <v>8317</v>
      </c>
      <c r="CJ68" s="50">
        <v>1971</v>
      </c>
      <c r="CK68" s="52" t="s">
        <v>44</v>
      </c>
      <c r="CL68" s="19">
        <v>22969</v>
      </c>
      <c r="CM68" s="50">
        <v>4302</v>
      </c>
      <c r="CN68" s="19">
        <v>4373</v>
      </c>
      <c r="CO68" s="50">
        <v>1618</v>
      </c>
      <c r="CP68" s="19">
        <v>7161</v>
      </c>
      <c r="CQ68" s="50">
        <v>2092</v>
      </c>
      <c r="CR68" s="19">
        <v>975</v>
      </c>
      <c r="CS68" s="50">
        <v>613</v>
      </c>
      <c r="CT68" s="19">
        <v>5249</v>
      </c>
      <c r="CU68" s="50">
        <v>1965</v>
      </c>
      <c r="CV68" s="52" t="s">
        <v>44</v>
      </c>
      <c r="CW68" s="19">
        <v>1936</v>
      </c>
      <c r="CX68" s="50">
        <v>836</v>
      </c>
      <c r="CY68" s="19">
        <v>13044</v>
      </c>
      <c r="CZ68" s="50">
        <v>3538</v>
      </c>
      <c r="DA68" s="56" t="s">
        <v>61</v>
      </c>
      <c r="DB68" s="50" t="s">
        <v>61</v>
      </c>
      <c r="DC68" s="19">
        <v>4123</v>
      </c>
      <c r="DD68" s="50">
        <v>1574</v>
      </c>
      <c r="DE68" s="19">
        <v>52</v>
      </c>
      <c r="DF68" s="50">
        <v>88</v>
      </c>
      <c r="DG68" s="52" t="s">
        <v>44</v>
      </c>
      <c r="DH68" s="19">
        <v>13713</v>
      </c>
      <c r="DI68" s="50">
        <v>2694</v>
      </c>
      <c r="DJ68" s="19">
        <v>8847</v>
      </c>
      <c r="DK68" s="50">
        <v>2397</v>
      </c>
      <c r="DL68" s="19">
        <v>2221</v>
      </c>
      <c r="DM68" s="50">
        <v>1231</v>
      </c>
      <c r="DN68" s="19">
        <v>5927</v>
      </c>
      <c r="DO68" s="50">
        <v>1723</v>
      </c>
      <c r="DP68" s="19">
        <v>1874</v>
      </c>
      <c r="DQ68" s="50">
        <v>1022</v>
      </c>
      <c r="DR68" s="52" t="s">
        <v>44</v>
      </c>
      <c r="DS68" s="19">
        <v>172017</v>
      </c>
      <c r="DT68" s="50">
        <v>11236</v>
      </c>
      <c r="DU68" s="19">
        <v>4180</v>
      </c>
      <c r="DV68" s="50">
        <v>2074</v>
      </c>
      <c r="DW68" s="19">
        <v>843</v>
      </c>
      <c r="DX68" s="50">
        <v>622</v>
      </c>
      <c r="DY68" s="19">
        <v>166994</v>
      </c>
      <c r="DZ68" s="50">
        <v>10904</v>
      </c>
    </row>
    <row r="69" spans="1:130" x14ac:dyDescent="0.2">
      <c r="A69" s="52" t="s">
        <v>45</v>
      </c>
      <c r="B69" s="19">
        <v>2724064</v>
      </c>
      <c r="C69" s="50">
        <v>2775</v>
      </c>
      <c r="D69" s="19">
        <v>2240636</v>
      </c>
      <c r="E69" s="50">
        <v>18397</v>
      </c>
      <c r="F69" s="19">
        <v>388410</v>
      </c>
      <c r="G69" s="50">
        <v>17535</v>
      </c>
      <c r="H69" s="19">
        <v>77780</v>
      </c>
      <c r="I69" s="50">
        <v>6769</v>
      </c>
      <c r="J69" s="19">
        <v>93</v>
      </c>
      <c r="K69" s="50">
        <v>114</v>
      </c>
      <c r="L69" s="52" t="s">
        <v>45</v>
      </c>
      <c r="M69" s="19">
        <v>1798</v>
      </c>
      <c r="N69" s="50">
        <v>1320</v>
      </c>
      <c r="O69" s="19">
        <v>8147</v>
      </c>
      <c r="P69" s="50">
        <v>2522</v>
      </c>
      <c r="Q69" s="19">
        <v>316</v>
      </c>
      <c r="R69" s="50">
        <v>262</v>
      </c>
      <c r="S69" s="19">
        <v>12187</v>
      </c>
      <c r="T69" s="50">
        <v>2104</v>
      </c>
      <c r="U69" s="19">
        <v>3987</v>
      </c>
      <c r="V69" s="50">
        <v>1226</v>
      </c>
      <c r="W69" s="52" t="s">
        <v>45</v>
      </c>
      <c r="X69" s="19">
        <v>119</v>
      </c>
      <c r="Y69" s="50">
        <v>148</v>
      </c>
      <c r="Z69" s="19">
        <v>0</v>
      </c>
      <c r="AA69" s="50">
        <v>267</v>
      </c>
      <c r="AB69" s="19">
        <v>138</v>
      </c>
      <c r="AC69" s="50">
        <v>168</v>
      </c>
      <c r="AD69" s="19">
        <v>2097</v>
      </c>
      <c r="AE69" s="50">
        <v>1007</v>
      </c>
      <c r="AF69" s="19">
        <v>966</v>
      </c>
      <c r="AG69" s="50">
        <v>644</v>
      </c>
      <c r="AH69" s="52" t="s">
        <v>45</v>
      </c>
      <c r="AI69" s="19">
        <v>932</v>
      </c>
      <c r="AJ69" s="50">
        <v>930</v>
      </c>
      <c r="AK69" s="19">
        <v>7692</v>
      </c>
      <c r="AL69" s="50">
        <v>2177</v>
      </c>
      <c r="AM69" s="19">
        <v>1831</v>
      </c>
      <c r="AN69" s="50">
        <v>767</v>
      </c>
      <c r="AO69" s="19">
        <v>517</v>
      </c>
      <c r="AP69" s="50">
        <v>475</v>
      </c>
      <c r="AQ69" s="19">
        <v>483</v>
      </c>
      <c r="AR69" s="50">
        <v>348</v>
      </c>
      <c r="AS69" s="52" t="s">
        <v>45</v>
      </c>
      <c r="AT69" s="19">
        <v>299</v>
      </c>
      <c r="AU69" s="50">
        <v>340</v>
      </c>
      <c r="AV69" s="19">
        <v>235</v>
      </c>
      <c r="AW69" s="50">
        <v>266</v>
      </c>
      <c r="AX69" s="19">
        <v>46</v>
      </c>
      <c r="AY69" s="50">
        <v>98</v>
      </c>
      <c r="AZ69" s="19">
        <v>148</v>
      </c>
      <c r="BA69" s="50">
        <v>237</v>
      </c>
      <c r="BB69" s="19">
        <v>426</v>
      </c>
      <c r="BC69" s="50">
        <v>302</v>
      </c>
      <c r="BD69" s="52" t="s">
        <v>45</v>
      </c>
      <c r="BE69" s="19">
        <v>246</v>
      </c>
      <c r="BF69" s="50">
        <v>253</v>
      </c>
      <c r="BG69" s="19">
        <v>261</v>
      </c>
      <c r="BH69" s="50">
        <v>243</v>
      </c>
      <c r="BI69" s="19">
        <v>914</v>
      </c>
      <c r="BJ69" s="50">
        <v>545</v>
      </c>
      <c r="BK69" s="19">
        <v>127</v>
      </c>
      <c r="BL69" s="50">
        <v>134</v>
      </c>
      <c r="BM69" s="19">
        <v>1255</v>
      </c>
      <c r="BN69" s="50">
        <v>929</v>
      </c>
      <c r="BO69" s="52" t="s">
        <v>45</v>
      </c>
      <c r="BP69" s="19">
        <v>1929</v>
      </c>
      <c r="BQ69" s="50">
        <v>1099</v>
      </c>
      <c r="BR69" s="19">
        <v>118</v>
      </c>
      <c r="BS69" s="50">
        <v>121</v>
      </c>
      <c r="BT69" s="19">
        <v>4549</v>
      </c>
      <c r="BU69" s="50">
        <v>1568</v>
      </c>
      <c r="BV69" s="19">
        <v>0</v>
      </c>
      <c r="BW69" s="50">
        <v>267</v>
      </c>
      <c r="BX69" s="19">
        <v>247</v>
      </c>
      <c r="BY69" s="50">
        <v>240</v>
      </c>
      <c r="BZ69" s="52" t="s">
        <v>45</v>
      </c>
      <c r="CA69" s="19">
        <v>518</v>
      </c>
      <c r="CB69" s="50">
        <v>480</v>
      </c>
      <c r="CC69" s="19">
        <v>1462</v>
      </c>
      <c r="CD69" s="50">
        <v>752</v>
      </c>
      <c r="CE69" s="19">
        <v>1167</v>
      </c>
      <c r="CF69" s="50">
        <v>840</v>
      </c>
      <c r="CG69" s="19">
        <v>0</v>
      </c>
      <c r="CH69" s="50">
        <v>267</v>
      </c>
      <c r="CI69" s="19">
        <v>1527</v>
      </c>
      <c r="CJ69" s="50">
        <v>1163</v>
      </c>
      <c r="CK69" s="52" t="s">
        <v>45</v>
      </c>
      <c r="CL69" s="19">
        <v>886</v>
      </c>
      <c r="CM69" s="50">
        <v>947</v>
      </c>
      <c r="CN69" s="19">
        <v>2525</v>
      </c>
      <c r="CO69" s="50">
        <v>1094</v>
      </c>
      <c r="CP69" s="19">
        <v>557</v>
      </c>
      <c r="CQ69" s="50">
        <v>347</v>
      </c>
      <c r="CR69" s="19">
        <v>0</v>
      </c>
      <c r="CS69" s="50">
        <v>267</v>
      </c>
      <c r="CT69" s="19">
        <v>838</v>
      </c>
      <c r="CU69" s="50">
        <v>716</v>
      </c>
      <c r="CV69" s="52" t="s">
        <v>45</v>
      </c>
      <c r="CW69" s="19">
        <v>875</v>
      </c>
      <c r="CX69" s="50">
        <v>1215</v>
      </c>
      <c r="CY69" s="19">
        <v>459</v>
      </c>
      <c r="CZ69" s="50">
        <v>385</v>
      </c>
      <c r="DA69" s="19">
        <v>5305</v>
      </c>
      <c r="DB69" s="50">
        <v>1508</v>
      </c>
      <c r="DC69" s="56" t="s">
        <v>61</v>
      </c>
      <c r="DD69" s="50" t="s">
        <v>61</v>
      </c>
      <c r="DE69" s="19">
        <v>297</v>
      </c>
      <c r="DF69" s="50">
        <v>494</v>
      </c>
      <c r="DG69" s="52" t="s">
        <v>45</v>
      </c>
      <c r="DH69" s="19">
        <v>3005</v>
      </c>
      <c r="DI69" s="50">
        <v>2000</v>
      </c>
      <c r="DJ69" s="19">
        <v>3792</v>
      </c>
      <c r="DK69" s="50">
        <v>1538</v>
      </c>
      <c r="DL69" s="19">
        <v>0</v>
      </c>
      <c r="DM69" s="50">
        <v>267</v>
      </c>
      <c r="DN69" s="19">
        <v>338</v>
      </c>
      <c r="DO69" s="50">
        <v>323</v>
      </c>
      <c r="DP69" s="19">
        <v>2126</v>
      </c>
      <c r="DQ69" s="50">
        <v>1168</v>
      </c>
      <c r="DR69" s="52" t="s">
        <v>45</v>
      </c>
      <c r="DS69" s="19">
        <v>17238</v>
      </c>
      <c r="DT69" s="50">
        <v>3167</v>
      </c>
      <c r="DU69" s="19">
        <v>383</v>
      </c>
      <c r="DV69" s="50">
        <v>446</v>
      </c>
      <c r="DW69" s="19">
        <v>108</v>
      </c>
      <c r="DX69" s="50">
        <v>129</v>
      </c>
      <c r="DY69" s="19">
        <v>16747</v>
      </c>
      <c r="DZ69" s="50">
        <v>3143</v>
      </c>
    </row>
    <row r="70" spans="1:130" x14ac:dyDescent="0.2">
      <c r="A70" s="52" t="s">
        <v>46</v>
      </c>
      <c r="B70" s="19">
        <v>619363</v>
      </c>
      <c r="C70" s="50">
        <v>779</v>
      </c>
      <c r="D70" s="19">
        <v>534975</v>
      </c>
      <c r="E70" s="50">
        <v>5691</v>
      </c>
      <c r="F70" s="19">
        <v>59032</v>
      </c>
      <c r="G70" s="50">
        <v>4857</v>
      </c>
      <c r="H70" s="19">
        <v>22529</v>
      </c>
      <c r="I70" s="50">
        <v>2945</v>
      </c>
      <c r="J70" s="19">
        <v>0</v>
      </c>
      <c r="K70" s="50">
        <v>211</v>
      </c>
      <c r="L70" s="52" t="s">
        <v>46</v>
      </c>
      <c r="M70" s="19">
        <v>184</v>
      </c>
      <c r="N70" s="50">
        <v>181</v>
      </c>
      <c r="O70" s="19">
        <v>65</v>
      </c>
      <c r="P70" s="50">
        <v>76</v>
      </c>
      <c r="Q70" s="19">
        <v>0</v>
      </c>
      <c r="R70" s="50">
        <v>211</v>
      </c>
      <c r="S70" s="19">
        <v>1001</v>
      </c>
      <c r="T70" s="50">
        <v>506</v>
      </c>
      <c r="U70" s="19">
        <v>326</v>
      </c>
      <c r="V70" s="50">
        <v>238</v>
      </c>
      <c r="W70" s="52" t="s">
        <v>46</v>
      </c>
      <c r="X70" s="19">
        <v>1287</v>
      </c>
      <c r="Y70" s="50">
        <v>585</v>
      </c>
      <c r="Z70" s="19">
        <v>87</v>
      </c>
      <c r="AA70" s="50">
        <v>111</v>
      </c>
      <c r="AB70" s="19">
        <v>9</v>
      </c>
      <c r="AC70" s="50">
        <v>15</v>
      </c>
      <c r="AD70" s="19">
        <v>2063</v>
      </c>
      <c r="AE70" s="50">
        <v>1237</v>
      </c>
      <c r="AF70" s="19">
        <v>496</v>
      </c>
      <c r="AG70" s="50">
        <v>395</v>
      </c>
      <c r="AH70" s="52" t="s">
        <v>46</v>
      </c>
      <c r="AI70" s="19">
        <v>49</v>
      </c>
      <c r="AJ70" s="50">
        <v>71</v>
      </c>
      <c r="AK70" s="19">
        <v>0</v>
      </c>
      <c r="AL70" s="50">
        <v>211</v>
      </c>
      <c r="AM70" s="19">
        <v>370</v>
      </c>
      <c r="AN70" s="50">
        <v>415</v>
      </c>
      <c r="AO70" s="19">
        <v>0</v>
      </c>
      <c r="AP70" s="50">
        <v>211</v>
      </c>
      <c r="AQ70" s="19">
        <v>91</v>
      </c>
      <c r="AR70" s="50">
        <v>93</v>
      </c>
      <c r="AS70" s="52" t="s">
        <v>46</v>
      </c>
      <c r="AT70" s="19">
        <v>0</v>
      </c>
      <c r="AU70" s="50">
        <v>211</v>
      </c>
      <c r="AV70" s="19">
        <v>176</v>
      </c>
      <c r="AW70" s="50">
        <v>146</v>
      </c>
      <c r="AX70" s="19">
        <v>0</v>
      </c>
      <c r="AY70" s="50">
        <v>211</v>
      </c>
      <c r="AZ70" s="19">
        <v>824</v>
      </c>
      <c r="BA70" s="50">
        <v>365</v>
      </c>
      <c r="BB70" s="19">
        <v>300</v>
      </c>
      <c r="BC70" s="50">
        <v>294</v>
      </c>
      <c r="BD70" s="52" t="s">
        <v>46</v>
      </c>
      <c r="BE70" s="19">
        <v>3599</v>
      </c>
      <c r="BF70" s="50">
        <v>1075</v>
      </c>
      <c r="BG70" s="19">
        <v>201</v>
      </c>
      <c r="BH70" s="50">
        <v>209</v>
      </c>
      <c r="BI70" s="19">
        <v>85</v>
      </c>
      <c r="BJ70" s="50">
        <v>116</v>
      </c>
      <c r="BK70" s="19">
        <v>0</v>
      </c>
      <c r="BL70" s="50">
        <v>211</v>
      </c>
      <c r="BM70" s="19">
        <v>51</v>
      </c>
      <c r="BN70" s="50">
        <v>86</v>
      </c>
      <c r="BO70" s="52" t="s">
        <v>46</v>
      </c>
      <c r="BP70" s="19">
        <v>236</v>
      </c>
      <c r="BQ70" s="50">
        <v>207</v>
      </c>
      <c r="BR70" s="19">
        <v>0</v>
      </c>
      <c r="BS70" s="50">
        <v>211</v>
      </c>
      <c r="BT70" s="19">
        <v>58</v>
      </c>
      <c r="BU70" s="50">
        <v>75</v>
      </c>
      <c r="BV70" s="19">
        <v>2760</v>
      </c>
      <c r="BW70" s="50">
        <v>827</v>
      </c>
      <c r="BX70" s="19">
        <v>751</v>
      </c>
      <c r="BY70" s="50">
        <v>390</v>
      </c>
      <c r="BZ70" s="52" t="s">
        <v>46</v>
      </c>
      <c r="CA70" s="19">
        <v>0</v>
      </c>
      <c r="CB70" s="50">
        <v>211</v>
      </c>
      <c r="CC70" s="19">
        <v>4056</v>
      </c>
      <c r="CD70" s="50">
        <v>1050</v>
      </c>
      <c r="CE70" s="19">
        <v>539</v>
      </c>
      <c r="CF70" s="50">
        <v>455</v>
      </c>
      <c r="CG70" s="19">
        <v>30</v>
      </c>
      <c r="CH70" s="50">
        <v>50</v>
      </c>
      <c r="CI70" s="19">
        <v>50</v>
      </c>
      <c r="CJ70" s="50">
        <v>65</v>
      </c>
      <c r="CK70" s="52" t="s">
        <v>46</v>
      </c>
      <c r="CL70" s="19">
        <v>0</v>
      </c>
      <c r="CM70" s="50">
        <v>211</v>
      </c>
      <c r="CN70" s="19">
        <v>100</v>
      </c>
      <c r="CO70" s="50">
        <v>122</v>
      </c>
      <c r="CP70" s="19">
        <v>524</v>
      </c>
      <c r="CQ70" s="50">
        <v>339</v>
      </c>
      <c r="CR70" s="19">
        <v>227</v>
      </c>
      <c r="CS70" s="50">
        <v>154</v>
      </c>
      <c r="CT70" s="19">
        <v>134</v>
      </c>
      <c r="CU70" s="50">
        <v>157</v>
      </c>
      <c r="CV70" s="52" t="s">
        <v>46</v>
      </c>
      <c r="CW70" s="19">
        <v>153</v>
      </c>
      <c r="CX70" s="50">
        <v>214</v>
      </c>
      <c r="CY70" s="19">
        <v>125</v>
      </c>
      <c r="CZ70" s="50">
        <v>104</v>
      </c>
      <c r="DA70" s="19">
        <v>565</v>
      </c>
      <c r="DB70" s="50">
        <v>449</v>
      </c>
      <c r="DC70" s="19">
        <v>0</v>
      </c>
      <c r="DD70" s="50">
        <v>211</v>
      </c>
      <c r="DE70" s="56" t="s">
        <v>61</v>
      </c>
      <c r="DF70" s="50" t="s">
        <v>61</v>
      </c>
      <c r="DG70" s="52" t="s">
        <v>46</v>
      </c>
      <c r="DH70" s="19">
        <v>400</v>
      </c>
      <c r="DI70" s="50">
        <v>361</v>
      </c>
      <c r="DJ70" s="19">
        <v>128</v>
      </c>
      <c r="DK70" s="50">
        <v>115</v>
      </c>
      <c r="DL70" s="19">
        <v>0</v>
      </c>
      <c r="DM70" s="50">
        <v>211</v>
      </c>
      <c r="DN70" s="19">
        <v>377</v>
      </c>
      <c r="DO70" s="50">
        <v>488</v>
      </c>
      <c r="DP70" s="19">
        <v>52</v>
      </c>
      <c r="DQ70" s="50">
        <v>86</v>
      </c>
      <c r="DR70" s="52" t="s">
        <v>46</v>
      </c>
      <c r="DS70" s="19">
        <v>2827</v>
      </c>
      <c r="DT70" s="50">
        <v>845</v>
      </c>
      <c r="DU70" s="19">
        <v>0</v>
      </c>
      <c r="DV70" s="50">
        <v>211</v>
      </c>
      <c r="DW70" s="19">
        <v>0</v>
      </c>
      <c r="DX70" s="50">
        <v>211</v>
      </c>
      <c r="DY70" s="19">
        <v>2827</v>
      </c>
      <c r="DZ70" s="50">
        <v>845</v>
      </c>
    </row>
    <row r="71" spans="1:130" x14ac:dyDescent="0.2">
      <c r="A71" s="52" t="s">
        <v>47</v>
      </c>
      <c r="B71" s="19">
        <v>7930773</v>
      </c>
      <c r="C71" s="50">
        <v>4735</v>
      </c>
      <c r="D71" s="19">
        <v>6752310</v>
      </c>
      <c r="E71" s="50">
        <v>28251</v>
      </c>
      <c r="F71" s="19">
        <v>870491</v>
      </c>
      <c r="G71" s="50">
        <v>21599</v>
      </c>
      <c r="H71" s="19">
        <v>259507</v>
      </c>
      <c r="I71" s="50">
        <v>12319</v>
      </c>
      <c r="J71" s="19">
        <v>2671</v>
      </c>
      <c r="K71" s="50">
        <v>1201</v>
      </c>
      <c r="L71" s="52" t="s">
        <v>47</v>
      </c>
      <c r="M71" s="19">
        <v>3296</v>
      </c>
      <c r="N71" s="50">
        <v>1952</v>
      </c>
      <c r="O71" s="19">
        <v>3807</v>
      </c>
      <c r="P71" s="50">
        <v>1454</v>
      </c>
      <c r="Q71" s="19">
        <v>1233</v>
      </c>
      <c r="R71" s="50">
        <v>1034</v>
      </c>
      <c r="S71" s="19">
        <v>17088</v>
      </c>
      <c r="T71" s="50">
        <v>3674</v>
      </c>
      <c r="U71" s="19">
        <v>3229</v>
      </c>
      <c r="V71" s="50">
        <v>1571</v>
      </c>
      <c r="W71" s="52" t="s">
        <v>47</v>
      </c>
      <c r="X71" s="19">
        <v>2468</v>
      </c>
      <c r="Y71" s="50">
        <v>921</v>
      </c>
      <c r="Z71" s="19">
        <v>1265</v>
      </c>
      <c r="AA71" s="50">
        <v>828</v>
      </c>
      <c r="AB71" s="19">
        <v>10593</v>
      </c>
      <c r="AC71" s="50">
        <v>2299</v>
      </c>
      <c r="AD71" s="19">
        <v>18165</v>
      </c>
      <c r="AE71" s="50">
        <v>3554</v>
      </c>
      <c r="AF71" s="19">
        <v>11927</v>
      </c>
      <c r="AG71" s="50">
        <v>3210</v>
      </c>
      <c r="AH71" s="52" t="s">
        <v>47</v>
      </c>
      <c r="AI71" s="19">
        <v>2347</v>
      </c>
      <c r="AJ71" s="50">
        <v>1394</v>
      </c>
      <c r="AK71" s="19">
        <v>1159</v>
      </c>
      <c r="AL71" s="50">
        <v>787</v>
      </c>
      <c r="AM71" s="19">
        <v>7576</v>
      </c>
      <c r="AN71" s="50">
        <v>2202</v>
      </c>
      <c r="AO71" s="19">
        <v>2892</v>
      </c>
      <c r="AP71" s="50">
        <v>1856</v>
      </c>
      <c r="AQ71" s="19">
        <v>1135</v>
      </c>
      <c r="AR71" s="50">
        <v>758</v>
      </c>
      <c r="AS71" s="52" t="s">
        <v>47</v>
      </c>
      <c r="AT71" s="19">
        <v>2103</v>
      </c>
      <c r="AU71" s="50">
        <v>1418</v>
      </c>
      <c r="AV71" s="19">
        <v>2051</v>
      </c>
      <c r="AW71" s="50">
        <v>1056</v>
      </c>
      <c r="AX71" s="19">
        <v>2148</v>
      </c>
      <c r="AY71" s="50">
        <v>926</v>
      </c>
      <c r="AZ71" s="19">
        <v>1494</v>
      </c>
      <c r="BA71" s="50">
        <v>932</v>
      </c>
      <c r="BB71" s="19">
        <v>24822</v>
      </c>
      <c r="BC71" s="50">
        <v>4371</v>
      </c>
      <c r="BD71" s="52" t="s">
        <v>47</v>
      </c>
      <c r="BE71" s="19">
        <v>4104</v>
      </c>
      <c r="BF71" s="50">
        <v>1347</v>
      </c>
      <c r="BG71" s="19">
        <v>5733</v>
      </c>
      <c r="BH71" s="50">
        <v>2245</v>
      </c>
      <c r="BI71" s="19">
        <v>462</v>
      </c>
      <c r="BJ71" s="50">
        <v>292</v>
      </c>
      <c r="BK71" s="19">
        <v>1858</v>
      </c>
      <c r="BL71" s="50">
        <v>1007</v>
      </c>
      <c r="BM71" s="19">
        <v>4262</v>
      </c>
      <c r="BN71" s="50">
        <v>2141</v>
      </c>
      <c r="BO71" s="52" t="s">
        <v>47</v>
      </c>
      <c r="BP71" s="19">
        <v>866</v>
      </c>
      <c r="BQ71" s="50">
        <v>1090</v>
      </c>
      <c r="BR71" s="19">
        <v>523</v>
      </c>
      <c r="BS71" s="50">
        <v>475</v>
      </c>
      <c r="BT71" s="19">
        <v>748</v>
      </c>
      <c r="BU71" s="50">
        <v>469</v>
      </c>
      <c r="BV71" s="19">
        <v>372</v>
      </c>
      <c r="BW71" s="50">
        <v>515</v>
      </c>
      <c r="BX71" s="19">
        <v>6825</v>
      </c>
      <c r="BY71" s="50">
        <v>1687</v>
      </c>
      <c r="BZ71" s="52" t="s">
        <v>47</v>
      </c>
      <c r="CA71" s="19">
        <v>1098</v>
      </c>
      <c r="CB71" s="50">
        <v>735</v>
      </c>
      <c r="CC71" s="19">
        <v>17525</v>
      </c>
      <c r="CD71" s="50">
        <v>3087</v>
      </c>
      <c r="CE71" s="19">
        <v>23829</v>
      </c>
      <c r="CF71" s="50">
        <v>4041</v>
      </c>
      <c r="CG71" s="19">
        <v>201</v>
      </c>
      <c r="CH71" s="50">
        <v>325</v>
      </c>
      <c r="CI71" s="19">
        <v>7708</v>
      </c>
      <c r="CJ71" s="50">
        <v>2181</v>
      </c>
      <c r="CK71" s="52" t="s">
        <v>47</v>
      </c>
      <c r="CL71" s="19">
        <v>781</v>
      </c>
      <c r="CM71" s="50">
        <v>611</v>
      </c>
      <c r="CN71" s="19">
        <v>2137</v>
      </c>
      <c r="CO71" s="50">
        <v>2081</v>
      </c>
      <c r="CP71" s="19">
        <v>11796</v>
      </c>
      <c r="CQ71" s="50">
        <v>2546</v>
      </c>
      <c r="CR71" s="19">
        <v>1543</v>
      </c>
      <c r="CS71" s="50">
        <v>1150</v>
      </c>
      <c r="CT71" s="19">
        <v>8339</v>
      </c>
      <c r="CU71" s="50">
        <v>2247</v>
      </c>
      <c r="CV71" s="52" t="s">
        <v>47</v>
      </c>
      <c r="CW71" s="19">
        <v>98</v>
      </c>
      <c r="CX71" s="50">
        <v>179</v>
      </c>
      <c r="CY71" s="19">
        <v>5842</v>
      </c>
      <c r="CZ71" s="50">
        <v>1776</v>
      </c>
      <c r="DA71" s="19">
        <v>12938</v>
      </c>
      <c r="DB71" s="50">
        <v>3212</v>
      </c>
      <c r="DC71" s="19">
        <v>1551</v>
      </c>
      <c r="DD71" s="50">
        <v>822</v>
      </c>
      <c r="DE71" s="19">
        <v>676</v>
      </c>
      <c r="DF71" s="50">
        <v>599</v>
      </c>
      <c r="DG71" s="52" t="s">
        <v>47</v>
      </c>
      <c r="DH71" s="56" t="s">
        <v>61</v>
      </c>
      <c r="DI71" s="50" t="s">
        <v>61</v>
      </c>
      <c r="DJ71" s="19">
        <v>4373</v>
      </c>
      <c r="DK71" s="50">
        <v>1700</v>
      </c>
      <c r="DL71" s="19">
        <v>6779</v>
      </c>
      <c r="DM71" s="50">
        <v>2481</v>
      </c>
      <c r="DN71" s="19">
        <v>2648</v>
      </c>
      <c r="DO71" s="50">
        <v>1525</v>
      </c>
      <c r="DP71" s="19">
        <v>423</v>
      </c>
      <c r="DQ71" s="50">
        <v>429</v>
      </c>
      <c r="DR71" s="52" t="s">
        <v>47</v>
      </c>
      <c r="DS71" s="19">
        <v>48465</v>
      </c>
      <c r="DT71" s="50">
        <v>5536</v>
      </c>
      <c r="DU71" s="19">
        <v>1306</v>
      </c>
      <c r="DV71" s="50">
        <v>872</v>
      </c>
      <c r="DW71" s="19">
        <v>217</v>
      </c>
      <c r="DX71" s="50">
        <v>207</v>
      </c>
      <c r="DY71" s="19">
        <v>46942</v>
      </c>
      <c r="DZ71" s="50">
        <v>5312</v>
      </c>
    </row>
    <row r="72" spans="1:130" x14ac:dyDescent="0.2">
      <c r="A72" s="52"/>
      <c r="B72" s="19"/>
      <c r="C72" s="50"/>
      <c r="D72" s="19"/>
      <c r="E72" s="50"/>
      <c r="F72" s="19"/>
      <c r="G72" s="50"/>
      <c r="H72" s="19"/>
      <c r="I72" s="50"/>
      <c r="J72" s="19"/>
      <c r="K72" s="50"/>
      <c r="L72" s="52"/>
      <c r="M72" s="19"/>
      <c r="N72" s="50"/>
      <c r="O72" s="19"/>
      <c r="P72" s="50"/>
      <c r="Q72" s="19"/>
      <c r="R72" s="50"/>
      <c r="S72" s="19"/>
      <c r="T72" s="50"/>
      <c r="U72" s="19"/>
      <c r="V72" s="50"/>
      <c r="W72" s="52"/>
      <c r="X72" s="19"/>
      <c r="Y72" s="50"/>
      <c r="Z72" s="19"/>
      <c r="AA72" s="50"/>
      <c r="AB72" s="19"/>
      <c r="AC72" s="50"/>
      <c r="AD72" s="19"/>
      <c r="AE72" s="50"/>
      <c r="AF72" s="19"/>
      <c r="AG72" s="50"/>
      <c r="AH72" s="52"/>
      <c r="AI72" s="19"/>
      <c r="AJ72" s="50"/>
      <c r="AK72" s="19"/>
      <c r="AL72" s="50"/>
      <c r="AM72" s="19"/>
      <c r="AN72" s="50"/>
      <c r="AO72" s="19"/>
      <c r="AP72" s="50"/>
      <c r="AQ72" s="19"/>
      <c r="AR72" s="50"/>
      <c r="AS72" s="52"/>
      <c r="AT72" s="19"/>
      <c r="AU72" s="50"/>
      <c r="AV72" s="19"/>
      <c r="AW72" s="50"/>
      <c r="AX72" s="19"/>
      <c r="AY72" s="50"/>
      <c r="AZ72" s="19"/>
      <c r="BA72" s="50"/>
      <c r="BB72" s="19"/>
      <c r="BC72" s="50"/>
      <c r="BD72" s="52"/>
      <c r="BE72" s="19"/>
      <c r="BF72" s="50"/>
      <c r="BG72" s="19"/>
      <c r="BH72" s="50"/>
      <c r="BI72" s="19"/>
      <c r="BJ72" s="50"/>
      <c r="BK72" s="19"/>
      <c r="BL72" s="50"/>
      <c r="BM72" s="19"/>
      <c r="BN72" s="50"/>
      <c r="BO72" s="52"/>
      <c r="BP72" s="19"/>
      <c r="BQ72" s="50"/>
      <c r="BR72" s="19"/>
      <c r="BS72" s="50"/>
      <c r="BT72" s="19"/>
      <c r="BU72" s="50"/>
      <c r="BV72" s="19"/>
      <c r="BW72" s="50"/>
      <c r="BX72" s="19"/>
      <c r="BY72" s="50"/>
      <c r="BZ72" s="52"/>
      <c r="CA72" s="19"/>
      <c r="CB72" s="50"/>
      <c r="CC72" s="19"/>
      <c r="CD72" s="50"/>
      <c r="CE72" s="19"/>
      <c r="CF72" s="50"/>
      <c r="CG72" s="19"/>
      <c r="CH72" s="50"/>
      <c r="CI72" s="19"/>
      <c r="CJ72" s="50"/>
      <c r="CK72" s="52"/>
      <c r="CL72" s="19"/>
      <c r="CM72" s="50"/>
      <c r="CN72" s="19"/>
      <c r="CO72" s="50"/>
      <c r="CP72" s="19"/>
      <c r="CQ72" s="50"/>
      <c r="CR72" s="19"/>
      <c r="CS72" s="50"/>
      <c r="CT72" s="19"/>
      <c r="CU72" s="50"/>
      <c r="CV72" s="52"/>
      <c r="CW72" s="19"/>
      <c r="CX72" s="50"/>
      <c r="CY72" s="19"/>
      <c r="CZ72" s="50"/>
      <c r="DA72" s="19"/>
      <c r="DB72" s="50"/>
      <c r="DC72" s="19"/>
      <c r="DD72" s="50"/>
      <c r="DE72" s="19"/>
      <c r="DF72" s="50"/>
      <c r="DG72" s="52"/>
      <c r="DH72" s="56"/>
      <c r="DI72" s="50"/>
      <c r="DJ72" s="19"/>
      <c r="DK72" s="50"/>
      <c r="DL72" s="19"/>
      <c r="DM72" s="50"/>
      <c r="DN72" s="19"/>
      <c r="DO72" s="50"/>
      <c r="DP72" s="19"/>
      <c r="DQ72" s="50"/>
      <c r="DR72" s="52"/>
      <c r="DS72" s="19"/>
      <c r="DT72" s="50"/>
      <c r="DU72" s="19"/>
      <c r="DV72" s="50"/>
      <c r="DW72" s="19"/>
      <c r="DX72" s="50"/>
      <c r="DY72" s="19"/>
      <c r="DZ72" s="50"/>
    </row>
    <row r="73" spans="1:130" x14ac:dyDescent="0.2">
      <c r="A73" s="52" t="s">
        <v>48</v>
      </c>
      <c r="B73" s="19">
        <v>6661321</v>
      </c>
      <c r="C73" s="50">
        <v>4568</v>
      </c>
      <c r="D73" s="19">
        <v>5464985</v>
      </c>
      <c r="E73" s="50">
        <v>26926</v>
      </c>
      <c r="F73" s="19">
        <v>946923</v>
      </c>
      <c r="G73" s="50">
        <v>24983</v>
      </c>
      <c r="H73" s="19">
        <v>191784</v>
      </c>
      <c r="I73" s="50">
        <v>12094</v>
      </c>
      <c r="J73" s="19">
        <v>1322</v>
      </c>
      <c r="K73" s="50">
        <v>1150</v>
      </c>
      <c r="L73" s="52" t="s">
        <v>48</v>
      </c>
      <c r="M73" s="19">
        <v>5644</v>
      </c>
      <c r="N73" s="50">
        <v>2055</v>
      </c>
      <c r="O73" s="19">
        <v>5971</v>
      </c>
      <c r="P73" s="50">
        <v>2284</v>
      </c>
      <c r="Q73" s="19">
        <v>658</v>
      </c>
      <c r="R73" s="50">
        <v>531</v>
      </c>
      <c r="S73" s="19">
        <v>39468</v>
      </c>
      <c r="T73" s="50">
        <v>5451</v>
      </c>
      <c r="U73" s="19">
        <v>4883</v>
      </c>
      <c r="V73" s="50">
        <v>1316</v>
      </c>
      <c r="W73" s="52" t="s">
        <v>48</v>
      </c>
      <c r="X73" s="19">
        <v>642</v>
      </c>
      <c r="Y73" s="50">
        <v>450</v>
      </c>
      <c r="Z73" s="19">
        <v>202</v>
      </c>
      <c r="AA73" s="50">
        <v>198</v>
      </c>
      <c r="AB73" s="19">
        <v>243</v>
      </c>
      <c r="AC73" s="50">
        <v>260</v>
      </c>
      <c r="AD73" s="19">
        <v>5378</v>
      </c>
      <c r="AE73" s="50">
        <v>1314</v>
      </c>
      <c r="AF73" s="19">
        <v>3107</v>
      </c>
      <c r="AG73" s="50">
        <v>1650</v>
      </c>
      <c r="AH73" s="52" t="s">
        <v>48</v>
      </c>
      <c r="AI73" s="19">
        <v>4246</v>
      </c>
      <c r="AJ73" s="50">
        <v>1482</v>
      </c>
      <c r="AK73" s="19">
        <v>12661</v>
      </c>
      <c r="AL73" s="50">
        <v>3237</v>
      </c>
      <c r="AM73" s="19">
        <v>3931</v>
      </c>
      <c r="AN73" s="50">
        <v>1438</v>
      </c>
      <c r="AO73" s="19">
        <v>1912</v>
      </c>
      <c r="AP73" s="50">
        <v>1321</v>
      </c>
      <c r="AQ73" s="19">
        <v>1685</v>
      </c>
      <c r="AR73" s="50">
        <v>993</v>
      </c>
      <c r="AS73" s="52" t="s">
        <v>48</v>
      </c>
      <c r="AT73" s="19">
        <v>1694</v>
      </c>
      <c r="AU73" s="50">
        <v>1174</v>
      </c>
      <c r="AV73" s="19">
        <v>886</v>
      </c>
      <c r="AW73" s="50">
        <v>626</v>
      </c>
      <c r="AX73" s="19">
        <v>1011</v>
      </c>
      <c r="AY73" s="50">
        <v>588</v>
      </c>
      <c r="AZ73" s="19">
        <v>717</v>
      </c>
      <c r="BA73" s="50">
        <v>653</v>
      </c>
      <c r="BB73" s="19">
        <v>629</v>
      </c>
      <c r="BC73" s="50">
        <v>445</v>
      </c>
      <c r="BD73" s="52" t="s">
        <v>48</v>
      </c>
      <c r="BE73" s="19">
        <v>1448</v>
      </c>
      <c r="BF73" s="50">
        <v>796</v>
      </c>
      <c r="BG73" s="19">
        <v>2871</v>
      </c>
      <c r="BH73" s="50">
        <v>1443</v>
      </c>
      <c r="BI73" s="19">
        <v>1323</v>
      </c>
      <c r="BJ73" s="50">
        <v>656</v>
      </c>
      <c r="BK73" s="19">
        <v>737</v>
      </c>
      <c r="BL73" s="50">
        <v>784</v>
      </c>
      <c r="BM73" s="19">
        <v>3727</v>
      </c>
      <c r="BN73" s="50">
        <v>2288</v>
      </c>
      <c r="BO73" s="52" t="s">
        <v>48</v>
      </c>
      <c r="BP73" s="19">
        <v>5094</v>
      </c>
      <c r="BQ73" s="50">
        <v>1449</v>
      </c>
      <c r="BR73" s="19">
        <v>323</v>
      </c>
      <c r="BS73" s="50">
        <v>245</v>
      </c>
      <c r="BT73" s="19">
        <v>5310</v>
      </c>
      <c r="BU73" s="50">
        <v>1954</v>
      </c>
      <c r="BV73" s="19">
        <v>282</v>
      </c>
      <c r="BW73" s="50">
        <v>305</v>
      </c>
      <c r="BX73" s="19">
        <v>721</v>
      </c>
      <c r="BY73" s="50">
        <v>604</v>
      </c>
      <c r="BZ73" s="52" t="s">
        <v>48</v>
      </c>
      <c r="CA73" s="19">
        <v>1012</v>
      </c>
      <c r="CB73" s="50">
        <v>599</v>
      </c>
      <c r="CC73" s="19">
        <v>4140</v>
      </c>
      <c r="CD73" s="50">
        <v>1494</v>
      </c>
      <c r="CE73" s="19">
        <v>2143</v>
      </c>
      <c r="CF73" s="50">
        <v>1189</v>
      </c>
      <c r="CG73" s="19">
        <v>515</v>
      </c>
      <c r="CH73" s="50">
        <v>426</v>
      </c>
      <c r="CI73" s="19">
        <v>2727</v>
      </c>
      <c r="CJ73" s="50">
        <v>1146</v>
      </c>
      <c r="CK73" s="52" t="s">
        <v>48</v>
      </c>
      <c r="CL73" s="19">
        <v>1986</v>
      </c>
      <c r="CM73" s="50">
        <v>1131</v>
      </c>
      <c r="CN73" s="19">
        <v>26235</v>
      </c>
      <c r="CO73" s="50">
        <v>4414</v>
      </c>
      <c r="CP73" s="19">
        <v>2893</v>
      </c>
      <c r="CQ73" s="50">
        <v>1410</v>
      </c>
      <c r="CR73" s="19">
        <v>220</v>
      </c>
      <c r="CS73" s="50">
        <v>197</v>
      </c>
      <c r="CT73" s="19">
        <v>3047</v>
      </c>
      <c r="CU73" s="50">
        <v>1800</v>
      </c>
      <c r="CV73" s="52" t="s">
        <v>48</v>
      </c>
      <c r="CW73" s="19">
        <v>866</v>
      </c>
      <c r="CX73" s="50">
        <v>729</v>
      </c>
      <c r="CY73" s="19">
        <v>789</v>
      </c>
      <c r="CZ73" s="50">
        <v>511</v>
      </c>
      <c r="DA73" s="19">
        <v>11338</v>
      </c>
      <c r="DB73" s="50">
        <v>3003</v>
      </c>
      <c r="DC73" s="19">
        <v>4020</v>
      </c>
      <c r="DD73" s="50">
        <v>1681</v>
      </c>
      <c r="DE73" s="19">
        <v>981</v>
      </c>
      <c r="DF73" s="50">
        <v>803</v>
      </c>
      <c r="DG73" s="52" t="s">
        <v>48</v>
      </c>
      <c r="DH73" s="19">
        <v>7266</v>
      </c>
      <c r="DI73" s="50">
        <v>2764</v>
      </c>
      <c r="DJ73" s="56" t="s">
        <v>61</v>
      </c>
      <c r="DK73" s="50" t="s">
        <v>61</v>
      </c>
      <c r="DL73" s="19">
        <v>62</v>
      </c>
      <c r="DM73" s="50">
        <v>107</v>
      </c>
      <c r="DN73" s="19">
        <v>2180</v>
      </c>
      <c r="DO73" s="50">
        <v>1074</v>
      </c>
      <c r="DP73" s="19">
        <v>638</v>
      </c>
      <c r="DQ73" s="50">
        <v>524</v>
      </c>
      <c r="DR73" s="52" t="s">
        <v>48</v>
      </c>
      <c r="DS73" s="19">
        <v>57629</v>
      </c>
      <c r="DT73" s="50">
        <v>6310</v>
      </c>
      <c r="DU73" s="19">
        <v>0</v>
      </c>
      <c r="DV73" s="50">
        <v>277</v>
      </c>
      <c r="DW73" s="19">
        <v>2715</v>
      </c>
      <c r="DX73" s="50">
        <v>1276</v>
      </c>
      <c r="DY73" s="19">
        <v>54914</v>
      </c>
      <c r="DZ73" s="50">
        <v>5988</v>
      </c>
    </row>
    <row r="74" spans="1:130" x14ac:dyDescent="0.2">
      <c r="A74" s="52" t="s">
        <v>49</v>
      </c>
      <c r="B74" s="19">
        <v>1833535</v>
      </c>
      <c r="C74" s="50">
        <v>1890</v>
      </c>
      <c r="D74" s="19">
        <v>1625125</v>
      </c>
      <c r="E74" s="50">
        <v>9824</v>
      </c>
      <c r="F74" s="19">
        <v>166168</v>
      </c>
      <c r="G74" s="50">
        <v>9198</v>
      </c>
      <c r="H74" s="19">
        <v>39609</v>
      </c>
      <c r="I74" s="50">
        <v>4590</v>
      </c>
      <c r="J74" s="19">
        <v>41</v>
      </c>
      <c r="K74" s="50">
        <v>69</v>
      </c>
      <c r="L74" s="52" t="s">
        <v>49</v>
      </c>
      <c r="M74" s="19">
        <v>1326</v>
      </c>
      <c r="N74" s="50">
        <v>1210</v>
      </c>
      <c r="O74" s="19">
        <v>0</v>
      </c>
      <c r="P74" s="50">
        <v>269</v>
      </c>
      <c r="Q74" s="19">
        <v>0</v>
      </c>
      <c r="R74" s="50">
        <v>269</v>
      </c>
      <c r="S74" s="19">
        <v>760</v>
      </c>
      <c r="T74" s="50">
        <v>511</v>
      </c>
      <c r="U74" s="19">
        <v>608</v>
      </c>
      <c r="V74" s="50">
        <v>553</v>
      </c>
      <c r="W74" s="52" t="s">
        <v>49</v>
      </c>
      <c r="X74" s="19">
        <v>84</v>
      </c>
      <c r="Y74" s="50">
        <v>148</v>
      </c>
      <c r="Z74" s="19">
        <v>556</v>
      </c>
      <c r="AA74" s="50">
        <v>506</v>
      </c>
      <c r="AB74" s="19">
        <v>480</v>
      </c>
      <c r="AC74" s="50">
        <v>466</v>
      </c>
      <c r="AD74" s="19">
        <v>1842</v>
      </c>
      <c r="AE74" s="50">
        <v>825</v>
      </c>
      <c r="AF74" s="19">
        <v>485</v>
      </c>
      <c r="AG74" s="50">
        <v>354</v>
      </c>
      <c r="AH74" s="52" t="s">
        <v>49</v>
      </c>
      <c r="AI74" s="19">
        <v>0</v>
      </c>
      <c r="AJ74" s="50">
        <v>269</v>
      </c>
      <c r="AK74" s="19">
        <v>88</v>
      </c>
      <c r="AL74" s="50">
        <v>158</v>
      </c>
      <c r="AM74" s="19">
        <v>356</v>
      </c>
      <c r="AN74" s="50">
        <v>338</v>
      </c>
      <c r="AO74" s="19">
        <v>366</v>
      </c>
      <c r="AP74" s="50">
        <v>311</v>
      </c>
      <c r="AQ74" s="19">
        <v>0</v>
      </c>
      <c r="AR74" s="50">
        <v>269</v>
      </c>
      <c r="AS74" s="52" t="s">
        <v>49</v>
      </c>
      <c r="AT74" s="19">
        <v>161</v>
      </c>
      <c r="AU74" s="50">
        <v>198</v>
      </c>
      <c r="AV74" s="19">
        <v>851</v>
      </c>
      <c r="AW74" s="50">
        <v>732</v>
      </c>
      <c r="AX74" s="19">
        <v>60</v>
      </c>
      <c r="AY74" s="50">
        <v>117</v>
      </c>
      <c r="AZ74" s="19">
        <v>0</v>
      </c>
      <c r="BA74" s="50">
        <v>269</v>
      </c>
      <c r="BB74" s="19">
        <v>4249</v>
      </c>
      <c r="BC74" s="50">
        <v>1182</v>
      </c>
      <c r="BD74" s="52" t="s">
        <v>49</v>
      </c>
      <c r="BE74" s="19">
        <v>191</v>
      </c>
      <c r="BF74" s="50">
        <v>169</v>
      </c>
      <c r="BG74" s="19">
        <v>657</v>
      </c>
      <c r="BH74" s="50">
        <v>379</v>
      </c>
      <c r="BI74" s="19">
        <v>0</v>
      </c>
      <c r="BJ74" s="50">
        <v>269</v>
      </c>
      <c r="BK74" s="19">
        <v>44</v>
      </c>
      <c r="BL74" s="50">
        <v>75</v>
      </c>
      <c r="BM74" s="19">
        <v>160</v>
      </c>
      <c r="BN74" s="50">
        <v>190</v>
      </c>
      <c r="BO74" s="52" t="s">
        <v>49</v>
      </c>
      <c r="BP74" s="19">
        <v>39</v>
      </c>
      <c r="BQ74" s="50">
        <v>62</v>
      </c>
      <c r="BR74" s="19">
        <v>0</v>
      </c>
      <c r="BS74" s="50">
        <v>269</v>
      </c>
      <c r="BT74" s="19">
        <v>25</v>
      </c>
      <c r="BU74" s="50">
        <v>42</v>
      </c>
      <c r="BV74" s="19">
        <v>107</v>
      </c>
      <c r="BW74" s="50">
        <v>185</v>
      </c>
      <c r="BX74" s="19">
        <v>906</v>
      </c>
      <c r="BY74" s="50">
        <v>537</v>
      </c>
      <c r="BZ74" s="52" t="s">
        <v>49</v>
      </c>
      <c r="CA74" s="19">
        <v>0</v>
      </c>
      <c r="CB74" s="50">
        <v>269</v>
      </c>
      <c r="CC74" s="19">
        <v>611</v>
      </c>
      <c r="CD74" s="50">
        <v>416</v>
      </c>
      <c r="CE74" s="19">
        <v>2552</v>
      </c>
      <c r="CF74" s="50">
        <v>985</v>
      </c>
      <c r="CG74" s="19">
        <v>268</v>
      </c>
      <c r="CH74" s="50">
        <v>399</v>
      </c>
      <c r="CI74" s="19">
        <v>7925</v>
      </c>
      <c r="CJ74" s="50">
        <v>2201</v>
      </c>
      <c r="CK74" s="52" t="s">
        <v>49</v>
      </c>
      <c r="CL74" s="19">
        <v>229</v>
      </c>
      <c r="CM74" s="50">
        <v>363</v>
      </c>
      <c r="CN74" s="19">
        <v>0</v>
      </c>
      <c r="CO74" s="50">
        <v>269</v>
      </c>
      <c r="CP74" s="19">
        <v>4908</v>
      </c>
      <c r="CQ74" s="50">
        <v>1396</v>
      </c>
      <c r="CR74" s="19">
        <v>238</v>
      </c>
      <c r="CS74" s="50">
        <v>292</v>
      </c>
      <c r="CT74" s="19">
        <v>647</v>
      </c>
      <c r="CU74" s="50">
        <v>493</v>
      </c>
      <c r="CV74" s="52" t="s">
        <v>49</v>
      </c>
      <c r="CW74" s="19">
        <v>0</v>
      </c>
      <c r="CX74" s="50">
        <v>269</v>
      </c>
      <c r="CY74" s="19">
        <v>1160</v>
      </c>
      <c r="CZ74" s="50">
        <v>833</v>
      </c>
      <c r="DA74" s="19">
        <v>968</v>
      </c>
      <c r="DB74" s="50">
        <v>650</v>
      </c>
      <c r="DC74" s="19">
        <v>112</v>
      </c>
      <c r="DD74" s="50">
        <v>144</v>
      </c>
      <c r="DE74" s="19">
        <v>208</v>
      </c>
      <c r="DF74" s="50">
        <v>205</v>
      </c>
      <c r="DG74" s="52" t="s">
        <v>49</v>
      </c>
      <c r="DH74" s="19">
        <v>4999</v>
      </c>
      <c r="DI74" s="50">
        <v>1573</v>
      </c>
      <c r="DJ74" s="19">
        <v>192</v>
      </c>
      <c r="DK74" s="50">
        <v>199</v>
      </c>
      <c r="DL74" s="56" t="s">
        <v>61</v>
      </c>
      <c r="DM74" s="50" t="s">
        <v>61</v>
      </c>
      <c r="DN74" s="19">
        <v>150</v>
      </c>
      <c r="DO74" s="50">
        <v>188</v>
      </c>
      <c r="DP74" s="19">
        <v>0</v>
      </c>
      <c r="DQ74" s="50">
        <v>269</v>
      </c>
      <c r="DR74" s="52" t="s">
        <v>49</v>
      </c>
      <c r="DS74" s="19">
        <v>2633</v>
      </c>
      <c r="DT74" s="50">
        <v>899</v>
      </c>
      <c r="DU74" s="19">
        <v>182</v>
      </c>
      <c r="DV74" s="50">
        <v>232</v>
      </c>
      <c r="DW74" s="19">
        <v>0</v>
      </c>
      <c r="DX74" s="50">
        <v>269</v>
      </c>
      <c r="DY74" s="19">
        <v>2451</v>
      </c>
      <c r="DZ74" s="50">
        <v>855</v>
      </c>
    </row>
    <row r="75" spans="1:130" x14ac:dyDescent="0.2">
      <c r="A75" s="52" t="s">
        <v>50</v>
      </c>
      <c r="B75" s="19">
        <v>5623196</v>
      </c>
      <c r="C75" s="50">
        <v>3124</v>
      </c>
      <c r="D75" s="19">
        <v>4824045</v>
      </c>
      <c r="E75" s="50">
        <v>20412</v>
      </c>
      <c r="F75" s="19">
        <v>691592</v>
      </c>
      <c r="G75" s="50">
        <v>17462</v>
      </c>
      <c r="H75" s="19">
        <v>93065</v>
      </c>
      <c r="I75" s="50">
        <v>6949</v>
      </c>
      <c r="J75" s="19">
        <v>552</v>
      </c>
      <c r="K75" s="50">
        <v>523</v>
      </c>
      <c r="L75" s="52" t="s">
        <v>50</v>
      </c>
      <c r="M75" s="19">
        <v>798</v>
      </c>
      <c r="N75" s="50">
        <v>549</v>
      </c>
      <c r="O75" s="19">
        <v>1854</v>
      </c>
      <c r="P75" s="50">
        <v>674</v>
      </c>
      <c r="Q75" s="19">
        <v>518</v>
      </c>
      <c r="R75" s="50">
        <v>299</v>
      </c>
      <c r="S75" s="19">
        <v>4506</v>
      </c>
      <c r="T75" s="50">
        <v>1080</v>
      </c>
      <c r="U75" s="19">
        <v>1890</v>
      </c>
      <c r="V75" s="50">
        <v>806</v>
      </c>
      <c r="W75" s="52" t="s">
        <v>50</v>
      </c>
      <c r="X75" s="19">
        <v>359</v>
      </c>
      <c r="Y75" s="50">
        <v>356</v>
      </c>
      <c r="Z75" s="19">
        <v>351</v>
      </c>
      <c r="AA75" s="50">
        <v>522</v>
      </c>
      <c r="AB75" s="19">
        <v>98</v>
      </c>
      <c r="AC75" s="50">
        <v>118</v>
      </c>
      <c r="AD75" s="19">
        <v>4492</v>
      </c>
      <c r="AE75" s="50">
        <v>1416</v>
      </c>
      <c r="AF75" s="19">
        <v>1656</v>
      </c>
      <c r="AG75" s="50">
        <v>684</v>
      </c>
      <c r="AH75" s="52" t="s">
        <v>50</v>
      </c>
      <c r="AI75" s="19">
        <v>550</v>
      </c>
      <c r="AJ75" s="50">
        <v>532</v>
      </c>
      <c r="AK75" s="19">
        <v>902</v>
      </c>
      <c r="AL75" s="50">
        <v>771</v>
      </c>
      <c r="AM75" s="19">
        <v>20299</v>
      </c>
      <c r="AN75" s="50">
        <v>3115</v>
      </c>
      <c r="AO75" s="19">
        <v>2563</v>
      </c>
      <c r="AP75" s="50">
        <v>921</v>
      </c>
      <c r="AQ75" s="19">
        <v>2300</v>
      </c>
      <c r="AR75" s="50">
        <v>936</v>
      </c>
      <c r="AS75" s="52" t="s">
        <v>50</v>
      </c>
      <c r="AT75" s="19">
        <v>752</v>
      </c>
      <c r="AU75" s="50">
        <v>696</v>
      </c>
      <c r="AV75" s="19">
        <v>287</v>
      </c>
      <c r="AW75" s="50">
        <v>215</v>
      </c>
      <c r="AX75" s="19">
        <v>331</v>
      </c>
      <c r="AY75" s="50">
        <v>302</v>
      </c>
      <c r="AZ75" s="19">
        <v>448</v>
      </c>
      <c r="BA75" s="50">
        <v>427</v>
      </c>
      <c r="BB75" s="19">
        <v>1088</v>
      </c>
      <c r="BC75" s="50">
        <v>700</v>
      </c>
      <c r="BD75" s="52" t="s">
        <v>50</v>
      </c>
      <c r="BE75" s="19">
        <v>992</v>
      </c>
      <c r="BF75" s="50">
        <v>1121</v>
      </c>
      <c r="BG75" s="19">
        <v>6317</v>
      </c>
      <c r="BH75" s="50">
        <v>1567</v>
      </c>
      <c r="BI75" s="19">
        <v>16741</v>
      </c>
      <c r="BJ75" s="50">
        <v>2575</v>
      </c>
      <c r="BK75" s="19">
        <v>810</v>
      </c>
      <c r="BL75" s="50">
        <v>987</v>
      </c>
      <c r="BM75" s="19">
        <v>1716</v>
      </c>
      <c r="BN75" s="50">
        <v>890</v>
      </c>
      <c r="BO75" s="52" t="s">
        <v>50</v>
      </c>
      <c r="BP75" s="19">
        <v>154</v>
      </c>
      <c r="BQ75" s="50">
        <v>164</v>
      </c>
      <c r="BR75" s="19">
        <v>853</v>
      </c>
      <c r="BS75" s="50">
        <v>685</v>
      </c>
      <c r="BT75" s="19">
        <v>1049</v>
      </c>
      <c r="BU75" s="50">
        <v>897</v>
      </c>
      <c r="BV75" s="19">
        <v>69</v>
      </c>
      <c r="BW75" s="50">
        <v>116</v>
      </c>
      <c r="BX75" s="19">
        <v>632</v>
      </c>
      <c r="BY75" s="50">
        <v>422</v>
      </c>
      <c r="BZ75" s="52" t="s">
        <v>50</v>
      </c>
      <c r="CA75" s="19">
        <v>123</v>
      </c>
      <c r="CB75" s="50">
        <v>115</v>
      </c>
      <c r="CC75" s="19">
        <v>1291</v>
      </c>
      <c r="CD75" s="50">
        <v>512</v>
      </c>
      <c r="CE75" s="19">
        <v>1817</v>
      </c>
      <c r="CF75" s="50">
        <v>1007</v>
      </c>
      <c r="CG75" s="19">
        <v>497</v>
      </c>
      <c r="CH75" s="50">
        <v>373</v>
      </c>
      <c r="CI75" s="19">
        <v>1674</v>
      </c>
      <c r="CJ75" s="50">
        <v>1063</v>
      </c>
      <c r="CK75" s="52" t="s">
        <v>50</v>
      </c>
      <c r="CL75" s="19">
        <v>89</v>
      </c>
      <c r="CM75" s="50">
        <v>137</v>
      </c>
      <c r="CN75" s="19">
        <v>1444</v>
      </c>
      <c r="CO75" s="50">
        <v>768</v>
      </c>
      <c r="CP75" s="19">
        <v>2211</v>
      </c>
      <c r="CQ75" s="50">
        <v>1428</v>
      </c>
      <c r="CR75" s="19">
        <v>0</v>
      </c>
      <c r="CS75" s="50">
        <v>218</v>
      </c>
      <c r="CT75" s="19">
        <v>1142</v>
      </c>
      <c r="CU75" s="50">
        <v>626</v>
      </c>
      <c r="CV75" s="52" t="s">
        <v>50</v>
      </c>
      <c r="CW75" s="19">
        <v>235</v>
      </c>
      <c r="CX75" s="50">
        <v>159</v>
      </c>
      <c r="CY75" s="19">
        <v>856</v>
      </c>
      <c r="CZ75" s="50">
        <v>469</v>
      </c>
      <c r="DA75" s="19">
        <v>3039</v>
      </c>
      <c r="DB75" s="50">
        <v>983</v>
      </c>
      <c r="DC75" s="19">
        <v>476</v>
      </c>
      <c r="DD75" s="50">
        <v>398</v>
      </c>
      <c r="DE75" s="19">
        <v>75</v>
      </c>
      <c r="DF75" s="50">
        <v>123</v>
      </c>
      <c r="DG75" s="52" t="s">
        <v>50</v>
      </c>
      <c r="DH75" s="19">
        <v>771</v>
      </c>
      <c r="DI75" s="50">
        <v>543</v>
      </c>
      <c r="DJ75" s="19">
        <v>1013</v>
      </c>
      <c r="DK75" s="50">
        <v>634</v>
      </c>
      <c r="DL75" s="19">
        <v>256</v>
      </c>
      <c r="DM75" s="50">
        <v>229</v>
      </c>
      <c r="DN75" s="56" t="s">
        <v>61</v>
      </c>
      <c r="DO75" s="50" t="s">
        <v>61</v>
      </c>
      <c r="DP75" s="19">
        <v>129</v>
      </c>
      <c r="DQ75" s="50">
        <v>104</v>
      </c>
      <c r="DR75" s="52" t="s">
        <v>50</v>
      </c>
      <c r="DS75" s="19">
        <v>14494</v>
      </c>
      <c r="DT75" s="50">
        <v>2323</v>
      </c>
      <c r="DU75" s="19">
        <v>521</v>
      </c>
      <c r="DV75" s="50">
        <v>478</v>
      </c>
      <c r="DW75" s="19">
        <v>0</v>
      </c>
      <c r="DX75" s="50">
        <v>218</v>
      </c>
      <c r="DY75" s="19">
        <v>13973</v>
      </c>
      <c r="DZ75" s="50">
        <v>2235</v>
      </c>
    </row>
    <row r="76" spans="1:130" x14ac:dyDescent="0.2">
      <c r="A76" s="52" t="s">
        <v>51</v>
      </c>
      <c r="B76" s="19">
        <v>556954</v>
      </c>
      <c r="C76" s="50">
        <v>1133</v>
      </c>
      <c r="D76" s="19">
        <v>444614</v>
      </c>
      <c r="E76" s="50">
        <v>8794</v>
      </c>
      <c r="F76" s="19">
        <v>82255</v>
      </c>
      <c r="G76" s="50">
        <v>8679</v>
      </c>
      <c r="H76" s="19">
        <v>28046</v>
      </c>
      <c r="I76" s="50">
        <v>4226</v>
      </c>
      <c r="J76" s="19">
        <v>172</v>
      </c>
      <c r="K76" s="50">
        <v>257</v>
      </c>
      <c r="L76" s="52" t="s">
        <v>51</v>
      </c>
      <c r="M76" s="19">
        <v>0</v>
      </c>
      <c r="N76" s="50">
        <v>269</v>
      </c>
      <c r="O76" s="19">
        <v>1511</v>
      </c>
      <c r="P76" s="50">
        <v>915</v>
      </c>
      <c r="Q76" s="19">
        <v>0</v>
      </c>
      <c r="R76" s="50">
        <v>269</v>
      </c>
      <c r="S76" s="19">
        <v>2784</v>
      </c>
      <c r="T76" s="50">
        <v>1647</v>
      </c>
      <c r="U76" s="19">
        <v>4390</v>
      </c>
      <c r="V76" s="50">
        <v>1357</v>
      </c>
      <c r="W76" s="52" t="s">
        <v>51</v>
      </c>
      <c r="X76" s="19">
        <v>0</v>
      </c>
      <c r="Y76" s="50">
        <v>269</v>
      </c>
      <c r="Z76" s="19">
        <v>0</v>
      </c>
      <c r="AA76" s="50">
        <v>269</v>
      </c>
      <c r="AB76" s="19">
        <v>0</v>
      </c>
      <c r="AC76" s="50">
        <v>269</v>
      </c>
      <c r="AD76" s="19">
        <v>396</v>
      </c>
      <c r="AE76" s="50">
        <v>347</v>
      </c>
      <c r="AF76" s="19">
        <v>745</v>
      </c>
      <c r="AG76" s="50">
        <v>553</v>
      </c>
      <c r="AH76" s="52" t="s">
        <v>51</v>
      </c>
      <c r="AI76" s="19">
        <v>25</v>
      </c>
      <c r="AJ76" s="50">
        <v>41</v>
      </c>
      <c r="AK76" s="19">
        <v>942</v>
      </c>
      <c r="AL76" s="50">
        <v>849</v>
      </c>
      <c r="AM76" s="19">
        <v>415</v>
      </c>
      <c r="AN76" s="50">
        <v>444</v>
      </c>
      <c r="AO76" s="19">
        <v>132</v>
      </c>
      <c r="AP76" s="50">
        <v>217</v>
      </c>
      <c r="AQ76" s="19">
        <v>462</v>
      </c>
      <c r="AR76" s="50">
        <v>641</v>
      </c>
      <c r="AS76" s="52" t="s">
        <v>51</v>
      </c>
      <c r="AT76" s="19">
        <v>532</v>
      </c>
      <c r="AU76" s="50">
        <v>514</v>
      </c>
      <c r="AV76" s="19">
        <v>519</v>
      </c>
      <c r="AW76" s="50">
        <v>743</v>
      </c>
      <c r="AX76" s="19">
        <v>107</v>
      </c>
      <c r="AY76" s="50">
        <v>144</v>
      </c>
      <c r="AZ76" s="19">
        <v>0</v>
      </c>
      <c r="BA76" s="50">
        <v>269</v>
      </c>
      <c r="BB76" s="19">
        <v>51</v>
      </c>
      <c r="BC76" s="50">
        <v>92</v>
      </c>
      <c r="BD76" s="52" t="s">
        <v>51</v>
      </c>
      <c r="BE76" s="19">
        <v>252</v>
      </c>
      <c r="BF76" s="50">
        <v>470</v>
      </c>
      <c r="BG76" s="19">
        <v>570</v>
      </c>
      <c r="BH76" s="50">
        <v>597</v>
      </c>
      <c r="BI76" s="19">
        <v>218</v>
      </c>
      <c r="BJ76" s="50">
        <v>277</v>
      </c>
      <c r="BK76" s="19">
        <v>0</v>
      </c>
      <c r="BL76" s="50">
        <v>269</v>
      </c>
      <c r="BM76" s="19">
        <v>421</v>
      </c>
      <c r="BN76" s="50">
        <v>418</v>
      </c>
      <c r="BO76" s="52" t="s">
        <v>51</v>
      </c>
      <c r="BP76" s="19">
        <v>2528</v>
      </c>
      <c r="BQ76" s="50">
        <v>1395</v>
      </c>
      <c r="BR76" s="19">
        <v>1711</v>
      </c>
      <c r="BS76" s="50">
        <v>1394</v>
      </c>
      <c r="BT76" s="19">
        <v>416</v>
      </c>
      <c r="BU76" s="50">
        <v>383</v>
      </c>
      <c r="BV76" s="19">
        <v>0</v>
      </c>
      <c r="BW76" s="50">
        <v>269</v>
      </c>
      <c r="BX76" s="19">
        <v>0</v>
      </c>
      <c r="BY76" s="50">
        <v>269</v>
      </c>
      <c r="BZ76" s="52" t="s">
        <v>51</v>
      </c>
      <c r="CA76" s="19">
        <v>707</v>
      </c>
      <c r="CB76" s="50">
        <v>527</v>
      </c>
      <c r="CC76" s="19">
        <v>146</v>
      </c>
      <c r="CD76" s="50">
        <v>144</v>
      </c>
      <c r="CE76" s="19">
        <v>34</v>
      </c>
      <c r="CF76" s="50">
        <v>84</v>
      </c>
      <c r="CG76" s="19">
        <v>233</v>
      </c>
      <c r="CH76" s="50">
        <v>228</v>
      </c>
      <c r="CI76" s="19">
        <v>56</v>
      </c>
      <c r="CJ76" s="50">
        <v>90</v>
      </c>
      <c r="CK76" s="52" t="s">
        <v>51</v>
      </c>
      <c r="CL76" s="19">
        <v>62</v>
      </c>
      <c r="CM76" s="50">
        <v>79</v>
      </c>
      <c r="CN76" s="19">
        <v>14</v>
      </c>
      <c r="CO76" s="50">
        <v>25</v>
      </c>
      <c r="CP76" s="19">
        <v>95</v>
      </c>
      <c r="CQ76" s="50">
        <v>118</v>
      </c>
      <c r="CR76" s="19">
        <v>0</v>
      </c>
      <c r="CS76" s="50">
        <v>269</v>
      </c>
      <c r="CT76" s="19">
        <v>220</v>
      </c>
      <c r="CU76" s="50">
        <v>235</v>
      </c>
      <c r="CV76" s="52" t="s">
        <v>51</v>
      </c>
      <c r="CW76" s="19">
        <v>258</v>
      </c>
      <c r="CX76" s="50">
        <v>183</v>
      </c>
      <c r="CY76" s="19">
        <v>495</v>
      </c>
      <c r="CZ76" s="50">
        <v>638</v>
      </c>
      <c r="DA76" s="19">
        <v>1990</v>
      </c>
      <c r="DB76" s="50">
        <v>1143</v>
      </c>
      <c r="DC76" s="19">
        <v>3226</v>
      </c>
      <c r="DD76" s="50">
        <v>1437</v>
      </c>
      <c r="DE76" s="19">
        <v>75</v>
      </c>
      <c r="DF76" s="50">
        <v>137</v>
      </c>
      <c r="DG76" s="52" t="s">
        <v>51</v>
      </c>
      <c r="DH76" s="19">
        <v>580</v>
      </c>
      <c r="DI76" s="50">
        <v>459</v>
      </c>
      <c r="DJ76" s="19">
        <v>556</v>
      </c>
      <c r="DK76" s="50">
        <v>469</v>
      </c>
      <c r="DL76" s="19">
        <v>0</v>
      </c>
      <c r="DM76" s="50">
        <v>269</v>
      </c>
      <c r="DN76" s="19">
        <v>0</v>
      </c>
      <c r="DO76" s="50">
        <v>269</v>
      </c>
      <c r="DP76" s="56" t="s">
        <v>61</v>
      </c>
      <c r="DQ76" s="50" t="s">
        <v>61</v>
      </c>
      <c r="DR76" s="52" t="s">
        <v>51</v>
      </c>
      <c r="DS76" s="19">
        <v>2039</v>
      </c>
      <c r="DT76" s="50">
        <v>774</v>
      </c>
      <c r="DU76" s="19">
        <v>0</v>
      </c>
      <c r="DV76" s="50">
        <v>269</v>
      </c>
      <c r="DW76" s="19">
        <v>0</v>
      </c>
      <c r="DX76" s="50">
        <v>269</v>
      </c>
      <c r="DY76" s="19">
        <v>2039</v>
      </c>
      <c r="DZ76" s="50">
        <v>774</v>
      </c>
    </row>
    <row r="77" spans="1:130" x14ac:dyDescent="0.2">
      <c r="A77" s="52"/>
      <c r="B77" s="19"/>
      <c r="C77" s="50"/>
      <c r="D77" s="19"/>
      <c r="E77" s="50"/>
      <c r="F77" s="19"/>
      <c r="G77" s="50"/>
      <c r="H77" s="19"/>
      <c r="I77" s="50"/>
      <c r="J77" s="19"/>
      <c r="K77" s="50"/>
      <c r="L77" s="52"/>
      <c r="M77" s="19"/>
      <c r="N77" s="50"/>
      <c r="O77" s="19"/>
      <c r="P77" s="50"/>
      <c r="Q77" s="19"/>
      <c r="R77" s="50"/>
      <c r="S77" s="19"/>
      <c r="T77" s="50"/>
      <c r="U77" s="19"/>
      <c r="V77" s="50"/>
      <c r="W77" s="52"/>
      <c r="X77" s="19"/>
      <c r="Y77" s="50"/>
      <c r="Z77" s="19"/>
      <c r="AA77" s="50"/>
      <c r="AB77" s="19"/>
      <c r="AC77" s="50"/>
      <c r="AD77" s="19"/>
      <c r="AE77" s="50"/>
      <c r="AF77" s="19"/>
      <c r="AG77" s="50"/>
      <c r="AH77" s="52"/>
      <c r="AI77" s="19"/>
      <c r="AJ77" s="50"/>
      <c r="AK77" s="19"/>
      <c r="AL77" s="50"/>
      <c r="AM77" s="19"/>
      <c r="AN77" s="50"/>
      <c r="AO77" s="19"/>
      <c r="AP77" s="50"/>
      <c r="AQ77" s="19"/>
      <c r="AR77" s="50"/>
      <c r="AS77" s="52"/>
      <c r="AT77" s="19"/>
      <c r="AU77" s="50"/>
      <c r="AV77" s="19"/>
      <c r="AW77" s="50"/>
      <c r="AX77" s="19"/>
      <c r="AY77" s="50"/>
      <c r="AZ77" s="19"/>
      <c r="BA77" s="50"/>
      <c r="BB77" s="19"/>
      <c r="BC77" s="50"/>
      <c r="BD77" s="52"/>
      <c r="BE77" s="19"/>
      <c r="BF77" s="50"/>
      <c r="BG77" s="19"/>
      <c r="BH77" s="50"/>
      <c r="BI77" s="19"/>
      <c r="BJ77" s="50"/>
      <c r="BK77" s="19"/>
      <c r="BL77" s="50"/>
      <c r="BM77" s="19"/>
      <c r="BN77" s="50"/>
      <c r="BO77" s="52"/>
      <c r="BP77" s="19"/>
      <c r="BQ77" s="50"/>
      <c r="BR77" s="19"/>
      <c r="BS77" s="50"/>
      <c r="BT77" s="19"/>
      <c r="BU77" s="50"/>
      <c r="BV77" s="19"/>
      <c r="BW77" s="50"/>
      <c r="BX77" s="19"/>
      <c r="BY77" s="50"/>
      <c r="BZ77" s="52"/>
      <c r="CA77" s="19"/>
      <c r="CB77" s="50"/>
      <c r="CC77" s="19"/>
      <c r="CD77" s="50"/>
      <c r="CE77" s="19"/>
      <c r="CF77" s="50"/>
      <c r="CG77" s="19"/>
      <c r="CH77" s="50"/>
      <c r="CI77" s="19"/>
      <c r="CJ77" s="50"/>
      <c r="CK77" s="52"/>
      <c r="CL77" s="19"/>
      <c r="CM77" s="50"/>
      <c r="CN77" s="19"/>
      <c r="CO77" s="50"/>
      <c r="CP77" s="19"/>
      <c r="CQ77" s="50"/>
      <c r="CR77" s="19"/>
      <c r="CS77" s="50"/>
      <c r="CT77" s="19"/>
      <c r="CU77" s="50"/>
      <c r="CV77" s="52"/>
      <c r="CW77" s="19"/>
      <c r="CX77" s="50"/>
      <c r="CY77" s="19"/>
      <c r="CZ77" s="50"/>
      <c r="DA77" s="19"/>
      <c r="DB77" s="50"/>
      <c r="DC77" s="19"/>
      <c r="DD77" s="50"/>
      <c r="DE77" s="19"/>
      <c r="DF77" s="50"/>
      <c r="DG77" s="52"/>
      <c r="DH77" s="19"/>
      <c r="DI77" s="50"/>
      <c r="DJ77" s="19"/>
      <c r="DK77" s="50"/>
      <c r="DL77" s="19"/>
      <c r="DM77" s="50"/>
      <c r="DN77" s="19"/>
      <c r="DO77" s="50"/>
      <c r="DP77" s="19"/>
      <c r="DQ77" s="50"/>
      <c r="DR77" s="52"/>
      <c r="DS77" s="19"/>
      <c r="DT77" s="50"/>
      <c r="DU77" s="19"/>
      <c r="DV77" s="50"/>
      <c r="DW77" s="19"/>
      <c r="DX77" s="50"/>
      <c r="DY77" s="19"/>
      <c r="DZ77" s="50"/>
    </row>
    <row r="78" spans="1:130" ht="15" thickBot="1" x14ac:dyDescent="0.25">
      <c r="A78" s="59" t="s">
        <v>39</v>
      </c>
      <c r="B78" s="20">
        <v>3676493</v>
      </c>
      <c r="C78" s="57">
        <v>2933</v>
      </c>
      <c r="D78" s="20">
        <v>3392179</v>
      </c>
      <c r="E78" s="57">
        <v>13112</v>
      </c>
      <c r="F78" s="20">
        <v>247593</v>
      </c>
      <c r="G78" s="57">
        <v>12844</v>
      </c>
      <c r="H78" s="20">
        <v>31732</v>
      </c>
      <c r="I78" s="57">
        <v>4381</v>
      </c>
      <c r="J78" s="20">
        <v>629</v>
      </c>
      <c r="K78" s="57">
        <v>711</v>
      </c>
      <c r="L78" s="59" t="s">
        <v>39</v>
      </c>
      <c r="M78" s="20">
        <v>156</v>
      </c>
      <c r="N78" s="57">
        <v>259</v>
      </c>
      <c r="O78" s="20">
        <v>288</v>
      </c>
      <c r="P78" s="57">
        <v>356</v>
      </c>
      <c r="Q78" s="20">
        <v>0</v>
      </c>
      <c r="R78" s="57">
        <v>285</v>
      </c>
      <c r="S78" s="20">
        <v>1177</v>
      </c>
      <c r="T78" s="57">
        <v>949</v>
      </c>
      <c r="U78" s="20">
        <v>388</v>
      </c>
      <c r="V78" s="57">
        <v>492</v>
      </c>
      <c r="W78" s="59" t="s">
        <v>39</v>
      </c>
      <c r="X78" s="20">
        <v>899</v>
      </c>
      <c r="Y78" s="57">
        <v>653</v>
      </c>
      <c r="Z78" s="20">
        <v>0</v>
      </c>
      <c r="AA78" s="57">
        <v>285</v>
      </c>
      <c r="AB78" s="20">
        <v>0</v>
      </c>
      <c r="AC78" s="57">
        <v>285</v>
      </c>
      <c r="AD78" s="20">
        <v>11262</v>
      </c>
      <c r="AE78" s="57">
        <v>2512</v>
      </c>
      <c r="AF78" s="20">
        <v>207</v>
      </c>
      <c r="AG78" s="57">
        <v>334</v>
      </c>
      <c r="AH78" s="59" t="s">
        <v>39</v>
      </c>
      <c r="AI78" s="20">
        <v>0</v>
      </c>
      <c r="AJ78" s="57">
        <v>285</v>
      </c>
      <c r="AK78" s="20">
        <v>0</v>
      </c>
      <c r="AL78" s="57">
        <v>285</v>
      </c>
      <c r="AM78" s="20">
        <v>1642</v>
      </c>
      <c r="AN78" s="57">
        <v>1175</v>
      </c>
      <c r="AO78" s="20">
        <v>109</v>
      </c>
      <c r="AP78" s="57">
        <v>173</v>
      </c>
      <c r="AQ78" s="20">
        <v>0</v>
      </c>
      <c r="AR78" s="57">
        <v>285</v>
      </c>
      <c r="AS78" s="59" t="s">
        <v>39</v>
      </c>
      <c r="AT78" s="20">
        <v>112</v>
      </c>
      <c r="AU78" s="57">
        <v>184</v>
      </c>
      <c r="AV78" s="20">
        <v>254</v>
      </c>
      <c r="AW78" s="57">
        <v>211</v>
      </c>
      <c r="AX78" s="20">
        <v>109</v>
      </c>
      <c r="AY78" s="57">
        <v>130</v>
      </c>
      <c r="AZ78" s="20">
        <v>0</v>
      </c>
      <c r="BA78" s="57">
        <v>285</v>
      </c>
      <c r="BB78" s="20">
        <v>59</v>
      </c>
      <c r="BC78" s="57">
        <v>106</v>
      </c>
      <c r="BD78" s="59" t="s">
        <v>39</v>
      </c>
      <c r="BE78" s="20">
        <v>2004</v>
      </c>
      <c r="BF78" s="57">
        <v>960</v>
      </c>
      <c r="BG78" s="20">
        <v>89</v>
      </c>
      <c r="BH78" s="57">
        <v>149</v>
      </c>
      <c r="BI78" s="20">
        <v>50</v>
      </c>
      <c r="BJ78" s="57">
        <v>83</v>
      </c>
      <c r="BK78" s="20">
        <v>170</v>
      </c>
      <c r="BL78" s="57">
        <v>198</v>
      </c>
      <c r="BM78" s="20">
        <v>221</v>
      </c>
      <c r="BN78" s="57">
        <v>258</v>
      </c>
      <c r="BO78" s="59" t="s">
        <v>39</v>
      </c>
      <c r="BP78" s="20">
        <v>0</v>
      </c>
      <c r="BQ78" s="57">
        <v>285</v>
      </c>
      <c r="BR78" s="20">
        <v>0</v>
      </c>
      <c r="BS78" s="57">
        <v>285</v>
      </c>
      <c r="BT78" s="20">
        <v>0</v>
      </c>
      <c r="BU78" s="57">
        <v>285</v>
      </c>
      <c r="BV78" s="20">
        <v>0</v>
      </c>
      <c r="BW78" s="57">
        <v>285</v>
      </c>
      <c r="BX78" s="20">
        <v>1244</v>
      </c>
      <c r="BY78" s="57">
        <v>830</v>
      </c>
      <c r="BZ78" s="59" t="s">
        <v>39</v>
      </c>
      <c r="CA78" s="20">
        <v>364</v>
      </c>
      <c r="CB78" s="57">
        <v>603</v>
      </c>
      <c r="CC78" s="20">
        <v>4768</v>
      </c>
      <c r="CD78" s="57">
        <v>1546</v>
      </c>
      <c r="CE78" s="20">
        <v>146</v>
      </c>
      <c r="CF78" s="57">
        <v>240</v>
      </c>
      <c r="CG78" s="20">
        <v>0</v>
      </c>
      <c r="CH78" s="57">
        <v>285</v>
      </c>
      <c r="CI78" s="20">
        <v>69</v>
      </c>
      <c r="CJ78" s="57">
        <v>127</v>
      </c>
      <c r="CK78" s="59" t="s">
        <v>39</v>
      </c>
      <c r="CL78" s="20">
        <v>0</v>
      </c>
      <c r="CM78" s="57">
        <v>285</v>
      </c>
      <c r="CN78" s="20">
        <v>0</v>
      </c>
      <c r="CO78" s="57">
        <v>285</v>
      </c>
      <c r="CP78" s="20">
        <v>1516</v>
      </c>
      <c r="CQ78" s="57">
        <v>772</v>
      </c>
      <c r="CR78" s="20">
        <v>684</v>
      </c>
      <c r="CS78" s="57">
        <v>829</v>
      </c>
      <c r="CT78" s="20">
        <v>109</v>
      </c>
      <c r="CU78" s="57">
        <v>173</v>
      </c>
      <c r="CV78" s="59" t="s">
        <v>39</v>
      </c>
      <c r="CW78" s="20">
        <v>0</v>
      </c>
      <c r="CX78" s="57">
        <v>285</v>
      </c>
      <c r="CY78" s="20">
        <v>30</v>
      </c>
      <c r="CZ78" s="57">
        <v>56</v>
      </c>
      <c r="DA78" s="20">
        <v>977</v>
      </c>
      <c r="DB78" s="57">
        <v>742</v>
      </c>
      <c r="DC78" s="20">
        <v>882</v>
      </c>
      <c r="DD78" s="57">
        <v>1289</v>
      </c>
      <c r="DE78" s="20">
        <v>0</v>
      </c>
      <c r="DF78" s="57">
        <v>285</v>
      </c>
      <c r="DG78" s="59" t="s">
        <v>39</v>
      </c>
      <c r="DH78" s="20">
        <v>392</v>
      </c>
      <c r="DI78" s="57">
        <v>320</v>
      </c>
      <c r="DJ78" s="20">
        <v>0</v>
      </c>
      <c r="DK78" s="57">
        <v>285</v>
      </c>
      <c r="DL78" s="20">
        <v>141</v>
      </c>
      <c r="DM78" s="57">
        <v>135</v>
      </c>
      <c r="DN78" s="20">
        <v>585</v>
      </c>
      <c r="DO78" s="57">
        <v>815</v>
      </c>
      <c r="DP78" s="20">
        <v>0</v>
      </c>
      <c r="DQ78" s="57">
        <v>285</v>
      </c>
      <c r="DR78" s="59" t="s">
        <v>39</v>
      </c>
      <c r="DS78" s="60">
        <v>4989</v>
      </c>
      <c r="DT78" s="57">
        <v>1988</v>
      </c>
      <c r="DU78" s="122" t="s">
        <v>135</v>
      </c>
      <c r="DV78" s="123" t="s">
        <v>135</v>
      </c>
      <c r="DW78" s="20">
        <v>102</v>
      </c>
      <c r="DX78" s="57">
        <v>109</v>
      </c>
      <c r="DY78" s="20">
        <v>4887</v>
      </c>
      <c r="DZ78" s="57">
        <v>1974</v>
      </c>
    </row>
    <row r="79" spans="1:130" x14ac:dyDescent="0.2">
      <c r="A79" s="6" t="s">
        <v>54</v>
      </c>
      <c r="B79" s="6"/>
      <c r="C79" s="6"/>
      <c r="D79" s="6"/>
      <c r="E79" s="6"/>
      <c r="F79" s="6"/>
      <c r="G79" s="6"/>
      <c r="H79" s="6"/>
      <c r="I79" s="6"/>
      <c r="J79" s="26"/>
      <c r="K79" s="8"/>
      <c r="L79" s="6" t="s">
        <v>54</v>
      </c>
      <c r="M79" s="26"/>
      <c r="N79" s="8"/>
      <c r="O79" s="26"/>
      <c r="P79" s="8"/>
      <c r="Q79" s="26"/>
      <c r="R79" s="8"/>
      <c r="S79" s="26"/>
      <c r="T79" s="8"/>
      <c r="U79" s="26"/>
      <c r="V79" s="7"/>
      <c r="W79" s="6" t="s">
        <v>54</v>
      </c>
      <c r="X79" s="26"/>
      <c r="Y79" s="7"/>
      <c r="Z79" s="26"/>
      <c r="AA79" s="7"/>
      <c r="AB79" s="26"/>
      <c r="AC79" s="7"/>
      <c r="AD79" s="26"/>
      <c r="AE79" s="7"/>
      <c r="AF79" s="26"/>
      <c r="AG79" s="7"/>
      <c r="AH79" s="6" t="s">
        <v>54</v>
      </c>
      <c r="AI79" s="26"/>
      <c r="AJ79" s="7"/>
      <c r="AK79" s="26"/>
      <c r="AL79" s="7"/>
      <c r="AM79" s="26"/>
      <c r="AN79" s="7"/>
      <c r="AO79" s="26"/>
      <c r="AP79" s="7"/>
      <c r="AQ79" s="26"/>
      <c r="AR79" s="7"/>
      <c r="AS79" s="6" t="s">
        <v>54</v>
      </c>
      <c r="AT79" s="26"/>
      <c r="AU79" s="7"/>
      <c r="AV79" s="26"/>
      <c r="AW79" s="7"/>
      <c r="AX79" s="26"/>
      <c r="AY79" s="7"/>
      <c r="AZ79" s="26"/>
      <c r="BA79" s="7"/>
      <c r="BB79" s="26"/>
      <c r="BC79" s="7"/>
      <c r="BD79" s="6" t="s">
        <v>54</v>
      </c>
      <c r="BE79" s="26"/>
      <c r="BF79" s="7"/>
      <c r="BG79" s="26"/>
      <c r="BH79" s="7"/>
      <c r="BI79" s="26"/>
      <c r="BJ79" s="7"/>
      <c r="BK79" s="26"/>
      <c r="BL79" s="7"/>
      <c r="BM79" s="26"/>
      <c r="BN79" s="7"/>
      <c r="BO79" s="6" t="s">
        <v>54</v>
      </c>
      <c r="BP79" s="26"/>
      <c r="BQ79" s="7"/>
      <c r="BR79" s="26"/>
      <c r="BS79" s="7"/>
      <c r="BT79" s="26"/>
      <c r="BU79" s="7"/>
      <c r="BV79" s="26"/>
      <c r="BW79" s="7"/>
      <c r="BX79" s="26"/>
      <c r="BY79" s="7"/>
      <c r="BZ79" s="6" t="s">
        <v>54</v>
      </c>
      <c r="CA79" s="26"/>
      <c r="CB79" s="7"/>
      <c r="CC79" s="26"/>
      <c r="CD79" s="7"/>
      <c r="CE79" s="26"/>
      <c r="CF79" s="7"/>
      <c r="CG79" s="26"/>
      <c r="CH79" s="7"/>
      <c r="CI79" s="26"/>
      <c r="CJ79" s="7"/>
      <c r="CK79" s="6" t="s">
        <v>54</v>
      </c>
      <c r="CL79" s="26"/>
      <c r="CM79" s="7"/>
      <c r="CN79" s="26"/>
      <c r="CO79" s="7"/>
      <c r="CP79" s="26"/>
      <c r="CQ79" s="7"/>
      <c r="CR79" s="26"/>
      <c r="CS79" s="7"/>
      <c r="CT79" s="26"/>
      <c r="CU79" s="7"/>
      <c r="CV79" s="6" t="s">
        <v>54</v>
      </c>
      <c r="CW79" s="26"/>
      <c r="CX79" s="7"/>
      <c r="CY79" s="26"/>
      <c r="CZ79" s="7"/>
      <c r="DA79" s="26"/>
      <c r="DB79" s="7"/>
      <c r="DC79" s="26"/>
      <c r="DD79" s="7"/>
      <c r="DE79" s="26"/>
      <c r="DF79" s="7"/>
      <c r="DG79" s="6" t="s">
        <v>54</v>
      </c>
      <c r="DH79" s="26"/>
      <c r="DI79" s="7"/>
      <c r="DJ79" s="26"/>
      <c r="DK79" s="7"/>
      <c r="DL79" s="26"/>
      <c r="DM79" s="7"/>
      <c r="DN79" s="26"/>
      <c r="DO79" s="7"/>
      <c r="DP79" s="26"/>
      <c r="DQ79" s="7"/>
      <c r="DR79" s="6" t="s">
        <v>54</v>
      </c>
      <c r="DS79" s="26"/>
      <c r="DT79" s="7"/>
    </row>
    <row r="80" spans="1:130" x14ac:dyDescent="0.2">
      <c r="A80" s="61" t="s">
        <v>142</v>
      </c>
      <c r="B80" s="61"/>
      <c r="C80" s="61"/>
      <c r="D80" s="61"/>
      <c r="E80" s="61"/>
      <c r="F80" s="61"/>
      <c r="G80" s="61"/>
      <c r="H80" s="61"/>
      <c r="I80" s="61"/>
      <c r="J80" s="26"/>
      <c r="K80" s="8"/>
      <c r="L80" s="61" t="s">
        <v>142</v>
      </c>
      <c r="M80" s="26"/>
      <c r="N80" s="8"/>
      <c r="O80" s="26"/>
      <c r="P80" s="8"/>
      <c r="Q80" s="26"/>
      <c r="R80" s="8"/>
      <c r="S80" s="26"/>
      <c r="T80" s="8"/>
      <c r="U80" s="26"/>
      <c r="V80" s="7"/>
      <c r="W80" s="61" t="s">
        <v>142</v>
      </c>
      <c r="X80" s="26"/>
      <c r="Y80" s="7"/>
      <c r="Z80" s="26"/>
      <c r="AA80" s="7"/>
      <c r="AB80" s="26"/>
      <c r="AC80" s="7"/>
      <c r="AD80" s="26"/>
      <c r="AE80" s="7"/>
      <c r="AF80" s="26"/>
      <c r="AG80" s="7"/>
      <c r="AH80" s="61" t="s">
        <v>142</v>
      </c>
      <c r="AI80" s="26"/>
      <c r="AJ80" s="7"/>
      <c r="AK80" s="26"/>
      <c r="AL80" s="7"/>
      <c r="AM80" s="26"/>
      <c r="AN80" s="7"/>
      <c r="AO80" s="26"/>
      <c r="AP80" s="7"/>
      <c r="AQ80" s="26"/>
      <c r="AR80" s="7"/>
      <c r="AS80" s="61" t="s">
        <v>142</v>
      </c>
      <c r="AT80" s="26"/>
      <c r="AU80" s="7"/>
      <c r="AV80" s="26"/>
      <c r="AW80" s="7"/>
      <c r="AX80" s="26"/>
      <c r="AY80" s="7"/>
      <c r="AZ80" s="26"/>
      <c r="BA80" s="7"/>
      <c r="BB80" s="26"/>
      <c r="BC80" s="7"/>
      <c r="BD80" s="61" t="s">
        <v>142</v>
      </c>
      <c r="BE80" s="26"/>
      <c r="BF80" s="7"/>
      <c r="BG80" s="26"/>
      <c r="BH80" s="7"/>
      <c r="BI80" s="26"/>
      <c r="BJ80" s="7"/>
      <c r="BK80" s="26"/>
      <c r="BL80" s="7"/>
      <c r="BM80" s="26"/>
      <c r="BN80" s="7"/>
      <c r="BO80" s="61" t="s">
        <v>142</v>
      </c>
      <c r="BP80" s="26"/>
      <c r="BQ80" s="7"/>
      <c r="BR80" s="26"/>
      <c r="BS80" s="7"/>
      <c r="BT80" s="26"/>
      <c r="BU80" s="7"/>
      <c r="BV80" s="26"/>
      <c r="BW80" s="7"/>
      <c r="BX80" s="26"/>
      <c r="BY80" s="7"/>
      <c r="BZ80" s="61" t="s">
        <v>142</v>
      </c>
      <c r="CA80" s="26"/>
      <c r="CB80" s="7"/>
      <c r="CC80" s="26"/>
      <c r="CD80" s="7"/>
      <c r="CE80" s="26"/>
      <c r="CF80" s="7"/>
      <c r="CG80" s="26"/>
      <c r="CH80" s="7"/>
      <c r="CI80" s="26"/>
      <c r="CJ80" s="7"/>
      <c r="CK80" s="61" t="s">
        <v>142</v>
      </c>
      <c r="CL80" s="26"/>
      <c r="CM80" s="7"/>
      <c r="CN80" s="26"/>
      <c r="CO80" s="7"/>
      <c r="CP80" s="26"/>
      <c r="CQ80" s="7"/>
      <c r="CR80" s="26"/>
      <c r="CS80" s="7"/>
      <c r="CT80" s="26"/>
      <c r="CU80" s="7"/>
      <c r="CV80" s="61" t="s">
        <v>142</v>
      </c>
      <c r="CW80" s="26"/>
      <c r="CX80" s="7"/>
      <c r="CY80" s="26"/>
      <c r="CZ80" s="7"/>
      <c r="DA80" s="26"/>
      <c r="DB80" s="7"/>
      <c r="DC80" s="26"/>
      <c r="DD80" s="7"/>
      <c r="DE80" s="26"/>
      <c r="DF80" s="7"/>
      <c r="DG80" s="61" t="s">
        <v>142</v>
      </c>
      <c r="DH80" s="26"/>
      <c r="DI80" s="7"/>
      <c r="DJ80" s="26"/>
      <c r="DK80" s="7"/>
      <c r="DL80" s="26"/>
      <c r="DM80" s="7"/>
      <c r="DN80" s="26"/>
      <c r="DO80" s="7"/>
      <c r="DP80" s="26"/>
      <c r="DQ80" s="7"/>
      <c r="DR80" s="61" t="s">
        <v>142</v>
      </c>
      <c r="DS80" s="26"/>
      <c r="DT80" s="7"/>
    </row>
    <row r="81" spans="1:122" ht="14.25" x14ac:dyDescent="0.2">
      <c r="A81" s="61" t="s">
        <v>147</v>
      </c>
      <c r="B81" s="61"/>
      <c r="C81" s="61"/>
      <c r="D81" s="61"/>
      <c r="E81" s="61"/>
      <c r="F81" s="61"/>
      <c r="G81" s="61"/>
      <c r="H81" s="61"/>
      <c r="I81" s="61"/>
      <c r="L81" s="61" t="s">
        <v>147</v>
      </c>
      <c r="W81" s="61" t="s">
        <v>147</v>
      </c>
      <c r="AH81" s="61" t="s">
        <v>147</v>
      </c>
      <c r="AS81" s="61" t="s">
        <v>147</v>
      </c>
      <c r="BD81" s="61" t="s">
        <v>147</v>
      </c>
      <c r="BO81" s="61" t="s">
        <v>147</v>
      </c>
      <c r="BZ81" s="61" t="s">
        <v>147</v>
      </c>
      <c r="CK81" s="61" t="s">
        <v>147</v>
      </c>
      <c r="CV81" s="61" t="s">
        <v>147</v>
      </c>
      <c r="DG81" s="61" t="s">
        <v>147</v>
      </c>
      <c r="DR81" s="61" t="s">
        <v>147</v>
      </c>
    </row>
    <row r="82" spans="1:122" ht="14.25" x14ac:dyDescent="0.2">
      <c r="A82" s="61" t="s">
        <v>55</v>
      </c>
      <c r="L82" s="61" t="s">
        <v>55</v>
      </c>
      <c r="W82" s="61" t="s">
        <v>55</v>
      </c>
      <c r="AH82" s="61" t="s">
        <v>55</v>
      </c>
      <c r="AS82" s="61" t="s">
        <v>55</v>
      </c>
      <c r="BD82" s="61" t="s">
        <v>55</v>
      </c>
      <c r="BO82" s="61" t="s">
        <v>55</v>
      </c>
      <c r="BZ82" s="61" t="s">
        <v>55</v>
      </c>
      <c r="CK82" s="61" t="s">
        <v>55</v>
      </c>
      <c r="CV82" s="61" t="s">
        <v>55</v>
      </c>
      <c r="DG82" s="61" t="s">
        <v>55</v>
      </c>
      <c r="DR82" s="61" t="s">
        <v>148</v>
      </c>
    </row>
    <row r="83" spans="1:122" x14ac:dyDescent="0.2">
      <c r="A83" s="61" t="s">
        <v>62</v>
      </c>
      <c r="L83" s="61" t="s">
        <v>62</v>
      </c>
      <c r="W83" s="61" t="s">
        <v>62</v>
      </c>
      <c r="AH83" s="61" t="s">
        <v>62</v>
      </c>
      <c r="AS83" s="61" t="s">
        <v>62</v>
      </c>
      <c r="BD83" s="61" t="s">
        <v>62</v>
      </c>
      <c r="BO83" s="61" t="s">
        <v>62</v>
      </c>
      <c r="BZ83" s="61" t="s">
        <v>62</v>
      </c>
      <c r="CK83" s="61" t="s">
        <v>62</v>
      </c>
      <c r="CV83" s="61" t="s">
        <v>62</v>
      </c>
      <c r="DG83" s="61" t="s">
        <v>62</v>
      </c>
      <c r="DR83" s="61" t="s">
        <v>55</v>
      </c>
    </row>
    <row r="84" spans="1:122" x14ac:dyDescent="0.2">
      <c r="A84" s="125" t="s">
        <v>149</v>
      </c>
      <c r="L84" s="125" t="s">
        <v>149</v>
      </c>
      <c r="W84" s="125" t="s">
        <v>149</v>
      </c>
      <c r="AH84" s="125" t="s">
        <v>149</v>
      </c>
      <c r="AS84" s="125" t="s">
        <v>149</v>
      </c>
      <c r="BD84" s="125" t="s">
        <v>149</v>
      </c>
      <c r="BO84" s="125" t="s">
        <v>149</v>
      </c>
      <c r="BZ84" s="125" t="s">
        <v>149</v>
      </c>
      <c r="CK84" s="125" t="s">
        <v>149</v>
      </c>
      <c r="CV84" s="125" t="s">
        <v>149</v>
      </c>
      <c r="DG84" s="125" t="s">
        <v>149</v>
      </c>
      <c r="DR84" s="125" t="s">
        <v>149</v>
      </c>
    </row>
    <row r="85" spans="1:122" x14ac:dyDescent="0.2">
      <c r="A85" s="46" t="s">
        <v>150</v>
      </c>
      <c r="L85" s="46" t="s">
        <v>150</v>
      </c>
      <c r="W85" s="46" t="s">
        <v>150</v>
      </c>
      <c r="AH85" s="46" t="s">
        <v>150</v>
      </c>
      <c r="AS85" s="46" t="s">
        <v>150</v>
      </c>
      <c r="BD85" s="46" t="s">
        <v>150</v>
      </c>
      <c r="BO85" s="46" t="s">
        <v>150</v>
      </c>
      <c r="BZ85" s="46" t="s">
        <v>150</v>
      </c>
      <c r="CK85" s="46" t="s">
        <v>150</v>
      </c>
      <c r="CV85" s="46" t="s">
        <v>150</v>
      </c>
      <c r="DG85" s="46" t="s">
        <v>150</v>
      </c>
      <c r="DR85" s="61" t="s">
        <v>62</v>
      </c>
    </row>
  </sheetData>
  <hyperlinks>
    <hyperlink ref="A84" r:id="rId1" display="http://www.census.gov/hhes/migration/data/acs/state-to-state.html" xr:uid="{00000000-0004-0000-1600-000000000000}"/>
    <hyperlink ref="L84" r:id="rId2" display="http://www.census.gov/hhes/migration/data/acs/state-to-state.html" xr:uid="{00000000-0004-0000-1600-000001000000}"/>
    <hyperlink ref="W84" r:id="rId3" display="http://www.census.gov/hhes/migration/data/acs/state-to-state.html" xr:uid="{00000000-0004-0000-1600-000002000000}"/>
    <hyperlink ref="AH84" r:id="rId4" display="http://www.census.gov/hhes/migration/data/acs/state-to-state.html" xr:uid="{00000000-0004-0000-1600-000003000000}"/>
    <hyperlink ref="AS84" r:id="rId5" display="http://www.census.gov/hhes/migration/data/acs/state-to-state.html" xr:uid="{00000000-0004-0000-1600-000004000000}"/>
    <hyperlink ref="BD84" r:id="rId6" display="http://www.census.gov/hhes/migration/data/acs/state-to-state.html" xr:uid="{00000000-0004-0000-1600-000005000000}"/>
    <hyperlink ref="BO84" r:id="rId7" display="http://www.census.gov/hhes/migration/data/acs/state-to-state.html" xr:uid="{00000000-0004-0000-1600-000006000000}"/>
    <hyperlink ref="BZ84" r:id="rId8" display="http://www.census.gov/hhes/migration/data/acs/state-to-state.html" xr:uid="{00000000-0004-0000-1600-000007000000}"/>
    <hyperlink ref="CK84" r:id="rId9" display="http://www.census.gov/hhes/migration/data/acs/state-to-state.html" xr:uid="{00000000-0004-0000-1600-000008000000}"/>
    <hyperlink ref="CV84" r:id="rId10" display="http://www.census.gov/hhes/migration/data/acs/state-to-state.html" xr:uid="{00000000-0004-0000-1600-000009000000}"/>
    <hyperlink ref="DG84" r:id="rId11" display="http://www.census.gov/hhes/migration/data/acs/state-to-state.html" xr:uid="{00000000-0004-0000-1600-00000A000000}"/>
    <hyperlink ref="DR84" r:id="rId12" display="http://www.census.gov/hhes/migration/data/acs/state-to-state.html" xr:uid="{00000000-0004-0000-1600-00000B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A81"/>
  <sheetViews>
    <sheetView workbookViewId="0">
      <selection activeCell="C26" sqref="C26"/>
    </sheetView>
  </sheetViews>
  <sheetFormatPr defaultRowHeight="12.75" x14ac:dyDescent="0.2"/>
  <cols>
    <col min="1" max="4" width="19.85546875" style="46" customWidth="1"/>
    <col min="5" max="5" width="10" style="46" customWidth="1"/>
    <col min="6" max="6" width="10" style="47" customWidth="1"/>
    <col min="7" max="7" width="10" style="46" customWidth="1"/>
    <col min="8" max="8" width="10" style="47" customWidth="1"/>
    <col min="9" max="9" width="10" style="46" customWidth="1"/>
    <col min="10" max="10" width="10" style="47" customWidth="1"/>
    <col min="11" max="11" width="10" style="46" customWidth="1"/>
    <col min="12" max="12" width="10" style="47" customWidth="1"/>
    <col min="13" max="13" width="10" style="46" customWidth="1"/>
    <col min="14" max="14" width="10" style="47" customWidth="1"/>
    <col min="15" max="15" width="19.85546875" style="46" customWidth="1"/>
    <col min="16" max="25" width="10" style="46" customWidth="1"/>
    <col min="26" max="26" width="19.85546875" style="46" customWidth="1"/>
    <col min="27" max="36" width="10" style="46" customWidth="1"/>
    <col min="37" max="37" width="19.85546875" style="46" customWidth="1"/>
    <col min="38" max="47" width="10" style="46" customWidth="1"/>
    <col min="48" max="48" width="19.85546875" style="46" customWidth="1"/>
    <col min="49" max="58" width="10" style="46" customWidth="1"/>
    <col min="59" max="59" width="19.85546875" style="46" customWidth="1"/>
    <col min="60" max="69" width="10" style="46" customWidth="1"/>
    <col min="70" max="70" width="19.85546875" style="46" customWidth="1"/>
    <col min="71" max="80" width="10" style="46" customWidth="1"/>
    <col min="81" max="81" width="19.85546875" style="46" customWidth="1"/>
    <col min="82" max="91" width="10" style="46" customWidth="1"/>
    <col min="92" max="92" width="19.85546875" style="46" customWidth="1"/>
    <col min="93" max="102" width="10" style="46" customWidth="1"/>
    <col min="103" max="103" width="19.85546875" style="46" customWidth="1"/>
    <col min="104" max="113" width="10" style="46" customWidth="1"/>
    <col min="114" max="114" width="19.85546875" style="46" customWidth="1"/>
    <col min="115" max="118" width="10" style="46" customWidth="1"/>
    <col min="119" max="259" width="9.140625" style="46"/>
    <col min="260" max="260" width="19.85546875" style="46" customWidth="1"/>
    <col min="261" max="270" width="10" style="46" customWidth="1"/>
    <col min="271" max="271" width="19.85546875" style="46" customWidth="1"/>
    <col min="272" max="281" width="10" style="46" customWidth="1"/>
    <col min="282" max="282" width="19.85546875" style="46" customWidth="1"/>
    <col min="283" max="292" width="10" style="46" customWidth="1"/>
    <col min="293" max="293" width="19.85546875" style="46" customWidth="1"/>
    <col min="294" max="303" width="10" style="46" customWidth="1"/>
    <col min="304" max="304" width="19.85546875" style="46" customWidth="1"/>
    <col min="305" max="314" width="10" style="46" customWidth="1"/>
    <col min="315" max="315" width="19.85546875" style="46" customWidth="1"/>
    <col min="316" max="325" width="10" style="46" customWidth="1"/>
    <col min="326" max="326" width="19.85546875" style="46" customWidth="1"/>
    <col min="327" max="336" width="10" style="46" customWidth="1"/>
    <col min="337" max="337" width="19.85546875" style="46" customWidth="1"/>
    <col min="338" max="347" width="10" style="46" customWidth="1"/>
    <col min="348" max="348" width="19.85546875" style="46" customWidth="1"/>
    <col min="349" max="358" width="10" style="46" customWidth="1"/>
    <col min="359" max="359" width="19.85546875" style="46" customWidth="1"/>
    <col min="360" max="369" width="10" style="46" customWidth="1"/>
    <col min="370" max="370" width="19.85546875" style="46" customWidth="1"/>
    <col min="371" max="374" width="10" style="46" customWidth="1"/>
    <col min="375" max="515" width="9.140625" style="46"/>
    <col min="516" max="516" width="19.85546875" style="46" customWidth="1"/>
    <col min="517" max="526" width="10" style="46" customWidth="1"/>
    <col min="527" max="527" width="19.85546875" style="46" customWidth="1"/>
    <col min="528" max="537" width="10" style="46" customWidth="1"/>
    <col min="538" max="538" width="19.85546875" style="46" customWidth="1"/>
    <col min="539" max="548" width="10" style="46" customWidth="1"/>
    <col min="549" max="549" width="19.85546875" style="46" customWidth="1"/>
    <col min="550" max="559" width="10" style="46" customWidth="1"/>
    <col min="560" max="560" width="19.85546875" style="46" customWidth="1"/>
    <col min="561" max="570" width="10" style="46" customWidth="1"/>
    <col min="571" max="571" width="19.85546875" style="46" customWidth="1"/>
    <col min="572" max="581" width="10" style="46" customWidth="1"/>
    <col min="582" max="582" width="19.85546875" style="46" customWidth="1"/>
    <col min="583" max="592" width="10" style="46" customWidth="1"/>
    <col min="593" max="593" width="19.85546875" style="46" customWidth="1"/>
    <col min="594" max="603" width="10" style="46" customWidth="1"/>
    <col min="604" max="604" width="19.85546875" style="46" customWidth="1"/>
    <col min="605" max="614" width="10" style="46" customWidth="1"/>
    <col min="615" max="615" width="19.85546875" style="46" customWidth="1"/>
    <col min="616" max="625" width="10" style="46" customWidth="1"/>
    <col min="626" max="626" width="19.85546875" style="46" customWidth="1"/>
    <col min="627" max="630" width="10" style="46" customWidth="1"/>
    <col min="631" max="771" width="9.140625" style="46"/>
    <col min="772" max="772" width="19.85546875" style="46" customWidth="1"/>
    <col min="773" max="782" width="10" style="46" customWidth="1"/>
    <col min="783" max="783" width="19.85546875" style="46" customWidth="1"/>
    <col min="784" max="793" width="10" style="46" customWidth="1"/>
    <col min="794" max="794" width="19.85546875" style="46" customWidth="1"/>
    <col min="795" max="804" width="10" style="46" customWidth="1"/>
    <col min="805" max="805" width="19.85546875" style="46" customWidth="1"/>
    <col min="806" max="815" width="10" style="46" customWidth="1"/>
    <col min="816" max="816" width="19.85546875" style="46" customWidth="1"/>
    <col min="817" max="826" width="10" style="46" customWidth="1"/>
    <col min="827" max="827" width="19.85546875" style="46" customWidth="1"/>
    <col min="828" max="837" width="10" style="46" customWidth="1"/>
    <col min="838" max="838" width="19.85546875" style="46" customWidth="1"/>
    <col min="839" max="848" width="10" style="46" customWidth="1"/>
    <col min="849" max="849" width="19.85546875" style="46" customWidth="1"/>
    <col min="850" max="859" width="10" style="46" customWidth="1"/>
    <col min="860" max="860" width="19.85546875" style="46" customWidth="1"/>
    <col min="861" max="870" width="10" style="46" customWidth="1"/>
    <col min="871" max="871" width="19.85546875" style="46" customWidth="1"/>
    <col min="872" max="881" width="10" style="46" customWidth="1"/>
    <col min="882" max="882" width="19.85546875" style="46" customWidth="1"/>
    <col min="883" max="886" width="10" style="46" customWidth="1"/>
    <col min="887" max="1027" width="9.140625" style="46"/>
    <col min="1028" max="1028" width="19.85546875" style="46" customWidth="1"/>
    <col min="1029" max="1038" width="10" style="46" customWidth="1"/>
    <col min="1039" max="1039" width="19.85546875" style="46" customWidth="1"/>
    <col min="1040" max="1049" width="10" style="46" customWidth="1"/>
    <col min="1050" max="1050" width="19.85546875" style="46" customWidth="1"/>
    <col min="1051" max="1060" width="10" style="46" customWidth="1"/>
    <col min="1061" max="1061" width="19.85546875" style="46" customWidth="1"/>
    <col min="1062" max="1071" width="10" style="46" customWidth="1"/>
    <col min="1072" max="1072" width="19.85546875" style="46" customWidth="1"/>
    <col min="1073" max="1082" width="10" style="46" customWidth="1"/>
    <col min="1083" max="1083" width="19.85546875" style="46" customWidth="1"/>
    <col min="1084" max="1093" width="10" style="46" customWidth="1"/>
    <col min="1094" max="1094" width="19.85546875" style="46" customWidth="1"/>
    <col min="1095" max="1104" width="10" style="46" customWidth="1"/>
    <col min="1105" max="1105" width="19.85546875" style="46" customWidth="1"/>
    <col min="1106" max="1115" width="10" style="46" customWidth="1"/>
    <col min="1116" max="1116" width="19.85546875" style="46" customWidth="1"/>
    <col min="1117" max="1126" width="10" style="46" customWidth="1"/>
    <col min="1127" max="1127" width="19.85546875" style="46" customWidth="1"/>
    <col min="1128" max="1137" width="10" style="46" customWidth="1"/>
    <col min="1138" max="1138" width="19.85546875" style="46" customWidth="1"/>
    <col min="1139" max="1142" width="10" style="46" customWidth="1"/>
    <col min="1143" max="1283" width="9.140625" style="46"/>
    <col min="1284" max="1284" width="19.85546875" style="46" customWidth="1"/>
    <col min="1285" max="1294" width="10" style="46" customWidth="1"/>
    <col min="1295" max="1295" width="19.85546875" style="46" customWidth="1"/>
    <col min="1296" max="1305" width="10" style="46" customWidth="1"/>
    <col min="1306" max="1306" width="19.85546875" style="46" customWidth="1"/>
    <col min="1307" max="1316" width="10" style="46" customWidth="1"/>
    <col min="1317" max="1317" width="19.85546875" style="46" customWidth="1"/>
    <col min="1318" max="1327" width="10" style="46" customWidth="1"/>
    <col min="1328" max="1328" width="19.85546875" style="46" customWidth="1"/>
    <col min="1329" max="1338" width="10" style="46" customWidth="1"/>
    <col min="1339" max="1339" width="19.85546875" style="46" customWidth="1"/>
    <col min="1340" max="1349" width="10" style="46" customWidth="1"/>
    <col min="1350" max="1350" width="19.85546875" style="46" customWidth="1"/>
    <col min="1351" max="1360" width="10" style="46" customWidth="1"/>
    <col min="1361" max="1361" width="19.85546875" style="46" customWidth="1"/>
    <col min="1362" max="1371" width="10" style="46" customWidth="1"/>
    <col min="1372" max="1372" width="19.85546875" style="46" customWidth="1"/>
    <col min="1373" max="1382" width="10" style="46" customWidth="1"/>
    <col min="1383" max="1383" width="19.85546875" style="46" customWidth="1"/>
    <col min="1384" max="1393" width="10" style="46" customWidth="1"/>
    <col min="1394" max="1394" width="19.85546875" style="46" customWidth="1"/>
    <col min="1395" max="1398" width="10" style="46" customWidth="1"/>
    <col min="1399" max="1539" width="9.140625" style="46"/>
    <col min="1540" max="1540" width="19.85546875" style="46" customWidth="1"/>
    <col min="1541" max="1550" width="10" style="46" customWidth="1"/>
    <col min="1551" max="1551" width="19.85546875" style="46" customWidth="1"/>
    <col min="1552" max="1561" width="10" style="46" customWidth="1"/>
    <col min="1562" max="1562" width="19.85546875" style="46" customWidth="1"/>
    <col min="1563" max="1572" width="10" style="46" customWidth="1"/>
    <col min="1573" max="1573" width="19.85546875" style="46" customWidth="1"/>
    <col min="1574" max="1583" width="10" style="46" customWidth="1"/>
    <col min="1584" max="1584" width="19.85546875" style="46" customWidth="1"/>
    <col min="1585" max="1594" width="10" style="46" customWidth="1"/>
    <col min="1595" max="1595" width="19.85546875" style="46" customWidth="1"/>
    <col min="1596" max="1605" width="10" style="46" customWidth="1"/>
    <col min="1606" max="1606" width="19.85546875" style="46" customWidth="1"/>
    <col min="1607" max="1616" width="10" style="46" customWidth="1"/>
    <col min="1617" max="1617" width="19.85546875" style="46" customWidth="1"/>
    <col min="1618" max="1627" width="10" style="46" customWidth="1"/>
    <col min="1628" max="1628" width="19.85546875" style="46" customWidth="1"/>
    <col min="1629" max="1638" width="10" style="46" customWidth="1"/>
    <col min="1639" max="1639" width="19.85546875" style="46" customWidth="1"/>
    <col min="1640" max="1649" width="10" style="46" customWidth="1"/>
    <col min="1650" max="1650" width="19.85546875" style="46" customWidth="1"/>
    <col min="1651" max="1654" width="10" style="46" customWidth="1"/>
    <col min="1655" max="1795" width="9.140625" style="46"/>
    <col min="1796" max="1796" width="19.85546875" style="46" customWidth="1"/>
    <col min="1797" max="1806" width="10" style="46" customWidth="1"/>
    <col min="1807" max="1807" width="19.85546875" style="46" customWidth="1"/>
    <col min="1808" max="1817" width="10" style="46" customWidth="1"/>
    <col min="1818" max="1818" width="19.85546875" style="46" customWidth="1"/>
    <col min="1819" max="1828" width="10" style="46" customWidth="1"/>
    <col min="1829" max="1829" width="19.85546875" style="46" customWidth="1"/>
    <col min="1830" max="1839" width="10" style="46" customWidth="1"/>
    <col min="1840" max="1840" width="19.85546875" style="46" customWidth="1"/>
    <col min="1841" max="1850" width="10" style="46" customWidth="1"/>
    <col min="1851" max="1851" width="19.85546875" style="46" customWidth="1"/>
    <col min="1852" max="1861" width="10" style="46" customWidth="1"/>
    <col min="1862" max="1862" width="19.85546875" style="46" customWidth="1"/>
    <col min="1863" max="1872" width="10" style="46" customWidth="1"/>
    <col min="1873" max="1873" width="19.85546875" style="46" customWidth="1"/>
    <col min="1874" max="1883" width="10" style="46" customWidth="1"/>
    <col min="1884" max="1884" width="19.85546875" style="46" customWidth="1"/>
    <col min="1885" max="1894" width="10" style="46" customWidth="1"/>
    <col min="1895" max="1895" width="19.85546875" style="46" customWidth="1"/>
    <col min="1896" max="1905" width="10" style="46" customWidth="1"/>
    <col min="1906" max="1906" width="19.85546875" style="46" customWidth="1"/>
    <col min="1907" max="1910" width="10" style="46" customWidth="1"/>
    <col min="1911" max="2051" width="9.140625" style="46"/>
    <col min="2052" max="2052" width="19.85546875" style="46" customWidth="1"/>
    <col min="2053" max="2062" width="10" style="46" customWidth="1"/>
    <col min="2063" max="2063" width="19.85546875" style="46" customWidth="1"/>
    <col min="2064" max="2073" width="10" style="46" customWidth="1"/>
    <col min="2074" max="2074" width="19.85546875" style="46" customWidth="1"/>
    <col min="2075" max="2084" width="10" style="46" customWidth="1"/>
    <col min="2085" max="2085" width="19.85546875" style="46" customWidth="1"/>
    <col min="2086" max="2095" width="10" style="46" customWidth="1"/>
    <col min="2096" max="2096" width="19.85546875" style="46" customWidth="1"/>
    <col min="2097" max="2106" width="10" style="46" customWidth="1"/>
    <col min="2107" max="2107" width="19.85546875" style="46" customWidth="1"/>
    <col min="2108" max="2117" width="10" style="46" customWidth="1"/>
    <col min="2118" max="2118" width="19.85546875" style="46" customWidth="1"/>
    <col min="2119" max="2128" width="10" style="46" customWidth="1"/>
    <col min="2129" max="2129" width="19.85546875" style="46" customWidth="1"/>
    <col min="2130" max="2139" width="10" style="46" customWidth="1"/>
    <col min="2140" max="2140" width="19.85546875" style="46" customWidth="1"/>
    <col min="2141" max="2150" width="10" style="46" customWidth="1"/>
    <col min="2151" max="2151" width="19.85546875" style="46" customWidth="1"/>
    <col min="2152" max="2161" width="10" style="46" customWidth="1"/>
    <col min="2162" max="2162" width="19.85546875" style="46" customWidth="1"/>
    <col min="2163" max="2166" width="10" style="46" customWidth="1"/>
    <col min="2167" max="2307" width="9.140625" style="46"/>
    <col min="2308" max="2308" width="19.85546875" style="46" customWidth="1"/>
    <col min="2309" max="2318" width="10" style="46" customWidth="1"/>
    <col min="2319" max="2319" width="19.85546875" style="46" customWidth="1"/>
    <col min="2320" max="2329" width="10" style="46" customWidth="1"/>
    <col min="2330" max="2330" width="19.85546875" style="46" customWidth="1"/>
    <col min="2331" max="2340" width="10" style="46" customWidth="1"/>
    <col min="2341" max="2341" width="19.85546875" style="46" customWidth="1"/>
    <col min="2342" max="2351" width="10" style="46" customWidth="1"/>
    <col min="2352" max="2352" width="19.85546875" style="46" customWidth="1"/>
    <col min="2353" max="2362" width="10" style="46" customWidth="1"/>
    <col min="2363" max="2363" width="19.85546875" style="46" customWidth="1"/>
    <col min="2364" max="2373" width="10" style="46" customWidth="1"/>
    <col min="2374" max="2374" width="19.85546875" style="46" customWidth="1"/>
    <col min="2375" max="2384" width="10" style="46" customWidth="1"/>
    <col min="2385" max="2385" width="19.85546875" style="46" customWidth="1"/>
    <col min="2386" max="2395" width="10" style="46" customWidth="1"/>
    <col min="2396" max="2396" width="19.85546875" style="46" customWidth="1"/>
    <col min="2397" max="2406" width="10" style="46" customWidth="1"/>
    <col min="2407" max="2407" width="19.85546875" style="46" customWidth="1"/>
    <col min="2408" max="2417" width="10" style="46" customWidth="1"/>
    <col min="2418" max="2418" width="19.85546875" style="46" customWidth="1"/>
    <col min="2419" max="2422" width="10" style="46" customWidth="1"/>
    <col min="2423" max="2563" width="9.140625" style="46"/>
    <col min="2564" max="2564" width="19.85546875" style="46" customWidth="1"/>
    <col min="2565" max="2574" width="10" style="46" customWidth="1"/>
    <col min="2575" max="2575" width="19.85546875" style="46" customWidth="1"/>
    <col min="2576" max="2585" width="10" style="46" customWidth="1"/>
    <col min="2586" max="2586" width="19.85546875" style="46" customWidth="1"/>
    <col min="2587" max="2596" width="10" style="46" customWidth="1"/>
    <col min="2597" max="2597" width="19.85546875" style="46" customWidth="1"/>
    <col min="2598" max="2607" width="10" style="46" customWidth="1"/>
    <col min="2608" max="2608" width="19.85546875" style="46" customWidth="1"/>
    <col min="2609" max="2618" width="10" style="46" customWidth="1"/>
    <col min="2619" max="2619" width="19.85546875" style="46" customWidth="1"/>
    <col min="2620" max="2629" width="10" style="46" customWidth="1"/>
    <col min="2630" max="2630" width="19.85546875" style="46" customWidth="1"/>
    <col min="2631" max="2640" width="10" style="46" customWidth="1"/>
    <col min="2641" max="2641" width="19.85546875" style="46" customWidth="1"/>
    <col min="2642" max="2651" width="10" style="46" customWidth="1"/>
    <col min="2652" max="2652" width="19.85546875" style="46" customWidth="1"/>
    <col min="2653" max="2662" width="10" style="46" customWidth="1"/>
    <col min="2663" max="2663" width="19.85546875" style="46" customWidth="1"/>
    <col min="2664" max="2673" width="10" style="46" customWidth="1"/>
    <col min="2674" max="2674" width="19.85546875" style="46" customWidth="1"/>
    <col min="2675" max="2678" width="10" style="46" customWidth="1"/>
    <col min="2679" max="2819" width="9.140625" style="46"/>
    <col min="2820" max="2820" width="19.85546875" style="46" customWidth="1"/>
    <col min="2821" max="2830" width="10" style="46" customWidth="1"/>
    <col min="2831" max="2831" width="19.85546875" style="46" customWidth="1"/>
    <col min="2832" max="2841" width="10" style="46" customWidth="1"/>
    <col min="2842" max="2842" width="19.85546875" style="46" customWidth="1"/>
    <col min="2843" max="2852" width="10" style="46" customWidth="1"/>
    <col min="2853" max="2853" width="19.85546875" style="46" customWidth="1"/>
    <col min="2854" max="2863" width="10" style="46" customWidth="1"/>
    <col min="2864" max="2864" width="19.85546875" style="46" customWidth="1"/>
    <col min="2865" max="2874" width="10" style="46" customWidth="1"/>
    <col min="2875" max="2875" width="19.85546875" style="46" customWidth="1"/>
    <col min="2876" max="2885" width="10" style="46" customWidth="1"/>
    <col min="2886" max="2886" width="19.85546875" style="46" customWidth="1"/>
    <col min="2887" max="2896" width="10" style="46" customWidth="1"/>
    <col min="2897" max="2897" width="19.85546875" style="46" customWidth="1"/>
    <col min="2898" max="2907" width="10" style="46" customWidth="1"/>
    <col min="2908" max="2908" width="19.85546875" style="46" customWidth="1"/>
    <col min="2909" max="2918" width="10" style="46" customWidth="1"/>
    <col min="2919" max="2919" width="19.85546875" style="46" customWidth="1"/>
    <col min="2920" max="2929" width="10" style="46" customWidth="1"/>
    <col min="2930" max="2930" width="19.85546875" style="46" customWidth="1"/>
    <col min="2931" max="2934" width="10" style="46" customWidth="1"/>
    <col min="2935" max="3075" width="9.140625" style="46"/>
    <col min="3076" max="3076" width="19.85546875" style="46" customWidth="1"/>
    <col min="3077" max="3086" width="10" style="46" customWidth="1"/>
    <col min="3087" max="3087" width="19.85546875" style="46" customWidth="1"/>
    <col min="3088" max="3097" width="10" style="46" customWidth="1"/>
    <col min="3098" max="3098" width="19.85546875" style="46" customWidth="1"/>
    <col min="3099" max="3108" width="10" style="46" customWidth="1"/>
    <col min="3109" max="3109" width="19.85546875" style="46" customWidth="1"/>
    <col min="3110" max="3119" width="10" style="46" customWidth="1"/>
    <col min="3120" max="3120" width="19.85546875" style="46" customWidth="1"/>
    <col min="3121" max="3130" width="10" style="46" customWidth="1"/>
    <col min="3131" max="3131" width="19.85546875" style="46" customWidth="1"/>
    <col min="3132" max="3141" width="10" style="46" customWidth="1"/>
    <col min="3142" max="3142" width="19.85546875" style="46" customWidth="1"/>
    <col min="3143" max="3152" width="10" style="46" customWidth="1"/>
    <col min="3153" max="3153" width="19.85546875" style="46" customWidth="1"/>
    <col min="3154" max="3163" width="10" style="46" customWidth="1"/>
    <col min="3164" max="3164" width="19.85546875" style="46" customWidth="1"/>
    <col min="3165" max="3174" width="10" style="46" customWidth="1"/>
    <col min="3175" max="3175" width="19.85546875" style="46" customWidth="1"/>
    <col min="3176" max="3185" width="10" style="46" customWidth="1"/>
    <col min="3186" max="3186" width="19.85546875" style="46" customWidth="1"/>
    <col min="3187" max="3190" width="10" style="46" customWidth="1"/>
    <col min="3191" max="3331" width="9.140625" style="46"/>
    <col min="3332" max="3332" width="19.85546875" style="46" customWidth="1"/>
    <col min="3333" max="3342" width="10" style="46" customWidth="1"/>
    <col min="3343" max="3343" width="19.85546875" style="46" customWidth="1"/>
    <col min="3344" max="3353" width="10" style="46" customWidth="1"/>
    <col min="3354" max="3354" width="19.85546875" style="46" customWidth="1"/>
    <col min="3355" max="3364" width="10" style="46" customWidth="1"/>
    <col min="3365" max="3365" width="19.85546875" style="46" customWidth="1"/>
    <col min="3366" max="3375" width="10" style="46" customWidth="1"/>
    <col min="3376" max="3376" width="19.85546875" style="46" customWidth="1"/>
    <col min="3377" max="3386" width="10" style="46" customWidth="1"/>
    <col min="3387" max="3387" width="19.85546875" style="46" customWidth="1"/>
    <col min="3388" max="3397" width="10" style="46" customWidth="1"/>
    <col min="3398" max="3398" width="19.85546875" style="46" customWidth="1"/>
    <col min="3399" max="3408" width="10" style="46" customWidth="1"/>
    <col min="3409" max="3409" width="19.85546875" style="46" customWidth="1"/>
    <col min="3410" max="3419" width="10" style="46" customWidth="1"/>
    <col min="3420" max="3420" width="19.85546875" style="46" customWidth="1"/>
    <col min="3421" max="3430" width="10" style="46" customWidth="1"/>
    <col min="3431" max="3431" width="19.85546875" style="46" customWidth="1"/>
    <col min="3432" max="3441" width="10" style="46" customWidth="1"/>
    <col min="3442" max="3442" width="19.85546875" style="46" customWidth="1"/>
    <col min="3443" max="3446" width="10" style="46" customWidth="1"/>
    <col min="3447" max="3587" width="9.140625" style="46"/>
    <col min="3588" max="3588" width="19.85546875" style="46" customWidth="1"/>
    <col min="3589" max="3598" width="10" style="46" customWidth="1"/>
    <col min="3599" max="3599" width="19.85546875" style="46" customWidth="1"/>
    <col min="3600" max="3609" width="10" style="46" customWidth="1"/>
    <col min="3610" max="3610" width="19.85546875" style="46" customWidth="1"/>
    <col min="3611" max="3620" width="10" style="46" customWidth="1"/>
    <col min="3621" max="3621" width="19.85546875" style="46" customWidth="1"/>
    <col min="3622" max="3631" width="10" style="46" customWidth="1"/>
    <col min="3632" max="3632" width="19.85546875" style="46" customWidth="1"/>
    <col min="3633" max="3642" width="10" style="46" customWidth="1"/>
    <col min="3643" max="3643" width="19.85546875" style="46" customWidth="1"/>
    <col min="3644" max="3653" width="10" style="46" customWidth="1"/>
    <col min="3654" max="3654" width="19.85546875" style="46" customWidth="1"/>
    <col min="3655" max="3664" width="10" style="46" customWidth="1"/>
    <col min="3665" max="3665" width="19.85546875" style="46" customWidth="1"/>
    <col min="3666" max="3675" width="10" style="46" customWidth="1"/>
    <col min="3676" max="3676" width="19.85546875" style="46" customWidth="1"/>
    <col min="3677" max="3686" width="10" style="46" customWidth="1"/>
    <col min="3687" max="3687" width="19.85546875" style="46" customWidth="1"/>
    <col min="3688" max="3697" width="10" style="46" customWidth="1"/>
    <col min="3698" max="3698" width="19.85546875" style="46" customWidth="1"/>
    <col min="3699" max="3702" width="10" style="46" customWidth="1"/>
    <col min="3703" max="3843" width="9.140625" style="46"/>
    <col min="3844" max="3844" width="19.85546875" style="46" customWidth="1"/>
    <col min="3845" max="3854" width="10" style="46" customWidth="1"/>
    <col min="3855" max="3855" width="19.85546875" style="46" customWidth="1"/>
    <col min="3856" max="3865" width="10" style="46" customWidth="1"/>
    <col min="3866" max="3866" width="19.85546875" style="46" customWidth="1"/>
    <col min="3867" max="3876" width="10" style="46" customWidth="1"/>
    <col min="3877" max="3877" width="19.85546875" style="46" customWidth="1"/>
    <col min="3878" max="3887" width="10" style="46" customWidth="1"/>
    <col min="3888" max="3888" width="19.85546875" style="46" customWidth="1"/>
    <col min="3889" max="3898" width="10" style="46" customWidth="1"/>
    <col min="3899" max="3899" width="19.85546875" style="46" customWidth="1"/>
    <col min="3900" max="3909" width="10" style="46" customWidth="1"/>
    <col min="3910" max="3910" width="19.85546875" style="46" customWidth="1"/>
    <col min="3911" max="3920" width="10" style="46" customWidth="1"/>
    <col min="3921" max="3921" width="19.85546875" style="46" customWidth="1"/>
    <col min="3922" max="3931" width="10" style="46" customWidth="1"/>
    <col min="3932" max="3932" width="19.85546875" style="46" customWidth="1"/>
    <col min="3933" max="3942" width="10" style="46" customWidth="1"/>
    <col min="3943" max="3943" width="19.85546875" style="46" customWidth="1"/>
    <col min="3944" max="3953" width="10" style="46" customWidth="1"/>
    <col min="3954" max="3954" width="19.85546875" style="46" customWidth="1"/>
    <col min="3955" max="3958" width="10" style="46" customWidth="1"/>
    <col min="3959" max="4099" width="9.140625" style="46"/>
    <col min="4100" max="4100" width="19.85546875" style="46" customWidth="1"/>
    <col min="4101" max="4110" width="10" style="46" customWidth="1"/>
    <col min="4111" max="4111" width="19.85546875" style="46" customWidth="1"/>
    <col min="4112" max="4121" width="10" style="46" customWidth="1"/>
    <col min="4122" max="4122" width="19.85546875" style="46" customWidth="1"/>
    <col min="4123" max="4132" width="10" style="46" customWidth="1"/>
    <col min="4133" max="4133" width="19.85546875" style="46" customWidth="1"/>
    <col min="4134" max="4143" width="10" style="46" customWidth="1"/>
    <col min="4144" max="4144" width="19.85546875" style="46" customWidth="1"/>
    <col min="4145" max="4154" width="10" style="46" customWidth="1"/>
    <col min="4155" max="4155" width="19.85546875" style="46" customWidth="1"/>
    <col min="4156" max="4165" width="10" style="46" customWidth="1"/>
    <col min="4166" max="4166" width="19.85546875" style="46" customWidth="1"/>
    <col min="4167" max="4176" width="10" style="46" customWidth="1"/>
    <col min="4177" max="4177" width="19.85546875" style="46" customWidth="1"/>
    <col min="4178" max="4187" width="10" style="46" customWidth="1"/>
    <col min="4188" max="4188" width="19.85546875" style="46" customWidth="1"/>
    <col min="4189" max="4198" width="10" style="46" customWidth="1"/>
    <col min="4199" max="4199" width="19.85546875" style="46" customWidth="1"/>
    <col min="4200" max="4209" width="10" style="46" customWidth="1"/>
    <col min="4210" max="4210" width="19.85546875" style="46" customWidth="1"/>
    <col min="4211" max="4214" width="10" style="46" customWidth="1"/>
    <col min="4215" max="4355" width="9.140625" style="46"/>
    <col min="4356" max="4356" width="19.85546875" style="46" customWidth="1"/>
    <col min="4357" max="4366" width="10" style="46" customWidth="1"/>
    <col min="4367" max="4367" width="19.85546875" style="46" customWidth="1"/>
    <col min="4368" max="4377" width="10" style="46" customWidth="1"/>
    <col min="4378" max="4378" width="19.85546875" style="46" customWidth="1"/>
    <col min="4379" max="4388" width="10" style="46" customWidth="1"/>
    <col min="4389" max="4389" width="19.85546875" style="46" customWidth="1"/>
    <col min="4390" max="4399" width="10" style="46" customWidth="1"/>
    <col min="4400" max="4400" width="19.85546875" style="46" customWidth="1"/>
    <col min="4401" max="4410" width="10" style="46" customWidth="1"/>
    <col min="4411" max="4411" width="19.85546875" style="46" customWidth="1"/>
    <col min="4412" max="4421" width="10" style="46" customWidth="1"/>
    <col min="4422" max="4422" width="19.85546875" style="46" customWidth="1"/>
    <col min="4423" max="4432" width="10" style="46" customWidth="1"/>
    <col min="4433" max="4433" width="19.85546875" style="46" customWidth="1"/>
    <col min="4434" max="4443" width="10" style="46" customWidth="1"/>
    <col min="4444" max="4444" width="19.85546875" style="46" customWidth="1"/>
    <col min="4445" max="4454" width="10" style="46" customWidth="1"/>
    <col min="4455" max="4455" width="19.85546875" style="46" customWidth="1"/>
    <col min="4456" max="4465" width="10" style="46" customWidth="1"/>
    <col min="4466" max="4466" width="19.85546875" style="46" customWidth="1"/>
    <col min="4467" max="4470" width="10" style="46" customWidth="1"/>
    <col min="4471" max="4611" width="9.140625" style="46"/>
    <col min="4612" max="4612" width="19.85546875" style="46" customWidth="1"/>
    <col min="4613" max="4622" width="10" style="46" customWidth="1"/>
    <col min="4623" max="4623" width="19.85546875" style="46" customWidth="1"/>
    <col min="4624" max="4633" width="10" style="46" customWidth="1"/>
    <col min="4634" max="4634" width="19.85546875" style="46" customWidth="1"/>
    <col min="4635" max="4644" width="10" style="46" customWidth="1"/>
    <col min="4645" max="4645" width="19.85546875" style="46" customWidth="1"/>
    <col min="4646" max="4655" width="10" style="46" customWidth="1"/>
    <col min="4656" max="4656" width="19.85546875" style="46" customWidth="1"/>
    <col min="4657" max="4666" width="10" style="46" customWidth="1"/>
    <col min="4667" max="4667" width="19.85546875" style="46" customWidth="1"/>
    <col min="4668" max="4677" width="10" style="46" customWidth="1"/>
    <col min="4678" max="4678" width="19.85546875" style="46" customWidth="1"/>
    <col min="4679" max="4688" width="10" style="46" customWidth="1"/>
    <col min="4689" max="4689" width="19.85546875" style="46" customWidth="1"/>
    <col min="4690" max="4699" width="10" style="46" customWidth="1"/>
    <col min="4700" max="4700" width="19.85546875" style="46" customWidth="1"/>
    <col min="4701" max="4710" width="10" style="46" customWidth="1"/>
    <col min="4711" max="4711" width="19.85546875" style="46" customWidth="1"/>
    <col min="4712" max="4721" width="10" style="46" customWidth="1"/>
    <col min="4722" max="4722" width="19.85546875" style="46" customWidth="1"/>
    <col min="4723" max="4726" width="10" style="46" customWidth="1"/>
    <col min="4727" max="4867" width="9.140625" style="46"/>
    <col min="4868" max="4868" width="19.85546875" style="46" customWidth="1"/>
    <col min="4869" max="4878" width="10" style="46" customWidth="1"/>
    <col min="4879" max="4879" width="19.85546875" style="46" customWidth="1"/>
    <col min="4880" max="4889" width="10" style="46" customWidth="1"/>
    <col min="4890" max="4890" width="19.85546875" style="46" customWidth="1"/>
    <col min="4891" max="4900" width="10" style="46" customWidth="1"/>
    <col min="4901" max="4901" width="19.85546875" style="46" customWidth="1"/>
    <col min="4902" max="4911" width="10" style="46" customWidth="1"/>
    <col min="4912" max="4912" width="19.85546875" style="46" customWidth="1"/>
    <col min="4913" max="4922" width="10" style="46" customWidth="1"/>
    <col min="4923" max="4923" width="19.85546875" style="46" customWidth="1"/>
    <col min="4924" max="4933" width="10" style="46" customWidth="1"/>
    <col min="4934" max="4934" width="19.85546875" style="46" customWidth="1"/>
    <col min="4935" max="4944" width="10" style="46" customWidth="1"/>
    <col min="4945" max="4945" width="19.85546875" style="46" customWidth="1"/>
    <col min="4946" max="4955" width="10" style="46" customWidth="1"/>
    <col min="4956" max="4956" width="19.85546875" style="46" customWidth="1"/>
    <col min="4957" max="4966" width="10" style="46" customWidth="1"/>
    <col min="4967" max="4967" width="19.85546875" style="46" customWidth="1"/>
    <col min="4968" max="4977" width="10" style="46" customWidth="1"/>
    <col min="4978" max="4978" width="19.85546875" style="46" customWidth="1"/>
    <col min="4979" max="4982" width="10" style="46" customWidth="1"/>
    <col min="4983" max="5123" width="9.140625" style="46"/>
    <col min="5124" max="5124" width="19.85546875" style="46" customWidth="1"/>
    <col min="5125" max="5134" width="10" style="46" customWidth="1"/>
    <col min="5135" max="5135" width="19.85546875" style="46" customWidth="1"/>
    <col min="5136" max="5145" width="10" style="46" customWidth="1"/>
    <col min="5146" max="5146" width="19.85546875" style="46" customWidth="1"/>
    <col min="5147" max="5156" width="10" style="46" customWidth="1"/>
    <col min="5157" max="5157" width="19.85546875" style="46" customWidth="1"/>
    <col min="5158" max="5167" width="10" style="46" customWidth="1"/>
    <col min="5168" max="5168" width="19.85546875" style="46" customWidth="1"/>
    <col min="5169" max="5178" width="10" style="46" customWidth="1"/>
    <col min="5179" max="5179" width="19.85546875" style="46" customWidth="1"/>
    <col min="5180" max="5189" width="10" style="46" customWidth="1"/>
    <col min="5190" max="5190" width="19.85546875" style="46" customWidth="1"/>
    <col min="5191" max="5200" width="10" style="46" customWidth="1"/>
    <col min="5201" max="5201" width="19.85546875" style="46" customWidth="1"/>
    <col min="5202" max="5211" width="10" style="46" customWidth="1"/>
    <col min="5212" max="5212" width="19.85546875" style="46" customWidth="1"/>
    <col min="5213" max="5222" width="10" style="46" customWidth="1"/>
    <col min="5223" max="5223" width="19.85546875" style="46" customWidth="1"/>
    <col min="5224" max="5233" width="10" style="46" customWidth="1"/>
    <col min="5234" max="5234" width="19.85546875" style="46" customWidth="1"/>
    <col min="5235" max="5238" width="10" style="46" customWidth="1"/>
    <col min="5239" max="5379" width="9.140625" style="46"/>
    <col min="5380" max="5380" width="19.85546875" style="46" customWidth="1"/>
    <col min="5381" max="5390" width="10" style="46" customWidth="1"/>
    <col min="5391" max="5391" width="19.85546875" style="46" customWidth="1"/>
    <col min="5392" max="5401" width="10" style="46" customWidth="1"/>
    <col min="5402" max="5402" width="19.85546875" style="46" customWidth="1"/>
    <col min="5403" max="5412" width="10" style="46" customWidth="1"/>
    <col min="5413" max="5413" width="19.85546875" style="46" customWidth="1"/>
    <col min="5414" max="5423" width="10" style="46" customWidth="1"/>
    <col min="5424" max="5424" width="19.85546875" style="46" customWidth="1"/>
    <col min="5425" max="5434" width="10" style="46" customWidth="1"/>
    <col min="5435" max="5435" width="19.85546875" style="46" customWidth="1"/>
    <col min="5436" max="5445" width="10" style="46" customWidth="1"/>
    <col min="5446" max="5446" width="19.85546875" style="46" customWidth="1"/>
    <col min="5447" max="5456" width="10" style="46" customWidth="1"/>
    <col min="5457" max="5457" width="19.85546875" style="46" customWidth="1"/>
    <col min="5458" max="5467" width="10" style="46" customWidth="1"/>
    <col min="5468" max="5468" width="19.85546875" style="46" customWidth="1"/>
    <col min="5469" max="5478" width="10" style="46" customWidth="1"/>
    <col min="5479" max="5479" width="19.85546875" style="46" customWidth="1"/>
    <col min="5480" max="5489" width="10" style="46" customWidth="1"/>
    <col min="5490" max="5490" width="19.85546875" style="46" customWidth="1"/>
    <col min="5491" max="5494" width="10" style="46" customWidth="1"/>
    <col min="5495" max="5635" width="9.140625" style="46"/>
    <col min="5636" max="5636" width="19.85546875" style="46" customWidth="1"/>
    <col min="5637" max="5646" width="10" style="46" customWidth="1"/>
    <col min="5647" max="5647" width="19.85546875" style="46" customWidth="1"/>
    <col min="5648" max="5657" width="10" style="46" customWidth="1"/>
    <col min="5658" max="5658" width="19.85546875" style="46" customWidth="1"/>
    <col min="5659" max="5668" width="10" style="46" customWidth="1"/>
    <col min="5669" max="5669" width="19.85546875" style="46" customWidth="1"/>
    <col min="5670" max="5679" width="10" style="46" customWidth="1"/>
    <col min="5680" max="5680" width="19.85546875" style="46" customWidth="1"/>
    <col min="5681" max="5690" width="10" style="46" customWidth="1"/>
    <col min="5691" max="5691" width="19.85546875" style="46" customWidth="1"/>
    <col min="5692" max="5701" width="10" style="46" customWidth="1"/>
    <col min="5702" max="5702" width="19.85546875" style="46" customWidth="1"/>
    <col min="5703" max="5712" width="10" style="46" customWidth="1"/>
    <col min="5713" max="5713" width="19.85546875" style="46" customWidth="1"/>
    <col min="5714" max="5723" width="10" style="46" customWidth="1"/>
    <col min="5724" max="5724" width="19.85546875" style="46" customWidth="1"/>
    <col min="5725" max="5734" width="10" style="46" customWidth="1"/>
    <col min="5735" max="5735" width="19.85546875" style="46" customWidth="1"/>
    <col min="5736" max="5745" width="10" style="46" customWidth="1"/>
    <col min="5746" max="5746" width="19.85546875" style="46" customWidth="1"/>
    <col min="5747" max="5750" width="10" style="46" customWidth="1"/>
    <col min="5751" max="5891" width="9.140625" style="46"/>
    <col min="5892" max="5892" width="19.85546875" style="46" customWidth="1"/>
    <col min="5893" max="5902" width="10" style="46" customWidth="1"/>
    <col min="5903" max="5903" width="19.85546875" style="46" customWidth="1"/>
    <col min="5904" max="5913" width="10" style="46" customWidth="1"/>
    <col min="5914" max="5914" width="19.85546875" style="46" customWidth="1"/>
    <col min="5915" max="5924" width="10" style="46" customWidth="1"/>
    <col min="5925" max="5925" width="19.85546875" style="46" customWidth="1"/>
    <col min="5926" max="5935" width="10" style="46" customWidth="1"/>
    <col min="5936" max="5936" width="19.85546875" style="46" customWidth="1"/>
    <col min="5937" max="5946" width="10" style="46" customWidth="1"/>
    <col min="5947" max="5947" width="19.85546875" style="46" customWidth="1"/>
    <col min="5948" max="5957" width="10" style="46" customWidth="1"/>
    <col min="5958" max="5958" width="19.85546875" style="46" customWidth="1"/>
    <col min="5959" max="5968" width="10" style="46" customWidth="1"/>
    <col min="5969" max="5969" width="19.85546875" style="46" customWidth="1"/>
    <col min="5970" max="5979" width="10" style="46" customWidth="1"/>
    <col min="5980" max="5980" width="19.85546875" style="46" customWidth="1"/>
    <col min="5981" max="5990" width="10" style="46" customWidth="1"/>
    <col min="5991" max="5991" width="19.85546875" style="46" customWidth="1"/>
    <col min="5992" max="6001" width="10" style="46" customWidth="1"/>
    <col min="6002" max="6002" width="19.85546875" style="46" customWidth="1"/>
    <col min="6003" max="6006" width="10" style="46" customWidth="1"/>
    <col min="6007" max="6147" width="9.140625" style="46"/>
    <col min="6148" max="6148" width="19.85546875" style="46" customWidth="1"/>
    <col min="6149" max="6158" width="10" style="46" customWidth="1"/>
    <col min="6159" max="6159" width="19.85546875" style="46" customWidth="1"/>
    <col min="6160" max="6169" width="10" style="46" customWidth="1"/>
    <col min="6170" max="6170" width="19.85546875" style="46" customWidth="1"/>
    <col min="6171" max="6180" width="10" style="46" customWidth="1"/>
    <col min="6181" max="6181" width="19.85546875" style="46" customWidth="1"/>
    <col min="6182" max="6191" width="10" style="46" customWidth="1"/>
    <col min="6192" max="6192" width="19.85546875" style="46" customWidth="1"/>
    <col min="6193" max="6202" width="10" style="46" customWidth="1"/>
    <col min="6203" max="6203" width="19.85546875" style="46" customWidth="1"/>
    <col min="6204" max="6213" width="10" style="46" customWidth="1"/>
    <col min="6214" max="6214" width="19.85546875" style="46" customWidth="1"/>
    <col min="6215" max="6224" width="10" style="46" customWidth="1"/>
    <col min="6225" max="6225" width="19.85546875" style="46" customWidth="1"/>
    <col min="6226" max="6235" width="10" style="46" customWidth="1"/>
    <col min="6236" max="6236" width="19.85546875" style="46" customWidth="1"/>
    <col min="6237" max="6246" width="10" style="46" customWidth="1"/>
    <col min="6247" max="6247" width="19.85546875" style="46" customWidth="1"/>
    <col min="6248" max="6257" width="10" style="46" customWidth="1"/>
    <col min="6258" max="6258" width="19.85546875" style="46" customWidth="1"/>
    <col min="6259" max="6262" width="10" style="46" customWidth="1"/>
    <col min="6263" max="6403" width="9.140625" style="46"/>
    <col min="6404" max="6404" width="19.85546875" style="46" customWidth="1"/>
    <col min="6405" max="6414" width="10" style="46" customWidth="1"/>
    <col min="6415" max="6415" width="19.85546875" style="46" customWidth="1"/>
    <col min="6416" max="6425" width="10" style="46" customWidth="1"/>
    <col min="6426" max="6426" width="19.85546875" style="46" customWidth="1"/>
    <col min="6427" max="6436" width="10" style="46" customWidth="1"/>
    <col min="6437" max="6437" width="19.85546875" style="46" customWidth="1"/>
    <col min="6438" max="6447" width="10" style="46" customWidth="1"/>
    <col min="6448" max="6448" width="19.85546875" style="46" customWidth="1"/>
    <col min="6449" max="6458" width="10" style="46" customWidth="1"/>
    <col min="6459" max="6459" width="19.85546875" style="46" customWidth="1"/>
    <col min="6460" max="6469" width="10" style="46" customWidth="1"/>
    <col min="6470" max="6470" width="19.85546875" style="46" customWidth="1"/>
    <col min="6471" max="6480" width="10" style="46" customWidth="1"/>
    <col min="6481" max="6481" width="19.85546875" style="46" customWidth="1"/>
    <col min="6482" max="6491" width="10" style="46" customWidth="1"/>
    <col min="6492" max="6492" width="19.85546875" style="46" customWidth="1"/>
    <col min="6493" max="6502" width="10" style="46" customWidth="1"/>
    <col min="6503" max="6503" width="19.85546875" style="46" customWidth="1"/>
    <col min="6504" max="6513" width="10" style="46" customWidth="1"/>
    <col min="6514" max="6514" width="19.85546875" style="46" customWidth="1"/>
    <col min="6515" max="6518" width="10" style="46" customWidth="1"/>
    <col min="6519" max="6659" width="9.140625" style="46"/>
    <col min="6660" max="6660" width="19.85546875" style="46" customWidth="1"/>
    <col min="6661" max="6670" width="10" style="46" customWidth="1"/>
    <col min="6671" max="6671" width="19.85546875" style="46" customWidth="1"/>
    <col min="6672" max="6681" width="10" style="46" customWidth="1"/>
    <col min="6682" max="6682" width="19.85546875" style="46" customWidth="1"/>
    <col min="6683" max="6692" width="10" style="46" customWidth="1"/>
    <col min="6693" max="6693" width="19.85546875" style="46" customWidth="1"/>
    <col min="6694" max="6703" width="10" style="46" customWidth="1"/>
    <col min="6704" max="6704" width="19.85546875" style="46" customWidth="1"/>
    <col min="6705" max="6714" width="10" style="46" customWidth="1"/>
    <col min="6715" max="6715" width="19.85546875" style="46" customWidth="1"/>
    <col min="6716" max="6725" width="10" style="46" customWidth="1"/>
    <col min="6726" max="6726" width="19.85546875" style="46" customWidth="1"/>
    <col min="6727" max="6736" width="10" style="46" customWidth="1"/>
    <col min="6737" max="6737" width="19.85546875" style="46" customWidth="1"/>
    <col min="6738" max="6747" width="10" style="46" customWidth="1"/>
    <col min="6748" max="6748" width="19.85546875" style="46" customWidth="1"/>
    <col min="6749" max="6758" width="10" style="46" customWidth="1"/>
    <col min="6759" max="6759" width="19.85546875" style="46" customWidth="1"/>
    <col min="6760" max="6769" width="10" style="46" customWidth="1"/>
    <col min="6770" max="6770" width="19.85546875" style="46" customWidth="1"/>
    <col min="6771" max="6774" width="10" style="46" customWidth="1"/>
    <col min="6775" max="6915" width="9.140625" style="46"/>
    <col min="6916" max="6916" width="19.85546875" style="46" customWidth="1"/>
    <col min="6917" max="6926" width="10" style="46" customWidth="1"/>
    <col min="6927" max="6927" width="19.85546875" style="46" customWidth="1"/>
    <col min="6928" max="6937" width="10" style="46" customWidth="1"/>
    <col min="6938" max="6938" width="19.85546875" style="46" customWidth="1"/>
    <col min="6939" max="6948" width="10" style="46" customWidth="1"/>
    <col min="6949" max="6949" width="19.85546875" style="46" customWidth="1"/>
    <col min="6950" max="6959" width="10" style="46" customWidth="1"/>
    <col min="6960" max="6960" width="19.85546875" style="46" customWidth="1"/>
    <col min="6961" max="6970" width="10" style="46" customWidth="1"/>
    <col min="6971" max="6971" width="19.85546875" style="46" customWidth="1"/>
    <col min="6972" max="6981" width="10" style="46" customWidth="1"/>
    <col min="6982" max="6982" width="19.85546875" style="46" customWidth="1"/>
    <col min="6983" max="6992" width="10" style="46" customWidth="1"/>
    <col min="6993" max="6993" width="19.85546875" style="46" customWidth="1"/>
    <col min="6994" max="7003" width="10" style="46" customWidth="1"/>
    <col min="7004" max="7004" width="19.85546875" style="46" customWidth="1"/>
    <col min="7005" max="7014" width="10" style="46" customWidth="1"/>
    <col min="7015" max="7015" width="19.85546875" style="46" customWidth="1"/>
    <col min="7016" max="7025" width="10" style="46" customWidth="1"/>
    <col min="7026" max="7026" width="19.85546875" style="46" customWidth="1"/>
    <col min="7027" max="7030" width="10" style="46" customWidth="1"/>
    <col min="7031" max="7171" width="9.140625" style="46"/>
    <col min="7172" max="7172" width="19.85546875" style="46" customWidth="1"/>
    <col min="7173" max="7182" width="10" style="46" customWidth="1"/>
    <col min="7183" max="7183" width="19.85546875" style="46" customWidth="1"/>
    <col min="7184" max="7193" width="10" style="46" customWidth="1"/>
    <col min="7194" max="7194" width="19.85546875" style="46" customWidth="1"/>
    <col min="7195" max="7204" width="10" style="46" customWidth="1"/>
    <col min="7205" max="7205" width="19.85546875" style="46" customWidth="1"/>
    <col min="7206" max="7215" width="10" style="46" customWidth="1"/>
    <col min="7216" max="7216" width="19.85546875" style="46" customWidth="1"/>
    <col min="7217" max="7226" width="10" style="46" customWidth="1"/>
    <col min="7227" max="7227" width="19.85546875" style="46" customWidth="1"/>
    <col min="7228" max="7237" width="10" style="46" customWidth="1"/>
    <col min="7238" max="7238" width="19.85546875" style="46" customWidth="1"/>
    <col min="7239" max="7248" width="10" style="46" customWidth="1"/>
    <col min="7249" max="7249" width="19.85546875" style="46" customWidth="1"/>
    <col min="7250" max="7259" width="10" style="46" customWidth="1"/>
    <col min="7260" max="7260" width="19.85546875" style="46" customWidth="1"/>
    <col min="7261" max="7270" width="10" style="46" customWidth="1"/>
    <col min="7271" max="7271" width="19.85546875" style="46" customWidth="1"/>
    <col min="7272" max="7281" width="10" style="46" customWidth="1"/>
    <col min="7282" max="7282" width="19.85546875" style="46" customWidth="1"/>
    <col min="7283" max="7286" width="10" style="46" customWidth="1"/>
    <col min="7287" max="7427" width="9.140625" style="46"/>
    <col min="7428" max="7428" width="19.85546875" style="46" customWidth="1"/>
    <col min="7429" max="7438" width="10" style="46" customWidth="1"/>
    <col min="7439" max="7439" width="19.85546875" style="46" customWidth="1"/>
    <col min="7440" max="7449" width="10" style="46" customWidth="1"/>
    <col min="7450" max="7450" width="19.85546875" style="46" customWidth="1"/>
    <col min="7451" max="7460" width="10" style="46" customWidth="1"/>
    <col min="7461" max="7461" width="19.85546875" style="46" customWidth="1"/>
    <col min="7462" max="7471" width="10" style="46" customWidth="1"/>
    <col min="7472" max="7472" width="19.85546875" style="46" customWidth="1"/>
    <col min="7473" max="7482" width="10" style="46" customWidth="1"/>
    <col min="7483" max="7483" width="19.85546875" style="46" customWidth="1"/>
    <col min="7484" max="7493" width="10" style="46" customWidth="1"/>
    <col min="7494" max="7494" width="19.85546875" style="46" customWidth="1"/>
    <col min="7495" max="7504" width="10" style="46" customWidth="1"/>
    <col min="7505" max="7505" width="19.85546875" style="46" customWidth="1"/>
    <col min="7506" max="7515" width="10" style="46" customWidth="1"/>
    <col min="7516" max="7516" width="19.85546875" style="46" customWidth="1"/>
    <col min="7517" max="7526" width="10" style="46" customWidth="1"/>
    <col min="7527" max="7527" width="19.85546875" style="46" customWidth="1"/>
    <col min="7528" max="7537" width="10" style="46" customWidth="1"/>
    <col min="7538" max="7538" width="19.85546875" style="46" customWidth="1"/>
    <col min="7539" max="7542" width="10" style="46" customWidth="1"/>
    <col min="7543" max="7683" width="9.140625" style="46"/>
    <col min="7684" max="7684" width="19.85546875" style="46" customWidth="1"/>
    <col min="7685" max="7694" width="10" style="46" customWidth="1"/>
    <col min="7695" max="7695" width="19.85546875" style="46" customWidth="1"/>
    <col min="7696" max="7705" width="10" style="46" customWidth="1"/>
    <col min="7706" max="7706" width="19.85546875" style="46" customWidth="1"/>
    <col min="7707" max="7716" width="10" style="46" customWidth="1"/>
    <col min="7717" max="7717" width="19.85546875" style="46" customWidth="1"/>
    <col min="7718" max="7727" width="10" style="46" customWidth="1"/>
    <col min="7728" max="7728" width="19.85546875" style="46" customWidth="1"/>
    <col min="7729" max="7738" width="10" style="46" customWidth="1"/>
    <col min="7739" max="7739" width="19.85546875" style="46" customWidth="1"/>
    <col min="7740" max="7749" width="10" style="46" customWidth="1"/>
    <col min="7750" max="7750" width="19.85546875" style="46" customWidth="1"/>
    <col min="7751" max="7760" width="10" style="46" customWidth="1"/>
    <col min="7761" max="7761" width="19.85546875" style="46" customWidth="1"/>
    <col min="7762" max="7771" width="10" style="46" customWidth="1"/>
    <col min="7772" max="7772" width="19.85546875" style="46" customWidth="1"/>
    <col min="7773" max="7782" width="10" style="46" customWidth="1"/>
    <col min="7783" max="7783" width="19.85546875" style="46" customWidth="1"/>
    <col min="7784" max="7793" width="10" style="46" customWidth="1"/>
    <col min="7794" max="7794" width="19.85546875" style="46" customWidth="1"/>
    <col min="7795" max="7798" width="10" style="46" customWidth="1"/>
    <col min="7799" max="7939" width="9.140625" style="46"/>
    <col min="7940" max="7940" width="19.85546875" style="46" customWidth="1"/>
    <col min="7941" max="7950" width="10" style="46" customWidth="1"/>
    <col min="7951" max="7951" width="19.85546875" style="46" customWidth="1"/>
    <col min="7952" max="7961" width="10" style="46" customWidth="1"/>
    <col min="7962" max="7962" width="19.85546875" style="46" customWidth="1"/>
    <col min="7963" max="7972" width="10" style="46" customWidth="1"/>
    <col min="7973" max="7973" width="19.85546875" style="46" customWidth="1"/>
    <col min="7974" max="7983" width="10" style="46" customWidth="1"/>
    <col min="7984" max="7984" width="19.85546875" style="46" customWidth="1"/>
    <col min="7985" max="7994" width="10" style="46" customWidth="1"/>
    <col min="7995" max="7995" width="19.85546875" style="46" customWidth="1"/>
    <col min="7996" max="8005" width="10" style="46" customWidth="1"/>
    <col min="8006" max="8006" width="19.85546875" style="46" customWidth="1"/>
    <col min="8007" max="8016" width="10" style="46" customWidth="1"/>
    <col min="8017" max="8017" width="19.85546875" style="46" customWidth="1"/>
    <col min="8018" max="8027" width="10" style="46" customWidth="1"/>
    <col min="8028" max="8028" width="19.85546875" style="46" customWidth="1"/>
    <col min="8029" max="8038" width="10" style="46" customWidth="1"/>
    <col min="8039" max="8039" width="19.85546875" style="46" customWidth="1"/>
    <col min="8040" max="8049" width="10" style="46" customWidth="1"/>
    <col min="8050" max="8050" width="19.85546875" style="46" customWidth="1"/>
    <col min="8051" max="8054" width="10" style="46" customWidth="1"/>
    <col min="8055" max="8195" width="9.140625" style="46"/>
    <col min="8196" max="8196" width="19.85546875" style="46" customWidth="1"/>
    <col min="8197" max="8206" width="10" style="46" customWidth="1"/>
    <col min="8207" max="8207" width="19.85546875" style="46" customWidth="1"/>
    <col min="8208" max="8217" width="10" style="46" customWidth="1"/>
    <col min="8218" max="8218" width="19.85546875" style="46" customWidth="1"/>
    <col min="8219" max="8228" width="10" style="46" customWidth="1"/>
    <col min="8229" max="8229" width="19.85546875" style="46" customWidth="1"/>
    <col min="8230" max="8239" width="10" style="46" customWidth="1"/>
    <col min="8240" max="8240" width="19.85546875" style="46" customWidth="1"/>
    <col min="8241" max="8250" width="10" style="46" customWidth="1"/>
    <col min="8251" max="8251" width="19.85546875" style="46" customWidth="1"/>
    <col min="8252" max="8261" width="10" style="46" customWidth="1"/>
    <col min="8262" max="8262" width="19.85546875" style="46" customWidth="1"/>
    <col min="8263" max="8272" width="10" style="46" customWidth="1"/>
    <col min="8273" max="8273" width="19.85546875" style="46" customWidth="1"/>
    <col min="8274" max="8283" width="10" style="46" customWidth="1"/>
    <col min="8284" max="8284" width="19.85546875" style="46" customWidth="1"/>
    <col min="8285" max="8294" width="10" style="46" customWidth="1"/>
    <col min="8295" max="8295" width="19.85546875" style="46" customWidth="1"/>
    <col min="8296" max="8305" width="10" style="46" customWidth="1"/>
    <col min="8306" max="8306" width="19.85546875" style="46" customWidth="1"/>
    <col min="8307" max="8310" width="10" style="46" customWidth="1"/>
    <col min="8311" max="8451" width="9.140625" style="46"/>
    <col min="8452" max="8452" width="19.85546875" style="46" customWidth="1"/>
    <col min="8453" max="8462" width="10" style="46" customWidth="1"/>
    <col min="8463" max="8463" width="19.85546875" style="46" customWidth="1"/>
    <col min="8464" max="8473" width="10" style="46" customWidth="1"/>
    <col min="8474" max="8474" width="19.85546875" style="46" customWidth="1"/>
    <col min="8475" max="8484" width="10" style="46" customWidth="1"/>
    <col min="8485" max="8485" width="19.85546875" style="46" customWidth="1"/>
    <col min="8486" max="8495" width="10" style="46" customWidth="1"/>
    <col min="8496" max="8496" width="19.85546875" style="46" customWidth="1"/>
    <col min="8497" max="8506" width="10" style="46" customWidth="1"/>
    <col min="8507" max="8507" width="19.85546875" style="46" customWidth="1"/>
    <col min="8508" max="8517" width="10" style="46" customWidth="1"/>
    <col min="8518" max="8518" width="19.85546875" style="46" customWidth="1"/>
    <col min="8519" max="8528" width="10" style="46" customWidth="1"/>
    <col min="8529" max="8529" width="19.85546875" style="46" customWidth="1"/>
    <col min="8530" max="8539" width="10" style="46" customWidth="1"/>
    <col min="8540" max="8540" width="19.85546875" style="46" customWidth="1"/>
    <col min="8541" max="8550" width="10" style="46" customWidth="1"/>
    <col min="8551" max="8551" width="19.85546875" style="46" customWidth="1"/>
    <col min="8552" max="8561" width="10" style="46" customWidth="1"/>
    <col min="8562" max="8562" width="19.85546875" style="46" customWidth="1"/>
    <col min="8563" max="8566" width="10" style="46" customWidth="1"/>
    <col min="8567" max="8707" width="9.140625" style="46"/>
    <col min="8708" max="8708" width="19.85546875" style="46" customWidth="1"/>
    <col min="8709" max="8718" width="10" style="46" customWidth="1"/>
    <col min="8719" max="8719" width="19.85546875" style="46" customWidth="1"/>
    <col min="8720" max="8729" width="10" style="46" customWidth="1"/>
    <col min="8730" max="8730" width="19.85546875" style="46" customWidth="1"/>
    <col min="8731" max="8740" width="10" style="46" customWidth="1"/>
    <col min="8741" max="8741" width="19.85546875" style="46" customWidth="1"/>
    <col min="8742" max="8751" width="10" style="46" customWidth="1"/>
    <col min="8752" max="8752" width="19.85546875" style="46" customWidth="1"/>
    <col min="8753" max="8762" width="10" style="46" customWidth="1"/>
    <col min="8763" max="8763" width="19.85546875" style="46" customWidth="1"/>
    <col min="8764" max="8773" width="10" style="46" customWidth="1"/>
    <col min="8774" max="8774" width="19.85546875" style="46" customWidth="1"/>
    <col min="8775" max="8784" width="10" style="46" customWidth="1"/>
    <col min="8785" max="8785" width="19.85546875" style="46" customWidth="1"/>
    <col min="8786" max="8795" width="10" style="46" customWidth="1"/>
    <col min="8796" max="8796" width="19.85546875" style="46" customWidth="1"/>
    <col min="8797" max="8806" width="10" style="46" customWidth="1"/>
    <col min="8807" max="8807" width="19.85546875" style="46" customWidth="1"/>
    <col min="8808" max="8817" width="10" style="46" customWidth="1"/>
    <col min="8818" max="8818" width="19.85546875" style="46" customWidth="1"/>
    <col min="8819" max="8822" width="10" style="46" customWidth="1"/>
    <col min="8823" max="8963" width="9.140625" style="46"/>
    <col min="8964" max="8964" width="19.85546875" style="46" customWidth="1"/>
    <col min="8965" max="8974" width="10" style="46" customWidth="1"/>
    <col min="8975" max="8975" width="19.85546875" style="46" customWidth="1"/>
    <col min="8976" max="8985" width="10" style="46" customWidth="1"/>
    <col min="8986" max="8986" width="19.85546875" style="46" customWidth="1"/>
    <col min="8987" max="8996" width="10" style="46" customWidth="1"/>
    <col min="8997" max="8997" width="19.85546875" style="46" customWidth="1"/>
    <col min="8998" max="9007" width="10" style="46" customWidth="1"/>
    <col min="9008" max="9008" width="19.85546875" style="46" customWidth="1"/>
    <col min="9009" max="9018" width="10" style="46" customWidth="1"/>
    <col min="9019" max="9019" width="19.85546875" style="46" customWidth="1"/>
    <col min="9020" max="9029" width="10" style="46" customWidth="1"/>
    <col min="9030" max="9030" width="19.85546875" style="46" customWidth="1"/>
    <col min="9031" max="9040" width="10" style="46" customWidth="1"/>
    <col min="9041" max="9041" width="19.85546875" style="46" customWidth="1"/>
    <col min="9042" max="9051" width="10" style="46" customWidth="1"/>
    <col min="9052" max="9052" width="19.85546875" style="46" customWidth="1"/>
    <col min="9053" max="9062" width="10" style="46" customWidth="1"/>
    <col min="9063" max="9063" width="19.85546875" style="46" customWidth="1"/>
    <col min="9064" max="9073" width="10" style="46" customWidth="1"/>
    <col min="9074" max="9074" width="19.85546875" style="46" customWidth="1"/>
    <col min="9075" max="9078" width="10" style="46" customWidth="1"/>
    <col min="9079" max="9219" width="9.140625" style="46"/>
    <col min="9220" max="9220" width="19.85546875" style="46" customWidth="1"/>
    <col min="9221" max="9230" width="10" style="46" customWidth="1"/>
    <col min="9231" max="9231" width="19.85546875" style="46" customWidth="1"/>
    <col min="9232" max="9241" width="10" style="46" customWidth="1"/>
    <col min="9242" max="9242" width="19.85546875" style="46" customWidth="1"/>
    <col min="9243" max="9252" width="10" style="46" customWidth="1"/>
    <col min="9253" max="9253" width="19.85546875" style="46" customWidth="1"/>
    <col min="9254" max="9263" width="10" style="46" customWidth="1"/>
    <col min="9264" max="9264" width="19.85546875" style="46" customWidth="1"/>
    <col min="9265" max="9274" width="10" style="46" customWidth="1"/>
    <col min="9275" max="9275" width="19.85546875" style="46" customWidth="1"/>
    <col min="9276" max="9285" width="10" style="46" customWidth="1"/>
    <col min="9286" max="9286" width="19.85546875" style="46" customWidth="1"/>
    <col min="9287" max="9296" width="10" style="46" customWidth="1"/>
    <col min="9297" max="9297" width="19.85546875" style="46" customWidth="1"/>
    <col min="9298" max="9307" width="10" style="46" customWidth="1"/>
    <col min="9308" max="9308" width="19.85546875" style="46" customWidth="1"/>
    <col min="9309" max="9318" width="10" style="46" customWidth="1"/>
    <col min="9319" max="9319" width="19.85546875" style="46" customWidth="1"/>
    <col min="9320" max="9329" width="10" style="46" customWidth="1"/>
    <col min="9330" max="9330" width="19.85546875" style="46" customWidth="1"/>
    <col min="9331" max="9334" width="10" style="46" customWidth="1"/>
    <col min="9335" max="9475" width="9.140625" style="46"/>
    <col min="9476" max="9476" width="19.85546875" style="46" customWidth="1"/>
    <col min="9477" max="9486" width="10" style="46" customWidth="1"/>
    <col min="9487" max="9487" width="19.85546875" style="46" customWidth="1"/>
    <col min="9488" max="9497" width="10" style="46" customWidth="1"/>
    <col min="9498" max="9498" width="19.85546875" style="46" customWidth="1"/>
    <col min="9499" max="9508" width="10" style="46" customWidth="1"/>
    <col min="9509" max="9509" width="19.85546875" style="46" customWidth="1"/>
    <col min="9510" max="9519" width="10" style="46" customWidth="1"/>
    <col min="9520" max="9520" width="19.85546875" style="46" customWidth="1"/>
    <col min="9521" max="9530" width="10" style="46" customWidth="1"/>
    <col min="9531" max="9531" width="19.85546875" style="46" customWidth="1"/>
    <col min="9532" max="9541" width="10" style="46" customWidth="1"/>
    <col min="9542" max="9542" width="19.85546875" style="46" customWidth="1"/>
    <col min="9543" max="9552" width="10" style="46" customWidth="1"/>
    <col min="9553" max="9553" width="19.85546875" style="46" customWidth="1"/>
    <col min="9554" max="9563" width="10" style="46" customWidth="1"/>
    <col min="9564" max="9564" width="19.85546875" style="46" customWidth="1"/>
    <col min="9565" max="9574" width="10" style="46" customWidth="1"/>
    <col min="9575" max="9575" width="19.85546875" style="46" customWidth="1"/>
    <col min="9576" max="9585" width="10" style="46" customWidth="1"/>
    <col min="9586" max="9586" width="19.85546875" style="46" customWidth="1"/>
    <col min="9587" max="9590" width="10" style="46" customWidth="1"/>
    <col min="9591" max="9731" width="9.140625" style="46"/>
    <col min="9732" max="9732" width="19.85546875" style="46" customWidth="1"/>
    <col min="9733" max="9742" width="10" style="46" customWidth="1"/>
    <col min="9743" max="9743" width="19.85546875" style="46" customWidth="1"/>
    <col min="9744" max="9753" width="10" style="46" customWidth="1"/>
    <col min="9754" max="9754" width="19.85546875" style="46" customWidth="1"/>
    <col min="9755" max="9764" width="10" style="46" customWidth="1"/>
    <col min="9765" max="9765" width="19.85546875" style="46" customWidth="1"/>
    <col min="9766" max="9775" width="10" style="46" customWidth="1"/>
    <col min="9776" max="9776" width="19.85546875" style="46" customWidth="1"/>
    <col min="9777" max="9786" width="10" style="46" customWidth="1"/>
    <col min="9787" max="9787" width="19.85546875" style="46" customWidth="1"/>
    <col min="9788" max="9797" width="10" style="46" customWidth="1"/>
    <col min="9798" max="9798" width="19.85546875" style="46" customWidth="1"/>
    <col min="9799" max="9808" width="10" style="46" customWidth="1"/>
    <col min="9809" max="9809" width="19.85546875" style="46" customWidth="1"/>
    <col min="9810" max="9819" width="10" style="46" customWidth="1"/>
    <col min="9820" max="9820" width="19.85546875" style="46" customWidth="1"/>
    <col min="9821" max="9830" width="10" style="46" customWidth="1"/>
    <col min="9831" max="9831" width="19.85546875" style="46" customWidth="1"/>
    <col min="9832" max="9841" width="10" style="46" customWidth="1"/>
    <col min="9842" max="9842" width="19.85546875" style="46" customWidth="1"/>
    <col min="9843" max="9846" width="10" style="46" customWidth="1"/>
    <col min="9847" max="9987" width="9.140625" style="46"/>
    <col min="9988" max="9988" width="19.85546875" style="46" customWidth="1"/>
    <col min="9989" max="9998" width="10" style="46" customWidth="1"/>
    <col min="9999" max="9999" width="19.85546875" style="46" customWidth="1"/>
    <col min="10000" max="10009" width="10" style="46" customWidth="1"/>
    <col min="10010" max="10010" width="19.85546875" style="46" customWidth="1"/>
    <col min="10011" max="10020" width="10" style="46" customWidth="1"/>
    <col min="10021" max="10021" width="19.85546875" style="46" customWidth="1"/>
    <col min="10022" max="10031" width="10" style="46" customWidth="1"/>
    <col min="10032" max="10032" width="19.85546875" style="46" customWidth="1"/>
    <col min="10033" max="10042" width="10" style="46" customWidth="1"/>
    <col min="10043" max="10043" width="19.85546875" style="46" customWidth="1"/>
    <col min="10044" max="10053" width="10" style="46" customWidth="1"/>
    <col min="10054" max="10054" width="19.85546875" style="46" customWidth="1"/>
    <col min="10055" max="10064" width="10" style="46" customWidth="1"/>
    <col min="10065" max="10065" width="19.85546875" style="46" customWidth="1"/>
    <col min="10066" max="10075" width="10" style="46" customWidth="1"/>
    <col min="10076" max="10076" width="19.85546875" style="46" customWidth="1"/>
    <col min="10077" max="10086" width="10" style="46" customWidth="1"/>
    <col min="10087" max="10087" width="19.85546875" style="46" customWidth="1"/>
    <col min="10088" max="10097" width="10" style="46" customWidth="1"/>
    <col min="10098" max="10098" width="19.85546875" style="46" customWidth="1"/>
    <col min="10099" max="10102" width="10" style="46" customWidth="1"/>
    <col min="10103" max="10243" width="9.140625" style="46"/>
    <col min="10244" max="10244" width="19.85546875" style="46" customWidth="1"/>
    <col min="10245" max="10254" width="10" style="46" customWidth="1"/>
    <col min="10255" max="10255" width="19.85546875" style="46" customWidth="1"/>
    <col min="10256" max="10265" width="10" style="46" customWidth="1"/>
    <col min="10266" max="10266" width="19.85546875" style="46" customWidth="1"/>
    <col min="10267" max="10276" width="10" style="46" customWidth="1"/>
    <col min="10277" max="10277" width="19.85546875" style="46" customWidth="1"/>
    <col min="10278" max="10287" width="10" style="46" customWidth="1"/>
    <col min="10288" max="10288" width="19.85546875" style="46" customWidth="1"/>
    <col min="10289" max="10298" width="10" style="46" customWidth="1"/>
    <col min="10299" max="10299" width="19.85546875" style="46" customWidth="1"/>
    <col min="10300" max="10309" width="10" style="46" customWidth="1"/>
    <col min="10310" max="10310" width="19.85546875" style="46" customWidth="1"/>
    <col min="10311" max="10320" width="10" style="46" customWidth="1"/>
    <col min="10321" max="10321" width="19.85546875" style="46" customWidth="1"/>
    <col min="10322" max="10331" width="10" style="46" customWidth="1"/>
    <col min="10332" max="10332" width="19.85546875" style="46" customWidth="1"/>
    <col min="10333" max="10342" width="10" style="46" customWidth="1"/>
    <col min="10343" max="10343" width="19.85546875" style="46" customWidth="1"/>
    <col min="10344" max="10353" width="10" style="46" customWidth="1"/>
    <col min="10354" max="10354" width="19.85546875" style="46" customWidth="1"/>
    <col min="10355" max="10358" width="10" style="46" customWidth="1"/>
    <col min="10359" max="10499" width="9.140625" style="46"/>
    <col min="10500" max="10500" width="19.85546875" style="46" customWidth="1"/>
    <col min="10501" max="10510" width="10" style="46" customWidth="1"/>
    <col min="10511" max="10511" width="19.85546875" style="46" customWidth="1"/>
    <col min="10512" max="10521" width="10" style="46" customWidth="1"/>
    <col min="10522" max="10522" width="19.85546875" style="46" customWidth="1"/>
    <col min="10523" max="10532" width="10" style="46" customWidth="1"/>
    <col min="10533" max="10533" width="19.85546875" style="46" customWidth="1"/>
    <col min="10534" max="10543" width="10" style="46" customWidth="1"/>
    <col min="10544" max="10544" width="19.85546875" style="46" customWidth="1"/>
    <col min="10545" max="10554" width="10" style="46" customWidth="1"/>
    <col min="10555" max="10555" width="19.85546875" style="46" customWidth="1"/>
    <col min="10556" max="10565" width="10" style="46" customWidth="1"/>
    <col min="10566" max="10566" width="19.85546875" style="46" customWidth="1"/>
    <col min="10567" max="10576" width="10" style="46" customWidth="1"/>
    <col min="10577" max="10577" width="19.85546875" style="46" customWidth="1"/>
    <col min="10578" max="10587" width="10" style="46" customWidth="1"/>
    <col min="10588" max="10588" width="19.85546875" style="46" customWidth="1"/>
    <col min="10589" max="10598" width="10" style="46" customWidth="1"/>
    <col min="10599" max="10599" width="19.85546875" style="46" customWidth="1"/>
    <col min="10600" max="10609" width="10" style="46" customWidth="1"/>
    <col min="10610" max="10610" width="19.85546875" style="46" customWidth="1"/>
    <col min="10611" max="10614" width="10" style="46" customWidth="1"/>
    <col min="10615" max="10755" width="9.140625" style="46"/>
    <col min="10756" max="10756" width="19.85546875" style="46" customWidth="1"/>
    <col min="10757" max="10766" width="10" style="46" customWidth="1"/>
    <col min="10767" max="10767" width="19.85546875" style="46" customWidth="1"/>
    <col min="10768" max="10777" width="10" style="46" customWidth="1"/>
    <col min="10778" max="10778" width="19.85546875" style="46" customWidth="1"/>
    <col min="10779" max="10788" width="10" style="46" customWidth="1"/>
    <col min="10789" max="10789" width="19.85546875" style="46" customWidth="1"/>
    <col min="10790" max="10799" width="10" style="46" customWidth="1"/>
    <col min="10800" max="10800" width="19.85546875" style="46" customWidth="1"/>
    <col min="10801" max="10810" width="10" style="46" customWidth="1"/>
    <col min="10811" max="10811" width="19.85546875" style="46" customWidth="1"/>
    <col min="10812" max="10821" width="10" style="46" customWidth="1"/>
    <col min="10822" max="10822" width="19.85546875" style="46" customWidth="1"/>
    <col min="10823" max="10832" width="10" style="46" customWidth="1"/>
    <col min="10833" max="10833" width="19.85546875" style="46" customWidth="1"/>
    <col min="10834" max="10843" width="10" style="46" customWidth="1"/>
    <col min="10844" max="10844" width="19.85546875" style="46" customWidth="1"/>
    <col min="10845" max="10854" width="10" style="46" customWidth="1"/>
    <col min="10855" max="10855" width="19.85546875" style="46" customWidth="1"/>
    <col min="10856" max="10865" width="10" style="46" customWidth="1"/>
    <col min="10866" max="10866" width="19.85546875" style="46" customWidth="1"/>
    <col min="10867" max="10870" width="10" style="46" customWidth="1"/>
    <col min="10871" max="11011" width="9.140625" style="46"/>
    <col min="11012" max="11012" width="19.85546875" style="46" customWidth="1"/>
    <col min="11013" max="11022" width="10" style="46" customWidth="1"/>
    <col min="11023" max="11023" width="19.85546875" style="46" customWidth="1"/>
    <col min="11024" max="11033" width="10" style="46" customWidth="1"/>
    <col min="11034" max="11034" width="19.85546875" style="46" customWidth="1"/>
    <col min="11035" max="11044" width="10" style="46" customWidth="1"/>
    <col min="11045" max="11045" width="19.85546875" style="46" customWidth="1"/>
    <col min="11046" max="11055" width="10" style="46" customWidth="1"/>
    <col min="11056" max="11056" width="19.85546875" style="46" customWidth="1"/>
    <col min="11057" max="11066" width="10" style="46" customWidth="1"/>
    <col min="11067" max="11067" width="19.85546875" style="46" customWidth="1"/>
    <col min="11068" max="11077" width="10" style="46" customWidth="1"/>
    <col min="11078" max="11078" width="19.85546875" style="46" customWidth="1"/>
    <col min="11079" max="11088" width="10" style="46" customWidth="1"/>
    <col min="11089" max="11089" width="19.85546875" style="46" customWidth="1"/>
    <col min="11090" max="11099" width="10" style="46" customWidth="1"/>
    <col min="11100" max="11100" width="19.85546875" style="46" customWidth="1"/>
    <col min="11101" max="11110" width="10" style="46" customWidth="1"/>
    <col min="11111" max="11111" width="19.85546875" style="46" customWidth="1"/>
    <col min="11112" max="11121" width="10" style="46" customWidth="1"/>
    <col min="11122" max="11122" width="19.85546875" style="46" customWidth="1"/>
    <col min="11123" max="11126" width="10" style="46" customWidth="1"/>
    <col min="11127" max="11267" width="9.140625" style="46"/>
    <col min="11268" max="11268" width="19.85546875" style="46" customWidth="1"/>
    <col min="11269" max="11278" width="10" style="46" customWidth="1"/>
    <col min="11279" max="11279" width="19.85546875" style="46" customWidth="1"/>
    <col min="11280" max="11289" width="10" style="46" customWidth="1"/>
    <col min="11290" max="11290" width="19.85546875" style="46" customWidth="1"/>
    <col min="11291" max="11300" width="10" style="46" customWidth="1"/>
    <col min="11301" max="11301" width="19.85546875" style="46" customWidth="1"/>
    <col min="11302" max="11311" width="10" style="46" customWidth="1"/>
    <col min="11312" max="11312" width="19.85546875" style="46" customWidth="1"/>
    <col min="11313" max="11322" width="10" style="46" customWidth="1"/>
    <col min="11323" max="11323" width="19.85546875" style="46" customWidth="1"/>
    <col min="11324" max="11333" width="10" style="46" customWidth="1"/>
    <col min="11334" max="11334" width="19.85546875" style="46" customWidth="1"/>
    <col min="11335" max="11344" width="10" style="46" customWidth="1"/>
    <col min="11345" max="11345" width="19.85546875" style="46" customWidth="1"/>
    <col min="11346" max="11355" width="10" style="46" customWidth="1"/>
    <col min="11356" max="11356" width="19.85546875" style="46" customWidth="1"/>
    <col min="11357" max="11366" width="10" style="46" customWidth="1"/>
    <col min="11367" max="11367" width="19.85546875" style="46" customWidth="1"/>
    <col min="11368" max="11377" width="10" style="46" customWidth="1"/>
    <col min="11378" max="11378" width="19.85546875" style="46" customWidth="1"/>
    <col min="11379" max="11382" width="10" style="46" customWidth="1"/>
    <col min="11383" max="11523" width="9.140625" style="46"/>
    <col min="11524" max="11524" width="19.85546875" style="46" customWidth="1"/>
    <col min="11525" max="11534" width="10" style="46" customWidth="1"/>
    <col min="11535" max="11535" width="19.85546875" style="46" customWidth="1"/>
    <col min="11536" max="11545" width="10" style="46" customWidth="1"/>
    <col min="11546" max="11546" width="19.85546875" style="46" customWidth="1"/>
    <col min="11547" max="11556" width="10" style="46" customWidth="1"/>
    <col min="11557" max="11557" width="19.85546875" style="46" customWidth="1"/>
    <col min="11558" max="11567" width="10" style="46" customWidth="1"/>
    <col min="11568" max="11568" width="19.85546875" style="46" customWidth="1"/>
    <col min="11569" max="11578" width="10" style="46" customWidth="1"/>
    <col min="11579" max="11579" width="19.85546875" style="46" customWidth="1"/>
    <col min="11580" max="11589" width="10" style="46" customWidth="1"/>
    <col min="11590" max="11590" width="19.85546875" style="46" customWidth="1"/>
    <col min="11591" max="11600" width="10" style="46" customWidth="1"/>
    <col min="11601" max="11601" width="19.85546875" style="46" customWidth="1"/>
    <col min="11602" max="11611" width="10" style="46" customWidth="1"/>
    <col min="11612" max="11612" width="19.85546875" style="46" customWidth="1"/>
    <col min="11613" max="11622" width="10" style="46" customWidth="1"/>
    <col min="11623" max="11623" width="19.85546875" style="46" customWidth="1"/>
    <col min="11624" max="11633" width="10" style="46" customWidth="1"/>
    <col min="11634" max="11634" width="19.85546875" style="46" customWidth="1"/>
    <col min="11635" max="11638" width="10" style="46" customWidth="1"/>
    <col min="11639" max="11779" width="9.140625" style="46"/>
    <col min="11780" max="11780" width="19.85546875" style="46" customWidth="1"/>
    <col min="11781" max="11790" width="10" style="46" customWidth="1"/>
    <col min="11791" max="11791" width="19.85546875" style="46" customWidth="1"/>
    <col min="11792" max="11801" width="10" style="46" customWidth="1"/>
    <col min="11802" max="11802" width="19.85546875" style="46" customWidth="1"/>
    <col min="11803" max="11812" width="10" style="46" customWidth="1"/>
    <col min="11813" max="11813" width="19.85546875" style="46" customWidth="1"/>
    <col min="11814" max="11823" width="10" style="46" customWidth="1"/>
    <col min="11824" max="11824" width="19.85546875" style="46" customWidth="1"/>
    <col min="11825" max="11834" width="10" style="46" customWidth="1"/>
    <col min="11835" max="11835" width="19.85546875" style="46" customWidth="1"/>
    <col min="11836" max="11845" width="10" style="46" customWidth="1"/>
    <col min="11846" max="11846" width="19.85546875" style="46" customWidth="1"/>
    <col min="11847" max="11856" width="10" style="46" customWidth="1"/>
    <col min="11857" max="11857" width="19.85546875" style="46" customWidth="1"/>
    <col min="11858" max="11867" width="10" style="46" customWidth="1"/>
    <col min="11868" max="11868" width="19.85546875" style="46" customWidth="1"/>
    <col min="11869" max="11878" width="10" style="46" customWidth="1"/>
    <col min="11879" max="11879" width="19.85546875" style="46" customWidth="1"/>
    <col min="11880" max="11889" width="10" style="46" customWidth="1"/>
    <col min="11890" max="11890" width="19.85546875" style="46" customWidth="1"/>
    <col min="11891" max="11894" width="10" style="46" customWidth="1"/>
    <col min="11895" max="12035" width="9.140625" style="46"/>
    <col min="12036" max="12036" width="19.85546875" style="46" customWidth="1"/>
    <col min="12037" max="12046" width="10" style="46" customWidth="1"/>
    <col min="12047" max="12047" width="19.85546875" style="46" customWidth="1"/>
    <col min="12048" max="12057" width="10" style="46" customWidth="1"/>
    <col min="12058" max="12058" width="19.85546875" style="46" customWidth="1"/>
    <col min="12059" max="12068" width="10" style="46" customWidth="1"/>
    <col min="12069" max="12069" width="19.85546875" style="46" customWidth="1"/>
    <col min="12070" max="12079" width="10" style="46" customWidth="1"/>
    <col min="12080" max="12080" width="19.85546875" style="46" customWidth="1"/>
    <col min="12081" max="12090" width="10" style="46" customWidth="1"/>
    <col min="12091" max="12091" width="19.85546875" style="46" customWidth="1"/>
    <col min="12092" max="12101" width="10" style="46" customWidth="1"/>
    <col min="12102" max="12102" width="19.85546875" style="46" customWidth="1"/>
    <col min="12103" max="12112" width="10" style="46" customWidth="1"/>
    <col min="12113" max="12113" width="19.85546875" style="46" customWidth="1"/>
    <col min="12114" max="12123" width="10" style="46" customWidth="1"/>
    <col min="12124" max="12124" width="19.85546875" style="46" customWidth="1"/>
    <col min="12125" max="12134" width="10" style="46" customWidth="1"/>
    <col min="12135" max="12135" width="19.85546875" style="46" customWidth="1"/>
    <col min="12136" max="12145" width="10" style="46" customWidth="1"/>
    <col min="12146" max="12146" width="19.85546875" style="46" customWidth="1"/>
    <col min="12147" max="12150" width="10" style="46" customWidth="1"/>
    <col min="12151" max="12291" width="9.140625" style="46"/>
    <col min="12292" max="12292" width="19.85546875" style="46" customWidth="1"/>
    <col min="12293" max="12302" width="10" style="46" customWidth="1"/>
    <col min="12303" max="12303" width="19.85546875" style="46" customWidth="1"/>
    <col min="12304" max="12313" width="10" style="46" customWidth="1"/>
    <col min="12314" max="12314" width="19.85546875" style="46" customWidth="1"/>
    <col min="12315" max="12324" width="10" style="46" customWidth="1"/>
    <col min="12325" max="12325" width="19.85546875" style="46" customWidth="1"/>
    <col min="12326" max="12335" width="10" style="46" customWidth="1"/>
    <col min="12336" max="12336" width="19.85546875" style="46" customWidth="1"/>
    <col min="12337" max="12346" width="10" style="46" customWidth="1"/>
    <col min="12347" max="12347" width="19.85546875" style="46" customWidth="1"/>
    <col min="12348" max="12357" width="10" style="46" customWidth="1"/>
    <col min="12358" max="12358" width="19.85546875" style="46" customWidth="1"/>
    <col min="12359" max="12368" width="10" style="46" customWidth="1"/>
    <col min="12369" max="12369" width="19.85546875" style="46" customWidth="1"/>
    <col min="12370" max="12379" width="10" style="46" customWidth="1"/>
    <col min="12380" max="12380" width="19.85546875" style="46" customWidth="1"/>
    <col min="12381" max="12390" width="10" style="46" customWidth="1"/>
    <col min="12391" max="12391" width="19.85546875" style="46" customWidth="1"/>
    <col min="12392" max="12401" width="10" style="46" customWidth="1"/>
    <col min="12402" max="12402" width="19.85546875" style="46" customWidth="1"/>
    <col min="12403" max="12406" width="10" style="46" customWidth="1"/>
    <col min="12407" max="12547" width="9.140625" style="46"/>
    <col min="12548" max="12548" width="19.85546875" style="46" customWidth="1"/>
    <col min="12549" max="12558" width="10" style="46" customWidth="1"/>
    <col min="12559" max="12559" width="19.85546875" style="46" customWidth="1"/>
    <col min="12560" max="12569" width="10" style="46" customWidth="1"/>
    <col min="12570" max="12570" width="19.85546875" style="46" customWidth="1"/>
    <col min="12571" max="12580" width="10" style="46" customWidth="1"/>
    <col min="12581" max="12581" width="19.85546875" style="46" customWidth="1"/>
    <col min="12582" max="12591" width="10" style="46" customWidth="1"/>
    <col min="12592" max="12592" width="19.85546875" style="46" customWidth="1"/>
    <col min="12593" max="12602" width="10" style="46" customWidth="1"/>
    <col min="12603" max="12603" width="19.85546875" style="46" customWidth="1"/>
    <col min="12604" max="12613" width="10" style="46" customWidth="1"/>
    <col min="12614" max="12614" width="19.85546875" style="46" customWidth="1"/>
    <col min="12615" max="12624" width="10" style="46" customWidth="1"/>
    <col min="12625" max="12625" width="19.85546875" style="46" customWidth="1"/>
    <col min="12626" max="12635" width="10" style="46" customWidth="1"/>
    <col min="12636" max="12636" width="19.85546875" style="46" customWidth="1"/>
    <col min="12637" max="12646" width="10" style="46" customWidth="1"/>
    <col min="12647" max="12647" width="19.85546875" style="46" customWidth="1"/>
    <col min="12648" max="12657" width="10" style="46" customWidth="1"/>
    <col min="12658" max="12658" width="19.85546875" style="46" customWidth="1"/>
    <col min="12659" max="12662" width="10" style="46" customWidth="1"/>
    <col min="12663" max="12803" width="9.140625" style="46"/>
    <col min="12804" max="12804" width="19.85546875" style="46" customWidth="1"/>
    <col min="12805" max="12814" width="10" style="46" customWidth="1"/>
    <col min="12815" max="12815" width="19.85546875" style="46" customWidth="1"/>
    <col min="12816" max="12825" width="10" style="46" customWidth="1"/>
    <col min="12826" max="12826" width="19.85546875" style="46" customWidth="1"/>
    <col min="12827" max="12836" width="10" style="46" customWidth="1"/>
    <col min="12837" max="12837" width="19.85546875" style="46" customWidth="1"/>
    <col min="12838" max="12847" width="10" style="46" customWidth="1"/>
    <col min="12848" max="12848" width="19.85546875" style="46" customWidth="1"/>
    <col min="12849" max="12858" width="10" style="46" customWidth="1"/>
    <col min="12859" max="12859" width="19.85546875" style="46" customWidth="1"/>
    <col min="12860" max="12869" width="10" style="46" customWidth="1"/>
    <col min="12870" max="12870" width="19.85546875" style="46" customWidth="1"/>
    <col min="12871" max="12880" width="10" style="46" customWidth="1"/>
    <col min="12881" max="12881" width="19.85546875" style="46" customWidth="1"/>
    <col min="12882" max="12891" width="10" style="46" customWidth="1"/>
    <col min="12892" max="12892" width="19.85546875" style="46" customWidth="1"/>
    <col min="12893" max="12902" width="10" style="46" customWidth="1"/>
    <col min="12903" max="12903" width="19.85546875" style="46" customWidth="1"/>
    <col min="12904" max="12913" width="10" style="46" customWidth="1"/>
    <col min="12914" max="12914" width="19.85546875" style="46" customWidth="1"/>
    <col min="12915" max="12918" width="10" style="46" customWidth="1"/>
    <col min="12919" max="13059" width="9.140625" style="46"/>
    <col min="13060" max="13060" width="19.85546875" style="46" customWidth="1"/>
    <col min="13061" max="13070" width="10" style="46" customWidth="1"/>
    <col min="13071" max="13071" width="19.85546875" style="46" customWidth="1"/>
    <col min="13072" max="13081" width="10" style="46" customWidth="1"/>
    <col min="13082" max="13082" width="19.85546875" style="46" customWidth="1"/>
    <col min="13083" max="13092" width="10" style="46" customWidth="1"/>
    <col min="13093" max="13093" width="19.85546875" style="46" customWidth="1"/>
    <col min="13094" max="13103" width="10" style="46" customWidth="1"/>
    <col min="13104" max="13104" width="19.85546875" style="46" customWidth="1"/>
    <col min="13105" max="13114" width="10" style="46" customWidth="1"/>
    <col min="13115" max="13115" width="19.85546875" style="46" customWidth="1"/>
    <col min="13116" max="13125" width="10" style="46" customWidth="1"/>
    <col min="13126" max="13126" width="19.85546875" style="46" customWidth="1"/>
    <col min="13127" max="13136" width="10" style="46" customWidth="1"/>
    <col min="13137" max="13137" width="19.85546875" style="46" customWidth="1"/>
    <col min="13138" max="13147" width="10" style="46" customWidth="1"/>
    <col min="13148" max="13148" width="19.85546875" style="46" customWidth="1"/>
    <col min="13149" max="13158" width="10" style="46" customWidth="1"/>
    <col min="13159" max="13159" width="19.85546875" style="46" customWidth="1"/>
    <col min="13160" max="13169" width="10" style="46" customWidth="1"/>
    <col min="13170" max="13170" width="19.85546875" style="46" customWidth="1"/>
    <col min="13171" max="13174" width="10" style="46" customWidth="1"/>
    <col min="13175" max="13315" width="9.140625" style="46"/>
    <col min="13316" max="13316" width="19.85546875" style="46" customWidth="1"/>
    <col min="13317" max="13326" width="10" style="46" customWidth="1"/>
    <col min="13327" max="13327" width="19.85546875" style="46" customWidth="1"/>
    <col min="13328" max="13337" width="10" style="46" customWidth="1"/>
    <col min="13338" max="13338" width="19.85546875" style="46" customWidth="1"/>
    <col min="13339" max="13348" width="10" style="46" customWidth="1"/>
    <col min="13349" max="13349" width="19.85546875" style="46" customWidth="1"/>
    <col min="13350" max="13359" width="10" style="46" customWidth="1"/>
    <col min="13360" max="13360" width="19.85546875" style="46" customWidth="1"/>
    <col min="13361" max="13370" width="10" style="46" customWidth="1"/>
    <col min="13371" max="13371" width="19.85546875" style="46" customWidth="1"/>
    <col min="13372" max="13381" width="10" style="46" customWidth="1"/>
    <col min="13382" max="13382" width="19.85546875" style="46" customWidth="1"/>
    <col min="13383" max="13392" width="10" style="46" customWidth="1"/>
    <col min="13393" max="13393" width="19.85546875" style="46" customWidth="1"/>
    <col min="13394" max="13403" width="10" style="46" customWidth="1"/>
    <col min="13404" max="13404" width="19.85546875" style="46" customWidth="1"/>
    <col min="13405" max="13414" width="10" style="46" customWidth="1"/>
    <col min="13415" max="13415" width="19.85546875" style="46" customWidth="1"/>
    <col min="13416" max="13425" width="10" style="46" customWidth="1"/>
    <col min="13426" max="13426" width="19.85546875" style="46" customWidth="1"/>
    <col min="13427" max="13430" width="10" style="46" customWidth="1"/>
    <col min="13431" max="13571" width="9.140625" style="46"/>
    <col min="13572" max="13572" width="19.85546875" style="46" customWidth="1"/>
    <col min="13573" max="13582" width="10" style="46" customWidth="1"/>
    <col min="13583" max="13583" width="19.85546875" style="46" customWidth="1"/>
    <col min="13584" max="13593" width="10" style="46" customWidth="1"/>
    <col min="13594" max="13594" width="19.85546875" style="46" customWidth="1"/>
    <col min="13595" max="13604" width="10" style="46" customWidth="1"/>
    <col min="13605" max="13605" width="19.85546875" style="46" customWidth="1"/>
    <col min="13606" max="13615" width="10" style="46" customWidth="1"/>
    <col min="13616" max="13616" width="19.85546875" style="46" customWidth="1"/>
    <col min="13617" max="13626" width="10" style="46" customWidth="1"/>
    <col min="13627" max="13627" width="19.85546875" style="46" customWidth="1"/>
    <col min="13628" max="13637" width="10" style="46" customWidth="1"/>
    <col min="13638" max="13638" width="19.85546875" style="46" customWidth="1"/>
    <col min="13639" max="13648" width="10" style="46" customWidth="1"/>
    <col min="13649" max="13649" width="19.85546875" style="46" customWidth="1"/>
    <col min="13650" max="13659" width="10" style="46" customWidth="1"/>
    <col min="13660" max="13660" width="19.85546875" style="46" customWidth="1"/>
    <col min="13661" max="13670" width="10" style="46" customWidth="1"/>
    <col min="13671" max="13671" width="19.85546875" style="46" customWidth="1"/>
    <col min="13672" max="13681" width="10" style="46" customWidth="1"/>
    <col min="13682" max="13682" width="19.85546875" style="46" customWidth="1"/>
    <col min="13683" max="13686" width="10" style="46" customWidth="1"/>
    <col min="13687" max="13827" width="9.140625" style="46"/>
    <col min="13828" max="13828" width="19.85546875" style="46" customWidth="1"/>
    <col min="13829" max="13838" width="10" style="46" customWidth="1"/>
    <col min="13839" max="13839" width="19.85546875" style="46" customWidth="1"/>
    <col min="13840" max="13849" width="10" style="46" customWidth="1"/>
    <col min="13850" max="13850" width="19.85546875" style="46" customWidth="1"/>
    <col min="13851" max="13860" width="10" style="46" customWidth="1"/>
    <col min="13861" max="13861" width="19.85546875" style="46" customWidth="1"/>
    <col min="13862" max="13871" width="10" style="46" customWidth="1"/>
    <col min="13872" max="13872" width="19.85546875" style="46" customWidth="1"/>
    <col min="13873" max="13882" width="10" style="46" customWidth="1"/>
    <col min="13883" max="13883" width="19.85546875" style="46" customWidth="1"/>
    <col min="13884" max="13893" width="10" style="46" customWidth="1"/>
    <col min="13894" max="13894" width="19.85546875" style="46" customWidth="1"/>
    <col min="13895" max="13904" width="10" style="46" customWidth="1"/>
    <col min="13905" max="13905" width="19.85546875" style="46" customWidth="1"/>
    <col min="13906" max="13915" width="10" style="46" customWidth="1"/>
    <col min="13916" max="13916" width="19.85546875" style="46" customWidth="1"/>
    <col min="13917" max="13926" width="10" style="46" customWidth="1"/>
    <col min="13927" max="13927" width="19.85546875" style="46" customWidth="1"/>
    <col min="13928" max="13937" width="10" style="46" customWidth="1"/>
    <col min="13938" max="13938" width="19.85546875" style="46" customWidth="1"/>
    <col min="13939" max="13942" width="10" style="46" customWidth="1"/>
    <col min="13943" max="14083" width="9.140625" style="46"/>
    <col min="14084" max="14084" width="19.85546875" style="46" customWidth="1"/>
    <col min="14085" max="14094" width="10" style="46" customWidth="1"/>
    <col min="14095" max="14095" width="19.85546875" style="46" customWidth="1"/>
    <col min="14096" max="14105" width="10" style="46" customWidth="1"/>
    <col min="14106" max="14106" width="19.85546875" style="46" customWidth="1"/>
    <col min="14107" max="14116" width="10" style="46" customWidth="1"/>
    <col min="14117" max="14117" width="19.85546875" style="46" customWidth="1"/>
    <col min="14118" max="14127" width="10" style="46" customWidth="1"/>
    <col min="14128" max="14128" width="19.85546875" style="46" customWidth="1"/>
    <col min="14129" max="14138" width="10" style="46" customWidth="1"/>
    <col min="14139" max="14139" width="19.85546875" style="46" customWidth="1"/>
    <col min="14140" max="14149" width="10" style="46" customWidth="1"/>
    <col min="14150" max="14150" width="19.85546875" style="46" customWidth="1"/>
    <col min="14151" max="14160" width="10" style="46" customWidth="1"/>
    <col min="14161" max="14161" width="19.85546875" style="46" customWidth="1"/>
    <col min="14162" max="14171" width="10" style="46" customWidth="1"/>
    <col min="14172" max="14172" width="19.85546875" style="46" customWidth="1"/>
    <col min="14173" max="14182" width="10" style="46" customWidth="1"/>
    <col min="14183" max="14183" width="19.85546875" style="46" customWidth="1"/>
    <col min="14184" max="14193" width="10" style="46" customWidth="1"/>
    <col min="14194" max="14194" width="19.85546875" style="46" customWidth="1"/>
    <col min="14195" max="14198" width="10" style="46" customWidth="1"/>
    <col min="14199" max="14339" width="9.140625" style="46"/>
    <col min="14340" max="14340" width="19.85546875" style="46" customWidth="1"/>
    <col min="14341" max="14350" width="10" style="46" customWidth="1"/>
    <col min="14351" max="14351" width="19.85546875" style="46" customWidth="1"/>
    <col min="14352" max="14361" width="10" style="46" customWidth="1"/>
    <col min="14362" max="14362" width="19.85546875" style="46" customWidth="1"/>
    <col min="14363" max="14372" width="10" style="46" customWidth="1"/>
    <col min="14373" max="14373" width="19.85546875" style="46" customWidth="1"/>
    <col min="14374" max="14383" width="10" style="46" customWidth="1"/>
    <col min="14384" max="14384" width="19.85546875" style="46" customWidth="1"/>
    <col min="14385" max="14394" width="10" style="46" customWidth="1"/>
    <col min="14395" max="14395" width="19.85546875" style="46" customWidth="1"/>
    <col min="14396" max="14405" width="10" style="46" customWidth="1"/>
    <col min="14406" max="14406" width="19.85546875" style="46" customWidth="1"/>
    <col min="14407" max="14416" width="10" style="46" customWidth="1"/>
    <col min="14417" max="14417" width="19.85546875" style="46" customWidth="1"/>
    <col min="14418" max="14427" width="10" style="46" customWidth="1"/>
    <col min="14428" max="14428" width="19.85546875" style="46" customWidth="1"/>
    <col min="14429" max="14438" width="10" style="46" customWidth="1"/>
    <col min="14439" max="14439" width="19.85546875" style="46" customWidth="1"/>
    <col min="14440" max="14449" width="10" style="46" customWidth="1"/>
    <col min="14450" max="14450" width="19.85546875" style="46" customWidth="1"/>
    <col min="14451" max="14454" width="10" style="46" customWidth="1"/>
    <col min="14455" max="14595" width="9.140625" style="46"/>
    <col min="14596" max="14596" width="19.85546875" style="46" customWidth="1"/>
    <col min="14597" max="14606" width="10" style="46" customWidth="1"/>
    <col min="14607" max="14607" width="19.85546875" style="46" customWidth="1"/>
    <col min="14608" max="14617" width="10" style="46" customWidth="1"/>
    <col min="14618" max="14618" width="19.85546875" style="46" customWidth="1"/>
    <col min="14619" max="14628" width="10" style="46" customWidth="1"/>
    <col min="14629" max="14629" width="19.85546875" style="46" customWidth="1"/>
    <col min="14630" max="14639" width="10" style="46" customWidth="1"/>
    <col min="14640" max="14640" width="19.85546875" style="46" customWidth="1"/>
    <col min="14641" max="14650" width="10" style="46" customWidth="1"/>
    <col min="14651" max="14651" width="19.85546875" style="46" customWidth="1"/>
    <col min="14652" max="14661" width="10" style="46" customWidth="1"/>
    <col min="14662" max="14662" width="19.85546875" style="46" customWidth="1"/>
    <col min="14663" max="14672" width="10" style="46" customWidth="1"/>
    <col min="14673" max="14673" width="19.85546875" style="46" customWidth="1"/>
    <col min="14674" max="14683" width="10" style="46" customWidth="1"/>
    <col min="14684" max="14684" width="19.85546875" style="46" customWidth="1"/>
    <col min="14685" max="14694" width="10" style="46" customWidth="1"/>
    <col min="14695" max="14695" width="19.85546875" style="46" customWidth="1"/>
    <col min="14696" max="14705" width="10" style="46" customWidth="1"/>
    <col min="14706" max="14706" width="19.85546875" style="46" customWidth="1"/>
    <col min="14707" max="14710" width="10" style="46" customWidth="1"/>
    <col min="14711" max="14851" width="9.140625" style="46"/>
    <col min="14852" max="14852" width="19.85546875" style="46" customWidth="1"/>
    <col min="14853" max="14862" width="10" style="46" customWidth="1"/>
    <col min="14863" max="14863" width="19.85546875" style="46" customWidth="1"/>
    <col min="14864" max="14873" width="10" style="46" customWidth="1"/>
    <col min="14874" max="14874" width="19.85546875" style="46" customWidth="1"/>
    <col min="14875" max="14884" width="10" style="46" customWidth="1"/>
    <col min="14885" max="14885" width="19.85546875" style="46" customWidth="1"/>
    <col min="14886" max="14895" width="10" style="46" customWidth="1"/>
    <col min="14896" max="14896" width="19.85546875" style="46" customWidth="1"/>
    <col min="14897" max="14906" width="10" style="46" customWidth="1"/>
    <col min="14907" max="14907" width="19.85546875" style="46" customWidth="1"/>
    <col min="14908" max="14917" width="10" style="46" customWidth="1"/>
    <col min="14918" max="14918" width="19.85546875" style="46" customWidth="1"/>
    <col min="14919" max="14928" width="10" style="46" customWidth="1"/>
    <col min="14929" max="14929" width="19.85546875" style="46" customWidth="1"/>
    <col min="14930" max="14939" width="10" style="46" customWidth="1"/>
    <col min="14940" max="14940" width="19.85546875" style="46" customWidth="1"/>
    <col min="14941" max="14950" width="10" style="46" customWidth="1"/>
    <col min="14951" max="14951" width="19.85546875" style="46" customWidth="1"/>
    <col min="14952" max="14961" width="10" style="46" customWidth="1"/>
    <col min="14962" max="14962" width="19.85546875" style="46" customWidth="1"/>
    <col min="14963" max="14966" width="10" style="46" customWidth="1"/>
    <col min="14967" max="15107" width="9.140625" style="46"/>
    <col min="15108" max="15108" width="19.85546875" style="46" customWidth="1"/>
    <col min="15109" max="15118" width="10" style="46" customWidth="1"/>
    <col min="15119" max="15119" width="19.85546875" style="46" customWidth="1"/>
    <col min="15120" max="15129" width="10" style="46" customWidth="1"/>
    <col min="15130" max="15130" width="19.85546875" style="46" customWidth="1"/>
    <col min="15131" max="15140" width="10" style="46" customWidth="1"/>
    <col min="15141" max="15141" width="19.85546875" style="46" customWidth="1"/>
    <col min="15142" max="15151" width="10" style="46" customWidth="1"/>
    <col min="15152" max="15152" width="19.85546875" style="46" customWidth="1"/>
    <col min="15153" max="15162" width="10" style="46" customWidth="1"/>
    <col min="15163" max="15163" width="19.85546875" style="46" customWidth="1"/>
    <col min="15164" max="15173" width="10" style="46" customWidth="1"/>
    <col min="15174" max="15174" width="19.85546875" style="46" customWidth="1"/>
    <col min="15175" max="15184" width="10" style="46" customWidth="1"/>
    <col min="15185" max="15185" width="19.85546875" style="46" customWidth="1"/>
    <col min="15186" max="15195" width="10" style="46" customWidth="1"/>
    <col min="15196" max="15196" width="19.85546875" style="46" customWidth="1"/>
    <col min="15197" max="15206" width="10" style="46" customWidth="1"/>
    <col min="15207" max="15207" width="19.85546875" style="46" customWidth="1"/>
    <col min="15208" max="15217" width="10" style="46" customWidth="1"/>
    <col min="15218" max="15218" width="19.85546875" style="46" customWidth="1"/>
    <col min="15219" max="15222" width="10" style="46" customWidth="1"/>
    <col min="15223" max="15363" width="9.140625" style="46"/>
    <col min="15364" max="15364" width="19.85546875" style="46" customWidth="1"/>
    <col min="15365" max="15374" width="10" style="46" customWidth="1"/>
    <col min="15375" max="15375" width="19.85546875" style="46" customWidth="1"/>
    <col min="15376" max="15385" width="10" style="46" customWidth="1"/>
    <col min="15386" max="15386" width="19.85546875" style="46" customWidth="1"/>
    <col min="15387" max="15396" width="10" style="46" customWidth="1"/>
    <col min="15397" max="15397" width="19.85546875" style="46" customWidth="1"/>
    <col min="15398" max="15407" width="10" style="46" customWidth="1"/>
    <col min="15408" max="15408" width="19.85546875" style="46" customWidth="1"/>
    <col min="15409" max="15418" width="10" style="46" customWidth="1"/>
    <col min="15419" max="15419" width="19.85546875" style="46" customWidth="1"/>
    <col min="15420" max="15429" width="10" style="46" customWidth="1"/>
    <col min="15430" max="15430" width="19.85546875" style="46" customWidth="1"/>
    <col min="15431" max="15440" width="10" style="46" customWidth="1"/>
    <col min="15441" max="15441" width="19.85546875" style="46" customWidth="1"/>
    <col min="15442" max="15451" width="10" style="46" customWidth="1"/>
    <col min="15452" max="15452" width="19.85546875" style="46" customWidth="1"/>
    <col min="15453" max="15462" width="10" style="46" customWidth="1"/>
    <col min="15463" max="15463" width="19.85546875" style="46" customWidth="1"/>
    <col min="15464" max="15473" width="10" style="46" customWidth="1"/>
    <col min="15474" max="15474" width="19.85546875" style="46" customWidth="1"/>
    <col min="15475" max="15478" width="10" style="46" customWidth="1"/>
    <col min="15479" max="15619" width="9.140625" style="46"/>
    <col min="15620" max="15620" width="19.85546875" style="46" customWidth="1"/>
    <col min="15621" max="15630" width="10" style="46" customWidth="1"/>
    <col min="15631" max="15631" width="19.85546875" style="46" customWidth="1"/>
    <col min="15632" max="15641" width="10" style="46" customWidth="1"/>
    <col min="15642" max="15642" width="19.85546875" style="46" customWidth="1"/>
    <col min="15643" max="15652" width="10" style="46" customWidth="1"/>
    <col min="15653" max="15653" width="19.85546875" style="46" customWidth="1"/>
    <col min="15654" max="15663" width="10" style="46" customWidth="1"/>
    <col min="15664" max="15664" width="19.85546875" style="46" customWidth="1"/>
    <col min="15665" max="15674" width="10" style="46" customWidth="1"/>
    <col min="15675" max="15675" width="19.85546875" style="46" customWidth="1"/>
    <col min="15676" max="15685" width="10" style="46" customWidth="1"/>
    <col min="15686" max="15686" width="19.85546875" style="46" customWidth="1"/>
    <col min="15687" max="15696" width="10" style="46" customWidth="1"/>
    <col min="15697" max="15697" width="19.85546875" style="46" customWidth="1"/>
    <col min="15698" max="15707" width="10" style="46" customWidth="1"/>
    <col min="15708" max="15708" width="19.85546875" style="46" customWidth="1"/>
    <col min="15709" max="15718" width="10" style="46" customWidth="1"/>
    <col min="15719" max="15719" width="19.85546875" style="46" customWidth="1"/>
    <col min="15720" max="15729" width="10" style="46" customWidth="1"/>
    <col min="15730" max="15730" width="19.85546875" style="46" customWidth="1"/>
    <col min="15731" max="15734" width="10" style="46" customWidth="1"/>
    <col min="15735" max="15875" width="9.140625" style="46"/>
    <col min="15876" max="15876" width="19.85546875" style="46" customWidth="1"/>
    <col min="15877" max="15886" width="10" style="46" customWidth="1"/>
    <col min="15887" max="15887" width="19.85546875" style="46" customWidth="1"/>
    <col min="15888" max="15897" width="10" style="46" customWidth="1"/>
    <col min="15898" max="15898" width="19.85546875" style="46" customWidth="1"/>
    <col min="15899" max="15908" width="10" style="46" customWidth="1"/>
    <col min="15909" max="15909" width="19.85546875" style="46" customWidth="1"/>
    <col min="15910" max="15919" width="10" style="46" customWidth="1"/>
    <col min="15920" max="15920" width="19.85546875" style="46" customWidth="1"/>
    <col min="15921" max="15930" width="10" style="46" customWidth="1"/>
    <col min="15931" max="15931" width="19.85546875" style="46" customWidth="1"/>
    <col min="15932" max="15941" width="10" style="46" customWidth="1"/>
    <col min="15942" max="15942" width="19.85546875" style="46" customWidth="1"/>
    <col min="15943" max="15952" width="10" style="46" customWidth="1"/>
    <col min="15953" max="15953" width="19.85546875" style="46" customWidth="1"/>
    <col min="15954" max="15963" width="10" style="46" customWidth="1"/>
    <col min="15964" max="15964" width="19.85546875" style="46" customWidth="1"/>
    <col min="15965" max="15974" width="10" style="46" customWidth="1"/>
    <col min="15975" max="15975" width="19.85546875" style="46" customWidth="1"/>
    <col min="15976" max="15985" width="10" style="46" customWidth="1"/>
    <col min="15986" max="15986" width="19.85546875" style="46" customWidth="1"/>
    <col min="15987" max="15990" width="10" style="46" customWidth="1"/>
    <col min="15991" max="16131" width="9.140625" style="46"/>
    <col min="16132" max="16132" width="19.85546875" style="46" customWidth="1"/>
    <col min="16133" max="16142" width="10" style="46" customWidth="1"/>
    <col min="16143" max="16143" width="19.85546875" style="46" customWidth="1"/>
    <col min="16144" max="16153" width="10" style="46" customWidth="1"/>
    <col min="16154" max="16154" width="19.85546875" style="46" customWidth="1"/>
    <col min="16155" max="16164" width="10" style="46" customWidth="1"/>
    <col min="16165" max="16165" width="19.85546875" style="46" customWidth="1"/>
    <col min="16166" max="16175" width="10" style="46" customWidth="1"/>
    <col min="16176" max="16176" width="19.85546875" style="46" customWidth="1"/>
    <col min="16177" max="16186" width="10" style="46" customWidth="1"/>
    <col min="16187" max="16187" width="19.85546875" style="46" customWidth="1"/>
    <col min="16188" max="16197" width="10" style="46" customWidth="1"/>
    <col min="16198" max="16198" width="19.85546875" style="46" customWidth="1"/>
    <col min="16199" max="16208" width="10" style="46" customWidth="1"/>
    <col min="16209" max="16209" width="19.85546875" style="46" customWidth="1"/>
    <col min="16210" max="16219" width="10" style="46" customWidth="1"/>
    <col min="16220" max="16220" width="19.85546875" style="46" customWidth="1"/>
    <col min="16221" max="16230" width="10" style="46" customWidth="1"/>
    <col min="16231" max="16231" width="19.85546875" style="46" customWidth="1"/>
    <col min="16232" max="16241" width="10" style="46" customWidth="1"/>
    <col min="16242" max="16242" width="19.85546875" style="46" customWidth="1"/>
    <col min="16243" max="16246" width="10" style="46" customWidth="1"/>
    <col min="16247" max="16384" width="9.140625" style="46"/>
  </cols>
  <sheetData>
    <row r="1" spans="1:131" ht="0.75" customHeight="1" x14ac:dyDescent="0.2">
      <c r="A1" s="46" t="s">
        <v>245</v>
      </c>
      <c r="O1" s="6" t="s">
        <v>242</v>
      </c>
      <c r="Z1" s="6" t="s">
        <v>242</v>
      </c>
      <c r="AK1" s="6" t="s">
        <v>242</v>
      </c>
      <c r="AV1" s="6" t="s">
        <v>242</v>
      </c>
      <c r="BG1" s="6" t="s">
        <v>242</v>
      </c>
      <c r="BR1" s="6" t="s">
        <v>242</v>
      </c>
      <c r="CC1" s="6" t="s">
        <v>242</v>
      </c>
      <c r="CN1" s="6" t="s">
        <v>242</v>
      </c>
      <c r="CY1" s="6" t="s">
        <v>242</v>
      </c>
      <c r="DJ1" s="6" t="s">
        <v>242</v>
      </c>
    </row>
    <row r="2" spans="1:131" x14ac:dyDescent="0.2">
      <c r="A2" s="1" t="s">
        <v>144</v>
      </c>
      <c r="B2" s="1"/>
      <c r="C2" s="1"/>
      <c r="D2" s="1"/>
      <c r="O2" s="1" t="s">
        <v>144</v>
      </c>
      <c r="Z2" s="1" t="s">
        <v>144</v>
      </c>
      <c r="AK2" s="1" t="s">
        <v>144</v>
      </c>
      <c r="AV2" s="1" t="s">
        <v>144</v>
      </c>
      <c r="BG2" s="1" t="s">
        <v>144</v>
      </c>
      <c r="BR2" s="1" t="s">
        <v>144</v>
      </c>
      <c r="CC2" s="1" t="s">
        <v>144</v>
      </c>
      <c r="CN2" s="1" t="s">
        <v>144</v>
      </c>
      <c r="CY2" s="1" t="s">
        <v>144</v>
      </c>
      <c r="DJ2" s="1" t="s">
        <v>144</v>
      </c>
    </row>
    <row r="3" spans="1:131" x14ac:dyDescent="0.2">
      <c r="A3" s="46" t="s">
        <v>145</v>
      </c>
      <c r="O3" s="46" t="s">
        <v>145</v>
      </c>
      <c r="Z3" s="46" t="s">
        <v>145</v>
      </c>
      <c r="AK3" s="46" t="s">
        <v>145</v>
      </c>
      <c r="AV3" s="46" t="s">
        <v>145</v>
      </c>
      <c r="BG3" s="46" t="s">
        <v>145</v>
      </c>
      <c r="BR3" s="46" t="s">
        <v>145</v>
      </c>
      <c r="CC3" s="46" t="s">
        <v>145</v>
      </c>
      <c r="CN3" s="46" t="s">
        <v>145</v>
      </c>
      <c r="CY3" s="46" t="s">
        <v>145</v>
      </c>
      <c r="DJ3" s="46" t="s">
        <v>145</v>
      </c>
    </row>
    <row r="4" spans="1:131" x14ac:dyDescent="0.2">
      <c r="A4" s="46" t="s">
        <v>129</v>
      </c>
      <c r="O4" s="46" t="s">
        <v>129</v>
      </c>
      <c r="Z4" s="46" t="s">
        <v>129</v>
      </c>
      <c r="AK4" s="46" t="s">
        <v>129</v>
      </c>
      <c r="AV4" s="46" t="s">
        <v>129</v>
      </c>
      <c r="BG4" s="46" t="s">
        <v>129</v>
      </c>
      <c r="BR4" s="46" t="s">
        <v>129</v>
      </c>
      <c r="CC4" s="46" t="s">
        <v>129</v>
      </c>
      <c r="CN4" s="46" t="s">
        <v>129</v>
      </c>
      <c r="CY4" s="46" t="s">
        <v>129</v>
      </c>
      <c r="DJ4" s="46" t="s">
        <v>129</v>
      </c>
    </row>
    <row r="5" spans="1:131" s="47" customFormat="1" ht="13.5" thickBot="1" x14ac:dyDescent="0.25">
      <c r="A5" s="10"/>
      <c r="B5" s="10"/>
      <c r="C5" s="10"/>
      <c r="D5" s="10"/>
      <c r="O5" s="10"/>
      <c r="Z5" s="10"/>
      <c r="AK5" s="10"/>
      <c r="AV5" s="10"/>
      <c r="BG5" s="10"/>
      <c r="BR5" s="10"/>
      <c r="CC5" s="10"/>
      <c r="CN5" s="10"/>
      <c r="CY5" s="10"/>
      <c r="DJ5" s="10"/>
    </row>
    <row r="6" spans="1:131" ht="25.5" customHeight="1" thickBot="1" x14ac:dyDescent="0.25">
      <c r="A6" s="94" t="s">
        <v>130</v>
      </c>
      <c r="B6" s="200" t="s">
        <v>246</v>
      </c>
      <c r="C6" s="200" t="s">
        <v>247</v>
      </c>
      <c r="D6" s="200" t="s">
        <v>248</v>
      </c>
      <c r="E6" s="186" t="s">
        <v>131</v>
      </c>
      <c r="F6" s="187"/>
      <c r="G6" s="187"/>
      <c r="H6" s="187"/>
      <c r="I6" s="187"/>
      <c r="J6" s="187"/>
      <c r="K6" s="187"/>
      <c r="L6" s="187"/>
      <c r="M6" s="187"/>
      <c r="N6" s="188"/>
      <c r="O6" s="94" t="s">
        <v>130</v>
      </c>
      <c r="P6" s="186" t="s">
        <v>131</v>
      </c>
      <c r="Q6" s="187"/>
      <c r="R6" s="187"/>
      <c r="S6" s="187"/>
      <c r="T6" s="187"/>
      <c r="U6" s="187"/>
      <c r="V6" s="187"/>
      <c r="W6" s="187"/>
      <c r="X6" s="187"/>
      <c r="Y6" s="188"/>
      <c r="Z6" s="94" t="s">
        <v>130</v>
      </c>
      <c r="AA6" s="186" t="s">
        <v>131</v>
      </c>
      <c r="AB6" s="187"/>
      <c r="AC6" s="187"/>
      <c r="AD6" s="187"/>
      <c r="AE6" s="187"/>
      <c r="AF6" s="187"/>
      <c r="AG6" s="187"/>
      <c r="AH6" s="187"/>
      <c r="AI6" s="187"/>
      <c r="AJ6" s="188"/>
      <c r="AK6" s="94" t="s">
        <v>130</v>
      </c>
      <c r="AL6" s="186" t="s">
        <v>131</v>
      </c>
      <c r="AM6" s="187"/>
      <c r="AN6" s="187"/>
      <c r="AO6" s="187"/>
      <c r="AP6" s="187"/>
      <c r="AQ6" s="187"/>
      <c r="AR6" s="187"/>
      <c r="AS6" s="187"/>
      <c r="AT6" s="187"/>
      <c r="AU6" s="188"/>
      <c r="AV6" s="94" t="s">
        <v>130</v>
      </c>
      <c r="AW6" s="186" t="s">
        <v>131</v>
      </c>
      <c r="AX6" s="187"/>
      <c r="AY6" s="187"/>
      <c r="AZ6" s="187"/>
      <c r="BA6" s="187"/>
      <c r="BB6" s="187"/>
      <c r="BC6" s="187"/>
      <c r="BD6" s="187"/>
      <c r="BE6" s="187"/>
      <c r="BF6" s="188"/>
      <c r="BG6" s="94" t="s">
        <v>130</v>
      </c>
      <c r="BH6" s="186" t="s">
        <v>131</v>
      </c>
      <c r="BI6" s="187"/>
      <c r="BJ6" s="187"/>
      <c r="BK6" s="187"/>
      <c r="BL6" s="187"/>
      <c r="BM6" s="187"/>
      <c r="BN6" s="187"/>
      <c r="BO6" s="187"/>
      <c r="BP6" s="187"/>
      <c r="BQ6" s="188"/>
      <c r="BR6" s="94" t="s">
        <v>130</v>
      </c>
      <c r="BS6" s="186" t="s">
        <v>131</v>
      </c>
      <c r="BT6" s="187"/>
      <c r="BU6" s="187"/>
      <c r="BV6" s="187"/>
      <c r="BW6" s="187"/>
      <c r="BX6" s="187"/>
      <c r="BY6" s="187"/>
      <c r="BZ6" s="187"/>
      <c r="CA6" s="187"/>
      <c r="CB6" s="188"/>
      <c r="CC6" s="94" t="s">
        <v>130</v>
      </c>
      <c r="CD6" s="186" t="s">
        <v>131</v>
      </c>
      <c r="CE6" s="187"/>
      <c r="CF6" s="187"/>
      <c r="CG6" s="187"/>
      <c r="CH6" s="187"/>
      <c r="CI6" s="187"/>
      <c r="CJ6" s="187"/>
      <c r="CK6" s="187"/>
      <c r="CL6" s="187"/>
      <c r="CM6" s="188"/>
      <c r="CN6" s="94" t="s">
        <v>130</v>
      </c>
      <c r="CO6" s="186" t="s">
        <v>131</v>
      </c>
      <c r="CP6" s="187"/>
      <c r="CQ6" s="187"/>
      <c r="CR6" s="187"/>
      <c r="CS6" s="187"/>
      <c r="CT6" s="187"/>
      <c r="CU6" s="187"/>
      <c r="CV6" s="187"/>
      <c r="CW6" s="187"/>
      <c r="CX6" s="188"/>
      <c r="CY6" s="94" t="s">
        <v>130</v>
      </c>
      <c r="CZ6" s="186" t="s">
        <v>131</v>
      </c>
      <c r="DA6" s="187"/>
      <c r="DB6" s="187"/>
      <c r="DC6" s="187"/>
      <c r="DD6" s="187"/>
      <c r="DE6" s="187"/>
      <c r="DF6" s="187"/>
      <c r="DG6" s="187"/>
      <c r="DH6" s="187"/>
      <c r="DI6" s="188"/>
      <c r="DJ6" s="94" t="s">
        <v>130</v>
      </c>
      <c r="DK6" s="186" t="s">
        <v>131</v>
      </c>
      <c r="DL6" s="187"/>
      <c r="DM6" s="187"/>
      <c r="DN6" s="188"/>
    </row>
    <row r="7" spans="1:131" s="85" customFormat="1" ht="12.75" customHeight="1" x14ac:dyDescent="0.2">
      <c r="A7" s="100"/>
      <c r="B7" s="197"/>
      <c r="C7" s="199"/>
      <c r="D7" s="199"/>
      <c r="E7" s="104" t="s">
        <v>0</v>
      </c>
      <c r="F7" s="105"/>
      <c r="G7" s="106" t="s">
        <v>1</v>
      </c>
      <c r="H7" s="105"/>
      <c r="I7" s="106" t="s">
        <v>2</v>
      </c>
      <c r="J7" s="105"/>
      <c r="K7" s="106" t="s">
        <v>3</v>
      </c>
      <c r="L7" s="105"/>
      <c r="M7" s="106" t="s">
        <v>4</v>
      </c>
      <c r="N7" s="105"/>
      <c r="O7" s="100"/>
      <c r="P7" s="106" t="s">
        <v>5</v>
      </c>
      <c r="Q7" s="105"/>
      <c r="R7" s="106" t="s">
        <v>6</v>
      </c>
      <c r="S7" s="105"/>
      <c r="T7" s="106" t="s">
        <v>7</v>
      </c>
      <c r="U7" s="105"/>
      <c r="V7" s="106" t="s">
        <v>8</v>
      </c>
      <c r="W7" s="105"/>
      <c r="X7" s="106" t="s">
        <v>9</v>
      </c>
      <c r="Y7" s="105"/>
      <c r="Z7" s="100"/>
      <c r="AA7" s="106" t="s">
        <v>10</v>
      </c>
      <c r="AB7" s="105"/>
      <c r="AC7" s="106" t="s">
        <v>11</v>
      </c>
      <c r="AD7" s="105"/>
      <c r="AE7" s="106" t="s">
        <v>12</v>
      </c>
      <c r="AF7" s="105"/>
      <c r="AG7" s="106" t="s">
        <v>13</v>
      </c>
      <c r="AH7" s="105"/>
      <c r="AI7" s="106" t="s">
        <v>14</v>
      </c>
      <c r="AJ7" s="105"/>
      <c r="AK7" s="100"/>
      <c r="AL7" s="106" t="s">
        <v>15</v>
      </c>
      <c r="AM7" s="105"/>
      <c r="AN7" s="106" t="s">
        <v>16</v>
      </c>
      <c r="AO7" s="105"/>
      <c r="AP7" s="106" t="s">
        <v>17</v>
      </c>
      <c r="AQ7" s="105"/>
      <c r="AR7" s="106" t="s">
        <v>18</v>
      </c>
      <c r="AS7" s="105"/>
      <c r="AT7" s="106" t="s">
        <v>19</v>
      </c>
      <c r="AU7" s="105"/>
      <c r="AV7" s="100"/>
      <c r="AW7" s="106" t="s">
        <v>20</v>
      </c>
      <c r="AX7" s="105"/>
      <c r="AY7" s="106" t="s">
        <v>21</v>
      </c>
      <c r="AZ7" s="105"/>
      <c r="BA7" s="106" t="s">
        <v>22</v>
      </c>
      <c r="BB7" s="105"/>
      <c r="BC7" s="106" t="s">
        <v>23</v>
      </c>
      <c r="BD7" s="105"/>
      <c r="BE7" s="106" t="s">
        <v>24</v>
      </c>
      <c r="BF7" s="105"/>
      <c r="BG7" s="100"/>
      <c r="BH7" s="106" t="s">
        <v>25</v>
      </c>
      <c r="BI7" s="105"/>
      <c r="BJ7" s="106" t="s">
        <v>26</v>
      </c>
      <c r="BK7" s="105"/>
      <c r="BL7" s="106" t="s">
        <v>27</v>
      </c>
      <c r="BM7" s="105"/>
      <c r="BN7" s="106" t="s">
        <v>28</v>
      </c>
      <c r="BO7" s="105"/>
      <c r="BP7" s="106" t="s">
        <v>29</v>
      </c>
      <c r="BQ7" s="105"/>
      <c r="BR7" s="100"/>
      <c r="BS7" s="106" t="s">
        <v>30</v>
      </c>
      <c r="BT7" s="105"/>
      <c r="BU7" s="106" t="s">
        <v>31</v>
      </c>
      <c r="BV7" s="105"/>
      <c r="BW7" s="106" t="s">
        <v>32</v>
      </c>
      <c r="BX7" s="105"/>
      <c r="BY7" s="106" t="s">
        <v>33</v>
      </c>
      <c r="BZ7" s="105"/>
      <c r="CA7" s="106" t="s">
        <v>34</v>
      </c>
      <c r="CB7" s="105"/>
      <c r="CC7" s="100"/>
      <c r="CD7" s="106" t="s">
        <v>35</v>
      </c>
      <c r="CE7" s="105"/>
      <c r="CF7" s="106" t="s">
        <v>36</v>
      </c>
      <c r="CG7" s="105"/>
      <c r="CH7" s="106" t="s">
        <v>37</v>
      </c>
      <c r="CI7" s="105"/>
      <c r="CJ7" s="106" t="s">
        <v>38</v>
      </c>
      <c r="CK7" s="105"/>
      <c r="CL7" s="106" t="s">
        <v>39</v>
      </c>
      <c r="CM7" s="105"/>
      <c r="CN7" s="100"/>
      <c r="CO7" s="106" t="s">
        <v>40</v>
      </c>
      <c r="CP7" s="105"/>
      <c r="CQ7" s="106" t="s">
        <v>41</v>
      </c>
      <c r="CR7" s="105"/>
      <c r="CS7" s="106" t="s">
        <v>42</v>
      </c>
      <c r="CT7" s="105"/>
      <c r="CU7" s="106" t="s">
        <v>43</v>
      </c>
      <c r="CV7" s="105"/>
      <c r="CW7" s="106" t="s">
        <v>44</v>
      </c>
      <c r="CX7" s="105"/>
      <c r="CY7" s="100"/>
      <c r="CZ7" s="106" t="s">
        <v>45</v>
      </c>
      <c r="DA7" s="105"/>
      <c r="DB7" s="106" t="s">
        <v>46</v>
      </c>
      <c r="DC7" s="105"/>
      <c r="DD7" s="106" t="s">
        <v>47</v>
      </c>
      <c r="DE7" s="105"/>
      <c r="DF7" s="106" t="s">
        <v>48</v>
      </c>
      <c r="DG7" s="105"/>
      <c r="DH7" s="106" t="s">
        <v>49</v>
      </c>
      <c r="DI7" s="105"/>
      <c r="DJ7" s="100"/>
      <c r="DK7" s="106" t="s">
        <v>50</v>
      </c>
      <c r="DL7" s="105"/>
      <c r="DM7" s="106" t="s">
        <v>51</v>
      </c>
      <c r="DN7" s="105"/>
      <c r="DO7" s="180"/>
      <c r="DP7" s="180"/>
      <c r="DQ7" s="180"/>
      <c r="DR7" s="180"/>
      <c r="DS7" s="180"/>
      <c r="DT7" s="180"/>
      <c r="DU7" s="180"/>
      <c r="DV7" s="180"/>
      <c r="DW7" s="180"/>
      <c r="DX7" s="180"/>
      <c r="DY7" s="180"/>
      <c r="DZ7" s="180"/>
      <c r="EA7" s="180"/>
    </row>
    <row r="8" spans="1:131" s="85" customFormat="1" x14ac:dyDescent="0.2">
      <c r="A8" s="189"/>
      <c r="B8" s="177"/>
      <c r="C8" s="177"/>
      <c r="D8" s="177"/>
      <c r="E8" s="114" t="s">
        <v>52</v>
      </c>
      <c r="F8" s="4" t="s">
        <v>53</v>
      </c>
      <c r="G8" s="115" t="s">
        <v>52</v>
      </c>
      <c r="H8" s="4" t="s">
        <v>53</v>
      </c>
      <c r="I8" s="115" t="s">
        <v>52</v>
      </c>
      <c r="J8" s="4" t="s">
        <v>53</v>
      </c>
      <c r="K8" s="115" t="s">
        <v>52</v>
      </c>
      <c r="L8" s="4" t="s">
        <v>53</v>
      </c>
      <c r="M8" s="185" t="s">
        <v>52</v>
      </c>
      <c r="N8" s="4" t="s">
        <v>53</v>
      </c>
      <c r="O8" s="165"/>
      <c r="P8" s="115" t="s">
        <v>52</v>
      </c>
      <c r="Q8" s="4" t="s">
        <v>53</v>
      </c>
      <c r="R8" s="115" t="s">
        <v>52</v>
      </c>
      <c r="S8" s="4" t="s">
        <v>53</v>
      </c>
      <c r="T8" s="115" t="s">
        <v>52</v>
      </c>
      <c r="U8" s="4" t="s">
        <v>53</v>
      </c>
      <c r="V8" s="115" t="s">
        <v>52</v>
      </c>
      <c r="W8" s="4" t="s">
        <v>53</v>
      </c>
      <c r="X8" s="185" t="s">
        <v>52</v>
      </c>
      <c r="Y8" s="4" t="s">
        <v>53</v>
      </c>
      <c r="Z8" s="165"/>
      <c r="AA8" s="115" t="s">
        <v>52</v>
      </c>
      <c r="AB8" s="4" t="s">
        <v>53</v>
      </c>
      <c r="AC8" s="115" t="s">
        <v>52</v>
      </c>
      <c r="AD8" s="4" t="s">
        <v>53</v>
      </c>
      <c r="AE8" s="115" t="s">
        <v>52</v>
      </c>
      <c r="AF8" s="4" t="s">
        <v>53</v>
      </c>
      <c r="AG8" s="115" t="s">
        <v>52</v>
      </c>
      <c r="AH8" s="4" t="s">
        <v>53</v>
      </c>
      <c r="AI8" s="185" t="s">
        <v>52</v>
      </c>
      <c r="AJ8" s="4" t="s">
        <v>53</v>
      </c>
      <c r="AK8" s="165"/>
      <c r="AL8" s="115" t="s">
        <v>52</v>
      </c>
      <c r="AM8" s="4" t="s">
        <v>53</v>
      </c>
      <c r="AN8" s="115" t="s">
        <v>52</v>
      </c>
      <c r="AO8" s="4" t="s">
        <v>53</v>
      </c>
      <c r="AP8" s="115" t="s">
        <v>52</v>
      </c>
      <c r="AQ8" s="4" t="s">
        <v>53</v>
      </c>
      <c r="AR8" s="115" t="s">
        <v>52</v>
      </c>
      <c r="AS8" s="4" t="s">
        <v>53</v>
      </c>
      <c r="AT8" s="185" t="s">
        <v>52</v>
      </c>
      <c r="AU8" s="4" t="s">
        <v>53</v>
      </c>
      <c r="AV8" s="165"/>
      <c r="AW8" s="115" t="s">
        <v>52</v>
      </c>
      <c r="AX8" s="4" t="s">
        <v>53</v>
      </c>
      <c r="AY8" s="115" t="s">
        <v>52</v>
      </c>
      <c r="AZ8" s="4" t="s">
        <v>53</v>
      </c>
      <c r="BA8" s="115" t="s">
        <v>52</v>
      </c>
      <c r="BB8" s="4" t="s">
        <v>53</v>
      </c>
      <c r="BC8" s="115" t="s">
        <v>52</v>
      </c>
      <c r="BD8" s="4" t="s">
        <v>53</v>
      </c>
      <c r="BE8" s="185" t="s">
        <v>52</v>
      </c>
      <c r="BF8" s="4" t="s">
        <v>53</v>
      </c>
      <c r="BG8" s="165"/>
      <c r="BH8" s="115" t="s">
        <v>52</v>
      </c>
      <c r="BI8" s="4" t="s">
        <v>53</v>
      </c>
      <c r="BJ8" s="115" t="s">
        <v>52</v>
      </c>
      <c r="BK8" s="4" t="s">
        <v>53</v>
      </c>
      <c r="BL8" s="115" t="s">
        <v>52</v>
      </c>
      <c r="BM8" s="4" t="s">
        <v>53</v>
      </c>
      <c r="BN8" s="115" t="s">
        <v>52</v>
      </c>
      <c r="BO8" s="4" t="s">
        <v>53</v>
      </c>
      <c r="BP8" s="185" t="s">
        <v>52</v>
      </c>
      <c r="BQ8" s="4" t="s">
        <v>53</v>
      </c>
      <c r="BR8" s="165"/>
      <c r="BS8" s="115" t="s">
        <v>52</v>
      </c>
      <c r="BT8" s="4" t="s">
        <v>53</v>
      </c>
      <c r="BU8" s="115" t="s">
        <v>52</v>
      </c>
      <c r="BV8" s="4" t="s">
        <v>53</v>
      </c>
      <c r="BW8" s="115" t="s">
        <v>52</v>
      </c>
      <c r="BX8" s="4" t="s">
        <v>53</v>
      </c>
      <c r="BY8" s="115" t="s">
        <v>52</v>
      </c>
      <c r="BZ8" s="4" t="s">
        <v>53</v>
      </c>
      <c r="CA8" s="185" t="s">
        <v>52</v>
      </c>
      <c r="CB8" s="4" t="s">
        <v>53</v>
      </c>
      <c r="CC8" s="165"/>
      <c r="CD8" s="115" t="s">
        <v>52</v>
      </c>
      <c r="CE8" s="4" t="s">
        <v>53</v>
      </c>
      <c r="CF8" s="115" t="s">
        <v>52</v>
      </c>
      <c r="CG8" s="4" t="s">
        <v>53</v>
      </c>
      <c r="CH8" s="115" t="s">
        <v>52</v>
      </c>
      <c r="CI8" s="4" t="s">
        <v>53</v>
      </c>
      <c r="CJ8" s="115" t="s">
        <v>52</v>
      </c>
      <c r="CK8" s="4" t="s">
        <v>53</v>
      </c>
      <c r="CL8" s="185" t="s">
        <v>52</v>
      </c>
      <c r="CM8" s="4" t="s">
        <v>53</v>
      </c>
      <c r="CN8" s="165"/>
      <c r="CO8" s="115" t="s">
        <v>52</v>
      </c>
      <c r="CP8" s="4" t="s">
        <v>53</v>
      </c>
      <c r="CQ8" s="115" t="s">
        <v>52</v>
      </c>
      <c r="CR8" s="4" t="s">
        <v>53</v>
      </c>
      <c r="CS8" s="115" t="s">
        <v>52</v>
      </c>
      <c r="CT8" s="4" t="s">
        <v>53</v>
      </c>
      <c r="CU8" s="115" t="s">
        <v>52</v>
      </c>
      <c r="CV8" s="4" t="s">
        <v>53</v>
      </c>
      <c r="CW8" s="185" t="s">
        <v>52</v>
      </c>
      <c r="CX8" s="4" t="s">
        <v>53</v>
      </c>
      <c r="CY8" s="165"/>
      <c r="CZ8" s="115" t="s">
        <v>52</v>
      </c>
      <c r="DA8" s="4" t="s">
        <v>53</v>
      </c>
      <c r="DB8" s="115" t="s">
        <v>52</v>
      </c>
      <c r="DC8" s="4" t="s">
        <v>53</v>
      </c>
      <c r="DD8" s="115" t="s">
        <v>52</v>
      </c>
      <c r="DE8" s="4" t="s">
        <v>53</v>
      </c>
      <c r="DF8" s="115" t="s">
        <v>52</v>
      </c>
      <c r="DG8" s="4" t="s">
        <v>53</v>
      </c>
      <c r="DH8" s="185" t="s">
        <v>52</v>
      </c>
      <c r="DI8" s="4" t="s">
        <v>53</v>
      </c>
      <c r="DJ8" s="165"/>
      <c r="DK8" s="115" t="s">
        <v>52</v>
      </c>
      <c r="DL8" s="4" t="s">
        <v>53</v>
      </c>
      <c r="DM8" s="115" t="s">
        <v>52</v>
      </c>
      <c r="DN8" s="4" t="s">
        <v>53</v>
      </c>
      <c r="DS8" s="180"/>
    </row>
    <row r="9" spans="1:131" s="85" customFormat="1" x14ac:dyDescent="0.2">
      <c r="A9" s="48"/>
      <c r="B9" s="178"/>
      <c r="C9" s="178"/>
      <c r="D9" s="178"/>
      <c r="E9" s="116"/>
      <c r="F9" s="5"/>
      <c r="G9" s="116"/>
      <c r="H9" s="5"/>
      <c r="I9" s="116"/>
      <c r="J9" s="5"/>
      <c r="K9" s="116"/>
      <c r="L9" s="5"/>
      <c r="M9" s="116"/>
      <c r="N9" s="5"/>
      <c r="O9" s="48"/>
      <c r="P9" s="116"/>
      <c r="Q9" s="5"/>
      <c r="R9" s="116"/>
      <c r="S9" s="5"/>
      <c r="T9" s="116"/>
      <c r="U9" s="5"/>
      <c r="V9" s="116"/>
      <c r="W9" s="5"/>
      <c r="X9" s="116"/>
      <c r="Y9" s="5"/>
      <c r="Z9" s="48"/>
      <c r="AA9" s="116"/>
      <c r="AB9" s="5"/>
      <c r="AC9" s="116"/>
      <c r="AD9" s="5"/>
      <c r="AE9" s="116"/>
      <c r="AF9" s="5"/>
      <c r="AG9" s="116"/>
      <c r="AH9" s="5"/>
      <c r="AI9" s="116"/>
      <c r="AJ9" s="5"/>
      <c r="AK9" s="48"/>
      <c r="AL9" s="116"/>
      <c r="AM9" s="5"/>
      <c r="AN9" s="116"/>
      <c r="AO9" s="5"/>
      <c r="AP9" s="116"/>
      <c r="AQ9" s="5"/>
      <c r="AR9" s="116"/>
      <c r="AS9" s="5"/>
      <c r="AT9" s="116"/>
      <c r="AU9" s="5"/>
      <c r="AV9" s="48"/>
      <c r="AW9" s="116"/>
      <c r="AX9" s="5"/>
      <c r="AY9" s="116"/>
      <c r="AZ9" s="5"/>
      <c r="BA9" s="116"/>
      <c r="BB9" s="5"/>
      <c r="BC9" s="116"/>
      <c r="BD9" s="5"/>
      <c r="BE9" s="116"/>
      <c r="BF9" s="5"/>
      <c r="BG9" s="48"/>
      <c r="BH9" s="116"/>
      <c r="BI9" s="5"/>
      <c r="BJ9" s="116"/>
      <c r="BK9" s="5"/>
      <c r="BL9" s="116"/>
      <c r="BM9" s="5"/>
      <c r="BN9" s="116"/>
      <c r="BO9" s="5"/>
      <c r="BP9" s="116"/>
      <c r="BQ9" s="5"/>
      <c r="BR9" s="48"/>
      <c r="BS9" s="116"/>
      <c r="BT9" s="5"/>
      <c r="BU9" s="116"/>
      <c r="BV9" s="5"/>
      <c r="BW9" s="116"/>
      <c r="BX9" s="5"/>
      <c r="BY9" s="116"/>
      <c r="BZ9" s="5"/>
      <c r="CA9" s="116"/>
      <c r="CB9" s="5"/>
      <c r="CC9" s="48"/>
      <c r="CD9" s="116"/>
      <c r="CE9" s="5"/>
      <c r="CF9" s="116"/>
      <c r="CG9" s="5"/>
      <c r="CH9" s="116"/>
      <c r="CI9" s="5"/>
      <c r="CJ9" s="116"/>
      <c r="CK9" s="5"/>
      <c r="CL9" s="116"/>
      <c r="CM9" s="5"/>
      <c r="CN9" s="48"/>
      <c r="CO9" s="116"/>
      <c r="CP9" s="5"/>
      <c r="CQ9" s="116"/>
      <c r="CR9" s="5"/>
      <c r="CS9" s="116"/>
      <c r="CT9" s="5"/>
      <c r="CU9" s="116"/>
      <c r="CV9" s="5"/>
      <c r="CW9" s="116"/>
      <c r="CX9" s="5"/>
      <c r="CY9" s="48"/>
      <c r="CZ9" s="116"/>
      <c r="DA9" s="5"/>
      <c r="DB9" s="116"/>
      <c r="DC9" s="5"/>
      <c r="DD9" s="116"/>
      <c r="DE9" s="5"/>
      <c r="DF9" s="116"/>
      <c r="DG9" s="5"/>
      <c r="DH9" s="116"/>
      <c r="DI9" s="5"/>
      <c r="DJ9" s="48"/>
      <c r="DK9" s="116"/>
      <c r="DL9" s="5"/>
      <c r="DM9" s="116"/>
      <c r="DN9" s="5"/>
    </row>
    <row r="10" spans="1:131" s="85" customFormat="1" x14ac:dyDescent="0.2">
      <c r="A10" s="49" t="s">
        <v>76</v>
      </c>
      <c r="B10" s="195">
        <f>SUM(B12:B46,B52:B77)</f>
        <v>6991955</v>
      </c>
      <c r="C10" s="195">
        <f t="shared" ref="C10:D10" si="0">SUM(C12:C46,C52:C77)</f>
        <v>6991955</v>
      </c>
      <c r="D10" s="195">
        <f t="shared" si="0"/>
        <v>0</v>
      </c>
      <c r="E10" s="195">
        <f>SUM(E12:E46,E52:E77)</f>
        <v>686496</v>
      </c>
      <c r="F10" s="11"/>
      <c r="G10" s="195">
        <f>SUM(G12:G46,G52:G77)</f>
        <v>178619</v>
      </c>
      <c r="H10" s="11"/>
      <c r="I10" s="195">
        <f>SUM(I12:I46,I52:I77)</f>
        <v>1253117</v>
      </c>
      <c r="J10" s="11"/>
      <c r="K10" s="195">
        <f>SUM(K12:K46,K52:K77)</f>
        <v>482574</v>
      </c>
      <c r="L10" s="11"/>
      <c r="M10" s="195">
        <f>SUM(M12:M46,M52:M77)</f>
        <v>5785029</v>
      </c>
      <c r="N10" s="11"/>
      <c r="O10" s="51"/>
      <c r="P10" s="195">
        <f>SUM(P12:P46,P52:P77)</f>
        <v>876092</v>
      </c>
      <c r="Q10" s="11"/>
      <c r="R10" s="195">
        <f>SUM(R12:R46,R52:R77)</f>
        <v>402554</v>
      </c>
      <c r="S10" s="11"/>
      <c r="T10" s="195">
        <f>SUM(T12:T46,T52:T77)</f>
        <v>117044</v>
      </c>
      <c r="U10" s="11"/>
      <c r="V10" s="195">
        <f>SUM(V12:V46,V52:V77)</f>
        <v>100321</v>
      </c>
      <c r="W10" s="11"/>
      <c r="X10" s="195">
        <f>SUM(X12:X46,X52:X77)</f>
        <v>2905348</v>
      </c>
      <c r="Y10" s="11"/>
      <c r="Z10" s="51"/>
      <c r="AA10" s="195">
        <f>SUM(AA12:AA46,AA52:AA77)</f>
        <v>1572701</v>
      </c>
      <c r="AB10" s="11"/>
      <c r="AC10" s="195">
        <f>SUM(AC12:AC46,AC52:AC77)</f>
        <v>208430</v>
      </c>
      <c r="AD10" s="11"/>
      <c r="AE10" s="195">
        <f>SUM(AE12:AE46,AE52:AE77)</f>
        <v>250975</v>
      </c>
      <c r="AF10" s="11"/>
      <c r="AG10" s="195">
        <f>SUM(AG12:AG46,AG52:AG77)</f>
        <v>1690204</v>
      </c>
      <c r="AH10" s="11"/>
      <c r="AI10" s="195">
        <f>SUM(AI12:AI46,AI52:AI77)</f>
        <v>977631</v>
      </c>
      <c r="AJ10" s="11"/>
      <c r="AK10" s="51"/>
      <c r="AL10" s="195">
        <f>SUM(AL12:AL46,AL52:AL77)</f>
        <v>453716</v>
      </c>
      <c r="AM10" s="11"/>
      <c r="AN10" s="195">
        <f>SUM(AN12:AN46,AN52:AN77)</f>
        <v>474248</v>
      </c>
      <c r="AO10" s="11"/>
      <c r="AP10" s="195">
        <f>SUM(AP12:AP46,AP52:AP77)</f>
        <v>626859</v>
      </c>
      <c r="AQ10" s="11"/>
      <c r="AR10" s="195">
        <f>SUM(AR12:AR46,AR52:AR77)</f>
        <v>628406</v>
      </c>
      <c r="AS10" s="11"/>
      <c r="AT10" s="195">
        <f>SUM(AT12:AT46,AT52:AT77)</f>
        <v>169852</v>
      </c>
      <c r="AU10" s="11"/>
      <c r="AV10" s="195"/>
      <c r="AW10" s="195">
        <f>SUM(AW12:AW46,AW52:AW77)</f>
        <v>740924</v>
      </c>
      <c r="AX10" s="11"/>
      <c r="AY10" s="195">
        <f>SUM(AY12:AY46,AY52:AY77)</f>
        <v>818895</v>
      </c>
      <c r="AZ10" s="11"/>
      <c r="BA10" s="195">
        <f>SUM(BA12:BA46,BA52:BA77)</f>
        <v>1502776</v>
      </c>
      <c r="BB10" s="11"/>
      <c r="BC10" s="195">
        <f>SUM(BC12:BC46,BC52:BC77)</f>
        <v>744414</v>
      </c>
      <c r="BD10" s="11"/>
      <c r="BE10" s="195">
        <f>SUM(BE12:BE46,BE52:BE77)</f>
        <v>433213</v>
      </c>
      <c r="BF10" s="11"/>
      <c r="BG10" s="51"/>
      <c r="BH10" s="195">
        <f>SUM(BH12:BH46,BH52:BH77)</f>
        <v>939419</v>
      </c>
      <c r="BI10" s="11"/>
      <c r="BJ10" s="195">
        <f>SUM(BJ12:BJ46,BJ52:BJ77)</f>
        <v>159402</v>
      </c>
      <c r="BK10" s="11"/>
      <c r="BL10" s="195">
        <f>SUM(BL12:BL46,BL52:BL77)</f>
        <v>297653</v>
      </c>
      <c r="BM10" s="11"/>
      <c r="BN10" s="195">
        <f>SUM(BN12:BN46,BN52:BN77)</f>
        <v>539491</v>
      </c>
      <c r="BO10" s="11"/>
      <c r="BP10" s="195">
        <f>SUM(BP12:BP46,BP52:BP77)</f>
        <v>180209</v>
      </c>
      <c r="BQ10" s="11"/>
      <c r="BR10" s="51"/>
      <c r="BS10" s="195">
        <f>SUM(BS12:BS46,BS52:BS77)</f>
        <v>853490</v>
      </c>
      <c r="BT10" s="11"/>
      <c r="BU10" s="195">
        <f>SUM(BU12:BU46,BU52:BU77)</f>
        <v>302997</v>
      </c>
      <c r="BV10" s="11"/>
      <c r="BW10" s="195">
        <f>SUM(BW12:BW46,BW52:BW77)</f>
        <v>2132627</v>
      </c>
      <c r="BX10" s="11"/>
      <c r="BY10" s="195">
        <f>SUM(BY12:BY46,BY52:BY77)</f>
        <v>1350225</v>
      </c>
      <c r="BZ10" s="11"/>
      <c r="CA10" s="195">
        <f>SUM(CA12:CA46,CA52:CA77)</f>
        <v>101068</v>
      </c>
      <c r="CB10" s="11"/>
      <c r="CC10" s="51"/>
      <c r="CD10" s="195">
        <f>SUM(CD12:CD46,CD52:CD77)</f>
        <v>1656092</v>
      </c>
      <c r="CE10" s="11"/>
      <c r="CF10" s="195">
        <f>SUM(CF12:CF46,CF52:CF77)</f>
        <v>632458</v>
      </c>
      <c r="CG10" s="11"/>
      <c r="CH10" s="195">
        <f>SUM(CH12:CH46,CH52:CH77)</f>
        <v>627062</v>
      </c>
      <c r="CI10" s="11"/>
      <c r="CJ10" s="195">
        <f>SUM(CJ12:CJ46,CJ52:CJ77)</f>
        <v>1471001</v>
      </c>
      <c r="CK10" s="11"/>
      <c r="CL10" s="195">
        <f>SUM(CL12:CL46,CL52:CL77)</f>
        <v>312732</v>
      </c>
      <c r="CM10" s="11"/>
      <c r="CN10" s="51"/>
      <c r="CO10" s="195">
        <f>SUM(CO12:CO46,CO52:CO77)</f>
        <v>134575</v>
      </c>
      <c r="CP10" s="11"/>
      <c r="CQ10" s="195">
        <f>SUM(CQ12:CQ46,CQ52:CQ77)</f>
        <v>615658</v>
      </c>
      <c r="CR10" s="11"/>
      <c r="CS10" s="195">
        <f>SUM(CS12:CS46,CS52:CS77)</f>
        <v>124901</v>
      </c>
      <c r="CT10" s="11"/>
      <c r="CU10" s="195">
        <f>SUM(CU12:CU46,CU52:CU77)</f>
        <v>940993</v>
      </c>
      <c r="CV10" s="11"/>
      <c r="CW10" s="195">
        <f>SUM(CW12:CW46,CW52:CW77)</f>
        <v>4118183</v>
      </c>
      <c r="CX10" s="11"/>
      <c r="CY10" s="51"/>
      <c r="CZ10" s="195">
        <f>SUM(CZ12:CZ46,CZ52:CZ77)</f>
        <v>440744</v>
      </c>
      <c r="DA10" s="11"/>
      <c r="DB10" s="195">
        <f>SUM(DB12:DB46,DB52:DB77)</f>
        <v>83353</v>
      </c>
      <c r="DC10" s="11"/>
      <c r="DD10" s="195">
        <f>SUM(DD12:DD46,DD52:DD77)</f>
        <v>1178165</v>
      </c>
      <c r="DE10" s="11"/>
      <c r="DF10" s="195">
        <f>SUM(DF12:DF46,DF52:DF77)</f>
        <v>1067869</v>
      </c>
      <c r="DG10" s="11"/>
      <c r="DH10" s="195">
        <f>SUM(DH12:DH46,DH52:DH77)</f>
        <v>216756</v>
      </c>
      <c r="DI10" s="11"/>
      <c r="DJ10" s="51"/>
      <c r="DK10" s="195">
        <f>SUM(DK12:DK46,DK52:DK77)</f>
        <v>799346</v>
      </c>
      <c r="DL10" s="11"/>
      <c r="DM10" s="195">
        <f>SUM(DM12:DM46,DM52:DM77)</f>
        <v>86691</v>
      </c>
      <c r="DN10" s="11"/>
    </row>
    <row r="11" spans="1:131" s="85" customFormat="1" x14ac:dyDescent="0.2">
      <c r="A11" s="51"/>
      <c r="B11" s="179"/>
      <c r="C11" s="179"/>
      <c r="D11" s="179"/>
      <c r="E11" s="195"/>
      <c r="F11" s="11"/>
      <c r="G11" s="119"/>
      <c r="H11" s="11"/>
      <c r="I11" s="119"/>
      <c r="J11" s="11"/>
      <c r="K11" s="119"/>
      <c r="L11" s="11"/>
      <c r="M11" s="119"/>
      <c r="N11" s="11"/>
      <c r="O11" s="51"/>
      <c r="P11" s="119"/>
      <c r="Q11" s="11"/>
      <c r="R11" s="119"/>
      <c r="S11" s="11"/>
      <c r="T11" s="119"/>
      <c r="U11" s="11"/>
      <c r="V11" s="119"/>
      <c r="W11" s="11"/>
      <c r="X11" s="119"/>
      <c r="Y11" s="11"/>
      <c r="Z11" s="51"/>
      <c r="AA11" s="119"/>
      <c r="AB11" s="11"/>
      <c r="AC11" s="119"/>
      <c r="AD11" s="11"/>
      <c r="AE11" s="195"/>
      <c r="AF11" s="11"/>
      <c r="AG11" s="119"/>
      <c r="AH11" s="11"/>
      <c r="AI11" s="119"/>
      <c r="AJ11" s="11"/>
      <c r="AK11" s="51"/>
      <c r="AL11" s="119"/>
      <c r="AM11" s="11"/>
      <c r="AN11" s="119"/>
      <c r="AO11" s="11"/>
      <c r="AP11" s="119"/>
      <c r="AQ11" s="11"/>
      <c r="AR11" s="119"/>
      <c r="AS11" s="11"/>
      <c r="AT11" s="119"/>
      <c r="AU11" s="11"/>
      <c r="AV11" s="51"/>
      <c r="AW11" s="119"/>
      <c r="AX11" s="11"/>
      <c r="AY11" s="119"/>
      <c r="AZ11" s="11"/>
      <c r="BA11" s="119"/>
      <c r="BB11" s="11"/>
      <c r="BC11" s="119"/>
      <c r="BD11" s="11"/>
      <c r="BE11" s="119"/>
      <c r="BF11" s="11"/>
      <c r="BG11" s="51"/>
      <c r="BH11" s="119"/>
      <c r="BI11" s="11"/>
      <c r="BJ11" s="119"/>
      <c r="BK11" s="11"/>
      <c r="BL11" s="119"/>
      <c r="BM11" s="11"/>
      <c r="BN11" s="119"/>
      <c r="BO11" s="11"/>
      <c r="BP11" s="119"/>
      <c r="BQ11" s="11"/>
      <c r="BR11" s="51"/>
      <c r="BS11" s="119"/>
      <c r="BT11" s="11"/>
      <c r="BU11" s="119"/>
      <c r="BV11" s="11"/>
      <c r="BW11" s="119"/>
      <c r="BX11" s="11"/>
      <c r="BY11" s="119"/>
      <c r="BZ11" s="11"/>
      <c r="CA11" s="119"/>
      <c r="CB11" s="11"/>
      <c r="CC11" s="51"/>
      <c r="CD11" s="119"/>
      <c r="CE11" s="11"/>
      <c r="CF11" s="119"/>
      <c r="CG11" s="11"/>
      <c r="CH11" s="119"/>
      <c r="CI11" s="11"/>
      <c r="CJ11" s="119"/>
      <c r="CK11" s="11"/>
      <c r="CL11" s="119"/>
      <c r="CM11" s="11"/>
      <c r="CN11" s="51"/>
      <c r="CO11" s="119"/>
      <c r="CP11" s="11"/>
      <c r="CQ11" s="119"/>
      <c r="CR11" s="11"/>
      <c r="CS11" s="119"/>
      <c r="CT11" s="11"/>
      <c r="CU11" s="119"/>
      <c r="CV11" s="11"/>
      <c r="CW11" s="119"/>
      <c r="CX11" s="11"/>
      <c r="CY11" s="51"/>
      <c r="CZ11" s="119"/>
      <c r="DA11" s="11"/>
      <c r="DB11" s="119"/>
      <c r="DC11" s="11"/>
      <c r="DD11" s="119"/>
      <c r="DE11" s="11"/>
      <c r="DF11" s="119"/>
      <c r="DG11" s="11"/>
      <c r="DH11" s="119"/>
      <c r="DI11" s="11"/>
      <c r="DJ11" s="51"/>
      <c r="DK11" s="119"/>
      <c r="DL11" s="11"/>
      <c r="DM11" s="119"/>
      <c r="DN11" s="11"/>
    </row>
    <row r="12" spans="1:131" x14ac:dyDescent="0.2">
      <c r="A12" s="52" t="s">
        <v>0</v>
      </c>
      <c r="B12" s="196">
        <f>INDEX($10:$10,1,MATCH($A12,$7:$7,0))-INDEX($E$12:$DN$77,MATCH($A12,$A$12:$A$77,0),MATCH($A12,$E$7:$DN$7,0))</f>
        <v>106681</v>
      </c>
      <c r="C12" s="196">
        <f>SUM(E12,G12,I12,K12,M12,P12,R12,T12,V12,X12,AA12,AC12,AE12,AG12,AI12,AL12,AN12,AP12,AR12,AT12,AW12,AY12,BA12,BC12,BE12,BH12,BJ12,BL12,BN12,BP12,BS12,BU12,BW12,BY12,CA12,CD12,CF12,CH12,CJ12,CL12,CO12,CQ12,CS12,CU12,CW12,CZ12,DB12,DD12,DF12,DH12,DK12,DM12)-INDEX($E$12:$DN$77,MATCH($A12,$A$12:$A$77,0),MATCH($A12,$E$7:$DN$7,0))</f>
        <v>124658</v>
      </c>
      <c r="D12" s="196">
        <f>C12-B12</f>
        <v>17977</v>
      </c>
      <c r="E12" s="117">
        <v>579815</v>
      </c>
      <c r="F12" s="50">
        <v>18712.400933000001</v>
      </c>
      <c r="G12" s="117">
        <v>982</v>
      </c>
      <c r="H12" s="50">
        <v>787.64723217000005</v>
      </c>
      <c r="I12" s="117">
        <v>1183</v>
      </c>
      <c r="J12" s="50">
        <v>831.97808239000005</v>
      </c>
      <c r="K12" s="117">
        <v>373</v>
      </c>
      <c r="L12" s="50">
        <v>310.15012524999997</v>
      </c>
      <c r="M12" s="117">
        <v>4447</v>
      </c>
      <c r="N12" s="50">
        <v>2040.0667312999999</v>
      </c>
      <c r="O12" s="52" t="s">
        <v>0</v>
      </c>
      <c r="P12" s="117">
        <v>1191</v>
      </c>
      <c r="Q12" s="50">
        <v>722.52568560999998</v>
      </c>
      <c r="R12" s="117">
        <v>130</v>
      </c>
      <c r="S12" s="50">
        <v>181.70475207999999</v>
      </c>
      <c r="T12" s="117">
        <v>212</v>
      </c>
      <c r="U12" s="50">
        <v>337.81247547999999</v>
      </c>
      <c r="V12" s="117">
        <v>99</v>
      </c>
      <c r="W12" s="50">
        <v>134.51433664999999</v>
      </c>
      <c r="X12" s="117">
        <v>15799</v>
      </c>
      <c r="Y12" s="50">
        <v>3202.0449173000002</v>
      </c>
      <c r="Z12" s="52" t="s">
        <v>0</v>
      </c>
      <c r="AA12" s="117">
        <v>20889</v>
      </c>
      <c r="AB12" s="50">
        <v>3782.0907950999999</v>
      </c>
      <c r="AC12" s="117">
        <v>786</v>
      </c>
      <c r="AD12" s="50">
        <v>540.30412521000005</v>
      </c>
      <c r="AE12" s="117">
        <v>1072</v>
      </c>
      <c r="AF12" s="50">
        <v>669.07167325</v>
      </c>
      <c r="AG12" s="117">
        <v>3177</v>
      </c>
      <c r="AH12" s="50">
        <v>1485.8352657999999</v>
      </c>
      <c r="AI12" s="117">
        <v>3946</v>
      </c>
      <c r="AJ12" s="50">
        <v>2079.0575097000001</v>
      </c>
      <c r="AK12" s="52" t="s">
        <v>0</v>
      </c>
      <c r="AL12" s="117">
        <v>458</v>
      </c>
      <c r="AM12" s="50">
        <v>436.90407221999999</v>
      </c>
      <c r="AN12" s="117">
        <v>457</v>
      </c>
      <c r="AO12" s="50">
        <v>380.90631253999999</v>
      </c>
      <c r="AP12" s="117">
        <v>1765</v>
      </c>
      <c r="AQ12" s="50">
        <v>1034.0070780000001</v>
      </c>
      <c r="AR12" s="117">
        <v>4174</v>
      </c>
      <c r="AS12" s="50">
        <v>1687.9214262</v>
      </c>
      <c r="AT12" s="117">
        <v>710</v>
      </c>
      <c r="AU12" s="50">
        <v>593.67762842000002</v>
      </c>
      <c r="AV12" s="52" t="s">
        <v>0</v>
      </c>
      <c r="AW12" s="117">
        <v>2709</v>
      </c>
      <c r="AX12" s="50">
        <v>2308.3157925</v>
      </c>
      <c r="AY12" s="117">
        <v>104</v>
      </c>
      <c r="AZ12" s="50">
        <v>147.93617707999999</v>
      </c>
      <c r="BA12" s="117">
        <v>3964</v>
      </c>
      <c r="BB12" s="50">
        <v>2102.5096945</v>
      </c>
      <c r="BC12" s="117">
        <v>621</v>
      </c>
      <c r="BD12" s="50">
        <v>447.21980610999998</v>
      </c>
      <c r="BE12" s="117">
        <v>7941</v>
      </c>
      <c r="BF12" s="50">
        <v>3446.8040879999999</v>
      </c>
      <c r="BG12" s="52" t="s">
        <v>0</v>
      </c>
      <c r="BH12" s="117">
        <v>1069</v>
      </c>
      <c r="BI12" s="50">
        <v>561.44924806999995</v>
      </c>
      <c r="BJ12" s="117">
        <v>456</v>
      </c>
      <c r="BK12" s="50">
        <v>457.87356820999997</v>
      </c>
      <c r="BL12" s="117">
        <v>0</v>
      </c>
      <c r="BM12" s="50">
        <v>273</v>
      </c>
      <c r="BN12" s="117">
        <v>567</v>
      </c>
      <c r="BO12" s="50">
        <v>575.83776580999995</v>
      </c>
      <c r="BP12" s="117">
        <v>99</v>
      </c>
      <c r="BQ12" s="50">
        <v>132.66698084000001</v>
      </c>
      <c r="BR12" s="52" t="s">
        <v>0</v>
      </c>
      <c r="BS12" s="117">
        <v>664</v>
      </c>
      <c r="BT12" s="50">
        <v>838.38946446</v>
      </c>
      <c r="BU12" s="117">
        <v>404</v>
      </c>
      <c r="BV12" s="50">
        <v>285.15732191000001</v>
      </c>
      <c r="BW12" s="117">
        <v>2463</v>
      </c>
      <c r="BX12" s="50">
        <v>1343.9611241</v>
      </c>
      <c r="BY12" s="117">
        <v>7152</v>
      </c>
      <c r="BZ12" s="50">
        <v>2515.7668892000002</v>
      </c>
      <c r="CA12" s="117">
        <v>39</v>
      </c>
      <c r="CB12" s="50">
        <v>63.460552362999998</v>
      </c>
      <c r="CC12" s="52" t="s">
        <v>0</v>
      </c>
      <c r="CD12" s="117">
        <v>3265</v>
      </c>
      <c r="CE12" s="50">
        <v>1487.9871118999999</v>
      </c>
      <c r="CF12" s="117">
        <v>1316</v>
      </c>
      <c r="CG12" s="50">
        <v>1098.8251540000001</v>
      </c>
      <c r="CH12" s="117">
        <v>125</v>
      </c>
      <c r="CI12" s="50">
        <v>132.69400428</v>
      </c>
      <c r="CJ12" s="117">
        <v>1015</v>
      </c>
      <c r="CK12" s="50">
        <v>616.66956012000003</v>
      </c>
      <c r="CL12" s="117">
        <v>583</v>
      </c>
      <c r="CM12" s="50">
        <v>626.97249546</v>
      </c>
      <c r="CN12" s="52" t="s">
        <v>0</v>
      </c>
      <c r="CO12" s="117">
        <v>448</v>
      </c>
      <c r="CP12" s="50">
        <v>602.64783235000004</v>
      </c>
      <c r="CQ12" s="117">
        <v>2445</v>
      </c>
      <c r="CR12" s="50">
        <v>971.05779575999998</v>
      </c>
      <c r="CS12" s="117">
        <v>0</v>
      </c>
      <c r="CT12" s="50">
        <v>273</v>
      </c>
      <c r="CU12" s="117">
        <v>7948</v>
      </c>
      <c r="CV12" s="50">
        <v>2312.5609276</v>
      </c>
      <c r="CW12" s="117">
        <v>8718</v>
      </c>
      <c r="CX12" s="50">
        <v>2830.7164828</v>
      </c>
      <c r="CY12" s="52" t="s">
        <v>0</v>
      </c>
      <c r="CZ12" s="117">
        <v>382</v>
      </c>
      <c r="DA12" s="50">
        <v>322.13976660999998</v>
      </c>
      <c r="DB12" s="117">
        <v>0</v>
      </c>
      <c r="DC12" s="50">
        <v>273</v>
      </c>
      <c r="DD12" s="117">
        <v>5821</v>
      </c>
      <c r="DE12" s="50">
        <v>1899.6514202000001</v>
      </c>
      <c r="DF12" s="117">
        <v>991</v>
      </c>
      <c r="DG12" s="50">
        <v>356.04029018</v>
      </c>
      <c r="DH12" s="117">
        <v>215</v>
      </c>
      <c r="DI12" s="50">
        <v>215.30875825999999</v>
      </c>
      <c r="DJ12" s="52" t="s">
        <v>0</v>
      </c>
      <c r="DK12" s="117">
        <v>1026</v>
      </c>
      <c r="DL12" s="50">
        <v>622.1380431</v>
      </c>
      <c r="DM12" s="117">
        <v>258</v>
      </c>
      <c r="DN12" s="50">
        <v>248.90051374999999</v>
      </c>
    </row>
    <row r="13" spans="1:131" x14ac:dyDescent="0.2">
      <c r="A13" s="52" t="s">
        <v>1</v>
      </c>
      <c r="B13" s="196">
        <f>INDEX($10:$10,1,MATCH($A13,$7:$7,0))-INDEX($E$12:$DN$77,MATCH($A13,$A$12:$A$77,0),MATCH($A13,$E$7:$DN$7,0))</f>
        <v>71568</v>
      </c>
      <c r="C13" s="196">
        <f t="shared" ref="C13:C16" si="1">SUM(E13,G13,I13,K13,M13,P13,R13,T13,V13,X13,AA13,AC13,AE13,AG13,AI13,AL13,AN13,AP13,AR13,AT13,AW13,AY13,BA13,BC13,BE13,BH13,BJ13,BL13,BN13,BP13,BS13,BU13,BW13,BY13,CA13,CD13,CF13,CH13,CJ13,CL13,CO13,CQ13,CS13,CU13,CW13,CZ13,DB13,DD13,DF13,DH13,DK13,DM13)-INDEX($E$12:$DN$77,MATCH($A13,$A$12:$A$77,0),MATCH($A13,$E$7:$DN$7,0))</f>
        <v>40474</v>
      </c>
      <c r="D13" s="196">
        <f t="shared" ref="D13:D16" si="2">C13-B13</f>
        <v>-31094</v>
      </c>
      <c r="E13" s="117">
        <v>1390</v>
      </c>
      <c r="F13" s="50">
        <v>1676.700576</v>
      </c>
      <c r="G13" s="117">
        <v>107051</v>
      </c>
      <c r="H13" s="50">
        <v>7517.9897010000004</v>
      </c>
      <c r="I13" s="117">
        <v>1285</v>
      </c>
      <c r="J13" s="50">
        <v>551.93758162999995</v>
      </c>
      <c r="K13" s="117">
        <v>209</v>
      </c>
      <c r="L13" s="50">
        <v>253.93360476000001</v>
      </c>
      <c r="M13" s="117">
        <v>3780</v>
      </c>
      <c r="N13" s="50">
        <v>1483.8548776</v>
      </c>
      <c r="O13" s="52" t="s">
        <v>1</v>
      </c>
      <c r="P13" s="117">
        <v>1460</v>
      </c>
      <c r="Q13" s="50">
        <v>1212.9132279999999</v>
      </c>
      <c r="R13" s="117">
        <v>313</v>
      </c>
      <c r="S13" s="50">
        <v>451.21603356999998</v>
      </c>
      <c r="T13" s="117">
        <v>86</v>
      </c>
      <c r="U13" s="50">
        <v>106.62087518</v>
      </c>
      <c r="V13" s="117">
        <v>47</v>
      </c>
      <c r="W13" s="50">
        <v>79.616980365000003</v>
      </c>
      <c r="X13" s="117">
        <v>2581</v>
      </c>
      <c r="Y13" s="50">
        <v>1588.2249672999999</v>
      </c>
      <c r="Z13" s="52" t="s">
        <v>1</v>
      </c>
      <c r="AA13" s="117">
        <v>3114</v>
      </c>
      <c r="AB13" s="50">
        <v>2073.7989212000002</v>
      </c>
      <c r="AC13" s="117">
        <v>374</v>
      </c>
      <c r="AD13" s="50">
        <v>284.73781085000002</v>
      </c>
      <c r="AE13" s="117">
        <v>743</v>
      </c>
      <c r="AF13" s="50">
        <v>575.43289768</v>
      </c>
      <c r="AG13" s="117">
        <v>271</v>
      </c>
      <c r="AH13" s="50">
        <v>265.37679218</v>
      </c>
      <c r="AI13" s="117">
        <v>643</v>
      </c>
      <c r="AJ13" s="50">
        <v>397.23412179000002</v>
      </c>
      <c r="AK13" s="52" t="s">
        <v>1</v>
      </c>
      <c r="AL13" s="117">
        <v>246</v>
      </c>
      <c r="AM13" s="50">
        <v>224.96780874999999</v>
      </c>
      <c r="AN13" s="117">
        <v>49</v>
      </c>
      <c r="AO13" s="50">
        <v>99.130189580000007</v>
      </c>
      <c r="AP13" s="117">
        <v>155</v>
      </c>
      <c r="AQ13" s="50">
        <v>257.77129004</v>
      </c>
      <c r="AR13" s="117">
        <v>1975</v>
      </c>
      <c r="AS13" s="50">
        <v>1929.184086</v>
      </c>
      <c r="AT13" s="117">
        <v>129</v>
      </c>
      <c r="AU13" s="50">
        <v>176.68632492</v>
      </c>
      <c r="AV13" s="52" t="s">
        <v>1</v>
      </c>
      <c r="AW13" s="117">
        <v>642</v>
      </c>
      <c r="AX13" s="50">
        <v>953.43559991999996</v>
      </c>
      <c r="AY13" s="117">
        <v>24</v>
      </c>
      <c r="AZ13" s="50">
        <v>39.180709315999998</v>
      </c>
      <c r="BA13" s="117">
        <v>748</v>
      </c>
      <c r="BB13" s="50">
        <v>567.65289029999997</v>
      </c>
      <c r="BC13" s="117">
        <v>1753</v>
      </c>
      <c r="BD13" s="50">
        <v>1308.4101364999999</v>
      </c>
      <c r="BE13" s="117">
        <v>91</v>
      </c>
      <c r="BF13" s="50">
        <v>129.36071236000001</v>
      </c>
      <c r="BG13" s="52" t="s">
        <v>1</v>
      </c>
      <c r="BH13" s="117">
        <v>782</v>
      </c>
      <c r="BI13" s="50">
        <v>675.28983139000002</v>
      </c>
      <c r="BJ13" s="117">
        <v>1372</v>
      </c>
      <c r="BK13" s="50">
        <v>1026.980364</v>
      </c>
      <c r="BL13" s="117">
        <v>40</v>
      </c>
      <c r="BM13" s="50">
        <v>51.413816443000002</v>
      </c>
      <c r="BN13" s="117">
        <v>314</v>
      </c>
      <c r="BO13" s="50">
        <v>216.86378834000001</v>
      </c>
      <c r="BP13" s="117">
        <v>38</v>
      </c>
      <c r="BQ13" s="50">
        <v>73.962829447999994</v>
      </c>
      <c r="BR13" s="52" t="s">
        <v>1</v>
      </c>
      <c r="BS13" s="117">
        <v>327</v>
      </c>
      <c r="BT13" s="50">
        <v>386.07417557999997</v>
      </c>
      <c r="BU13" s="117">
        <v>70</v>
      </c>
      <c r="BV13" s="50">
        <v>125.00051822</v>
      </c>
      <c r="BW13" s="117">
        <v>718</v>
      </c>
      <c r="BX13" s="50">
        <v>597.02022416</v>
      </c>
      <c r="BY13" s="117">
        <v>288</v>
      </c>
      <c r="BZ13" s="50">
        <v>211.34281145</v>
      </c>
      <c r="CA13" s="117">
        <v>17</v>
      </c>
      <c r="CB13" s="50">
        <v>47.859323660999998</v>
      </c>
      <c r="CC13" s="52" t="s">
        <v>1</v>
      </c>
      <c r="CD13" s="117">
        <v>1292</v>
      </c>
      <c r="CE13" s="50">
        <v>1027.0223903999999</v>
      </c>
      <c r="CF13" s="117">
        <v>407</v>
      </c>
      <c r="CG13" s="50">
        <v>427.12259485999999</v>
      </c>
      <c r="CH13" s="117">
        <v>1342</v>
      </c>
      <c r="CI13" s="50">
        <v>765.69378383000003</v>
      </c>
      <c r="CJ13" s="117">
        <v>476</v>
      </c>
      <c r="CK13" s="50">
        <v>303.00725855000002</v>
      </c>
      <c r="CL13" s="117">
        <v>48</v>
      </c>
      <c r="CM13" s="50">
        <v>82.781264245000003</v>
      </c>
      <c r="CN13" s="52" t="s">
        <v>1</v>
      </c>
      <c r="CO13" s="117">
        <v>0</v>
      </c>
      <c r="CP13" s="50">
        <v>244</v>
      </c>
      <c r="CQ13" s="117">
        <v>375</v>
      </c>
      <c r="CR13" s="50">
        <v>317.87981022000002</v>
      </c>
      <c r="CS13" s="117">
        <v>314</v>
      </c>
      <c r="CT13" s="50">
        <v>420.33612835999998</v>
      </c>
      <c r="CU13" s="117">
        <v>1229</v>
      </c>
      <c r="CV13" s="50">
        <v>1222.5668885</v>
      </c>
      <c r="CW13" s="117">
        <v>2729</v>
      </c>
      <c r="CX13" s="50">
        <v>1611.3226340000001</v>
      </c>
      <c r="CY13" s="52" t="s">
        <v>1</v>
      </c>
      <c r="CZ13" s="117">
        <v>786</v>
      </c>
      <c r="DA13" s="50">
        <v>781.88166889000001</v>
      </c>
      <c r="DB13" s="117">
        <v>0</v>
      </c>
      <c r="DC13" s="50">
        <v>244</v>
      </c>
      <c r="DD13" s="117">
        <v>264</v>
      </c>
      <c r="DE13" s="50">
        <v>217.64537401000001</v>
      </c>
      <c r="DF13" s="117">
        <v>3620</v>
      </c>
      <c r="DG13" s="50">
        <v>1512.597671</v>
      </c>
      <c r="DH13" s="117">
        <v>0</v>
      </c>
      <c r="DI13" s="50">
        <v>244</v>
      </c>
      <c r="DJ13" s="52" t="s">
        <v>1</v>
      </c>
      <c r="DK13" s="117">
        <v>1048</v>
      </c>
      <c r="DL13" s="50">
        <v>945.84145570999999</v>
      </c>
      <c r="DM13" s="117">
        <v>470</v>
      </c>
      <c r="DN13" s="50">
        <v>811.64965131999998</v>
      </c>
    </row>
    <row r="14" spans="1:131" x14ac:dyDescent="0.2">
      <c r="A14" s="52" t="s">
        <v>2</v>
      </c>
      <c r="B14" s="196">
        <f>INDEX($10:$10,1,MATCH($A14,$7:$7,0))-INDEX($E$12:$DN$77,MATCH($A14,$A$12:$A$77,0),MATCH($A14,$E$7:$DN$7,0))</f>
        <v>197213</v>
      </c>
      <c r="C14" s="196">
        <f t="shared" si="1"/>
        <v>226457</v>
      </c>
      <c r="D14" s="196">
        <f t="shared" si="2"/>
        <v>29244</v>
      </c>
      <c r="E14" s="117">
        <v>392</v>
      </c>
      <c r="F14" s="50">
        <v>343.45319140999999</v>
      </c>
      <c r="G14" s="117">
        <v>2249</v>
      </c>
      <c r="H14" s="50">
        <v>1200.9249239999999</v>
      </c>
      <c r="I14" s="117">
        <v>1055904</v>
      </c>
      <c r="J14" s="50">
        <v>32273.726078</v>
      </c>
      <c r="K14" s="117">
        <v>1818</v>
      </c>
      <c r="L14" s="50">
        <v>940.81100819999995</v>
      </c>
      <c r="M14" s="117">
        <v>46921</v>
      </c>
      <c r="N14" s="50">
        <v>5970.4117550999999</v>
      </c>
      <c r="O14" s="52" t="s">
        <v>2</v>
      </c>
      <c r="P14" s="117">
        <v>7836</v>
      </c>
      <c r="Q14" s="50">
        <v>1844.1737633</v>
      </c>
      <c r="R14" s="117">
        <v>1418</v>
      </c>
      <c r="S14" s="50">
        <v>830.71653064999998</v>
      </c>
      <c r="T14" s="117">
        <v>131</v>
      </c>
      <c r="U14" s="50">
        <v>163.88526637999999</v>
      </c>
      <c r="V14" s="117">
        <v>890</v>
      </c>
      <c r="W14" s="50">
        <v>805.86567177999996</v>
      </c>
      <c r="X14" s="117">
        <v>4931</v>
      </c>
      <c r="Y14" s="50">
        <v>1833.2910236</v>
      </c>
      <c r="Z14" s="52" t="s">
        <v>2</v>
      </c>
      <c r="AA14" s="117">
        <v>6076</v>
      </c>
      <c r="AB14" s="50">
        <v>2100.2935539999999</v>
      </c>
      <c r="AC14" s="117">
        <v>3943</v>
      </c>
      <c r="AD14" s="50">
        <v>2465.4359229000002</v>
      </c>
      <c r="AE14" s="117">
        <v>2737</v>
      </c>
      <c r="AF14" s="50">
        <v>1506.2753994</v>
      </c>
      <c r="AG14" s="117">
        <v>13111</v>
      </c>
      <c r="AH14" s="50">
        <v>3640.2908183</v>
      </c>
      <c r="AI14" s="117">
        <v>4992</v>
      </c>
      <c r="AJ14" s="50">
        <v>2368.3329853</v>
      </c>
      <c r="AK14" s="52" t="s">
        <v>2</v>
      </c>
      <c r="AL14" s="117">
        <v>3219</v>
      </c>
      <c r="AM14" s="50">
        <v>1524.2380840000001</v>
      </c>
      <c r="AN14" s="117">
        <v>2461</v>
      </c>
      <c r="AO14" s="50">
        <v>1414.9571991</v>
      </c>
      <c r="AP14" s="117">
        <v>830</v>
      </c>
      <c r="AQ14" s="50">
        <v>629.83181188000003</v>
      </c>
      <c r="AR14" s="117">
        <v>1741</v>
      </c>
      <c r="AS14" s="50">
        <v>1217.1971275999999</v>
      </c>
      <c r="AT14" s="117">
        <v>806</v>
      </c>
      <c r="AU14" s="50">
        <v>475.63205822999998</v>
      </c>
      <c r="AV14" s="52" t="s">
        <v>2</v>
      </c>
      <c r="AW14" s="117">
        <v>1265</v>
      </c>
      <c r="AX14" s="50">
        <v>747.44200447000003</v>
      </c>
      <c r="AY14" s="117">
        <v>1764</v>
      </c>
      <c r="AZ14" s="50">
        <v>812.54483182000001</v>
      </c>
      <c r="BA14" s="117">
        <v>10923</v>
      </c>
      <c r="BB14" s="50">
        <v>3387.7105996999999</v>
      </c>
      <c r="BC14" s="117">
        <v>6161</v>
      </c>
      <c r="BD14" s="50">
        <v>2350.9557657</v>
      </c>
      <c r="BE14" s="117">
        <v>388</v>
      </c>
      <c r="BF14" s="50">
        <v>419.14151303</v>
      </c>
      <c r="BG14" s="52" t="s">
        <v>2</v>
      </c>
      <c r="BH14" s="117">
        <v>3606</v>
      </c>
      <c r="BI14" s="50">
        <v>2311.2747884999999</v>
      </c>
      <c r="BJ14" s="117">
        <v>1149</v>
      </c>
      <c r="BK14" s="50">
        <v>689.13230112999997</v>
      </c>
      <c r="BL14" s="117">
        <v>3224</v>
      </c>
      <c r="BM14" s="50">
        <v>2557.9888845999999</v>
      </c>
      <c r="BN14" s="117">
        <v>8666</v>
      </c>
      <c r="BO14" s="50">
        <v>2796.599303</v>
      </c>
      <c r="BP14" s="117">
        <v>1114</v>
      </c>
      <c r="BQ14" s="50">
        <v>930.21230128000002</v>
      </c>
      <c r="BR14" s="52" t="s">
        <v>2</v>
      </c>
      <c r="BS14" s="117">
        <v>2094</v>
      </c>
      <c r="BT14" s="50">
        <v>1166.6210802000001</v>
      </c>
      <c r="BU14" s="117">
        <v>8707</v>
      </c>
      <c r="BV14" s="50">
        <v>3067.7178905999999</v>
      </c>
      <c r="BW14" s="117">
        <v>4775</v>
      </c>
      <c r="BX14" s="50">
        <v>1872.3212665000001</v>
      </c>
      <c r="BY14" s="117">
        <v>3996</v>
      </c>
      <c r="BZ14" s="50">
        <v>1948.1853828999999</v>
      </c>
      <c r="CA14" s="117">
        <v>1039</v>
      </c>
      <c r="CB14" s="50">
        <v>708.39724278999995</v>
      </c>
      <c r="CC14" s="52" t="s">
        <v>2</v>
      </c>
      <c r="CD14" s="117">
        <v>4829</v>
      </c>
      <c r="CE14" s="50">
        <v>1596.8512880999999</v>
      </c>
      <c r="CF14" s="117">
        <v>1594</v>
      </c>
      <c r="CG14" s="50">
        <v>637.33337891999997</v>
      </c>
      <c r="CH14" s="117">
        <v>5407</v>
      </c>
      <c r="CI14" s="50">
        <v>2119.6175764</v>
      </c>
      <c r="CJ14" s="117">
        <v>4344</v>
      </c>
      <c r="CK14" s="50">
        <v>1629.6966514999999</v>
      </c>
      <c r="CL14" s="117">
        <v>467</v>
      </c>
      <c r="CM14" s="50">
        <v>458.18801908</v>
      </c>
      <c r="CN14" s="52" t="s">
        <v>2</v>
      </c>
      <c r="CO14" s="117">
        <v>282</v>
      </c>
      <c r="CP14" s="50">
        <v>374.82435908999997</v>
      </c>
      <c r="CQ14" s="117">
        <v>914</v>
      </c>
      <c r="CR14" s="50">
        <v>597.40491385999997</v>
      </c>
      <c r="CS14" s="117">
        <v>1191</v>
      </c>
      <c r="CT14" s="50">
        <v>844.68835883999998</v>
      </c>
      <c r="CU14" s="117">
        <v>215</v>
      </c>
      <c r="CV14" s="50">
        <v>203.54706475</v>
      </c>
      <c r="CW14" s="117">
        <v>12278</v>
      </c>
      <c r="CX14" s="50">
        <v>3474.7884847999999</v>
      </c>
      <c r="CY14" s="52" t="s">
        <v>2</v>
      </c>
      <c r="CZ14" s="117">
        <v>7997</v>
      </c>
      <c r="DA14" s="50">
        <v>3412.7150136999999</v>
      </c>
      <c r="DB14" s="117">
        <v>61</v>
      </c>
      <c r="DC14" s="50">
        <v>100.45819845</v>
      </c>
      <c r="DD14" s="117">
        <v>4521</v>
      </c>
      <c r="DE14" s="50">
        <v>1412.1810988</v>
      </c>
      <c r="DF14" s="117">
        <v>11148</v>
      </c>
      <c r="DG14" s="50">
        <v>2587.9010914999999</v>
      </c>
      <c r="DH14" s="117">
        <v>781</v>
      </c>
      <c r="DI14" s="50">
        <v>725.53293315999997</v>
      </c>
      <c r="DJ14" s="52" t="s">
        <v>2</v>
      </c>
      <c r="DK14" s="117">
        <v>3795</v>
      </c>
      <c r="DL14" s="50">
        <v>1486.7360388</v>
      </c>
      <c r="DM14" s="117">
        <v>1260</v>
      </c>
      <c r="DN14" s="50">
        <v>861.21138895000001</v>
      </c>
    </row>
    <row r="15" spans="1:131" x14ac:dyDescent="0.2">
      <c r="A15" s="52" t="s">
        <v>3</v>
      </c>
      <c r="B15" s="196">
        <f>INDEX($10:$10,1,MATCH($A15,$7:$7,0))-INDEX($E$12:$DN$77,MATCH($A15,$A$12:$A$77,0),MATCH($A15,$E$7:$DN$7,0))</f>
        <v>65829</v>
      </c>
      <c r="C15" s="196">
        <f t="shared" si="1"/>
        <v>85857</v>
      </c>
      <c r="D15" s="196">
        <f t="shared" si="2"/>
        <v>20028</v>
      </c>
      <c r="E15" s="117">
        <v>443</v>
      </c>
      <c r="F15" s="50">
        <v>320.68683276000002</v>
      </c>
      <c r="G15" s="117">
        <v>968</v>
      </c>
      <c r="H15" s="50">
        <v>1088.8843869</v>
      </c>
      <c r="I15" s="117">
        <v>1365</v>
      </c>
      <c r="J15" s="50">
        <v>842.07604630000003</v>
      </c>
      <c r="K15" s="117">
        <v>416745</v>
      </c>
      <c r="L15" s="50">
        <v>17032.841644</v>
      </c>
      <c r="M15" s="117">
        <v>4837</v>
      </c>
      <c r="N15" s="50">
        <v>1641.4070151000001</v>
      </c>
      <c r="O15" s="52" t="s">
        <v>3</v>
      </c>
      <c r="P15" s="117">
        <v>2497</v>
      </c>
      <c r="Q15" s="50">
        <v>1376.7800941999999</v>
      </c>
      <c r="R15" s="117">
        <v>153</v>
      </c>
      <c r="S15" s="50">
        <v>148.32664986</v>
      </c>
      <c r="T15" s="117">
        <v>0</v>
      </c>
      <c r="U15" s="50">
        <v>273</v>
      </c>
      <c r="V15" s="117">
        <v>0</v>
      </c>
      <c r="W15" s="50">
        <v>273</v>
      </c>
      <c r="X15" s="117">
        <v>3264</v>
      </c>
      <c r="Y15" s="50">
        <v>1328.4482146</v>
      </c>
      <c r="Z15" s="52" t="s">
        <v>3</v>
      </c>
      <c r="AA15" s="117">
        <v>1090</v>
      </c>
      <c r="AB15" s="50">
        <v>868.80811655000002</v>
      </c>
      <c r="AC15" s="117">
        <v>396</v>
      </c>
      <c r="AD15" s="50">
        <v>326.95011267000001</v>
      </c>
      <c r="AE15" s="117">
        <v>499</v>
      </c>
      <c r="AF15" s="50">
        <v>603.12293550000004</v>
      </c>
      <c r="AG15" s="117">
        <v>3758</v>
      </c>
      <c r="AH15" s="50">
        <v>1561.6919501</v>
      </c>
      <c r="AI15" s="117">
        <v>1032</v>
      </c>
      <c r="AJ15" s="50">
        <v>1033.4129075000001</v>
      </c>
      <c r="AK15" s="52" t="s">
        <v>3</v>
      </c>
      <c r="AL15" s="117">
        <v>292</v>
      </c>
      <c r="AM15" s="50">
        <v>230.79326549999999</v>
      </c>
      <c r="AN15" s="117">
        <v>2776</v>
      </c>
      <c r="AO15" s="50">
        <v>1693.1290260000001</v>
      </c>
      <c r="AP15" s="117">
        <v>1684</v>
      </c>
      <c r="AQ15" s="50">
        <v>2142.7362029999999</v>
      </c>
      <c r="AR15" s="117">
        <v>4905</v>
      </c>
      <c r="AS15" s="50">
        <v>1603.3012142</v>
      </c>
      <c r="AT15" s="117">
        <v>424</v>
      </c>
      <c r="AU15" s="50">
        <v>577.60421922</v>
      </c>
      <c r="AV15" s="52" t="s">
        <v>3</v>
      </c>
      <c r="AW15" s="117">
        <v>654</v>
      </c>
      <c r="AX15" s="50">
        <v>579.59515504000001</v>
      </c>
      <c r="AY15" s="117">
        <v>224</v>
      </c>
      <c r="AZ15" s="50">
        <v>273.96140350000002</v>
      </c>
      <c r="BA15" s="117">
        <v>1905</v>
      </c>
      <c r="BB15" s="50">
        <v>1118.9558560999999</v>
      </c>
      <c r="BC15" s="117">
        <v>1130</v>
      </c>
      <c r="BD15" s="50">
        <v>715.97753362000003</v>
      </c>
      <c r="BE15" s="117">
        <v>3059</v>
      </c>
      <c r="BF15" s="50">
        <v>1592.1242784999999</v>
      </c>
      <c r="BG15" s="52" t="s">
        <v>3</v>
      </c>
      <c r="BH15" s="117">
        <v>7652</v>
      </c>
      <c r="BI15" s="50">
        <v>2878.9857422999999</v>
      </c>
      <c r="BJ15" s="117">
        <v>0</v>
      </c>
      <c r="BK15" s="50">
        <v>273</v>
      </c>
      <c r="BL15" s="117">
        <v>198</v>
      </c>
      <c r="BM15" s="50">
        <v>190.97663614000001</v>
      </c>
      <c r="BN15" s="117">
        <v>2079</v>
      </c>
      <c r="BO15" s="50">
        <v>1431.8799953</v>
      </c>
      <c r="BP15" s="117">
        <v>165</v>
      </c>
      <c r="BQ15" s="50">
        <v>268.39197118999999</v>
      </c>
      <c r="BR15" s="52" t="s">
        <v>3</v>
      </c>
      <c r="BS15" s="117">
        <v>315</v>
      </c>
      <c r="BT15" s="50">
        <v>361.38744385000001</v>
      </c>
      <c r="BU15" s="117">
        <v>574</v>
      </c>
      <c r="BV15" s="50">
        <v>558.88254642000004</v>
      </c>
      <c r="BW15" s="117">
        <v>1803</v>
      </c>
      <c r="BX15" s="50">
        <v>1339.6720327</v>
      </c>
      <c r="BY15" s="117">
        <v>1245</v>
      </c>
      <c r="BZ15" s="50">
        <v>854.95882059999997</v>
      </c>
      <c r="CA15" s="117">
        <v>0</v>
      </c>
      <c r="CB15" s="50">
        <v>273</v>
      </c>
      <c r="CC15" s="52" t="s">
        <v>3</v>
      </c>
      <c r="CD15" s="117">
        <v>1128</v>
      </c>
      <c r="CE15" s="50">
        <v>990.62659396000004</v>
      </c>
      <c r="CF15" s="117">
        <v>7538</v>
      </c>
      <c r="CG15" s="50">
        <v>2141.8878196999999</v>
      </c>
      <c r="CH15" s="117">
        <v>798</v>
      </c>
      <c r="CI15" s="50">
        <v>817.90055085999995</v>
      </c>
      <c r="CJ15" s="117">
        <v>236</v>
      </c>
      <c r="CK15" s="50">
        <v>281.37819968000002</v>
      </c>
      <c r="CL15" s="117">
        <v>304</v>
      </c>
      <c r="CM15" s="50">
        <v>332.71238254000002</v>
      </c>
      <c r="CN15" s="52" t="s">
        <v>3</v>
      </c>
      <c r="CO15" s="117">
        <v>0</v>
      </c>
      <c r="CP15" s="50">
        <v>273</v>
      </c>
      <c r="CQ15" s="117">
        <v>796</v>
      </c>
      <c r="CR15" s="50">
        <v>455.40837900000002</v>
      </c>
      <c r="CS15" s="117">
        <v>155</v>
      </c>
      <c r="CT15" s="50">
        <v>223.31321842</v>
      </c>
      <c r="CU15" s="117">
        <v>7667</v>
      </c>
      <c r="CV15" s="50">
        <v>2900.5240635</v>
      </c>
      <c r="CW15" s="117">
        <v>14036</v>
      </c>
      <c r="CX15" s="50">
        <v>2630.3794588000001</v>
      </c>
      <c r="CY15" s="52" t="s">
        <v>3</v>
      </c>
      <c r="CZ15" s="117">
        <v>499</v>
      </c>
      <c r="DA15" s="50">
        <v>575.19854340999996</v>
      </c>
      <c r="DB15" s="117">
        <v>0</v>
      </c>
      <c r="DC15" s="50">
        <v>273</v>
      </c>
      <c r="DD15" s="117">
        <v>191</v>
      </c>
      <c r="DE15" s="50">
        <v>171.48562849999999</v>
      </c>
      <c r="DF15" s="117">
        <v>520</v>
      </c>
      <c r="DG15" s="50">
        <v>591.05882408000002</v>
      </c>
      <c r="DH15" s="117">
        <v>29</v>
      </c>
      <c r="DI15" s="50">
        <v>56.614055774999997</v>
      </c>
      <c r="DJ15" s="52" t="s">
        <v>3</v>
      </c>
      <c r="DK15" s="117">
        <v>459</v>
      </c>
      <c r="DL15" s="50">
        <v>393.02403206000002</v>
      </c>
      <c r="DM15" s="117">
        <v>115</v>
      </c>
      <c r="DN15" s="50">
        <v>139.51500931999999</v>
      </c>
    </row>
    <row r="16" spans="1:131" x14ac:dyDescent="0.2">
      <c r="A16" s="52" t="s">
        <v>4</v>
      </c>
      <c r="B16" s="196">
        <f>INDEX($10:$10,1,MATCH($A16,$7:$7,0))-INDEX($E$12:$DN$77,MATCH($A16,$A$12:$A$77,0),MATCH($A16,$E$7:$DN$7,0))</f>
        <v>546589</v>
      </c>
      <c r="C16" s="196">
        <f t="shared" si="1"/>
        <v>460161</v>
      </c>
      <c r="D16" s="196">
        <f t="shared" si="2"/>
        <v>-86428</v>
      </c>
      <c r="E16" s="117">
        <v>2889</v>
      </c>
      <c r="F16" s="50">
        <v>1476.3954271</v>
      </c>
      <c r="G16" s="117">
        <v>5332</v>
      </c>
      <c r="H16" s="50">
        <v>2553.4746638000001</v>
      </c>
      <c r="I16" s="117">
        <v>34040</v>
      </c>
      <c r="J16" s="50">
        <v>5056.4858260999999</v>
      </c>
      <c r="K16" s="117">
        <v>3539</v>
      </c>
      <c r="L16" s="50">
        <v>1668.2062117</v>
      </c>
      <c r="M16" s="117">
        <v>5238440</v>
      </c>
      <c r="N16" s="50">
        <v>64851.620158999998</v>
      </c>
      <c r="O16" s="52" t="s">
        <v>4</v>
      </c>
      <c r="P16" s="117">
        <v>16798</v>
      </c>
      <c r="Q16" s="50">
        <v>2956.1198098999998</v>
      </c>
      <c r="R16" s="117">
        <v>4906</v>
      </c>
      <c r="S16" s="50">
        <v>1674.5496849000001</v>
      </c>
      <c r="T16" s="117">
        <v>453</v>
      </c>
      <c r="U16" s="50">
        <v>393.80111239000001</v>
      </c>
      <c r="V16" s="117">
        <v>1951</v>
      </c>
      <c r="W16" s="50">
        <v>990.15144960999999</v>
      </c>
      <c r="X16" s="117">
        <v>18769</v>
      </c>
      <c r="Y16" s="50">
        <v>2998.3703845999999</v>
      </c>
      <c r="Z16" s="52" t="s">
        <v>4</v>
      </c>
      <c r="AA16" s="117">
        <v>10819</v>
      </c>
      <c r="AB16" s="50">
        <v>2896.6793041999999</v>
      </c>
      <c r="AC16" s="117">
        <v>13042</v>
      </c>
      <c r="AD16" s="50">
        <v>2986.2878694999999</v>
      </c>
      <c r="AE16" s="117">
        <v>7446</v>
      </c>
      <c r="AF16" s="50">
        <v>2104.5591196</v>
      </c>
      <c r="AG16" s="117">
        <v>16415</v>
      </c>
      <c r="AH16" s="50">
        <v>2701.6394713</v>
      </c>
      <c r="AI16" s="117">
        <v>6411</v>
      </c>
      <c r="AJ16" s="50">
        <v>2461.0968916000002</v>
      </c>
      <c r="AK16" s="52" t="s">
        <v>4</v>
      </c>
      <c r="AL16" s="117">
        <v>3576</v>
      </c>
      <c r="AM16" s="50">
        <v>1931.6046425</v>
      </c>
      <c r="AN16" s="117">
        <v>4782</v>
      </c>
      <c r="AO16" s="50">
        <v>1493.8410206000001</v>
      </c>
      <c r="AP16" s="117">
        <v>1996</v>
      </c>
      <c r="AQ16" s="50">
        <v>881.45418195000002</v>
      </c>
      <c r="AR16" s="117">
        <v>3171</v>
      </c>
      <c r="AS16" s="50">
        <v>1208.4004738000001</v>
      </c>
      <c r="AT16" s="117">
        <v>1216</v>
      </c>
      <c r="AU16" s="50">
        <v>715.27212354999995</v>
      </c>
      <c r="AV16" s="52" t="s">
        <v>4</v>
      </c>
      <c r="AW16" s="117">
        <v>11905</v>
      </c>
      <c r="AX16" s="50">
        <v>2485.0794279000002</v>
      </c>
      <c r="AY16" s="117">
        <v>10171</v>
      </c>
      <c r="AZ16" s="50">
        <v>1811.4935390999999</v>
      </c>
      <c r="BA16" s="117">
        <v>10741</v>
      </c>
      <c r="BB16" s="50">
        <v>1956.3375429</v>
      </c>
      <c r="BC16" s="117">
        <v>7126</v>
      </c>
      <c r="BD16" s="50">
        <v>2046.9051027999999</v>
      </c>
      <c r="BE16" s="117">
        <v>2516</v>
      </c>
      <c r="BF16" s="50">
        <v>1227.6259838000001</v>
      </c>
      <c r="BG16" s="52" t="s">
        <v>4</v>
      </c>
      <c r="BH16" s="117">
        <v>8651</v>
      </c>
      <c r="BI16" s="50">
        <v>2525.7363962999998</v>
      </c>
      <c r="BJ16" s="117">
        <v>2102</v>
      </c>
      <c r="BK16" s="50">
        <v>1066.9291701</v>
      </c>
      <c r="BL16" s="117">
        <v>2400</v>
      </c>
      <c r="BM16" s="50">
        <v>1069.9834185</v>
      </c>
      <c r="BN16" s="117">
        <v>32333</v>
      </c>
      <c r="BO16" s="50">
        <v>5351.8654724999997</v>
      </c>
      <c r="BP16" s="117">
        <v>1817</v>
      </c>
      <c r="BQ16" s="50">
        <v>994.77979876999996</v>
      </c>
      <c r="BR16" s="52" t="s">
        <v>4</v>
      </c>
      <c r="BS16" s="117">
        <v>6142</v>
      </c>
      <c r="BT16" s="50">
        <v>1858.5999577</v>
      </c>
      <c r="BU16" s="117">
        <v>7057</v>
      </c>
      <c r="BV16" s="50">
        <v>2462.8118199999999</v>
      </c>
      <c r="BW16" s="117">
        <v>26083</v>
      </c>
      <c r="BX16" s="50">
        <v>4456.5628397999999</v>
      </c>
      <c r="BY16" s="117">
        <v>10802</v>
      </c>
      <c r="BZ16" s="50">
        <v>2550.9469076</v>
      </c>
      <c r="CA16" s="117">
        <v>741</v>
      </c>
      <c r="CB16" s="50">
        <v>627.33331869000006</v>
      </c>
      <c r="CC16" s="52" t="s">
        <v>4</v>
      </c>
      <c r="CD16" s="117">
        <v>7657</v>
      </c>
      <c r="CE16" s="50">
        <v>2258.6845005</v>
      </c>
      <c r="CF16" s="117">
        <v>2766</v>
      </c>
      <c r="CG16" s="50">
        <v>1003.9503867</v>
      </c>
      <c r="CH16" s="117">
        <v>21270</v>
      </c>
      <c r="CI16" s="50">
        <v>3094.7241423999999</v>
      </c>
      <c r="CJ16" s="117">
        <v>8111</v>
      </c>
      <c r="CK16" s="50">
        <v>1997.3303186000001</v>
      </c>
      <c r="CL16" s="117">
        <v>1479</v>
      </c>
      <c r="CM16" s="50">
        <v>771.91447529000004</v>
      </c>
      <c r="CN16" s="52" t="s">
        <v>4</v>
      </c>
      <c r="CO16" s="117">
        <v>1264</v>
      </c>
      <c r="CP16" s="50">
        <v>741.77818120999996</v>
      </c>
      <c r="CQ16" s="117">
        <v>5219</v>
      </c>
      <c r="CR16" s="50">
        <v>1649.1323958</v>
      </c>
      <c r="CS16" s="117">
        <v>917</v>
      </c>
      <c r="CT16" s="50">
        <v>542.47413691999998</v>
      </c>
      <c r="CU16" s="117">
        <v>7010</v>
      </c>
      <c r="CV16" s="50">
        <v>2614.6798933999999</v>
      </c>
      <c r="CW16" s="117">
        <v>35104</v>
      </c>
      <c r="CX16" s="50">
        <v>5122.7681074000002</v>
      </c>
      <c r="CY16" s="52" t="s">
        <v>4</v>
      </c>
      <c r="CZ16" s="117">
        <v>13401</v>
      </c>
      <c r="DA16" s="50">
        <v>4200.1988941</v>
      </c>
      <c r="DB16" s="117">
        <v>1046</v>
      </c>
      <c r="DC16" s="50">
        <v>751.52208027999995</v>
      </c>
      <c r="DD16" s="117">
        <v>14464</v>
      </c>
      <c r="DE16" s="50">
        <v>3449.0499675000001</v>
      </c>
      <c r="DF16" s="117">
        <v>33408</v>
      </c>
      <c r="DG16" s="50">
        <v>4711.1601559000001</v>
      </c>
      <c r="DH16" s="117">
        <v>835</v>
      </c>
      <c r="DI16" s="50">
        <v>627.75924364000002</v>
      </c>
      <c r="DJ16" s="52" t="s">
        <v>4</v>
      </c>
      <c r="DK16" s="117">
        <v>6958</v>
      </c>
      <c r="DL16" s="50">
        <v>2525.6443629999999</v>
      </c>
      <c r="DM16" s="117">
        <v>1114</v>
      </c>
      <c r="DN16" s="50">
        <v>685.40529414000002</v>
      </c>
    </row>
    <row r="17" spans="1:118" x14ac:dyDescent="0.2">
      <c r="A17" s="52"/>
      <c r="B17" s="52"/>
      <c r="C17" s="52"/>
      <c r="D17" s="52"/>
      <c r="E17" s="117"/>
      <c r="F17" s="50"/>
      <c r="G17" s="117"/>
      <c r="H17" s="50"/>
      <c r="I17" s="117"/>
      <c r="J17" s="50"/>
      <c r="K17" s="117"/>
      <c r="L17" s="50"/>
      <c r="M17" s="117"/>
      <c r="N17" s="50"/>
      <c r="O17" s="52"/>
      <c r="P17" s="117"/>
      <c r="Q17" s="50"/>
      <c r="R17" s="117"/>
      <c r="S17" s="50"/>
      <c r="T17" s="117"/>
      <c r="U17" s="50"/>
      <c r="V17" s="117"/>
      <c r="W17" s="50"/>
      <c r="X17" s="117"/>
      <c r="Y17" s="50"/>
      <c r="Z17" s="52"/>
      <c r="AA17" s="117"/>
      <c r="AB17" s="50"/>
      <c r="AC17" s="117"/>
      <c r="AD17" s="50"/>
      <c r="AE17" s="117"/>
      <c r="AF17" s="50"/>
      <c r="AG17" s="117"/>
      <c r="AH17" s="50"/>
      <c r="AI17" s="117"/>
      <c r="AJ17" s="50"/>
      <c r="AK17" s="52"/>
      <c r="AL17" s="117"/>
      <c r="AM17" s="50"/>
      <c r="AN17" s="117"/>
      <c r="AO17" s="50"/>
      <c r="AP17" s="117"/>
      <c r="AQ17" s="50"/>
      <c r="AR17" s="117"/>
      <c r="AS17" s="50"/>
      <c r="AT17" s="117"/>
      <c r="AU17" s="50"/>
      <c r="AV17" s="52"/>
      <c r="AW17" s="117"/>
      <c r="AX17" s="50"/>
      <c r="AY17" s="117"/>
      <c r="AZ17" s="50"/>
      <c r="BA17" s="117"/>
      <c r="BB17" s="50"/>
      <c r="BC17" s="117"/>
      <c r="BD17" s="50"/>
      <c r="BE17" s="117"/>
      <c r="BF17" s="50"/>
      <c r="BG17" s="52"/>
      <c r="BH17" s="117"/>
      <c r="BI17" s="50"/>
      <c r="BJ17" s="117"/>
      <c r="BK17" s="50"/>
      <c r="BL17" s="117"/>
      <c r="BM17" s="50"/>
      <c r="BN17" s="117"/>
      <c r="BO17" s="50"/>
      <c r="BP17" s="117"/>
      <c r="BQ17" s="50"/>
      <c r="BR17" s="52"/>
      <c r="BS17" s="117"/>
      <c r="BT17" s="50"/>
      <c r="BU17" s="117"/>
      <c r="BV17" s="50"/>
      <c r="BW17" s="117"/>
      <c r="BX17" s="50"/>
      <c r="BY17" s="117"/>
      <c r="BZ17" s="50"/>
      <c r="CA17" s="117"/>
      <c r="CB17" s="50"/>
      <c r="CC17" s="52"/>
      <c r="CD17" s="117"/>
      <c r="CE17" s="50"/>
      <c r="CF17" s="117"/>
      <c r="CG17" s="50"/>
      <c r="CH17" s="117"/>
      <c r="CI17" s="50"/>
      <c r="CJ17" s="117"/>
      <c r="CK17" s="50"/>
      <c r="CL17" s="117"/>
      <c r="CM17" s="50"/>
      <c r="CN17" s="52"/>
      <c r="CO17" s="117"/>
      <c r="CP17" s="50"/>
      <c r="CQ17" s="117"/>
      <c r="CR17" s="50"/>
      <c r="CS17" s="117"/>
      <c r="CT17" s="50"/>
      <c r="CU17" s="117"/>
      <c r="CV17" s="50"/>
      <c r="CW17" s="117"/>
      <c r="CX17" s="50"/>
      <c r="CY17" s="52"/>
      <c r="CZ17" s="117"/>
      <c r="DA17" s="50"/>
      <c r="DB17" s="117"/>
      <c r="DC17" s="50"/>
      <c r="DD17" s="117"/>
      <c r="DE17" s="50"/>
      <c r="DF17" s="117"/>
      <c r="DG17" s="50"/>
      <c r="DH17" s="117"/>
      <c r="DI17" s="50"/>
      <c r="DJ17" s="52"/>
      <c r="DK17" s="117"/>
      <c r="DL17" s="50"/>
      <c r="DM17" s="117"/>
      <c r="DN17" s="50"/>
    </row>
    <row r="18" spans="1:118" x14ac:dyDescent="0.2">
      <c r="A18" s="52" t="s">
        <v>5</v>
      </c>
      <c r="B18" s="196">
        <f>INDEX($10:$10,1,MATCH($A18,$7:$7,0))-INDEX($E$12:$DN$77,MATCH($A18,$A$12:$A$77,0),MATCH($A18,$E$7:$DN$7,0))</f>
        <v>155042</v>
      </c>
      <c r="C18" s="196">
        <f t="shared" ref="C18:C22" si="3">SUM(E18,G18,I18,K18,M18,P18,R18,T18,V18,X18,AA18,AC18,AE18,AG18,AI18,AL18,AN18,AP18,AR18,AT18,AW18,AY18,BA18,BC18,BE18,BH18,BJ18,BL18,BN18,BP18,BS18,BU18,BW18,BY18,CA18,CD18,CF18,CH18,CJ18,CL18,CO18,CQ18,CS18,CU18,CW18,CZ18,DB18,DD18,DF18,DH18,DK18,DM18)-INDEX($E$12:$DN$77,MATCH($A18,$A$12:$A$77,0),MATCH($A18,$E$7:$DN$7,0))</f>
        <v>182854</v>
      </c>
      <c r="D18" s="196">
        <f t="shared" ref="D18:D22" si="4">C18-B18</f>
        <v>27812</v>
      </c>
      <c r="E18" s="117">
        <v>1774</v>
      </c>
      <c r="F18" s="50">
        <v>1152.9182329</v>
      </c>
      <c r="G18" s="117">
        <v>1215</v>
      </c>
      <c r="H18" s="50">
        <v>707.61315105000006</v>
      </c>
      <c r="I18" s="117">
        <v>9378</v>
      </c>
      <c r="J18" s="50">
        <v>2408.3397485</v>
      </c>
      <c r="K18" s="117">
        <v>2463</v>
      </c>
      <c r="L18" s="50">
        <v>1157.0398998999999</v>
      </c>
      <c r="M18" s="117">
        <v>21223</v>
      </c>
      <c r="N18" s="50">
        <v>3247.5243824999998</v>
      </c>
      <c r="O18" s="52" t="s">
        <v>5</v>
      </c>
      <c r="P18" s="117">
        <v>721050</v>
      </c>
      <c r="Q18" s="50">
        <v>23974.773318</v>
      </c>
      <c r="R18" s="117">
        <v>1344</v>
      </c>
      <c r="S18" s="50">
        <v>732.69655432000002</v>
      </c>
      <c r="T18" s="117">
        <v>253</v>
      </c>
      <c r="U18" s="50">
        <v>293.45573601000001</v>
      </c>
      <c r="V18" s="117">
        <v>1057</v>
      </c>
      <c r="W18" s="50">
        <v>863.32171841000002</v>
      </c>
      <c r="X18" s="117">
        <v>7085</v>
      </c>
      <c r="Y18" s="50">
        <v>1572.8594188</v>
      </c>
      <c r="Z18" s="52" t="s">
        <v>5</v>
      </c>
      <c r="AA18" s="117">
        <v>4499</v>
      </c>
      <c r="AB18" s="50">
        <v>2078.6722438000002</v>
      </c>
      <c r="AC18" s="117">
        <v>1818</v>
      </c>
      <c r="AD18" s="50">
        <v>799.22515874999999</v>
      </c>
      <c r="AE18" s="117">
        <v>1446</v>
      </c>
      <c r="AF18" s="50">
        <v>804.19632032000004</v>
      </c>
      <c r="AG18" s="117">
        <v>5686</v>
      </c>
      <c r="AH18" s="50">
        <v>1790.9027438999999</v>
      </c>
      <c r="AI18" s="117">
        <v>5621</v>
      </c>
      <c r="AJ18" s="50">
        <v>2743.3386393000001</v>
      </c>
      <c r="AK18" s="52" t="s">
        <v>5</v>
      </c>
      <c r="AL18" s="117">
        <v>2852</v>
      </c>
      <c r="AM18" s="50">
        <v>1080.7855936000001</v>
      </c>
      <c r="AN18" s="117">
        <v>3934</v>
      </c>
      <c r="AO18" s="50">
        <v>1421.9777638</v>
      </c>
      <c r="AP18" s="117">
        <v>494</v>
      </c>
      <c r="AQ18" s="50">
        <v>379.92787664999997</v>
      </c>
      <c r="AR18" s="117">
        <v>1204</v>
      </c>
      <c r="AS18" s="50">
        <v>695.95379541</v>
      </c>
      <c r="AT18" s="117">
        <v>639</v>
      </c>
      <c r="AU18" s="50">
        <v>651.25495983999997</v>
      </c>
      <c r="AV18" s="52" t="s">
        <v>5</v>
      </c>
      <c r="AW18" s="117">
        <v>1949</v>
      </c>
      <c r="AX18" s="50">
        <v>1233.8331244999999</v>
      </c>
      <c r="AY18" s="117">
        <v>2544</v>
      </c>
      <c r="AZ18" s="50">
        <v>1541.3170713</v>
      </c>
      <c r="BA18" s="117">
        <v>5684</v>
      </c>
      <c r="BB18" s="50">
        <v>1973.5568284000001</v>
      </c>
      <c r="BC18" s="117">
        <v>4494</v>
      </c>
      <c r="BD18" s="50">
        <v>1458.1987422</v>
      </c>
      <c r="BE18" s="117">
        <v>946</v>
      </c>
      <c r="BF18" s="50">
        <v>618.73105773999998</v>
      </c>
      <c r="BG18" s="52" t="s">
        <v>5</v>
      </c>
      <c r="BH18" s="117">
        <v>4087</v>
      </c>
      <c r="BI18" s="50">
        <v>1842.9186895</v>
      </c>
      <c r="BJ18" s="117">
        <v>1283</v>
      </c>
      <c r="BK18" s="50">
        <v>741.17884226000001</v>
      </c>
      <c r="BL18" s="117">
        <v>4118</v>
      </c>
      <c r="BM18" s="50">
        <v>1788.2727964999999</v>
      </c>
      <c r="BN18" s="117">
        <v>5320</v>
      </c>
      <c r="BO18" s="50">
        <v>1763.3530676</v>
      </c>
      <c r="BP18" s="117">
        <v>577</v>
      </c>
      <c r="BQ18" s="50">
        <v>769.38067422999995</v>
      </c>
      <c r="BR18" s="52" t="s">
        <v>5</v>
      </c>
      <c r="BS18" s="117">
        <v>1540</v>
      </c>
      <c r="BT18" s="50">
        <v>1107.3048411</v>
      </c>
      <c r="BU18" s="117">
        <v>8038</v>
      </c>
      <c r="BV18" s="50">
        <v>1892.4867807999999</v>
      </c>
      <c r="BW18" s="117">
        <v>3996</v>
      </c>
      <c r="BX18" s="50">
        <v>1266.9298861</v>
      </c>
      <c r="BY18" s="117">
        <v>4565</v>
      </c>
      <c r="BZ18" s="50">
        <v>2013.1102106000001</v>
      </c>
      <c r="CA18" s="117">
        <v>227</v>
      </c>
      <c r="CB18" s="50">
        <v>197.75370083000001</v>
      </c>
      <c r="CC18" s="52" t="s">
        <v>5</v>
      </c>
      <c r="CD18" s="117">
        <v>2316</v>
      </c>
      <c r="CE18" s="50">
        <v>840.41116482999996</v>
      </c>
      <c r="CF18" s="117">
        <v>4206</v>
      </c>
      <c r="CG18" s="50">
        <v>2215.1485038000001</v>
      </c>
      <c r="CH18" s="117">
        <v>2646</v>
      </c>
      <c r="CI18" s="50">
        <v>1061.5455339</v>
      </c>
      <c r="CJ18" s="117">
        <v>2613</v>
      </c>
      <c r="CK18" s="50">
        <v>998.65205133999996</v>
      </c>
      <c r="CL18" s="117">
        <v>213</v>
      </c>
      <c r="CM18" s="50">
        <v>262.61151163</v>
      </c>
      <c r="CN18" s="52" t="s">
        <v>5</v>
      </c>
      <c r="CO18" s="117">
        <v>449</v>
      </c>
      <c r="CP18" s="50">
        <v>416.53011185000003</v>
      </c>
      <c r="CQ18" s="117">
        <v>1919</v>
      </c>
      <c r="CR18" s="50">
        <v>1548.7224650000001</v>
      </c>
      <c r="CS18" s="117">
        <v>1010</v>
      </c>
      <c r="CT18" s="50">
        <v>630.60018839999998</v>
      </c>
      <c r="CU18" s="117">
        <v>1755</v>
      </c>
      <c r="CV18" s="50">
        <v>824.35626184</v>
      </c>
      <c r="CW18" s="117">
        <v>19214</v>
      </c>
      <c r="CX18" s="50">
        <v>3557.2964492999999</v>
      </c>
      <c r="CY18" s="52" t="s">
        <v>5</v>
      </c>
      <c r="CZ18" s="117">
        <v>5259</v>
      </c>
      <c r="DA18" s="50">
        <v>1614.794122</v>
      </c>
      <c r="DB18" s="117">
        <v>324</v>
      </c>
      <c r="DC18" s="50">
        <v>315.02093601000001</v>
      </c>
      <c r="DD18" s="117">
        <v>4172</v>
      </c>
      <c r="DE18" s="50">
        <v>2097.7379007999998</v>
      </c>
      <c r="DF18" s="117">
        <v>4325</v>
      </c>
      <c r="DG18" s="50">
        <v>1492.3978169</v>
      </c>
      <c r="DH18" s="117">
        <v>468</v>
      </c>
      <c r="DI18" s="50">
        <v>582.64091028999997</v>
      </c>
      <c r="DJ18" s="52" t="s">
        <v>5</v>
      </c>
      <c r="DK18" s="117">
        <v>2982</v>
      </c>
      <c r="DL18" s="50">
        <v>1256.9314644000001</v>
      </c>
      <c r="DM18" s="117">
        <v>5630</v>
      </c>
      <c r="DN18" s="50">
        <v>2795.7540623999998</v>
      </c>
    </row>
    <row r="19" spans="1:118" x14ac:dyDescent="0.2">
      <c r="A19" s="52" t="s">
        <v>6</v>
      </c>
      <c r="B19" s="196">
        <f>INDEX($10:$10,1,MATCH($A19,$7:$7,0))-INDEX($E$12:$DN$77,MATCH($A19,$A$12:$A$77,0),MATCH($A19,$E$7:$DN$7,0))</f>
        <v>94322</v>
      </c>
      <c r="C19" s="196">
        <f t="shared" si="3"/>
        <v>81546</v>
      </c>
      <c r="D19" s="196">
        <f t="shared" si="4"/>
        <v>-12776</v>
      </c>
      <c r="E19" s="117">
        <v>1963</v>
      </c>
      <c r="F19" s="50">
        <v>2175.8736859000001</v>
      </c>
      <c r="G19" s="117">
        <v>504</v>
      </c>
      <c r="H19" s="50">
        <v>496.09106421000001</v>
      </c>
      <c r="I19" s="117">
        <v>629</v>
      </c>
      <c r="J19" s="50">
        <v>661.62944988000004</v>
      </c>
      <c r="K19" s="117">
        <v>14</v>
      </c>
      <c r="L19" s="50">
        <v>21.589645811</v>
      </c>
      <c r="M19" s="117">
        <v>5041</v>
      </c>
      <c r="N19" s="50">
        <v>1588.6640196999999</v>
      </c>
      <c r="O19" s="52" t="s">
        <v>6</v>
      </c>
      <c r="P19" s="117">
        <v>1815</v>
      </c>
      <c r="Q19" s="50">
        <v>861.35277251000002</v>
      </c>
      <c r="R19" s="117">
        <v>308232</v>
      </c>
      <c r="S19" s="50">
        <v>11986.681546</v>
      </c>
      <c r="T19" s="117">
        <v>409</v>
      </c>
      <c r="U19" s="50">
        <v>587.97406458</v>
      </c>
      <c r="V19" s="117">
        <v>239</v>
      </c>
      <c r="W19" s="50">
        <v>204.92138116000001</v>
      </c>
      <c r="X19" s="117">
        <v>6286</v>
      </c>
      <c r="Y19" s="50">
        <v>1764.7880548000001</v>
      </c>
      <c r="Z19" s="52" t="s">
        <v>6</v>
      </c>
      <c r="AA19" s="117">
        <v>2216</v>
      </c>
      <c r="AB19" s="50">
        <v>1843.5387737999999</v>
      </c>
      <c r="AC19" s="117">
        <v>369</v>
      </c>
      <c r="AD19" s="50">
        <v>375.94728653999999</v>
      </c>
      <c r="AE19" s="117">
        <v>0</v>
      </c>
      <c r="AF19" s="50">
        <v>277</v>
      </c>
      <c r="AG19" s="117">
        <v>1514</v>
      </c>
      <c r="AH19" s="50">
        <v>748.82551984999998</v>
      </c>
      <c r="AI19" s="117">
        <v>583</v>
      </c>
      <c r="AJ19" s="50">
        <v>473.30740881999998</v>
      </c>
      <c r="AK19" s="52" t="s">
        <v>6</v>
      </c>
      <c r="AL19" s="117">
        <v>0</v>
      </c>
      <c r="AM19" s="50">
        <v>277</v>
      </c>
      <c r="AN19" s="117">
        <v>766</v>
      </c>
      <c r="AO19" s="50">
        <v>555.17762990999995</v>
      </c>
      <c r="AP19" s="117">
        <v>470</v>
      </c>
      <c r="AQ19" s="50">
        <v>329.03392638000003</v>
      </c>
      <c r="AR19" s="117">
        <v>114</v>
      </c>
      <c r="AS19" s="50">
        <v>130.52637052</v>
      </c>
      <c r="AT19" s="117">
        <v>234</v>
      </c>
      <c r="AU19" s="50">
        <v>199.40731797000001</v>
      </c>
      <c r="AV19" s="52" t="s">
        <v>6</v>
      </c>
      <c r="AW19" s="117">
        <v>2796</v>
      </c>
      <c r="AX19" s="50">
        <v>1907.6196238</v>
      </c>
      <c r="AY19" s="117">
        <v>8136</v>
      </c>
      <c r="AZ19" s="50">
        <v>2183.2210762</v>
      </c>
      <c r="BA19" s="117">
        <v>621</v>
      </c>
      <c r="BB19" s="50">
        <v>364.81968725000002</v>
      </c>
      <c r="BC19" s="117">
        <v>14</v>
      </c>
      <c r="BD19" s="50">
        <v>21.720853085000002</v>
      </c>
      <c r="BE19" s="117">
        <v>261</v>
      </c>
      <c r="BF19" s="50">
        <v>219.52985706000001</v>
      </c>
      <c r="BG19" s="52" t="s">
        <v>6</v>
      </c>
      <c r="BH19" s="117">
        <v>192</v>
      </c>
      <c r="BI19" s="50">
        <v>205.46669005999999</v>
      </c>
      <c r="BJ19" s="117">
        <v>75</v>
      </c>
      <c r="BK19" s="50">
        <v>135.07193067</v>
      </c>
      <c r="BL19" s="117">
        <v>0</v>
      </c>
      <c r="BM19" s="50">
        <v>277</v>
      </c>
      <c r="BN19" s="117">
        <v>153</v>
      </c>
      <c r="BO19" s="50">
        <v>114.55745039999999</v>
      </c>
      <c r="BP19" s="117">
        <v>2932</v>
      </c>
      <c r="BQ19" s="50">
        <v>1570.5180369</v>
      </c>
      <c r="BR19" s="52" t="s">
        <v>6</v>
      </c>
      <c r="BS19" s="117">
        <v>2415</v>
      </c>
      <c r="BT19" s="50">
        <v>971.61030641000002</v>
      </c>
      <c r="BU19" s="117">
        <v>120</v>
      </c>
      <c r="BV19" s="50">
        <v>126.8597934</v>
      </c>
      <c r="BW19" s="117">
        <v>19313</v>
      </c>
      <c r="BX19" s="50">
        <v>3499.0198507</v>
      </c>
      <c r="BY19" s="117">
        <v>1426</v>
      </c>
      <c r="BZ19" s="50">
        <v>794.85984664</v>
      </c>
      <c r="CA19" s="117">
        <v>0</v>
      </c>
      <c r="CB19" s="50">
        <v>277</v>
      </c>
      <c r="CC19" s="52" t="s">
        <v>6</v>
      </c>
      <c r="CD19" s="117">
        <v>1458</v>
      </c>
      <c r="CE19" s="50">
        <v>1022.1953759</v>
      </c>
      <c r="CF19" s="117">
        <v>125</v>
      </c>
      <c r="CG19" s="50">
        <v>199.31094526999999</v>
      </c>
      <c r="CH19" s="117">
        <v>161</v>
      </c>
      <c r="CI19" s="50">
        <v>160.80747962000001</v>
      </c>
      <c r="CJ19" s="117">
        <v>2799</v>
      </c>
      <c r="CK19" s="50">
        <v>1044.4100335999999</v>
      </c>
      <c r="CL19" s="117">
        <v>5205</v>
      </c>
      <c r="CM19" s="50">
        <v>2183.0065144</v>
      </c>
      <c r="CN19" s="52" t="s">
        <v>6</v>
      </c>
      <c r="CO19" s="117">
        <v>2123</v>
      </c>
      <c r="CP19" s="50">
        <v>1342.7556729</v>
      </c>
      <c r="CQ19" s="117">
        <v>857</v>
      </c>
      <c r="CR19" s="50">
        <v>644.35156055000004</v>
      </c>
      <c r="CS19" s="117">
        <v>0</v>
      </c>
      <c r="CT19" s="50">
        <v>277</v>
      </c>
      <c r="CU19" s="117">
        <v>509</v>
      </c>
      <c r="CV19" s="50">
        <v>444.82363452999999</v>
      </c>
      <c r="CW19" s="117">
        <v>1312</v>
      </c>
      <c r="CX19" s="50">
        <v>602.85670391999997</v>
      </c>
      <c r="CY19" s="52" t="s">
        <v>6</v>
      </c>
      <c r="CZ19" s="117">
        <v>425</v>
      </c>
      <c r="DA19" s="50">
        <v>437.08813929000002</v>
      </c>
      <c r="DB19" s="117">
        <v>1032</v>
      </c>
      <c r="DC19" s="50">
        <v>541.72125376999998</v>
      </c>
      <c r="DD19" s="117">
        <v>2478</v>
      </c>
      <c r="DE19" s="50">
        <v>1427.7176663</v>
      </c>
      <c r="DF19" s="117">
        <v>1163</v>
      </c>
      <c r="DG19" s="50">
        <v>574.20515244000001</v>
      </c>
      <c r="DH19" s="117">
        <v>0</v>
      </c>
      <c r="DI19" s="50">
        <v>277</v>
      </c>
      <c r="DJ19" s="52" t="s">
        <v>6</v>
      </c>
      <c r="DK19" s="117">
        <v>74</v>
      </c>
      <c r="DL19" s="50">
        <v>99.368076475999999</v>
      </c>
      <c r="DM19" s="117">
        <v>205</v>
      </c>
      <c r="DN19" s="50">
        <v>331.85912968999997</v>
      </c>
    </row>
    <row r="20" spans="1:118" x14ac:dyDescent="0.2">
      <c r="A20" s="52" t="s">
        <v>7</v>
      </c>
      <c r="B20" s="196">
        <f>INDEX($10:$10,1,MATCH($A20,$7:$7,0))-INDEX($E$12:$DN$77,MATCH($A20,$A$12:$A$77,0),MATCH($A20,$E$7:$DN$7,0))</f>
        <v>29135</v>
      </c>
      <c r="C20" s="196">
        <f t="shared" si="3"/>
        <v>35085</v>
      </c>
      <c r="D20" s="196">
        <f t="shared" si="4"/>
        <v>5950</v>
      </c>
      <c r="E20" s="117">
        <v>365</v>
      </c>
      <c r="F20" s="50">
        <v>326.62592429</v>
      </c>
      <c r="G20" s="117">
        <v>143</v>
      </c>
      <c r="H20" s="50">
        <v>225.49344149999999</v>
      </c>
      <c r="I20" s="117">
        <v>494</v>
      </c>
      <c r="J20" s="50">
        <v>518.27121050999995</v>
      </c>
      <c r="K20" s="117">
        <v>0</v>
      </c>
      <c r="L20" s="50">
        <v>263</v>
      </c>
      <c r="M20" s="117">
        <v>575</v>
      </c>
      <c r="N20" s="50">
        <v>606.37063023999997</v>
      </c>
      <c r="O20" s="52" t="s">
        <v>7</v>
      </c>
      <c r="P20" s="117">
        <v>178</v>
      </c>
      <c r="Q20" s="50">
        <v>177.1776496</v>
      </c>
      <c r="R20" s="117">
        <v>809</v>
      </c>
      <c r="S20" s="50">
        <v>504.34181597999998</v>
      </c>
      <c r="T20" s="117">
        <v>87909</v>
      </c>
      <c r="U20" s="50">
        <v>7919.5873548</v>
      </c>
      <c r="V20" s="117">
        <v>82</v>
      </c>
      <c r="W20" s="50">
        <v>79.290877051999999</v>
      </c>
      <c r="X20" s="117">
        <v>921</v>
      </c>
      <c r="Y20" s="50">
        <v>504.19826954000001</v>
      </c>
      <c r="Z20" s="52" t="s">
        <v>7</v>
      </c>
      <c r="AA20" s="117">
        <v>800</v>
      </c>
      <c r="AB20" s="50">
        <v>738.19950059999996</v>
      </c>
      <c r="AC20" s="117">
        <v>0</v>
      </c>
      <c r="AD20" s="50">
        <v>263</v>
      </c>
      <c r="AE20" s="117">
        <v>0</v>
      </c>
      <c r="AF20" s="50">
        <v>263</v>
      </c>
      <c r="AG20" s="117">
        <v>724</v>
      </c>
      <c r="AH20" s="50">
        <v>618.53192176000005</v>
      </c>
      <c r="AI20" s="117">
        <v>62</v>
      </c>
      <c r="AJ20" s="50">
        <v>102.60831725</v>
      </c>
      <c r="AK20" s="52" t="s">
        <v>7</v>
      </c>
      <c r="AL20" s="117">
        <v>0</v>
      </c>
      <c r="AM20" s="50">
        <v>263</v>
      </c>
      <c r="AN20" s="117">
        <v>48</v>
      </c>
      <c r="AO20" s="50">
        <v>79.824885648000006</v>
      </c>
      <c r="AP20" s="117">
        <v>0</v>
      </c>
      <c r="AQ20" s="50">
        <v>263</v>
      </c>
      <c r="AR20" s="117">
        <v>90</v>
      </c>
      <c r="AS20" s="50">
        <v>149.61544040000001</v>
      </c>
      <c r="AT20" s="117">
        <v>72</v>
      </c>
      <c r="AU20" s="50">
        <v>119.35095685</v>
      </c>
      <c r="AV20" s="52" t="s">
        <v>7</v>
      </c>
      <c r="AW20" s="117">
        <v>4573</v>
      </c>
      <c r="AX20" s="50">
        <v>1828.5091826</v>
      </c>
      <c r="AY20" s="117">
        <v>1812</v>
      </c>
      <c r="AZ20" s="50">
        <v>1288.6943544000001</v>
      </c>
      <c r="BA20" s="117">
        <v>262</v>
      </c>
      <c r="BB20" s="50">
        <v>350.25503634</v>
      </c>
      <c r="BC20" s="117">
        <v>0</v>
      </c>
      <c r="BD20" s="50">
        <v>263</v>
      </c>
      <c r="BE20" s="117">
        <v>0</v>
      </c>
      <c r="BF20" s="50">
        <v>263</v>
      </c>
      <c r="BG20" s="52" t="s">
        <v>7</v>
      </c>
      <c r="BH20" s="117">
        <v>0</v>
      </c>
      <c r="BI20" s="50">
        <v>263</v>
      </c>
      <c r="BJ20" s="117">
        <v>0</v>
      </c>
      <c r="BK20" s="50">
        <v>263</v>
      </c>
      <c r="BL20" s="117">
        <v>60</v>
      </c>
      <c r="BM20" s="50">
        <v>127.77531544</v>
      </c>
      <c r="BN20" s="117">
        <v>0</v>
      </c>
      <c r="BO20" s="50">
        <v>263</v>
      </c>
      <c r="BP20" s="117">
        <v>273</v>
      </c>
      <c r="BQ20" s="50">
        <v>346.92948601000001</v>
      </c>
      <c r="BR20" s="52" t="s">
        <v>7</v>
      </c>
      <c r="BS20" s="117">
        <v>3851</v>
      </c>
      <c r="BT20" s="50">
        <v>1407.9765356</v>
      </c>
      <c r="BU20" s="117">
        <v>54</v>
      </c>
      <c r="BV20" s="50">
        <v>87.043663741000003</v>
      </c>
      <c r="BW20" s="117">
        <v>3351</v>
      </c>
      <c r="BX20" s="50">
        <v>2236.8718226000001</v>
      </c>
      <c r="BY20" s="117">
        <v>317</v>
      </c>
      <c r="BZ20" s="50">
        <v>239.79958936</v>
      </c>
      <c r="CA20" s="117">
        <v>0</v>
      </c>
      <c r="CB20" s="50">
        <v>263</v>
      </c>
      <c r="CC20" s="52" t="s">
        <v>7</v>
      </c>
      <c r="CD20" s="117">
        <v>859</v>
      </c>
      <c r="CE20" s="50">
        <v>681.48560001999999</v>
      </c>
      <c r="CF20" s="117">
        <v>0</v>
      </c>
      <c r="CG20" s="50">
        <v>263</v>
      </c>
      <c r="CH20" s="117">
        <v>55</v>
      </c>
      <c r="CI20" s="50">
        <v>95.012813352999999</v>
      </c>
      <c r="CJ20" s="117">
        <v>9068</v>
      </c>
      <c r="CK20" s="50">
        <v>2424.5769064000001</v>
      </c>
      <c r="CL20" s="117">
        <v>206</v>
      </c>
      <c r="CM20" s="50">
        <v>219.74761916</v>
      </c>
      <c r="CN20" s="52" t="s">
        <v>7</v>
      </c>
      <c r="CO20" s="117">
        <v>43</v>
      </c>
      <c r="CP20" s="50">
        <v>74.042361853000003</v>
      </c>
      <c r="CQ20" s="117">
        <v>444</v>
      </c>
      <c r="CR20" s="50">
        <v>531.43939377000004</v>
      </c>
      <c r="CS20" s="117">
        <v>59</v>
      </c>
      <c r="CT20" s="50">
        <v>89.581540724999996</v>
      </c>
      <c r="CU20" s="117">
        <v>234</v>
      </c>
      <c r="CV20" s="50">
        <v>211.76076757999999</v>
      </c>
      <c r="CW20" s="117">
        <v>429</v>
      </c>
      <c r="CX20" s="50">
        <v>352.34291058000002</v>
      </c>
      <c r="CY20" s="52" t="s">
        <v>7</v>
      </c>
      <c r="CZ20" s="117">
        <v>496</v>
      </c>
      <c r="DA20" s="50">
        <v>584.77077682000004</v>
      </c>
      <c r="DB20" s="117">
        <v>0</v>
      </c>
      <c r="DC20" s="50">
        <v>263</v>
      </c>
      <c r="DD20" s="117">
        <v>3215</v>
      </c>
      <c r="DE20" s="50">
        <v>2537.6713410000002</v>
      </c>
      <c r="DF20" s="117">
        <v>14</v>
      </c>
      <c r="DG20" s="50">
        <v>22.307801269999999</v>
      </c>
      <c r="DH20" s="117">
        <v>47</v>
      </c>
      <c r="DI20" s="50">
        <v>65.888359422999997</v>
      </c>
      <c r="DJ20" s="52" t="s">
        <v>7</v>
      </c>
      <c r="DK20" s="117">
        <v>0</v>
      </c>
      <c r="DL20" s="50">
        <v>263</v>
      </c>
      <c r="DM20" s="117">
        <v>0</v>
      </c>
      <c r="DN20" s="50">
        <v>263</v>
      </c>
    </row>
    <row r="21" spans="1:118" x14ac:dyDescent="0.2">
      <c r="A21" s="52" t="s">
        <v>8</v>
      </c>
      <c r="B21" s="196">
        <f>INDEX($10:$10,1,MATCH($A21,$7:$7,0))-INDEX($E$12:$DN$77,MATCH($A21,$A$12:$A$77,0),MATCH($A21,$E$7:$DN$7,0))</f>
        <v>53165</v>
      </c>
      <c r="C21" s="196">
        <f t="shared" si="3"/>
        <v>38907</v>
      </c>
      <c r="D21" s="196">
        <f t="shared" si="4"/>
        <v>-14258</v>
      </c>
      <c r="E21" s="117">
        <v>203</v>
      </c>
      <c r="F21" s="50">
        <v>167.53822285999999</v>
      </c>
      <c r="G21" s="117">
        <v>240</v>
      </c>
      <c r="H21" s="50">
        <v>279.34381400000001</v>
      </c>
      <c r="I21" s="117">
        <v>32</v>
      </c>
      <c r="J21" s="50">
        <v>54.042694071</v>
      </c>
      <c r="K21" s="117">
        <v>106</v>
      </c>
      <c r="L21" s="50">
        <v>126.77764310000001</v>
      </c>
      <c r="M21" s="117">
        <v>2980</v>
      </c>
      <c r="N21" s="50">
        <v>909.75973584999997</v>
      </c>
      <c r="O21" s="52" t="s">
        <v>8</v>
      </c>
      <c r="P21" s="117">
        <v>505</v>
      </c>
      <c r="Q21" s="50">
        <v>508.12343197000001</v>
      </c>
      <c r="R21" s="117">
        <v>288</v>
      </c>
      <c r="S21" s="50">
        <v>283.73365143000001</v>
      </c>
      <c r="T21" s="117">
        <v>571</v>
      </c>
      <c r="U21" s="50">
        <v>530.94168415000001</v>
      </c>
      <c r="V21" s="117">
        <v>47156</v>
      </c>
      <c r="W21" s="50">
        <v>5403.4200819999996</v>
      </c>
      <c r="X21" s="117">
        <v>2275</v>
      </c>
      <c r="Y21" s="50">
        <v>1048.6983376000001</v>
      </c>
      <c r="Z21" s="52" t="s">
        <v>8</v>
      </c>
      <c r="AA21" s="117">
        <v>900</v>
      </c>
      <c r="AB21" s="50">
        <v>542.66253732999996</v>
      </c>
      <c r="AC21" s="117">
        <v>145</v>
      </c>
      <c r="AD21" s="50">
        <v>169.99783701999999</v>
      </c>
      <c r="AE21" s="117">
        <v>0</v>
      </c>
      <c r="AF21" s="50">
        <v>296</v>
      </c>
      <c r="AG21" s="117">
        <v>1370</v>
      </c>
      <c r="AH21" s="50">
        <v>515.90069228000004</v>
      </c>
      <c r="AI21" s="117">
        <v>0</v>
      </c>
      <c r="AJ21" s="50">
        <v>296</v>
      </c>
      <c r="AK21" s="52" t="s">
        <v>8</v>
      </c>
      <c r="AL21" s="117">
        <v>33</v>
      </c>
      <c r="AM21" s="50">
        <v>55.794364948000002</v>
      </c>
      <c r="AN21" s="117">
        <v>95</v>
      </c>
      <c r="AO21" s="50">
        <v>114.22271637</v>
      </c>
      <c r="AP21" s="117">
        <v>114</v>
      </c>
      <c r="AQ21" s="50">
        <v>192.05366194000001</v>
      </c>
      <c r="AR21" s="117">
        <v>0</v>
      </c>
      <c r="AS21" s="50">
        <v>296</v>
      </c>
      <c r="AT21" s="117">
        <v>390</v>
      </c>
      <c r="AU21" s="50">
        <v>475.57445034</v>
      </c>
      <c r="AV21" s="52" t="s">
        <v>8</v>
      </c>
      <c r="AW21" s="117">
        <v>9960</v>
      </c>
      <c r="AX21" s="50">
        <v>2471.4285322999999</v>
      </c>
      <c r="AY21" s="117">
        <v>1084</v>
      </c>
      <c r="AZ21" s="50">
        <v>476.78020042999998</v>
      </c>
      <c r="BA21" s="117">
        <v>259</v>
      </c>
      <c r="BB21" s="50">
        <v>268.47765758999998</v>
      </c>
      <c r="BC21" s="117">
        <v>194</v>
      </c>
      <c r="BD21" s="50">
        <v>177.05848053</v>
      </c>
      <c r="BE21" s="117">
        <v>0</v>
      </c>
      <c r="BF21" s="50">
        <v>296</v>
      </c>
      <c r="BG21" s="52" t="s">
        <v>8</v>
      </c>
      <c r="BH21" s="117">
        <v>102</v>
      </c>
      <c r="BI21" s="50">
        <v>114.67962679</v>
      </c>
      <c r="BJ21" s="117">
        <v>66</v>
      </c>
      <c r="BK21" s="50">
        <v>89.439453283999995</v>
      </c>
      <c r="BL21" s="117">
        <v>57</v>
      </c>
      <c r="BM21" s="50">
        <v>94.296674643000003</v>
      </c>
      <c r="BN21" s="117">
        <v>147</v>
      </c>
      <c r="BO21" s="50">
        <v>150.25704103999999</v>
      </c>
      <c r="BP21" s="117">
        <v>72</v>
      </c>
      <c r="BQ21" s="50">
        <v>99.348331068999997</v>
      </c>
      <c r="BR21" s="52" t="s">
        <v>8</v>
      </c>
      <c r="BS21" s="117">
        <v>1232</v>
      </c>
      <c r="BT21" s="50">
        <v>806.81414314999995</v>
      </c>
      <c r="BU21" s="117">
        <v>0</v>
      </c>
      <c r="BV21" s="50">
        <v>296</v>
      </c>
      <c r="BW21" s="117">
        <v>3647</v>
      </c>
      <c r="BX21" s="50">
        <v>1011.6751336999999</v>
      </c>
      <c r="BY21" s="117">
        <v>1276</v>
      </c>
      <c r="BZ21" s="50">
        <v>847.39952072999995</v>
      </c>
      <c r="CA21" s="117">
        <v>0</v>
      </c>
      <c r="CB21" s="50">
        <v>296</v>
      </c>
      <c r="CC21" s="52" t="s">
        <v>8</v>
      </c>
      <c r="CD21" s="117">
        <v>373</v>
      </c>
      <c r="CE21" s="50">
        <v>288.89192882999998</v>
      </c>
      <c r="CF21" s="117">
        <v>57</v>
      </c>
      <c r="CG21" s="50">
        <v>93.579393050999997</v>
      </c>
      <c r="CH21" s="117">
        <v>285</v>
      </c>
      <c r="CI21" s="50">
        <v>252.77500570000001</v>
      </c>
      <c r="CJ21" s="117">
        <v>1705</v>
      </c>
      <c r="CK21" s="50">
        <v>704.23639261999995</v>
      </c>
      <c r="CL21" s="117">
        <v>147</v>
      </c>
      <c r="CM21" s="50">
        <v>168.12189724000001</v>
      </c>
      <c r="CN21" s="52" t="s">
        <v>8</v>
      </c>
      <c r="CO21" s="117">
        <v>68</v>
      </c>
      <c r="CP21" s="50">
        <v>112.19334155999999</v>
      </c>
      <c r="CQ21" s="117">
        <v>345</v>
      </c>
      <c r="CR21" s="50">
        <v>385.51514713</v>
      </c>
      <c r="CS21" s="117">
        <v>58</v>
      </c>
      <c r="CT21" s="50">
        <v>95.993890078999996</v>
      </c>
      <c r="CU21" s="117">
        <v>89</v>
      </c>
      <c r="CV21" s="50">
        <v>142.80646628</v>
      </c>
      <c r="CW21" s="117">
        <v>819</v>
      </c>
      <c r="CX21" s="50">
        <v>571.01821851</v>
      </c>
      <c r="CY21" s="52" t="s">
        <v>8</v>
      </c>
      <c r="CZ21" s="117">
        <v>76</v>
      </c>
      <c r="DA21" s="50">
        <v>125.95480446000001</v>
      </c>
      <c r="DB21" s="117">
        <v>161</v>
      </c>
      <c r="DC21" s="50">
        <v>152.64323654</v>
      </c>
      <c r="DD21" s="117">
        <v>5586</v>
      </c>
      <c r="DE21" s="50">
        <v>1517.5671986</v>
      </c>
      <c r="DF21" s="117">
        <v>190</v>
      </c>
      <c r="DG21" s="50">
        <v>187.17288255</v>
      </c>
      <c r="DH21" s="117">
        <v>207</v>
      </c>
      <c r="DI21" s="50">
        <v>296.95097855</v>
      </c>
      <c r="DJ21" s="52" t="s">
        <v>8</v>
      </c>
      <c r="DK21" s="117">
        <v>344</v>
      </c>
      <c r="DL21" s="50">
        <v>307.37827521999998</v>
      </c>
      <c r="DM21" s="117">
        <v>54</v>
      </c>
      <c r="DN21" s="50">
        <v>89.541506980999998</v>
      </c>
    </row>
    <row r="22" spans="1:118" x14ac:dyDescent="0.2">
      <c r="A22" s="52" t="s">
        <v>9</v>
      </c>
      <c r="B22" s="196">
        <f>INDEX($10:$10,1,MATCH($A22,$7:$7,0))-INDEX($E$12:$DN$77,MATCH($A22,$A$12:$A$77,0),MATCH($A22,$E$7:$DN$7,0))</f>
        <v>451268</v>
      </c>
      <c r="C22" s="196">
        <f t="shared" si="3"/>
        <v>475871</v>
      </c>
      <c r="D22" s="196">
        <f t="shared" si="4"/>
        <v>24603</v>
      </c>
      <c r="E22" s="117">
        <v>9179</v>
      </c>
      <c r="F22" s="50">
        <v>2237.9129515999998</v>
      </c>
      <c r="G22" s="117">
        <v>5863</v>
      </c>
      <c r="H22" s="50">
        <v>2472.2191595999998</v>
      </c>
      <c r="I22" s="117">
        <v>6104</v>
      </c>
      <c r="J22" s="50">
        <v>2396.8168501999999</v>
      </c>
      <c r="K22" s="117">
        <v>2211</v>
      </c>
      <c r="L22" s="50">
        <v>1119.8246732</v>
      </c>
      <c r="M22" s="117">
        <v>22213</v>
      </c>
      <c r="N22" s="50">
        <v>4231.2463957</v>
      </c>
      <c r="O22" s="52" t="s">
        <v>9</v>
      </c>
      <c r="P22" s="117">
        <v>10293</v>
      </c>
      <c r="Q22" s="50">
        <v>3506.7458375000001</v>
      </c>
      <c r="R22" s="117">
        <v>10045</v>
      </c>
      <c r="S22" s="50">
        <v>2433.5060515</v>
      </c>
      <c r="T22" s="117">
        <v>2957</v>
      </c>
      <c r="U22" s="50">
        <v>1323.3367596999999</v>
      </c>
      <c r="V22" s="117">
        <v>1544</v>
      </c>
      <c r="W22" s="50">
        <v>877.91054701999997</v>
      </c>
      <c r="X22" s="117">
        <v>2454080</v>
      </c>
      <c r="Y22" s="50">
        <v>47671.290586000003</v>
      </c>
      <c r="Z22" s="52" t="s">
        <v>9</v>
      </c>
      <c r="AA22" s="117">
        <v>33835</v>
      </c>
      <c r="AB22" s="50">
        <v>5068.7315090000002</v>
      </c>
      <c r="AC22" s="117">
        <v>1466</v>
      </c>
      <c r="AD22" s="50">
        <v>1024.2767229000001</v>
      </c>
      <c r="AE22" s="117">
        <v>577</v>
      </c>
      <c r="AF22" s="50">
        <v>454.08734464000003</v>
      </c>
      <c r="AG22" s="117">
        <v>18482</v>
      </c>
      <c r="AH22" s="50">
        <v>3138.4817650999998</v>
      </c>
      <c r="AI22" s="117">
        <v>14608</v>
      </c>
      <c r="AJ22" s="50">
        <v>3286.6634202</v>
      </c>
      <c r="AK22" s="52" t="s">
        <v>9</v>
      </c>
      <c r="AL22" s="117">
        <v>2009</v>
      </c>
      <c r="AM22" s="50">
        <v>870.34227981000004</v>
      </c>
      <c r="AN22" s="117">
        <v>3021</v>
      </c>
      <c r="AO22" s="50">
        <v>1235.6441890999999</v>
      </c>
      <c r="AP22" s="117">
        <v>6699</v>
      </c>
      <c r="AQ22" s="50">
        <v>2376.1777879000001</v>
      </c>
      <c r="AR22" s="117">
        <v>4864</v>
      </c>
      <c r="AS22" s="50">
        <v>1703.4361821</v>
      </c>
      <c r="AT22" s="117">
        <v>4735</v>
      </c>
      <c r="AU22" s="50">
        <v>1737.767092</v>
      </c>
      <c r="AV22" s="52" t="s">
        <v>9</v>
      </c>
      <c r="AW22" s="117">
        <v>6800</v>
      </c>
      <c r="AX22" s="50">
        <v>1734.9197432000001</v>
      </c>
      <c r="AY22" s="117">
        <v>12919</v>
      </c>
      <c r="AZ22" s="50">
        <v>3636.2326306</v>
      </c>
      <c r="BA22" s="117">
        <v>19440</v>
      </c>
      <c r="BB22" s="50">
        <v>4757.6891372999999</v>
      </c>
      <c r="BC22" s="117">
        <v>5025</v>
      </c>
      <c r="BD22" s="50">
        <v>1560.8413270000001</v>
      </c>
      <c r="BE22" s="117">
        <v>4695</v>
      </c>
      <c r="BF22" s="50">
        <v>1459.2819941</v>
      </c>
      <c r="BG22" s="52" t="s">
        <v>9</v>
      </c>
      <c r="BH22" s="117">
        <v>6812</v>
      </c>
      <c r="BI22" s="50">
        <v>2050.0882044999998</v>
      </c>
      <c r="BJ22" s="117">
        <v>828</v>
      </c>
      <c r="BK22" s="50">
        <v>539.987255</v>
      </c>
      <c r="BL22" s="117">
        <v>1250</v>
      </c>
      <c r="BM22" s="50">
        <v>614.23625960000004</v>
      </c>
      <c r="BN22" s="117">
        <v>3381</v>
      </c>
      <c r="BO22" s="50">
        <v>1256.0603756</v>
      </c>
      <c r="BP22" s="117">
        <v>5891</v>
      </c>
      <c r="BQ22" s="50">
        <v>2497.4541746999998</v>
      </c>
      <c r="BR22" s="52" t="s">
        <v>9</v>
      </c>
      <c r="BS22" s="117">
        <v>15674</v>
      </c>
      <c r="BT22" s="50">
        <v>3046.0855925999999</v>
      </c>
      <c r="BU22" s="117">
        <v>1676</v>
      </c>
      <c r="BV22" s="50">
        <v>955.59528194999996</v>
      </c>
      <c r="BW22" s="117">
        <v>53482</v>
      </c>
      <c r="BX22" s="50">
        <v>6261.2074081999999</v>
      </c>
      <c r="BY22" s="117">
        <v>25128</v>
      </c>
      <c r="BZ22" s="50">
        <v>5185.2509178999999</v>
      </c>
      <c r="CA22" s="117">
        <v>574</v>
      </c>
      <c r="CB22" s="50">
        <v>559.85744977000002</v>
      </c>
      <c r="CC22" s="52" t="s">
        <v>9</v>
      </c>
      <c r="CD22" s="117">
        <v>21346</v>
      </c>
      <c r="CE22" s="50">
        <v>4283.0733145000004</v>
      </c>
      <c r="CF22" s="117">
        <v>2441</v>
      </c>
      <c r="CG22" s="50">
        <v>1013.4398296000001</v>
      </c>
      <c r="CH22" s="117">
        <v>2869</v>
      </c>
      <c r="CI22" s="50">
        <v>1506.0456543</v>
      </c>
      <c r="CJ22" s="117">
        <v>21680</v>
      </c>
      <c r="CK22" s="50">
        <v>4110.0865045</v>
      </c>
      <c r="CL22" s="117">
        <v>14783</v>
      </c>
      <c r="CM22" s="50">
        <v>4363.8802798999996</v>
      </c>
      <c r="CN22" s="52" t="s">
        <v>9</v>
      </c>
      <c r="CO22" s="117">
        <v>3471</v>
      </c>
      <c r="CP22" s="50">
        <v>2296.6486507</v>
      </c>
      <c r="CQ22" s="117">
        <v>9760</v>
      </c>
      <c r="CR22" s="50">
        <v>3108.7458777000002</v>
      </c>
      <c r="CS22" s="117">
        <v>913</v>
      </c>
      <c r="CT22" s="50">
        <v>693.80895318</v>
      </c>
      <c r="CU22" s="117">
        <v>11927</v>
      </c>
      <c r="CV22" s="50">
        <v>2449.9826705</v>
      </c>
      <c r="CW22" s="117">
        <v>19680</v>
      </c>
      <c r="CX22" s="50">
        <v>3903.4410684999998</v>
      </c>
      <c r="CY22" s="52" t="s">
        <v>9</v>
      </c>
      <c r="CZ22" s="117">
        <v>2510</v>
      </c>
      <c r="DA22" s="50">
        <v>1848.4720144999999</v>
      </c>
      <c r="DB22" s="117">
        <v>1322</v>
      </c>
      <c r="DC22" s="50">
        <v>778.49483788999999</v>
      </c>
      <c r="DD22" s="117">
        <v>19597</v>
      </c>
      <c r="DE22" s="50">
        <v>2809.9965643999999</v>
      </c>
      <c r="DF22" s="117">
        <v>8343</v>
      </c>
      <c r="DG22" s="50">
        <v>2672.1504762</v>
      </c>
      <c r="DH22" s="117">
        <v>4312</v>
      </c>
      <c r="DI22" s="50">
        <v>1982.4335831999999</v>
      </c>
      <c r="DJ22" s="52" t="s">
        <v>9</v>
      </c>
      <c r="DK22" s="117">
        <v>6214</v>
      </c>
      <c r="DL22" s="50">
        <v>1727.9362595</v>
      </c>
      <c r="DM22" s="117">
        <v>423</v>
      </c>
      <c r="DN22" s="50">
        <v>391.07985194000003</v>
      </c>
    </row>
    <row r="23" spans="1:118" x14ac:dyDescent="0.2">
      <c r="A23" s="52"/>
      <c r="B23" s="196"/>
      <c r="C23" s="196"/>
      <c r="D23" s="196"/>
      <c r="E23" s="117"/>
      <c r="F23" s="50"/>
      <c r="G23" s="117"/>
      <c r="H23" s="50"/>
      <c r="I23" s="117"/>
      <c r="J23" s="50"/>
      <c r="K23" s="117"/>
      <c r="L23" s="50"/>
      <c r="M23" s="117"/>
      <c r="N23" s="50"/>
      <c r="O23" s="52"/>
      <c r="P23" s="117"/>
      <c r="Q23" s="50"/>
      <c r="R23" s="117"/>
      <c r="S23" s="50"/>
      <c r="T23" s="117"/>
      <c r="U23" s="50"/>
      <c r="V23" s="117"/>
      <c r="W23" s="50"/>
      <c r="X23" s="117"/>
      <c r="Y23" s="50"/>
      <c r="Z23" s="52"/>
      <c r="AA23" s="117"/>
      <c r="AB23" s="50"/>
      <c r="AC23" s="117"/>
      <c r="AD23" s="50"/>
      <c r="AE23" s="117"/>
      <c r="AF23" s="50"/>
      <c r="AG23" s="117"/>
      <c r="AH23" s="50"/>
      <c r="AI23" s="117"/>
      <c r="AJ23" s="50"/>
      <c r="AK23" s="52"/>
      <c r="AL23" s="117"/>
      <c r="AM23" s="50"/>
      <c r="AN23" s="117"/>
      <c r="AO23" s="50"/>
      <c r="AP23" s="117"/>
      <c r="AQ23" s="50"/>
      <c r="AR23" s="117"/>
      <c r="AS23" s="50"/>
      <c r="AT23" s="117"/>
      <c r="AU23" s="50"/>
      <c r="AV23" s="52"/>
      <c r="AW23" s="117"/>
      <c r="AX23" s="50"/>
      <c r="AY23" s="117"/>
      <c r="AZ23" s="50"/>
      <c r="BA23" s="117"/>
      <c r="BB23" s="50"/>
      <c r="BC23" s="117"/>
      <c r="BD23" s="50"/>
      <c r="BE23" s="117"/>
      <c r="BF23" s="50"/>
      <c r="BG23" s="52"/>
      <c r="BH23" s="117"/>
      <c r="BI23" s="50"/>
      <c r="BJ23" s="117"/>
      <c r="BK23" s="50"/>
      <c r="BL23" s="117"/>
      <c r="BM23" s="50"/>
      <c r="BN23" s="117"/>
      <c r="BO23" s="50"/>
      <c r="BP23" s="117"/>
      <c r="BQ23" s="50"/>
      <c r="BR23" s="52"/>
      <c r="BS23" s="117"/>
      <c r="BT23" s="50"/>
      <c r="BU23" s="117"/>
      <c r="BV23" s="50"/>
      <c r="BW23" s="117"/>
      <c r="BX23" s="50"/>
      <c r="BY23" s="117"/>
      <c r="BZ23" s="50"/>
      <c r="CA23" s="117"/>
      <c r="CB23" s="50"/>
      <c r="CC23" s="52"/>
      <c r="CD23" s="117"/>
      <c r="CE23" s="50"/>
      <c r="CF23" s="117"/>
      <c r="CG23" s="50"/>
      <c r="CH23" s="117"/>
      <c r="CI23" s="50"/>
      <c r="CJ23" s="117"/>
      <c r="CK23" s="50"/>
      <c r="CL23" s="117"/>
      <c r="CM23" s="50"/>
      <c r="CN23" s="52"/>
      <c r="CO23" s="117"/>
      <c r="CP23" s="50"/>
      <c r="CQ23" s="117"/>
      <c r="CR23" s="50"/>
      <c r="CS23" s="117"/>
      <c r="CT23" s="50"/>
      <c r="CU23" s="117"/>
      <c r="CV23" s="50"/>
      <c r="CW23" s="117"/>
      <c r="CX23" s="50"/>
      <c r="CY23" s="52"/>
      <c r="CZ23" s="117"/>
      <c r="DA23" s="50"/>
      <c r="DB23" s="117"/>
      <c r="DC23" s="50"/>
      <c r="DD23" s="117"/>
      <c r="DE23" s="50"/>
      <c r="DF23" s="117"/>
      <c r="DG23" s="50"/>
      <c r="DH23" s="117"/>
      <c r="DI23" s="50"/>
      <c r="DJ23" s="52"/>
      <c r="DK23" s="117"/>
      <c r="DL23" s="50"/>
      <c r="DM23" s="117"/>
      <c r="DN23" s="50"/>
    </row>
    <row r="24" spans="1:118" x14ac:dyDescent="0.2">
      <c r="A24" s="52" t="s">
        <v>10</v>
      </c>
      <c r="B24" s="196">
        <f>INDEX($10:$10,1,MATCH($A24,$7:$7,0))-INDEX($E$12:$DN$77,MATCH($A24,$A$12:$A$77,0),MATCH($A24,$E$7:$DN$7,0))</f>
        <v>252539</v>
      </c>
      <c r="C24" s="196">
        <f t="shared" ref="C24:C28" si="5">SUM(E24,G24,I24,K24,M24,P24,R24,T24,V24,X24,AA24,AC24,AE24,AG24,AI24,AL24,AN24,AP24,AR24,AT24,AW24,AY24,BA24,BC24,BE24,BH24,BJ24,BL24,BN24,BP24,BS24,BU24,BW24,BY24,CA24,CD24,CF24,CH24,CJ24,CL24,CO24,CQ24,CS24,CU24,CW24,CZ24,DB24,DD24,DF24,DH24,DK24,DM24)-INDEX($E$12:$DN$77,MATCH($A24,$A$12:$A$77,0),MATCH($A24,$E$7:$DN$7,0))</f>
        <v>280221</v>
      </c>
      <c r="D24" s="196">
        <f t="shared" ref="D24:D28" si="6">C24-B24</f>
        <v>27682</v>
      </c>
      <c r="E24" s="117">
        <v>18302</v>
      </c>
      <c r="F24" s="50">
        <v>3493.3608822000001</v>
      </c>
      <c r="G24" s="117">
        <v>2137</v>
      </c>
      <c r="H24" s="50">
        <v>1324.3786095999999</v>
      </c>
      <c r="I24" s="117">
        <v>1747</v>
      </c>
      <c r="J24" s="50">
        <v>734.82188667000003</v>
      </c>
      <c r="K24" s="117">
        <v>1720</v>
      </c>
      <c r="L24" s="50">
        <v>1296.5934454000001</v>
      </c>
      <c r="M24" s="117">
        <v>16980</v>
      </c>
      <c r="N24" s="50">
        <v>3373.6720835000001</v>
      </c>
      <c r="O24" s="52" t="s">
        <v>10</v>
      </c>
      <c r="P24" s="117">
        <v>3921</v>
      </c>
      <c r="Q24" s="50">
        <v>1738.1700057999999</v>
      </c>
      <c r="R24" s="117">
        <v>3345</v>
      </c>
      <c r="S24" s="50">
        <v>1649.9325808999999</v>
      </c>
      <c r="T24" s="117">
        <v>666</v>
      </c>
      <c r="U24" s="50">
        <v>543.55365380000001</v>
      </c>
      <c r="V24" s="117">
        <v>651</v>
      </c>
      <c r="W24" s="50">
        <v>448.80577536999999</v>
      </c>
      <c r="X24" s="117">
        <v>43170</v>
      </c>
      <c r="Y24" s="50">
        <v>6119.2996408999998</v>
      </c>
      <c r="Z24" s="52" t="s">
        <v>10</v>
      </c>
      <c r="AA24" s="117">
        <v>1320162</v>
      </c>
      <c r="AB24" s="50">
        <v>37924.363857999997</v>
      </c>
      <c r="AC24" s="117">
        <v>958</v>
      </c>
      <c r="AD24" s="50">
        <v>683.18574990000002</v>
      </c>
      <c r="AE24" s="117">
        <v>504</v>
      </c>
      <c r="AF24" s="50">
        <v>384.69337064000001</v>
      </c>
      <c r="AG24" s="117">
        <v>9567</v>
      </c>
      <c r="AH24" s="50">
        <v>2741.2266129999998</v>
      </c>
      <c r="AI24" s="117">
        <v>7054</v>
      </c>
      <c r="AJ24" s="50">
        <v>2631.5748616999999</v>
      </c>
      <c r="AK24" s="52" t="s">
        <v>10</v>
      </c>
      <c r="AL24" s="117">
        <v>1179</v>
      </c>
      <c r="AM24" s="50">
        <v>703.57151921000002</v>
      </c>
      <c r="AN24" s="117">
        <v>1472</v>
      </c>
      <c r="AO24" s="50">
        <v>989.35933158</v>
      </c>
      <c r="AP24" s="117">
        <v>7156</v>
      </c>
      <c r="AQ24" s="50">
        <v>2625.5783110000002</v>
      </c>
      <c r="AR24" s="117">
        <v>3742</v>
      </c>
      <c r="AS24" s="50">
        <v>1419.5517468</v>
      </c>
      <c r="AT24" s="117">
        <v>273</v>
      </c>
      <c r="AU24" s="50">
        <v>200.03396154000001</v>
      </c>
      <c r="AV24" s="52" t="s">
        <v>10</v>
      </c>
      <c r="AW24" s="117">
        <v>8479</v>
      </c>
      <c r="AX24" s="50">
        <v>3303.0206062000002</v>
      </c>
      <c r="AY24" s="117">
        <v>4527</v>
      </c>
      <c r="AZ24" s="50">
        <v>1754.9913613000001</v>
      </c>
      <c r="BA24" s="117">
        <v>9173</v>
      </c>
      <c r="BB24" s="50">
        <v>3995.6994128000001</v>
      </c>
      <c r="BC24" s="117">
        <v>2024</v>
      </c>
      <c r="BD24" s="50">
        <v>1094.3132995000001</v>
      </c>
      <c r="BE24" s="117">
        <v>4905</v>
      </c>
      <c r="BF24" s="50">
        <v>2252.0251569000002</v>
      </c>
      <c r="BG24" s="52" t="s">
        <v>10</v>
      </c>
      <c r="BH24" s="117">
        <v>2879</v>
      </c>
      <c r="BI24" s="50">
        <v>1116.5274968000001</v>
      </c>
      <c r="BJ24" s="117">
        <v>649</v>
      </c>
      <c r="BK24" s="50">
        <v>544.62395074000005</v>
      </c>
      <c r="BL24" s="117">
        <v>494</v>
      </c>
      <c r="BM24" s="50">
        <v>358.83800149000001</v>
      </c>
      <c r="BN24" s="117">
        <v>1952</v>
      </c>
      <c r="BO24" s="50">
        <v>1049.3184096</v>
      </c>
      <c r="BP24" s="117">
        <v>168</v>
      </c>
      <c r="BQ24" s="50">
        <v>168.43386269000001</v>
      </c>
      <c r="BR24" s="52" t="s">
        <v>10</v>
      </c>
      <c r="BS24" s="117">
        <v>5015</v>
      </c>
      <c r="BT24" s="50">
        <v>2053.4214510000002</v>
      </c>
      <c r="BU24" s="117">
        <v>388</v>
      </c>
      <c r="BV24" s="50">
        <v>390.50616159999998</v>
      </c>
      <c r="BW24" s="117">
        <v>12563</v>
      </c>
      <c r="BX24" s="50">
        <v>2950.5430277999999</v>
      </c>
      <c r="BY24" s="117">
        <v>14348</v>
      </c>
      <c r="BZ24" s="50">
        <v>3207.2692022000001</v>
      </c>
      <c r="CA24" s="117">
        <v>357</v>
      </c>
      <c r="CB24" s="50">
        <v>429.11567869999999</v>
      </c>
      <c r="CC24" s="52" t="s">
        <v>10</v>
      </c>
      <c r="CD24" s="117">
        <v>11264</v>
      </c>
      <c r="CE24" s="50">
        <v>3540.0427519</v>
      </c>
      <c r="CF24" s="117">
        <v>2360</v>
      </c>
      <c r="CG24" s="50">
        <v>1217.4470963000001</v>
      </c>
      <c r="CH24" s="117">
        <v>3291</v>
      </c>
      <c r="CI24" s="50">
        <v>2126.1829272</v>
      </c>
      <c r="CJ24" s="117">
        <v>5786</v>
      </c>
      <c r="CK24" s="50">
        <v>2423.9903626</v>
      </c>
      <c r="CL24" s="117">
        <v>2231</v>
      </c>
      <c r="CM24" s="50">
        <v>1263.6140605999999</v>
      </c>
      <c r="CN24" s="52" t="s">
        <v>10</v>
      </c>
      <c r="CO24" s="117">
        <v>246</v>
      </c>
      <c r="CP24" s="50">
        <v>269.31091765000002</v>
      </c>
      <c r="CQ24" s="117">
        <v>13214</v>
      </c>
      <c r="CR24" s="50">
        <v>3228.4455432</v>
      </c>
      <c r="CS24" s="117">
        <v>202</v>
      </c>
      <c r="CT24" s="50">
        <v>200.73853510999999</v>
      </c>
      <c r="CU24" s="117">
        <v>13459</v>
      </c>
      <c r="CV24" s="50">
        <v>3147.7608427999999</v>
      </c>
      <c r="CW24" s="117">
        <v>16366</v>
      </c>
      <c r="CX24" s="50">
        <v>2947.7226123999999</v>
      </c>
      <c r="CY24" s="52" t="s">
        <v>10</v>
      </c>
      <c r="CZ24" s="117">
        <v>485</v>
      </c>
      <c r="DA24" s="50">
        <v>460.14446222999999</v>
      </c>
      <c r="DB24" s="117">
        <v>261</v>
      </c>
      <c r="DC24" s="50">
        <v>270.56149689</v>
      </c>
      <c r="DD24" s="117">
        <v>12788</v>
      </c>
      <c r="DE24" s="50">
        <v>3521.3587518999998</v>
      </c>
      <c r="DF24" s="117">
        <v>3134</v>
      </c>
      <c r="DG24" s="50">
        <v>1233.5565328</v>
      </c>
      <c r="DH24" s="117">
        <v>710</v>
      </c>
      <c r="DI24" s="50">
        <v>542.60269517999996</v>
      </c>
      <c r="DJ24" s="52" t="s">
        <v>10</v>
      </c>
      <c r="DK24" s="117">
        <v>962</v>
      </c>
      <c r="DL24" s="50">
        <v>559.20371082999998</v>
      </c>
      <c r="DM24" s="117">
        <v>997</v>
      </c>
      <c r="DN24" s="50">
        <v>1297.6461317000001</v>
      </c>
    </row>
    <row r="25" spans="1:118" x14ac:dyDescent="0.2">
      <c r="A25" s="52" t="s">
        <v>11</v>
      </c>
      <c r="B25" s="196">
        <f>INDEX($10:$10,1,MATCH($A25,$7:$7,0))-INDEX($E$12:$DN$77,MATCH($A25,$A$12:$A$77,0),MATCH($A25,$E$7:$DN$7,0))</f>
        <v>64417</v>
      </c>
      <c r="C25" s="196">
        <f t="shared" si="5"/>
        <v>53270</v>
      </c>
      <c r="D25" s="196">
        <f t="shared" si="6"/>
        <v>-11147</v>
      </c>
      <c r="E25" s="117">
        <v>1163</v>
      </c>
      <c r="F25" s="50">
        <v>1561.3001690000001</v>
      </c>
      <c r="G25" s="117">
        <v>1245</v>
      </c>
      <c r="H25" s="50">
        <v>741.28808962000005</v>
      </c>
      <c r="I25" s="117">
        <v>1153</v>
      </c>
      <c r="J25" s="50">
        <v>561.30982052000002</v>
      </c>
      <c r="K25" s="117">
        <v>281</v>
      </c>
      <c r="L25" s="50">
        <v>338.55223025999999</v>
      </c>
      <c r="M25" s="117">
        <v>11820</v>
      </c>
      <c r="N25" s="50">
        <v>2846.2552544999999</v>
      </c>
      <c r="O25" s="52" t="s">
        <v>11</v>
      </c>
      <c r="P25" s="117">
        <v>936</v>
      </c>
      <c r="Q25" s="50">
        <v>497.96842684000001</v>
      </c>
      <c r="R25" s="117">
        <v>299</v>
      </c>
      <c r="S25" s="50">
        <v>375.71832410000002</v>
      </c>
      <c r="T25" s="117">
        <v>139</v>
      </c>
      <c r="U25" s="50">
        <v>160.51230272999999</v>
      </c>
      <c r="V25" s="117">
        <v>214</v>
      </c>
      <c r="W25" s="50">
        <v>329.73941909000001</v>
      </c>
      <c r="X25" s="117">
        <v>2843</v>
      </c>
      <c r="Y25" s="50">
        <v>1195.3464687000001</v>
      </c>
      <c r="Z25" s="52" t="s">
        <v>11</v>
      </c>
      <c r="AA25" s="117">
        <v>1163</v>
      </c>
      <c r="AB25" s="50">
        <v>729.45076191999999</v>
      </c>
      <c r="AC25" s="117">
        <v>144013</v>
      </c>
      <c r="AD25" s="50">
        <v>11083.343215000001</v>
      </c>
      <c r="AE25" s="117">
        <v>496</v>
      </c>
      <c r="AF25" s="50">
        <v>650.03200645000004</v>
      </c>
      <c r="AG25" s="117">
        <v>1271</v>
      </c>
      <c r="AH25" s="50">
        <v>740.26142351999999</v>
      </c>
      <c r="AI25" s="117">
        <v>102</v>
      </c>
      <c r="AJ25" s="50">
        <v>121.31582242</v>
      </c>
      <c r="AK25" s="52" t="s">
        <v>11</v>
      </c>
      <c r="AL25" s="117">
        <v>256</v>
      </c>
      <c r="AM25" s="50">
        <v>310.44662970000002</v>
      </c>
      <c r="AN25" s="117">
        <v>78</v>
      </c>
      <c r="AO25" s="50">
        <v>125.43974437999999</v>
      </c>
      <c r="AP25" s="117">
        <v>612</v>
      </c>
      <c r="AQ25" s="50">
        <v>602.69430438999996</v>
      </c>
      <c r="AR25" s="117">
        <v>121</v>
      </c>
      <c r="AS25" s="50">
        <v>142.44930665999999</v>
      </c>
      <c r="AT25" s="117">
        <v>322</v>
      </c>
      <c r="AU25" s="50">
        <v>385.22496765</v>
      </c>
      <c r="AV25" s="52" t="s">
        <v>11</v>
      </c>
      <c r="AW25" s="117">
        <v>239</v>
      </c>
      <c r="AX25" s="50">
        <v>236.20676377999999</v>
      </c>
      <c r="AY25" s="117">
        <v>1052</v>
      </c>
      <c r="AZ25" s="50">
        <v>1170.1990518</v>
      </c>
      <c r="BA25" s="117">
        <v>2468</v>
      </c>
      <c r="BB25" s="50">
        <v>1972.8168218999999</v>
      </c>
      <c r="BC25" s="117">
        <v>633</v>
      </c>
      <c r="BD25" s="50">
        <v>661.30708404999996</v>
      </c>
      <c r="BE25" s="117">
        <v>68</v>
      </c>
      <c r="BF25" s="50">
        <v>110.75749696</v>
      </c>
      <c r="BG25" s="52" t="s">
        <v>11</v>
      </c>
      <c r="BH25" s="117">
        <v>140</v>
      </c>
      <c r="BI25" s="50">
        <v>170.68371289999999</v>
      </c>
      <c r="BJ25" s="117">
        <v>758</v>
      </c>
      <c r="BK25" s="50">
        <v>1219.4629761000001</v>
      </c>
      <c r="BL25" s="117">
        <v>55</v>
      </c>
      <c r="BM25" s="50">
        <v>95.538252162000006</v>
      </c>
      <c r="BN25" s="117">
        <v>1663</v>
      </c>
      <c r="BO25" s="50">
        <v>1282.5520242</v>
      </c>
      <c r="BP25" s="117">
        <v>222</v>
      </c>
      <c r="BQ25" s="50">
        <v>250.04</v>
      </c>
      <c r="BR25" s="52" t="s">
        <v>11</v>
      </c>
      <c r="BS25" s="117">
        <v>763</v>
      </c>
      <c r="BT25" s="50">
        <v>790.91216803999998</v>
      </c>
      <c r="BU25" s="117">
        <v>634</v>
      </c>
      <c r="BV25" s="50">
        <v>588.20965445000002</v>
      </c>
      <c r="BW25" s="117">
        <v>2038</v>
      </c>
      <c r="BX25" s="50">
        <v>1150.7954895</v>
      </c>
      <c r="BY25" s="117">
        <v>1912</v>
      </c>
      <c r="BZ25" s="50">
        <v>1428.8503048</v>
      </c>
      <c r="CA25" s="117">
        <v>0</v>
      </c>
      <c r="CB25" s="50">
        <v>275</v>
      </c>
      <c r="CC25" s="52" t="s">
        <v>11</v>
      </c>
      <c r="CD25" s="117">
        <v>244</v>
      </c>
      <c r="CE25" s="50">
        <v>279.88745654000002</v>
      </c>
      <c r="CF25" s="117">
        <v>737</v>
      </c>
      <c r="CG25" s="50">
        <v>836.72597956000004</v>
      </c>
      <c r="CH25" s="117">
        <v>1392</v>
      </c>
      <c r="CI25" s="50">
        <v>1039.5044478</v>
      </c>
      <c r="CJ25" s="117">
        <v>137</v>
      </c>
      <c r="CK25" s="50">
        <v>161.96735491999999</v>
      </c>
      <c r="CL25" s="117">
        <v>0</v>
      </c>
      <c r="CM25" s="50">
        <v>275</v>
      </c>
      <c r="CN25" s="52" t="s">
        <v>11</v>
      </c>
      <c r="CO25" s="117">
        <v>202</v>
      </c>
      <c r="CP25" s="50">
        <v>333.31755416999999</v>
      </c>
      <c r="CQ25" s="117">
        <v>211</v>
      </c>
      <c r="CR25" s="50">
        <v>255.63876908</v>
      </c>
      <c r="CS25" s="117">
        <v>280</v>
      </c>
      <c r="CT25" s="50">
        <v>334.48740085999998</v>
      </c>
      <c r="CU25" s="117">
        <v>231</v>
      </c>
      <c r="CV25" s="50">
        <v>195.35232113000001</v>
      </c>
      <c r="CW25" s="117">
        <v>3161</v>
      </c>
      <c r="CX25" s="50">
        <v>2016.9052451</v>
      </c>
      <c r="CY25" s="52" t="s">
        <v>11</v>
      </c>
      <c r="CZ25" s="117">
        <v>917</v>
      </c>
      <c r="DA25" s="50">
        <v>724.98044648999996</v>
      </c>
      <c r="DB25" s="117">
        <v>387</v>
      </c>
      <c r="DC25" s="50">
        <v>564.83848338999996</v>
      </c>
      <c r="DD25" s="117">
        <v>3270</v>
      </c>
      <c r="DE25" s="50">
        <v>1401.0859585999999</v>
      </c>
      <c r="DF25" s="117">
        <v>4758</v>
      </c>
      <c r="DG25" s="50">
        <v>1457.4101215000001</v>
      </c>
      <c r="DH25" s="117">
        <v>71</v>
      </c>
      <c r="DI25" s="50">
        <v>117.70374459999999</v>
      </c>
      <c r="DJ25" s="52" t="s">
        <v>11</v>
      </c>
      <c r="DK25" s="117">
        <v>65</v>
      </c>
      <c r="DL25" s="50">
        <v>104.40761998000001</v>
      </c>
      <c r="DM25" s="117">
        <v>48</v>
      </c>
      <c r="DN25" s="50">
        <v>79.837596954999995</v>
      </c>
    </row>
    <row r="26" spans="1:118" x14ac:dyDescent="0.2">
      <c r="A26" s="52" t="s">
        <v>12</v>
      </c>
      <c r="B26" s="196">
        <f>INDEX($10:$10,1,MATCH($A26,$7:$7,0))-INDEX($E$12:$DN$77,MATCH($A26,$A$12:$A$77,0),MATCH($A26,$E$7:$DN$7,0))</f>
        <v>58805</v>
      </c>
      <c r="C26" s="196">
        <f t="shared" si="5"/>
        <v>57790</v>
      </c>
      <c r="D26" s="196">
        <f t="shared" si="6"/>
        <v>-1015</v>
      </c>
      <c r="E26" s="117">
        <v>74</v>
      </c>
      <c r="F26" s="50">
        <v>130.64604084999999</v>
      </c>
      <c r="G26" s="117">
        <v>710</v>
      </c>
      <c r="H26" s="50">
        <v>433.54535969</v>
      </c>
      <c r="I26" s="117">
        <v>4727</v>
      </c>
      <c r="J26" s="50">
        <v>1933.5585691000001</v>
      </c>
      <c r="K26" s="117">
        <v>586</v>
      </c>
      <c r="L26" s="50">
        <v>684.38880183000003</v>
      </c>
      <c r="M26" s="117">
        <v>10088</v>
      </c>
      <c r="N26" s="50">
        <v>2555.2561314</v>
      </c>
      <c r="O26" s="52" t="s">
        <v>12</v>
      </c>
      <c r="P26" s="117">
        <v>1334</v>
      </c>
      <c r="Q26" s="50">
        <v>808.21605570999998</v>
      </c>
      <c r="R26" s="117">
        <v>474</v>
      </c>
      <c r="S26" s="50">
        <v>343.81916717000001</v>
      </c>
      <c r="T26" s="117">
        <v>0</v>
      </c>
      <c r="U26" s="50">
        <v>263</v>
      </c>
      <c r="V26" s="117">
        <v>0</v>
      </c>
      <c r="W26" s="50">
        <v>263</v>
      </c>
      <c r="X26" s="117">
        <v>2139</v>
      </c>
      <c r="Y26" s="50">
        <v>1082.9317493000001</v>
      </c>
      <c r="Z26" s="52" t="s">
        <v>12</v>
      </c>
      <c r="AA26" s="117">
        <v>331</v>
      </c>
      <c r="AB26" s="50">
        <v>294.39434011999998</v>
      </c>
      <c r="AC26" s="117">
        <v>320</v>
      </c>
      <c r="AD26" s="50">
        <v>363.03662985</v>
      </c>
      <c r="AE26" s="117">
        <v>192170</v>
      </c>
      <c r="AF26" s="50">
        <v>9923.4121682000005</v>
      </c>
      <c r="AG26" s="117">
        <v>357</v>
      </c>
      <c r="AH26" s="50">
        <v>303.20009730999999</v>
      </c>
      <c r="AI26" s="117">
        <v>112</v>
      </c>
      <c r="AJ26" s="50">
        <v>144.76093466</v>
      </c>
      <c r="AK26" s="52" t="s">
        <v>12</v>
      </c>
      <c r="AL26" s="117">
        <v>342</v>
      </c>
      <c r="AM26" s="50">
        <v>429.04551815999997</v>
      </c>
      <c r="AN26" s="117">
        <v>587</v>
      </c>
      <c r="AO26" s="50">
        <v>439.47984523999997</v>
      </c>
      <c r="AP26" s="117">
        <v>74</v>
      </c>
      <c r="AQ26" s="50">
        <v>119.76966989</v>
      </c>
      <c r="AR26" s="117">
        <v>204</v>
      </c>
      <c r="AS26" s="50">
        <v>348.24984126999999</v>
      </c>
      <c r="AT26" s="117">
        <v>358</v>
      </c>
      <c r="AU26" s="50">
        <v>463.41463142999999</v>
      </c>
      <c r="AV26" s="52" t="s">
        <v>12</v>
      </c>
      <c r="AW26" s="117">
        <v>314</v>
      </c>
      <c r="AX26" s="50">
        <v>341.51424219</v>
      </c>
      <c r="AY26" s="117">
        <v>179</v>
      </c>
      <c r="AZ26" s="50">
        <v>168.1721885</v>
      </c>
      <c r="BA26" s="117">
        <v>332</v>
      </c>
      <c r="BB26" s="50">
        <v>224.84899594999999</v>
      </c>
      <c r="BC26" s="117">
        <v>390</v>
      </c>
      <c r="BD26" s="50">
        <v>346.35434959000003</v>
      </c>
      <c r="BE26" s="117">
        <v>27</v>
      </c>
      <c r="BF26" s="50">
        <v>36.985073171000003</v>
      </c>
      <c r="BG26" s="52" t="s">
        <v>12</v>
      </c>
      <c r="BH26" s="117">
        <v>281</v>
      </c>
      <c r="BI26" s="50">
        <v>239.97359007</v>
      </c>
      <c r="BJ26" s="117">
        <v>1713</v>
      </c>
      <c r="BK26" s="50">
        <v>754.28012636000005</v>
      </c>
      <c r="BL26" s="117">
        <v>177</v>
      </c>
      <c r="BM26" s="50">
        <v>363.46590486000002</v>
      </c>
      <c r="BN26" s="117">
        <v>2838</v>
      </c>
      <c r="BO26" s="50">
        <v>1446.3546854000001</v>
      </c>
      <c r="BP26" s="117">
        <v>0</v>
      </c>
      <c r="BQ26" s="50">
        <v>263</v>
      </c>
      <c r="BR26" s="52" t="s">
        <v>12</v>
      </c>
      <c r="BS26" s="117">
        <v>422</v>
      </c>
      <c r="BT26" s="50">
        <v>533.80921682999997</v>
      </c>
      <c r="BU26" s="117">
        <v>521</v>
      </c>
      <c r="BV26" s="50">
        <v>438.18891098</v>
      </c>
      <c r="BW26" s="117">
        <v>268</v>
      </c>
      <c r="BX26" s="50">
        <v>300.09687704999999</v>
      </c>
      <c r="BY26" s="117">
        <v>920</v>
      </c>
      <c r="BZ26" s="50">
        <v>1014.5434645</v>
      </c>
      <c r="CA26" s="117">
        <v>227</v>
      </c>
      <c r="CB26" s="50">
        <v>372.91482416000002</v>
      </c>
      <c r="CC26" s="52" t="s">
        <v>12</v>
      </c>
      <c r="CD26" s="117">
        <v>583</v>
      </c>
      <c r="CE26" s="50">
        <v>478.64723042999998</v>
      </c>
      <c r="CF26" s="117">
        <v>435</v>
      </c>
      <c r="CG26" s="50">
        <v>304.40457203</v>
      </c>
      <c r="CH26" s="117">
        <v>3208</v>
      </c>
      <c r="CI26" s="50">
        <v>1559.6299133</v>
      </c>
      <c r="CJ26" s="117">
        <v>171</v>
      </c>
      <c r="CK26" s="50">
        <v>167.28444916999999</v>
      </c>
      <c r="CL26" s="117">
        <v>80</v>
      </c>
      <c r="CM26" s="50">
        <v>128.52493536</v>
      </c>
      <c r="CN26" s="52" t="s">
        <v>12</v>
      </c>
      <c r="CO26" s="117">
        <v>65</v>
      </c>
      <c r="CP26" s="50">
        <v>112.94096088000001</v>
      </c>
      <c r="CQ26" s="117">
        <v>12</v>
      </c>
      <c r="CR26" s="50">
        <v>19.770819691</v>
      </c>
      <c r="CS26" s="117">
        <v>263</v>
      </c>
      <c r="CT26" s="50">
        <v>215.18838492</v>
      </c>
      <c r="CU26" s="117">
        <v>104</v>
      </c>
      <c r="CV26" s="50">
        <v>121.03220949</v>
      </c>
      <c r="CW26" s="117">
        <v>1744</v>
      </c>
      <c r="CX26" s="50">
        <v>936.78381044000002</v>
      </c>
      <c r="CY26" s="52" t="s">
        <v>12</v>
      </c>
      <c r="CZ26" s="117">
        <v>4599</v>
      </c>
      <c r="DA26" s="50">
        <v>1405.2076827999999</v>
      </c>
      <c r="DB26" s="117">
        <v>0</v>
      </c>
      <c r="DC26" s="50">
        <v>263</v>
      </c>
      <c r="DD26" s="117">
        <v>1114</v>
      </c>
      <c r="DE26" s="50">
        <v>708.14078384000004</v>
      </c>
      <c r="DF26" s="117">
        <v>11906</v>
      </c>
      <c r="DG26" s="50">
        <v>2740.4670127999998</v>
      </c>
      <c r="DH26" s="117">
        <v>0</v>
      </c>
      <c r="DI26" s="50">
        <v>263</v>
      </c>
      <c r="DJ26" s="52" t="s">
        <v>12</v>
      </c>
      <c r="DK26" s="117">
        <v>796</v>
      </c>
      <c r="DL26" s="50">
        <v>800.59008315999995</v>
      </c>
      <c r="DM26" s="117">
        <v>1284</v>
      </c>
      <c r="DN26" s="50">
        <v>820.83472570000004</v>
      </c>
    </row>
    <row r="27" spans="1:118" x14ac:dyDescent="0.2">
      <c r="A27" s="52" t="s">
        <v>13</v>
      </c>
      <c r="B27" s="196">
        <f>INDEX($10:$10,1,MATCH($A27,$7:$7,0))-INDEX($E$12:$DN$77,MATCH($A27,$A$12:$A$77,0),MATCH($A27,$E$7:$DN$7,0))</f>
        <v>278162</v>
      </c>
      <c r="C27" s="196">
        <f t="shared" si="5"/>
        <v>206151</v>
      </c>
      <c r="D27" s="196">
        <f t="shared" si="6"/>
        <v>-72011</v>
      </c>
      <c r="E27" s="117">
        <v>1959</v>
      </c>
      <c r="F27" s="50">
        <v>1056.3332628999999</v>
      </c>
      <c r="G27" s="117">
        <v>572</v>
      </c>
      <c r="H27" s="50">
        <v>363.38474466000002</v>
      </c>
      <c r="I27" s="117">
        <v>5238</v>
      </c>
      <c r="J27" s="50">
        <v>1981.566208</v>
      </c>
      <c r="K27" s="117">
        <v>2061</v>
      </c>
      <c r="L27" s="50">
        <v>814.43233984999995</v>
      </c>
      <c r="M27" s="117">
        <v>12828</v>
      </c>
      <c r="N27" s="50">
        <v>2025.8954406</v>
      </c>
      <c r="O27" s="52" t="s">
        <v>13</v>
      </c>
      <c r="P27" s="117">
        <v>4698</v>
      </c>
      <c r="Q27" s="50">
        <v>2177.8199359</v>
      </c>
      <c r="R27" s="117">
        <v>943</v>
      </c>
      <c r="S27" s="50">
        <v>595.22114995000004</v>
      </c>
      <c r="T27" s="117">
        <v>749</v>
      </c>
      <c r="U27" s="50">
        <v>607.23108966999996</v>
      </c>
      <c r="V27" s="117">
        <v>1241</v>
      </c>
      <c r="W27" s="50">
        <v>837.03946329999997</v>
      </c>
      <c r="X27" s="117">
        <v>17472</v>
      </c>
      <c r="Y27" s="50">
        <v>3478.6314464000002</v>
      </c>
      <c r="Z27" s="52" t="s">
        <v>13</v>
      </c>
      <c r="AA27" s="117">
        <v>6397</v>
      </c>
      <c r="AB27" s="50">
        <v>1859.8969732999999</v>
      </c>
      <c r="AC27" s="117">
        <v>2151</v>
      </c>
      <c r="AD27" s="50">
        <v>1434.7900857</v>
      </c>
      <c r="AE27" s="117">
        <v>720</v>
      </c>
      <c r="AF27" s="50">
        <v>604.43062150000003</v>
      </c>
      <c r="AG27" s="117">
        <v>1412042</v>
      </c>
      <c r="AH27" s="50">
        <v>29224.379553999999</v>
      </c>
      <c r="AI27" s="117">
        <v>19672</v>
      </c>
      <c r="AJ27" s="50">
        <v>3359.4409942000002</v>
      </c>
      <c r="AK27" s="52" t="s">
        <v>13</v>
      </c>
      <c r="AL27" s="117">
        <v>11109</v>
      </c>
      <c r="AM27" s="50">
        <v>3452.2379915000001</v>
      </c>
      <c r="AN27" s="117">
        <v>2322</v>
      </c>
      <c r="AO27" s="50">
        <v>1248.1429776</v>
      </c>
      <c r="AP27" s="117">
        <v>3818</v>
      </c>
      <c r="AQ27" s="50">
        <v>1739.4145914000001</v>
      </c>
      <c r="AR27" s="117">
        <v>1761</v>
      </c>
      <c r="AS27" s="50">
        <v>1087.3711304999999</v>
      </c>
      <c r="AT27" s="117">
        <v>418</v>
      </c>
      <c r="AU27" s="50">
        <v>379.38386462</v>
      </c>
      <c r="AV27" s="52" t="s">
        <v>13</v>
      </c>
      <c r="AW27" s="117">
        <v>1690</v>
      </c>
      <c r="AX27" s="50">
        <v>775.02355493000005</v>
      </c>
      <c r="AY27" s="117">
        <v>3518</v>
      </c>
      <c r="AZ27" s="50">
        <v>1575.0277549</v>
      </c>
      <c r="BA27" s="117">
        <v>11703</v>
      </c>
      <c r="BB27" s="50">
        <v>2308.9052347000002</v>
      </c>
      <c r="BC27" s="117">
        <v>4761</v>
      </c>
      <c r="BD27" s="50">
        <v>1500.0188015000001</v>
      </c>
      <c r="BE27" s="117">
        <v>909</v>
      </c>
      <c r="BF27" s="50">
        <v>559.40751943999999</v>
      </c>
      <c r="BG27" s="52" t="s">
        <v>13</v>
      </c>
      <c r="BH27" s="117">
        <v>10379</v>
      </c>
      <c r="BI27" s="50">
        <v>2422.6676556000002</v>
      </c>
      <c r="BJ27" s="117">
        <v>100</v>
      </c>
      <c r="BK27" s="50">
        <v>122.31711623</v>
      </c>
      <c r="BL27" s="117">
        <v>174</v>
      </c>
      <c r="BM27" s="50">
        <v>172.42079878999999</v>
      </c>
      <c r="BN27" s="117">
        <v>2485</v>
      </c>
      <c r="BO27" s="50">
        <v>1204.9955118</v>
      </c>
      <c r="BP27" s="117">
        <v>299</v>
      </c>
      <c r="BQ27" s="50">
        <v>274.02510529</v>
      </c>
      <c r="BR27" s="52" t="s">
        <v>13</v>
      </c>
      <c r="BS27" s="117">
        <v>2293</v>
      </c>
      <c r="BT27" s="50">
        <v>1023.9811850999999</v>
      </c>
      <c r="BU27" s="117">
        <v>1008</v>
      </c>
      <c r="BV27" s="50">
        <v>729.11783538999998</v>
      </c>
      <c r="BW27" s="117">
        <v>9262</v>
      </c>
      <c r="BX27" s="50">
        <v>2592.7323747999999</v>
      </c>
      <c r="BY27" s="117">
        <v>4430</v>
      </c>
      <c r="BZ27" s="50">
        <v>1215.1591172000001</v>
      </c>
      <c r="CA27" s="117">
        <v>562</v>
      </c>
      <c r="CB27" s="50">
        <v>535.13331643000004</v>
      </c>
      <c r="CC27" s="52" t="s">
        <v>13</v>
      </c>
      <c r="CD27" s="117">
        <v>6915</v>
      </c>
      <c r="CE27" s="50">
        <v>1777.7424507000001</v>
      </c>
      <c r="CF27" s="117">
        <v>1804</v>
      </c>
      <c r="CG27" s="50">
        <v>923.77039832000003</v>
      </c>
      <c r="CH27" s="117">
        <v>455</v>
      </c>
      <c r="CI27" s="50">
        <v>376.23904752999999</v>
      </c>
      <c r="CJ27" s="117">
        <v>4363</v>
      </c>
      <c r="CK27" s="50">
        <v>1592.2743914</v>
      </c>
      <c r="CL27" s="117">
        <v>530</v>
      </c>
      <c r="CM27" s="50">
        <v>591.90668326000002</v>
      </c>
      <c r="CN27" s="52" t="s">
        <v>13</v>
      </c>
      <c r="CO27" s="117">
        <v>717</v>
      </c>
      <c r="CP27" s="50">
        <v>465.99165589</v>
      </c>
      <c r="CQ27" s="117">
        <v>2150</v>
      </c>
      <c r="CR27" s="50">
        <v>1219.0184234000001</v>
      </c>
      <c r="CS27" s="117">
        <v>303</v>
      </c>
      <c r="CT27" s="50">
        <v>263.65275667999998</v>
      </c>
      <c r="CU27" s="117">
        <v>4949</v>
      </c>
      <c r="CV27" s="50">
        <v>1876.4556892999999</v>
      </c>
      <c r="CW27" s="117">
        <v>11722</v>
      </c>
      <c r="CX27" s="50">
        <v>2440.7999798999999</v>
      </c>
      <c r="CY27" s="52" t="s">
        <v>13</v>
      </c>
      <c r="CZ27" s="117">
        <v>681</v>
      </c>
      <c r="DA27" s="50">
        <v>529.15536062000001</v>
      </c>
      <c r="DB27" s="117">
        <v>370</v>
      </c>
      <c r="DC27" s="50">
        <v>311.26186464</v>
      </c>
      <c r="DD27" s="117">
        <v>5454</v>
      </c>
      <c r="DE27" s="50">
        <v>1616.9729139000001</v>
      </c>
      <c r="DF27" s="117">
        <v>2659</v>
      </c>
      <c r="DG27" s="50">
        <v>1157.2844487</v>
      </c>
      <c r="DH27" s="117">
        <v>724</v>
      </c>
      <c r="DI27" s="50">
        <v>483.48156353000002</v>
      </c>
      <c r="DJ27" s="52" t="s">
        <v>13</v>
      </c>
      <c r="DK27" s="117">
        <v>12412</v>
      </c>
      <c r="DL27" s="50">
        <v>1985.190028</v>
      </c>
      <c r="DM27" s="117">
        <v>241</v>
      </c>
      <c r="DN27" s="50">
        <v>187.07165369000001</v>
      </c>
    </row>
    <row r="28" spans="1:118" x14ac:dyDescent="0.2">
      <c r="A28" s="52" t="s">
        <v>14</v>
      </c>
      <c r="B28" s="196">
        <f>INDEX($10:$10,1,MATCH($A28,$7:$7,0))-INDEX($E$12:$DN$77,MATCH($A28,$A$12:$A$77,0),MATCH($A28,$E$7:$DN$7,0))</f>
        <v>143979</v>
      </c>
      <c r="C28" s="196">
        <f t="shared" si="5"/>
        <v>132755</v>
      </c>
      <c r="D28" s="196">
        <f t="shared" si="6"/>
        <v>-11224</v>
      </c>
      <c r="E28" s="117">
        <v>2729</v>
      </c>
      <c r="F28" s="50">
        <v>1480.2097203999999</v>
      </c>
      <c r="G28" s="117">
        <v>201</v>
      </c>
      <c r="H28" s="50">
        <v>248.23180815000001</v>
      </c>
      <c r="I28" s="117">
        <v>3790</v>
      </c>
      <c r="J28" s="50">
        <v>1297.5951442999999</v>
      </c>
      <c r="K28" s="117">
        <v>873</v>
      </c>
      <c r="L28" s="50">
        <v>649.61870620000002</v>
      </c>
      <c r="M28" s="117">
        <v>5806</v>
      </c>
      <c r="N28" s="50">
        <v>1596.5347901</v>
      </c>
      <c r="O28" s="52" t="s">
        <v>14</v>
      </c>
      <c r="P28" s="117">
        <v>2900</v>
      </c>
      <c r="Q28" s="50">
        <v>1900.7582075</v>
      </c>
      <c r="R28" s="117">
        <v>400</v>
      </c>
      <c r="S28" s="50">
        <v>362.63818860999999</v>
      </c>
      <c r="T28" s="117">
        <v>87</v>
      </c>
      <c r="U28" s="50">
        <v>102.20799485000001</v>
      </c>
      <c r="V28" s="117">
        <v>179</v>
      </c>
      <c r="W28" s="50">
        <v>173.63206826000001</v>
      </c>
      <c r="X28" s="117">
        <v>7823</v>
      </c>
      <c r="Y28" s="50">
        <v>2485.5356388999999</v>
      </c>
      <c r="Z28" s="52" t="s">
        <v>14</v>
      </c>
      <c r="AA28" s="117">
        <v>2744</v>
      </c>
      <c r="AB28" s="50">
        <v>1312.6043488</v>
      </c>
      <c r="AC28" s="117">
        <v>458</v>
      </c>
      <c r="AD28" s="50">
        <v>295.23259129000002</v>
      </c>
      <c r="AE28" s="117">
        <v>1187</v>
      </c>
      <c r="AF28" s="50">
        <v>1401.4053236</v>
      </c>
      <c r="AG28" s="117">
        <v>28173</v>
      </c>
      <c r="AH28" s="50">
        <v>4299.4635736</v>
      </c>
      <c r="AI28" s="117">
        <v>833652</v>
      </c>
      <c r="AJ28" s="50">
        <v>21799.536347000001</v>
      </c>
      <c r="AK28" s="52" t="s">
        <v>14</v>
      </c>
      <c r="AL28" s="117">
        <v>975</v>
      </c>
      <c r="AM28" s="50">
        <v>582.00718383000003</v>
      </c>
      <c r="AN28" s="117">
        <v>711</v>
      </c>
      <c r="AO28" s="50">
        <v>400.68988880000001</v>
      </c>
      <c r="AP28" s="117">
        <v>8527</v>
      </c>
      <c r="AQ28" s="50">
        <v>2171.8674350000001</v>
      </c>
      <c r="AR28" s="117">
        <v>993</v>
      </c>
      <c r="AS28" s="50">
        <v>825.79761873999996</v>
      </c>
      <c r="AT28" s="117">
        <v>207</v>
      </c>
      <c r="AU28" s="50">
        <v>248.21545581000001</v>
      </c>
      <c r="AV28" s="52" t="s">
        <v>14</v>
      </c>
      <c r="AW28" s="117">
        <v>770</v>
      </c>
      <c r="AX28" s="50">
        <v>436.86117918000002</v>
      </c>
      <c r="AY28" s="117">
        <v>457</v>
      </c>
      <c r="AZ28" s="50">
        <v>322.81862411999998</v>
      </c>
      <c r="BA28" s="117">
        <v>12383</v>
      </c>
      <c r="BB28" s="50">
        <v>2349.8006227999999</v>
      </c>
      <c r="BC28" s="117">
        <v>868</v>
      </c>
      <c r="BD28" s="50">
        <v>576.78401149000001</v>
      </c>
      <c r="BE28" s="117">
        <v>298</v>
      </c>
      <c r="BF28" s="50">
        <v>238.51677486</v>
      </c>
      <c r="BG28" s="52" t="s">
        <v>14</v>
      </c>
      <c r="BH28" s="117">
        <v>2379</v>
      </c>
      <c r="BI28" s="50">
        <v>889.59776427999998</v>
      </c>
      <c r="BJ28" s="117">
        <v>26</v>
      </c>
      <c r="BK28" s="50">
        <v>52.741429623999998</v>
      </c>
      <c r="BL28" s="117">
        <v>600</v>
      </c>
      <c r="BM28" s="50">
        <v>427.37166483999999</v>
      </c>
      <c r="BN28" s="117">
        <v>282</v>
      </c>
      <c r="BO28" s="50">
        <v>247.58069753999999</v>
      </c>
      <c r="BP28" s="117">
        <v>1559</v>
      </c>
      <c r="BQ28" s="50">
        <v>2096.8652784000001</v>
      </c>
      <c r="BR28" s="52" t="s">
        <v>14</v>
      </c>
      <c r="BS28" s="117">
        <v>808</v>
      </c>
      <c r="BT28" s="50">
        <v>469.62733319</v>
      </c>
      <c r="BU28" s="117">
        <v>357</v>
      </c>
      <c r="BV28" s="50">
        <v>261.66076557000002</v>
      </c>
      <c r="BW28" s="117">
        <v>3470</v>
      </c>
      <c r="BX28" s="50">
        <v>1331.9582878000001</v>
      </c>
      <c r="BY28" s="117">
        <v>1184</v>
      </c>
      <c r="BZ28" s="50">
        <v>566.88953117999995</v>
      </c>
      <c r="CA28" s="117">
        <v>0</v>
      </c>
      <c r="CB28" s="50">
        <v>269</v>
      </c>
      <c r="CC28" s="52" t="s">
        <v>14</v>
      </c>
      <c r="CD28" s="117">
        <v>13772</v>
      </c>
      <c r="CE28" s="50">
        <v>3116.6196438000002</v>
      </c>
      <c r="CF28" s="117">
        <v>629</v>
      </c>
      <c r="CG28" s="50">
        <v>373.96878045</v>
      </c>
      <c r="CH28" s="117">
        <v>71</v>
      </c>
      <c r="CI28" s="50">
        <v>87.399672031999998</v>
      </c>
      <c r="CJ28" s="117">
        <v>2389</v>
      </c>
      <c r="CK28" s="50">
        <v>1012.1569504</v>
      </c>
      <c r="CL28" s="117">
        <v>196</v>
      </c>
      <c r="CM28" s="50">
        <v>195.86003065</v>
      </c>
      <c r="CN28" s="52" t="s">
        <v>14</v>
      </c>
      <c r="CO28" s="117">
        <v>139</v>
      </c>
      <c r="CP28" s="50">
        <v>211.63422073999999</v>
      </c>
      <c r="CQ28" s="117">
        <v>1378</v>
      </c>
      <c r="CR28" s="50">
        <v>1025.3963378000001</v>
      </c>
      <c r="CS28" s="117">
        <v>303</v>
      </c>
      <c r="CT28" s="50">
        <v>486.09068058000003</v>
      </c>
      <c r="CU28" s="117">
        <v>2960</v>
      </c>
      <c r="CV28" s="50">
        <v>1114.4983047000001</v>
      </c>
      <c r="CW28" s="117">
        <v>6906</v>
      </c>
      <c r="CX28" s="50">
        <v>2121.5422527000001</v>
      </c>
      <c r="CY28" s="52" t="s">
        <v>14</v>
      </c>
      <c r="CZ28" s="117">
        <v>1500</v>
      </c>
      <c r="DA28" s="50">
        <v>962.07069438999997</v>
      </c>
      <c r="DB28" s="117">
        <v>679</v>
      </c>
      <c r="DC28" s="50">
        <v>762.11005433000003</v>
      </c>
      <c r="DD28" s="117">
        <v>2043</v>
      </c>
      <c r="DE28" s="50">
        <v>929.20690273000002</v>
      </c>
      <c r="DF28" s="117">
        <v>1010</v>
      </c>
      <c r="DG28" s="50">
        <v>730.02497903000005</v>
      </c>
      <c r="DH28" s="117">
        <v>1100</v>
      </c>
      <c r="DI28" s="50">
        <v>903.39485103000004</v>
      </c>
      <c r="DJ28" s="52" t="s">
        <v>14</v>
      </c>
      <c r="DK28" s="117">
        <v>2906</v>
      </c>
      <c r="DL28" s="50">
        <v>1100.7661036</v>
      </c>
      <c r="DM28" s="117">
        <v>570</v>
      </c>
      <c r="DN28" s="50">
        <v>494.68790529</v>
      </c>
    </row>
    <row r="29" spans="1:118" x14ac:dyDescent="0.2">
      <c r="A29" s="52"/>
      <c r="B29" s="52"/>
      <c r="C29" s="52"/>
      <c r="D29" s="52"/>
      <c r="E29" s="117"/>
      <c r="F29" s="50"/>
      <c r="G29" s="117"/>
      <c r="H29" s="50"/>
      <c r="I29" s="117"/>
      <c r="J29" s="50"/>
      <c r="K29" s="117"/>
      <c r="L29" s="50"/>
      <c r="M29" s="117"/>
      <c r="N29" s="50"/>
      <c r="O29" s="52"/>
      <c r="P29" s="117"/>
      <c r="Q29" s="50"/>
      <c r="R29" s="117"/>
      <c r="S29" s="50"/>
      <c r="T29" s="117"/>
      <c r="U29" s="50"/>
      <c r="V29" s="117"/>
      <c r="W29" s="50"/>
      <c r="X29" s="117"/>
      <c r="Y29" s="50"/>
      <c r="Z29" s="52"/>
      <c r="AA29" s="117"/>
      <c r="AB29" s="50"/>
      <c r="AC29" s="117"/>
      <c r="AD29" s="50"/>
      <c r="AE29" s="117"/>
      <c r="AF29" s="50"/>
      <c r="AG29" s="117"/>
      <c r="AH29" s="50"/>
      <c r="AI29" s="117"/>
      <c r="AJ29" s="50"/>
      <c r="AK29" s="52"/>
      <c r="AL29" s="117"/>
      <c r="AM29" s="50"/>
      <c r="AN29" s="117"/>
      <c r="AO29" s="50"/>
      <c r="AP29" s="117"/>
      <c r="AQ29" s="50"/>
      <c r="AR29" s="117"/>
      <c r="AS29" s="50"/>
      <c r="AT29" s="117"/>
      <c r="AU29" s="50"/>
      <c r="AV29" s="52"/>
      <c r="AW29" s="117"/>
      <c r="AX29" s="50"/>
      <c r="AY29" s="117"/>
      <c r="AZ29" s="50"/>
      <c r="BA29" s="117"/>
      <c r="BB29" s="50"/>
      <c r="BC29" s="117"/>
      <c r="BD29" s="50"/>
      <c r="BE29" s="117"/>
      <c r="BF29" s="50"/>
      <c r="BG29" s="52"/>
      <c r="BH29" s="117"/>
      <c r="BI29" s="50"/>
      <c r="BJ29" s="117"/>
      <c r="BK29" s="50"/>
      <c r="BL29" s="117"/>
      <c r="BM29" s="50"/>
      <c r="BN29" s="117"/>
      <c r="BO29" s="50"/>
      <c r="BP29" s="117"/>
      <c r="BQ29" s="50"/>
      <c r="BR29" s="52"/>
      <c r="BS29" s="117"/>
      <c r="BT29" s="50"/>
      <c r="BU29" s="117"/>
      <c r="BV29" s="50"/>
      <c r="BW29" s="117"/>
      <c r="BX29" s="50"/>
      <c r="BY29" s="117"/>
      <c r="BZ29" s="50"/>
      <c r="CA29" s="117"/>
      <c r="CB29" s="50"/>
      <c r="CC29" s="52"/>
      <c r="CD29" s="117"/>
      <c r="CE29" s="50"/>
      <c r="CF29" s="117"/>
      <c r="CG29" s="50"/>
      <c r="CH29" s="117"/>
      <c r="CI29" s="50"/>
      <c r="CJ29" s="117"/>
      <c r="CK29" s="50"/>
      <c r="CL29" s="117"/>
      <c r="CM29" s="50"/>
      <c r="CN29" s="52"/>
      <c r="CO29" s="117"/>
      <c r="CP29" s="50"/>
      <c r="CQ29" s="117"/>
      <c r="CR29" s="50"/>
      <c r="CS29" s="117"/>
      <c r="CT29" s="50"/>
      <c r="CU29" s="117"/>
      <c r="CV29" s="50"/>
      <c r="CW29" s="117"/>
      <c r="CX29" s="50"/>
      <c r="CY29" s="52"/>
      <c r="CZ29" s="117"/>
      <c r="DA29" s="50"/>
      <c r="DB29" s="117"/>
      <c r="DC29" s="50"/>
      <c r="DD29" s="117"/>
      <c r="DE29" s="50"/>
      <c r="DF29" s="117"/>
      <c r="DG29" s="50"/>
      <c r="DH29" s="117"/>
      <c r="DI29" s="50"/>
      <c r="DJ29" s="52"/>
      <c r="DK29" s="117"/>
      <c r="DL29" s="50"/>
      <c r="DM29" s="117"/>
      <c r="DN29" s="50"/>
    </row>
    <row r="30" spans="1:118" x14ac:dyDescent="0.2">
      <c r="A30" s="52" t="s">
        <v>15</v>
      </c>
      <c r="B30" s="196">
        <f>INDEX($10:$10,1,MATCH($A30,$7:$7,0))-INDEX($E$12:$DN$77,MATCH($A30,$A$12:$A$77,0),MATCH($A30,$E$7:$DN$7,0))</f>
        <v>69870</v>
      </c>
      <c r="C30" s="196">
        <f t="shared" ref="C30:C34" si="7">SUM(E30,G30,I30,K30,M30,P30,R30,T30,V30,X30,AA30,AC30,AE30,AG30,AI30,AL30,AN30,AP30,AR30,AT30,AW30,AY30,BA30,BC30,BE30,BH30,BJ30,BL30,BN30,BP30,BS30,BU30,BW30,BY30,CA30,CD30,CF30,CH30,CJ30,CL30,CO30,CQ30,CS30,CU30,CW30,CZ30,DB30,DD30,DF30,DH30,DK30,DM30)-INDEX($E$12:$DN$77,MATCH($A30,$A$12:$A$77,0),MATCH($A30,$E$7:$DN$7,0))</f>
        <v>74704</v>
      </c>
      <c r="D30" s="196">
        <f t="shared" ref="D30:D34" si="8">C30-B30</f>
        <v>4834</v>
      </c>
      <c r="E30" s="117">
        <v>261</v>
      </c>
      <c r="F30" s="50">
        <v>404.38637215</v>
      </c>
      <c r="G30" s="117">
        <v>440</v>
      </c>
      <c r="H30" s="50">
        <v>401.01054769000001</v>
      </c>
      <c r="I30" s="117">
        <v>2142</v>
      </c>
      <c r="J30" s="50">
        <v>1062.6370867999999</v>
      </c>
      <c r="K30" s="117">
        <v>590</v>
      </c>
      <c r="L30" s="50">
        <v>434.16330771000003</v>
      </c>
      <c r="M30" s="117">
        <v>3510</v>
      </c>
      <c r="N30" s="50">
        <v>1066.7871293000001</v>
      </c>
      <c r="O30" s="52" t="s">
        <v>15</v>
      </c>
      <c r="P30" s="117">
        <v>2691</v>
      </c>
      <c r="Q30" s="50">
        <v>1147.7103227</v>
      </c>
      <c r="R30" s="117">
        <v>1059</v>
      </c>
      <c r="S30" s="50">
        <v>1159.0138735999999</v>
      </c>
      <c r="T30" s="117">
        <v>85</v>
      </c>
      <c r="U30" s="50">
        <v>100.75809640999999</v>
      </c>
      <c r="V30" s="117">
        <v>308</v>
      </c>
      <c r="W30" s="50">
        <v>506.86131227999999</v>
      </c>
      <c r="X30" s="117">
        <v>1403</v>
      </c>
      <c r="Y30" s="50">
        <v>697.97536093999997</v>
      </c>
      <c r="Z30" s="52" t="s">
        <v>15</v>
      </c>
      <c r="AA30" s="117">
        <v>1629</v>
      </c>
      <c r="AB30" s="50">
        <v>1083.7315682000001</v>
      </c>
      <c r="AC30" s="117">
        <v>502</v>
      </c>
      <c r="AD30" s="50">
        <v>468.73711413000001</v>
      </c>
      <c r="AE30" s="117">
        <v>314</v>
      </c>
      <c r="AF30" s="50">
        <v>306.25045010000002</v>
      </c>
      <c r="AG30" s="117">
        <v>11981</v>
      </c>
      <c r="AH30" s="50">
        <v>2319.6129483999998</v>
      </c>
      <c r="AI30" s="117">
        <v>2242</v>
      </c>
      <c r="AJ30" s="50">
        <v>963.37961229999996</v>
      </c>
      <c r="AK30" s="52" t="s">
        <v>15</v>
      </c>
      <c r="AL30" s="117">
        <v>383846</v>
      </c>
      <c r="AM30" s="50">
        <v>13594.387409999999</v>
      </c>
      <c r="AN30" s="117">
        <v>2310</v>
      </c>
      <c r="AO30" s="50">
        <v>1045.2861233000001</v>
      </c>
      <c r="AP30" s="117">
        <v>1120</v>
      </c>
      <c r="AQ30" s="50">
        <v>746.70018227000003</v>
      </c>
      <c r="AR30" s="117">
        <v>1155</v>
      </c>
      <c r="AS30" s="50">
        <v>852.74632659999997</v>
      </c>
      <c r="AT30" s="117">
        <v>311</v>
      </c>
      <c r="AU30" s="50">
        <v>325.58327711999999</v>
      </c>
      <c r="AV30" s="52" t="s">
        <v>15</v>
      </c>
      <c r="AW30" s="117">
        <v>193</v>
      </c>
      <c r="AX30" s="50">
        <v>212.58371342000001</v>
      </c>
      <c r="AY30" s="117">
        <v>193</v>
      </c>
      <c r="AZ30" s="50">
        <v>184.01882036000001</v>
      </c>
      <c r="BA30" s="117">
        <v>1203</v>
      </c>
      <c r="BB30" s="50">
        <v>731.22461186999999</v>
      </c>
      <c r="BC30" s="117">
        <v>5480</v>
      </c>
      <c r="BD30" s="50">
        <v>1426.7808663999999</v>
      </c>
      <c r="BE30" s="117">
        <v>638</v>
      </c>
      <c r="BF30" s="50">
        <v>522.06920044000003</v>
      </c>
      <c r="BG30" s="52" t="s">
        <v>15</v>
      </c>
      <c r="BH30" s="117">
        <v>2588</v>
      </c>
      <c r="BI30" s="50">
        <v>830.27030179999997</v>
      </c>
      <c r="BJ30" s="117">
        <v>312</v>
      </c>
      <c r="BK30" s="50">
        <v>301.14869027999998</v>
      </c>
      <c r="BL30" s="117">
        <v>7380</v>
      </c>
      <c r="BM30" s="50">
        <v>1935.1599544000001</v>
      </c>
      <c r="BN30" s="117">
        <v>1311</v>
      </c>
      <c r="BO30" s="50">
        <v>938.78796692000003</v>
      </c>
      <c r="BP30" s="117">
        <v>0</v>
      </c>
      <c r="BQ30" s="50">
        <v>228</v>
      </c>
      <c r="BR30" s="52" t="s">
        <v>15</v>
      </c>
      <c r="BS30" s="117">
        <v>255</v>
      </c>
      <c r="BT30" s="50">
        <v>203.26303231</v>
      </c>
      <c r="BU30" s="117">
        <v>141</v>
      </c>
      <c r="BV30" s="50">
        <v>124.36515505</v>
      </c>
      <c r="BW30" s="117">
        <v>952</v>
      </c>
      <c r="BX30" s="50">
        <v>787.97328711</v>
      </c>
      <c r="BY30" s="117">
        <v>761</v>
      </c>
      <c r="BZ30" s="50">
        <v>454.81870191000002</v>
      </c>
      <c r="CA30" s="117">
        <v>1508</v>
      </c>
      <c r="CB30" s="50">
        <v>1188.4985544000001</v>
      </c>
      <c r="CC30" s="52" t="s">
        <v>15</v>
      </c>
      <c r="CD30" s="117">
        <v>835</v>
      </c>
      <c r="CE30" s="50">
        <v>554.88754156000005</v>
      </c>
      <c r="CF30" s="117">
        <v>1273</v>
      </c>
      <c r="CG30" s="50">
        <v>698.09592410000005</v>
      </c>
      <c r="CH30" s="117">
        <v>161</v>
      </c>
      <c r="CI30" s="50">
        <v>203.24272909000001</v>
      </c>
      <c r="CJ30" s="117">
        <v>642</v>
      </c>
      <c r="CK30" s="50">
        <v>498.46445168999998</v>
      </c>
      <c r="CL30" s="117">
        <v>385</v>
      </c>
      <c r="CM30" s="50">
        <v>507.03479319000002</v>
      </c>
      <c r="CN30" s="52" t="s">
        <v>15</v>
      </c>
      <c r="CO30" s="117">
        <v>0</v>
      </c>
      <c r="CP30" s="50">
        <v>228</v>
      </c>
      <c r="CQ30" s="117">
        <v>451</v>
      </c>
      <c r="CR30" s="50">
        <v>582.87227223000002</v>
      </c>
      <c r="CS30" s="117">
        <v>3562</v>
      </c>
      <c r="CT30" s="50">
        <v>1884.5639008999999</v>
      </c>
      <c r="CU30" s="117">
        <v>320</v>
      </c>
      <c r="CV30" s="50">
        <v>265.55492351999999</v>
      </c>
      <c r="CW30" s="117">
        <v>2932</v>
      </c>
      <c r="CX30" s="50">
        <v>1075.1300185</v>
      </c>
      <c r="CY30" s="52" t="s">
        <v>15</v>
      </c>
      <c r="CZ30" s="117">
        <v>502</v>
      </c>
      <c r="DA30" s="50">
        <v>321.48451788</v>
      </c>
      <c r="DB30" s="117">
        <v>17</v>
      </c>
      <c r="DC30" s="50">
        <v>36.387608227000001</v>
      </c>
      <c r="DD30" s="117">
        <v>534</v>
      </c>
      <c r="DE30" s="50">
        <v>404.05650498</v>
      </c>
      <c r="DF30" s="117">
        <v>1836</v>
      </c>
      <c r="DG30" s="50">
        <v>975.49415425999996</v>
      </c>
      <c r="DH30" s="117">
        <v>0</v>
      </c>
      <c r="DI30" s="50">
        <v>228</v>
      </c>
      <c r="DJ30" s="52" t="s">
        <v>15</v>
      </c>
      <c r="DK30" s="117">
        <v>3573</v>
      </c>
      <c r="DL30" s="50">
        <v>1116.6097147</v>
      </c>
      <c r="DM30" s="117">
        <v>713</v>
      </c>
      <c r="DN30" s="50">
        <v>1128.3729983999999</v>
      </c>
    </row>
    <row r="31" spans="1:118" x14ac:dyDescent="0.2">
      <c r="A31" s="52" t="s">
        <v>16</v>
      </c>
      <c r="B31" s="196">
        <f>INDEX($10:$10,1,MATCH($A31,$7:$7,0))-INDEX($E$12:$DN$77,MATCH($A31,$A$12:$A$77,0),MATCH($A31,$E$7:$DN$7,0))</f>
        <v>88943</v>
      </c>
      <c r="C31" s="196">
        <f t="shared" si="7"/>
        <v>102695</v>
      </c>
      <c r="D31" s="196">
        <f t="shared" si="8"/>
        <v>13752</v>
      </c>
      <c r="E31" s="117">
        <v>1323</v>
      </c>
      <c r="F31" s="50">
        <v>848.94990042999996</v>
      </c>
      <c r="G31" s="117">
        <v>947</v>
      </c>
      <c r="H31" s="50">
        <v>971.38385197000002</v>
      </c>
      <c r="I31" s="117">
        <v>2689</v>
      </c>
      <c r="J31" s="50">
        <v>1338.332866</v>
      </c>
      <c r="K31" s="117">
        <v>1292</v>
      </c>
      <c r="L31" s="50">
        <v>743.27491485999997</v>
      </c>
      <c r="M31" s="117">
        <v>6776</v>
      </c>
      <c r="N31" s="50">
        <v>2265.5509508</v>
      </c>
      <c r="O31" s="52" t="s">
        <v>16</v>
      </c>
      <c r="P31" s="117">
        <v>4231</v>
      </c>
      <c r="Q31" s="50">
        <v>1419.5497929000001</v>
      </c>
      <c r="R31" s="117">
        <v>0</v>
      </c>
      <c r="S31" s="50">
        <v>244</v>
      </c>
      <c r="T31" s="117">
        <v>0</v>
      </c>
      <c r="U31" s="50">
        <v>244</v>
      </c>
      <c r="V31" s="117">
        <v>74</v>
      </c>
      <c r="W31" s="50">
        <v>121.71221491999999</v>
      </c>
      <c r="X31" s="117">
        <v>3805</v>
      </c>
      <c r="Y31" s="50">
        <v>1424.0046803</v>
      </c>
      <c r="Z31" s="52" t="s">
        <v>16</v>
      </c>
      <c r="AA31" s="117">
        <v>2970</v>
      </c>
      <c r="AB31" s="50">
        <v>1884.3582704</v>
      </c>
      <c r="AC31" s="117">
        <v>624</v>
      </c>
      <c r="AD31" s="50">
        <v>549.86188901000003</v>
      </c>
      <c r="AE31" s="117">
        <v>387</v>
      </c>
      <c r="AF31" s="50">
        <v>512.60150628999997</v>
      </c>
      <c r="AG31" s="117">
        <v>2637</v>
      </c>
      <c r="AH31" s="50">
        <v>1070.8859663999999</v>
      </c>
      <c r="AI31" s="117">
        <v>2660</v>
      </c>
      <c r="AJ31" s="50">
        <v>955.49751012000002</v>
      </c>
      <c r="AK31" s="52" t="s">
        <v>16</v>
      </c>
      <c r="AL31" s="117">
        <v>2181</v>
      </c>
      <c r="AM31" s="50">
        <v>1039.7811948999999</v>
      </c>
      <c r="AN31" s="117">
        <v>385305</v>
      </c>
      <c r="AO31" s="50">
        <v>13329.739118</v>
      </c>
      <c r="AP31" s="117">
        <v>773</v>
      </c>
      <c r="AQ31" s="50">
        <v>819.24798607000002</v>
      </c>
      <c r="AR31" s="117">
        <v>1614</v>
      </c>
      <c r="AS31" s="50">
        <v>978.95392922999997</v>
      </c>
      <c r="AT31" s="117">
        <v>4</v>
      </c>
      <c r="AU31" s="50">
        <v>8.1672220644000006</v>
      </c>
      <c r="AV31" s="52" t="s">
        <v>16</v>
      </c>
      <c r="AW31" s="117">
        <v>797</v>
      </c>
      <c r="AX31" s="50">
        <v>587.34044858000004</v>
      </c>
      <c r="AY31" s="117">
        <v>703</v>
      </c>
      <c r="AZ31" s="50">
        <v>916.57696528999998</v>
      </c>
      <c r="BA31" s="117">
        <v>2736</v>
      </c>
      <c r="BB31" s="50">
        <v>1339.9664536</v>
      </c>
      <c r="BC31" s="117">
        <v>1774</v>
      </c>
      <c r="BD31" s="50">
        <v>915.53516511999999</v>
      </c>
      <c r="BE31" s="117">
        <v>641</v>
      </c>
      <c r="BF31" s="50">
        <v>692.48306551999997</v>
      </c>
      <c r="BG31" s="52" t="s">
        <v>16</v>
      </c>
      <c r="BH31" s="117">
        <v>24307</v>
      </c>
      <c r="BI31" s="50">
        <v>3964.2029180999998</v>
      </c>
      <c r="BJ31" s="117">
        <v>233</v>
      </c>
      <c r="BK31" s="50">
        <v>326.67749300000003</v>
      </c>
      <c r="BL31" s="117">
        <v>2902</v>
      </c>
      <c r="BM31" s="50">
        <v>1022.1544086</v>
      </c>
      <c r="BN31" s="117">
        <v>1983</v>
      </c>
      <c r="BO31" s="50">
        <v>1005.7615963</v>
      </c>
      <c r="BP31" s="117">
        <v>175</v>
      </c>
      <c r="BQ31" s="50">
        <v>206.37965718000001</v>
      </c>
      <c r="BR31" s="52" t="s">
        <v>16</v>
      </c>
      <c r="BS31" s="117">
        <v>1702</v>
      </c>
      <c r="BT31" s="50">
        <v>1070.7702910999999</v>
      </c>
      <c r="BU31" s="117">
        <v>1145</v>
      </c>
      <c r="BV31" s="50">
        <v>751.30825675999995</v>
      </c>
      <c r="BW31" s="117">
        <v>900</v>
      </c>
      <c r="BX31" s="50">
        <v>516.59574342999997</v>
      </c>
      <c r="BY31" s="117">
        <v>1476</v>
      </c>
      <c r="BZ31" s="50">
        <v>1356.6185446</v>
      </c>
      <c r="CA31" s="117">
        <v>423</v>
      </c>
      <c r="CB31" s="50">
        <v>384.85231160000001</v>
      </c>
      <c r="CC31" s="52" t="s">
        <v>16</v>
      </c>
      <c r="CD31" s="117">
        <v>2021</v>
      </c>
      <c r="CE31" s="50">
        <v>968.56441956000003</v>
      </c>
      <c r="CF31" s="117">
        <v>6975</v>
      </c>
      <c r="CG31" s="50">
        <v>1940.4550319</v>
      </c>
      <c r="CH31" s="117">
        <v>494</v>
      </c>
      <c r="CI31" s="50">
        <v>469.02322387999999</v>
      </c>
      <c r="CJ31" s="117">
        <v>168</v>
      </c>
      <c r="CK31" s="50">
        <v>234.88071310000001</v>
      </c>
      <c r="CL31" s="117">
        <v>90</v>
      </c>
      <c r="CM31" s="50">
        <v>148.98651573000001</v>
      </c>
      <c r="CN31" s="52" t="s">
        <v>16</v>
      </c>
      <c r="CO31" s="117">
        <v>663</v>
      </c>
      <c r="CP31" s="50">
        <v>948.67172818999995</v>
      </c>
      <c r="CQ31" s="117">
        <v>426</v>
      </c>
      <c r="CR31" s="50">
        <v>454.62901635999998</v>
      </c>
      <c r="CS31" s="117">
        <v>865</v>
      </c>
      <c r="CT31" s="50">
        <v>556.81111701999998</v>
      </c>
      <c r="CU31" s="117">
        <v>2799</v>
      </c>
      <c r="CV31" s="50">
        <v>1718.3790784</v>
      </c>
      <c r="CW31" s="117">
        <v>8527</v>
      </c>
      <c r="CX31" s="50">
        <v>1934.4503030999999</v>
      </c>
      <c r="CY31" s="52" t="s">
        <v>16</v>
      </c>
      <c r="CZ31" s="117">
        <v>394</v>
      </c>
      <c r="DA31" s="50">
        <v>393.70678903999999</v>
      </c>
      <c r="DB31" s="117">
        <v>0</v>
      </c>
      <c r="DC31" s="50">
        <v>244</v>
      </c>
      <c r="DD31" s="117">
        <v>1162</v>
      </c>
      <c r="DE31" s="50">
        <v>608.93103005</v>
      </c>
      <c r="DF31" s="117">
        <v>568</v>
      </c>
      <c r="DG31" s="50">
        <v>297.17688756000001</v>
      </c>
      <c r="DH31" s="117">
        <v>0</v>
      </c>
      <c r="DI31" s="50">
        <v>244</v>
      </c>
      <c r="DJ31" s="52" t="s">
        <v>16</v>
      </c>
      <c r="DK31" s="117">
        <v>237</v>
      </c>
      <c r="DL31" s="50">
        <v>212.28819009</v>
      </c>
      <c r="DM31" s="117">
        <v>422</v>
      </c>
      <c r="DN31" s="50">
        <v>375.04538952000001</v>
      </c>
    </row>
    <row r="32" spans="1:118" x14ac:dyDescent="0.2">
      <c r="A32" s="52" t="s">
        <v>17</v>
      </c>
      <c r="B32" s="196">
        <f>INDEX($10:$10,1,MATCH($A32,$7:$7,0))-INDEX($E$12:$DN$77,MATCH($A32,$A$12:$A$77,0),MATCH($A32,$E$7:$DN$7,0))</f>
        <v>94414</v>
      </c>
      <c r="C32" s="196">
        <f t="shared" si="7"/>
        <v>122184</v>
      </c>
      <c r="D32" s="196">
        <f t="shared" si="8"/>
        <v>27770</v>
      </c>
      <c r="E32" s="117">
        <v>1904</v>
      </c>
      <c r="F32" s="50">
        <v>915.20503052000004</v>
      </c>
      <c r="G32" s="117">
        <v>1567</v>
      </c>
      <c r="H32" s="50">
        <v>1232.4017341000001</v>
      </c>
      <c r="I32" s="117">
        <v>2014</v>
      </c>
      <c r="J32" s="50">
        <v>1228.065713</v>
      </c>
      <c r="K32" s="117">
        <v>680</v>
      </c>
      <c r="L32" s="50">
        <v>474.63196146000001</v>
      </c>
      <c r="M32" s="117">
        <v>2985</v>
      </c>
      <c r="N32" s="50">
        <v>903.57650350999995</v>
      </c>
      <c r="O32" s="52" t="s">
        <v>17</v>
      </c>
      <c r="P32" s="117">
        <v>1121</v>
      </c>
      <c r="Q32" s="50">
        <v>871.44525156999998</v>
      </c>
      <c r="R32" s="117">
        <v>191</v>
      </c>
      <c r="S32" s="50">
        <v>188.00845981000001</v>
      </c>
      <c r="T32" s="117">
        <v>137</v>
      </c>
      <c r="U32" s="50">
        <v>164.35929232000001</v>
      </c>
      <c r="V32" s="117">
        <v>177</v>
      </c>
      <c r="W32" s="50">
        <v>170.25630796999999</v>
      </c>
      <c r="X32" s="117">
        <v>7638</v>
      </c>
      <c r="Y32" s="50">
        <v>1814.313858</v>
      </c>
      <c r="Z32" s="52" t="s">
        <v>17</v>
      </c>
      <c r="AA32" s="117">
        <v>4830</v>
      </c>
      <c r="AB32" s="50">
        <v>1896.1219355000001</v>
      </c>
      <c r="AC32" s="117">
        <v>144</v>
      </c>
      <c r="AD32" s="50">
        <v>233.50020280999999</v>
      </c>
      <c r="AE32" s="117">
        <v>129</v>
      </c>
      <c r="AF32" s="50">
        <v>197.56100724999999</v>
      </c>
      <c r="AG32" s="117">
        <v>4558</v>
      </c>
      <c r="AH32" s="50">
        <v>1479.7234934000001</v>
      </c>
      <c r="AI32" s="117">
        <v>10764</v>
      </c>
      <c r="AJ32" s="50">
        <v>1716.5593917000001</v>
      </c>
      <c r="AK32" s="52" t="s">
        <v>17</v>
      </c>
      <c r="AL32" s="117">
        <v>814</v>
      </c>
      <c r="AM32" s="50">
        <v>486.56183068000001</v>
      </c>
      <c r="AN32" s="117">
        <v>1665</v>
      </c>
      <c r="AO32" s="50">
        <v>1170.8528874000001</v>
      </c>
      <c r="AP32" s="117">
        <v>532445</v>
      </c>
      <c r="AQ32" s="50">
        <v>21668.814946999999</v>
      </c>
      <c r="AR32" s="117">
        <v>739</v>
      </c>
      <c r="AS32" s="50">
        <v>527.68295025999998</v>
      </c>
      <c r="AT32" s="117">
        <v>147</v>
      </c>
      <c r="AU32" s="50">
        <v>182.66575093</v>
      </c>
      <c r="AV32" s="52" t="s">
        <v>17</v>
      </c>
      <c r="AW32" s="117">
        <v>1273</v>
      </c>
      <c r="AX32" s="50">
        <v>796.16385572000002</v>
      </c>
      <c r="AY32" s="117">
        <v>1311</v>
      </c>
      <c r="AZ32" s="50">
        <v>1022.5473358</v>
      </c>
      <c r="BA32" s="117">
        <v>4759</v>
      </c>
      <c r="BB32" s="50">
        <v>2005.3288482</v>
      </c>
      <c r="BC32" s="117">
        <v>777</v>
      </c>
      <c r="BD32" s="50">
        <v>658.84745177000002</v>
      </c>
      <c r="BE32" s="117">
        <v>1085</v>
      </c>
      <c r="BF32" s="50">
        <v>679.05333006000001</v>
      </c>
      <c r="BG32" s="52" t="s">
        <v>17</v>
      </c>
      <c r="BH32" s="117">
        <v>2578</v>
      </c>
      <c r="BI32" s="50">
        <v>1293.0631295999999</v>
      </c>
      <c r="BJ32" s="117">
        <v>239</v>
      </c>
      <c r="BK32" s="50">
        <v>320.85850452</v>
      </c>
      <c r="BL32" s="117">
        <v>163</v>
      </c>
      <c r="BM32" s="50">
        <v>245.77670795</v>
      </c>
      <c r="BN32" s="117">
        <v>260</v>
      </c>
      <c r="BO32" s="50">
        <v>291.09389385999998</v>
      </c>
      <c r="BP32" s="117">
        <v>828</v>
      </c>
      <c r="BQ32" s="50">
        <v>892.85623644999998</v>
      </c>
      <c r="BR32" s="52" t="s">
        <v>17</v>
      </c>
      <c r="BS32" s="117">
        <v>287</v>
      </c>
      <c r="BT32" s="50">
        <v>289.69542910000001</v>
      </c>
      <c r="BU32" s="117">
        <v>273</v>
      </c>
      <c r="BV32" s="50">
        <v>362.73238479000003</v>
      </c>
      <c r="BW32" s="117">
        <v>4580</v>
      </c>
      <c r="BX32" s="50">
        <v>2115.4542342999998</v>
      </c>
      <c r="BY32" s="117">
        <v>4162</v>
      </c>
      <c r="BZ32" s="50">
        <v>2129.7996753000002</v>
      </c>
      <c r="CA32" s="117">
        <v>0</v>
      </c>
      <c r="CB32" s="50">
        <v>273</v>
      </c>
      <c r="CC32" s="52" t="s">
        <v>17</v>
      </c>
      <c r="CD32" s="117">
        <v>13469</v>
      </c>
      <c r="CE32" s="50">
        <v>2440.5802328999998</v>
      </c>
      <c r="CF32" s="117">
        <v>3014</v>
      </c>
      <c r="CG32" s="50">
        <v>1878.4109788999999</v>
      </c>
      <c r="CH32" s="117">
        <v>393</v>
      </c>
      <c r="CI32" s="50">
        <v>367.53585292000002</v>
      </c>
      <c r="CJ32" s="117">
        <v>3386</v>
      </c>
      <c r="CK32" s="50">
        <v>1401.8394275000001</v>
      </c>
      <c r="CL32" s="117">
        <v>923</v>
      </c>
      <c r="CM32" s="50">
        <v>1056.3597763</v>
      </c>
      <c r="CN32" s="52" t="s">
        <v>17</v>
      </c>
      <c r="CO32" s="117">
        <v>0</v>
      </c>
      <c r="CP32" s="50">
        <v>273</v>
      </c>
      <c r="CQ32" s="117">
        <v>3527</v>
      </c>
      <c r="CR32" s="50">
        <v>1440.1236093</v>
      </c>
      <c r="CS32" s="117">
        <v>0</v>
      </c>
      <c r="CT32" s="50">
        <v>273</v>
      </c>
      <c r="CU32" s="117">
        <v>14336</v>
      </c>
      <c r="CV32" s="50">
        <v>3211.3279464000002</v>
      </c>
      <c r="CW32" s="117">
        <v>6849</v>
      </c>
      <c r="CX32" s="50">
        <v>2647.6309494000002</v>
      </c>
      <c r="CY32" s="52" t="s">
        <v>17</v>
      </c>
      <c r="CZ32" s="117">
        <v>701</v>
      </c>
      <c r="DA32" s="50">
        <v>530.29733117000001</v>
      </c>
      <c r="DB32" s="117">
        <v>110</v>
      </c>
      <c r="DC32" s="50">
        <v>179.01424821000001</v>
      </c>
      <c r="DD32" s="117">
        <v>4303</v>
      </c>
      <c r="DE32" s="50">
        <v>1768.9655329</v>
      </c>
      <c r="DF32" s="117">
        <v>984</v>
      </c>
      <c r="DG32" s="50">
        <v>694.64096164</v>
      </c>
      <c r="DH32" s="117">
        <v>4534</v>
      </c>
      <c r="DI32" s="50">
        <v>2064.0401760999998</v>
      </c>
      <c r="DJ32" s="52" t="s">
        <v>17</v>
      </c>
      <c r="DK32" s="117">
        <v>876</v>
      </c>
      <c r="DL32" s="50">
        <v>484.16335174</v>
      </c>
      <c r="DM32" s="117">
        <v>0</v>
      </c>
      <c r="DN32" s="50">
        <v>273</v>
      </c>
    </row>
    <row r="33" spans="1:118" x14ac:dyDescent="0.2">
      <c r="A33" s="52" t="s">
        <v>18</v>
      </c>
      <c r="B33" s="196">
        <f>INDEX($10:$10,1,MATCH($A33,$7:$7,0))-INDEX($E$12:$DN$77,MATCH($A33,$A$12:$A$77,0),MATCH($A33,$E$7:$DN$7,0))</f>
        <v>90189</v>
      </c>
      <c r="C33" s="196">
        <f t="shared" si="7"/>
        <v>90957</v>
      </c>
      <c r="D33" s="196">
        <f t="shared" si="8"/>
        <v>768</v>
      </c>
      <c r="E33" s="117">
        <v>2065</v>
      </c>
      <c r="F33" s="50">
        <v>1052.1606976999999</v>
      </c>
      <c r="G33" s="117">
        <v>864</v>
      </c>
      <c r="H33" s="50">
        <v>840.35964512999999</v>
      </c>
      <c r="I33" s="117">
        <v>1687</v>
      </c>
      <c r="J33" s="50">
        <v>880.86785570999996</v>
      </c>
      <c r="K33" s="117">
        <v>1926</v>
      </c>
      <c r="L33" s="50">
        <v>1337.0006562000001</v>
      </c>
      <c r="M33" s="117">
        <v>2510</v>
      </c>
      <c r="N33" s="50">
        <v>981.46309549</v>
      </c>
      <c r="O33" s="52" t="s">
        <v>18</v>
      </c>
      <c r="P33" s="117">
        <v>503</v>
      </c>
      <c r="Q33" s="50">
        <v>400.43131842000003</v>
      </c>
      <c r="R33" s="117">
        <v>34</v>
      </c>
      <c r="S33" s="50">
        <v>57.821223504000002</v>
      </c>
      <c r="T33" s="117">
        <v>174</v>
      </c>
      <c r="U33" s="50">
        <v>257.31922687999997</v>
      </c>
      <c r="V33" s="117">
        <v>165</v>
      </c>
      <c r="W33" s="50">
        <v>149.79484170000001</v>
      </c>
      <c r="X33" s="117">
        <v>9137</v>
      </c>
      <c r="Y33" s="50">
        <v>2504.4495894000001</v>
      </c>
      <c r="Z33" s="52" t="s">
        <v>18</v>
      </c>
      <c r="AA33" s="117">
        <v>4994</v>
      </c>
      <c r="AB33" s="50">
        <v>1448.1476534000001</v>
      </c>
      <c r="AC33" s="117">
        <v>161</v>
      </c>
      <c r="AD33" s="50">
        <v>211.33160769</v>
      </c>
      <c r="AE33" s="117">
        <v>1073</v>
      </c>
      <c r="AF33" s="50">
        <v>820.03777981999997</v>
      </c>
      <c r="AG33" s="117">
        <v>1377</v>
      </c>
      <c r="AH33" s="50">
        <v>770.26806625999996</v>
      </c>
      <c r="AI33" s="117">
        <v>1190</v>
      </c>
      <c r="AJ33" s="50">
        <v>1070.4067583000001</v>
      </c>
      <c r="AK33" s="52" t="s">
        <v>18</v>
      </c>
      <c r="AL33" s="117">
        <v>177</v>
      </c>
      <c r="AM33" s="50">
        <v>179.13551508</v>
      </c>
      <c r="AN33" s="117">
        <v>1029</v>
      </c>
      <c r="AO33" s="50">
        <v>731.78218360000005</v>
      </c>
      <c r="AP33" s="117">
        <v>741</v>
      </c>
      <c r="AQ33" s="50">
        <v>486.0773198</v>
      </c>
      <c r="AR33" s="117">
        <v>538217</v>
      </c>
      <c r="AS33" s="50">
        <v>19561.570907000001</v>
      </c>
      <c r="AT33" s="117">
        <v>292</v>
      </c>
      <c r="AU33" s="50">
        <v>438.27983542999999</v>
      </c>
      <c r="AV33" s="52" t="s">
        <v>18</v>
      </c>
      <c r="AW33" s="117">
        <v>1170</v>
      </c>
      <c r="AX33" s="50">
        <v>1086.1279895</v>
      </c>
      <c r="AY33" s="117">
        <v>287</v>
      </c>
      <c r="AZ33" s="50">
        <v>251.08299489999999</v>
      </c>
      <c r="BA33" s="117">
        <v>1378</v>
      </c>
      <c r="BB33" s="50">
        <v>838.56115767999995</v>
      </c>
      <c r="BC33" s="117">
        <v>315</v>
      </c>
      <c r="BD33" s="50">
        <v>285.07047897000001</v>
      </c>
      <c r="BE33" s="117">
        <v>10373</v>
      </c>
      <c r="BF33" s="50">
        <v>2681.9782558000002</v>
      </c>
      <c r="BG33" s="52" t="s">
        <v>18</v>
      </c>
      <c r="BH33" s="117">
        <v>972</v>
      </c>
      <c r="BI33" s="50">
        <v>563.53796231000001</v>
      </c>
      <c r="BJ33" s="117">
        <v>92</v>
      </c>
      <c r="BK33" s="50">
        <v>159.67095709</v>
      </c>
      <c r="BL33" s="117">
        <v>98</v>
      </c>
      <c r="BM33" s="50">
        <v>158.41230425000001</v>
      </c>
      <c r="BN33" s="117">
        <v>868</v>
      </c>
      <c r="BO33" s="50">
        <v>545.05753795999999</v>
      </c>
      <c r="BP33" s="117">
        <v>0</v>
      </c>
      <c r="BQ33" s="50">
        <v>281</v>
      </c>
      <c r="BR33" s="52" t="s">
        <v>18</v>
      </c>
      <c r="BS33" s="117">
        <v>681</v>
      </c>
      <c r="BT33" s="50">
        <v>502.18215565999998</v>
      </c>
      <c r="BU33" s="117">
        <v>322</v>
      </c>
      <c r="BV33" s="50">
        <v>323.32557646999999</v>
      </c>
      <c r="BW33" s="117">
        <v>1221</v>
      </c>
      <c r="BX33" s="50">
        <v>626.68638604</v>
      </c>
      <c r="BY33" s="117">
        <v>1360</v>
      </c>
      <c r="BZ33" s="50">
        <v>717.96863137000003</v>
      </c>
      <c r="CA33" s="117">
        <v>190</v>
      </c>
      <c r="CB33" s="50">
        <v>280.00707570999998</v>
      </c>
      <c r="CC33" s="52" t="s">
        <v>18</v>
      </c>
      <c r="CD33" s="117">
        <v>1736</v>
      </c>
      <c r="CE33" s="50">
        <v>801.18728216</v>
      </c>
      <c r="CF33" s="117">
        <v>2119</v>
      </c>
      <c r="CG33" s="50">
        <v>1060.0235001999999</v>
      </c>
      <c r="CH33" s="117">
        <v>285</v>
      </c>
      <c r="CI33" s="50">
        <v>226.55627755</v>
      </c>
      <c r="CJ33" s="117">
        <v>2225</v>
      </c>
      <c r="CK33" s="50">
        <v>1183.0160777999999</v>
      </c>
      <c r="CL33" s="117">
        <v>271</v>
      </c>
      <c r="CM33" s="50">
        <v>320.490162</v>
      </c>
      <c r="CN33" s="52" t="s">
        <v>18</v>
      </c>
      <c r="CO33" s="117">
        <v>148</v>
      </c>
      <c r="CP33" s="50">
        <v>177.82822822</v>
      </c>
      <c r="CQ33" s="117">
        <v>929</v>
      </c>
      <c r="CR33" s="50">
        <v>623.92206581000005</v>
      </c>
      <c r="CS33" s="117">
        <v>343</v>
      </c>
      <c r="CT33" s="50">
        <v>456.18922778000001</v>
      </c>
      <c r="CU33" s="117">
        <v>4575</v>
      </c>
      <c r="CV33" s="50">
        <v>1645.9236960000001</v>
      </c>
      <c r="CW33" s="117">
        <v>24857</v>
      </c>
      <c r="CX33" s="50">
        <v>3993.8950223000002</v>
      </c>
      <c r="CY33" s="52" t="s">
        <v>18</v>
      </c>
      <c r="CZ33" s="117">
        <v>427</v>
      </c>
      <c r="DA33" s="50">
        <v>449.74958837999998</v>
      </c>
      <c r="DB33" s="117">
        <v>68</v>
      </c>
      <c r="DC33" s="50">
        <v>116.85522391000001</v>
      </c>
      <c r="DD33" s="117">
        <v>1710</v>
      </c>
      <c r="DE33" s="50">
        <v>1316.5761892999999</v>
      </c>
      <c r="DF33" s="117">
        <v>902</v>
      </c>
      <c r="DG33" s="50">
        <v>1150.6004799</v>
      </c>
      <c r="DH33" s="117">
        <v>324</v>
      </c>
      <c r="DI33" s="50">
        <v>396.56869698999998</v>
      </c>
      <c r="DJ33" s="52" t="s">
        <v>18</v>
      </c>
      <c r="DK33" s="117">
        <v>543</v>
      </c>
      <c r="DL33" s="50">
        <v>466.20791737000002</v>
      </c>
      <c r="DM33" s="117">
        <v>69</v>
      </c>
      <c r="DN33" s="50">
        <v>121.15344034</v>
      </c>
    </row>
    <row r="34" spans="1:118" x14ac:dyDescent="0.2">
      <c r="A34" s="52" t="s">
        <v>19</v>
      </c>
      <c r="B34" s="196">
        <f>INDEX($10:$10,1,MATCH($A34,$7:$7,0))-INDEX($E$12:$DN$77,MATCH($A34,$A$12:$A$77,0),MATCH($A34,$E$7:$DN$7,0))</f>
        <v>32340</v>
      </c>
      <c r="C34" s="196">
        <f t="shared" si="7"/>
        <v>24672</v>
      </c>
      <c r="D34" s="196">
        <f t="shared" si="8"/>
        <v>-7668</v>
      </c>
      <c r="E34" s="117">
        <v>16</v>
      </c>
      <c r="F34" s="50">
        <v>26.009733754999999</v>
      </c>
      <c r="G34" s="117">
        <v>139</v>
      </c>
      <c r="H34" s="50">
        <v>182.14280607000001</v>
      </c>
      <c r="I34" s="117">
        <v>650</v>
      </c>
      <c r="J34" s="50">
        <v>634.10493340000005</v>
      </c>
      <c r="K34" s="117">
        <v>0</v>
      </c>
      <c r="L34" s="50">
        <v>230</v>
      </c>
      <c r="M34" s="117">
        <v>1320</v>
      </c>
      <c r="N34" s="50">
        <v>669.56279221</v>
      </c>
      <c r="O34" s="52" t="s">
        <v>19</v>
      </c>
      <c r="P34" s="117">
        <v>544</v>
      </c>
      <c r="Q34" s="50">
        <v>477.74464855999997</v>
      </c>
      <c r="R34" s="117">
        <v>1394</v>
      </c>
      <c r="S34" s="50">
        <v>627.69113231999995</v>
      </c>
      <c r="T34" s="117">
        <v>49</v>
      </c>
      <c r="U34" s="50">
        <v>82.280426872000007</v>
      </c>
      <c r="V34" s="117">
        <v>0</v>
      </c>
      <c r="W34" s="50">
        <v>230</v>
      </c>
      <c r="X34" s="117">
        <v>1781</v>
      </c>
      <c r="Y34" s="50">
        <v>779.26169375999996</v>
      </c>
      <c r="Z34" s="52" t="s">
        <v>19</v>
      </c>
      <c r="AA34" s="117">
        <v>699</v>
      </c>
      <c r="AB34" s="50">
        <v>650.11463497</v>
      </c>
      <c r="AC34" s="117">
        <v>129</v>
      </c>
      <c r="AD34" s="50">
        <v>204.85501435</v>
      </c>
      <c r="AE34" s="117">
        <v>0</v>
      </c>
      <c r="AF34" s="50">
        <v>230</v>
      </c>
      <c r="AG34" s="117">
        <v>413</v>
      </c>
      <c r="AH34" s="50">
        <v>457.85155299000002</v>
      </c>
      <c r="AI34" s="117">
        <v>0</v>
      </c>
      <c r="AJ34" s="50">
        <v>230</v>
      </c>
      <c r="AK34" s="52" t="s">
        <v>19</v>
      </c>
      <c r="AL34" s="117">
        <v>59</v>
      </c>
      <c r="AM34" s="50">
        <v>73.902437426000006</v>
      </c>
      <c r="AN34" s="117">
        <v>0</v>
      </c>
      <c r="AO34" s="50">
        <v>230</v>
      </c>
      <c r="AP34" s="117">
        <v>0</v>
      </c>
      <c r="AQ34" s="50">
        <v>230</v>
      </c>
      <c r="AR34" s="117">
        <v>521</v>
      </c>
      <c r="AS34" s="50">
        <v>626.78752677</v>
      </c>
      <c r="AT34" s="117">
        <v>137512</v>
      </c>
      <c r="AU34" s="50">
        <v>7663.1356038000004</v>
      </c>
      <c r="AV34" s="52" t="s">
        <v>19</v>
      </c>
      <c r="AW34" s="117">
        <v>238</v>
      </c>
      <c r="AX34" s="50">
        <v>140.88731164000001</v>
      </c>
      <c r="AY34" s="117">
        <v>3518</v>
      </c>
      <c r="AZ34" s="50">
        <v>1081.0450143</v>
      </c>
      <c r="BA34" s="117">
        <v>0</v>
      </c>
      <c r="BB34" s="50">
        <v>230</v>
      </c>
      <c r="BC34" s="117">
        <v>264</v>
      </c>
      <c r="BD34" s="50">
        <v>444.72933236</v>
      </c>
      <c r="BE34" s="117">
        <v>20</v>
      </c>
      <c r="BF34" s="50">
        <v>34.644731039</v>
      </c>
      <c r="BG34" s="52" t="s">
        <v>19</v>
      </c>
      <c r="BH34" s="117">
        <v>119</v>
      </c>
      <c r="BI34" s="50">
        <v>205.46372675999999</v>
      </c>
      <c r="BJ34" s="117">
        <v>0</v>
      </c>
      <c r="BK34" s="50">
        <v>230</v>
      </c>
      <c r="BL34" s="117">
        <v>0</v>
      </c>
      <c r="BM34" s="50">
        <v>230</v>
      </c>
      <c r="BN34" s="117">
        <v>0</v>
      </c>
      <c r="BO34" s="50">
        <v>230</v>
      </c>
      <c r="BP34" s="117">
        <v>3395</v>
      </c>
      <c r="BQ34" s="50">
        <v>1030.5938128</v>
      </c>
      <c r="BR34" s="52" t="s">
        <v>19</v>
      </c>
      <c r="BS34" s="117">
        <v>938</v>
      </c>
      <c r="BT34" s="50">
        <v>657.24018819000003</v>
      </c>
      <c r="BU34" s="117">
        <v>98</v>
      </c>
      <c r="BV34" s="50">
        <v>117.92080124</v>
      </c>
      <c r="BW34" s="117">
        <v>1956</v>
      </c>
      <c r="BX34" s="50">
        <v>944.81130277</v>
      </c>
      <c r="BY34" s="117">
        <v>271</v>
      </c>
      <c r="BZ34" s="50">
        <v>198.50726950999999</v>
      </c>
      <c r="CA34" s="117">
        <v>0</v>
      </c>
      <c r="CB34" s="50">
        <v>230</v>
      </c>
      <c r="CC34" s="52" t="s">
        <v>19</v>
      </c>
      <c r="CD34" s="117">
        <v>343</v>
      </c>
      <c r="CE34" s="50">
        <v>298.97620443</v>
      </c>
      <c r="CF34" s="117">
        <v>25</v>
      </c>
      <c r="CG34" s="50">
        <v>41.613948368000003</v>
      </c>
      <c r="CH34" s="117">
        <v>277</v>
      </c>
      <c r="CI34" s="50">
        <v>245.2821323</v>
      </c>
      <c r="CJ34" s="117">
        <v>648</v>
      </c>
      <c r="CK34" s="50">
        <v>499.71271628</v>
      </c>
      <c r="CL34" s="117">
        <v>0</v>
      </c>
      <c r="CM34" s="50">
        <v>230</v>
      </c>
      <c r="CN34" s="52" t="s">
        <v>19</v>
      </c>
      <c r="CO34" s="117">
        <v>437</v>
      </c>
      <c r="CP34" s="50">
        <v>224.9112677</v>
      </c>
      <c r="CQ34" s="117">
        <v>194</v>
      </c>
      <c r="CR34" s="50">
        <v>188.47852662</v>
      </c>
      <c r="CS34" s="117">
        <v>0</v>
      </c>
      <c r="CT34" s="50">
        <v>230</v>
      </c>
      <c r="CU34" s="117">
        <v>1090</v>
      </c>
      <c r="CV34" s="50">
        <v>894.35187172999997</v>
      </c>
      <c r="CW34" s="117">
        <v>318</v>
      </c>
      <c r="CX34" s="50">
        <v>251.09134725999999</v>
      </c>
      <c r="CY34" s="52" t="s">
        <v>19</v>
      </c>
      <c r="CZ34" s="117">
        <v>178</v>
      </c>
      <c r="DA34" s="50">
        <v>298.6039778</v>
      </c>
      <c r="DB34" s="117">
        <v>958</v>
      </c>
      <c r="DC34" s="50">
        <v>709.22491921999995</v>
      </c>
      <c r="DD34" s="117">
        <v>869</v>
      </c>
      <c r="DE34" s="50">
        <v>726.67090665000001</v>
      </c>
      <c r="DF34" s="117">
        <v>221</v>
      </c>
      <c r="DG34" s="50">
        <v>178.04569938</v>
      </c>
      <c r="DH34" s="117">
        <v>320</v>
      </c>
      <c r="DI34" s="50">
        <v>393.10905431999998</v>
      </c>
      <c r="DJ34" s="52" t="s">
        <v>19</v>
      </c>
      <c r="DK34" s="117">
        <v>168</v>
      </c>
      <c r="DL34" s="50">
        <v>205.95767888</v>
      </c>
      <c r="DM34" s="117">
        <v>95</v>
      </c>
      <c r="DN34" s="50">
        <v>145.34438435999999</v>
      </c>
    </row>
    <row r="35" spans="1:118" x14ac:dyDescent="0.2">
      <c r="A35" s="52"/>
      <c r="B35" s="52"/>
      <c r="C35" s="52"/>
      <c r="D35" s="52"/>
      <c r="E35" s="117"/>
      <c r="F35" s="50"/>
      <c r="G35" s="117"/>
      <c r="H35" s="50"/>
      <c r="I35" s="117"/>
      <c r="J35" s="50"/>
      <c r="K35" s="117"/>
      <c r="L35" s="50"/>
      <c r="M35" s="117"/>
      <c r="N35" s="50"/>
      <c r="O35" s="52"/>
      <c r="P35" s="117"/>
      <c r="Q35" s="50"/>
      <c r="R35" s="117"/>
      <c r="S35" s="50"/>
      <c r="T35" s="117"/>
      <c r="U35" s="50"/>
      <c r="V35" s="117"/>
      <c r="W35" s="50"/>
      <c r="X35" s="117"/>
      <c r="Y35" s="50"/>
      <c r="Z35" s="52"/>
      <c r="AA35" s="117"/>
      <c r="AB35" s="50"/>
      <c r="AC35" s="117"/>
      <c r="AD35" s="50"/>
      <c r="AE35" s="117"/>
      <c r="AF35" s="50"/>
      <c r="AG35" s="117"/>
      <c r="AH35" s="50"/>
      <c r="AI35" s="117"/>
      <c r="AJ35" s="50"/>
      <c r="AK35" s="52"/>
      <c r="AL35" s="117"/>
      <c r="AM35" s="50"/>
      <c r="AN35" s="117"/>
      <c r="AO35" s="50"/>
      <c r="AP35" s="117"/>
      <c r="AQ35" s="50"/>
      <c r="AR35" s="117"/>
      <c r="AS35" s="50"/>
      <c r="AT35" s="117"/>
      <c r="AU35" s="50"/>
      <c r="AV35" s="52"/>
      <c r="AW35" s="117"/>
      <c r="AX35" s="50"/>
      <c r="AY35" s="117"/>
      <c r="AZ35" s="50"/>
      <c r="BA35" s="117"/>
      <c r="BB35" s="50"/>
      <c r="BC35" s="117"/>
      <c r="BD35" s="50"/>
      <c r="BE35" s="117"/>
      <c r="BF35" s="50"/>
      <c r="BG35" s="52"/>
      <c r="BH35" s="117"/>
      <c r="BI35" s="50"/>
      <c r="BJ35" s="117"/>
      <c r="BK35" s="50"/>
      <c r="BL35" s="117"/>
      <c r="BM35" s="50"/>
      <c r="BN35" s="117"/>
      <c r="BO35" s="50"/>
      <c r="BP35" s="117"/>
      <c r="BQ35" s="50"/>
      <c r="BR35" s="52"/>
      <c r="BS35" s="117"/>
      <c r="BT35" s="50"/>
      <c r="BU35" s="117"/>
      <c r="BV35" s="50"/>
      <c r="BW35" s="117"/>
      <c r="BX35" s="50"/>
      <c r="BY35" s="117"/>
      <c r="BZ35" s="50"/>
      <c r="CA35" s="117"/>
      <c r="CB35" s="50"/>
      <c r="CC35" s="52"/>
      <c r="CD35" s="117"/>
      <c r="CE35" s="50"/>
      <c r="CF35" s="117"/>
      <c r="CG35" s="50"/>
      <c r="CH35" s="117"/>
      <c r="CI35" s="50"/>
      <c r="CJ35" s="117"/>
      <c r="CK35" s="50"/>
      <c r="CL35" s="117"/>
      <c r="CM35" s="50"/>
      <c r="CN35" s="52"/>
      <c r="CO35" s="117"/>
      <c r="CP35" s="50"/>
      <c r="CQ35" s="117"/>
      <c r="CR35" s="50"/>
      <c r="CS35" s="117"/>
      <c r="CT35" s="50"/>
      <c r="CU35" s="117"/>
      <c r="CV35" s="50"/>
      <c r="CW35" s="117"/>
      <c r="CX35" s="50"/>
      <c r="CY35" s="52"/>
      <c r="CZ35" s="117"/>
      <c r="DA35" s="50"/>
      <c r="DB35" s="117"/>
      <c r="DC35" s="50"/>
      <c r="DD35" s="117"/>
      <c r="DE35" s="50"/>
      <c r="DF35" s="117"/>
      <c r="DG35" s="50"/>
      <c r="DH35" s="117"/>
      <c r="DI35" s="50"/>
      <c r="DJ35" s="52"/>
      <c r="DK35" s="117"/>
      <c r="DL35" s="50"/>
      <c r="DM35" s="117"/>
      <c r="DN35" s="50"/>
    </row>
    <row r="36" spans="1:118" x14ac:dyDescent="0.2">
      <c r="A36" s="52" t="s">
        <v>20</v>
      </c>
      <c r="B36" s="196">
        <f>INDEX($10:$10,1,MATCH($A36,$7:$7,0))-INDEX($E$12:$DN$77,MATCH($A36,$A$12:$A$77,0),MATCH($A36,$E$7:$DN$7,0))</f>
        <v>159096</v>
      </c>
      <c r="C36" s="196">
        <f t="shared" ref="C36:C40" si="9">SUM(E36,G36,I36,K36,M36,P36,R36,T36,V36,X36,AA36,AC36,AE36,AG36,AI36,AL36,AN36,AP36,AR36,AT36,AW36,AY36,BA36,BC36,BE36,BH36,BJ36,BL36,BN36,BP36,BS36,BU36,BW36,BY36,CA36,CD36,CF36,CH36,CJ36,CL36,CO36,CQ36,CS36,CU36,CW36,CZ36,DB36,DD36,DF36,DH36,DK36,DM36)-INDEX($E$12:$DN$77,MATCH($A36,$A$12:$A$77,0),MATCH($A36,$E$7:$DN$7,0))</f>
        <v>174958</v>
      </c>
      <c r="D36" s="196">
        <f t="shared" ref="D36:D40" si="10">C36-B36</f>
        <v>15862</v>
      </c>
      <c r="E36" s="117">
        <v>1118</v>
      </c>
      <c r="F36" s="50">
        <v>869.46591321999995</v>
      </c>
      <c r="G36" s="117">
        <v>1497</v>
      </c>
      <c r="H36" s="50">
        <v>1160.5322274</v>
      </c>
      <c r="I36" s="117">
        <v>3126</v>
      </c>
      <c r="J36" s="50">
        <v>1520.24631</v>
      </c>
      <c r="K36" s="117">
        <v>316</v>
      </c>
      <c r="L36" s="50">
        <v>291.65321146000002</v>
      </c>
      <c r="M36" s="117">
        <v>6639</v>
      </c>
      <c r="N36" s="50">
        <v>2385.8005859999998</v>
      </c>
      <c r="O36" s="52" t="s">
        <v>20</v>
      </c>
      <c r="P36" s="117">
        <v>1287</v>
      </c>
      <c r="Q36" s="50">
        <v>745.36028264000004</v>
      </c>
      <c r="R36" s="117">
        <v>2895</v>
      </c>
      <c r="S36" s="50">
        <v>1282.8303393000001</v>
      </c>
      <c r="T36" s="117">
        <v>3935</v>
      </c>
      <c r="U36" s="50">
        <v>1167.4162377</v>
      </c>
      <c r="V36" s="117">
        <v>21189</v>
      </c>
      <c r="W36" s="50">
        <v>3943.9783084000001</v>
      </c>
      <c r="X36" s="117">
        <v>11155</v>
      </c>
      <c r="Y36" s="50">
        <v>2734.2975789000002</v>
      </c>
      <c r="Z36" s="52" t="s">
        <v>20</v>
      </c>
      <c r="AA36" s="117">
        <v>5689</v>
      </c>
      <c r="AB36" s="50">
        <v>1922.6222425999999</v>
      </c>
      <c r="AC36" s="117">
        <v>739</v>
      </c>
      <c r="AD36" s="50">
        <v>463.45010393000001</v>
      </c>
      <c r="AE36" s="117">
        <v>1017</v>
      </c>
      <c r="AF36" s="50">
        <v>1227.3840408000001</v>
      </c>
      <c r="AG36" s="117">
        <v>2733</v>
      </c>
      <c r="AH36" s="50">
        <v>1560.2271742999999</v>
      </c>
      <c r="AI36" s="117">
        <v>1268</v>
      </c>
      <c r="AJ36" s="50">
        <v>1048.9168073000001</v>
      </c>
      <c r="AK36" s="52" t="s">
        <v>20</v>
      </c>
      <c r="AL36" s="117">
        <v>263</v>
      </c>
      <c r="AM36" s="50">
        <v>274.10656275000002</v>
      </c>
      <c r="AN36" s="117">
        <v>1419</v>
      </c>
      <c r="AO36" s="50">
        <v>1261.3266924</v>
      </c>
      <c r="AP36" s="117">
        <v>1598</v>
      </c>
      <c r="AQ36" s="50">
        <v>1077.7278106000001</v>
      </c>
      <c r="AR36" s="117">
        <v>632</v>
      </c>
      <c r="AS36" s="50">
        <v>553.75498930000003</v>
      </c>
      <c r="AT36" s="117">
        <v>1228</v>
      </c>
      <c r="AU36" s="50">
        <v>667.25659114999996</v>
      </c>
      <c r="AV36" s="52" t="s">
        <v>20</v>
      </c>
      <c r="AW36" s="117">
        <v>581828</v>
      </c>
      <c r="AX36" s="50">
        <v>21960.669731000002</v>
      </c>
      <c r="AY36" s="117">
        <v>3290</v>
      </c>
      <c r="AZ36" s="50">
        <v>948.41861208</v>
      </c>
      <c r="BA36" s="117">
        <v>4223</v>
      </c>
      <c r="BB36" s="50">
        <v>2593.1646899000002</v>
      </c>
      <c r="BC36" s="117">
        <v>908</v>
      </c>
      <c r="BD36" s="50">
        <v>546.62114874999997</v>
      </c>
      <c r="BE36" s="117">
        <v>1466</v>
      </c>
      <c r="BF36" s="50">
        <v>1210.7302253</v>
      </c>
      <c r="BG36" s="52" t="s">
        <v>20</v>
      </c>
      <c r="BH36" s="117">
        <v>2403</v>
      </c>
      <c r="BI36" s="50">
        <v>1899.5241381999999</v>
      </c>
      <c r="BJ36" s="117">
        <v>0</v>
      </c>
      <c r="BK36" s="50">
        <v>285</v>
      </c>
      <c r="BL36" s="117">
        <v>55</v>
      </c>
      <c r="BM36" s="50">
        <v>90.892762775999998</v>
      </c>
      <c r="BN36" s="117">
        <v>206</v>
      </c>
      <c r="BO36" s="50">
        <v>247.45442532999999</v>
      </c>
      <c r="BP36" s="117">
        <v>620</v>
      </c>
      <c r="BQ36" s="50">
        <v>518.54995044999998</v>
      </c>
      <c r="BR36" s="52" t="s">
        <v>20</v>
      </c>
      <c r="BS36" s="117">
        <v>6810</v>
      </c>
      <c r="BT36" s="50">
        <v>2002.9074429</v>
      </c>
      <c r="BU36" s="117">
        <v>763</v>
      </c>
      <c r="BV36" s="50">
        <v>872.68133737000005</v>
      </c>
      <c r="BW36" s="117">
        <v>11910</v>
      </c>
      <c r="BX36" s="50">
        <v>2577.5861891999998</v>
      </c>
      <c r="BY36" s="117">
        <v>8192</v>
      </c>
      <c r="BZ36" s="50">
        <v>2671.5620715</v>
      </c>
      <c r="CA36" s="117">
        <v>0</v>
      </c>
      <c r="CB36" s="50">
        <v>285</v>
      </c>
      <c r="CC36" s="52" t="s">
        <v>20</v>
      </c>
      <c r="CD36" s="117">
        <v>3517</v>
      </c>
      <c r="CE36" s="50">
        <v>1359.8148005999999</v>
      </c>
      <c r="CF36" s="117">
        <v>853</v>
      </c>
      <c r="CG36" s="50">
        <v>687.85277173999998</v>
      </c>
      <c r="CH36" s="117">
        <v>326</v>
      </c>
      <c r="CI36" s="50">
        <v>322.70879477</v>
      </c>
      <c r="CJ36" s="117">
        <v>14019</v>
      </c>
      <c r="CK36" s="50">
        <v>2317.3984719</v>
      </c>
      <c r="CL36" s="117">
        <v>681</v>
      </c>
      <c r="CM36" s="50">
        <v>552.05523565999999</v>
      </c>
      <c r="CN36" s="52" t="s">
        <v>20</v>
      </c>
      <c r="CO36" s="117">
        <v>676</v>
      </c>
      <c r="CP36" s="50">
        <v>756.99443348</v>
      </c>
      <c r="CQ36" s="117">
        <v>3310</v>
      </c>
      <c r="CR36" s="50">
        <v>1146.2581439999999</v>
      </c>
      <c r="CS36" s="117">
        <v>0</v>
      </c>
      <c r="CT36" s="50">
        <v>285</v>
      </c>
      <c r="CU36" s="117">
        <v>2906</v>
      </c>
      <c r="CV36" s="50">
        <v>1675.6283218999999</v>
      </c>
      <c r="CW36" s="117">
        <v>6650</v>
      </c>
      <c r="CX36" s="50">
        <v>2686.6319336000001</v>
      </c>
      <c r="CY36" s="52" t="s">
        <v>20</v>
      </c>
      <c r="CZ36" s="117">
        <v>714</v>
      </c>
      <c r="DA36" s="50">
        <v>541.87521002000005</v>
      </c>
      <c r="DB36" s="117">
        <v>889</v>
      </c>
      <c r="DC36" s="50">
        <v>757.14446648000001</v>
      </c>
      <c r="DD36" s="117">
        <v>22050</v>
      </c>
      <c r="DE36" s="50">
        <v>3568.6967961</v>
      </c>
      <c r="DF36" s="117">
        <v>1697</v>
      </c>
      <c r="DG36" s="50">
        <v>856.43967251000004</v>
      </c>
      <c r="DH36" s="117">
        <v>4826</v>
      </c>
      <c r="DI36" s="50">
        <v>1541.3093464000001</v>
      </c>
      <c r="DJ36" s="52" t="s">
        <v>20</v>
      </c>
      <c r="DK36" s="117">
        <v>1255</v>
      </c>
      <c r="DL36" s="50">
        <v>742.70429251999997</v>
      </c>
      <c r="DM36" s="117">
        <v>0</v>
      </c>
      <c r="DN36" s="50">
        <v>285</v>
      </c>
    </row>
    <row r="37" spans="1:118" x14ac:dyDescent="0.2">
      <c r="A37" s="52" t="s">
        <v>21</v>
      </c>
      <c r="B37" s="196">
        <f>INDEX($10:$10,1,MATCH($A37,$7:$7,0))-INDEX($E$12:$DN$77,MATCH($A37,$A$12:$A$77,0),MATCH($A37,$E$7:$DN$7,0))</f>
        <v>141056</v>
      </c>
      <c r="C37" s="196">
        <f t="shared" si="9"/>
        <v>148500</v>
      </c>
      <c r="D37" s="196">
        <f t="shared" si="10"/>
        <v>7444</v>
      </c>
      <c r="E37" s="117">
        <v>415</v>
      </c>
      <c r="F37" s="50">
        <v>326.99707883000002</v>
      </c>
      <c r="G37" s="117">
        <v>1726</v>
      </c>
      <c r="H37" s="50">
        <v>1609.9010825</v>
      </c>
      <c r="I37" s="117">
        <v>1362</v>
      </c>
      <c r="J37" s="50">
        <v>698.68700249999995</v>
      </c>
      <c r="K37" s="117">
        <v>368</v>
      </c>
      <c r="L37" s="50">
        <v>590.66393111000002</v>
      </c>
      <c r="M37" s="117">
        <v>11981</v>
      </c>
      <c r="N37" s="50">
        <v>2919.6154723</v>
      </c>
      <c r="O37" s="52" t="s">
        <v>21</v>
      </c>
      <c r="P37" s="117">
        <v>2117</v>
      </c>
      <c r="Q37" s="50">
        <v>1162.5763864</v>
      </c>
      <c r="R37" s="117">
        <v>11112</v>
      </c>
      <c r="S37" s="50">
        <v>2559.3033495999998</v>
      </c>
      <c r="T37" s="117">
        <v>65</v>
      </c>
      <c r="U37" s="50">
        <v>107.45577684</v>
      </c>
      <c r="V37" s="117">
        <v>1726</v>
      </c>
      <c r="W37" s="50">
        <v>742.93780260000005</v>
      </c>
      <c r="X37" s="117">
        <v>13714</v>
      </c>
      <c r="Y37" s="50">
        <v>3480.6608993999998</v>
      </c>
      <c r="Z37" s="52" t="s">
        <v>21</v>
      </c>
      <c r="AA37" s="117">
        <v>1954</v>
      </c>
      <c r="AB37" s="50">
        <v>790.98734967999997</v>
      </c>
      <c r="AC37" s="117">
        <v>1798</v>
      </c>
      <c r="AD37" s="50">
        <v>1779.5778103</v>
      </c>
      <c r="AE37" s="117">
        <v>149</v>
      </c>
      <c r="AF37" s="50">
        <v>176.42462033000001</v>
      </c>
      <c r="AG37" s="117">
        <v>6326</v>
      </c>
      <c r="AH37" s="50">
        <v>2682.7513654999998</v>
      </c>
      <c r="AI37" s="117">
        <v>1810</v>
      </c>
      <c r="AJ37" s="50">
        <v>997.06657983000002</v>
      </c>
      <c r="AK37" s="52" t="s">
        <v>21</v>
      </c>
      <c r="AL37" s="117">
        <v>0</v>
      </c>
      <c r="AM37" s="50">
        <v>283</v>
      </c>
      <c r="AN37" s="117">
        <v>209</v>
      </c>
      <c r="AO37" s="50">
        <v>184.47925090999999</v>
      </c>
      <c r="AP37" s="117">
        <v>438</v>
      </c>
      <c r="AQ37" s="50">
        <v>378.08402445000002</v>
      </c>
      <c r="AR37" s="117">
        <v>64</v>
      </c>
      <c r="AS37" s="50">
        <v>105.70133074</v>
      </c>
      <c r="AT37" s="117">
        <v>4228</v>
      </c>
      <c r="AU37" s="50">
        <v>1129.4238647</v>
      </c>
      <c r="AV37" s="52" t="s">
        <v>21</v>
      </c>
      <c r="AW37" s="117">
        <v>2984</v>
      </c>
      <c r="AX37" s="50">
        <v>1462.5395636999999</v>
      </c>
      <c r="AY37" s="117">
        <v>677839</v>
      </c>
      <c r="AZ37" s="50">
        <v>18441.015622999999</v>
      </c>
      <c r="BA37" s="117">
        <v>3521</v>
      </c>
      <c r="BB37" s="50">
        <v>1315.9509061000001</v>
      </c>
      <c r="BC37" s="117">
        <v>1351</v>
      </c>
      <c r="BD37" s="50">
        <v>688.62281808</v>
      </c>
      <c r="BE37" s="117">
        <v>164</v>
      </c>
      <c r="BF37" s="50">
        <v>162.57352821999999</v>
      </c>
      <c r="BG37" s="52" t="s">
        <v>21</v>
      </c>
      <c r="BH37" s="117">
        <v>1608</v>
      </c>
      <c r="BI37" s="50">
        <v>1155.9037628999999</v>
      </c>
      <c r="BJ37" s="117">
        <v>288</v>
      </c>
      <c r="BK37" s="50">
        <v>244.98463151999999</v>
      </c>
      <c r="BL37" s="117">
        <v>0</v>
      </c>
      <c r="BM37" s="50">
        <v>283</v>
      </c>
      <c r="BN37" s="117">
        <v>416</v>
      </c>
      <c r="BO37" s="50">
        <v>355.54763773000002</v>
      </c>
      <c r="BP37" s="117">
        <v>10775</v>
      </c>
      <c r="BQ37" s="50">
        <v>2430.4990511999999</v>
      </c>
      <c r="BR37" s="52" t="s">
        <v>21</v>
      </c>
      <c r="BS37" s="117">
        <v>6850</v>
      </c>
      <c r="BT37" s="50">
        <v>2071.5556584000001</v>
      </c>
      <c r="BU37" s="117">
        <v>344</v>
      </c>
      <c r="BV37" s="50">
        <v>372.46501792999999</v>
      </c>
      <c r="BW37" s="117">
        <v>22409</v>
      </c>
      <c r="BX37" s="50">
        <v>3867.1376759</v>
      </c>
      <c r="BY37" s="117">
        <v>3313</v>
      </c>
      <c r="BZ37" s="50">
        <v>1173.8357384000001</v>
      </c>
      <c r="CA37" s="117">
        <v>153</v>
      </c>
      <c r="CB37" s="50">
        <v>186.9754355</v>
      </c>
      <c r="CC37" s="52" t="s">
        <v>21</v>
      </c>
      <c r="CD37" s="117">
        <v>3233</v>
      </c>
      <c r="CE37" s="50">
        <v>1550.1772515</v>
      </c>
      <c r="CF37" s="117">
        <v>385</v>
      </c>
      <c r="CG37" s="50">
        <v>442.96920911000001</v>
      </c>
      <c r="CH37" s="117">
        <v>667</v>
      </c>
      <c r="CI37" s="50">
        <v>445.00974659000002</v>
      </c>
      <c r="CJ37" s="117">
        <v>5264</v>
      </c>
      <c r="CK37" s="50">
        <v>1342.2841159</v>
      </c>
      <c r="CL37" s="117">
        <v>2941</v>
      </c>
      <c r="CM37" s="50">
        <v>1356.37168</v>
      </c>
      <c r="CN37" s="52" t="s">
        <v>21</v>
      </c>
      <c r="CO37" s="117">
        <v>6316</v>
      </c>
      <c r="CP37" s="50">
        <v>1543.1481878</v>
      </c>
      <c r="CQ37" s="117">
        <v>566</v>
      </c>
      <c r="CR37" s="50">
        <v>455.22889600000002</v>
      </c>
      <c r="CS37" s="117">
        <v>0</v>
      </c>
      <c r="CT37" s="50">
        <v>283</v>
      </c>
      <c r="CU37" s="117">
        <v>922</v>
      </c>
      <c r="CV37" s="50">
        <v>632.06714178000004</v>
      </c>
      <c r="CW37" s="117">
        <v>2242</v>
      </c>
      <c r="CX37" s="50">
        <v>824.72752143000002</v>
      </c>
      <c r="CY37" s="52" t="s">
        <v>21</v>
      </c>
      <c r="CZ37" s="117">
        <v>636</v>
      </c>
      <c r="DA37" s="50">
        <v>448.70582710999997</v>
      </c>
      <c r="DB37" s="117">
        <v>1413</v>
      </c>
      <c r="DC37" s="50">
        <v>593.45925664000004</v>
      </c>
      <c r="DD37" s="117">
        <v>4885</v>
      </c>
      <c r="DE37" s="50">
        <v>1900.8982900999999</v>
      </c>
      <c r="DF37" s="117">
        <v>2219</v>
      </c>
      <c r="DG37" s="50">
        <v>1363.6181833000001</v>
      </c>
      <c r="DH37" s="117">
        <v>190</v>
      </c>
      <c r="DI37" s="50">
        <v>247.97167819000001</v>
      </c>
      <c r="DJ37" s="52" t="s">
        <v>21</v>
      </c>
      <c r="DK37" s="117">
        <v>819</v>
      </c>
      <c r="DL37" s="50">
        <v>526.57333903999995</v>
      </c>
      <c r="DM37" s="117">
        <v>64</v>
      </c>
      <c r="DN37" s="50">
        <v>106.2955163</v>
      </c>
    </row>
    <row r="38" spans="1:118" x14ac:dyDescent="0.2">
      <c r="A38" s="52" t="s">
        <v>22</v>
      </c>
      <c r="B38" s="196">
        <f>INDEX($10:$10,1,MATCH($A38,$7:$7,0))-INDEX($E$12:$DN$77,MATCH($A38,$A$12:$A$77,0),MATCH($A38,$E$7:$DN$7,0))</f>
        <v>206343</v>
      </c>
      <c r="C38" s="196">
        <f t="shared" si="9"/>
        <v>118054</v>
      </c>
      <c r="D38" s="196">
        <f t="shared" si="10"/>
        <v>-88289</v>
      </c>
      <c r="E38" s="117">
        <v>3334</v>
      </c>
      <c r="F38" s="50">
        <v>1382.4637155999999</v>
      </c>
      <c r="G38" s="117">
        <v>1374</v>
      </c>
      <c r="H38" s="50">
        <v>824.54466107999997</v>
      </c>
      <c r="I38" s="117">
        <v>3123</v>
      </c>
      <c r="J38" s="50">
        <v>1144.6748190999999</v>
      </c>
      <c r="K38" s="117">
        <v>544</v>
      </c>
      <c r="L38" s="50">
        <v>414.67901835999999</v>
      </c>
      <c r="M38" s="117">
        <v>6753</v>
      </c>
      <c r="N38" s="50">
        <v>1835.2660923999999</v>
      </c>
      <c r="O38" s="52" t="s">
        <v>22</v>
      </c>
      <c r="P38" s="117">
        <v>1606</v>
      </c>
      <c r="Q38" s="50">
        <v>754.90320751000002</v>
      </c>
      <c r="R38" s="117">
        <v>646</v>
      </c>
      <c r="S38" s="50">
        <v>334.55373281999999</v>
      </c>
      <c r="T38" s="117">
        <v>328</v>
      </c>
      <c r="U38" s="50">
        <v>484.92970596999999</v>
      </c>
      <c r="V38" s="117">
        <v>56</v>
      </c>
      <c r="W38" s="50">
        <v>92.051677788999996</v>
      </c>
      <c r="X38" s="117">
        <v>12319</v>
      </c>
      <c r="Y38" s="50">
        <v>2604.0090206999998</v>
      </c>
      <c r="Z38" s="52" t="s">
        <v>22</v>
      </c>
      <c r="AA38" s="117">
        <v>2862</v>
      </c>
      <c r="AB38" s="50">
        <v>1148.9557229</v>
      </c>
      <c r="AC38" s="117">
        <v>170</v>
      </c>
      <c r="AD38" s="50">
        <v>205.05635973</v>
      </c>
      <c r="AE38" s="117">
        <v>251</v>
      </c>
      <c r="AF38" s="50">
        <v>322.24076267999999</v>
      </c>
      <c r="AG38" s="117">
        <v>11330</v>
      </c>
      <c r="AH38" s="50">
        <v>2331.3632139000001</v>
      </c>
      <c r="AI38" s="117">
        <v>6550</v>
      </c>
      <c r="AJ38" s="50">
        <v>1954.3013323</v>
      </c>
      <c r="AK38" s="52" t="s">
        <v>22</v>
      </c>
      <c r="AL38" s="117">
        <v>716</v>
      </c>
      <c r="AM38" s="50">
        <v>480.34014084</v>
      </c>
      <c r="AN38" s="117">
        <v>839</v>
      </c>
      <c r="AO38" s="50">
        <v>420.43574095999998</v>
      </c>
      <c r="AP38" s="117">
        <v>2155</v>
      </c>
      <c r="AQ38" s="50">
        <v>1067.3366082</v>
      </c>
      <c r="AR38" s="117">
        <v>1189</v>
      </c>
      <c r="AS38" s="50">
        <v>729.84360343000003</v>
      </c>
      <c r="AT38" s="117">
        <v>38</v>
      </c>
      <c r="AU38" s="50">
        <v>62.543540344</v>
      </c>
      <c r="AV38" s="52" t="s">
        <v>22</v>
      </c>
      <c r="AW38" s="117">
        <v>1667</v>
      </c>
      <c r="AX38" s="50">
        <v>1499.5238843</v>
      </c>
      <c r="AY38" s="117">
        <v>1417</v>
      </c>
      <c r="AZ38" s="50">
        <v>695.79824902999997</v>
      </c>
      <c r="BA38" s="117">
        <v>1296433</v>
      </c>
      <c r="BB38" s="50">
        <v>26268.790281000001</v>
      </c>
      <c r="BC38" s="117">
        <v>1242</v>
      </c>
      <c r="BD38" s="50">
        <v>632.04541415999995</v>
      </c>
      <c r="BE38" s="117">
        <v>1492</v>
      </c>
      <c r="BF38" s="50">
        <v>782.70787160999998</v>
      </c>
      <c r="BG38" s="52" t="s">
        <v>22</v>
      </c>
      <c r="BH38" s="117">
        <v>2437</v>
      </c>
      <c r="BI38" s="50">
        <v>1330.5869027000001</v>
      </c>
      <c r="BJ38" s="117">
        <v>92</v>
      </c>
      <c r="BK38" s="50">
        <v>160.85585207</v>
      </c>
      <c r="BL38" s="117">
        <v>523</v>
      </c>
      <c r="BM38" s="50">
        <v>369.11926969000001</v>
      </c>
      <c r="BN38" s="117">
        <v>1580</v>
      </c>
      <c r="BO38" s="50">
        <v>759.98759658999995</v>
      </c>
      <c r="BP38" s="117">
        <v>334</v>
      </c>
      <c r="BQ38" s="50">
        <v>477.23701118999998</v>
      </c>
      <c r="BR38" s="52" t="s">
        <v>22</v>
      </c>
      <c r="BS38" s="117">
        <v>2208</v>
      </c>
      <c r="BT38" s="50">
        <v>1359.3123335</v>
      </c>
      <c r="BU38" s="117">
        <v>128</v>
      </c>
      <c r="BV38" s="50">
        <v>150.87484085</v>
      </c>
      <c r="BW38" s="117">
        <v>4583</v>
      </c>
      <c r="BX38" s="50">
        <v>1820.9088595000001</v>
      </c>
      <c r="BY38" s="117">
        <v>3009</v>
      </c>
      <c r="BZ38" s="50">
        <v>1061.6328383</v>
      </c>
      <c r="CA38" s="117">
        <v>309</v>
      </c>
      <c r="CB38" s="50">
        <v>312.09079423999998</v>
      </c>
      <c r="CC38" s="52" t="s">
        <v>22</v>
      </c>
      <c r="CD38" s="117">
        <v>11801</v>
      </c>
      <c r="CE38" s="50">
        <v>2617.4647930000001</v>
      </c>
      <c r="CF38" s="117">
        <v>821</v>
      </c>
      <c r="CG38" s="50">
        <v>678.5029783</v>
      </c>
      <c r="CH38" s="117">
        <v>1631</v>
      </c>
      <c r="CI38" s="50">
        <v>1034.1534902999999</v>
      </c>
      <c r="CJ38" s="117">
        <v>2106</v>
      </c>
      <c r="CK38" s="50">
        <v>811.76966578999998</v>
      </c>
      <c r="CL38" s="117">
        <v>594</v>
      </c>
      <c r="CM38" s="50">
        <v>473.15616292999999</v>
      </c>
      <c r="CN38" s="52" t="s">
        <v>22</v>
      </c>
      <c r="CO38" s="117">
        <v>177</v>
      </c>
      <c r="CP38" s="50">
        <v>170.05990586999999</v>
      </c>
      <c r="CQ38" s="117">
        <v>1693</v>
      </c>
      <c r="CR38" s="50">
        <v>727.48011763</v>
      </c>
      <c r="CS38" s="117">
        <v>156</v>
      </c>
      <c r="CT38" s="50">
        <v>181.63362681999999</v>
      </c>
      <c r="CU38" s="117">
        <v>2650</v>
      </c>
      <c r="CV38" s="50">
        <v>1074.4626996</v>
      </c>
      <c r="CW38" s="117">
        <v>6142</v>
      </c>
      <c r="CX38" s="50">
        <v>1448.7355393</v>
      </c>
      <c r="CY38" s="52" t="s">
        <v>22</v>
      </c>
      <c r="CZ38" s="117">
        <v>611</v>
      </c>
      <c r="DA38" s="50">
        <v>524.18345089000002</v>
      </c>
      <c r="DB38" s="117">
        <v>247</v>
      </c>
      <c r="DC38" s="50">
        <v>239.63703706999999</v>
      </c>
      <c r="DD38" s="117">
        <v>2054</v>
      </c>
      <c r="DE38" s="50">
        <v>1029.1901451000001</v>
      </c>
      <c r="DF38" s="117">
        <v>3397</v>
      </c>
      <c r="DG38" s="50">
        <v>2074.6137789999998</v>
      </c>
      <c r="DH38" s="117">
        <v>220</v>
      </c>
      <c r="DI38" s="50">
        <v>154.94991905000001</v>
      </c>
      <c r="DJ38" s="52" t="s">
        <v>22</v>
      </c>
      <c r="DK38" s="117">
        <v>5888</v>
      </c>
      <c r="DL38" s="50">
        <v>1717.6214545</v>
      </c>
      <c r="DM38" s="117">
        <v>662</v>
      </c>
      <c r="DN38" s="50">
        <v>529.39897984000004</v>
      </c>
    </row>
    <row r="39" spans="1:118" s="85" customFormat="1" x14ac:dyDescent="0.2">
      <c r="A39" s="52" t="s">
        <v>23</v>
      </c>
      <c r="B39" s="196">
        <f>INDEX($10:$10,1,MATCH($A39,$7:$7,0))-INDEX($E$12:$DN$77,MATCH($A39,$A$12:$A$77,0),MATCH($A39,$E$7:$DN$7,0))</f>
        <v>112812</v>
      </c>
      <c r="C39" s="196">
        <f t="shared" si="9"/>
        <v>90944</v>
      </c>
      <c r="D39" s="196">
        <f t="shared" si="10"/>
        <v>-21868</v>
      </c>
      <c r="E39" s="117">
        <v>526</v>
      </c>
      <c r="F39" s="50">
        <v>530.35677597999995</v>
      </c>
      <c r="G39" s="117">
        <v>986</v>
      </c>
      <c r="H39" s="50">
        <v>694.91359828999998</v>
      </c>
      <c r="I39" s="117">
        <v>2571</v>
      </c>
      <c r="J39" s="50">
        <v>1147.7221113999999</v>
      </c>
      <c r="K39" s="117">
        <v>595</v>
      </c>
      <c r="L39" s="50">
        <v>525.10051673999999</v>
      </c>
      <c r="M39" s="117">
        <v>4371</v>
      </c>
      <c r="N39" s="50">
        <v>1227.0271015999999</v>
      </c>
      <c r="O39" s="52" t="s">
        <v>23</v>
      </c>
      <c r="P39" s="117">
        <v>2426</v>
      </c>
      <c r="Q39" s="50">
        <v>1170.1323935999999</v>
      </c>
      <c r="R39" s="117">
        <v>851</v>
      </c>
      <c r="S39" s="50">
        <v>662.19341679000001</v>
      </c>
      <c r="T39" s="117">
        <v>0</v>
      </c>
      <c r="U39" s="50">
        <v>213</v>
      </c>
      <c r="V39" s="117">
        <v>138</v>
      </c>
      <c r="W39" s="50">
        <v>106.98951515</v>
      </c>
      <c r="X39" s="117">
        <v>3114</v>
      </c>
      <c r="Y39" s="50">
        <v>905.43645231000005</v>
      </c>
      <c r="Z39" s="52" t="s">
        <v>23</v>
      </c>
      <c r="AA39" s="117">
        <v>2293</v>
      </c>
      <c r="AB39" s="50">
        <v>1494.2103757</v>
      </c>
      <c r="AC39" s="117">
        <v>331</v>
      </c>
      <c r="AD39" s="50">
        <v>298.19499007000002</v>
      </c>
      <c r="AE39" s="117">
        <v>42</v>
      </c>
      <c r="AF39" s="50">
        <v>55.133273824</v>
      </c>
      <c r="AG39" s="117">
        <v>5545</v>
      </c>
      <c r="AH39" s="50">
        <v>1569.5865576000001</v>
      </c>
      <c r="AI39" s="117">
        <v>1206</v>
      </c>
      <c r="AJ39" s="50">
        <v>779.82204863000004</v>
      </c>
      <c r="AK39" s="52" t="s">
        <v>23</v>
      </c>
      <c r="AL39" s="117">
        <v>5738</v>
      </c>
      <c r="AM39" s="50">
        <v>1490.7287792</v>
      </c>
      <c r="AN39" s="117">
        <v>934</v>
      </c>
      <c r="AO39" s="50">
        <v>537.60993452000002</v>
      </c>
      <c r="AP39" s="117">
        <v>563</v>
      </c>
      <c r="AQ39" s="50">
        <v>392.57968942000002</v>
      </c>
      <c r="AR39" s="117">
        <v>0</v>
      </c>
      <c r="AS39" s="50">
        <v>213</v>
      </c>
      <c r="AT39" s="117">
        <v>35</v>
      </c>
      <c r="AU39" s="50">
        <v>43.444820606</v>
      </c>
      <c r="AV39" s="52" t="s">
        <v>23</v>
      </c>
      <c r="AW39" s="117">
        <v>751</v>
      </c>
      <c r="AX39" s="50">
        <v>413.54527876999998</v>
      </c>
      <c r="AY39" s="117">
        <v>253</v>
      </c>
      <c r="AZ39" s="50">
        <v>191.69791366000001</v>
      </c>
      <c r="BA39" s="117">
        <v>1868</v>
      </c>
      <c r="BB39" s="50">
        <v>766.79606591000004</v>
      </c>
      <c r="BC39" s="117">
        <v>631602</v>
      </c>
      <c r="BD39" s="50">
        <v>16820.210061000002</v>
      </c>
      <c r="BE39" s="117">
        <v>270</v>
      </c>
      <c r="BF39" s="50">
        <v>305.57529918</v>
      </c>
      <c r="BG39" s="52" t="s">
        <v>23</v>
      </c>
      <c r="BH39" s="117">
        <v>985</v>
      </c>
      <c r="BI39" s="50">
        <v>492.57876263999998</v>
      </c>
      <c r="BJ39" s="117">
        <v>661</v>
      </c>
      <c r="BK39" s="50">
        <v>388.27209979000003</v>
      </c>
      <c r="BL39" s="117">
        <v>1486</v>
      </c>
      <c r="BM39" s="50">
        <v>732.29609755000001</v>
      </c>
      <c r="BN39" s="117">
        <v>969</v>
      </c>
      <c r="BO39" s="50">
        <v>537.46633658999997</v>
      </c>
      <c r="BP39" s="117">
        <v>74</v>
      </c>
      <c r="BQ39" s="50">
        <v>87.788149541999999</v>
      </c>
      <c r="BR39" s="52" t="s">
        <v>23</v>
      </c>
      <c r="BS39" s="117">
        <v>815</v>
      </c>
      <c r="BT39" s="50">
        <v>618.04031398999996</v>
      </c>
      <c r="BU39" s="117">
        <v>639</v>
      </c>
      <c r="BV39" s="50">
        <v>671.96186167999997</v>
      </c>
      <c r="BW39" s="117">
        <v>2275</v>
      </c>
      <c r="BX39" s="50">
        <v>1160.731047</v>
      </c>
      <c r="BY39" s="117">
        <v>2842</v>
      </c>
      <c r="BZ39" s="50">
        <v>1884.7897528000001</v>
      </c>
      <c r="CA39" s="117">
        <v>7160</v>
      </c>
      <c r="CB39" s="50">
        <v>1659.5777576</v>
      </c>
      <c r="CC39" s="52" t="s">
        <v>23</v>
      </c>
      <c r="CD39" s="117">
        <v>1388</v>
      </c>
      <c r="CE39" s="50">
        <v>696.24097878999999</v>
      </c>
      <c r="CF39" s="117">
        <v>1208</v>
      </c>
      <c r="CG39" s="50">
        <v>734.69096003000004</v>
      </c>
      <c r="CH39" s="117">
        <v>1088</v>
      </c>
      <c r="CI39" s="50">
        <v>533.86130107999998</v>
      </c>
      <c r="CJ39" s="117">
        <v>1111</v>
      </c>
      <c r="CK39" s="50">
        <v>742.58951417000003</v>
      </c>
      <c r="CL39" s="117">
        <v>0</v>
      </c>
      <c r="CM39" s="50">
        <v>213</v>
      </c>
      <c r="CN39" s="52" t="s">
        <v>23</v>
      </c>
      <c r="CO39" s="117">
        <v>0</v>
      </c>
      <c r="CP39" s="50">
        <v>213</v>
      </c>
      <c r="CQ39" s="117">
        <v>711</v>
      </c>
      <c r="CR39" s="50">
        <v>519.06983846000003</v>
      </c>
      <c r="CS39" s="117">
        <v>3268</v>
      </c>
      <c r="CT39" s="50">
        <v>1149.8755917000001</v>
      </c>
      <c r="CU39" s="117">
        <v>979</v>
      </c>
      <c r="CV39" s="50">
        <v>622.43026470999996</v>
      </c>
      <c r="CW39" s="117">
        <v>4835</v>
      </c>
      <c r="CX39" s="50">
        <v>2319.2326106</v>
      </c>
      <c r="CY39" s="52" t="s">
        <v>23</v>
      </c>
      <c r="CZ39" s="117">
        <v>513</v>
      </c>
      <c r="DA39" s="50">
        <v>316.26659797000002</v>
      </c>
      <c r="DB39" s="117">
        <v>318</v>
      </c>
      <c r="DC39" s="50">
        <v>378.10996842999998</v>
      </c>
      <c r="DD39" s="117">
        <v>1697</v>
      </c>
      <c r="DE39" s="50">
        <v>973.33650539999996</v>
      </c>
      <c r="DF39" s="117">
        <v>2783</v>
      </c>
      <c r="DG39" s="50">
        <v>1201.7378028000001</v>
      </c>
      <c r="DH39" s="117">
        <v>107</v>
      </c>
      <c r="DI39" s="50">
        <v>104.46203337</v>
      </c>
      <c r="DJ39" s="52" t="s">
        <v>23</v>
      </c>
      <c r="DK39" s="117">
        <v>17189</v>
      </c>
      <c r="DL39" s="50">
        <v>2577.1691371000002</v>
      </c>
      <c r="DM39" s="117">
        <v>436</v>
      </c>
      <c r="DN39" s="50">
        <v>388.42870555000002</v>
      </c>
    </row>
    <row r="40" spans="1:118" s="85" customFormat="1" x14ac:dyDescent="0.2">
      <c r="A40" s="52" t="s">
        <v>24</v>
      </c>
      <c r="B40" s="196">
        <f>INDEX($10:$10,1,MATCH($A40,$7:$7,0))-INDEX($E$12:$DN$77,MATCH($A40,$A$12:$A$77,0),MATCH($A40,$E$7:$DN$7,0))</f>
        <v>74014</v>
      </c>
      <c r="C40" s="196">
        <f t="shared" si="9"/>
        <v>67245</v>
      </c>
      <c r="D40" s="196">
        <f t="shared" si="10"/>
        <v>-6769</v>
      </c>
      <c r="E40" s="117">
        <v>6446</v>
      </c>
      <c r="F40" s="50">
        <v>1767.3306138999999</v>
      </c>
      <c r="G40" s="117">
        <v>0</v>
      </c>
      <c r="H40" s="50">
        <v>291</v>
      </c>
      <c r="I40" s="117">
        <v>242</v>
      </c>
      <c r="J40" s="50">
        <v>225.75190329</v>
      </c>
      <c r="K40" s="117">
        <v>3833</v>
      </c>
      <c r="L40" s="50">
        <v>1694.9860404000001</v>
      </c>
      <c r="M40" s="117">
        <v>2379</v>
      </c>
      <c r="N40" s="50">
        <v>968.85905620999995</v>
      </c>
      <c r="O40" s="52" t="s">
        <v>24</v>
      </c>
      <c r="P40" s="117">
        <v>579</v>
      </c>
      <c r="Q40" s="50">
        <v>761.16978124000002</v>
      </c>
      <c r="R40" s="117">
        <v>738</v>
      </c>
      <c r="S40" s="50">
        <v>1012.9509427</v>
      </c>
      <c r="T40" s="117">
        <v>89</v>
      </c>
      <c r="U40" s="50">
        <v>146.71334383999999</v>
      </c>
      <c r="V40" s="117">
        <v>44</v>
      </c>
      <c r="W40" s="50">
        <v>88.757620975999998</v>
      </c>
      <c r="X40" s="117">
        <v>5402</v>
      </c>
      <c r="Y40" s="50">
        <v>2160.2898537999999</v>
      </c>
      <c r="Z40" s="52" t="s">
        <v>24</v>
      </c>
      <c r="AA40" s="117">
        <v>5185</v>
      </c>
      <c r="AB40" s="50">
        <v>2387.6537503999998</v>
      </c>
      <c r="AC40" s="117">
        <v>171</v>
      </c>
      <c r="AD40" s="50">
        <v>210.22881179999999</v>
      </c>
      <c r="AE40" s="117">
        <v>0</v>
      </c>
      <c r="AF40" s="50">
        <v>291</v>
      </c>
      <c r="AG40" s="117">
        <v>4127</v>
      </c>
      <c r="AH40" s="50">
        <v>1818.385634</v>
      </c>
      <c r="AI40" s="117">
        <v>513</v>
      </c>
      <c r="AJ40" s="50">
        <v>513.18648198999995</v>
      </c>
      <c r="AK40" s="52" t="s">
        <v>24</v>
      </c>
      <c r="AL40" s="117">
        <v>113</v>
      </c>
      <c r="AM40" s="50">
        <v>191.18835136999999</v>
      </c>
      <c r="AN40" s="117">
        <v>661</v>
      </c>
      <c r="AO40" s="50">
        <v>623.66547238999999</v>
      </c>
      <c r="AP40" s="117">
        <v>818</v>
      </c>
      <c r="AQ40" s="50">
        <v>615.56023088999996</v>
      </c>
      <c r="AR40" s="117">
        <v>7145</v>
      </c>
      <c r="AS40" s="50">
        <v>2289.9540363000001</v>
      </c>
      <c r="AT40" s="117">
        <v>127</v>
      </c>
      <c r="AU40" s="50">
        <v>230.81261076000001</v>
      </c>
      <c r="AV40" s="52" t="s">
        <v>24</v>
      </c>
      <c r="AW40" s="117">
        <v>432</v>
      </c>
      <c r="AX40" s="50">
        <v>349.47133575999999</v>
      </c>
      <c r="AY40" s="117">
        <v>319</v>
      </c>
      <c r="AZ40" s="50">
        <v>372.05830910999998</v>
      </c>
      <c r="BA40" s="117">
        <v>2235</v>
      </c>
      <c r="BB40" s="50">
        <v>1363.3823613</v>
      </c>
      <c r="BC40" s="117">
        <v>244</v>
      </c>
      <c r="BD40" s="50">
        <v>194.66022545999999</v>
      </c>
      <c r="BE40" s="117">
        <v>359199</v>
      </c>
      <c r="BF40" s="50">
        <v>16984.216919999999</v>
      </c>
      <c r="BG40" s="52" t="s">
        <v>24</v>
      </c>
      <c r="BH40" s="117">
        <v>1235</v>
      </c>
      <c r="BI40" s="50">
        <v>1253.9691064000001</v>
      </c>
      <c r="BJ40" s="117">
        <v>0</v>
      </c>
      <c r="BK40" s="50">
        <v>291</v>
      </c>
      <c r="BL40" s="117">
        <v>0</v>
      </c>
      <c r="BM40" s="50">
        <v>291</v>
      </c>
      <c r="BN40" s="117">
        <v>522</v>
      </c>
      <c r="BO40" s="50">
        <v>361.73022608999997</v>
      </c>
      <c r="BP40" s="117">
        <v>0</v>
      </c>
      <c r="BQ40" s="50">
        <v>291</v>
      </c>
      <c r="BR40" s="52" t="s">
        <v>24</v>
      </c>
      <c r="BS40" s="117">
        <v>232</v>
      </c>
      <c r="BT40" s="50">
        <v>274.16159454000001</v>
      </c>
      <c r="BU40" s="117">
        <v>55</v>
      </c>
      <c r="BV40" s="50">
        <v>97.212402025000003</v>
      </c>
      <c r="BW40" s="117">
        <v>409</v>
      </c>
      <c r="BX40" s="50">
        <v>293.88812402999997</v>
      </c>
      <c r="BY40" s="117">
        <v>1181</v>
      </c>
      <c r="BZ40" s="50">
        <v>611.68556908000005</v>
      </c>
      <c r="CA40" s="117">
        <v>77</v>
      </c>
      <c r="CB40" s="50">
        <v>127.36804888</v>
      </c>
      <c r="CC40" s="52" t="s">
        <v>24</v>
      </c>
      <c r="CD40" s="117">
        <v>1419</v>
      </c>
      <c r="CE40" s="50">
        <v>966.78456768000001</v>
      </c>
      <c r="CF40" s="117">
        <v>915</v>
      </c>
      <c r="CG40" s="50">
        <v>924.52439215000004</v>
      </c>
      <c r="CH40" s="117">
        <v>0</v>
      </c>
      <c r="CI40" s="50">
        <v>291</v>
      </c>
      <c r="CJ40" s="117">
        <v>565</v>
      </c>
      <c r="CK40" s="50">
        <v>389.81363375000001</v>
      </c>
      <c r="CL40" s="117">
        <v>103</v>
      </c>
      <c r="CM40" s="50">
        <v>168.34989795000001</v>
      </c>
      <c r="CN40" s="52" t="s">
        <v>24</v>
      </c>
      <c r="CO40" s="117">
        <v>190</v>
      </c>
      <c r="CP40" s="50">
        <v>194.8953625</v>
      </c>
      <c r="CQ40" s="117">
        <v>518</v>
      </c>
      <c r="CR40" s="50">
        <v>452.41298295000001</v>
      </c>
      <c r="CS40" s="117">
        <v>118</v>
      </c>
      <c r="CT40" s="50">
        <v>146.12193422000001</v>
      </c>
      <c r="CU40" s="117">
        <v>9936</v>
      </c>
      <c r="CV40" s="50">
        <v>2543.6382924</v>
      </c>
      <c r="CW40" s="117">
        <v>5024</v>
      </c>
      <c r="CX40" s="50">
        <v>1805.3149911</v>
      </c>
      <c r="CY40" s="52" t="s">
        <v>24</v>
      </c>
      <c r="CZ40" s="117">
        <v>0</v>
      </c>
      <c r="DA40" s="50">
        <v>291</v>
      </c>
      <c r="DB40" s="117">
        <v>0</v>
      </c>
      <c r="DC40" s="50">
        <v>291</v>
      </c>
      <c r="DD40" s="117">
        <v>842</v>
      </c>
      <c r="DE40" s="50">
        <v>538.77893733999997</v>
      </c>
      <c r="DF40" s="117">
        <v>517</v>
      </c>
      <c r="DG40" s="50">
        <v>450.69968054999998</v>
      </c>
      <c r="DH40" s="117">
        <v>54</v>
      </c>
      <c r="DI40" s="50">
        <v>77.247595618000005</v>
      </c>
      <c r="DJ40" s="52" t="s">
        <v>24</v>
      </c>
      <c r="DK40" s="117">
        <v>1491</v>
      </c>
      <c r="DL40" s="50">
        <v>990.43939135000005</v>
      </c>
      <c r="DM40" s="117">
        <v>0</v>
      </c>
      <c r="DN40" s="50">
        <v>291</v>
      </c>
    </row>
    <row r="41" spans="1:118" s="85" customFormat="1" x14ac:dyDescent="0.2">
      <c r="A41" s="52"/>
      <c r="B41" s="52"/>
      <c r="C41" s="52"/>
      <c r="D41" s="52"/>
      <c r="E41" s="117"/>
      <c r="F41" s="50"/>
      <c r="G41" s="117"/>
      <c r="H41" s="50"/>
      <c r="I41" s="117"/>
      <c r="J41" s="50"/>
      <c r="K41" s="117"/>
      <c r="L41" s="50"/>
      <c r="M41" s="117"/>
      <c r="N41" s="50"/>
      <c r="O41" s="52"/>
      <c r="P41" s="117"/>
      <c r="Q41" s="50"/>
      <c r="R41" s="117"/>
      <c r="S41" s="50"/>
      <c r="T41" s="117"/>
      <c r="U41" s="50"/>
      <c r="V41" s="117"/>
      <c r="W41" s="50"/>
      <c r="X41" s="117"/>
      <c r="Y41" s="50"/>
      <c r="Z41" s="52"/>
      <c r="AA41" s="117"/>
      <c r="AB41" s="50"/>
      <c r="AC41" s="117"/>
      <c r="AD41" s="50"/>
      <c r="AE41" s="117"/>
      <c r="AF41" s="50"/>
      <c r="AG41" s="117"/>
      <c r="AH41" s="50"/>
      <c r="AI41" s="117"/>
      <c r="AJ41" s="50"/>
      <c r="AK41" s="52"/>
      <c r="AL41" s="117"/>
      <c r="AM41" s="50"/>
      <c r="AN41" s="117"/>
      <c r="AO41" s="50"/>
      <c r="AP41" s="117"/>
      <c r="AQ41" s="50"/>
      <c r="AR41" s="117"/>
      <c r="AS41" s="50"/>
      <c r="AT41" s="117"/>
      <c r="AU41" s="50"/>
      <c r="AV41" s="52"/>
      <c r="AW41" s="117"/>
      <c r="AX41" s="50"/>
      <c r="AY41" s="117"/>
      <c r="AZ41" s="50"/>
      <c r="BA41" s="117"/>
      <c r="BB41" s="50"/>
      <c r="BC41" s="117"/>
      <c r="BD41" s="50"/>
      <c r="BE41" s="117"/>
      <c r="BF41" s="50"/>
      <c r="BG41" s="52"/>
      <c r="BH41" s="117"/>
      <c r="BI41" s="50"/>
      <c r="BJ41" s="117"/>
      <c r="BK41" s="50"/>
      <c r="BL41" s="117"/>
      <c r="BM41" s="50"/>
      <c r="BN41" s="117"/>
      <c r="BO41" s="50"/>
      <c r="BP41" s="117"/>
      <c r="BQ41" s="50"/>
      <c r="BR41" s="52"/>
      <c r="BS41" s="117"/>
      <c r="BT41" s="50"/>
      <c r="BU41" s="117"/>
      <c r="BV41" s="50"/>
      <c r="BW41" s="117"/>
      <c r="BX41" s="50"/>
      <c r="BY41" s="117"/>
      <c r="BZ41" s="50"/>
      <c r="CA41" s="117"/>
      <c r="CB41" s="50"/>
      <c r="CC41" s="52"/>
      <c r="CD41" s="117"/>
      <c r="CE41" s="50"/>
      <c r="CF41" s="117"/>
      <c r="CG41" s="50"/>
      <c r="CH41" s="117"/>
      <c r="CI41" s="50"/>
      <c r="CJ41" s="117"/>
      <c r="CK41" s="50"/>
      <c r="CL41" s="117"/>
      <c r="CM41" s="50"/>
      <c r="CN41" s="52"/>
      <c r="CO41" s="117"/>
      <c r="CP41" s="50"/>
      <c r="CQ41" s="117"/>
      <c r="CR41" s="50"/>
      <c r="CS41" s="117"/>
      <c r="CT41" s="50"/>
      <c r="CU41" s="117"/>
      <c r="CV41" s="50"/>
      <c r="CW41" s="117"/>
      <c r="CX41" s="50"/>
      <c r="CY41" s="52"/>
      <c r="CZ41" s="117"/>
      <c r="DA41" s="50"/>
      <c r="DB41" s="117"/>
      <c r="DC41" s="50"/>
      <c r="DD41" s="117"/>
      <c r="DE41" s="50"/>
      <c r="DF41" s="117"/>
      <c r="DG41" s="50"/>
      <c r="DH41" s="117"/>
      <c r="DI41" s="50"/>
      <c r="DJ41" s="52"/>
      <c r="DK41" s="117"/>
      <c r="DL41" s="50"/>
      <c r="DM41" s="117"/>
      <c r="DN41" s="50"/>
    </row>
    <row r="42" spans="1:118" s="85" customFormat="1" x14ac:dyDescent="0.2">
      <c r="A42" s="52" t="s">
        <v>25</v>
      </c>
      <c r="B42" s="196">
        <f>INDEX($10:$10,1,MATCH($A42,$7:$7,0))-INDEX($E$12:$DN$77,MATCH($A42,$A$12:$A$77,0),MATCH($A42,$E$7:$DN$7,0))</f>
        <v>139009</v>
      </c>
      <c r="C42" s="196">
        <f t="shared" ref="C42:C46" si="11">SUM(E42,G42,I42,K42,M42,P42,R42,T42,V42,X42,AA42,AC42,AE42,AG42,AI42,AL42,AN42,AP42,AR42,AT42,AW42,AY42,BA42,BC42,BE42,BH42,BJ42,BL42,BN42,BP42,BS42,BU42,BW42,BY42,CA42,CD42,CF42,CH42,CJ42,CL42,CO42,CQ42,CS42,CU42,CW42,CZ42,DB42,DD42,DF42,DH42,DK42,DM42)-INDEX($E$12:$DN$77,MATCH($A42,$A$12:$A$77,0),MATCH($A42,$E$7:$DN$7,0))</f>
        <v>150271</v>
      </c>
      <c r="D42" s="196">
        <f t="shared" ref="D42:D46" si="12">C42-B42</f>
        <v>11262</v>
      </c>
      <c r="E42" s="117">
        <v>2676</v>
      </c>
      <c r="F42" s="50">
        <v>2005.8976143</v>
      </c>
      <c r="G42" s="117">
        <v>814</v>
      </c>
      <c r="H42" s="50">
        <v>554.94983802000002</v>
      </c>
      <c r="I42" s="117">
        <v>3269</v>
      </c>
      <c r="J42" s="50">
        <v>1194.8693909000001</v>
      </c>
      <c r="K42" s="117">
        <v>5795</v>
      </c>
      <c r="L42" s="50">
        <v>1619.1972814999999</v>
      </c>
      <c r="M42" s="117">
        <v>7509</v>
      </c>
      <c r="N42" s="50">
        <v>1612.0979018</v>
      </c>
      <c r="O42" s="52" t="s">
        <v>25</v>
      </c>
      <c r="P42" s="117">
        <v>2753</v>
      </c>
      <c r="Q42" s="50">
        <v>1101.0541799</v>
      </c>
      <c r="R42" s="117">
        <v>799</v>
      </c>
      <c r="S42" s="50">
        <v>447.05701071999999</v>
      </c>
      <c r="T42" s="117">
        <v>82</v>
      </c>
      <c r="U42" s="50">
        <v>115.85285494999999</v>
      </c>
      <c r="V42" s="117">
        <v>397</v>
      </c>
      <c r="W42" s="50">
        <v>411.03757564</v>
      </c>
      <c r="X42" s="117">
        <v>6801</v>
      </c>
      <c r="Y42" s="50">
        <v>1978.8328173</v>
      </c>
      <c r="Z42" s="52" t="s">
        <v>25</v>
      </c>
      <c r="AA42" s="117">
        <v>3512</v>
      </c>
      <c r="AB42" s="50">
        <v>1522.0767744</v>
      </c>
      <c r="AC42" s="117">
        <v>1047</v>
      </c>
      <c r="AD42" s="50">
        <v>863.42130930999997</v>
      </c>
      <c r="AE42" s="117">
        <v>311</v>
      </c>
      <c r="AF42" s="50">
        <v>344.13364615</v>
      </c>
      <c r="AG42" s="117">
        <v>21245</v>
      </c>
      <c r="AH42" s="50">
        <v>3798.8555078999998</v>
      </c>
      <c r="AI42" s="117">
        <v>2956</v>
      </c>
      <c r="AJ42" s="50">
        <v>1379.2566239</v>
      </c>
      <c r="AK42" s="52" t="s">
        <v>25</v>
      </c>
      <c r="AL42" s="117">
        <v>5484</v>
      </c>
      <c r="AM42" s="50">
        <v>1739.0828435000001</v>
      </c>
      <c r="AN42" s="117">
        <v>18757</v>
      </c>
      <c r="AO42" s="50">
        <v>3083.8879099000001</v>
      </c>
      <c r="AP42" s="117">
        <v>3358</v>
      </c>
      <c r="AQ42" s="50">
        <v>1540.0698742</v>
      </c>
      <c r="AR42" s="117">
        <v>1526</v>
      </c>
      <c r="AS42" s="50">
        <v>794.01561647000005</v>
      </c>
      <c r="AT42" s="117">
        <v>509</v>
      </c>
      <c r="AU42" s="50">
        <v>358.82461583000003</v>
      </c>
      <c r="AV42" s="52" t="s">
        <v>25</v>
      </c>
      <c r="AW42" s="117">
        <v>994</v>
      </c>
      <c r="AX42" s="50">
        <v>581.62533707</v>
      </c>
      <c r="AY42" s="117">
        <v>716</v>
      </c>
      <c r="AZ42" s="50">
        <v>277.56029964999999</v>
      </c>
      <c r="BA42" s="117">
        <v>2304</v>
      </c>
      <c r="BB42" s="50">
        <v>1255.1212018000001</v>
      </c>
      <c r="BC42" s="117">
        <v>1778</v>
      </c>
      <c r="BD42" s="50">
        <v>756.60746309000001</v>
      </c>
      <c r="BE42" s="117">
        <v>1617</v>
      </c>
      <c r="BF42" s="50">
        <v>970.82159610999997</v>
      </c>
      <c r="BG42" s="52" t="s">
        <v>25</v>
      </c>
      <c r="BH42" s="117">
        <v>800410</v>
      </c>
      <c r="BI42" s="50">
        <v>23739.225918</v>
      </c>
      <c r="BJ42" s="117">
        <v>303</v>
      </c>
      <c r="BK42" s="50">
        <v>291.75548599000001</v>
      </c>
      <c r="BL42" s="117">
        <v>1887</v>
      </c>
      <c r="BM42" s="50">
        <v>856.92051087000004</v>
      </c>
      <c r="BN42" s="117">
        <v>1851</v>
      </c>
      <c r="BO42" s="50">
        <v>820.50499201000002</v>
      </c>
      <c r="BP42" s="117">
        <v>0</v>
      </c>
      <c r="BQ42" s="50">
        <v>259</v>
      </c>
      <c r="BR42" s="52" t="s">
        <v>25</v>
      </c>
      <c r="BS42" s="117">
        <v>1515</v>
      </c>
      <c r="BT42" s="50">
        <v>1347.0551849999999</v>
      </c>
      <c r="BU42" s="117">
        <v>515</v>
      </c>
      <c r="BV42" s="50">
        <v>343.73356495000002</v>
      </c>
      <c r="BW42" s="117">
        <v>2555</v>
      </c>
      <c r="BX42" s="50">
        <v>1155.6985520000001</v>
      </c>
      <c r="BY42" s="117">
        <v>2766</v>
      </c>
      <c r="BZ42" s="50">
        <v>1301.8587577000001</v>
      </c>
      <c r="CA42" s="117">
        <v>235</v>
      </c>
      <c r="CB42" s="50">
        <v>320.52435592</v>
      </c>
      <c r="CC42" s="52" t="s">
        <v>25</v>
      </c>
      <c r="CD42" s="117">
        <v>3895</v>
      </c>
      <c r="CE42" s="50">
        <v>1653.8978399</v>
      </c>
      <c r="CF42" s="117">
        <v>4283</v>
      </c>
      <c r="CG42" s="50">
        <v>1234.1620037</v>
      </c>
      <c r="CH42" s="117">
        <v>915</v>
      </c>
      <c r="CI42" s="50">
        <v>618.74614615999997</v>
      </c>
      <c r="CJ42" s="117">
        <v>2449</v>
      </c>
      <c r="CK42" s="50">
        <v>1268.921748</v>
      </c>
      <c r="CL42" s="117">
        <v>66</v>
      </c>
      <c r="CM42" s="50">
        <v>117.03166339000001</v>
      </c>
      <c r="CN42" s="52" t="s">
        <v>25</v>
      </c>
      <c r="CO42" s="117">
        <v>189</v>
      </c>
      <c r="CP42" s="50">
        <v>181.22122174</v>
      </c>
      <c r="CQ42" s="117">
        <v>707</v>
      </c>
      <c r="CR42" s="50">
        <v>431.14819233999998</v>
      </c>
      <c r="CS42" s="117">
        <v>1320</v>
      </c>
      <c r="CT42" s="50">
        <v>1072.5912158000001</v>
      </c>
      <c r="CU42" s="117">
        <v>3262</v>
      </c>
      <c r="CV42" s="50">
        <v>1202.0234608999999</v>
      </c>
      <c r="CW42" s="117">
        <v>9955</v>
      </c>
      <c r="CX42" s="50">
        <v>2246.6198078000002</v>
      </c>
      <c r="CY42" s="52" t="s">
        <v>25</v>
      </c>
      <c r="CZ42" s="117">
        <v>1223</v>
      </c>
      <c r="DA42" s="50">
        <v>651.20520069999998</v>
      </c>
      <c r="DB42" s="117">
        <v>163</v>
      </c>
      <c r="DC42" s="50">
        <v>270.56974802000002</v>
      </c>
      <c r="DD42" s="117">
        <v>4702</v>
      </c>
      <c r="DE42" s="50">
        <v>1947.2910451</v>
      </c>
      <c r="DF42" s="117">
        <v>2346</v>
      </c>
      <c r="DG42" s="50">
        <v>1187.5699795999999</v>
      </c>
      <c r="DH42" s="117">
        <v>969</v>
      </c>
      <c r="DI42" s="50">
        <v>765.09522971000001</v>
      </c>
      <c r="DJ42" s="52" t="s">
        <v>25</v>
      </c>
      <c r="DK42" s="117">
        <v>5125</v>
      </c>
      <c r="DL42" s="50">
        <v>2167.2361205000002</v>
      </c>
      <c r="DM42" s="117">
        <v>66</v>
      </c>
      <c r="DN42" s="50">
        <v>122.22527119</v>
      </c>
    </row>
    <row r="43" spans="1:118" s="85" customFormat="1" x14ac:dyDescent="0.2">
      <c r="A43" s="52" t="s">
        <v>26</v>
      </c>
      <c r="B43" s="196">
        <f>INDEX($10:$10,1,MATCH($A43,$7:$7,0))-INDEX($E$12:$DN$77,MATCH($A43,$A$12:$A$77,0),MATCH($A43,$E$7:$DN$7,0))</f>
        <v>30285</v>
      </c>
      <c r="C43" s="196">
        <f t="shared" si="11"/>
        <v>31015</v>
      </c>
      <c r="D43" s="196">
        <f t="shared" si="12"/>
        <v>730</v>
      </c>
      <c r="E43" s="117">
        <v>0</v>
      </c>
      <c r="F43" s="50">
        <v>240</v>
      </c>
      <c r="G43" s="117">
        <v>1209</v>
      </c>
      <c r="H43" s="50">
        <v>693.94096391999994</v>
      </c>
      <c r="I43" s="117">
        <v>1786</v>
      </c>
      <c r="J43" s="50">
        <v>1013.0171252</v>
      </c>
      <c r="K43" s="117">
        <v>133</v>
      </c>
      <c r="L43" s="50">
        <v>146.17238965000001</v>
      </c>
      <c r="M43" s="117">
        <v>2471</v>
      </c>
      <c r="N43" s="50">
        <v>1008.2137096</v>
      </c>
      <c r="O43" s="52" t="s">
        <v>26</v>
      </c>
      <c r="P43" s="117">
        <v>1967</v>
      </c>
      <c r="Q43" s="50">
        <v>903.29090482000004</v>
      </c>
      <c r="R43" s="117">
        <v>39</v>
      </c>
      <c r="S43" s="50">
        <v>70.002433332999999</v>
      </c>
      <c r="T43" s="117">
        <v>0</v>
      </c>
      <c r="U43" s="50">
        <v>240</v>
      </c>
      <c r="V43" s="117">
        <v>0</v>
      </c>
      <c r="W43" s="50">
        <v>240</v>
      </c>
      <c r="X43" s="117">
        <v>2267</v>
      </c>
      <c r="Y43" s="50">
        <v>1756.8701272000001</v>
      </c>
      <c r="Z43" s="52" t="s">
        <v>26</v>
      </c>
      <c r="AA43" s="117">
        <v>599</v>
      </c>
      <c r="AB43" s="50">
        <v>597.63282417000005</v>
      </c>
      <c r="AC43" s="117">
        <v>93</v>
      </c>
      <c r="AD43" s="50">
        <v>104.34799181</v>
      </c>
      <c r="AE43" s="117">
        <v>1616</v>
      </c>
      <c r="AF43" s="50">
        <v>652.80400610000004</v>
      </c>
      <c r="AG43" s="117">
        <v>875</v>
      </c>
      <c r="AH43" s="50">
        <v>583.67812947000004</v>
      </c>
      <c r="AI43" s="117">
        <v>303</v>
      </c>
      <c r="AJ43" s="50">
        <v>250.83768893999999</v>
      </c>
      <c r="AK43" s="52" t="s">
        <v>26</v>
      </c>
      <c r="AL43" s="117">
        <v>34</v>
      </c>
      <c r="AM43" s="50">
        <v>43.158919226000002</v>
      </c>
      <c r="AN43" s="117">
        <v>0</v>
      </c>
      <c r="AO43" s="50">
        <v>240</v>
      </c>
      <c r="AP43" s="117">
        <v>171</v>
      </c>
      <c r="AQ43" s="50">
        <v>286.80941784999999</v>
      </c>
      <c r="AR43" s="117">
        <v>145</v>
      </c>
      <c r="AS43" s="50">
        <v>126.61905985</v>
      </c>
      <c r="AT43" s="117">
        <v>20</v>
      </c>
      <c r="AU43" s="50">
        <v>32.759876601999999</v>
      </c>
      <c r="AV43" s="52" t="s">
        <v>26</v>
      </c>
      <c r="AW43" s="117">
        <v>183</v>
      </c>
      <c r="AX43" s="50">
        <v>260.01019034000001</v>
      </c>
      <c r="AY43" s="117">
        <v>238</v>
      </c>
      <c r="AZ43" s="50">
        <v>322.29366275000001</v>
      </c>
      <c r="BA43" s="117">
        <v>306</v>
      </c>
      <c r="BB43" s="50">
        <v>218.48795625</v>
      </c>
      <c r="BC43" s="117">
        <v>416</v>
      </c>
      <c r="BD43" s="50">
        <v>252.29683069000001</v>
      </c>
      <c r="BE43" s="117">
        <v>395</v>
      </c>
      <c r="BF43" s="50">
        <v>332.32582975000003</v>
      </c>
      <c r="BG43" s="52" t="s">
        <v>26</v>
      </c>
      <c r="BH43" s="117">
        <v>265</v>
      </c>
      <c r="BI43" s="50">
        <v>185.23532707999999</v>
      </c>
      <c r="BJ43" s="117">
        <v>129117</v>
      </c>
      <c r="BK43" s="50">
        <v>8783.331784</v>
      </c>
      <c r="BL43" s="117">
        <v>31</v>
      </c>
      <c r="BM43" s="50">
        <v>50.921984017</v>
      </c>
      <c r="BN43" s="117">
        <v>1116</v>
      </c>
      <c r="BO43" s="50">
        <v>570.84676135999996</v>
      </c>
      <c r="BP43" s="117">
        <v>35</v>
      </c>
      <c r="BQ43" s="50">
        <v>64.434883080000006</v>
      </c>
      <c r="BR43" s="52" t="s">
        <v>26</v>
      </c>
      <c r="BS43" s="117">
        <v>60</v>
      </c>
      <c r="BT43" s="50">
        <v>99.661751753000004</v>
      </c>
      <c r="BU43" s="117">
        <v>471</v>
      </c>
      <c r="BV43" s="50">
        <v>449.20805686</v>
      </c>
      <c r="BW43" s="117">
        <v>379</v>
      </c>
      <c r="BX43" s="50">
        <v>296.82952699999998</v>
      </c>
      <c r="BY43" s="117">
        <v>565</v>
      </c>
      <c r="BZ43" s="50">
        <v>619.58810900000003</v>
      </c>
      <c r="CA43" s="117">
        <v>1051</v>
      </c>
      <c r="CB43" s="50">
        <v>931.52066743</v>
      </c>
      <c r="CC43" s="52" t="s">
        <v>26</v>
      </c>
      <c r="CD43" s="117">
        <v>269</v>
      </c>
      <c r="CE43" s="50">
        <v>224.60726629999999</v>
      </c>
      <c r="CF43" s="117">
        <v>142</v>
      </c>
      <c r="CG43" s="50">
        <v>182.82493292999999</v>
      </c>
      <c r="CH43" s="117">
        <v>1764</v>
      </c>
      <c r="CI43" s="50">
        <v>819.93267195999999</v>
      </c>
      <c r="CJ43" s="117">
        <v>199</v>
      </c>
      <c r="CK43" s="50">
        <v>217.70380213999999</v>
      </c>
      <c r="CL43" s="117">
        <v>0</v>
      </c>
      <c r="CM43" s="50">
        <v>240</v>
      </c>
      <c r="CN43" s="52" t="s">
        <v>26</v>
      </c>
      <c r="CO43" s="117">
        <v>68</v>
      </c>
      <c r="CP43" s="50">
        <v>83.047251113000002</v>
      </c>
      <c r="CQ43" s="117">
        <v>131</v>
      </c>
      <c r="CR43" s="50">
        <v>194.35728950999999</v>
      </c>
      <c r="CS43" s="117">
        <v>344</v>
      </c>
      <c r="CT43" s="50">
        <v>272.19083850999999</v>
      </c>
      <c r="CU43" s="117">
        <v>417</v>
      </c>
      <c r="CV43" s="50">
        <v>326.60976857000003</v>
      </c>
      <c r="CW43" s="117">
        <v>902</v>
      </c>
      <c r="CX43" s="50">
        <v>500.47648263000002</v>
      </c>
      <c r="CY43" s="52" t="s">
        <v>26</v>
      </c>
      <c r="CZ43" s="117">
        <v>1021</v>
      </c>
      <c r="DA43" s="50">
        <v>792.41905568000004</v>
      </c>
      <c r="DB43" s="117">
        <v>0</v>
      </c>
      <c r="DC43" s="50">
        <v>240</v>
      </c>
      <c r="DD43" s="117">
        <v>159</v>
      </c>
      <c r="DE43" s="50">
        <v>267.13503416999998</v>
      </c>
      <c r="DF43" s="117">
        <v>4701</v>
      </c>
      <c r="DG43" s="50">
        <v>1163.3291827999999</v>
      </c>
      <c r="DH43" s="117">
        <v>45</v>
      </c>
      <c r="DI43" s="50">
        <v>52.058467491000002</v>
      </c>
      <c r="DJ43" s="52" t="s">
        <v>26</v>
      </c>
      <c r="DK43" s="117">
        <v>729</v>
      </c>
      <c r="DL43" s="50">
        <v>937.42342438000003</v>
      </c>
      <c r="DM43" s="117">
        <v>885</v>
      </c>
      <c r="DN43" s="50">
        <v>572.43872805000001</v>
      </c>
    </row>
    <row r="44" spans="1:118" x14ac:dyDescent="0.2">
      <c r="A44" s="52" t="s">
        <v>27</v>
      </c>
      <c r="B44" s="196">
        <f>INDEX($10:$10,1,MATCH($A44,$7:$7,0))-INDEX($E$12:$DN$77,MATCH($A44,$A$12:$A$77,0),MATCH($A44,$E$7:$DN$7,0))</f>
        <v>43712</v>
      </c>
      <c r="C44" s="196">
        <f t="shared" si="11"/>
        <v>53214</v>
      </c>
      <c r="D44" s="196">
        <f t="shared" si="12"/>
        <v>9502</v>
      </c>
      <c r="E44" s="117">
        <v>58</v>
      </c>
      <c r="F44" s="50">
        <v>77.051174868999993</v>
      </c>
      <c r="G44" s="117">
        <v>364</v>
      </c>
      <c r="H44" s="50">
        <v>419.30240077000002</v>
      </c>
      <c r="I44" s="117">
        <v>1972</v>
      </c>
      <c r="J44" s="50">
        <v>1245.6579343999999</v>
      </c>
      <c r="K44" s="117">
        <v>279</v>
      </c>
      <c r="L44" s="50">
        <v>257.29162031999999</v>
      </c>
      <c r="M44" s="117">
        <v>4272</v>
      </c>
      <c r="N44" s="50">
        <v>1651.5438719000001</v>
      </c>
      <c r="O44" s="52" t="s">
        <v>27</v>
      </c>
      <c r="P44" s="117">
        <v>2393</v>
      </c>
      <c r="Q44" s="50">
        <v>763.79273807000004</v>
      </c>
      <c r="R44" s="117">
        <v>288</v>
      </c>
      <c r="S44" s="50">
        <v>285.89371192999999</v>
      </c>
      <c r="T44" s="117">
        <v>79</v>
      </c>
      <c r="U44" s="50">
        <v>83.527294678000004</v>
      </c>
      <c r="V44" s="117">
        <v>69</v>
      </c>
      <c r="W44" s="50">
        <v>97.768233127000002</v>
      </c>
      <c r="X44" s="117">
        <v>4052</v>
      </c>
      <c r="Y44" s="50">
        <v>1509.2883515999999</v>
      </c>
      <c r="Z44" s="52" t="s">
        <v>27</v>
      </c>
      <c r="AA44" s="117">
        <v>1024</v>
      </c>
      <c r="AB44" s="50">
        <v>642.37450095999998</v>
      </c>
      <c r="AC44" s="117">
        <v>123</v>
      </c>
      <c r="AD44" s="50">
        <v>147.14108916999999</v>
      </c>
      <c r="AE44" s="117">
        <v>177</v>
      </c>
      <c r="AF44" s="50">
        <v>232.33987221000001</v>
      </c>
      <c r="AG44" s="117">
        <v>1472</v>
      </c>
      <c r="AH44" s="50">
        <v>624.19058419999999</v>
      </c>
      <c r="AI44" s="117">
        <v>195</v>
      </c>
      <c r="AJ44" s="50">
        <v>254.12934118000001</v>
      </c>
      <c r="AK44" s="52" t="s">
        <v>27</v>
      </c>
      <c r="AL44" s="117">
        <v>7080</v>
      </c>
      <c r="AM44" s="50">
        <v>1675.3076466</v>
      </c>
      <c r="AN44" s="117">
        <v>4783</v>
      </c>
      <c r="AO44" s="50">
        <v>1939.4861836</v>
      </c>
      <c r="AP44" s="117">
        <v>250</v>
      </c>
      <c r="AQ44" s="50">
        <v>172.12195560999999</v>
      </c>
      <c r="AR44" s="117">
        <v>117</v>
      </c>
      <c r="AS44" s="50">
        <v>181.62990221000001</v>
      </c>
      <c r="AT44" s="117">
        <v>0</v>
      </c>
      <c r="AU44" s="50">
        <v>228</v>
      </c>
      <c r="AV44" s="52" t="s">
        <v>27</v>
      </c>
      <c r="AW44" s="117">
        <v>354</v>
      </c>
      <c r="AX44" s="50">
        <v>449.22432134000002</v>
      </c>
      <c r="AY44" s="117">
        <v>309</v>
      </c>
      <c r="AZ44" s="50">
        <v>490.58977613000002</v>
      </c>
      <c r="BA44" s="117">
        <v>1465</v>
      </c>
      <c r="BB44" s="50">
        <v>791.32066296000005</v>
      </c>
      <c r="BC44" s="117">
        <v>1757</v>
      </c>
      <c r="BD44" s="50">
        <v>732.98050952999995</v>
      </c>
      <c r="BE44" s="117">
        <v>418</v>
      </c>
      <c r="BF44" s="50">
        <v>496.60326830000002</v>
      </c>
      <c r="BG44" s="52" t="s">
        <v>27</v>
      </c>
      <c r="BH44" s="117">
        <v>2973</v>
      </c>
      <c r="BI44" s="50">
        <v>1455.8136151000001</v>
      </c>
      <c r="BJ44" s="117">
        <v>228</v>
      </c>
      <c r="BK44" s="50">
        <v>220.39777283000001</v>
      </c>
      <c r="BL44" s="117">
        <v>253941</v>
      </c>
      <c r="BM44" s="50">
        <v>11376.086071</v>
      </c>
      <c r="BN44" s="117">
        <v>387</v>
      </c>
      <c r="BO44" s="50">
        <v>462.94798101999999</v>
      </c>
      <c r="BP44" s="117">
        <v>408</v>
      </c>
      <c r="BQ44" s="50">
        <v>417.28514326999999</v>
      </c>
      <c r="BR44" s="52" t="s">
        <v>27</v>
      </c>
      <c r="BS44" s="117">
        <v>22</v>
      </c>
      <c r="BT44" s="50">
        <v>35.317732427000003</v>
      </c>
      <c r="BU44" s="117">
        <v>298</v>
      </c>
      <c r="BV44" s="50">
        <v>342.07378481000001</v>
      </c>
      <c r="BW44" s="117">
        <v>515</v>
      </c>
      <c r="BX44" s="50">
        <v>392.21522879999998</v>
      </c>
      <c r="BY44" s="117">
        <v>94</v>
      </c>
      <c r="BZ44" s="50">
        <v>93.389070961000002</v>
      </c>
      <c r="CA44" s="117">
        <v>682</v>
      </c>
      <c r="CB44" s="50">
        <v>547.07009468000001</v>
      </c>
      <c r="CC44" s="52" t="s">
        <v>27</v>
      </c>
      <c r="CD44" s="117">
        <v>191</v>
      </c>
      <c r="CE44" s="50">
        <v>173.88669340999999</v>
      </c>
      <c r="CF44" s="117">
        <v>227</v>
      </c>
      <c r="CG44" s="50">
        <v>195.64368894</v>
      </c>
      <c r="CH44" s="117">
        <v>138</v>
      </c>
      <c r="CI44" s="50">
        <v>145.36998188999999</v>
      </c>
      <c r="CJ44" s="117">
        <v>240</v>
      </c>
      <c r="CK44" s="50">
        <v>306.31715453999999</v>
      </c>
      <c r="CL44" s="117">
        <v>107</v>
      </c>
      <c r="CM44" s="50">
        <v>216.36847023000001</v>
      </c>
      <c r="CN44" s="52" t="s">
        <v>27</v>
      </c>
      <c r="CO44" s="117">
        <v>0</v>
      </c>
      <c r="CP44" s="50">
        <v>228</v>
      </c>
      <c r="CQ44" s="117">
        <v>821</v>
      </c>
      <c r="CR44" s="50">
        <v>670.73863887000005</v>
      </c>
      <c r="CS44" s="117">
        <v>1191</v>
      </c>
      <c r="CT44" s="50">
        <v>641.00048228000003</v>
      </c>
      <c r="CU44" s="117">
        <v>314</v>
      </c>
      <c r="CV44" s="50">
        <v>338.99155646999998</v>
      </c>
      <c r="CW44" s="117">
        <v>4072</v>
      </c>
      <c r="CX44" s="50">
        <v>1604.6972049000001</v>
      </c>
      <c r="CY44" s="52" t="s">
        <v>27</v>
      </c>
      <c r="CZ44" s="117">
        <v>276</v>
      </c>
      <c r="DA44" s="50">
        <v>270.60599997999998</v>
      </c>
      <c r="DB44" s="117">
        <v>265</v>
      </c>
      <c r="DC44" s="50">
        <v>352.48112508000003</v>
      </c>
      <c r="DD44" s="117">
        <v>941</v>
      </c>
      <c r="DE44" s="50">
        <v>784.84499821999998</v>
      </c>
      <c r="DF44" s="117">
        <v>2281</v>
      </c>
      <c r="DG44" s="50">
        <v>2782.6564438</v>
      </c>
      <c r="DH44" s="117">
        <v>0</v>
      </c>
      <c r="DI44" s="50">
        <v>228</v>
      </c>
      <c r="DJ44" s="52" t="s">
        <v>27</v>
      </c>
      <c r="DK44" s="117">
        <v>908</v>
      </c>
      <c r="DL44" s="50">
        <v>1017.7840464</v>
      </c>
      <c r="DM44" s="117">
        <v>2285</v>
      </c>
      <c r="DN44" s="50">
        <v>1133.0262166</v>
      </c>
    </row>
    <row r="45" spans="1:118" x14ac:dyDescent="0.2">
      <c r="A45" s="52" t="s">
        <v>28</v>
      </c>
      <c r="B45" s="196">
        <f>INDEX($10:$10,1,MATCH($A45,$7:$7,0))-INDEX($E$12:$DN$77,MATCH($A45,$A$12:$A$77,0),MATCH($A45,$E$7:$DN$7,0))</f>
        <v>111689</v>
      </c>
      <c r="C45" s="196">
        <f t="shared" si="11"/>
        <v>109257</v>
      </c>
      <c r="D45" s="196">
        <f t="shared" si="12"/>
        <v>-2432</v>
      </c>
      <c r="E45" s="117">
        <v>460</v>
      </c>
      <c r="F45" s="54">
        <v>413.39115111000001</v>
      </c>
      <c r="G45" s="117">
        <v>1188</v>
      </c>
      <c r="H45" s="54">
        <v>1224.9582272</v>
      </c>
      <c r="I45" s="117">
        <v>7681</v>
      </c>
      <c r="J45" s="54">
        <v>2486.4213091000001</v>
      </c>
      <c r="K45" s="117">
        <v>717</v>
      </c>
      <c r="L45" s="54">
        <v>585.15669840999999</v>
      </c>
      <c r="M45" s="117">
        <v>39762</v>
      </c>
      <c r="N45" s="54">
        <v>4656.5822500000004</v>
      </c>
      <c r="O45" s="52" t="s">
        <v>28</v>
      </c>
      <c r="P45" s="117">
        <v>2293</v>
      </c>
      <c r="Q45" s="54">
        <v>858.95167900000001</v>
      </c>
      <c r="R45" s="117">
        <v>386</v>
      </c>
      <c r="S45" s="54">
        <v>396.39448641000001</v>
      </c>
      <c r="T45" s="117">
        <v>0</v>
      </c>
      <c r="U45" s="54">
        <v>302</v>
      </c>
      <c r="V45" s="117">
        <v>167</v>
      </c>
      <c r="W45" s="54">
        <v>211.01060767999999</v>
      </c>
      <c r="X45" s="117">
        <v>5438</v>
      </c>
      <c r="Y45" s="54">
        <v>2067.0246828999998</v>
      </c>
      <c r="Z45" s="52" t="s">
        <v>28</v>
      </c>
      <c r="AA45" s="117">
        <v>1409</v>
      </c>
      <c r="AB45" s="54">
        <v>1082.2288598</v>
      </c>
      <c r="AC45" s="117">
        <v>3073</v>
      </c>
      <c r="AD45" s="54">
        <v>1611.9688982</v>
      </c>
      <c r="AE45" s="117">
        <v>3050</v>
      </c>
      <c r="AF45" s="54">
        <v>1584.5627191000001</v>
      </c>
      <c r="AG45" s="117">
        <v>2451</v>
      </c>
      <c r="AH45" s="54">
        <v>1139.8744972</v>
      </c>
      <c r="AI45" s="117">
        <v>940</v>
      </c>
      <c r="AJ45" s="54">
        <v>635.39740700000004</v>
      </c>
      <c r="AK45" s="52" t="s">
        <v>28</v>
      </c>
      <c r="AL45" s="117">
        <v>491</v>
      </c>
      <c r="AM45" s="54">
        <v>509.65699969999997</v>
      </c>
      <c r="AN45" s="117">
        <v>348</v>
      </c>
      <c r="AO45" s="54">
        <v>398.02252888999999</v>
      </c>
      <c r="AP45" s="117">
        <v>643</v>
      </c>
      <c r="AQ45" s="54">
        <v>542.90682430000004</v>
      </c>
      <c r="AR45" s="117">
        <v>290</v>
      </c>
      <c r="AS45" s="54">
        <v>405.46447062999999</v>
      </c>
      <c r="AT45" s="117">
        <v>0</v>
      </c>
      <c r="AU45" s="54">
        <v>302</v>
      </c>
      <c r="AV45" s="52" t="s">
        <v>28</v>
      </c>
      <c r="AW45" s="117">
        <v>329</v>
      </c>
      <c r="AX45" s="54">
        <v>327.80128436000001</v>
      </c>
      <c r="AY45" s="117">
        <v>192</v>
      </c>
      <c r="AZ45" s="54">
        <v>216.71306419000001</v>
      </c>
      <c r="BA45" s="117">
        <v>2516</v>
      </c>
      <c r="BB45" s="54">
        <v>1658.1727699</v>
      </c>
      <c r="BC45" s="117">
        <v>1863</v>
      </c>
      <c r="BD45" s="54">
        <v>673.23632232</v>
      </c>
      <c r="BE45" s="117">
        <v>567</v>
      </c>
      <c r="BF45" s="54">
        <v>407.42568841000002</v>
      </c>
      <c r="BG45" s="52" t="s">
        <v>28</v>
      </c>
      <c r="BH45" s="117">
        <v>1193</v>
      </c>
      <c r="BI45" s="54">
        <v>993.14189493000003</v>
      </c>
      <c r="BJ45" s="117">
        <v>345</v>
      </c>
      <c r="BK45" s="54">
        <v>275.13995799000003</v>
      </c>
      <c r="BL45" s="117">
        <v>271</v>
      </c>
      <c r="BM45" s="54">
        <v>271.94193502000002</v>
      </c>
      <c r="BN45" s="117">
        <v>427802</v>
      </c>
      <c r="BO45" s="54">
        <v>19187.576067000002</v>
      </c>
      <c r="BP45" s="117">
        <v>763</v>
      </c>
      <c r="BQ45" s="54">
        <v>1253.6812543999999</v>
      </c>
      <c r="BR45" s="52" t="s">
        <v>28</v>
      </c>
      <c r="BS45" s="117">
        <v>505</v>
      </c>
      <c r="BT45" s="54">
        <v>357.94005541000001</v>
      </c>
      <c r="BU45" s="117">
        <v>1544</v>
      </c>
      <c r="BV45" s="54">
        <v>1449.918388</v>
      </c>
      <c r="BW45" s="117">
        <v>1638</v>
      </c>
      <c r="BX45" s="54">
        <v>1176.1520502999999</v>
      </c>
      <c r="BY45" s="117">
        <v>2412</v>
      </c>
      <c r="BZ45" s="54">
        <v>1669.8555756000001</v>
      </c>
      <c r="CA45" s="117">
        <v>637</v>
      </c>
      <c r="CB45" s="54">
        <v>650.81052485999999</v>
      </c>
      <c r="CC45" s="52" t="s">
        <v>28</v>
      </c>
      <c r="CD45" s="117">
        <v>549</v>
      </c>
      <c r="CE45" s="54">
        <v>357.08816424000003</v>
      </c>
      <c r="CF45" s="117">
        <v>352</v>
      </c>
      <c r="CG45" s="54">
        <v>429.58726976999998</v>
      </c>
      <c r="CH45" s="117">
        <v>3268</v>
      </c>
      <c r="CI45" s="54">
        <v>1424.9647167999999</v>
      </c>
      <c r="CJ45" s="117">
        <v>1079</v>
      </c>
      <c r="CK45" s="54">
        <v>521.74021837999999</v>
      </c>
      <c r="CL45" s="117">
        <v>738</v>
      </c>
      <c r="CM45" s="54">
        <v>864.36853326000005</v>
      </c>
      <c r="CN45" s="52" t="s">
        <v>28</v>
      </c>
      <c r="CO45" s="117">
        <v>169</v>
      </c>
      <c r="CP45" s="54">
        <v>167.08252934000001</v>
      </c>
      <c r="CQ45" s="117">
        <v>0</v>
      </c>
      <c r="CR45" s="54">
        <v>302</v>
      </c>
      <c r="CS45" s="117">
        <v>346</v>
      </c>
      <c r="CT45" s="54">
        <v>370.11732325000003</v>
      </c>
      <c r="CU45" s="117">
        <v>292</v>
      </c>
      <c r="CV45" s="54">
        <v>318.73376689999998</v>
      </c>
      <c r="CW45" s="117">
        <v>4991</v>
      </c>
      <c r="CX45" s="54">
        <v>1488.1911881000001</v>
      </c>
      <c r="CY45" s="52" t="s">
        <v>28</v>
      </c>
      <c r="CZ45" s="117">
        <v>5331</v>
      </c>
      <c r="DA45" s="54">
        <v>2364.4912362</v>
      </c>
      <c r="DB45" s="117">
        <v>0</v>
      </c>
      <c r="DC45" s="54">
        <v>302</v>
      </c>
      <c r="DD45" s="117">
        <v>1915</v>
      </c>
      <c r="DE45" s="54">
        <v>1283.8153229</v>
      </c>
      <c r="DF45" s="117">
        <v>3206</v>
      </c>
      <c r="DG45" s="54">
        <v>1600.1360279</v>
      </c>
      <c r="DH45" s="117">
        <v>20</v>
      </c>
      <c r="DI45" s="54">
        <v>33.470798467000002</v>
      </c>
      <c r="DJ45" s="52" t="s">
        <v>28</v>
      </c>
      <c r="DK45" s="117">
        <v>968</v>
      </c>
      <c r="DL45" s="54">
        <v>941.21165899000005</v>
      </c>
      <c r="DM45" s="117">
        <v>471</v>
      </c>
      <c r="DN45" s="54">
        <v>484.02430355000001</v>
      </c>
    </row>
    <row r="46" spans="1:118" x14ac:dyDescent="0.2">
      <c r="A46" s="52" t="s">
        <v>29</v>
      </c>
      <c r="B46" s="196">
        <f>INDEX($10:$10,1,MATCH($A46,$7:$7,0))-INDEX($E$12:$DN$77,MATCH($A46,$A$12:$A$77,0),MATCH($A46,$E$7:$DN$7,0))</f>
        <v>48422</v>
      </c>
      <c r="C46" s="196">
        <f t="shared" si="11"/>
        <v>37940</v>
      </c>
      <c r="D46" s="196">
        <f t="shared" si="12"/>
        <v>-10482</v>
      </c>
      <c r="E46" s="117">
        <v>347</v>
      </c>
      <c r="F46" s="54">
        <v>363.43035295999999</v>
      </c>
      <c r="G46" s="117">
        <v>18</v>
      </c>
      <c r="H46" s="54">
        <v>31.131380531000001</v>
      </c>
      <c r="I46" s="117">
        <v>207</v>
      </c>
      <c r="J46" s="54">
        <v>315.49731996000003</v>
      </c>
      <c r="K46" s="117">
        <v>261</v>
      </c>
      <c r="L46" s="54">
        <v>393.28798848999998</v>
      </c>
      <c r="M46" s="117">
        <v>1231</v>
      </c>
      <c r="N46" s="54">
        <v>722.40592194999999</v>
      </c>
      <c r="O46" s="52" t="s">
        <v>29</v>
      </c>
      <c r="P46" s="117">
        <v>523</v>
      </c>
      <c r="Q46" s="54">
        <v>531.44359454999994</v>
      </c>
      <c r="R46" s="117">
        <v>2113</v>
      </c>
      <c r="S46" s="54">
        <v>757.78358313000001</v>
      </c>
      <c r="T46" s="117">
        <v>0</v>
      </c>
      <c r="U46" s="54">
        <v>255</v>
      </c>
      <c r="V46" s="117">
        <v>0</v>
      </c>
      <c r="W46" s="54">
        <v>255</v>
      </c>
      <c r="X46" s="117">
        <v>1839</v>
      </c>
      <c r="Y46" s="54">
        <v>681.17084352999996</v>
      </c>
      <c r="Z46" s="52" t="s">
        <v>29</v>
      </c>
      <c r="AA46" s="117">
        <v>362</v>
      </c>
      <c r="AB46" s="54">
        <v>299.03593487000001</v>
      </c>
      <c r="AC46" s="117">
        <v>52</v>
      </c>
      <c r="AD46" s="54">
        <v>87.538887908000007</v>
      </c>
      <c r="AE46" s="117">
        <v>0</v>
      </c>
      <c r="AF46" s="54">
        <v>255</v>
      </c>
      <c r="AG46" s="117">
        <v>536</v>
      </c>
      <c r="AH46" s="54">
        <v>480.93214485999999</v>
      </c>
      <c r="AI46" s="117">
        <v>321</v>
      </c>
      <c r="AJ46" s="54">
        <v>331.31235203</v>
      </c>
      <c r="AK46" s="52" t="s">
        <v>29</v>
      </c>
      <c r="AL46" s="117">
        <v>0</v>
      </c>
      <c r="AM46" s="54">
        <v>255</v>
      </c>
      <c r="AN46" s="117">
        <v>68</v>
      </c>
      <c r="AO46" s="54">
        <v>115.89722557</v>
      </c>
      <c r="AP46" s="117">
        <v>0</v>
      </c>
      <c r="AQ46" s="54">
        <v>255</v>
      </c>
      <c r="AR46" s="117">
        <v>58</v>
      </c>
      <c r="AS46" s="54">
        <v>96.445972628000007</v>
      </c>
      <c r="AT46" s="117">
        <v>1792</v>
      </c>
      <c r="AU46" s="54">
        <v>1026.0984023999999</v>
      </c>
      <c r="AV46" s="52" t="s">
        <v>29</v>
      </c>
      <c r="AW46" s="117">
        <v>449</v>
      </c>
      <c r="AX46" s="54">
        <v>469.79814747</v>
      </c>
      <c r="AY46" s="117">
        <v>14984</v>
      </c>
      <c r="AZ46" s="54">
        <v>3215.8477309</v>
      </c>
      <c r="BA46" s="117">
        <v>213</v>
      </c>
      <c r="BB46" s="54">
        <v>320.17549106000001</v>
      </c>
      <c r="BC46" s="117">
        <v>0</v>
      </c>
      <c r="BD46" s="54">
        <v>255</v>
      </c>
      <c r="BE46" s="117">
        <v>187</v>
      </c>
      <c r="BF46" s="54">
        <v>161.22216918000001</v>
      </c>
      <c r="BG46" s="52" t="s">
        <v>29</v>
      </c>
      <c r="BH46" s="117">
        <v>130</v>
      </c>
      <c r="BI46" s="54">
        <v>152.55989324000001</v>
      </c>
      <c r="BJ46" s="117">
        <v>452</v>
      </c>
      <c r="BK46" s="54">
        <v>434.30959653000002</v>
      </c>
      <c r="BL46" s="117">
        <v>0</v>
      </c>
      <c r="BM46" s="54">
        <v>255</v>
      </c>
      <c r="BN46" s="117">
        <v>0</v>
      </c>
      <c r="BO46" s="54">
        <v>255</v>
      </c>
      <c r="BP46" s="117">
        <v>131787</v>
      </c>
      <c r="BQ46" s="54">
        <v>9196.5346004000003</v>
      </c>
      <c r="BR46" s="52" t="s">
        <v>29</v>
      </c>
      <c r="BS46" s="117">
        <v>737</v>
      </c>
      <c r="BT46" s="54">
        <v>368.64097656000001</v>
      </c>
      <c r="BU46" s="117">
        <v>0</v>
      </c>
      <c r="BV46" s="54">
        <v>255</v>
      </c>
      <c r="BW46" s="117">
        <v>2370</v>
      </c>
      <c r="BX46" s="54">
        <v>1294.0803168</v>
      </c>
      <c r="BY46" s="117">
        <v>761</v>
      </c>
      <c r="BZ46" s="54">
        <v>605.80673428</v>
      </c>
      <c r="CA46" s="117">
        <v>0</v>
      </c>
      <c r="CB46" s="54">
        <v>255</v>
      </c>
      <c r="CC46" s="52" t="s">
        <v>29</v>
      </c>
      <c r="CD46" s="117">
        <v>537</v>
      </c>
      <c r="CE46" s="54">
        <v>545.05741383999998</v>
      </c>
      <c r="CF46" s="117">
        <v>0</v>
      </c>
      <c r="CG46" s="54">
        <v>255</v>
      </c>
      <c r="CH46" s="117">
        <v>249</v>
      </c>
      <c r="CI46" s="54">
        <v>262.40818080999998</v>
      </c>
      <c r="CJ46" s="117">
        <v>804</v>
      </c>
      <c r="CK46" s="54">
        <v>556.47313255999995</v>
      </c>
      <c r="CL46" s="117">
        <v>0</v>
      </c>
      <c r="CM46" s="54">
        <v>255</v>
      </c>
      <c r="CN46" s="52" t="s">
        <v>29</v>
      </c>
      <c r="CO46" s="117">
        <v>1256</v>
      </c>
      <c r="CP46" s="54">
        <v>615.12882858</v>
      </c>
      <c r="CQ46" s="117">
        <v>0</v>
      </c>
      <c r="CR46" s="54">
        <v>255</v>
      </c>
      <c r="CS46" s="117">
        <v>324</v>
      </c>
      <c r="CT46" s="54">
        <v>541.41783314999998</v>
      </c>
      <c r="CU46" s="117">
        <v>133</v>
      </c>
      <c r="CV46" s="54">
        <v>185.30433976</v>
      </c>
      <c r="CW46" s="117">
        <v>820</v>
      </c>
      <c r="CX46" s="54">
        <v>716.52242222999996</v>
      </c>
      <c r="CY46" s="52" t="s">
        <v>29</v>
      </c>
      <c r="CZ46" s="117">
        <v>209</v>
      </c>
      <c r="DA46" s="54">
        <v>331.04659442000002</v>
      </c>
      <c r="DB46" s="117">
        <v>2109</v>
      </c>
      <c r="DC46" s="54">
        <v>778.84791641000004</v>
      </c>
      <c r="DD46" s="117">
        <v>1241</v>
      </c>
      <c r="DE46" s="54">
        <v>850.93355274999999</v>
      </c>
      <c r="DF46" s="117">
        <v>147</v>
      </c>
      <c r="DG46" s="54">
        <v>150.67337967</v>
      </c>
      <c r="DH46" s="117">
        <v>0</v>
      </c>
      <c r="DI46" s="54">
        <v>255</v>
      </c>
      <c r="DJ46" s="52" t="s">
        <v>29</v>
      </c>
      <c r="DK46" s="117">
        <v>100</v>
      </c>
      <c r="DL46" s="54">
        <v>134.34776534</v>
      </c>
      <c r="DM46" s="117">
        <v>0</v>
      </c>
      <c r="DN46" s="54">
        <v>255</v>
      </c>
    </row>
    <row r="47" spans="1:118" ht="13.5" thickBot="1" x14ac:dyDescent="0.25">
      <c r="A47" s="52"/>
      <c r="B47" s="52"/>
      <c r="C47" s="52"/>
      <c r="D47" s="52"/>
      <c r="E47" s="117"/>
      <c r="F47" s="50"/>
      <c r="G47" s="117"/>
      <c r="H47" s="50"/>
      <c r="I47" s="117"/>
      <c r="J47" s="50"/>
      <c r="K47" s="117"/>
      <c r="L47" s="50"/>
      <c r="M47" s="117"/>
      <c r="N47" s="50"/>
      <c r="O47" s="52"/>
      <c r="P47" s="117"/>
      <c r="Q47" s="50"/>
      <c r="R47" s="117"/>
      <c r="S47" s="50"/>
      <c r="T47" s="117"/>
      <c r="U47" s="50"/>
      <c r="V47" s="117"/>
      <c r="W47" s="50"/>
      <c r="X47" s="117"/>
      <c r="Y47" s="50"/>
      <c r="Z47" s="52"/>
      <c r="AA47" s="117"/>
      <c r="AB47" s="50"/>
      <c r="AC47" s="117"/>
      <c r="AD47" s="50"/>
      <c r="AE47" s="117"/>
      <c r="AF47" s="50"/>
      <c r="AG47" s="117"/>
      <c r="AH47" s="50"/>
      <c r="AI47" s="117"/>
      <c r="AJ47" s="50"/>
      <c r="AK47" s="52"/>
      <c r="AL47" s="117"/>
      <c r="AM47" s="50"/>
      <c r="AN47" s="117"/>
      <c r="AO47" s="50"/>
      <c r="AP47" s="117"/>
      <c r="AQ47" s="50"/>
      <c r="AR47" s="117"/>
      <c r="AS47" s="50"/>
      <c r="AT47" s="117"/>
      <c r="AU47" s="50"/>
      <c r="AV47" s="52"/>
      <c r="AW47" s="117"/>
      <c r="AX47" s="50"/>
      <c r="AY47" s="117"/>
      <c r="AZ47" s="50"/>
      <c r="BA47" s="117"/>
      <c r="BB47" s="50"/>
      <c r="BC47" s="117"/>
      <c r="BD47" s="50"/>
      <c r="BE47" s="117"/>
      <c r="BF47" s="50"/>
      <c r="BG47" s="52"/>
      <c r="BH47" s="117"/>
      <c r="BI47" s="50"/>
      <c r="BJ47" s="117"/>
      <c r="BK47" s="50"/>
      <c r="BL47" s="117"/>
      <c r="BM47" s="50"/>
      <c r="BN47" s="117"/>
      <c r="BO47" s="50"/>
      <c r="BP47" s="117"/>
      <c r="BQ47" s="50"/>
      <c r="BR47" s="52"/>
      <c r="BS47" s="117"/>
      <c r="BT47" s="50"/>
      <c r="BU47" s="117"/>
      <c r="BV47" s="50"/>
      <c r="BW47" s="117"/>
      <c r="BX47" s="50"/>
      <c r="BY47" s="117"/>
      <c r="BZ47" s="50"/>
      <c r="CA47" s="117"/>
      <c r="CB47" s="50"/>
      <c r="CC47" s="52"/>
      <c r="CD47" s="117"/>
      <c r="CE47" s="50"/>
      <c r="CF47" s="117"/>
      <c r="CG47" s="50"/>
      <c r="CH47" s="117"/>
      <c r="CI47" s="50"/>
      <c r="CJ47" s="117"/>
      <c r="CK47" s="50"/>
      <c r="CL47" s="117"/>
      <c r="CM47" s="50"/>
      <c r="CN47" s="52"/>
      <c r="CO47" s="117"/>
      <c r="CP47" s="50"/>
      <c r="CQ47" s="117"/>
      <c r="CR47" s="50"/>
      <c r="CS47" s="117"/>
      <c r="CT47" s="50"/>
      <c r="CU47" s="117"/>
      <c r="CV47" s="50"/>
      <c r="CW47" s="117"/>
      <c r="CX47" s="50"/>
      <c r="CY47" s="52"/>
      <c r="CZ47" s="117"/>
      <c r="DA47" s="50"/>
      <c r="DB47" s="117"/>
      <c r="DC47" s="50"/>
      <c r="DD47" s="117"/>
      <c r="DE47" s="50"/>
      <c r="DF47" s="117"/>
      <c r="DG47" s="50"/>
      <c r="DH47" s="117"/>
      <c r="DI47" s="50"/>
      <c r="DJ47" s="52"/>
      <c r="DK47" s="117"/>
      <c r="DL47" s="50"/>
      <c r="DM47" s="117"/>
      <c r="DN47" s="50"/>
    </row>
    <row r="48" spans="1:118" ht="12.75" customHeight="1" thickBot="1" x14ac:dyDescent="0.25">
      <c r="A48" s="163" t="s">
        <v>130</v>
      </c>
      <c r="B48" s="175"/>
      <c r="C48" s="175"/>
      <c r="D48" s="175"/>
      <c r="E48" s="166" t="s">
        <v>131</v>
      </c>
      <c r="F48" s="167"/>
      <c r="G48" s="167"/>
      <c r="H48" s="167"/>
      <c r="I48" s="167"/>
      <c r="J48" s="167"/>
      <c r="K48" s="167"/>
      <c r="L48" s="167"/>
      <c r="M48" s="167"/>
      <c r="N48" s="168"/>
      <c r="O48" s="163" t="s">
        <v>130</v>
      </c>
      <c r="P48" s="166" t="s">
        <v>131</v>
      </c>
      <c r="Q48" s="167"/>
      <c r="R48" s="167"/>
      <c r="S48" s="167"/>
      <c r="T48" s="167"/>
      <c r="U48" s="167"/>
      <c r="V48" s="167"/>
      <c r="W48" s="167"/>
      <c r="X48" s="167"/>
      <c r="Y48" s="168"/>
      <c r="Z48" s="163" t="s">
        <v>130</v>
      </c>
      <c r="AA48" s="166" t="s">
        <v>131</v>
      </c>
      <c r="AB48" s="167"/>
      <c r="AC48" s="167"/>
      <c r="AD48" s="167"/>
      <c r="AE48" s="167"/>
      <c r="AF48" s="167"/>
      <c r="AG48" s="167"/>
      <c r="AH48" s="167"/>
      <c r="AI48" s="167"/>
      <c r="AJ48" s="168"/>
      <c r="AK48" s="163" t="s">
        <v>130</v>
      </c>
      <c r="AL48" s="166" t="s">
        <v>131</v>
      </c>
      <c r="AM48" s="167"/>
      <c r="AN48" s="167"/>
      <c r="AO48" s="167"/>
      <c r="AP48" s="167"/>
      <c r="AQ48" s="167"/>
      <c r="AR48" s="167"/>
      <c r="AS48" s="167"/>
      <c r="AT48" s="167"/>
      <c r="AU48" s="168"/>
      <c r="AV48" s="163" t="s">
        <v>130</v>
      </c>
      <c r="AW48" s="166" t="s">
        <v>131</v>
      </c>
      <c r="AX48" s="167"/>
      <c r="AY48" s="167"/>
      <c r="AZ48" s="167"/>
      <c r="BA48" s="167"/>
      <c r="BB48" s="167"/>
      <c r="BC48" s="167"/>
      <c r="BD48" s="167"/>
      <c r="BE48" s="167"/>
      <c r="BF48" s="168"/>
      <c r="BG48" s="163" t="s">
        <v>130</v>
      </c>
      <c r="BH48" s="166" t="s">
        <v>131</v>
      </c>
      <c r="BI48" s="167"/>
      <c r="BJ48" s="167"/>
      <c r="BK48" s="167"/>
      <c r="BL48" s="167"/>
      <c r="BM48" s="167"/>
      <c r="BN48" s="167"/>
      <c r="BO48" s="167"/>
      <c r="BP48" s="167"/>
      <c r="BQ48" s="168"/>
      <c r="BR48" s="163" t="s">
        <v>130</v>
      </c>
      <c r="BS48" s="166" t="s">
        <v>131</v>
      </c>
      <c r="BT48" s="167"/>
      <c r="BU48" s="167"/>
      <c r="BV48" s="167"/>
      <c r="BW48" s="167"/>
      <c r="BX48" s="167"/>
      <c r="BY48" s="167"/>
      <c r="BZ48" s="167"/>
      <c r="CA48" s="167"/>
      <c r="CB48" s="168"/>
      <c r="CC48" s="163" t="s">
        <v>130</v>
      </c>
      <c r="CD48" s="166" t="s">
        <v>131</v>
      </c>
      <c r="CE48" s="167"/>
      <c r="CF48" s="167"/>
      <c r="CG48" s="167"/>
      <c r="CH48" s="167"/>
      <c r="CI48" s="167"/>
      <c r="CJ48" s="167"/>
      <c r="CK48" s="167"/>
      <c r="CL48" s="167"/>
      <c r="CM48" s="168"/>
      <c r="CN48" s="163" t="s">
        <v>130</v>
      </c>
      <c r="CO48" s="166" t="s">
        <v>131</v>
      </c>
      <c r="CP48" s="167"/>
      <c r="CQ48" s="167"/>
      <c r="CR48" s="167"/>
      <c r="CS48" s="167"/>
      <c r="CT48" s="167"/>
      <c r="CU48" s="167"/>
      <c r="CV48" s="167"/>
      <c r="CW48" s="167"/>
      <c r="CX48" s="168"/>
      <c r="CY48" s="163" t="s">
        <v>130</v>
      </c>
      <c r="CZ48" s="166" t="s">
        <v>131</v>
      </c>
      <c r="DA48" s="167"/>
      <c r="DB48" s="167"/>
      <c r="DC48" s="167"/>
      <c r="DD48" s="167"/>
      <c r="DE48" s="167"/>
      <c r="DF48" s="167"/>
      <c r="DG48" s="167"/>
      <c r="DH48" s="167"/>
      <c r="DI48" s="168"/>
      <c r="DJ48" s="163" t="s">
        <v>130</v>
      </c>
      <c r="DK48" s="166" t="s">
        <v>131</v>
      </c>
      <c r="DL48" s="167"/>
      <c r="DM48" s="167"/>
      <c r="DN48" s="168"/>
    </row>
    <row r="49" spans="1:118" s="85" customFormat="1" ht="12.75" customHeight="1" x14ac:dyDescent="0.2">
      <c r="A49" s="164"/>
      <c r="B49" s="176"/>
      <c r="C49" s="176"/>
      <c r="D49" s="176"/>
      <c r="E49" s="162" t="s">
        <v>0</v>
      </c>
      <c r="F49" s="161"/>
      <c r="G49" s="160" t="s">
        <v>1</v>
      </c>
      <c r="H49" s="161"/>
      <c r="I49" s="160" t="s">
        <v>2</v>
      </c>
      <c r="J49" s="161"/>
      <c r="K49" s="160" t="s">
        <v>3</v>
      </c>
      <c r="L49" s="161"/>
      <c r="M49" s="160" t="s">
        <v>4</v>
      </c>
      <c r="N49" s="161"/>
      <c r="O49" s="164"/>
      <c r="P49" s="160" t="s">
        <v>5</v>
      </c>
      <c r="Q49" s="161"/>
      <c r="R49" s="160" t="s">
        <v>6</v>
      </c>
      <c r="S49" s="161"/>
      <c r="T49" s="160" t="s">
        <v>7</v>
      </c>
      <c r="U49" s="161"/>
      <c r="V49" s="160" t="s">
        <v>8</v>
      </c>
      <c r="W49" s="161"/>
      <c r="X49" s="160" t="s">
        <v>9</v>
      </c>
      <c r="Y49" s="161"/>
      <c r="Z49" s="164"/>
      <c r="AA49" s="160" t="s">
        <v>10</v>
      </c>
      <c r="AB49" s="161"/>
      <c r="AC49" s="160" t="s">
        <v>11</v>
      </c>
      <c r="AD49" s="161"/>
      <c r="AE49" s="160" t="s">
        <v>12</v>
      </c>
      <c r="AF49" s="161"/>
      <c r="AG49" s="160" t="s">
        <v>13</v>
      </c>
      <c r="AH49" s="161"/>
      <c r="AI49" s="160" t="s">
        <v>14</v>
      </c>
      <c r="AJ49" s="161"/>
      <c r="AK49" s="164"/>
      <c r="AL49" s="160" t="s">
        <v>15</v>
      </c>
      <c r="AM49" s="161"/>
      <c r="AN49" s="160" t="s">
        <v>16</v>
      </c>
      <c r="AO49" s="161"/>
      <c r="AP49" s="160" t="s">
        <v>17</v>
      </c>
      <c r="AQ49" s="161"/>
      <c r="AR49" s="160" t="s">
        <v>18</v>
      </c>
      <c r="AS49" s="161"/>
      <c r="AT49" s="160" t="s">
        <v>19</v>
      </c>
      <c r="AU49" s="161"/>
      <c r="AV49" s="164"/>
      <c r="AW49" s="160" t="s">
        <v>20</v>
      </c>
      <c r="AX49" s="161"/>
      <c r="AY49" s="160" t="s">
        <v>21</v>
      </c>
      <c r="AZ49" s="161"/>
      <c r="BA49" s="160" t="s">
        <v>22</v>
      </c>
      <c r="BB49" s="161"/>
      <c r="BC49" s="160" t="s">
        <v>23</v>
      </c>
      <c r="BD49" s="161"/>
      <c r="BE49" s="160" t="s">
        <v>24</v>
      </c>
      <c r="BF49" s="161"/>
      <c r="BG49" s="164"/>
      <c r="BH49" s="160" t="s">
        <v>25</v>
      </c>
      <c r="BI49" s="161"/>
      <c r="BJ49" s="160" t="s">
        <v>26</v>
      </c>
      <c r="BK49" s="161"/>
      <c r="BL49" s="160" t="s">
        <v>27</v>
      </c>
      <c r="BM49" s="161"/>
      <c r="BN49" s="160" t="s">
        <v>28</v>
      </c>
      <c r="BO49" s="161"/>
      <c r="BP49" s="160" t="s">
        <v>29</v>
      </c>
      <c r="BQ49" s="161"/>
      <c r="BR49" s="164"/>
      <c r="BS49" s="160" t="s">
        <v>30</v>
      </c>
      <c r="BT49" s="161"/>
      <c r="BU49" s="160" t="s">
        <v>31</v>
      </c>
      <c r="BV49" s="161"/>
      <c r="BW49" s="160" t="s">
        <v>32</v>
      </c>
      <c r="BX49" s="161"/>
      <c r="BY49" s="160" t="s">
        <v>33</v>
      </c>
      <c r="BZ49" s="161"/>
      <c r="CA49" s="160" t="s">
        <v>34</v>
      </c>
      <c r="CB49" s="161"/>
      <c r="CC49" s="164"/>
      <c r="CD49" s="160" t="s">
        <v>35</v>
      </c>
      <c r="CE49" s="161"/>
      <c r="CF49" s="160" t="s">
        <v>36</v>
      </c>
      <c r="CG49" s="161"/>
      <c r="CH49" s="160" t="s">
        <v>37</v>
      </c>
      <c r="CI49" s="161"/>
      <c r="CJ49" s="160" t="s">
        <v>38</v>
      </c>
      <c r="CK49" s="161"/>
      <c r="CL49" s="160" t="s">
        <v>39</v>
      </c>
      <c r="CM49" s="161"/>
      <c r="CN49" s="164"/>
      <c r="CO49" s="160" t="s">
        <v>40</v>
      </c>
      <c r="CP49" s="161"/>
      <c r="CQ49" s="160" t="s">
        <v>41</v>
      </c>
      <c r="CR49" s="161"/>
      <c r="CS49" s="160" t="s">
        <v>42</v>
      </c>
      <c r="CT49" s="161"/>
      <c r="CU49" s="160" t="s">
        <v>43</v>
      </c>
      <c r="CV49" s="161"/>
      <c r="CW49" s="160" t="s">
        <v>44</v>
      </c>
      <c r="CX49" s="161"/>
      <c r="CY49" s="164"/>
      <c r="CZ49" s="160" t="s">
        <v>45</v>
      </c>
      <c r="DA49" s="161"/>
      <c r="DB49" s="160" t="s">
        <v>46</v>
      </c>
      <c r="DC49" s="161"/>
      <c r="DD49" s="160" t="s">
        <v>47</v>
      </c>
      <c r="DE49" s="161"/>
      <c r="DF49" s="160" t="s">
        <v>48</v>
      </c>
      <c r="DG49" s="161"/>
      <c r="DH49" s="160" t="s">
        <v>49</v>
      </c>
      <c r="DI49" s="161"/>
      <c r="DJ49" s="164"/>
      <c r="DK49" s="160" t="s">
        <v>50</v>
      </c>
      <c r="DL49" s="161"/>
      <c r="DM49" s="160" t="s">
        <v>51</v>
      </c>
      <c r="DN49" s="161"/>
    </row>
    <row r="50" spans="1:118" s="85" customFormat="1" x14ac:dyDescent="0.2">
      <c r="A50" s="165"/>
      <c r="B50" s="177"/>
      <c r="C50" s="177"/>
      <c r="D50" s="177"/>
      <c r="E50" s="114" t="s">
        <v>52</v>
      </c>
      <c r="F50" s="4" t="s">
        <v>53</v>
      </c>
      <c r="G50" s="115" t="s">
        <v>52</v>
      </c>
      <c r="H50" s="4" t="s">
        <v>53</v>
      </c>
      <c r="I50" s="115" t="s">
        <v>52</v>
      </c>
      <c r="J50" s="4" t="s">
        <v>53</v>
      </c>
      <c r="K50" s="115" t="s">
        <v>52</v>
      </c>
      <c r="L50" s="4" t="s">
        <v>53</v>
      </c>
      <c r="M50" s="115" t="s">
        <v>52</v>
      </c>
      <c r="N50" s="4" t="s">
        <v>53</v>
      </c>
      <c r="O50" s="165"/>
      <c r="P50" s="115" t="s">
        <v>52</v>
      </c>
      <c r="Q50" s="4" t="s">
        <v>53</v>
      </c>
      <c r="R50" s="115" t="s">
        <v>52</v>
      </c>
      <c r="S50" s="4" t="s">
        <v>53</v>
      </c>
      <c r="T50" s="115" t="s">
        <v>52</v>
      </c>
      <c r="U50" s="4" t="s">
        <v>53</v>
      </c>
      <c r="V50" s="115" t="s">
        <v>52</v>
      </c>
      <c r="W50" s="4" t="s">
        <v>53</v>
      </c>
      <c r="X50" s="115" t="s">
        <v>52</v>
      </c>
      <c r="Y50" s="4" t="s">
        <v>53</v>
      </c>
      <c r="Z50" s="165"/>
      <c r="AA50" s="115" t="s">
        <v>52</v>
      </c>
      <c r="AB50" s="4" t="s">
        <v>53</v>
      </c>
      <c r="AC50" s="115" t="s">
        <v>52</v>
      </c>
      <c r="AD50" s="4" t="s">
        <v>53</v>
      </c>
      <c r="AE50" s="115" t="s">
        <v>52</v>
      </c>
      <c r="AF50" s="4" t="s">
        <v>53</v>
      </c>
      <c r="AG50" s="115" t="s">
        <v>52</v>
      </c>
      <c r="AH50" s="4" t="s">
        <v>53</v>
      </c>
      <c r="AI50" s="115" t="s">
        <v>52</v>
      </c>
      <c r="AJ50" s="4" t="s">
        <v>53</v>
      </c>
      <c r="AK50" s="165"/>
      <c r="AL50" s="115" t="s">
        <v>52</v>
      </c>
      <c r="AM50" s="4" t="s">
        <v>53</v>
      </c>
      <c r="AN50" s="115" t="s">
        <v>52</v>
      </c>
      <c r="AO50" s="4" t="s">
        <v>53</v>
      </c>
      <c r="AP50" s="115" t="s">
        <v>52</v>
      </c>
      <c r="AQ50" s="4" t="s">
        <v>53</v>
      </c>
      <c r="AR50" s="115" t="s">
        <v>52</v>
      </c>
      <c r="AS50" s="4" t="s">
        <v>53</v>
      </c>
      <c r="AT50" s="115" t="s">
        <v>52</v>
      </c>
      <c r="AU50" s="4" t="s">
        <v>53</v>
      </c>
      <c r="AV50" s="165"/>
      <c r="AW50" s="115" t="s">
        <v>52</v>
      </c>
      <c r="AX50" s="4" t="s">
        <v>53</v>
      </c>
      <c r="AY50" s="115" t="s">
        <v>52</v>
      </c>
      <c r="AZ50" s="4" t="s">
        <v>53</v>
      </c>
      <c r="BA50" s="115" t="s">
        <v>52</v>
      </c>
      <c r="BB50" s="4" t="s">
        <v>53</v>
      </c>
      <c r="BC50" s="115" t="s">
        <v>52</v>
      </c>
      <c r="BD50" s="4" t="s">
        <v>53</v>
      </c>
      <c r="BE50" s="115" t="s">
        <v>52</v>
      </c>
      <c r="BF50" s="4" t="s">
        <v>53</v>
      </c>
      <c r="BG50" s="165"/>
      <c r="BH50" s="115" t="s">
        <v>52</v>
      </c>
      <c r="BI50" s="4" t="s">
        <v>53</v>
      </c>
      <c r="BJ50" s="115" t="s">
        <v>52</v>
      </c>
      <c r="BK50" s="4" t="s">
        <v>53</v>
      </c>
      <c r="BL50" s="115" t="s">
        <v>52</v>
      </c>
      <c r="BM50" s="4" t="s">
        <v>53</v>
      </c>
      <c r="BN50" s="115" t="s">
        <v>52</v>
      </c>
      <c r="BO50" s="4" t="s">
        <v>53</v>
      </c>
      <c r="BP50" s="115" t="s">
        <v>52</v>
      </c>
      <c r="BQ50" s="4" t="s">
        <v>53</v>
      </c>
      <c r="BR50" s="165"/>
      <c r="BS50" s="115" t="s">
        <v>52</v>
      </c>
      <c r="BT50" s="4" t="s">
        <v>53</v>
      </c>
      <c r="BU50" s="115" t="s">
        <v>52</v>
      </c>
      <c r="BV50" s="4" t="s">
        <v>53</v>
      </c>
      <c r="BW50" s="115" t="s">
        <v>52</v>
      </c>
      <c r="BX50" s="4" t="s">
        <v>53</v>
      </c>
      <c r="BY50" s="115" t="s">
        <v>52</v>
      </c>
      <c r="BZ50" s="4" t="s">
        <v>53</v>
      </c>
      <c r="CA50" s="115" t="s">
        <v>52</v>
      </c>
      <c r="CB50" s="4" t="s">
        <v>53</v>
      </c>
      <c r="CC50" s="165"/>
      <c r="CD50" s="115" t="s">
        <v>52</v>
      </c>
      <c r="CE50" s="4" t="s">
        <v>53</v>
      </c>
      <c r="CF50" s="115" t="s">
        <v>52</v>
      </c>
      <c r="CG50" s="4" t="s">
        <v>53</v>
      </c>
      <c r="CH50" s="115" t="s">
        <v>52</v>
      </c>
      <c r="CI50" s="4" t="s">
        <v>53</v>
      </c>
      <c r="CJ50" s="115" t="s">
        <v>52</v>
      </c>
      <c r="CK50" s="4" t="s">
        <v>53</v>
      </c>
      <c r="CL50" s="115" t="s">
        <v>52</v>
      </c>
      <c r="CM50" s="4" t="s">
        <v>53</v>
      </c>
      <c r="CN50" s="165"/>
      <c r="CO50" s="115" t="s">
        <v>52</v>
      </c>
      <c r="CP50" s="4" t="s">
        <v>53</v>
      </c>
      <c r="CQ50" s="115" t="s">
        <v>52</v>
      </c>
      <c r="CR50" s="4" t="s">
        <v>53</v>
      </c>
      <c r="CS50" s="115" t="s">
        <v>52</v>
      </c>
      <c r="CT50" s="4" t="s">
        <v>53</v>
      </c>
      <c r="CU50" s="115" t="s">
        <v>52</v>
      </c>
      <c r="CV50" s="4" t="s">
        <v>53</v>
      </c>
      <c r="CW50" s="115" t="s">
        <v>52</v>
      </c>
      <c r="CX50" s="4" t="s">
        <v>53</v>
      </c>
      <c r="CY50" s="165"/>
      <c r="CZ50" s="115" t="s">
        <v>52</v>
      </c>
      <c r="DA50" s="4" t="s">
        <v>53</v>
      </c>
      <c r="DB50" s="115" t="s">
        <v>52</v>
      </c>
      <c r="DC50" s="4" t="s">
        <v>53</v>
      </c>
      <c r="DD50" s="115" t="s">
        <v>52</v>
      </c>
      <c r="DE50" s="4" t="s">
        <v>53</v>
      </c>
      <c r="DF50" s="115" t="s">
        <v>52</v>
      </c>
      <c r="DG50" s="4" t="s">
        <v>53</v>
      </c>
      <c r="DH50" s="115" t="s">
        <v>52</v>
      </c>
      <c r="DI50" s="4" t="s">
        <v>53</v>
      </c>
      <c r="DJ50" s="165"/>
      <c r="DK50" s="115" t="s">
        <v>52</v>
      </c>
      <c r="DL50" s="4" t="s">
        <v>53</v>
      </c>
      <c r="DM50" s="115" t="s">
        <v>52</v>
      </c>
      <c r="DN50" s="4" t="s">
        <v>53</v>
      </c>
    </row>
    <row r="51" spans="1:118" s="85" customFormat="1" x14ac:dyDescent="0.2">
      <c r="A51" s="58"/>
      <c r="B51" s="176"/>
      <c r="C51" s="176"/>
      <c r="D51" s="176"/>
      <c r="E51" s="119"/>
      <c r="F51" s="11"/>
      <c r="G51" s="120"/>
      <c r="H51" s="11"/>
      <c r="I51" s="120"/>
      <c r="J51" s="11"/>
      <c r="K51" s="120"/>
      <c r="L51" s="11"/>
      <c r="M51" s="120"/>
      <c r="N51" s="11"/>
      <c r="O51" s="49"/>
      <c r="P51" s="120"/>
      <c r="Q51" s="11"/>
      <c r="R51" s="120"/>
      <c r="S51" s="11"/>
      <c r="T51" s="120"/>
      <c r="U51" s="11"/>
      <c r="V51" s="120"/>
      <c r="W51" s="11"/>
      <c r="X51" s="120"/>
      <c r="Y51" s="11"/>
      <c r="Z51" s="49"/>
      <c r="AA51" s="120"/>
      <c r="AB51" s="11"/>
      <c r="AC51" s="120"/>
      <c r="AD51" s="11"/>
      <c r="AE51" s="120"/>
      <c r="AF51" s="11"/>
      <c r="AG51" s="120"/>
      <c r="AH51" s="11"/>
      <c r="AI51" s="120"/>
      <c r="AJ51" s="11"/>
      <c r="AK51" s="49"/>
      <c r="AL51" s="120"/>
      <c r="AM51" s="11"/>
      <c r="AN51" s="120"/>
      <c r="AO51" s="11"/>
      <c r="AP51" s="120"/>
      <c r="AQ51" s="11"/>
      <c r="AR51" s="120"/>
      <c r="AS51" s="11"/>
      <c r="AT51" s="120"/>
      <c r="AU51" s="11"/>
      <c r="AV51" s="49"/>
      <c r="AW51" s="120"/>
      <c r="AX51" s="11"/>
      <c r="AY51" s="120"/>
      <c r="AZ51" s="11"/>
      <c r="BA51" s="120"/>
      <c r="BB51" s="11"/>
      <c r="BC51" s="120"/>
      <c r="BD51" s="11"/>
      <c r="BE51" s="120"/>
      <c r="BF51" s="11"/>
      <c r="BG51" s="49"/>
      <c r="BH51" s="120"/>
      <c r="BI51" s="11"/>
      <c r="BJ51" s="120"/>
      <c r="BK51" s="11"/>
      <c r="BL51" s="120"/>
      <c r="BM51" s="11"/>
      <c r="BN51" s="120"/>
      <c r="BO51" s="11"/>
      <c r="BP51" s="120"/>
      <c r="BQ51" s="11"/>
      <c r="BR51" s="49"/>
      <c r="BS51" s="120"/>
      <c r="BT51" s="11"/>
      <c r="BU51" s="120"/>
      <c r="BV51" s="11"/>
      <c r="BW51" s="120"/>
      <c r="BX51" s="11"/>
      <c r="BY51" s="120"/>
      <c r="BZ51" s="11"/>
      <c r="CA51" s="120"/>
      <c r="CB51" s="11"/>
      <c r="CC51" s="49"/>
      <c r="CD51" s="120"/>
      <c r="CE51" s="11"/>
      <c r="CF51" s="120"/>
      <c r="CG51" s="11"/>
      <c r="CH51" s="120"/>
      <c r="CI51" s="11"/>
      <c r="CJ51" s="120"/>
      <c r="CK51" s="11"/>
      <c r="CL51" s="120"/>
      <c r="CM51" s="11"/>
      <c r="CN51" s="49"/>
      <c r="CO51" s="120"/>
      <c r="CP51" s="11"/>
      <c r="CQ51" s="120"/>
      <c r="CR51" s="11"/>
      <c r="CS51" s="120"/>
      <c r="CT51" s="11"/>
      <c r="CU51" s="120"/>
      <c r="CV51" s="11"/>
      <c r="CW51" s="120"/>
      <c r="CX51" s="11"/>
      <c r="CY51" s="49"/>
      <c r="CZ51" s="120"/>
      <c r="DA51" s="11"/>
      <c r="DB51" s="120"/>
      <c r="DC51" s="11"/>
      <c r="DD51" s="120"/>
      <c r="DE51" s="11"/>
      <c r="DF51" s="120"/>
      <c r="DG51" s="11"/>
      <c r="DH51" s="120"/>
      <c r="DI51" s="11"/>
      <c r="DJ51" s="49"/>
      <c r="DK51" s="120"/>
      <c r="DL51" s="11"/>
      <c r="DM51" s="120"/>
      <c r="DN51" s="11"/>
    </row>
    <row r="52" spans="1:118" x14ac:dyDescent="0.2">
      <c r="A52" s="52" t="s">
        <v>30</v>
      </c>
      <c r="B52" s="196">
        <f>INDEX($10:$10,1,MATCH($A52,$7:$7,0))-INDEX($E$12:$DN$77,MATCH($A52,$A$12:$A$77,0),MATCH($A52,$E$7:$DN$7,0))</f>
        <v>189956</v>
      </c>
      <c r="C52" s="196">
        <f t="shared" ref="C52:C56" si="13">SUM(E52,G52,I52,K52,M52,P52,R52,T52,V52,X52,AA52,AC52,AE52,AG52,AI52,AL52,AN52,AP52,AR52,AT52,AW52,AY52,BA52,BC52,BE52,BH52,BJ52,BL52,BN52,BP52,BS52,BU52,BW52,BY52,CA52,CD52,CF52,CH52,CJ52,CL52,CO52,CQ52,CS52,CU52,CW52,CZ52,DB52,DD52,DF52,DH52,DK52,DM52)-INDEX($E$12:$DN$77,MATCH($A52,$A$12:$A$77,0),MATCH($A52,$E$7:$DN$7,0))</f>
        <v>136212</v>
      </c>
      <c r="D52" s="196">
        <f t="shared" ref="D52:D56" si="14">C52-B52</f>
        <v>-53744</v>
      </c>
      <c r="E52" s="117">
        <v>250</v>
      </c>
      <c r="F52" s="50">
        <v>252.75252363000001</v>
      </c>
      <c r="G52" s="117">
        <v>1116</v>
      </c>
      <c r="H52" s="50">
        <v>968.24069778</v>
      </c>
      <c r="I52" s="117">
        <v>1270</v>
      </c>
      <c r="J52" s="50">
        <v>755.81672743000001</v>
      </c>
      <c r="K52" s="117">
        <v>0</v>
      </c>
      <c r="L52" s="50">
        <v>279</v>
      </c>
      <c r="M52" s="117">
        <v>6156</v>
      </c>
      <c r="N52" s="50">
        <v>1813.2355656</v>
      </c>
      <c r="O52" s="52" t="s">
        <v>30</v>
      </c>
      <c r="P52" s="117">
        <v>524</v>
      </c>
      <c r="Q52" s="50">
        <v>331.33644556000002</v>
      </c>
      <c r="R52" s="117">
        <v>4343</v>
      </c>
      <c r="S52" s="50">
        <v>2582.5339829999998</v>
      </c>
      <c r="T52" s="117">
        <v>2693</v>
      </c>
      <c r="U52" s="50">
        <v>1264.0567908999999</v>
      </c>
      <c r="V52" s="117">
        <v>860</v>
      </c>
      <c r="W52" s="50">
        <v>519.62032320000003</v>
      </c>
      <c r="X52" s="117">
        <v>13935</v>
      </c>
      <c r="Y52" s="50">
        <v>3975.3539482000001</v>
      </c>
      <c r="Z52" s="52" t="s">
        <v>30</v>
      </c>
      <c r="AA52" s="117">
        <v>4958</v>
      </c>
      <c r="AB52" s="50">
        <v>2409.7362668000001</v>
      </c>
      <c r="AC52" s="117">
        <v>699</v>
      </c>
      <c r="AD52" s="50">
        <v>700.76864847000002</v>
      </c>
      <c r="AE52" s="117">
        <v>342</v>
      </c>
      <c r="AF52" s="50">
        <v>525.37872375999996</v>
      </c>
      <c r="AG52" s="117">
        <v>2509</v>
      </c>
      <c r="AH52" s="50">
        <v>1174.4771238000001</v>
      </c>
      <c r="AI52" s="117">
        <v>545</v>
      </c>
      <c r="AJ52" s="50">
        <v>384.98482942999999</v>
      </c>
      <c r="AK52" s="52" t="s">
        <v>30</v>
      </c>
      <c r="AL52" s="117">
        <v>128</v>
      </c>
      <c r="AM52" s="50">
        <v>206.80110156000001</v>
      </c>
      <c r="AN52" s="117">
        <v>61</v>
      </c>
      <c r="AO52" s="50">
        <v>85.268301679000004</v>
      </c>
      <c r="AP52" s="117">
        <v>59</v>
      </c>
      <c r="AQ52" s="50">
        <v>98.640350725999994</v>
      </c>
      <c r="AR52" s="117">
        <v>174</v>
      </c>
      <c r="AS52" s="50">
        <v>264.60094734</v>
      </c>
      <c r="AT52" s="117">
        <v>588</v>
      </c>
      <c r="AU52" s="50">
        <v>497.71418052000001</v>
      </c>
      <c r="AV52" s="52" t="s">
        <v>30</v>
      </c>
      <c r="AW52" s="117">
        <v>3089</v>
      </c>
      <c r="AX52" s="50">
        <v>1092.1566800000001</v>
      </c>
      <c r="AY52" s="117">
        <v>3982</v>
      </c>
      <c r="AZ52" s="50">
        <v>1481.8935730000001</v>
      </c>
      <c r="BA52" s="117">
        <v>800</v>
      </c>
      <c r="BB52" s="50">
        <v>434.24790884999999</v>
      </c>
      <c r="BC52" s="117">
        <v>722</v>
      </c>
      <c r="BD52" s="50">
        <v>526.89224173000002</v>
      </c>
      <c r="BE52" s="117">
        <v>295</v>
      </c>
      <c r="BF52" s="50">
        <v>414.73236162000001</v>
      </c>
      <c r="BG52" s="52" t="s">
        <v>30</v>
      </c>
      <c r="BH52" s="117">
        <v>314</v>
      </c>
      <c r="BI52" s="50">
        <v>276.21798433999999</v>
      </c>
      <c r="BJ52" s="117">
        <v>0</v>
      </c>
      <c r="BK52" s="50">
        <v>279</v>
      </c>
      <c r="BL52" s="117">
        <v>137</v>
      </c>
      <c r="BM52" s="50">
        <v>230.73551320999999</v>
      </c>
      <c r="BN52" s="117">
        <v>299</v>
      </c>
      <c r="BO52" s="50">
        <v>287.04448699</v>
      </c>
      <c r="BP52" s="117">
        <v>477</v>
      </c>
      <c r="BQ52" s="50">
        <v>334.84761931999998</v>
      </c>
      <c r="BR52" s="52" t="s">
        <v>30</v>
      </c>
      <c r="BS52" s="117">
        <v>663534</v>
      </c>
      <c r="BT52" s="50">
        <v>21716.170279000002</v>
      </c>
      <c r="BU52" s="117">
        <v>360</v>
      </c>
      <c r="BV52" s="50">
        <v>414.78129436</v>
      </c>
      <c r="BW52" s="117">
        <v>41692</v>
      </c>
      <c r="BX52" s="50">
        <v>4979.6888601999999</v>
      </c>
      <c r="BY52" s="117">
        <v>3499</v>
      </c>
      <c r="BZ52" s="50">
        <v>1721.0732215</v>
      </c>
      <c r="CA52" s="117">
        <v>53</v>
      </c>
      <c r="CB52" s="50">
        <v>91.797043259999995</v>
      </c>
      <c r="CC52" s="52" t="s">
        <v>30</v>
      </c>
      <c r="CD52" s="117">
        <v>2122</v>
      </c>
      <c r="CE52" s="50">
        <v>938.32276565999996</v>
      </c>
      <c r="CF52" s="117">
        <v>277</v>
      </c>
      <c r="CG52" s="50">
        <v>308.96936342999999</v>
      </c>
      <c r="CH52" s="117">
        <v>199</v>
      </c>
      <c r="CI52" s="50">
        <v>220.8837494</v>
      </c>
      <c r="CJ52" s="117">
        <v>19947</v>
      </c>
      <c r="CK52" s="50">
        <v>3271.5774929999998</v>
      </c>
      <c r="CL52" s="117">
        <v>5506</v>
      </c>
      <c r="CM52" s="50">
        <v>1852.0753582</v>
      </c>
      <c r="CN52" s="52" t="s">
        <v>30</v>
      </c>
      <c r="CO52" s="117">
        <v>534</v>
      </c>
      <c r="CP52" s="50">
        <v>417.39715374999997</v>
      </c>
      <c r="CQ52" s="117">
        <v>1326</v>
      </c>
      <c r="CR52" s="50">
        <v>939.12976523999998</v>
      </c>
      <c r="CS52" s="117">
        <v>0</v>
      </c>
      <c r="CT52" s="50">
        <v>279</v>
      </c>
      <c r="CU52" s="117">
        <v>494</v>
      </c>
      <c r="CV52" s="50">
        <v>540.25754567000001</v>
      </c>
      <c r="CW52" s="117">
        <v>3368</v>
      </c>
      <c r="CX52" s="50">
        <v>1155.6283059</v>
      </c>
      <c r="CY52" s="52" t="s">
        <v>30</v>
      </c>
      <c r="CZ52" s="117">
        <v>129</v>
      </c>
      <c r="DA52" s="50">
        <v>148.68243115000001</v>
      </c>
      <c r="DB52" s="117">
        <v>65</v>
      </c>
      <c r="DC52" s="50">
        <v>106.08783425999999</v>
      </c>
      <c r="DD52" s="117">
        <v>3378</v>
      </c>
      <c r="DE52" s="50">
        <v>1118.0010476</v>
      </c>
      <c r="DF52" s="117">
        <v>1060</v>
      </c>
      <c r="DG52" s="50">
        <v>662.33489526000005</v>
      </c>
      <c r="DH52" s="117">
        <v>683</v>
      </c>
      <c r="DI52" s="50">
        <v>873.68418549</v>
      </c>
      <c r="DJ52" s="52" t="s">
        <v>30</v>
      </c>
      <c r="DK52" s="117">
        <v>117</v>
      </c>
      <c r="DL52" s="50">
        <v>141.71128406</v>
      </c>
      <c r="DM52" s="117">
        <v>78</v>
      </c>
      <c r="DN52" s="50">
        <v>128.4464835</v>
      </c>
    </row>
    <row r="53" spans="1:118" x14ac:dyDescent="0.2">
      <c r="A53" s="52" t="s">
        <v>31</v>
      </c>
      <c r="B53" s="196">
        <f>INDEX($10:$10,1,MATCH($A53,$7:$7,0))-INDEX($E$12:$DN$77,MATCH($A53,$A$12:$A$77,0),MATCH($A53,$E$7:$DN$7,0))</f>
        <v>65986</v>
      </c>
      <c r="C53" s="196">
        <f t="shared" si="13"/>
        <v>64797</v>
      </c>
      <c r="D53" s="196">
        <f t="shared" si="14"/>
        <v>-1189</v>
      </c>
      <c r="E53" s="117">
        <v>2420</v>
      </c>
      <c r="F53" s="50">
        <v>2011.9652977999999</v>
      </c>
      <c r="G53" s="117">
        <v>588</v>
      </c>
      <c r="H53" s="50">
        <v>831.39372464999997</v>
      </c>
      <c r="I53" s="117">
        <v>9402</v>
      </c>
      <c r="J53" s="50">
        <v>2548.9274999999998</v>
      </c>
      <c r="K53" s="117">
        <v>290</v>
      </c>
      <c r="L53" s="50">
        <v>306.64869418000001</v>
      </c>
      <c r="M53" s="117">
        <v>8439</v>
      </c>
      <c r="N53" s="50">
        <v>2347.5148564000001</v>
      </c>
      <c r="O53" s="52" t="s">
        <v>31</v>
      </c>
      <c r="P53" s="117">
        <v>3269</v>
      </c>
      <c r="Q53" s="50">
        <v>1375.7762064999999</v>
      </c>
      <c r="R53" s="117">
        <v>42</v>
      </c>
      <c r="S53" s="50">
        <v>69.036124827999998</v>
      </c>
      <c r="T53" s="117">
        <v>49</v>
      </c>
      <c r="U53" s="50">
        <v>80.405843250000004</v>
      </c>
      <c r="V53" s="117">
        <v>366</v>
      </c>
      <c r="W53" s="50">
        <v>392.03425193999999</v>
      </c>
      <c r="X53" s="117">
        <v>1911</v>
      </c>
      <c r="Y53" s="50">
        <v>792.12514977000001</v>
      </c>
      <c r="Z53" s="52" t="s">
        <v>31</v>
      </c>
      <c r="AA53" s="117">
        <v>1347</v>
      </c>
      <c r="AB53" s="50">
        <v>800.65869499999997</v>
      </c>
      <c r="AC53" s="117">
        <v>263</v>
      </c>
      <c r="AD53" s="50">
        <v>302.13169155000003</v>
      </c>
      <c r="AE53" s="117">
        <v>200</v>
      </c>
      <c r="AF53" s="50">
        <v>215.64437952</v>
      </c>
      <c r="AG53" s="117">
        <v>1807</v>
      </c>
      <c r="AH53" s="50">
        <v>1223.8327385</v>
      </c>
      <c r="AI53" s="117">
        <v>1434</v>
      </c>
      <c r="AJ53" s="50">
        <v>1124.8908853999999</v>
      </c>
      <c r="AK53" s="52" t="s">
        <v>31</v>
      </c>
      <c r="AL53" s="117">
        <v>647</v>
      </c>
      <c r="AM53" s="50">
        <v>469.59304763</v>
      </c>
      <c r="AN53" s="117">
        <v>234</v>
      </c>
      <c r="AO53" s="50">
        <v>261.71324457999998</v>
      </c>
      <c r="AP53" s="117">
        <v>123</v>
      </c>
      <c r="AQ53" s="50">
        <v>215.30844406</v>
      </c>
      <c r="AR53" s="117">
        <v>45</v>
      </c>
      <c r="AS53" s="50">
        <v>67.240066701000003</v>
      </c>
      <c r="AT53" s="117">
        <v>63</v>
      </c>
      <c r="AU53" s="50">
        <v>100.79904448000001</v>
      </c>
      <c r="AV53" s="52" t="s">
        <v>31</v>
      </c>
      <c r="AW53" s="117">
        <v>670</v>
      </c>
      <c r="AX53" s="50">
        <v>816.44790407000005</v>
      </c>
      <c r="AY53" s="117">
        <v>821</v>
      </c>
      <c r="AZ53" s="50">
        <v>474.66759331999998</v>
      </c>
      <c r="BA53" s="117">
        <v>683</v>
      </c>
      <c r="BB53" s="50">
        <v>494.02954297000002</v>
      </c>
      <c r="BC53" s="117">
        <v>516</v>
      </c>
      <c r="BD53" s="50">
        <v>421.05396991999999</v>
      </c>
      <c r="BE53" s="117">
        <v>436</v>
      </c>
      <c r="BF53" s="50">
        <v>433.21083589</v>
      </c>
      <c r="BG53" s="52" t="s">
        <v>31</v>
      </c>
      <c r="BH53" s="117">
        <v>1941</v>
      </c>
      <c r="BI53" s="50">
        <v>1602.0274445</v>
      </c>
      <c r="BJ53" s="117">
        <v>763</v>
      </c>
      <c r="BK53" s="50">
        <v>577.82389981999995</v>
      </c>
      <c r="BL53" s="117">
        <v>934</v>
      </c>
      <c r="BM53" s="50">
        <v>851.15795633000005</v>
      </c>
      <c r="BN53" s="117">
        <v>3274</v>
      </c>
      <c r="BO53" s="50">
        <v>1242.4837018999999</v>
      </c>
      <c r="BP53" s="117">
        <v>0</v>
      </c>
      <c r="BQ53" s="50">
        <v>283</v>
      </c>
      <c r="BR53" s="52" t="s">
        <v>31</v>
      </c>
      <c r="BS53" s="117">
        <v>879</v>
      </c>
      <c r="BT53" s="50">
        <v>786.99076284</v>
      </c>
      <c r="BU53" s="117">
        <v>237011</v>
      </c>
      <c r="BV53" s="50">
        <v>13780.413397</v>
      </c>
      <c r="BW53" s="117">
        <v>300</v>
      </c>
      <c r="BX53" s="50">
        <v>270.87386393999998</v>
      </c>
      <c r="BY53" s="117">
        <v>510</v>
      </c>
      <c r="BZ53" s="50">
        <v>554.84779495999999</v>
      </c>
      <c r="CA53" s="117">
        <v>194</v>
      </c>
      <c r="CB53" s="50">
        <v>171.26693753000001</v>
      </c>
      <c r="CC53" s="52" t="s">
        <v>31</v>
      </c>
      <c r="CD53" s="117">
        <v>976</v>
      </c>
      <c r="CE53" s="50">
        <v>888.55341569999996</v>
      </c>
      <c r="CF53" s="117">
        <v>1180</v>
      </c>
      <c r="CG53" s="50">
        <v>863.21780566999996</v>
      </c>
      <c r="CH53" s="117">
        <v>1012</v>
      </c>
      <c r="CI53" s="50">
        <v>789.11920517999999</v>
      </c>
      <c r="CJ53" s="117">
        <v>452</v>
      </c>
      <c r="CK53" s="50">
        <v>383.40764937</v>
      </c>
      <c r="CL53" s="117">
        <v>305</v>
      </c>
      <c r="CM53" s="50">
        <v>340.10449591999998</v>
      </c>
      <c r="CN53" s="52" t="s">
        <v>31</v>
      </c>
      <c r="CO53" s="117">
        <v>0</v>
      </c>
      <c r="CP53" s="50">
        <v>283</v>
      </c>
      <c r="CQ53" s="117">
        <v>668</v>
      </c>
      <c r="CR53" s="50">
        <v>537.82456769999999</v>
      </c>
      <c r="CS53" s="117">
        <v>0</v>
      </c>
      <c r="CT53" s="50">
        <v>283</v>
      </c>
      <c r="CU53" s="117">
        <v>54</v>
      </c>
      <c r="CV53" s="50">
        <v>87.174136116</v>
      </c>
      <c r="CW53" s="117">
        <v>9796</v>
      </c>
      <c r="CX53" s="50">
        <v>2681.9460192000001</v>
      </c>
      <c r="CY53" s="52" t="s">
        <v>31</v>
      </c>
      <c r="CZ53" s="117">
        <v>2710</v>
      </c>
      <c r="DA53" s="50">
        <v>1523.3059728000001</v>
      </c>
      <c r="DB53" s="117">
        <v>166</v>
      </c>
      <c r="DC53" s="50">
        <v>203.419399</v>
      </c>
      <c r="DD53" s="117">
        <v>1196</v>
      </c>
      <c r="DE53" s="50">
        <v>659.01254094000001</v>
      </c>
      <c r="DF53" s="117">
        <v>1001</v>
      </c>
      <c r="DG53" s="50">
        <v>808.65529675000005</v>
      </c>
      <c r="DH53" s="117">
        <v>102</v>
      </c>
      <c r="DI53" s="50">
        <v>178.6859244</v>
      </c>
      <c r="DJ53" s="52" t="s">
        <v>31</v>
      </c>
      <c r="DK53" s="117">
        <v>262</v>
      </c>
      <c r="DL53" s="50">
        <v>317.23708778999998</v>
      </c>
      <c r="DM53" s="117">
        <v>57</v>
      </c>
      <c r="DN53" s="50">
        <v>99.331987075000001</v>
      </c>
    </row>
    <row r="54" spans="1:118" x14ac:dyDescent="0.2">
      <c r="A54" s="52" t="s">
        <v>32</v>
      </c>
      <c r="B54" s="196">
        <f>INDEX($10:$10,1,MATCH($A54,$7:$7,0))-INDEX($E$12:$DN$77,MATCH($A54,$A$12:$A$77,0),MATCH($A54,$E$7:$DN$7,0))</f>
        <v>382520</v>
      </c>
      <c r="C54" s="196">
        <f t="shared" si="13"/>
        <v>277482</v>
      </c>
      <c r="D54" s="196">
        <f t="shared" si="14"/>
        <v>-105038</v>
      </c>
      <c r="E54" s="117">
        <v>2626</v>
      </c>
      <c r="F54" s="50">
        <v>1415.7617742</v>
      </c>
      <c r="G54" s="117">
        <v>2993</v>
      </c>
      <c r="H54" s="50">
        <v>1391.5927062000001</v>
      </c>
      <c r="I54" s="117">
        <v>4099</v>
      </c>
      <c r="J54" s="50">
        <v>1337.3940545999999</v>
      </c>
      <c r="K54" s="117">
        <v>759</v>
      </c>
      <c r="L54" s="50">
        <v>390.69615779999998</v>
      </c>
      <c r="M54" s="117">
        <v>22916</v>
      </c>
      <c r="N54" s="50">
        <v>3539.5073606000001</v>
      </c>
      <c r="O54" s="52" t="s">
        <v>32</v>
      </c>
      <c r="P54" s="117">
        <v>3047</v>
      </c>
      <c r="Q54" s="50">
        <v>963.04115210999998</v>
      </c>
      <c r="R54" s="117">
        <v>12522</v>
      </c>
      <c r="S54" s="50">
        <v>2638.1835396000001</v>
      </c>
      <c r="T54" s="117">
        <v>893</v>
      </c>
      <c r="U54" s="50">
        <v>672.00958054</v>
      </c>
      <c r="V54" s="117">
        <v>3573</v>
      </c>
      <c r="W54" s="50">
        <v>1148.2394588</v>
      </c>
      <c r="X54" s="117">
        <v>30875</v>
      </c>
      <c r="Y54" s="50">
        <v>4819.1657605999999</v>
      </c>
      <c r="Z54" s="52" t="s">
        <v>32</v>
      </c>
      <c r="AA54" s="117">
        <v>8175</v>
      </c>
      <c r="AB54" s="50">
        <v>2411.3342069999999</v>
      </c>
      <c r="AC54" s="117">
        <v>1327</v>
      </c>
      <c r="AD54" s="50">
        <v>593.60401101000002</v>
      </c>
      <c r="AE54" s="117">
        <v>607</v>
      </c>
      <c r="AF54" s="50">
        <v>445.56609806</v>
      </c>
      <c r="AG54" s="117">
        <v>6982</v>
      </c>
      <c r="AH54" s="50">
        <v>1893.3679165999999</v>
      </c>
      <c r="AI54" s="117">
        <v>2566</v>
      </c>
      <c r="AJ54" s="50">
        <v>948.36925049000001</v>
      </c>
      <c r="AK54" s="52" t="s">
        <v>32</v>
      </c>
      <c r="AL54" s="117">
        <v>846</v>
      </c>
      <c r="AM54" s="50">
        <v>578.14542438000001</v>
      </c>
      <c r="AN54" s="117">
        <v>671</v>
      </c>
      <c r="AO54" s="50">
        <v>475.93264404000001</v>
      </c>
      <c r="AP54" s="117">
        <v>1811</v>
      </c>
      <c r="AQ54" s="50">
        <v>866.73682538000003</v>
      </c>
      <c r="AR54" s="117">
        <v>1525</v>
      </c>
      <c r="AS54" s="50">
        <v>756.01952229000005</v>
      </c>
      <c r="AT54" s="117">
        <v>1557</v>
      </c>
      <c r="AU54" s="50">
        <v>693.11992525000005</v>
      </c>
      <c r="AV54" s="52" t="s">
        <v>32</v>
      </c>
      <c r="AW54" s="117">
        <v>6982</v>
      </c>
      <c r="AX54" s="50">
        <v>1990.3323654000001</v>
      </c>
      <c r="AY54" s="117">
        <v>17239</v>
      </c>
      <c r="AZ54" s="50">
        <v>2788.2343357</v>
      </c>
      <c r="BA54" s="117">
        <v>7467</v>
      </c>
      <c r="BB54" s="50">
        <v>2598.9932029000001</v>
      </c>
      <c r="BC54" s="117">
        <v>1921</v>
      </c>
      <c r="BD54" s="50">
        <v>1053.2133535999999</v>
      </c>
      <c r="BE54" s="117">
        <v>205</v>
      </c>
      <c r="BF54" s="50">
        <v>269.81084198999997</v>
      </c>
      <c r="BG54" s="52" t="s">
        <v>32</v>
      </c>
      <c r="BH54" s="117">
        <v>2225</v>
      </c>
      <c r="BI54" s="50">
        <v>884.57678197999996</v>
      </c>
      <c r="BJ54" s="117">
        <v>889</v>
      </c>
      <c r="BK54" s="50">
        <v>751.59346128000004</v>
      </c>
      <c r="BL54" s="117">
        <v>315</v>
      </c>
      <c r="BM54" s="50">
        <v>234.31955350000001</v>
      </c>
      <c r="BN54" s="117">
        <v>3137</v>
      </c>
      <c r="BO54" s="50">
        <v>1298.1379165000001</v>
      </c>
      <c r="BP54" s="117">
        <v>2285</v>
      </c>
      <c r="BQ54" s="50">
        <v>987.76531370999999</v>
      </c>
      <c r="BR54" s="52" t="s">
        <v>32</v>
      </c>
      <c r="BS54" s="117">
        <v>36630</v>
      </c>
      <c r="BT54" s="50">
        <v>5044.8682213000002</v>
      </c>
      <c r="BU54" s="117">
        <v>1248</v>
      </c>
      <c r="BV54" s="50">
        <v>750.10286439000004</v>
      </c>
      <c r="BW54" s="117">
        <v>1750107</v>
      </c>
      <c r="BX54" s="50">
        <v>36274.948861999997</v>
      </c>
      <c r="BY54" s="117">
        <v>11518</v>
      </c>
      <c r="BZ54" s="50">
        <v>3147.9993052999998</v>
      </c>
      <c r="CA54" s="117">
        <v>0</v>
      </c>
      <c r="CB54" s="50">
        <v>277</v>
      </c>
      <c r="CC54" s="52" t="s">
        <v>32</v>
      </c>
      <c r="CD54" s="117">
        <v>5822</v>
      </c>
      <c r="CE54" s="50">
        <v>1769.391165</v>
      </c>
      <c r="CF54" s="117">
        <v>1777</v>
      </c>
      <c r="CG54" s="50">
        <v>1220.2254739</v>
      </c>
      <c r="CH54" s="117">
        <v>807</v>
      </c>
      <c r="CI54" s="50">
        <v>443.36244342999998</v>
      </c>
      <c r="CJ54" s="117">
        <v>21961</v>
      </c>
      <c r="CK54" s="50">
        <v>3403.8333879000002</v>
      </c>
      <c r="CL54" s="117">
        <v>5818</v>
      </c>
      <c r="CM54" s="50">
        <v>1523.2798593</v>
      </c>
      <c r="CN54" s="52" t="s">
        <v>32</v>
      </c>
      <c r="CO54" s="117">
        <v>2620</v>
      </c>
      <c r="CP54" s="50">
        <v>943.28974678999998</v>
      </c>
      <c r="CQ54" s="117">
        <v>3874</v>
      </c>
      <c r="CR54" s="50">
        <v>1146.2832857000001</v>
      </c>
      <c r="CS54" s="117">
        <v>219</v>
      </c>
      <c r="CT54" s="50">
        <v>268.16729253</v>
      </c>
      <c r="CU54" s="117">
        <v>2736</v>
      </c>
      <c r="CV54" s="50">
        <v>1155.8286714000001</v>
      </c>
      <c r="CW54" s="117">
        <v>10249</v>
      </c>
      <c r="CX54" s="50">
        <v>3136.2633381999999</v>
      </c>
      <c r="CY54" s="52" t="s">
        <v>32</v>
      </c>
      <c r="CZ54" s="117">
        <v>497</v>
      </c>
      <c r="DA54" s="50">
        <v>452.11755901999999</v>
      </c>
      <c r="DB54" s="117">
        <v>4407</v>
      </c>
      <c r="DC54" s="50">
        <v>1282.9507286999999</v>
      </c>
      <c r="DD54" s="117">
        <v>8902</v>
      </c>
      <c r="DE54" s="50">
        <v>2334.5493483</v>
      </c>
      <c r="DF54" s="117">
        <v>2163</v>
      </c>
      <c r="DG54" s="50">
        <v>833.73032099</v>
      </c>
      <c r="DH54" s="117">
        <v>995</v>
      </c>
      <c r="DI54" s="50">
        <v>583.99226066000006</v>
      </c>
      <c r="DJ54" s="52" t="s">
        <v>32</v>
      </c>
      <c r="DK54" s="117">
        <v>1894</v>
      </c>
      <c r="DL54" s="50">
        <v>828.58088275</v>
      </c>
      <c r="DM54" s="117">
        <v>310</v>
      </c>
      <c r="DN54" s="50">
        <v>270.47897181000002</v>
      </c>
    </row>
    <row r="55" spans="1:118" x14ac:dyDescent="0.2">
      <c r="A55" s="52" t="s">
        <v>33</v>
      </c>
      <c r="B55" s="196">
        <f>INDEX($10:$10,1,MATCH($A55,$7:$7,0))-INDEX($E$12:$DN$77,MATCH($A55,$A$12:$A$77,0),MATCH($A55,$E$7:$DN$7,0))</f>
        <v>228778</v>
      </c>
      <c r="C55" s="196">
        <f t="shared" si="13"/>
        <v>284171</v>
      </c>
      <c r="D55" s="196">
        <f t="shared" si="14"/>
        <v>55393</v>
      </c>
      <c r="E55" s="117">
        <v>5102</v>
      </c>
      <c r="F55" s="50">
        <v>1861.3259321999999</v>
      </c>
      <c r="G55" s="117">
        <v>1184</v>
      </c>
      <c r="H55" s="50">
        <v>678.48852081999996</v>
      </c>
      <c r="I55" s="117">
        <v>3016</v>
      </c>
      <c r="J55" s="50">
        <v>1437.4747106</v>
      </c>
      <c r="K55" s="117">
        <v>1522</v>
      </c>
      <c r="L55" s="50">
        <v>923.26055483000005</v>
      </c>
      <c r="M55" s="117">
        <v>13044</v>
      </c>
      <c r="N55" s="50">
        <v>2560.2074968000002</v>
      </c>
      <c r="O55" s="52" t="s">
        <v>33</v>
      </c>
      <c r="P55" s="117">
        <v>2978</v>
      </c>
      <c r="Q55" s="50">
        <v>1001.0804247</v>
      </c>
      <c r="R55" s="117">
        <v>4669</v>
      </c>
      <c r="S55" s="50">
        <v>1753.0357951999999</v>
      </c>
      <c r="T55" s="117">
        <v>1890</v>
      </c>
      <c r="U55" s="50">
        <v>762.83609317000003</v>
      </c>
      <c r="V55" s="117">
        <v>1654</v>
      </c>
      <c r="W55" s="50">
        <v>684.71986333999996</v>
      </c>
      <c r="X55" s="117">
        <v>24457</v>
      </c>
      <c r="Y55" s="50">
        <v>3413.0854677000002</v>
      </c>
      <c r="Z55" s="52" t="s">
        <v>33</v>
      </c>
      <c r="AA55" s="117">
        <v>14511</v>
      </c>
      <c r="AB55" s="50">
        <v>3369.7232361000001</v>
      </c>
      <c r="AC55" s="117">
        <v>1211</v>
      </c>
      <c r="AD55" s="50">
        <v>687.90489549999995</v>
      </c>
      <c r="AE55" s="117">
        <v>118</v>
      </c>
      <c r="AF55" s="50">
        <v>142.57937267</v>
      </c>
      <c r="AG55" s="117">
        <v>4708</v>
      </c>
      <c r="AH55" s="50">
        <v>2146.1727824999998</v>
      </c>
      <c r="AI55" s="117">
        <v>2927</v>
      </c>
      <c r="AJ55" s="50">
        <v>976.21991056000002</v>
      </c>
      <c r="AK55" s="52" t="s">
        <v>33</v>
      </c>
      <c r="AL55" s="117">
        <v>1463</v>
      </c>
      <c r="AM55" s="50">
        <v>883.63269315000002</v>
      </c>
      <c r="AN55" s="117">
        <v>2982</v>
      </c>
      <c r="AO55" s="50">
        <v>1370.5482142000001</v>
      </c>
      <c r="AP55" s="117">
        <v>5790</v>
      </c>
      <c r="AQ55" s="50">
        <v>2121.4762446</v>
      </c>
      <c r="AR55" s="117">
        <v>1913</v>
      </c>
      <c r="AS55" s="50">
        <v>1065.1703995</v>
      </c>
      <c r="AT55" s="117">
        <v>1338</v>
      </c>
      <c r="AU55" s="50">
        <v>1060.8178883</v>
      </c>
      <c r="AV55" s="52" t="s">
        <v>33</v>
      </c>
      <c r="AW55" s="117">
        <v>9570</v>
      </c>
      <c r="AX55" s="50">
        <v>2155.2086011000001</v>
      </c>
      <c r="AY55" s="117">
        <v>5673</v>
      </c>
      <c r="AZ55" s="50">
        <v>1439.1483482000001</v>
      </c>
      <c r="BA55" s="117">
        <v>9510</v>
      </c>
      <c r="BB55" s="50">
        <v>2121.521749</v>
      </c>
      <c r="BC55" s="117">
        <v>1089</v>
      </c>
      <c r="BD55" s="50">
        <v>560.63895133000005</v>
      </c>
      <c r="BE55" s="117">
        <v>2983</v>
      </c>
      <c r="BF55" s="50">
        <v>1503.3701258999999</v>
      </c>
      <c r="BG55" s="52" t="s">
        <v>33</v>
      </c>
      <c r="BH55" s="117">
        <v>3945</v>
      </c>
      <c r="BI55" s="50">
        <v>1616.3252183</v>
      </c>
      <c r="BJ55" s="117">
        <v>50</v>
      </c>
      <c r="BK55" s="50">
        <v>88.530195462999998</v>
      </c>
      <c r="BL55" s="117">
        <v>228</v>
      </c>
      <c r="BM55" s="50">
        <v>227.69824745</v>
      </c>
      <c r="BN55" s="117">
        <v>2159</v>
      </c>
      <c r="BO55" s="50">
        <v>1373.3276367000001</v>
      </c>
      <c r="BP55" s="117">
        <v>1746</v>
      </c>
      <c r="BQ55" s="50">
        <v>888.57823558999996</v>
      </c>
      <c r="BR55" s="52" t="s">
        <v>33</v>
      </c>
      <c r="BS55" s="117">
        <v>13266</v>
      </c>
      <c r="BT55" s="50">
        <v>3224.2619387</v>
      </c>
      <c r="BU55" s="117">
        <v>1432</v>
      </c>
      <c r="BV55" s="50">
        <v>644.84765844000003</v>
      </c>
      <c r="BW55" s="117">
        <v>20865</v>
      </c>
      <c r="BX55" s="50">
        <v>4404.7010836999998</v>
      </c>
      <c r="BY55" s="117">
        <v>1121447</v>
      </c>
      <c r="BZ55" s="50">
        <v>25092.247209000001</v>
      </c>
      <c r="CA55" s="117">
        <v>117</v>
      </c>
      <c r="CB55" s="50">
        <v>143.94125994999999</v>
      </c>
      <c r="CC55" s="52" t="s">
        <v>33</v>
      </c>
      <c r="CD55" s="117">
        <v>11709</v>
      </c>
      <c r="CE55" s="50">
        <v>2499.1743910999999</v>
      </c>
      <c r="CF55" s="117">
        <v>1620</v>
      </c>
      <c r="CG55" s="50">
        <v>861.74381282000002</v>
      </c>
      <c r="CH55" s="117">
        <v>1728</v>
      </c>
      <c r="CI55" s="50">
        <v>1259.5348856000001</v>
      </c>
      <c r="CJ55" s="117">
        <v>10774</v>
      </c>
      <c r="CK55" s="50">
        <v>2731.5984830000002</v>
      </c>
      <c r="CL55" s="117">
        <v>2496</v>
      </c>
      <c r="CM55" s="50">
        <v>1302.1669755</v>
      </c>
      <c r="CN55" s="52" t="s">
        <v>33</v>
      </c>
      <c r="CO55" s="117">
        <v>1717</v>
      </c>
      <c r="CP55" s="50">
        <v>1157.5840572</v>
      </c>
      <c r="CQ55" s="117">
        <v>22374</v>
      </c>
      <c r="CR55" s="50">
        <v>3954.9820432000001</v>
      </c>
      <c r="CS55" s="117">
        <v>339</v>
      </c>
      <c r="CT55" s="50">
        <v>404.67367782999997</v>
      </c>
      <c r="CU55" s="117">
        <v>7780</v>
      </c>
      <c r="CV55" s="50">
        <v>2288.2831612999998</v>
      </c>
      <c r="CW55" s="117">
        <v>13658</v>
      </c>
      <c r="CX55" s="50">
        <v>3802.1680375000001</v>
      </c>
      <c r="CY55" s="52" t="s">
        <v>33</v>
      </c>
      <c r="CZ55" s="117">
        <v>195</v>
      </c>
      <c r="DA55" s="50">
        <v>192.39468801000001</v>
      </c>
      <c r="DB55" s="117">
        <v>2190</v>
      </c>
      <c r="DC55" s="50">
        <v>1609.5190187000001</v>
      </c>
      <c r="DD55" s="117">
        <v>27787</v>
      </c>
      <c r="DE55" s="50">
        <v>4088.2679014</v>
      </c>
      <c r="DF55" s="117">
        <v>2000</v>
      </c>
      <c r="DG55" s="50">
        <v>938.22160756999995</v>
      </c>
      <c r="DH55" s="117">
        <v>5260</v>
      </c>
      <c r="DI55" s="50">
        <v>1936.2069630999999</v>
      </c>
      <c r="DJ55" s="52" t="s">
        <v>33</v>
      </c>
      <c r="DK55" s="117">
        <v>3007</v>
      </c>
      <c r="DL55" s="50">
        <v>1677.7119837</v>
      </c>
      <c r="DM55" s="117">
        <v>427</v>
      </c>
      <c r="DN55" s="50">
        <v>388.92475861000003</v>
      </c>
    </row>
    <row r="56" spans="1:118" x14ac:dyDescent="0.2">
      <c r="A56" s="52" t="s">
        <v>34</v>
      </c>
      <c r="B56" s="196">
        <f>INDEX($10:$10,1,MATCH($A56,$7:$7,0))-INDEX($E$12:$DN$77,MATCH($A56,$A$12:$A$77,0),MATCH($A56,$E$7:$DN$7,0))</f>
        <v>21343</v>
      </c>
      <c r="C56" s="196">
        <f t="shared" si="13"/>
        <v>29970</v>
      </c>
      <c r="D56" s="196">
        <f t="shared" si="14"/>
        <v>8627</v>
      </c>
      <c r="E56" s="117">
        <v>312</v>
      </c>
      <c r="F56" s="50">
        <v>351.55116383000001</v>
      </c>
      <c r="G56" s="117">
        <v>922</v>
      </c>
      <c r="H56" s="50">
        <v>1164.9995802999999</v>
      </c>
      <c r="I56" s="117">
        <v>776</v>
      </c>
      <c r="J56" s="50">
        <v>514.89393442999994</v>
      </c>
      <c r="K56" s="117">
        <v>4</v>
      </c>
      <c r="L56" s="50">
        <v>17.602268675000001</v>
      </c>
      <c r="M56" s="117">
        <v>1344</v>
      </c>
      <c r="N56" s="50">
        <v>825.68546050999998</v>
      </c>
      <c r="O56" s="52" t="s">
        <v>34</v>
      </c>
      <c r="P56" s="117">
        <v>468</v>
      </c>
      <c r="Q56" s="50">
        <v>523.61877145000005</v>
      </c>
      <c r="R56" s="117">
        <v>84</v>
      </c>
      <c r="S56" s="50">
        <v>95.743380913999999</v>
      </c>
      <c r="T56" s="117">
        <v>0</v>
      </c>
      <c r="U56" s="50">
        <v>208</v>
      </c>
      <c r="V56" s="117">
        <v>0</v>
      </c>
      <c r="W56" s="50">
        <v>208</v>
      </c>
      <c r="X56" s="117">
        <v>979</v>
      </c>
      <c r="Y56" s="50">
        <v>957.41268207999997</v>
      </c>
      <c r="Z56" s="52" t="s">
        <v>34</v>
      </c>
      <c r="AA56" s="117">
        <v>392</v>
      </c>
      <c r="AB56" s="50">
        <v>337.91459308999998</v>
      </c>
      <c r="AC56" s="117">
        <v>0</v>
      </c>
      <c r="AD56" s="50">
        <v>208</v>
      </c>
      <c r="AE56" s="117">
        <v>257</v>
      </c>
      <c r="AF56" s="50">
        <v>240.62448008999999</v>
      </c>
      <c r="AG56" s="117">
        <v>568</v>
      </c>
      <c r="AH56" s="50">
        <v>342.22840301999997</v>
      </c>
      <c r="AI56" s="117">
        <v>181</v>
      </c>
      <c r="AJ56" s="50">
        <v>209.56841616</v>
      </c>
      <c r="AK56" s="52" t="s">
        <v>34</v>
      </c>
      <c r="AL56" s="117">
        <v>513</v>
      </c>
      <c r="AM56" s="50">
        <v>656.37499531000003</v>
      </c>
      <c r="AN56" s="117">
        <v>114</v>
      </c>
      <c r="AO56" s="50">
        <v>122.71578719</v>
      </c>
      <c r="AP56" s="117">
        <v>327</v>
      </c>
      <c r="AQ56" s="50">
        <v>580.77376729000002</v>
      </c>
      <c r="AR56" s="117">
        <v>83</v>
      </c>
      <c r="AS56" s="50">
        <v>108.14670893</v>
      </c>
      <c r="AT56" s="117">
        <v>0</v>
      </c>
      <c r="AU56" s="50">
        <v>208</v>
      </c>
      <c r="AV56" s="52" t="s">
        <v>34</v>
      </c>
      <c r="AW56" s="117">
        <v>294</v>
      </c>
      <c r="AX56" s="50">
        <v>285.75974876999999</v>
      </c>
      <c r="AY56" s="117">
        <v>0</v>
      </c>
      <c r="AZ56" s="50">
        <v>208</v>
      </c>
      <c r="BA56" s="117">
        <v>637</v>
      </c>
      <c r="BB56" s="50">
        <v>490.87320950999998</v>
      </c>
      <c r="BC56" s="117">
        <v>13564</v>
      </c>
      <c r="BD56" s="50">
        <v>2051.6078339000001</v>
      </c>
      <c r="BE56" s="117">
        <v>113</v>
      </c>
      <c r="BF56" s="50">
        <v>122.17821537</v>
      </c>
      <c r="BG56" s="52" t="s">
        <v>34</v>
      </c>
      <c r="BH56" s="117">
        <v>63</v>
      </c>
      <c r="BI56" s="50">
        <v>76.259545811999999</v>
      </c>
      <c r="BJ56" s="117">
        <v>1689</v>
      </c>
      <c r="BK56" s="50">
        <v>1079.7595675</v>
      </c>
      <c r="BL56" s="117">
        <v>100</v>
      </c>
      <c r="BM56" s="50">
        <v>127.74619237</v>
      </c>
      <c r="BN56" s="117">
        <v>207</v>
      </c>
      <c r="BO56" s="50">
        <v>282.23929004000001</v>
      </c>
      <c r="BP56" s="117">
        <v>0</v>
      </c>
      <c r="BQ56" s="50">
        <v>208</v>
      </c>
      <c r="BR56" s="52" t="s">
        <v>34</v>
      </c>
      <c r="BS56" s="117">
        <v>203</v>
      </c>
      <c r="BT56" s="50">
        <v>226.43829822999999</v>
      </c>
      <c r="BU56" s="117">
        <v>337</v>
      </c>
      <c r="BV56" s="50">
        <v>329.10957988000001</v>
      </c>
      <c r="BW56" s="117">
        <v>66</v>
      </c>
      <c r="BX56" s="50">
        <v>89.372866653000003</v>
      </c>
      <c r="BY56" s="117">
        <v>299</v>
      </c>
      <c r="BZ56" s="50">
        <v>292.48798514999999</v>
      </c>
      <c r="CA56" s="117">
        <v>79725</v>
      </c>
      <c r="CB56" s="50">
        <v>5632.1052624000004</v>
      </c>
      <c r="CC56" s="52" t="s">
        <v>34</v>
      </c>
      <c r="CD56" s="117">
        <v>314</v>
      </c>
      <c r="CE56" s="50">
        <v>362.17038932999998</v>
      </c>
      <c r="CF56" s="117">
        <v>0</v>
      </c>
      <c r="CG56" s="50">
        <v>208</v>
      </c>
      <c r="CH56" s="117">
        <v>122</v>
      </c>
      <c r="CI56" s="50">
        <v>127.03671593999999</v>
      </c>
      <c r="CJ56" s="117">
        <v>191</v>
      </c>
      <c r="CK56" s="50">
        <v>209.13346353</v>
      </c>
      <c r="CL56" s="117">
        <v>0</v>
      </c>
      <c r="CM56" s="50">
        <v>208</v>
      </c>
      <c r="CN56" s="52" t="s">
        <v>34</v>
      </c>
      <c r="CO56" s="117">
        <v>0</v>
      </c>
      <c r="CP56" s="50">
        <v>208</v>
      </c>
      <c r="CQ56" s="117">
        <v>22</v>
      </c>
      <c r="CR56" s="50">
        <v>42.044153354000002</v>
      </c>
      <c r="CS56" s="117">
        <v>1222</v>
      </c>
      <c r="CT56" s="50">
        <v>606.14924196000004</v>
      </c>
      <c r="CU56" s="117">
        <v>96</v>
      </c>
      <c r="CV56" s="50">
        <v>126.54798004</v>
      </c>
      <c r="CW56" s="117">
        <v>1270</v>
      </c>
      <c r="CX56" s="50">
        <v>719.67020378999996</v>
      </c>
      <c r="CY56" s="52" t="s">
        <v>34</v>
      </c>
      <c r="CZ56" s="117">
        <v>280</v>
      </c>
      <c r="DA56" s="50">
        <v>327.74411296</v>
      </c>
      <c r="DB56" s="117">
        <v>0</v>
      </c>
      <c r="DC56" s="50">
        <v>208</v>
      </c>
      <c r="DD56" s="117">
        <v>85</v>
      </c>
      <c r="DE56" s="50">
        <v>103.51743331</v>
      </c>
      <c r="DF56" s="117">
        <v>390</v>
      </c>
      <c r="DG56" s="50">
        <v>209.77716978000001</v>
      </c>
      <c r="DH56" s="117">
        <v>141</v>
      </c>
      <c r="DI56" s="50">
        <v>252.20752458999999</v>
      </c>
      <c r="DJ56" s="52" t="s">
        <v>34</v>
      </c>
      <c r="DK56" s="117">
        <v>365</v>
      </c>
      <c r="DL56" s="50">
        <v>228.07733686</v>
      </c>
      <c r="DM56" s="117">
        <v>576</v>
      </c>
      <c r="DN56" s="50">
        <v>445.37854764000002</v>
      </c>
    </row>
    <row r="57" spans="1:118" x14ac:dyDescent="0.2">
      <c r="A57" s="52"/>
      <c r="B57" s="52"/>
      <c r="C57" s="52"/>
      <c r="D57" s="52"/>
      <c r="E57" s="117"/>
      <c r="F57" s="50"/>
      <c r="G57" s="117"/>
      <c r="H57" s="50"/>
      <c r="I57" s="117"/>
      <c r="J57" s="50"/>
      <c r="K57" s="117"/>
      <c r="L57" s="50"/>
      <c r="M57" s="117"/>
      <c r="N57" s="50"/>
      <c r="O57" s="52"/>
      <c r="P57" s="117"/>
      <c r="Q57" s="50"/>
      <c r="R57" s="117"/>
      <c r="S57" s="50"/>
      <c r="T57" s="117"/>
      <c r="U57" s="50"/>
      <c r="V57" s="117"/>
      <c r="W57" s="50"/>
      <c r="X57" s="117"/>
      <c r="Y57" s="50"/>
      <c r="Z57" s="52"/>
      <c r="AA57" s="117"/>
      <c r="AB57" s="50"/>
      <c r="AC57" s="117"/>
      <c r="AD57" s="50"/>
      <c r="AE57" s="117"/>
      <c r="AF57" s="50"/>
      <c r="AG57" s="117"/>
      <c r="AH57" s="50"/>
      <c r="AI57" s="117"/>
      <c r="AJ57" s="50"/>
      <c r="AK57" s="52"/>
      <c r="AL57" s="117"/>
      <c r="AM57" s="50"/>
      <c r="AN57" s="117"/>
      <c r="AO57" s="50"/>
      <c r="AP57" s="117"/>
      <c r="AQ57" s="50"/>
      <c r="AR57" s="117"/>
      <c r="AS57" s="50"/>
      <c r="AT57" s="117"/>
      <c r="AU57" s="50"/>
      <c r="AV57" s="52"/>
      <c r="AW57" s="117"/>
      <c r="AX57" s="50"/>
      <c r="AY57" s="117"/>
      <c r="AZ57" s="50"/>
      <c r="BA57" s="117"/>
      <c r="BB57" s="50"/>
      <c r="BC57" s="117"/>
      <c r="BD57" s="50"/>
      <c r="BE57" s="117"/>
      <c r="BF57" s="50"/>
      <c r="BG57" s="52"/>
      <c r="BH57" s="117"/>
      <c r="BI57" s="50"/>
      <c r="BJ57" s="117"/>
      <c r="BK57" s="50"/>
      <c r="BL57" s="117"/>
      <c r="BM57" s="50"/>
      <c r="BN57" s="117"/>
      <c r="BO57" s="50"/>
      <c r="BP57" s="117"/>
      <c r="BQ57" s="50"/>
      <c r="BR57" s="52"/>
      <c r="BS57" s="117"/>
      <c r="BT57" s="50"/>
      <c r="BU57" s="117"/>
      <c r="BV57" s="50"/>
      <c r="BW57" s="117"/>
      <c r="BX57" s="50"/>
      <c r="BY57" s="117"/>
      <c r="BZ57" s="50"/>
      <c r="CA57" s="117"/>
      <c r="CB57" s="50"/>
      <c r="CC57" s="52"/>
      <c r="CD57" s="117"/>
      <c r="CE57" s="50"/>
      <c r="CF57" s="117"/>
      <c r="CG57" s="50"/>
      <c r="CH57" s="117"/>
      <c r="CI57" s="50"/>
      <c r="CJ57" s="117"/>
      <c r="CK57" s="50"/>
      <c r="CL57" s="117"/>
      <c r="CM57" s="50"/>
      <c r="CN57" s="52"/>
      <c r="CO57" s="117"/>
      <c r="CP57" s="50"/>
      <c r="CQ57" s="117"/>
      <c r="CR57" s="50"/>
      <c r="CS57" s="117"/>
      <c r="CT57" s="50"/>
      <c r="CU57" s="117"/>
      <c r="CV57" s="50"/>
      <c r="CW57" s="117"/>
      <c r="CX57" s="50"/>
      <c r="CY57" s="52"/>
      <c r="CZ57" s="117"/>
      <c r="DA57" s="50"/>
      <c r="DB57" s="117"/>
      <c r="DC57" s="50"/>
      <c r="DD57" s="117"/>
      <c r="DE57" s="50"/>
      <c r="DF57" s="117"/>
      <c r="DG57" s="50"/>
      <c r="DH57" s="117"/>
      <c r="DI57" s="50"/>
      <c r="DJ57" s="52"/>
      <c r="DK57" s="117"/>
      <c r="DL57" s="50"/>
      <c r="DM57" s="117"/>
      <c r="DN57" s="50"/>
    </row>
    <row r="58" spans="1:118" x14ac:dyDescent="0.2">
      <c r="A58" s="52" t="s">
        <v>35</v>
      </c>
      <c r="B58" s="196">
        <f>INDEX($10:$10,1,MATCH($A58,$7:$7,0))-INDEX($E$12:$DN$77,MATCH($A58,$A$12:$A$77,0),MATCH($A58,$E$7:$DN$7,0))</f>
        <v>206357</v>
      </c>
      <c r="C58" s="196">
        <f t="shared" ref="C58:C62" si="15">SUM(E58,G58,I58,K58,M58,P58,R58,T58,V58,X58,AA58,AC58,AE58,AG58,AI58,AL58,AN58,AP58,AR58,AT58,AW58,AY58,BA58,BC58,BE58,BH58,BJ58,BL58,BN58,BP58,BS58,BU58,BW58,BY58,CA58,CD58,CF58,CH58,CJ58,CL58,CO58,CQ58,CS58,CU58,CW58,CZ58,DB58,DD58,DF58,DH58,DK58,DM58)-INDEX($E$12:$DN$77,MATCH($A58,$A$12:$A$77,0),MATCH($A58,$E$7:$DN$7,0))</f>
        <v>171894</v>
      </c>
      <c r="D58" s="196">
        <f t="shared" ref="D58:D62" si="16">C58-B58</f>
        <v>-34463</v>
      </c>
      <c r="E58" s="117">
        <v>2326</v>
      </c>
      <c r="F58" s="50">
        <v>1197.3337911000001</v>
      </c>
      <c r="G58" s="117">
        <v>1311</v>
      </c>
      <c r="H58" s="50">
        <v>792.73213937000003</v>
      </c>
      <c r="I58" s="117">
        <v>3845</v>
      </c>
      <c r="J58" s="50">
        <v>1656.3212887</v>
      </c>
      <c r="K58" s="117">
        <v>930</v>
      </c>
      <c r="L58" s="50">
        <v>763.41293561999998</v>
      </c>
      <c r="M58" s="117">
        <v>7763</v>
      </c>
      <c r="N58" s="50">
        <v>2040.6020120000001</v>
      </c>
      <c r="O58" s="52" t="s">
        <v>35</v>
      </c>
      <c r="P58" s="117">
        <v>1788</v>
      </c>
      <c r="Q58" s="50">
        <v>818.86317181000004</v>
      </c>
      <c r="R58" s="117">
        <v>1164</v>
      </c>
      <c r="S58" s="50">
        <v>645.54356706999999</v>
      </c>
      <c r="T58" s="117">
        <v>598</v>
      </c>
      <c r="U58" s="50">
        <v>448.29192792999999</v>
      </c>
      <c r="V58" s="117">
        <v>218</v>
      </c>
      <c r="W58" s="50">
        <v>224.68616557999999</v>
      </c>
      <c r="X58" s="117">
        <v>13641</v>
      </c>
      <c r="Y58" s="50">
        <v>2705.4626416000001</v>
      </c>
      <c r="Z58" s="52" t="s">
        <v>35</v>
      </c>
      <c r="AA58" s="117">
        <v>4774</v>
      </c>
      <c r="AB58" s="50">
        <v>1213.8380764000001</v>
      </c>
      <c r="AC58" s="117">
        <v>590</v>
      </c>
      <c r="AD58" s="50">
        <v>510.24985901999997</v>
      </c>
      <c r="AE58" s="117">
        <v>962</v>
      </c>
      <c r="AF58" s="50">
        <v>710.55069982999999</v>
      </c>
      <c r="AG58" s="117">
        <v>6871</v>
      </c>
      <c r="AH58" s="50">
        <v>1666.2999872</v>
      </c>
      <c r="AI58" s="117">
        <v>10204</v>
      </c>
      <c r="AJ58" s="50">
        <v>2129.4197459000002</v>
      </c>
      <c r="AK58" s="52" t="s">
        <v>35</v>
      </c>
      <c r="AL58" s="117">
        <v>744</v>
      </c>
      <c r="AM58" s="50">
        <v>422.04542020000002</v>
      </c>
      <c r="AN58" s="117">
        <v>1521</v>
      </c>
      <c r="AO58" s="50">
        <v>1221.1698799000001</v>
      </c>
      <c r="AP58" s="117">
        <v>10490</v>
      </c>
      <c r="AQ58" s="50">
        <v>1987.7929449999999</v>
      </c>
      <c r="AR58" s="117">
        <v>896</v>
      </c>
      <c r="AS58" s="50">
        <v>495.94567531000001</v>
      </c>
      <c r="AT58" s="117">
        <v>431</v>
      </c>
      <c r="AU58" s="50">
        <v>312.33910910999998</v>
      </c>
      <c r="AV58" s="52" t="s">
        <v>35</v>
      </c>
      <c r="AW58" s="117">
        <v>3273</v>
      </c>
      <c r="AX58" s="50">
        <v>1469.9911817</v>
      </c>
      <c r="AY58" s="117">
        <v>3360</v>
      </c>
      <c r="AZ58" s="50">
        <v>1085.8131502000001</v>
      </c>
      <c r="BA58" s="117">
        <v>15255</v>
      </c>
      <c r="BB58" s="50">
        <v>2602.1929980999998</v>
      </c>
      <c r="BC58" s="117">
        <v>2764</v>
      </c>
      <c r="BD58" s="50">
        <v>1285.1269686999999</v>
      </c>
      <c r="BE58" s="117">
        <v>879</v>
      </c>
      <c r="BF58" s="50">
        <v>691.67819507000002</v>
      </c>
      <c r="BG58" s="52" t="s">
        <v>35</v>
      </c>
      <c r="BH58" s="117">
        <v>2545</v>
      </c>
      <c r="BI58" s="50">
        <v>1190.6154426999999</v>
      </c>
      <c r="BJ58" s="117">
        <v>239</v>
      </c>
      <c r="BK58" s="50">
        <v>238.01137717</v>
      </c>
      <c r="BL58" s="117">
        <v>480</v>
      </c>
      <c r="BM58" s="50">
        <v>582.82758578999994</v>
      </c>
      <c r="BN58" s="117">
        <v>1503</v>
      </c>
      <c r="BO58" s="50">
        <v>885.29217342000004</v>
      </c>
      <c r="BP58" s="117">
        <v>823</v>
      </c>
      <c r="BQ58" s="50">
        <v>641.93435089000002</v>
      </c>
      <c r="BR58" s="52" t="s">
        <v>35</v>
      </c>
      <c r="BS58" s="117">
        <v>2187</v>
      </c>
      <c r="BT58" s="50">
        <v>951.19257053000001</v>
      </c>
      <c r="BU58" s="117">
        <v>689</v>
      </c>
      <c r="BV58" s="50">
        <v>558.05506704000004</v>
      </c>
      <c r="BW58" s="117">
        <v>10451</v>
      </c>
      <c r="BX58" s="50">
        <v>2530.8847043000001</v>
      </c>
      <c r="BY58" s="117">
        <v>5793</v>
      </c>
      <c r="BZ58" s="50">
        <v>2281.2985497999998</v>
      </c>
      <c r="CA58" s="117">
        <v>232</v>
      </c>
      <c r="CB58" s="50">
        <v>384.50375117999999</v>
      </c>
      <c r="CC58" s="52" t="s">
        <v>35</v>
      </c>
      <c r="CD58" s="117">
        <v>1449735</v>
      </c>
      <c r="CE58" s="50">
        <v>30781.221383</v>
      </c>
      <c r="CF58" s="117">
        <v>382</v>
      </c>
      <c r="CG58" s="50">
        <v>301.90724931</v>
      </c>
      <c r="CH58" s="117">
        <v>990</v>
      </c>
      <c r="CI58" s="50">
        <v>585.01528890999998</v>
      </c>
      <c r="CJ58" s="117">
        <v>10965</v>
      </c>
      <c r="CK58" s="50">
        <v>1934.8071193000001</v>
      </c>
      <c r="CL58" s="117">
        <v>1936</v>
      </c>
      <c r="CM58" s="50">
        <v>1213.1231481</v>
      </c>
      <c r="CN58" s="52" t="s">
        <v>35</v>
      </c>
      <c r="CO58" s="117">
        <v>336</v>
      </c>
      <c r="CP58" s="50">
        <v>442.49842606999999</v>
      </c>
      <c r="CQ58" s="117">
        <v>3473</v>
      </c>
      <c r="CR58" s="50">
        <v>1712.2164467</v>
      </c>
      <c r="CS58" s="117">
        <v>791</v>
      </c>
      <c r="CT58" s="50">
        <v>624.17486870000005</v>
      </c>
      <c r="CU58" s="117">
        <v>8025</v>
      </c>
      <c r="CV58" s="50">
        <v>2710.2799547999998</v>
      </c>
      <c r="CW58" s="117">
        <v>5372</v>
      </c>
      <c r="CX58" s="50">
        <v>1595.6484313000001</v>
      </c>
      <c r="CY58" s="52" t="s">
        <v>35</v>
      </c>
      <c r="CZ58" s="117">
        <v>1162</v>
      </c>
      <c r="DA58" s="50">
        <v>703.58353825999995</v>
      </c>
      <c r="DB58" s="117">
        <v>503</v>
      </c>
      <c r="DC58" s="50">
        <v>600.25878693000004</v>
      </c>
      <c r="DD58" s="117">
        <v>7827</v>
      </c>
      <c r="DE58" s="50">
        <v>1948.8290423000001</v>
      </c>
      <c r="DF58" s="117">
        <v>1620</v>
      </c>
      <c r="DG58" s="50">
        <v>1414.0869611999999</v>
      </c>
      <c r="DH58" s="117">
        <v>5679</v>
      </c>
      <c r="DI58" s="50">
        <v>1533.9072834999999</v>
      </c>
      <c r="DJ58" s="52" t="s">
        <v>35</v>
      </c>
      <c r="DK58" s="117">
        <v>1157</v>
      </c>
      <c r="DL58" s="50">
        <v>837.83509422999998</v>
      </c>
      <c r="DM58" s="117">
        <v>136</v>
      </c>
      <c r="DN58" s="50">
        <v>189.1317244</v>
      </c>
    </row>
    <row r="59" spans="1:118" x14ac:dyDescent="0.2">
      <c r="A59" s="52" t="s">
        <v>36</v>
      </c>
      <c r="B59" s="196">
        <f>INDEX($10:$10,1,MATCH($A59,$7:$7,0))-INDEX($E$12:$DN$77,MATCH($A59,$A$12:$A$77,0),MATCH($A59,$E$7:$DN$7,0))</f>
        <v>90004</v>
      </c>
      <c r="C59" s="196">
        <f t="shared" si="15"/>
        <v>117850</v>
      </c>
      <c r="D59" s="196">
        <f t="shared" si="16"/>
        <v>27846</v>
      </c>
      <c r="E59" s="117">
        <v>1313</v>
      </c>
      <c r="F59" s="50">
        <v>950.08655090000002</v>
      </c>
      <c r="G59" s="117">
        <v>765</v>
      </c>
      <c r="H59" s="50">
        <v>587.69993452999995</v>
      </c>
      <c r="I59" s="117">
        <v>4401</v>
      </c>
      <c r="J59" s="50">
        <v>1594.6938328000001</v>
      </c>
      <c r="K59" s="117">
        <v>7671</v>
      </c>
      <c r="L59" s="50">
        <v>2134.1150275</v>
      </c>
      <c r="M59" s="117">
        <v>9264</v>
      </c>
      <c r="N59" s="50">
        <v>1898.4206938</v>
      </c>
      <c r="O59" s="52" t="s">
        <v>36</v>
      </c>
      <c r="P59" s="117">
        <v>4385</v>
      </c>
      <c r="Q59" s="50">
        <v>2007.8818719999999</v>
      </c>
      <c r="R59" s="117">
        <v>0</v>
      </c>
      <c r="S59" s="50">
        <v>251</v>
      </c>
      <c r="T59" s="117">
        <v>43</v>
      </c>
      <c r="U59" s="50">
        <v>69.822450830999998</v>
      </c>
      <c r="V59" s="117">
        <v>87</v>
      </c>
      <c r="W59" s="50">
        <v>103.8977364</v>
      </c>
      <c r="X59" s="117">
        <v>4103</v>
      </c>
      <c r="Y59" s="50">
        <v>1537.0098235</v>
      </c>
      <c r="Z59" s="52" t="s">
        <v>36</v>
      </c>
      <c r="AA59" s="117">
        <v>3389</v>
      </c>
      <c r="AB59" s="50">
        <v>1416.4175519999999</v>
      </c>
      <c r="AC59" s="117">
        <v>247</v>
      </c>
      <c r="AD59" s="50">
        <v>246.0839728</v>
      </c>
      <c r="AE59" s="117">
        <v>189</v>
      </c>
      <c r="AF59" s="50">
        <v>204.02476827000001</v>
      </c>
      <c r="AG59" s="117">
        <v>2314</v>
      </c>
      <c r="AH59" s="50">
        <v>1457.9985878</v>
      </c>
      <c r="AI59" s="117">
        <v>782</v>
      </c>
      <c r="AJ59" s="50">
        <v>503.69795240000002</v>
      </c>
      <c r="AK59" s="52" t="s">
        <v>36</v>
      </c>
      <c r="AL59" s="117">
        <v>2370</v>
      </c>
      <c r="AM59" s="50">
        <v>1455.9887472999999</v>
      </c>
      <c r="AN59" s="117">
        <v>5696</v>
      </c>
      <c r="AO59" s="50">
        <v>1396.3484417</v>
      </c>
      <c r="AP59" s="117">
        <v>1431</v>
      </c>
      <c r="AQ59" s="50">
        <v>1381.7290086</v>
      </c>
      <c r="AR59" s="117">
        <v>1676</v>
      </c>
      <c r="AS59" s="50">
        <v>753.85263716999998</v>
      </c>
      <c r="AT59" s="117">
        <v>41</v>
      </c>
      <c r="AU59" s="50">
        <v>67.669309920000003</v>
      </c>
      <c r="AV59" s="52" t="s">
        <v>36</v>
      </c>
      <c r="AW59" s="117">
        <v>1776</v>
      </c>
      <c r="AX59" s="50">
        <v>1003.6209576</v>
      </c>
      <c r="AY59" s="117">
        <v>525</v>
      </c>
      <c r="AZ59" s="50">
        <v>348.94149308999999</v>
      </c>
      <c r="BA59" s="117">
        <v>893</v>
      </c>
      <c r="BB59" s="50">
        <v>425.00828180000002</v>
      </c>
      <c r="BC59" s="117">
        <v>562</v>
      </c>
      <c r="BD59" s="50">
        <v>522.35316634000003</v>
      </c>
      <c r="BE59" s="117">
        <v>1325</v>
      </c>
      <c r="BF59" s="50">
        <v>761.95584954000003</v>
      </c>
      <c r="BG59" s="52" t="s">
        <v>36</v>
      </c>
      <c r="BH59" s="117">
        <v>5505</v>
      </c>
      <c r="BI59" s="50">
        <v>1487.3622981000001</v>
      </c>
      <c r="BJ59" s="117">
        <v>138</v>
      </c>
      <c r="BK59" s="50">
        <v>136.89375308000001</v>
      </c>
      <c r="BL59" s="117">
        <v>437</v>
      </c>
      <c r="BM59" s="50">
        <v>483.98810254</v>
      </c>
      <c r="BN59" s="117">
        <v>1364</v>
      </c>
      <c r="BO59" s="50">
        <v>1174.1560715999999</v>
      </c>
      <c r="BP59" s="117">
        <v>28</v>
      </c>
      <c r="BQ59" s="50">
        <v>53.774141694999997</v>
      </c>
      <c r="BR59" s="52" t="s">
        <v>36</v>
      </c>
      <c r="BS59" s="117">
        <v>1033</v>
      </c>
      <c r="BT59" s="50">
        <v>871.99082235000003</v>
      </c>
      <c r="BU59" s="117">
        <v>2776</v>
      </c>
      <c r="BV59" s="50">
        <v>1426.0729765000001</v>
      </c>
      <c r="BW59" s="117">
        <v>2076</v>
      </c>
      <c r="BX59" s="50">
        <v>1215.3967031</v>
      </c>
      <c r="BY59" s="117">
        <v>2096</v>
      </c>
      <c r="BZ59" s="50">
        <v>1228.2133927</v>
      </c>
      <c r="CA59" s="117">
        <v>272</v>
      </c>
      <c r="CB59" s="50">
        <v>307.34636064</v>
      </c>
      <c r="CC59" s="52" t="s">
        <v>36</v>
      </c>
      <c r="CD59" s="117">
        <v>1573</v>
      </c>
      <c r="CE59" s="50">
        <v>696.11154226999997</v>
      </c>
      <c r="CF59" s="117">
        <v>542454</v>
      </c>
      <c r="CG59" s="50">
        <v>16864.257201</v>
      </c>
      <c r="CH59" s="117">
        <v>2081</v>
      </c>
      <c r="CI59" s="50">
        <v>1543.6104485000001</v>
      </c>
      <c r="CJ59" s="117">
        <v>1180</v>
      </c>
      <c r="CK59" s="50">
        <v>599.71689444000003</v>
      </c>
      <c r="CL59" s="117">
        <v>0</v>
      </c>
      <c r="CM59" s="50">
        <v>251</v>
      </c>
      <c r="CN59" s="52" t="s">
        <v>36</v>
      </c>
      <c r="CO59" s="117">
        <v>147</v>
      </c>
      <c r="CP59" s="50">
        <v>170.37824945</v>
      </c>
      <c r="CQ59" s="117">
        <v>690</v>
      </c>
      <c r="CR59" s="50">
        <v>495.91825668000001</v>
      </c>
      <c r="CS59" s="117">
        <v>332</v>
      </c>
      <c r="CT59" s="50">
        <v>327.63614121000001</v>
      </c>
      <c r="CU59" s="117">
        <v>1091</v>
      </c>
      <c r="CV59" s="50">
        <v>522.83058574999995</v>
      </c>
      <c r="CW59" s="117">
        <v>32437</v>
      </c>
      <c r="CX59" s="50">
        <v>5060.2145779000002</v>
      </c>
      <c r="CY59" s="52" t="s">
        <v>36</v>
      </c>
      <c r="CZ59" s="117">
        <v>1420</v>
      </c>
      <c r="DA59" s="50">
        <v>672.30709265999997</v>
      </c>
      <c r="DB59" s="117">
        <v>232</v>
      </c>
      <c r="DC59" s="50">
        <v>295.04509238000003</v>
      </c>
      <c r="DD59" s="117">
        <v>2351</v>
      </c>
      <c r="DE59" s="50">
        <v>1315.1129432</v>
      </c>
      <c r="DF59" s="117">
        <v>1989</v>
      </c>
      <c r="DG59" s="50">
        <v>1315.0406152999999</v>
      </c>
      <c r="DH59" s="117">
        <v>115</v>
      </c>
      <c r="DI59" s="50">
        <v>175.16469498000001</v>
      </c>
      <c r="DJ59" s="52" t="s">
        <v>36</v>
      </c>
      <c r="DK59" s="117">
        <v>393</v>
      </c>
      <c r="DL59" s="50">
        <v>297.80361440000001</v>
      </c>
      <c r="DM59" s="117">
        <v>846</v>
      </c>
      <c r="DN59" s="50">
        <v>834.24071083000001</v>
      </c>
    </row>
    <row r="60" spans="1:118" x14ac:dyDescent="0.2">
      <c r="A60" s="52" t="s">
        <v>37</v>
      </c>
      <c r="B60" s="196">
        <f>INDEX($10:$10,1,MATCH($A60,$7:$7,0))-INDEX($E$12:$DN$77,MATCH($A60,$A$12:$A$77,0),MATCH($A60,$E$7:$DN$7,0))</f>
        <v>101288</v>
      </c>
      <c r="C60" s="196">
        <f t="shared" si="15"/>
        <v>127489</v>
      </c>
      <c r="D60" s="196">
        <f t="shared" si="16"/>
        <v>26201</v>
      </c>
      <c r="E60" s="117">
        <v>1178</v>
      </c>
      <c r="F60" s="50">
        <v>551.22180283</v>
      </c>
      <c r="G60" s="117">
        <v>4826</v>
      </c>
      <c r="H60" s="50">
        <v>2608.4940111999999</v>
      </c>
      <c r="I60" s="117">
        <v>4833</v>
      </c>
      <c r="J60" s="50">
        <v>1771.7115466</v>
      </c>
      <c r="K60" s="117">
        <v>457</v>
      </c>
      <c r="L60" s="50">
        <v>391.27890606</v>
      </c>
      <c r="M60" s="117">
        <v>32088</v>
      </c>
      <c r="N60" s="50">
        <v>4316.1229939000004</v>
      </c>
      <c r="O60" s="52" t="s">
        <v>37</v>
      </c>
      <c r="P60" s="117">
        <v>2955</v>
      </c>
      <c r="Q60" s="50">
        <v>1194.628119</v>
      </c>
      <c r="R60" s="117">
        <v>787</v>
      </c>
      <c r="S60" s="50">
        <v>657.16123508999999</v>
      </c>
      <c r="T60" s="117">
        <v>0</v>
      </c>
      <c r="U60" s="50">
        <v>275</v>
      </c>
      <c r="V60" s="117">
        <v>283</v>
      </c>
      <c r="W60" s="50">
        <v>342.39520161000002</v>
      </c>
      <c r="X60" s="117">
        <v>3411</v>
      </c>
      <c r="Y60" s="50">
        <v>1120.5598851</v>
      </c>
      <c r="Z60" s="52" t="s">
        <v>37</v>
      </c>
      <c r="AA60" s="117">
        <v>362</v>
      </c>
      <c r="AB60" s="50">
        <v>279.07583778999998</v>
      </c>
      <c r="AC60" s="117">
        <v>3155</v>
      </c>
      <c r="AD60" s="50">
        <v>1765.5367805999999</v>
      </c>
      <c r="AE60" s="117">
        <v>5791</v>
      </c>
      <c r="AF60" s="50">
        <v>1488.0014785999999</v>
      </c>
      <c r="AG60" s="117">
        <v>1506</v>
      </c>
      <c r="AH60" s="50">
        <v>713.26932535000003</v>
      </c>
      <c r="AI60" s="117">
        <v>300</v>
      </c>
      <c r="AJ60" s="50">
        <v>335.71765987999999</v>
      </c>
      <c r="AK60" s="52" t="s">
        <v>37</v>
      </c>
      <c r="AL60" s="117">
        <v>487</v>
      </c>
      <c r="AM60" s="50">
        <v>395.41434077000002</v>
      </c>
      <c r="AN60" s="117">
        <v>1162</v>
      </c>
      <c r="AO60" s="50">
        <v>891.62421959000005</v>
      </c>
      <c r="AP60" s="117">
        <v>1942</v>
      </c>
      <c r="AQ60" s="50">
        <v>1239.4036871000001</v>
      </c>
      <c r="AR60" s="117">
        <v>1284</v>
      </c>
      <c r="AS60" s="50">
        <v>888.21683222000001</v>
      </c>
      <c r="AT60" s="117">
        <v>295</v>
      </c>
      <c r="AU60" s="50">
        <v>436.28333857000001</v>
      </c>
      <c r="AV60" s="52" t="s">
        <v>37</v>
      </c>
      <c r="AW60" s="117">
        <v>187</v>
      </c>
      <c r="AX60" s="50">
        <v>193.50927277</v>
      </c>
      <c r="AY60" s="117">
        <v>1325</v>
      </c>
      <c r="AZ60" s="50">
        <v>819.66282791000003</v>
      </c>
      <c r="BA60" s="117">
        <v>1625</v>
      </c>
      <c r="BB60" s="50">
        <v>684.37911463</v>
      </c>
      <c r="BC60" s="117">
        <v>1408</v>
      </c>
      <c r="BD60" s="50">
        <v>1061.9179612999999</v>
      </c>
      <c r="BE60" s="117">
        <v>94</v>
      </c>
      <c r="BF60" s="50">
        <v>108.84817205</v>
      </c>
      <c r="BG60" s="52" t="s">
        <v>37</v>
      </c>
      <c r="BH60" s="117">
        <v>401</v>
      </c>
      <c r="BI60" s="50">
        <v>314.76248621000002</v>
      </c>
      <c r="BJ60" s="117">
        <v>2163</v>
      </c>
      <c r="BK60" s="50">
        <v>1050.6116749</v>
      </c>
      <c r="BL60" s="117">
        <v>611</v>
      </c>
      <c r="BM60" s="50">
        <v>428.65019738000001</v>
      </c>
      <c r="BN60" s="117">
        <v>4062</v>
      </c>
      <c r="BO60" s="50">
        <v>1539.7511070999999</v>
      </c>
      <c r="BP60" s="117">
        <v>0</v>
      </c>
      <c r="BQ60" s="50">
        <v>275</v>
      </c>
      <c r="BR60" s="52" t="s">
        <v>37</v>
      </c>
      <c r="BS60" s="117">
        <v>788</v>
      </c>
      <c r="BT60" s="50">
        <v>751.45816467999998</v>
      </c>
      <c r="BU60" s="117">
        <v>1142</v>
      </c>
      <c r="BV60" s="50">
        <v>691.05645312000001</v>
      </c>
      <c r="BW60" s="117">
        <v>983</v>
      </c>
      <c r="BX60" s="50">
        <v>542.21992336000005</v>
      </c>
      <c r="BY60" s="117">
        <v>3120</v>
      </c>
      <c r="BZ60" s="50">
        <v>1481.5953019000001</v>
      </c>
      <c r="CA60" s="117">
        <v>0</v>
      </c>
      <c r="CB60" s="50">
        <v>275</v>
      </c>
      <c r="CC60" s="52" t="s">
        <v>37</v>
      </c>
      <c r="CD60" s="117">
        <v>1215</v>
      </c>
      <c r="CE60" s="50">
        <v>631.78633773000001</v>
      </c>
      <c r="CF60" s="117">
        <v>2361</v>
      </c>
      <c r="CG60" s="50">
        <v>2182.7189423999998</v>
      </c>
      <c r="CH60" s="117">
        <v>525774</v>
      </c>
      <c r="CI60" s="50">
        <v>19040.912526</v>
      </c>
      <c r="CJ60" s="117">
        <v>1471</v>
      </c>
      <c r="CK60" s="50">
        <v>830.09689373000003</v>
      </c>
      <c r="CL60" s="117">
        <v>314</v>
      </c>
      <c r="CM60" s="50">
        <v>387.15713669000002</v>
      </c>
      <c r="CN60" s="52" t="s">
        <v>37</v>
      </c>
      <c r="CO60" s="117">
        <v>55</v>
      </c>
      <c r="CP60" s="50">
        <v>90.643082505999999</v>
      </c>
      <c r="CQ60" s="117">
        <v>113</v>
      </c>
      <c r="CR60" s="50">
        <v>139.46020501999999</v>
      </c>
      <c r="CS60" s="117">
        <v>0</v>
      </c>
      <c r="CT60" s="50">
        <v>275</v>
      </c>
      <c r="CU60" s="117">
        <v>1037</v>
      </c>
      <c r="CV60" s="50">
        <v>712.67752637000001</v>
      </c>
      <c r="CW60" s="117">
        <v>5636</v>
      </c>
      <c r="CX60" s="50">
        <v>2135.8572245999999</v>
      </c>
      <c r="CY60" s="52" t="s">
        <v>37</v>
      </c>
      <c r="CZ60" s="117">
        <v>2239</v>
      </c>
      <c r="DA60" s="50">
        <v>1700.7685151000001</v>
      </c>
      <c r="DB60" s="117">
        <v>303</v>
      </c>
      <c r="DC60" s="50">
        <v>296.80901432000002</v>
      </c>
      <c r="DD60" s="117">
        <v>1115</v>
      </c>
      <c r="DE60" s="50">
        <v>806.60541579000005</v>
      </c>
      <c r="DF60" s="117">
        <v>23557</v>
      </c>
      <c r="DG60" s="50">
        <v>3643.6954974999999</v>
      </c>
      <c r="DH60" s="117">
        <v>901</v>
      </c>
      <c r="DI60" s="50">
        <v>1405.3616351000001</v>
      </c>
      <c r="DJ60" s="52" t="s">
        <v>37</v>
      </c>
      <c r="DK60" s="117">
        <v>769</v>
      </c>
      <c r="DL60" s="50">
        <v>799.21550912999999</v>
      </c>
      <c r="DM60" s="117">
        <v>1392</v>
      </c>
      <c r="DN60" s="50">
        <v>829.27295498000001</v>
      </c>
    </row>
    <row r="61" spans="1:118" x14ac:dyDescent="0.2">
      <c r="A61" s="52" t="s">
        <v>38</v>
      </c>
      <c r="B61" s="196">
        <f>INDEX($10:$10,1,MATCH($A61,$7:$7,0))-INDEX($E$12:$DN$77,MATCH($A61,$A$12:$A$77,0),MATCH($A61,$E$7:$DN$7,0))</f>
        <v>205772</v>
      </c>
      <c r="C61" s="196">
        <f t="shared" si="15"/>
        <v>232316</v>
      </c>
      <c r="D61" s="196">
        <f t="shared" si="16"/>
        <v>26544</v>
      </c>
      <c r="E61" s="117">
        <v>705</v>
      </c>
      <c r="F61" s="50">
        <v>373.01930191000002</v>
      </c>
      <c r="G61" s="117">
        <v>1185</v>
      </c>
      <c r="H61" s="50">
        <v>921.42256218</v>
      </c>
      <c r="I61" s="117">
        <v>2493</v>
      </c>
      <c r="J61" s="50">
        <v>939.36104255999999</v>
      </c>
      <c r="K61" s="117">
        <v>798</v>
      </c>
      <c r="L61" s="50">
        <v>739.18738982000002</v>
      </c>
      <c r="M61" s="117">
        <v>9955</v>
      </c>
      <c r="N61" s="50">
        <v>2499.3659253000001</v>
      </c>
      <c r="O61" s="52" t="s">
        <v>38</v>
      </c>
      <c r="P61" s="117">
        <v>3233</v>
      </c>
      <c r="Q61" s="50">
        <v>1050.4752845</v>
      </c>
      <c r="R61" s="117">
        <v>4552</v>
      </c>
      <c r="S61" s="50">
        <v>1208.7237918000001</v>
      </c>
      <c r="T61" s="117">
        <v>5805</v>
      </c>
      <c r="U61" s="50">
        <v>1965.8098613</v>
      </c>
      <c r="V61" s="117">
        <v>2153</v>
      </c>
      <c r="W61" s="50">
        <v>767.65710015000002</v>
      </c>
      <c r="X61" s="117">
        <v>15365</v>
      </c>
      <c r="Y61" s="50">
        <v>2940.1982865999998</v>
      </c>
      <c r="Z61" s="52" t="s">
        <v>38</v>
      </c>
      <c r="AA61" s="117">
        <v>5439</v>
      </c>
      <c r="AB61" s="50">
        <v>2222.1223589000001</v>
      </c>
      <c r="AC61" s="117">
        <v>506</v>
      </c>
      <c r="AD61" s="50">
        <v>365.69926147000001</v>
      </c>
      <c r="AE61" s="117">
        <v>753</v>
      </c>
      <c r="AF61" s="50">
        <v>834.70248562999996</v>
      </c>
      <c r="AG61" s="117">
        <v>3731</v>
      </c>
      <c r="AH61" s="50">
        <v>1340.2968490000001</v>
      </c>
      <c r="AI61" s="117">
        <v>1767</v>
      </c>
      <c r="AJ61" s="50">
        <v>740.85365164999996</v>
      </c>
      <c r="AK61" s="52" t="s">
        <v>38</v>
      </c>
      <c r="AL61" s="117">
        <v>349</v>
      </c>
      <c r="AM61" s="50">
        <v>263.05859483</v>
      </c>
      <c r="AN61" s="117">
        <v>1345</v>
      </c>
      <c r="AO61" s="50">
        <v>635.90740553000001</v>
      </c>
      <c r="AP61" s="117">
        <v>2274</v>
      </c>
      <c r="AQ61" s="50">
        <v>978.19541516000004</v>
      </c>
      <c r="AR61" s="117">
        <v>859</v>
      </c>
      <c r="AS61" s="50">
        <v>652.67787518</v>
      </c>
      <c r="AT61" s="117">
        <v>998</v>
      </c>
      <c r="AU61" s="50">
        <v>583.39084867999998</v>
      </c>
      <c r="AV61" s="52" t="s">
        <v>38</v>
      </c>
      <c r="AW61" s="117">
        <v>18826</v>
      </c>
      <c r="AX61" s="50">
        <v>2810.6789592</v>
      </c>
      <c r="AY61" s="117">
        <v>5320</v>
      </c>
      <c r="AZ61" s="50">
        <v>1287.722244</v>
      </c>
      <c r="BA61" s="117">
        <v>4431</v>
      </c>
      <c r="BB61" s="50">
        <v>1462.0969694999999</v>
      </c>
      <c r="BC61" s="117">
        <v>1007</v>
      </c>
      <c r="BD61" s="50">
        <v>501.60403746999998</v>
      </c>
      <c r="BE61" s="117">
        <v>1279</v>
      </c>
      <c r="BF61" s="50">
        <v>807.54707046999999</v>
      </c>
      <c r="BG61" s="52" t="s">
        <v>38</v>
      </c>
      <c r="BH61" s="117">
        <v>1116</v>
      </c>
      <c r="BI61" s="50">
        <v>719.88684638999996</v>
      </c>
      <c r="BJ61" s="117">
        <v>90</v>
      </c>
      <c r="BK61" s="50">
        <v>105.75507849</v>
      </c>
      <c r="BL61" s="117">
        <v>237</v>
      </c>
      <c r="BM61" s="50">
        <v>212.46211457999999</v>
      </c>
      <c r="BN61" s="117">
        <v>2401</v>
      </c>
      <c r="BO61" s="50">
        <v>1018.4352298</v>
      </c>
      <c r="BP61" s="117">
        <v>511</v>
      </c>
      <c r="BQ61" s="50">
        <v>453.29302532000003</v>
      </c>
      <c r="BR61" s="52" t="s">
        <v>38</v>
      </c>
      <c r="BS61" s="117">
        <v>38000</v>
      </c>
      <c r="BT61" s="50">
        <v>5220.7455861999997</v>
      </c>
      <c r="BU61" s="117">
        <v>270</v>
      </c>
      <c r="BV61" s="50">
        <v>229.17099512999999</v>
      </c>
      <c r="BW61" s="117">
        <v>31898</v>
      </c>
      <c r="BX61" s="50">
        <v>4091.0998199000001</v>
      </c>
      <c r="BY61" s="117">
        <v>8218</v>
      </c>
      <c r="BZ61" s="50">
        <v>2316.4653505000001</v>
      </c>
      <c r="CA61" s="117">
        <v>254</v>
      </c>
      <c r="CB61" s="50">
        <v>249.17189187</v>
      </c>
      <c r="CC61" s="52" t="s">
        <v>38</v>
      </c>
      <c r="CD61" s="117">
        <v>12275</v>
      </c>
      <c r="CE61" s="50">
        <v>2550.3946258999999</v>
      </c>
      <c r="CF61" s="117">
        <v>781</v>
      </c>
      <c r="CG61" s="50">
        <v>590.59829993999995</v>
      </c>
      <c r="CH61" s="117">
        <v>1803</v>
      </c>
      <c r="CI61" s="50">
        <v>524.29133316000002</v>
      </c>
      <c r="CJ61" s="117">
        <v>1265229</v>
      </c>
      <c r="CK61" s="50">
        <v>29298.066634999999</v>
      </c>
      <c r="CL61" s="117">
        <v>3568</v>
      </c>
      <c r="CM61" s="50">
        <v>1406.9360535000001</v>
      </c>
      <c r="CN61" s="52" t="s">
        <v>38</v>
      </c>
      <c r="CO61" s="117">
        <v>1406</v>
      </c>
      <c r="CP61" s="50">
        <v>856.20100886</v>
      </c>
      <c r="CQ61" s="117">
        <v>2895</v>
      </c>
      <c r="CR61" s="50">
        <v>1279.1377098</v>
      </c>
      <c r="CS61" s="117">
        <v>638</v>
      </c>
      <c r="CT61" s="50">
        <v>547.77203250000002</v>
      </c>
      <c r="CU61" s="117">
        <v>2016</v>
      </c>
      <c r="CV61" s="50">
        <v>962.04952851999997</v>
      </c>
      <c r="CW61" s="117">
        <v>6279</v>
      </c>
      <c r="CX61" s="50">
        <v>1689.0273314000001</v>
      </c>
      <c r="CY61" s="52" t="s">
        <v>38</v>
      </c>
      <c r="CZ61" s="117">
        <v>2374</v>
      </c>
      <c r="DA61" s="50">
        <v>1710.1736386</v>
      </c>
      <c r="DB61" s="117">
        <v>583</v>
      </c>
      <c r="DC61" s="50">
        <v>507.83070995000003</v>
      </c>
      <c r="DD61" s="117">
        <v>11607</v>
      </c>
      <c r="DE61" s="50">
        <v>2195.8526673000001</v>
      </c>
      <c r="DF61" s="117">
        <v>1491</v>
      </c>
      <c r="DG61" s="50">
        <v>730.72605343999999</v>
      </c>
      <c r="DH61" s="117">
        <v>4074</v>
      </c>
      <c r="DI61" s="50">
        <v>1686.1091116</v>
      </c>
      <c r="DJ61" s="52" t="s">
        <v>38</v>
      </c>
      <c r="DK61" s="117">
        <v>2252</v>
      </c>
      <c r="DL61" s="50">
        <v>1215.4015456</v>
      </c>
      <c r="DM61" s="117">
        <v>151</v>
      </c>
      <c r="DN61" s="50">
        <v>155.56299777000001</v>
      </c>
    </row>
    <row r="62" spans="1:118" x14ac:dyDescent="0.2">
      <c r="A62" s="52" t="s">
        <v>39</v>
      </c>
      <c r="B62" s="196">
        <f>INDEX($10:$10,1,MATCH($A62,$7:$7,0))-INDEX($E$12:$DN$77,MATCH($A62,$A$12:$A$77,0),MATCH($A62,$E$7:$DN$7,0))</f>
        <v>62074</v>
      </c>
      <c r="C62" s="196">
        <f t="shared" si="15"/>
        <v>32108</v>
      </c>
      <c r="D62" s="196">
        <f t="shared" si="16"/>
        <v>-29966</v>
      </c>
      <c r="E62" s="117">
        <v>0</v>
      </c>
      <c r="F62" s="50">
        <v>289</v>
      </c>
      <c r="G62" s="117">
        <v>0</v>
      </c>
      <c r="H62" s="50">
        <v>289</v>
      </c>
      <c r="I62" s="117">
        <v>774</v>
      </c>
      <c r="J62" s="50">
        <v>915.90130011999997</v>
      </c>
      <c r="K62" s="117">
        <v>60</v>
      </c>
      <c r="L62" s="50">
        <v>103.90880497000001</v>
      </c>
      <c r="M62" s="117">
        <v>668</v>
      </c>
      <c r="N62" s="50">
        <v>478.20421619000001</v>
      </c>
      <c r="O62" s="52" t="s">
        <v>39</v>
      </c>
      <c r="P62" s="117">
        <v>413</v>
      </c>
      <c r="Q62" s="50">
        <v>676.15053148000004</v>
      </c>
      <c r="R62" s="117">
        <v>1461</v>
      </c>
      <c r="S62" s="50">
        <v>1007.0681401000001</v>
      </c>
      <c r="T62" s="117">
        <v>0</v>
      </c>
      <c r="U62" s="50">
        <v>289</v>
      </c>
      <c r="V62" s="117">
        <v>0</v>
      </c>
      <c r="W62" s="50">
        <v>289</v>
      </c>
      <c r="X62" s="117">
        <v>11603</v>
      </c>
      <c r="Y62" s="50">
        <v>2735.0287904000002</v>
      </c>
      <c r="Z62" s="52" t="s">
        <v>39</v>
      </c>
      <c r="AA62" s="117">
        <v>724</v>
      </c>
      <c r="AB62" s="50">
        <v>686.22570466000002</v>
      </c>
      <c r="AC62" s="117">
        <v>0</v>
      </c>
      <c r="AD62" s="50">
        <v>289</v>
      </c>
      <c r="AE62" s="117">
        <v>0</v>
      </c>
      <c r="AF62" s="50">
        <v>289</v>
      </c>
      <c r="AG62" s="117">
        <v>667</v>
      </c>
      <c r="AH62" s="50">
        <v>600.47536192999996</v>
      </c>
      <c r="AI62" s="117">
        <v>0</v>
      </c>
      <c r="AJ62" s="50">
        <v>289</v>
      </c>
      <c r="AK62" s="52" t="s">
        <v>39</v>
      </c>
      <c r="AL62" s="117">
        <v>0</v>
      </c>
      <c r="AM62" s="50">
        <v>289</v>
      </c>
      <c r="AN62" s="117">
        <v>0</v>
      </c>
      <c r="AO62" s="50">
        <v>289</v>
      </c>
      <c r="AP62" s="117">
        <v>56</v>
      </c>
      <c r="AQ62" s="50">
        <v>92.864584597999993</v>
      </c>
      <c r="AR62" s="117">
        <v>0</v>
      </c>
      <c r="AS62" s="50">
        <v>289</v>
      </c>
      <c r="AT62" s="117">
        <v>113</v>
      </c>
      <c r="AU62" s="50">
        <v>200.73583902999999</v>
      </c>
      <c r="AV62" s="52" t="s">
        <v>39</v>
      </c>
      <c r="AW62" s="117">
        <v>427</v>
      </c>
      <c r="AX62" s="50">
        <v>393.46151127000002</v>
      </c>
      <c r="AY62" s="117">
        <v>2182</v>
      </c>
      <c r="AZ62" s="50">
        <v>974.40100014999996</v>
      </c>
      <c r="BA62" s="117">
        <v>0</v>
      </c>
      <c r="BB62" s="50">
        <v>289</v>
      </c>
      <c r="BC62" s="117">
        <v>0</v>
      </c>
      <c r="BD62" s="50">
        <v>289</v>
      </c>
      <c r="BE62" s="117">
        <v>0</v>
      </c>
      <c r="BF62" s="50">
        <v>289</v>
      </c>
      <c r="BG62" s="52" t="s">
        <v>39</v>
      </c>
      <c r="BH62" s="117">
        <v>0</v>
      </c>
      <c r="BI62" s="50">
        <v>289</v>
      </c>
      <c r="BJ62" s="117">
        <v>0</v>
      </c>
      <c r="BK62" s="50">
        <v>289</v>
      </c>
      <c r="BL62" s="117">
        <v>76</v>
      </c>
      <c r="BM62" s="50">
        <v>125.37447117000001</v>
      </c>
      <c r="BN62" s="117">
        <v>0</v>
      </c>
      <c r="BO62" s="50">
        <v>289</v>
      </c>
      <c r="BP62" s="117">
        <v>51</v>
      </c>
      <c r="BQ62" s="50">
        <v>89.950820180999997</v>
      </c>
      <c r="BR62" s="52" t="s">
        <v>39</v>
      </c>
      <c r="BS62" s="117">
        <v>2356</v>
      </c>
      <c r="BT62" s="50">
        <v>1242.1741815</v>
      </c>
      <c r="BU62" s="117">
        <v>53</v>
      </c>
      <c r="BV62" s="50">
        <v>96.344912975</v>
      </c>
      <c r="BW62" s="117">
        <v>3867</v>
      </c>
      <c r="BX62" s="50">
        <v>1473.5411056</v>
      </c>
      <c r="BY62" s="117">
        <v>452</v>
      </c>
      <c r="BZ62" s="50">
        <v>525.78302045999999</v>
      </c>
      <c r="CA62" s="117">
        <v>0</v>
      </c>
      <c r="CB62" s="50">
        <v>289</v>
      </c>
      <c r="CC62" s="52" t="s">
        <v>39</v>
      </c>
      <c r="CD62" s="117">
        <v>108</v>
      </c>
      <c r="CE62" s="50">
        <v>122.4486775</v>
      </c>
      <c r="CF62" s="117">
        <v>0</v>
      </c>
      <c r="CG62" s="50">
        <v>289</v>
      </c>
      <c r="CH62" s="117">
        <v>0</v>
      </c>
      <c r="CI62" s="50">
        <v>289</v>
      </c>
      <c r="CJ62" s="117">
        <v>1538</v>
      </c>
      <c r="CK62" s="50">
        <v>1007.5288609</v>
      </c>
      <c r="CL62" s="117">
        <v>250658</v>
      </c>
      <c r="CM62" s="50">
        <v>12921.667445999999</v>
      </c>
      <c r="CN62" s="52" t="s">
        <v>39</v>
      </c>
      <c r="CO62" s="117">
        <v>837</v>
      </c>
      <c r="CP62" s="50">
        <v>1389.5733789999999</v>
      </c>
      <c r="CQ62" s="117">
        <v>0</v>
      </c>
      <c r="CR62" s="50">
        <v>289</v>
      </c>
      <c r="CS62" s="117">
        <v>157</v>
      </c>
      <c r="CT62" s="50">
        <v>238.59986411</v>
      </c>
      <c r="CU62" s="117">
        <v>169</v>
      </c>
      <c r="CV62" s="50">
        <v>192.36936940000001</v>
      </c>
      <c r="CW62" s="117">
        <v>2182</v>
      </c>
      <c r="CX62" s="50">
        <v>1496.0721080000001</v>
      </c>
      <c r="CY62" s="52" t="s">
        <v>39</v>
      </c>
      <c r="CZ62" s="117">
        <v>0</v>
      </c>
      <c r="DA62" s="50">
        <v>289</v>
      </c>
      <c r="DB62" s="117">
        <v>0</v>
      </c>
      <c r="DC62" s="50">
        <v>289</v>
      </c>
      <c r="DD62" s="117">
        <v>697</v>
      </c>
      <c r="DE62" s="50">
        <v>818.44197330999998</v>
      </c>
      <c r="DF62" s="117">
        <v>226</v>
      </c>
      <c r="DG62" s="50">
        <v>366.30109297000001</v>
      </c>
      <c r="DH62" s="117">
        <v>0</v>
      </c>
      <c r="DI62" s="50">
        <v>289</v>
      </c>
      <c r="DJ62" s="52" t="s">
        <v>39</v>
      </c>
      <c r="DK62" s="117">
        <v>68</v>
      </c>
      <c r="DL62" s="50">
        <v>110.70373355</v>
      </c>
      <c r="DM62" s="117">
        <v>123</v>
      </c>
      <c r="DN62" s="50">
        <v>157.73268447999999</v>
      </c>
    </row>
    <row r="63" spans="1:118" x14ac:dyDescent="0.2">
      <c r="A63" s="52"/>
      <c r="B63" s="52"/>
      <c r="C63" s="52"/>
      <c r="D63" s="52"/>
      <c r="E63" s="117"/>
      <c r="F63" s="50"/>
      <c r="G63" s="117"/>
      <c r="H63" s="50"/>
      <c r="I63" s="117"/>
      <c r="J63" s="50"/>
      <c r="K63" s="117"/>
      <c r="L63" s="50"/>
      <c r="M63" s="117"/>
      <c r="N63" s="50"/>
      <c r="O63" s="52"/>
      <c r="P63" s="117"/>
      <c r="Q63" s="50"/>
      <c r="R63" s="117"/>
      <c r="S63" s="50"/>
      <c r="T63" s="117"/>
      <c r="U63" s="50"/>
      <c r="V63" s="117"/>
      <c r="W63" s="50"/>
      <c r="X63" s="117"/>
      <c r="Y63" s="50"/>
      <c r="Z63" s="52"/>
      <c r="AA63" s="117"/>
      <c r="AB63" s="50"/>
      <c r="AC63" s="117"/>
      <c r="AD63" s="50"/>
      <c r="AE63" s="117"/>
      <c r="AF63" s="50"/>
      <c r="AG63" s="117"/>
      <c r="AH63" s="50"/>
      <c r="AI63" s="117"/>
      <c r="AJ63" s="50"/>
      <c r="AK63" s="52"/>
      <c r="AL63" s="117"/>
      <c r="AM63" s="50"/>
      <c r="AN63" s="117"/>
      <c r="AO63" s="50"/>
      <c r="AP63" s="117"/>
      <c r="AQ63" s="50"/>
      <c r="AR63" s="117"/>
      <c r="AS63" s="50"/>
      <c r="AT63" s="117"/>
      <c r="AU63" s="50"/>
      <c r="AV63" s="52"/>
      <c r="AW63" s="117"/>
      <c r="AX63" s="50"/>
      <c r="AY63" s="117"/>
      <c r="AZ63" s="50"/>
      <c r="BA63" s="117"/>
      <c r="BB63" s="50"/>
      <c r="BC63" s="117"/>
      <c r="BD63" s="50"/>
      <c r="BE63" s="117"/>
      <c r="BF63" s="50"/>
      <c r="BG63" s="52"/>
      <c r="BH63" s="117"/>
      <c r="BI63" s="50"/>
      <c r="BJ63" s="117"/>
      <c r="BK63" s="50"/>
      <c r="BL63" s="117"/>
      <c r="BM63" s="50"/>
      <c r="BN63" s="117"/>
      <c r="BO63" s="50"/>
      <c r="BP63" s="117"/>
      <c r="BQ63" s="50"/>
      <c r="BR63" s="52"/>
      <c r="BS63" s="117"/>
      <c r="BT63" s="50"/>
      <c r="BU63" s="117"/>
      <c r="BV63" s="50"/>
      <c r="BW63" s="117"/>
      <c r="BX63" s="50"/>
      <c r="BY63" s="117"/>
      <c r="BZ63" s="50"/>
      <c r="CA63" s="117"/>
      <c r="CB63" s="50"/>
      <c r="CC63" s="52"/>
      <c r="CD63" s="117"/>
      <c r="CE63" s="50"/>
      <c r="CF63" s="117"/>
      <c r="CG63" s="50"/>
      <c r="CH63" s="117"/>
      <c r="CI63" s="50"/>
      <c r="CJ63" s="117"/>
      <c r="CK63" s="50"/>
      <c r="CL63" s="117"/>
      <c r="CM63" s="50"/>
      <c r="CN63" s="52"/>
      <c r="CO63" s="117"/>
      <c r="CP63" s="50"/>
      <c r="CQ63" s="117"/>
      <c r="CR63" s="50"/>
      <c r="CS63" s="117"/>
      <c r="CT63" s="50"/>
      <c r="CU63" s="117"/>
      <c r="CV63" s="50"/>
      <c r="CW63" s="117"/>
      <c r="CX63" s="50"/>
      <c r="CY63" s="52"/>
      <c r="CZ63" s="117"/>
      <c r="DA63" s="50"/>
      <c r="DB63" s="117"/>
      <c r="DC63" s="50"/>
      <c r="DD63" s="117"/>
      <c r="DE63" s="50"/>
      <c r="DF63" s="117"/>
      <c r="DG63" s="50"/>
      <c r="DH63" s="117"/>
      <c r="DI63" s="50"/>
      <c r="DJ63" s="52"/>
      <c r="DK63" s="117"/>
      <c r="DL63" s="50"/>
      <c r="DM63" s="117"/>
      <c r="DN63" s="50"/>
    </row>
    <row r="64" spans="1:118" x14ac:dyDescent="0.2">
      <c r="A64" s="52" t="s">
        <v>40</v>
      </c>
      <c r="B64" s="196">
        <f>INDEX($10:$10,1,MATCH($A64,$7:$7,0))-INDEX($E$12:$DN$77,MATCH($A64,$A$12:$A$77,0),MATCH($A64,$E$7:$DN$7,0))</f>
        <v>32278</v>
      </c>
      <c r="C64" s="196">
        <f t="shared" ref="C64:C68" si="17">SUM(E64,G64,I64,K64,M64,P64,R64,T64,V64,X64,AA64,AC64,AE64,AG64,AI64,AL64,AN64,AP64,AR64,AT64,AW64,AY64,BA64,BC64,BE64,BH64,BJ64,BL64,BN64,BP64,BS64,BU64,BW64,BY64,CA64,CD64,CF64,CH64,CJ64,CL64,CO64,CQ64,CS64,CU64,CW64,CZ64,DB64,DD64,DF64,DH64,DK64,DM64)-INDEX($E$12:$DN$77,MATCH($A64,$A$12:$A$77,0),MATCH($A64,$E$7:$DN$7,0))</f>
        <v>33616</v>
      </c>
      <c r="D64" s="196">
        <f t="shared" ref="D64:D68" si="18">C64-B64</f>
        <v>1338</v>
      </c>
      <c r="E64" s="117">
        <v>0</v>
      </c>
      <c r="F64" s="50">
        <v>287</v>
      </c>
      <c r="G64" s="117">
        <v>2076</v>
      </c>
      <c r="H64" s="50">
        <v>1988.7731269999999</v>
      </c>
      <c r="I64" s="117">
        <v>446</v>
      </c>
      <c r="J64" s="50">
        <v>336.30475108000002</v>
      </c>
      <c r="K64" s="117">
        <v>0</v>
      </c>
      <c r="L64" s="50">
        <v>287</v>
      </c>
      <c r="M64" s="117">
        <v>2045</v>
      </c>
      <c r="N64" s="50">
        <v>1103.707537</v>
      </c>
      <c r="O64" s="52" t="s">
        <v>40</v>
      </c>
      <c r="P64" s="117">
        <v>0</v>
      </c>
      <c r="Q64" s="50">
        <v>287</v>
      </c>
      <c r="R64" s="117">
        <v>3050</v>
      </c>
      <c r="S64" s="50">
        <v>1098.8938599000001</v>
      </c>
      <c r="T64" s="117">
        <v>62</v>
      </c>
      <c r="U64" s="50">
        <v>102.6063393</v>
      </c>
      <c r="V64" s="117">
        <v>107</v>
      </c>
      <c r="W64" s="50">
        <v>127.55699557</v>
      </c>
      <c r="X64" s="117">
        <v>2074</v>
      </c>
      <c r="Y64" s="50">
        <v>1610.7986238000001</v>
      </c>
      <c r="Z64" s="52" t="s">
        <v>40</v>
      </c>
      <c r="AA64" s="117">
        <v>710</v>
      </c>
      <c r="AB64" s="50">
        <v>439.49554617000001</v>
      </c>
      <c r="AC64" s="117">
        <v>196</v>
      </c>
      <c r="AD64" s="50">
        <v>163.09036401</v>
      </c>
      <c r="AE64" s="117">
        <v>87</v>
      </c>
      <c r="AF64" s="50">
        <v>155.43204495000001</v>
      </c>
      <c r="AG64" s="117">
        <v>54</v>
      </c>
      <c r="AH64" s="50">
        <v>87.448422798999999</v>
      </c>
      <c r="AI64" s="117">
        <v>0</v>
      </c>
      <c r="AJ64" s="50">
        <v>287</v>
      </c>
      <c r="AK64" s="52" t="s">
        <v>40</v>
      </c>
      <c r="AL64" s="117">
        <v>0</v>
      </c>
      <c r="AM64" s="50">
        <v>287</v>
      </c>
      <c r="AN64" s="117">
        <v>0</v>
      </c>
      <c r="AO64" s="50">
        <v>287</v>
      </c>
      <c r="AP64" s="117">
        <v>132</v>
      </c>
      <c r="AQ64" s="50">
        <v>123.53993808</v>
      </c>
      <c r="AR64" s="117">
        <v>66</v>
      </c>
      <c r="AS64" s="50">
        <v>105.02394252000001</v>
      </c>
      <c r="AT64" s="117">
        <v>400</v>
      </c>
      <c r="AU64" s="50">
        <v>386.69065769999997</v>
      </c>
      <c r="AV64" s="52" t="s">
        <v>40</v>
      </c>
      <c r="AW64" s="117">
        <v>754</v>
      </c>
      <c r="AX64" s="50">
        <v>586.69657785000004</v>
      </c>
      <c r="AY64" s="117">
        <v>6947</v>
      </c>
      <c r="AZ64" s="50">
        <v>1444.9244023000001</v>
      </c>
      <c r="BA64" s="117">
        <v>185</v>
      </c>
      <c r="BB64" s="50">
        <v>257.59171554</v>
      </c>
      <c r="BC64" s="117">
        <v>169</v>
      </c>
      <c r="BD64" s="50">
        <v>205.24333479000001</v>
      </c>
      <c r="BE64" s="117">
        <v>249</v>
      </c>
      <c r="BF64" s="50">
        <v>406.07833744999999</v>
      </c>
      <c r="BG64" s="52" t="s">
        <v>40</v>
      </c>
      <c r="BH64" s="117">
        <v>0</v>
      </c>
      <c r="BI64" s="50">
        <v>287</v>
      </c>
      <c r="BJ64" s="117">
        <v>65</v>
      </c>
      <c r="BK64" s="50">
        <v>112.27290704000001</v>
      </c>
      <c r="BL64" s="117">
        <v>13</v>
      </c>
      <c r="BM64" s="50">
        <v>43.028621928</v>
      </c>
      <c r="BN64" s="117">
        <v>84</v>
      </c>
      <c r="BO64" s="50">
        <v>68.588807122999995</v>
      </c>
      <c r="BP64" s="117">
        <v>1064</v>
      </c>
      <c r="BQ64" s="50">
        <v>946.85705584000004</v>
      </c>
      <c r="BR64" s="52" t="s">
        <v>40</v>
      </c>
      <c r="BS64" s="117">
        <v>1330</v>
      </c>
      <c r="BT64" s="50">
        <v>447.93005654000001</v>
      </c>
      <c r="BU64" s="117">
        <v>0</v>
      </c>
      <c r="BV64" s="50">
        <v>287</v>
      </c>
      <c r="BW64" s="117">
        <v>3042</v>
      </c>
      <c r="BX64" s="50">
        <v>957.28364852000004</v>
      </c>
      <c r="BY64" s="117">
        <v>654</v>
      </c>
      <c r="BZ64" s="50">
        <v>823.19118533000005</v>
      </c>
      <c r="CA64" s="117">
        <v>0</v>
      </c>
      <c r="CB64" s="50">
        <v>287</v>
      </c>
      <c r="CC64" s="52" t="s">
        <v>40</v>
      </c>
      <c r="CD64" s="117">
        <v>592</v>
      </c>
      <c r="CE64" s="50">
        <v>688.11590719000003</v>
      </c>
      <c r="CF64" s="117">
        <v>0</v>
      </c>
      <c r="CG64" s="50">
        <v>287</v>
      </c>
      <c r="CH64" s="117">
        <v>56</v>
      </c>
      <c r="CI64" s="50">
        <v>91.286384458000001</v>
      </c>
      <c r="CJ64" s="117">
        <v>982</v>
      </c>
      <c r="CK64" s="50">
        <v>592.27207859999999</v>
      </c>
      <c r="CL64" s="117">
        <v>442</v>
      </c>
      <c r="CM64" s="50">
        <v>598.91205995999997</v>
      </c>
      <c r="CN64" s="52" t="s">
        <v>40</v>
      </c>
      <c r="CO64" s="117">
        <v>102297</v>
      </c>
      <c r="CP64" s="50">
        <v>7613.7829321999998</v>
      </c>
      <c r="CQ64" s="117">
        <v>611</v>
      </c>
      <c r="CR64" s="50">
        <v>539.99151457000005</v>
      </c>
      <c r="CS64" s="117">
        <v>13</v>
      </c>
      <c r="CT64" s="50">
        <v>43.795325321</v>
      </c>
      <c r="CU64" s="117">
        <v>782</v>
      </c>
      <c r="CV64" s="50">
        <v>646.58806589000005</v>
      </c>
      <c r="CW64" s="117">
        <v>327</v>
      </c>
      <c r="CX64" s="50">
        <v>363.11842676999999</v>
      </c>
      <c r="CY64" s="52" t="s">
        <v>40</v>
      </c>
      <c r="CZ64" s="117">
        <v>0</v>
      </c>
      <c r="DA64" s="50">
        <v>287</v>
      </c>
      <c r="DB64" s="117">
        <v>521</v>
      </c>
      <c r="DC64" s="50">
        <v>656.81113316999995</v>
      </c>
      <c r="DD64" s="117">
        <v>2855</v>
      </c>
      <c r="DE64" s="50">
        <v>1699.37517</v>
      </c>
      <c r="DF64" s="117">
        <v>330</v>
      </c>
      <c r="DG64" s="50">
        <v>518.96947427999999</v>
      </c>
      <c r="DH64" s="117">
        <v>0</v>
      </c>
      <c r="DI64" s="50">
        <v>287</v>
      </c>
      <c r="DJ64" s="52" t="s">
        <v>40</v>
      </c>
      <c r="DK64" s="117">
        <v>44</v>
      </c>
      <c r="DL64" s="50">
        <v>73.079483714999995</v>
      </c>
      <c r="DM64" s="117">
        <v>0</v>
      </c>
      <c r="DN64" s="50">
        <v>287</v>
      </c>
    </row>
    <row r="65" spans="1:118" x14ac:dyDescent="0.2">
      <c r="A65" s="52" t="s">
        <v>41</v>
      </c>
      <c r="B65" s="196">
        <f>INDEX($10:$10,1,MATCH($A65,$7:$7,0))-INDEX($E$12:$DN$77,MATCH($A65,$A$12:$A$77,0),MATCH($A65,$E$7:$DN$7,0))</f>
        <v>116087</v>
      </c>
      <c r="C65" s="196">
        <f t="shared" si="17"/>
        <v>145873</v>
      </c>
      <c r="D65" s="196">
        <f t="shared" si="18"/>
        <v>29786</v>
      </c>
      <c r="E65" s="117">
        <v>2447</v>
      </c>
      <c r="F65" s="50">
        <v>1160.2750112000001</v>
      </c>
      <c r="G65" s="117">
        <v>241</v>
      </c>
      <c r="H65" s="50">
        <v>182.43339245000001</v>
      </c>
      <c r="I65" s="117">
        <v>1378</v>
      </c>
      <c r="J65" s="50">
        <v>588.08588951000002</v>
      </c>
      <c r="K65" s="117">
        <v>555</v>
      </c>
      <c r="L65" s="50">
        <v>341.20349537999999</v>
      </c>
      <c r="M65" s="117">
        <v>5290</v>
      </c>
      <c r="N65" s="50">
        <v>1717.9014678000001</v>
      </c>
      <c r="O65" s="52" t="s">
        <v>41</v>
      </c>
      <c r="P65" s="117">
        <v>1454</v>
      </c>
      <c r="Q65" s="50">
        <v>963.46661366000001</v>
      </c>
      <c r="R65" s="117">
        <v>2951</v>
      </c>
      <c r="S65" s="50">
        <v>1462.6189360999999</v>
      </c>
      <c r="T65" s="117">
        <v>1005</v>
      </c>
      <c r="U65" s="50">
        <v>917.76789401999997</v>
      </c>
      <c r="V65" s="117">
        <v>330</v>
      </c>
      <c r="W65" s="50">
        <v>320.44625334</v>
      </c>
      <c r="X65" s="117">
        <v>11845</v>
      </c>
      <c r="Y65" s="50">
        <v>2350.9280543999998</v>
      </c>
      <c r="Z65" s="52" t="s">
        <v>41</v>
      </c>
      <c r="AA65" s="117">
        <v>17672</v>
      </c>
      <c r="AB65" s="50">
        <v>3242.7963691</v>
      </c>
      <c r="AC65" s="117">
        <v>608</v>
      </c>
      <c r="AD65" s="50">
        <v>353.35541956999998</v>
      </c>
      <c r="AE65" s="117">
        <v>491</v>
      </c>
      <c r="AF65" s="50">
        <v>370.25273962</v>
      </c>
      <c r="AG65" s="117">
        <v>2501</v>
      </c>
      <c r="AH65" s="50">
        <v>1109.1078097</v>
      </c>
      <c r="AI65" s="117">
        <v>1628</v>
      </c>
      <c r="AJ65" s="50">
        <v>777.76810777000003</v>
      </c>
      <c r="AK65" s="52" t="s">
        <v>41</v>
      </c>
      <c r="AL65" s="117">
        <v>326</v>
      </c>
      <c r="AM65" s="50">
        <v>286.46554460999999</v>
      </c>
      <c r="AN65" s="117">
        <v>259</v>
      </c>
      <c r="AO65" s="50">
        <v>259.17208619000002</v>
      </c>
      <c r="AP65" s="117">
        <v>2213</v>
      </c>
      <c r="AQ65" s="50">
        <v>718.10618675000001</v>
      </c>
      <c r="AR65" s="117">
        <v>2125</v>
      </c>
      <c r="AS65" s="50">
        <v>1610.5642149</v>
      </c>
      <c r="AT65" s="117">
        <v>484</v>
      </c>
      <c r="AU65" s="50">
        <v>334.50317611999998</v>
      </c>
      <c r="AV65" s="52" t="s">
        <v>41</v>
      </c>
      <c r="AW65" s="117">
        <v>1692</v>
      </c>
      <c r="AX65" s="50">
        <v>690.47383315000002</v>
      </c>
      <c r="AY65" s="117">
        <v>1908</v>
      </c>
      <c r="AZ65" s="50">
        <v>1307.9714024</v>
      </c>
      <c r="BA65" s="117">
        <v>3353</v>
      </c>
      <c r="BB65" s="50">
        <v>1205.9575668</v>
      </c>
      <c r="BC65" s="117">
        <v>637</v>
      </c>
      <c r="BD65" s="50">
        <v>350.85096657000003</v>
      </c>
      <c r="BE65" s="117">
        <v>808</v>
      </c>
      <c r="BF65" s="50">
        <v>484.17103666000003</v>
      </c>
      <c r="BG65" s="52" t="s">
        <v>41</v>
      </c>
      <c r="BH65" s="117">
        <v>1682</v>
      </c>
      <c r="BI65" s="50">
        <v>1260.3583252000001</v>
      </c>
      <c r="BJ65" s="117">
        <v>184</v>
      </c>
      <c r="BK65" s="50">
        <v>217.10479165000001</v>
      </c>
      <c r="BL65" s="117">
        <v>356</v>
      </c>
      <c r="BM65" s="50">
        <v>421.1866622</v>
      </c>
      <c r="BN65" s="117">
        <v>639</v>
      </c>
      <c r="BO65" s="50">
        <v>490.12263609000001</v>
      </c>
      <c r="BP65" s="117">
        <v>1240</v>
      </c>
      <c r="BQ65" s="50">
        <v>929.87508238999999</v>
      </c>
      <c r="BR65" s="52" t="s">
        <v>41</v>
      </c>
      <c r="BS65" s="117">
        <v>4722</v>
      </c>
      <c r="BT65" s="50">
        <v>1425.820487</v>
      </c>
      <c r="BU65" s="117">
        <v>752</v>
      </c>
      <c r="BV65" s="50">
        <v>567.63918489000002</v>
      </c>
      <c r="BW65" s="117">
        <v>10762</v>
      </c>
      <c r="BX65" s="50">
        <v>2762.08572</v>
      </c>
      <c r="BY65" s="117">
        <v>24468</v>
      </c>
      <c r="BZ65" s="50">
        <v>4183.8925116999999</v>
      </c>
      <c r="CA65" s="117">
        <v>55</v>
      </c>
      <c r="CB65" s="50">
        <v>92.048003115</v>
      </c>
      <c r="CC65" s="52" t="s">
        <v>41</v>
      </c>
      <c r="CD65" s="117">
        <v>7011</v>
      </c>
      <c r="CE65" s="50">
        <v>2441.6771905000001</v>
      </c>
      <c r="CF65" s="117">
        <v>876</v>
      </c>
      <c r="CG65" s="50">
        <v>684.86518336999995</v>
      </c>
      <c r="CH65" s="117">
        <v>616</v>
      </c>
      <c r="CI65" s="50">
        <v>562.70855257000005</v>
      </c>
      <c r="CJ65" s="117">
        <v>7008</v>
      </c>
      <c r="CK65" s="50">
        <v>2714.5300842000001</v>
      </c>
      <c r="CL65" s="117">
        <v>302</v>
      </c>
      <c r="CM65" s="50">
        <v>242.97797129</v>
      </c>
      <c r="CN65" s="52" t="s">
        <v>41</v>
      </c>
      <c r="CO65" s="117">
        <v>424</v>
      </c>
      <c r="CP65" s="50">
        <v>330.67609804</v>
      </c>
      <c r="CQ65" s="117">
        <v>499571</v>
      </c>
      <c r="CR65" s="50">
        <v>18981.131313000002</v>
      </c>
      <c r="CS65" s="117">
        <v>183</v>
      </c>
      <c r="CT65" s="50">
        <v>319.44993627999997</v>
      </c>
      <c r="CU65" s="117">
        <v>3330</v>
      </c>
      <c r="CV65" s="50">
        <v>1024.2159577</v>
      </c>
      <c r="CW65" s="117">
        <v>4461</v>
      </c>
      <c r="CX65" s="50">
        <v>1398.2138579</v>
      </c>
      <c r="CY65" s="52" t="s">
        <v>41</v>
      </c>
      <c r="CZ65" s="117">
        <v>164</v>
      </c>
      <c r="DA65" s="50">
        <v>151.27293351</v>
      </c>
      <c r="DB65" s="117">
        <v>567</v>
      </c>
      <c r="DC65" s="50">
        <v>591.01853396000001</v>
      </c>
      <c r="DD65" s="117">
        <v>8035</v>
      </c>
      <c r="DE65" s="50">
        <v>2222.6794475000002</v>
      </c>
      <c r="DF65" s="117">
        <v>1841</v>
      </c>
      <c r="DG65" s="50">
        <v>799.06719508000003</v>
      </c>
      <c r="DH65" s="117">
        <v>617</v>
      </c>
      <c r="DI65" s="50">
        <v>514.42742886999997</v>
      </c>
      <c r="DJ65" s="52" t="s">
        <v>41</v>
      </c>
      <c r="DK65" s="117">
        <v>850</v>
      </c>
      <c r="DL65" s="50">
        <v>468.93494236999999</v>
      </c>
      <c r="DM65" s="117">
        <v>527</v>
      </c>
      <c r="DN65" s="50">
        <v>828.06006013000001</v>
      </c>
    </row>
    <row r="66" spans="1:118" x14ac:dyDescent="0.2">
      <c r="A66" s="52" t="s">
        <v>42</v>
      </c>
      <c r="B66" s="196">
        <f>INDEX($10:$10,1,MATCH($A66,$7:$7,0))-INDEX($E$12:$DN$77,MATCH($A66,$A$12:$A$77,0),MATCH($A66,$E$7:$DN$7,0))</f>
        <v>26107</v>
      </c>
      <c r="C66" s="196">
        <f t="shared" si="17"/>
        <v>29632</v>
      </c>
      <c r="D66" s="196">
        <f t="shared" si="18"/>
        <v>3525</v>
      </c>
      <c r="E66" s="117">
        <v>180</v>
      </c>
      <c r="F66" s="50">
        <v>236.24342068999999</v>
      </c>
      <c r="G66" s="117">
        <v>15</v>
      </c>
      <c r="H66" s="50">
        <v>25.981107295000001</v>
      </c>
      <c r="I66" s="117">
        <v>361</v>
      </c>
      <c r="J66" s="50">
        <v>298.93004091</v>
      </c>
      <c r="K66" s="117">
        <v>56</v>
      </c>
      <c r="L66" s="50">
        <v>89.390274765000001</v>
      </c>
      <c r="M66" s="117">
        <v>2390</v>
      </c>
      <c r="N66" s="50">
        <v>1331.2796575</v>
      </c>
      <c r="O66" s="52" t="s">
        <v>42</v>
      </c>
      <c r="P66" s="117">
        <v>1000</v>
      </c>
      <c r="Q66" s="50">
        <v>447.65207612</v>
      </c>
      <c r="R66" s="117">
        <v>11</v>
      </c>
      <c r="S66" s="50">
        <v>18.35483894</v>
      </c>
      <c r="T66" s="117">
        <v>0</v>
      </c>
      <c r="U66" s="50">
        <v>223</v>
      </c>
      <c r="V66" s="117">
        <v>0</v>
      </c>
      <c r="W66" s="50">
        <v>223</v>
      </c>
      <c r="X66" s="117">
        <v>994</v>
      </c>
      <c r="Y66" s="50">
        <v>928.42377665000004</v>
      </c>
      <c r="Z66" s="52" t="s">
        <v>42</v>
      </c>
      <c r="AA66" s="117">
        <v>24</v>
      </c>
      <c r="AB66" s="50">
        <v>42.586123972000003</v>
      </c>
      <c r="AC66" s="117">
        <v>56</v>
      </c>
      <c r="AD66" s="50">
        <v>90.328326564999998</v>
      </c>
      <c r="AE66" s="117">
        <v>158</v>
      </c>
      <c r="AF66" s="50">
        <v>266.21543803999998</v>
      </c>
      <c r="AG66" s="117">
        <v>984</v>
      </c>
      <c r="AH66" s="50">
        <v>801.43515368999999</v>
      </c>
      <c r="AI66" s="117">
        <v>0</v>
      </c>
      <c r="AJ66" s="50">
        <v>223</v>
      </c>
      <c r="AK66" s="52" t="s">
        <v>42</v>
      </c>
      <c r="AL66" s="117">
        <v>2539</v>
      </c>
      <c r="AM66" s="50">
        <v>877.79926723999995</v>
      </c>
      <c r="AN66" s="117">
        <v>384</v>
      </c>
      <c r="AO66" s="50">
        <v>302.00537931000002</v>
      </c>
      <c r="AP66" s="117">
        <v>30</v>
      </c>
      <c r="AQ66" s="50">
        <v>49.792169113</v>
      </c>
      <c r="AR66" s="117">
        <v>16</v>
      </c>
      <c r="AS66" s="50">
        <v>29.371427783000001</v>
      </c>
      <c r="AT66" s="117">
        <v>234</v>
      </c>
      <c r="AU66" s="50">
        <v>417.96064050000001</v>
      </c>
      <c r="AV66" s="52" t="s">
        <v>42</v>
      </c>
      <c r="AW66" s="117">
        <v>0</v>
      </c>
      <c r="AX66" s="50">
        <v>223</v>
      </c>
      <c r="AY66" s="117">
        <v>46</v>
      </c>
      <c r="AZ66" s="50">
        <v>53.068781018000003</v>
      </c>
      <c r="BA66" s="117">
        <v>511</v>
      </c>
      <c r="BB66" s="50">
        <v>382.08502500999998</v>
      </c>
      <c r="BC66" s="117">
        <v>5445</v>
      </c>
      <c r="BD66" s="50">
        <v>1645.9142426000001</v>
      </c>
      <c r="BE66" s="117">
        <v>99</v>
      </c>
      <c r="BF66" s="50">
        <v>111.23959017</v>
      </c>
      <c r="BG66" s="52" t="s">
        <v>42</v>
      </c>
      <c r="BH66" s="117">
        <v>210</v>
      </c>
      <c r="BI66" s="50">
        <v>238.76907254</v>
      </c>
      <c r="BJ66" s="117">
        <v>1756</v>
      </c>
      <c r="BK66" s="50">
        <v>1211.7071563</v>
      </c>
      <c r="BL66" s="117">
        <v>2002</v>
      </c>
      <c r="BM66" s="50">
        <v>1349.8918011000001</v>
      </c>
      <c r="BN66" s="117">
        <v>99</v>
      </c>
      <c r="BO66" s="50">
        <v>141.55127026</v>
      </c>
      <c r="BP66" s="117">
        <v>0</v>
      </c>
      <c r="BQ66" s="50">
        <v>223</v>
      </c>
      <c r="BR66" s="52" t="s">
        <v>42</v>
      </c>
      <c r="BS66" s="117">
        <v>57</v>
      </c>
      <c r="BT66" s="50">
        <v>94.371974018000003</v>
      </c>
      <c r="BU66" s="117">
        <v>21</v>
      </c>
      <c r="BV66" s="50">
        <v>50.433403601000002</v>
      </c>
      <c r="BW66" s="117">
        <v>587</v>
      </c>
      <c r="BX66" s="50">
        <v>408.75403421999999</v>
      </c>
      <c r="BY66" s="117">
        <v>567</v>
      </c>
      <c r="BZ66" s="50">
        <v>546.98847307000005</v>
      </c>
      <c r="CA66" s="117">
        <v>1658</v>
      </c>
      <c r="CB66" s="50">
        <v>940.29572742000005</v>
      </c>
      <c r="CC66" s="52" t="s">
        <v>42</v>
      </c>
      <c r="CD66" s="117">
        <v>1192</v>
      </c>
      <c r="CE66" s="50">
        <v>1240.7386736999999</v>
      </c>
      <c r="CF66" s="117">
        <v>518</v>
      </c>
      <c r="CG66" s="50">
        <v>559.24097041000005</v>
      </c>
      <c r="CH66" s="117">
        <v>554</v>
      </c>
      <c r="CI66" s="50">
        <v>710.25996812000005</v>
      </c>
      <c r="CJ66" s="117">
        <v>303</v>
      </c>
      <c r="CK66" s="50">
        <v>294.78817672999998</v>
      </c>
      <c r="CL66" s="117">
        <v>1</v>
      </c>
      <c r="CM66" s="50">
        <v>6.2314892882999997</v>
      </c>
      <c r="CN66" s="52" t="s">
        <v>42</v>
      </c>
      <c r="CO66" s="117">
        <v>0</v>
      </c>
      <c r="CP66" s="50">
        <v>223</v>
      </c>
      <c r="CQ66" s="117">
        <v>13</v>
      </c>
      <c r="CR66" s="50">
        <v>23.342196421000001</v>
      </c>
      <c r="CS66" s="117">
        <v>98794</v>
      </c>
      <c r="CT66" s="50">
        <v>6644.1496645999996</v>
      </c>
      <c r="CU66" s="117">
        <v>74</v>
      </c>
      <c r="CV66" s="50">
        <v>139.26214802999999</v>
      </c>
      <c r="CW66" s="117">
        <v>760</v>
      </c>
      <c r="CX66" s="50">
        <v>509.10637234000001</v>
      </c>
      <c r="CY66" s="52" t="s">
        <v>42</v>
      </c>
      <c r="CZ66" s="117">
        <v>1032</v>
      </c>
      <c r="DA66" s="50">
        <v>741.25468737000006</v>
      </c>
      <c r="DB66" s="117">
        <v>165</v>
      </c>
      <c r="DC66" s="50">
        <v>263.47796104000003</v>
      </c>
      <c r="DD66" s="117">
        <v>299</v>
      </c>
      <c r="DE66" s="50">
        <v>348.69693247999999</v>
      </c>
      <c r="DF66" s="117">
        <v>891</v>
      </c>
      <c r="DG66" s="50">
        <v>742.81659416000002</v>
      </c>
      <c r="DH66" s="117">
        <v>0</v>
      </c>
      <c r="DI66" s="50">
        <v>223</v>
      </c>
      <c r="DJ66" s="52" t="s">
        <v>42</v>
      </c>
      <c r="DK66" s="117">
        <v>674</v>
      </c>
      <c r="DL66" s="50">
        <v>517.61147690999996</v>
      </c>
      <c r="DM66" s="117">
        <v>666</v>
      </c>
      <c r="DN66" s="50">
        <v>426.62560438999998</v>
      </c>
    </row>
    <row r="67" spans="1:118" x14ac:dyDescent="0.2">
      <c r="A67" s="52" t="s">
        <v>43</v>
      </c>
      <c r="B67" s="196">
        <f>INDEX($10:$10,1,MATCH($A67,$7:$7,0))-INDEX($E$12:$DN$77,MATCH($A67,$A$12:$A$77,0),MATCH($A67,$E$7:$DN$7,0))</f>
        <v>159516</v>
      </c>
      <c r="C67" s="196">
        <f t="shared" si="17"/>
        <v>168174</v>
      </c>
      <c r="D67" s="196">
        <f t="shared" si="18"/>
        <v>8658</v>
      </c>
      <c r="E67" s="117">
        <v>9479</v>
      </c>
      <c r="F67" s="50">
        <v>3376.7278465999998</v>
      </c>
      <c r="G67" s="117">
        <v>1101</v>
      </c>
      <c r="H67" s="50">
        <v>1006.8486528</v>
      </c>
      <c r="I67" s="117">
        <v>3644</v>
      </c>
      <c r="J67" s="50">
        <v>1665.1558307</v>
      </c>
      <c r="K67" s="117">
        <v>5854</v>
      </c>
      <c r="L67" s="50">
        <v>2403.8861227000002</v>
      </c>
      <c r="M67" s="117">
        <v>7555</v>
      </c>
      <c r="N67" s="50">
        <v>2286.9483747999998</v>
      </c>
      <c r="O67" s="52" t="s">
        <v>43</v>
      </c>
      <c r="P67" s="117">
        <v>1728</v>
      </c>
      <c r="Q67" s="50">
        <v>1066.8662687000001</v>
      </c>
      <c r="R67" s="117">
        <v>476</v>
      </c>
      <c r="S67" s="50">
        <v>474.81607812999999</v>
      </c>
      <c r="T67" s="117">
        <v>352</v>
      </c>
      <c r="U67" s="50">
        <v>382.21478537000002</v>
      </c>
      <c r="V67" s="117">
        <v>621</v>
      </c>
      <c r="W67" s="50">
        <v>668.55226574000005</v>
      </c>
      <c r="X67" s="117">
        <v>14221</v>
      </c>
      <c r="Y67" s="50">
        <v>2921.3556574999998</v>
      </c>
      <c r="Z67" s="52" t="s">
        <v>43</v>
      </c>
      <c r="AA67" s="117">
        <v>15255</v>
      </c>
      <c r="AB67" s="50">
        <v>3538.6932058000002</v>
      </c>
      <c r="AC67" s="117">
        <v>1434</v>
      </c>
      <c r="AD67" s="50">
        <v>1396.2512511</v>
      </c>
      <c r="AE67" s="117">
        <v>887</v>
      </c>
      <c r="AF67" s="50">
        <v>944.67224094999995</v>
      </c>
      <c r="AG67" s="117">
        <v>4449</v>
      </c>
      <c r="AH67" s="50">
        <v>1319.8448143999999</v>
      </c>
      <c r="AI67" s="117">
        <v>6225</v>
      </c>
      <c r="AJ67" s="50">
        <v>2414.6334096999999</v>
      </c>
      <c r="AK67" s="52" t="s">
        <v>43</v>
      </c>
      <c r="AL67" s="117">
        <v>907</v>
      </c>
      <c r="AM67" s="50">
        <v>548.29826630000002</v>
      </c>
      <c r="AN67" s="117">
        <v>1515</v>
      </c>
      <c r="AO67" s="50">
        <v>976.6656064</v>
      </c>
      <c r="AP67" s="117">
        <v>9874</v>
      </c>
      <c r="AQ67" s="50">
        <v>2645.8626122000001</v>
      </c>
      <c r="AR67" s="117">
        <v>4497</v>
      </c>
      <c r="AS67" s="50">
        <v>1620.5220122999999</v>
      </c>
      <c r="AT67" s="117">
        <v>807</v>
      </c>
      <c r="AU67" s="50">
        <v>659.39348446999998</v>
      </c>
      <c r="AV67" s="52" t="s">
        <v>43</v>
      </c>
      <c r="AW67" s="117">
        <v>1903</v>
      </c>
      <c r="AX67" s="50">
        <v>1298.4000735</v>
      </c>
      <c r="AY67" s="117">
        <v>857</v>
      </c>
      <c r="AZ67" s="50">
        <v>698.79776193999999</v>
      </c>
      <c r="BA67" s="117">
        <v>6991</v>
      </c>
      <c r="BB67" s="50">
        <v>2117.0185921000002</v>
      </c>
      <c r="BC67" s="117">
        <v>887</v>
      </c>
      <c r="BD67" s="50">
        <v>696.17470874000003</v>
      </c>
      <c r="BE67" s="117">
        <v>8735</v>
      </c>
      <c r="BF67" s="50">
        <v>2587.1889618</v>
      </c>
      <c r="BG67" s="52" t="s">
        <v>43</v>
      </c>
      <c r="BH67" s="117">
        <v>3246</v>
      </c>
      <c r="BI67" s="50">
        <v>1121.2071896</v>
      </c>
      <c r="BJ67" s="117">
        <v>0</v>
      </c>
      <c r="BK67" s="50">
        <v>283</v>
      </c>
      <c r="BL67" s="117">
        <v>1001</v>
      </c>
      <c r="BM67" s="50">
        <v>709.79996328000004</v>
      </c>
      <c r="BN67" s="117">
        <v>495</v>
      </c>
      <c r="BO67" s="50">
        <v>452.32116043000002</v>
      </c>
      <c r="BP67" s="117">
        <v>421</v>
      </c>
      <c r="BQ67" s="50">
        <v>407.99863577000002</v>
      </c>
      <c r="BR67" s="52" t="s">
        <v>43</v>
      </c>
      <c r="BS67" s="117">
        <v>1643</v>
      </c>
      <c r="BT67" s="50">
        <v>1268.5830023000001</v>
      </c>
      <c r="BU67" s="117">
        <v>882</v>
      </c>
      <c r="BV67" s="50">
        <v>886.39379107000002</v>
      </c>
      <c r="BW67" s="117">
        <v>5361</v>
      </c>
      <c r="BX67" s="50">
        <v>2472.5899457999999</v>
      </c>
      <c r="BY67" s="117">
        <v>8333</v>
      </c>
      <c r="BZ67" s="50">
        <v>1960.2897723999999</v>
      </c>
      <c r="CA67" s="117">
        <v>0</v>
      </c>
      <c r="CB67" s="50">
        <v>283</v>
      </c>
      <c r="CC67" s="52" t="s">
        <v>43</v>
      </c>
      <c r="CD67" s="117">
        <v>7424</v>
      </c>
      <c r="CE67" s="50">
        <v>2092.8121934000001</v>
      </c>
      <c r="CF67" s="117">
        <v>1840</v>
      </c>
      <c r="CG67" s="50">
        <v>1359.9866755999999</v>
      </c>
      <c r="CH67" s="117">
        <v>682</v>
      </c>
      <c r="CI67" s="50">
        <v>523.23245540000005</v>
      </c>
      <c r="CJ67" s="117">
        <v>2098</v>
      </c>
      <c r="CK67" s="50">
        <v>1072.4075339999999</v>
      </c>
      <c r="CL67" s="117">
        <v>85</v>
      </c>
      <c r="CM67" s="50">
        <v>141.04184337000001</v>
      </c>
      <c r="CN67" s="52" t="s">
        <v>43</v>
      </c>
      <c r="CO67" s="117">
        <v>130</v>
      </c>
      <c r="CP67" s="50">
        <v>164.89022466</v>
      </c>
      <c r="CQ67" s="117">
        <v>3456</v>
      </c>
      <c r="CR67" s="50">
        <v>1415.7863348999999</v>
      </c>
      <c r="CS67" s="117">
        <v>0</v>
      </c>
      <c r="CT67" s="50">
        <v>283</v>
      </c>
      <c r="CU67" s="117">
        <v>781477</v>
      </c>
      <c r="CV67" s="50">
        <v>24341.125702000001</v>
      </c>
      <c r="CW67" s="117">
        <v>7422</v>
      </c>
      <c r="CX67" s="50">
        <v>1988.7777532</v>
      </c>
      <c r="CY67" s="52" t="s">
        <v>43</v>
      </c>
      <c r="CZ67" s="117">
        <v>805</v>
      </c>
      <c r="DA67" s="50">
        <v>801.96997754999995</v>
      </c>
      <c r="DB67" s="117">
        <v>109</v>
      </c>
      <c r="DC67" s="50">
        <v>91.597109739000004</v>
      </c>
      <c r="DD67" s="117">
        <v>7904</v>
      </c>
      <c r="DE67" s="50">
        <v>1952.2611612999999</v>
      </c>
      <c r="DF67" s="117">
        <v>2278</v>
      </c>
      <c r="DG67" s="50">
        <v>1362.1808366</v>
      </c>
      <c r="DH67" s="117">
        <v>537</v>
      </c>
      <c r="DI67" s="50">
        <v>461.78771554000002</v>
      </c>
      <c r="DJ67" s="52" t="s">
        <v>43</v>
      </c>
      <c r="DK67" s="117">
        <v>1316</v>
      </c>
      <c r="DL67" s="50">
        <v>554.97799713999996</v>
      </c>
      <c r="DM67" s="117">
        <v>452</v>
      </c>
      <c r="DN67" s="50">
        <v>440.47866156999999</v>
      </c>
    </row>
    <row r="68" spans="1:118" x14ac:dyDescent="0.2">
      <c r="A68" s="52" t="s">
        <v>44</v>
      </c>
      <c r="B68" s="196">
        <f>INDEX($10:$10,1,MATCH($A68,$7:$7,0))-INDEX($E$12:$DN$77,MATCH($A68,$A$12:$A$77,0),MATCH($A68,$E$7:$DN$7,0))</f>
        <v>380932</v>
      </c>
      <c r="C68" s="196">
        <f t="shared" si="17"/>
        <v>511166</v>
      </c>
      <c r="D68" s="196">
        <f t="shared" si="18"/>
        <v>130234</v>
      </c>
      <c r="E68" s="117">
        <v>8538</v>
      </c>
      <c r="F68" s="50">
        <v>2628.7501725000002</v>
      </c>
      <c r="G68" s="117">
        <v>9457</v>
      </c>
      <c r="H68" s="50">
        <v>3475.5799259</v>
      </c>
      <c r="I68" s="117">
        <v>21263</v>
      </c>
      <c r="J68" s="50">
        <v>4362.8218026000004</v>
      </c>
      <c r="K68" s="117">
        <v>10856</v>
      </c>
      <c r="L68" s="50">
        <v>3027.1001305999998</v>
      </c>
      <c r="M68" s="117">
        <v>61270</v>
      </c>
      <c r="N68" s="50">
        <v>6014.0086824999998</v>
      </c>
      <c r="O68" s="52" t="s">
        <v>44</v>
      </c>
      <c r="P68" s="117">
        <v>19748</v>
      </c>
      <c r="Q68" s="50">
        <v>5184.4579415999997</v>
      </c>
      <c r="R68" s="117">
        <v>2291</v>
      </c>
      <c r="S68" s="50">
        <v>1060.9470828000001</v>
      </c>
      <c r="T68" s="117">
        <v>1896</v>
      </c>
      <c r="U68" s="50">
        <v>1029.4508048</v>
      </c>
      <c r="V68" s="117">
        <v>1298</v>
      </c>
      <c r="W68" s="50">
        <v>790.54282747000002</v>
      </c>
      <c r="X68" s="117">
        <v>38150</v>
      </c>
      <c r="Y68" s="50">
        <v>5338.6996101000004</v>
      </c>
      <c r="Z68" s="52" t="s">
        <v>44</v>
      </c>
      <c r="AA68" s="117">
        <v>19389</v>
      </c>
      <c r="AB68" s="50">
        <v>3718.9534460999998</v>
      </c>
      <c r="AC68" s="117">
        <v>6988</v>
      </c>
      <c r="AD68" s="50">
        <v>3027.807663</v>
      </c>
      <c r="AE68" s="117">
        <v>2303</v>
      </c>
      <c r="AF68" s="50">
        <v>854.38210422999998</v>
      </c>
      <c r="AG68" s="117">
        <v>23156</v>
      </c>
      <c r="AH68" s="50">
        <v>5090.1241671999996</v>
      </c>
      <c r="AI68" s="117">
        <v>9112</v>
      </c>
      <c r="AJ68" s="50">
        <v>2294.3208407000002</v>
      </c>
      <c r="AK68" s="52" t="s">
        <v>44</v>
      </c>
      <c r="AL68" s="117">
        <v>2375</v>
      </c>
      <c r="AM68" s="50">
        <v>935.54072887999996</v>
      </c>
      <c r="AN68" s="117">
        <v>10722</v>
      </c>
      <c r="AO68" s="50">
        <v>2935.3628398999999</v>
      </c>
      <c r="AP68" s="117">
        <v>4045</v>
      </c>
      <c r="AQ68" s="50">
        <v>1584.7004853000001</v>
      </c>
      <c r="AR68" s="117">
        <v>26438</v>
      </c>
      <c r="AS68" s="50">
        <v>4024.9312604000002</v>
      </c>
      <c r="AT68" s="117">
        <v>748</v>
      </c>
      <c r="AU68" s="50">
        <v>467.38514554</v>
      </c>
      <c r="AV68" s="52" t="s">
        <v>44</v>
      </c>
      <c r="AW68" s="117">
        <v>9001</v>
      </c>
      <c r="AX68" s="50">
        <v>3331.0279639</v>
      </c>
      <c r="AY68" s="117">
        <v>4162</v>
      </c>
      <c r="AZ68" s="50">
        <v>1534.1963103000001</v>
      </c>
      <c r="BA68" s="117">
        <v>12444</v>
      </c>
      <c r="BB68" s="50">
        <v>2609.2081563000002</v>
      </c>
      <c r="BC68" s="117">
        <v>7075</v>
      </c>
      <c r="BD68" s="50">
        <v>2445.3921220000002</v>
      </c>
      <c r="BE68" s="117">
        <v>6329</v>
      </c>
      <c r="BF68" s="50">
        <v>1830.6265186999999</v>
      </c>
      <c r="BG68" s="52" t="s">
        <v>44</v>
      </c>
      <c r="BH68" s="117">
        <v>12940</v>
      </c>
      <c r="BI68" s="50">
        <v>3023.4722757</v>
      </c>
      <c r="BJ68" s="117">
        <v>1346</v>
      </c>
      <c r="BK68" s="50">
        <v>756.70339726999998</v>
      </c>
      <c r="BL68" s="117">
        <v>3355</v>
      </c>
      <c r="BM68" s="50">
        <v>1398.85402</v>
      </c>
      <c r="BN68" s="117">
        <v>6111</v>
      </c>
      <c r="BO68" s="50">
        <v>1562.6368371999999</v>
      </c>
      <c r="BP68" s="117">
        <v>823</v>
      </c>
      <c r="BQ68" s="50">
        <v>774.83367924000004</v>
      </c>
      <c r="BR68" s="52" t="s">
        <v>44</v>
      </c>
      <c r="BS68" s="117">
        <v>5813</v>
      </c>
      <c r="BT68" s="50">
        <v>1638.3668173999999</v>
      </c>
      <c r="BU68" s="117">
        <v>15279</v>
      </c>
      <c r="BV68" s="50">
        <v>2740.974111</v>
      </c>
      <c r="BW68" s="117">
        <v>12973</v>
      </c>
      <c r="BX68" s="50">
        <v>2170.7368827</v>
      </c>
      <c r="BY68" s="117">
        <v>16530</v>
      </c>
      <c r="BZ68" s="50">
        <v>4213.8514868000002</v>
      </c>
      <c r="CA68" s="117">
        <v>839</v>
      </c>
      <c r="CB68" s="50">
        <v>551.72488283999996</v>
      </c>
      <c r="CC68" s="52" t="s">
        <v>44</v>
      </c>
      <c r="CD68" s="117">
        <v>11900</v>
      </c>
      <c r="CE68" s="50">
        <v>2995.3299950000001</v>
      </c>
      <c r="CF68" s="117">
        <v>25784</v>
      </c>
      <c r="CG68" s="50">
        <v>4080.3246310999998</v>
      </c>
      <c r="CH68" s="117">
        <v>4375</v>
      </c>
      <c r="CI68" s="50">
        <v>1514.2647637</v>
      </c>
      <c r="CJ68" s="117">
        <v>9849</v>
      </c>
      <c r="CK68" s="50">
        <v>3944.5951639</v>
      </c>
      <c r="CL68" s="117">
        <v>4279</v>
      </c>
      <c r="CM68" s="50">
        <v>1932.3187350000001</v>
      </c>
      <c r="CN68" s="52" t="s">
        <v>44</v>
      </c>
      <c r="CO68" s="117">
        <v>1385</v>
      </c>
      <c r="CP68" s="50">
        <v>1002.8348241</v>
      </c>
      <c r="CQ68" s="117">
        <v>9363</v>
      </c>
      <c r="CR68" s="50">
        <v>3123.3846367000001</v>
      </c>
      <c r="CS68" s="117">
        <v>1360</v>
      </c>
      <c r="CT68" s="50">
        <v>666.29435039999998</v>
      </c>
      <c r="CU68" s="117">
        <v>10479</v>
      </c>
      <c r="CV68" s="50">
        <v>2684.8580393000002</v>
      </c>
      <c r="CW68" s="117">
        <v>3737251</v>
      </c>
      <c r="CX68" s="50">
        <v>56614.198345999997</v>
      </c>
      <c r="CY68" s="52" t="s">
        <v>44</v>
      </c>
      <c r="CZ68" s="117">
        <v>4435</v>
      </c>
      <c r="DA68" s="50">
        <v>1915.8312960000001</v>
      </c>
      <c r="DB68" s="117">
        <v>485</v>
      </c>
      <c r="DC68" s="50">
        <v>470.38903718</v>
      </c>
      <c r="DD68" s="117">
        <v>17223</v>
      </c>
      <c r="DE68" s="50">
        <v>3831.380126</v>
      </c>
      <c r="DF68" s="117">
        <v>9996</v>
      </c>
      <c r="DG68" s="50">
        <v>1924.9051689999999</v>
      </c>
      <c r="DH68" s="117">
        <v>906</v>
      </c>
      <c r="DI68" s="50">
        <v>567.74715072000004</v>
      </c>
      <c r="DJ68" s="52" t="s">
        <v>44</v>
      </c>
      <c r="DK68" s="117">
        <v>2915</v>
      </c>
      <c r="DL68" s="50">
        <v>1091.8333556</v>
      </c>
      <c r="DM68" s="117">
        <v>1369</v>
      </c>
      <c r="DN68" s="50">
        <v>1039.2515825</v>
      </c>
    </row>
    <row r="69" spans="1:118" x14ac:dyDescent="0.2">
      <c r="A69" s="52"/>
      <c r="B69" s="52"/>
      <c r="C69" s="52"/>
      <c r="D69" s="52"/>
      <c r="E69" s="117"/>
      <c r="F69" s="50"/>
      <c r="G69" s="117"/>
      <c r="H69" s="50"/>
      <c r="I69" s="117"/>
      <c r="J69" s="50"/>
      <c r="K69" s="117"/>
      <c r="L69" s="50"/>
      <c r="M69" s="117"/>
      <c r="N69" s="50"/>
      <c r="O69" s="52"/>
      <c r="P69" s="117"/>
      <c r="Q69" s="50"/>
      <c r="R69" s="117"/>
      <c r="S69" s="50"/>
      <c r="T69" s="117"/>
      <c r="U69" s="50"/>
      <c r="V69" s="117"/>
      <c r="W69" s="50"/>
      <c r="X69" s="117"/>
      <c r="Y69" s="50"/>
      <c r="Z69" s="52"/>
      <c r="AA69" s="117"/>
      <c r="AB69" s="50"/>
      <c r="AC69" s="117"/>
      <c r="AD69" s="50"/>
      <c r="AE69" s="117"/>
      <c r="AF69" s="50"/>
      <c r="AG69" s="117"/>
      <c r="AH69" s="50"/>
      <c r="AI69" s="117"/>
      <c r="AJ69" s="50"/>
      <c r="AK69" s="52"/>
      <c r="AL69" s="117"/>
      <c r="AM69" s="50"/>
      <c r="AN69" s="117"/>
      <c r="AO69" s="50"/>
      <c r="AP69" s="117"/>
      <c r="AQ69" s="50"/>
      <c r="AR69" s="117"/>
      <c r="AS69" s="50"/>
      <c r="AT69" s="117"/>
      <c r="AU69" s="50"/>
      <c r="AV69" s="52"/>
      <c r="AW69" s="117"/>
      <c r="AX69" s="50"/>
      <c r="AY69" s="117"/>
      <c r="AZ69" s="50"/>
      <c r="BA69" s="117"/>
      <c r="BB69" s="50"/>
      <c r="BC69" s="117"/>
      <c r="BD69" s="50"/>
      <c r="BE69" s="117"/>
      <c r="BF69" s="50"/>
      <c r="BG69" s="52"/>
      <c r="BH69" s="117"/>
      <c r="BI69" s="50"/>
      <c r="BJ69" s="117"/>
      <c r="BK69" s="50"/>
      <c r="BL69" s="117"/>
      <c r="BM69" s="50"/>
      <c r="BN69" s="117"/>
      <c r="BO69" s="50"/>
      <c r="BP69" s="117"/>
      <c r="BQ69" s="50"/>
      <c r="BR69" s="52"/>
      <c r="BS69" s="117"/>
      <c r="BT69" s="50"/>
      <c r="BU69" s="117"/>
      <c r="BV69" s="50"/>
      <c r="BW69" s="117"/>
      <c r="BX69" s="50"/>
      <c r="BY69" s="117"/>
      <c r="BZ69" s="50"/>
      <c r="CA69" s="117"/>
      <c r="CB69" s="50"/>
      <c r="CC69" s="52"/>
      <c r="CD69" s="117"/>
      <c r="CE69" s="50"/>
      <c r="CF69" s="117"/>
      <c r="CG69" s="50"/>
      <c r="CH69" s="117"/>
      <c r="CI69" s="50"/>
      <c r="CJ69" s="117"/>
      <c r="CK69" s="50"/>
      <c r="CL69" s="117"/>
      <c r="CM69" s="50"/>
      <c r="CN69" s="52"/>
      <c r="CO69" s="117"/>
      <c r="CP69" s="50"/>
      <c r="CQ69" s="117"/>
      <c r="CR69" s="50"/>
      <c r="CS69" s="117"/>
      <c r="CT69" s="50"/>
      <c r="CU69" s="117"/>
      <c r="CV69" s="50"/>
      <c r="CW69" s="117"/>
      <c r="CX69" s="50"/>
      <c r="CY69" s="52"/>
      <c r="CZ69" s="117"/>
      <c r="DA69" s="50"/>
      <c r="DB69" s="117"/>
      <c r="DC69" s="50"/>
      <c r="DD69" s="117"/>
      <c r="DE69" s="50"/>
      <c r="DF69" s="117"/>
      <c r="DG69" s="50"/>
      <c r="DH69" s="117"/>
      <c r="DI69" s="50"/>
      <c r="DJ69" s="52"/>
      <c r="DK69" s="117"/>
      <c r="DL69" s="50"/>
      <c r="DM69" s="117"/>
      <c r="DN69" s="50"/>
    </row>
    <row r="70" spans="1:118" x14ac:dyDescent="0.2">
      <c r="A70" s="52" t="s">
        <v>45</v>
      </c>
      <c r="B70" s="196">
        <f>INDEX($10:$10,1,MATCH($A70,$7:$7,0))-INDEX($E$12:$DN$77,MATCH($A70,$A$12:$A$77,0),MATCH($A70,$E$7:$DN$7,0))</f>
        <v>82216</v>
      </c>
      <c r="C70" s="196">
        <f t="shared" ref="C70:C74" si="19">SUM(E70,G70,I70,K70,M70,P70,R70,T70,V70,X70,AA70,AC70,AE70,AG70,AI70,AL70,AN70,AP70,AR70,AT70,AW70,AY70,BA70,BC70,BE70,BH70,BJ70,BL70,BN70,BP70,BS70,BU70,BW70,BY70,CA70,CD70,CF70,CH70,CJ70,CL70,CO70,CQ70,CS70,CU70,CW70,CZ70,DB70,DD70,DF70,DH70,DK70,DM70)-INDEX($E$12:$DN$77,MATCH($A70,$A$12:$A$77,0),MATCH($A70,$E$7:$DN$7,0))</f>
        <v>90375</v>
      </c>
      <c r="D70" s="196">
        <f t="shared" ref="D70:D74" si="20">C70-B70</f>
        <v>8159</v>
      </c>
      <c r="E70" s="117">
        <v>336</v>
      </c>
      <c r="F70" s="50">
        <v>280.12205526000002</v>
      </c>
      <c r="G70" s="117">
        <v>783</v>
      </c>
      <c r="H70" s="50">
        <v>451.21303497000002</v>
      </c>
      <c r="I70" s="117">
        <v>10309</v>
      </c>
      <c r="J70" s="50">
        <v>3264.7275451999999</v>
      </c>
      <c r="K70" s="117">
        <v>92</v>
      </c>
      <c r="L70" s="50">
        <v>149.08410928000001</v>
      </c>
      <c r="M70" s="117">
        <v>15623</v>
      </c>
      <c r="N70" s="50">
        <v>4218.1398765000004</v>
      </c>
      <c r="O70" s="52" t="s">
        <v>45</v>
      </c>
      <c r="P70" s="117">
        <v>6976</v>
      </c>
      <c r="Q70" s="50">
        <v>2600.9528537000001</v>
      </c>
      <c r="R70" s="117">
        <v>118</v>
      </c>
      <c r="S70" s="50">
        <v>167.05418438999999</v>
      </c>
      <c r="T70" s="117">
        <v>500</v>
      </c>
      <c r="U70" s="50">
        <v>783.94959892999998</v>
      </c>
      <c r="V70" s="117">
        <v>254</v>
      </c>
      <c r="W70" s="50">
        <v>253.50512129000001</v>
      </c>
      <c r="X70" s="117">
        <v>2599</v>
      </c>
      <c r="Y70" s="50">
        <v>925.90158803999998</v>
      </c>
      <c r="Z70" s="52" t="s">
        <v>45</v>
      </c>
      <c r="AA70" s="117">
        <v>1494</v>
      </c>
      <c r="AB70" s="50">
        <v>1418.2714541</v>
      </c>
      <c r="AC70" s="117">
        <v>1968</v>
      </c>
      <c r="AD70" s="50">
        <v>1203.4650125000001</v>
      </c>
      <c r="AE70" s="117">
        <v>7914</v>
      </c>
      <c r="AF70" s="50">
        <v>2206.7037346000002</v>
      </c>
      <c r="AG70" s="117">
        <v>1357</v>
      </c>
      <c r="AH70" s="50">
        <v>894.59548165000001</v>
      </c>
      <c r="AI70" s="117">
        <v>521</v>
      </c>
      <c r="AJ70" s="50">
        <v>383.04664799</v>
      </c>
      <c r="AK70" s="52" t="s">
        <v>45</v>
      </c>
      <c r="AL70" s="117">
        <v>962</v>
      </c>
      <c r="AM70" s="50">
        <v>798.76540273000001</v>
      </c>
      <c r="AN70" s="117">
        <v>809</v>
      </c>
      <c r="AO70" s="50">
        <v>751.86515114999997</v>
      </c>
      <c r="AP70" s="117">
        <v>456</v>
      </c>
      <c r="AQ70" s="50">
        <v>451.76504151</v>
      </c>
      <c r="AR70" s="117">
        <v>60</v>
      </c>
      <c r="AS70" s="50">
        <v>103.13048027000001</v>
      </c>
      <c r="AT70" s="117">
        <v>156</v>
      </c>
      <c r="AU70" s="50">
        <v>189.73632807000001</v>
      </c>
      <c r="AV70" s="52" t="s">
        <v>45</v>
      </c>
      <c r="AW70" s="117">
        <v>532</v>
      </c>
      <c r="AX70" s="50">
        <v>387.72810521999997</v>
      </c>
      <c r="AY70" s="117">
        <v>1221</v>
      </c>
      <c r="AZ70" s="50">
        <v>1205.1638132</v>
      </c>
      <c r="BA70" s="117">
        <v>906</v>
      </c>
      <c r="BB70" s="50">
        <v>597.55969402000005</v>
      </c>
      <c r="BC70" s="117">
        <v>1212</v>
      </c>
      <c r="BD70" s="50">
        <v>849.47320578999995</v>
      </c>
      <c r="BE70" s="117">
        <v>191</v>
      </c>
      <c r="BF70" s="50">
        <v>315.56399920000001</v>
      </c>
      <c r="BG70" s="52" t="s">
        <v>45</v>
      </c>
      <c r="BH70" s="117">
        <v>1126</v>
      </c>
      <c r="BI70" s="50">
        <v>799.48159277000002</v>
      </c>
      <c r="BJ70" s="117">
        <v>1682</v>
      </c>
      <c r="BK70" s="50">
        <v>934.64442875999998</v>
      </c>
      <c r="BL70" s="117">
        <v>1178</v>
      </c>
      <c r="BM70" s="50">
        <v>1030.5992612</v>
      </c>
      <c r="BN70" s="117">
        <v>5272</v>
      </c>
      <c r="BO70" s="50">
        <v>1879.0910316</v>
      </c>
      <c r="BP70" s="117">
        <v>206</v>
      </c>
      <c r="BQ70" s="50">
        <v>253.99646989999999</v>
      </c>
      <c r="BR70" s="52" t="s">
        <v>45</v>
      </c>
      <c r="BS70" s="117">
        <v>380</v>
      </c>
      <c r="BT70" s="50">
        <v>293.58227020999999</v>
      </c>
      <c r="BU70" s="117">
        <v>954</v>
      </c>
      <c r="BV70" s="50">
        <v>645.84122494999997</v>
      </c>
      <c r="BW70" s="117">
        <v>1776</v>
      </c>
      <c r="BX70" s="50">
        <v>997.85929150000004</v>
      </c>
      <c r="BY70" s="117">
        <v>233</v>
      </c>
      <c r="BZ70" s="50">
        <v>217.34303765000001</v>
      </c>
      <c r="CA70" s="117">
        <v>0</v>
      </c>
      <c r="CB70" s="50">
        <v>265</v>
      </c>
      <c r="CC70" s="52" t="s">
        <v>45</v>
      </c>
      <c r="CD70" s="117">
        <v>542</v>
      </c>
      <c r="CE70" s="50">
        <v>435.21179015000001</v>
      </c>
      <c r="CF70" s="117">
        <v>669</v>
      </c>
      <c r="CG70" s="50">
        <v>517.05963849</v>
      </c>
      <c r="CH70" s="117">
        <v>3060</v>
      </c>
      <c r="CI70" s="50">
        <v>1344.5840479000001</v>
      </c>
      <c r="CJ70" s="117">
        <v>608</v>
      </c>
      <c r="CK70" s="50">
        <v>523.13237256000002</v>
      </c>
      <c r="CL70" s="117">
        <v>31</v>
      </c>
      <c r="CM70" s="50">
        <v>56.864440326999997</v>
      </c>
      <c r="CN70" s="52" t="s">
        <v>45</v>
      </c>
      <c r="CO70" s="117">
        <v>106</v>
      </c>
      <c r="CP70" s="50">
        <v>181.44469311</v>
      </c>
      <c r="CQ70" s="117">
        <v>119</v>
      </c>
      <c r="CR70" s="50">
        <v>188.80415389999999</v>
      </c>
      <c r="CS70" s="117">
        <v>71</v>
      </c>
      <c r="CT70" s="50">
        <v>89.720387141000003</v>
      </c>
      <c r="CU70" s="117">
        <v>1331</v>
      </c>
      <c r="CV70" s="50">
        <v>1496.06944</v>
      </c>
      <c r="CW70" s="117">
        <v>4769</v>
      </c>
      <c r="CX70" s="50">
        <v>1741.5249544000001</v>
      </c>
      <c r="CY70" s="52" t="s">
        <v>45</v>
      </c>
      <c r="CZ70" s="117">
        <v>358528</v>
      </c>
      <c r="DA70" s="50">
        <v>13585.931205999999</v>
      </c>
      <c r="DB70" s="117">
        <v>0</v>
      </c>
      <c r="DC70" s="50">
        <v>265</v>
      </c>
      <c r="DD70" s="117">
        <v>1047</v>
      </c>
      <c r="DE70" s="50">
        <v>615.19448193000005</v>
      </c>
      <c r="DF70" s="117">
        <v>5817</v>
      </c>
      <c r="DG70" s="50">
        <v>2335.8092915000002</v>
      </c>
      <c r="DH70" s="117">
        <v>96</v>
      </c>
      <c r="DI70" s="50">
        <v>156.85357503</v>
      </c>
      <c r="DJ70" s="52" t="s">
        <v>45</v>
      </c>
      <c r="DK70" s="117">
        <v>656</v>
      </c>
      <c r="DL70" s="50">
        <v>404.23276887999998</v>
      </c>
      <c r="DM70" s="117">
        <v>1297</v>
      </c>
      <c r="DN70" s="50">
        <v>618.60147901000005</v>
      </c>
    </row>
    <row r="71" spans="1:118" x14ac:dyDescent="0.2">
      <c r="A71" s="52" t="s">
        <v>46</v>
      </c>
      <c r="B71" s="196">
        <f>INDEX($10:$10,1,MATCH($A71,$7:$7,0))-INDEX($E$12:$DN$77,MATCH($A71,$A$12:$A$77,0),MATCH($A71,$E$7:$DN$7,0))</f>
        <v>24012</v>
      </c>
      <c r="C71" s="196">
        <f t="shared" si="19"/>
        <v>19390</v>
      </c>
      <c r="D71" s="196">
        <f t="shared" si="20"/>
        <v>-4622</v>
      </c>
      <c r="E71" s="117">
        <v>64</v>
      </c>
      <c r="F71" s="50">
        <v>113.20480774000001</v>
      </c>
      <c r="G71" s="117">
        <v>0</v>
      </c>
      <c r="H71" s="50">
        <v>211</v>
      </c>
      <c r="I71" s="117">
        <v>46</v>
      </c>
      <c r="J71" s="50">
        <v>53.478947470000001</v>
      </c>
      <c r="K71" s="117">
        <v>46</v>
      </c>
      <c r="L71" s="50">
        <v>76.587073257</v>
      </c>
      <c r="M71" s="117">
        <v>793</v>
      </c>
      <c r="N71" s="50">
        <v>405.52486483000001</v>
      </c>
      <c r="O71" s="52" t="s">
        <v>46</v>
      </c>
      <c r="P71" s="117">
        <v>800</v>
      </c>
      <c r="Q71" s="50">
        <v>622.59903411000005</v>
      </c>
      <c r="R71" s="117">
        <v>1354</v>
      </c>
      <c r="S71" s="50">
        <v>519.30190517999995</v>
      </c>
      <c r="T71" s="117">
        <v>0</v>
      </c>
      <c r="U71" s="50">
        <v>211</v>
      </c>
      <c r="V71" s="117">
        <v>152</v>
      </c>
      <c r="W71" s="50">
        <v>111.05577627</v>
      </c>
      <c r="X71" s="117">
        <v>806</v>
      </c>
      <c r="Y71" s="50">
        <v>475.07901886000002</v>
      </c>
      <c r="Z71" s="52" t="s">
        <v>46</v>
      </c>
      <c r="AA71" s="117">
        <v>115</v>
      </c>
      <c r="AB71" s="50">
        <v>95.327714517000004</v>
      </c>
      <c r="AC71" s="117">
        <v>262</v>
      </c>
      <c r="AD71" s="50">
        <v>255.57366091</v>
      </c>
      <c r="AE71" s="117">
        <v>26</v>
      </c>
      <c r="AF71" s="50">
        <v>43.351290206000002</v>
      </c>
      <c r="AG71" s="117">
        <v>313</v>
      </c>
      <c r="AH71" s="50">
        <v>312.31874865999998</v>
      </c>
      <c r="AI71" s="117">
        <v>52</v>
      </c>
      <c r="AJ71" s="50">
        <v>86.395393736000003</v>
      </c>
      <c r="AK71" s="52" t="s">
        <v>46</v>
      </c>
      <c r="AL71" s="117">
        <v>199</v>
      </c>
      <c r="AM71" s="50">
        <v>269.74489101</v>
      </c>
      <c r="AN71" s="117">
        <v>0</v>
      </c>
      <c r="AO71" s="50">
        <v>211</v>
      </c>
      <c r="AP71" s="117">
        <v>39</v>
      </c>
      <c r="AQ71" s="50">
        <v>68.273445523999996</v>
      </c>
      <c r="AR71" s="117">
        <v>384</v>
      </c>
      <c r="AS71" s="50">
        <v>550.15696367999999</v>
      </c>
      <c r="AT71" s="117">
        <v>996</v>
      </c>
      <c r="AU71" s="50">
        <v>520.37177124000004</v>
      </c>
      <c r="AV71" s="52" t="s">
        <v>46</v>
      </c>
      <c r="AW71" s="117">
        <v>123</v>
      </c>
      <c r="AX71" s="50">
        <v>203.85028234000001</v>
      </c>
      <c r="AY71" s="117">
        <v>1940</v>
      </c>
      <c r="AZ71" s="50">
        <v>390.93676785000002</v>
      </c>
      <c r="BA71" s="117">
        <v>99</v>
      </c>
      <c r="BB71" s="50">
        <v>119.07857197</v>
      </c>
      <c r="BC71" s="117">
        <v>50</v>
      </c>
      <c r="BD71" s="50">
        <v>80.612553218000002</v>
      </c>
      <c r="BE71" s="117">
        <v>0</v>
      </c>
      <c r="BF71" s="50">
        <v>211</v>
      </c>
      <c r="BG71" s="52" t="s">
        <v>46</v>
      </c>
      <c r="BH71" s="117">
        <v>154</v>
      </c>
      <c r="BI71" s="50">
        <v>268.69250936999998</v>
      </c>
      <c r="BJ71" s="117">
        <v>0</v>
      </c>
      <c r="BK71" s="50">
        <v>211</v>
      </c>
      <c r="BL71" s="117">
        <v>58</v>
      </c>
      <c r="BM71" s="50">
        <v>101.81938753999999</v>
      </c>
      <c r="BN71" s="117">
        <v>30</v>
      </c>
      <c r="BO71" s="50">
        <v>50.525874410999997</v>
      </c>
      <c r="BP71" s="117">
        <v>3828</v>
      </c>
      <c r="BQ71" s="50">
        <v>1105.8432207000001</v>
      </c>
      <c r="BR71" s="52" t="s">
        <v>46</v>
      </c>
      <c r="BS71" s="117">
        <v>558</v>
      </c>
      <c r="BT71" s="50">
        <v>326.93749065999998</v>
      </c>
      <c r="BU71" s="117">
        <v>148</v>
      </c>
      <c r="BV71" s="50">
        <v>126.30236727</v>
      </c>
      <c r="BW71" s="117">
        <v>2673</v>
      </c>
      <c r="BX71" s="50">
        <v>844.53441289</v>
      </c>
      <c r="BY71" s="117">
        <v>180</v>
      </c>
      <c r="BZ71" s="50">
        <v>184.14597601</v>
      </c>
      <c r="CA71" s="117">
        <v>0</v>
      </c>
      <c r="CB71" s="50">
        <v>211</v>
      </c>
      <c r="CC71" s="52" t="s">
        <v>46</v>
      </c>
      <c r="CD71" s="117">
        <v>326</v>
      </c>
      <c r="CE71" s="50">
        <v>281.14464915000002</v>
      </c>
      <c r="CF71" s="117">
        <v>41</v>
      </c>
      <c r="CG71" s="50">
        <v>37.463046675999998</v>
      </c>
      <c r="CH71" s="117">
        <v>0</v>
      </c>
      <c r="CI71" s="50">
        <v>211</v>
      </c>
      <c r="CJ71" s="117">
        <v>863</v>
      </c>
      <c r="CK71" s="50">
        <v>462.07856745999999</v>
      </c>
      <c r="CL71" s="117">
        <v>0</v>
      </c>
      <c r="CM71" s="50">
        <v>211</v>
      </c>
      <c r="CN71" s="52" t="s">
        <v>46</v>
      </c>
      <c r="CO71" s="117">
        <v>225</v>
      </c>
      <c r="CP71" s="50">
        <v>190.55960034</v>
      </c>
      <c r="CQ71" s="117">
        <v>38</v>
      </c>
      <c r="CR71" s="50">
        <v>62.110459988999999</v>
      </c>
      <c r="CS71" s="117">
        <v>38</v>
      </c>
      <c r="CT71" s="50">
        <v>56.125606478000002</v>
      </c>
      <c r="CU71" s="117">
        <v>126</v>
      </c>
      <c r="CV71" s="50">
        <v>116.66402162999999</v>
      </c>
      <c r="CW71" s="117">
        <v>404</v>
      </c>
      <c r="CX71" s="50">
        <v>393.83443800999999</v>
      </c>
      <c r="CY71" s="52" t="s">
        <v>46</v>
      </c>
      <c r="CZ71" s="117">
        <v>207</v>
      </c>
      <c r="DA71" s="50">
        <v>254.56687256000001</v>
      </c>
      <c r="DB71" s="117">
        <v>59341</v>
      </c>
      <c r="DC71" s="50">
        <v>4385.1391382000002</v>
      </c>
      <c r="DD71" s="117">
        <v>254</v>
      </c>
      <c r="DE71" s="50">
        <v>266.28327939000002</v>
      </c>
      <c r="DF71" s="117">
        <v>167</v>
      </c>
      <c r="DG71" s="50">
        <v>155.83065117000001</v>
      </c>
      <c r="DH71" s="117">
        <v>0</v>
      </c>
      <c r="DI71" s="50">
        <v>211</v>
      </c>
      <c r="DJ71" s="52" t="s">
        <v>46</v>
      </c>
      <c r="DK71" s="117">
        <v>173</v>
      </c>
      <c r="DL71" s="50">
        <v>215.10788894000001</v>
      </c>
      <c r="DM71" s="117">
        <v>240</v>
      </c>
      <c r="DN71" s="50">
        <v>417.37170682999999</v>
      </c>
    </row>
    <row r="72" spans="1:118" x14ac:dyDescent="0.2">
      <c r="A72" s="52" t="s">
        <v>47</v>
      </c>
      <c r="B72" s="196">
        <f>INDEX($10:$10,1,MATCH($A72,$7:$7,0))-INDEX($E$12:$DN$77,MATCH($A72,$A$12:$A$77,0),MATCH($A72,$E$7:$DN$7,0))</f>
        <v>248926</v>
      </c>
      <c r="C72" s="196">
        <f t="shared" si="19"/>
        <v>271600</v>
      </c>
      <c r="D72" s="196">
        <f t="shared" si="20"/>
        <v>22674</v>
      </c>
      <c r="E72" s="117">
        <v>2890</v>
      </c>
      <c r="F72" s="50">
        <v>1110.4520686000001</v>
      </c>
      <c r="G72" s="117">
        <v>1983</v>
      </c>
      <c r="H72" s="50">
        <v>1198.8612834</v>
      </c>
      <c r="I72" s="117">
        <v>5651</v>
      </c>
      <c r="J72" s="50">
        <v>2695.1746969000001</v>
      </c>
      <c r="K72" s="117">
        <v>602</v>
      </c>
      <c r="L72" s="50">
        <v>509.16922123000001</v>
      </c>
      <c r="M72" s="117">
        <v>17162</v>
      </c>
      <c r="N72" s="50">
        <v>3493.4220959999998</v>
      </c>
      <c r="O72" s="52" t="s">
        <v>47</v>
      </c>
      <c r="P72" s="117">
        <v>3707</v>
      </c>
      <c r="Q72" s="50">
        <v>1481.8738971</v>
      </c>
      <c r="R72" s="117">
        <v>5330</v>
      </c>
      <c r="S72" s="50">
        <v>2379.9954143</v>
      </c>
      <c r="T72" s="117">
        <v>1236</v>
      </c>
      <c r="U72" s="50">
        <v>746.43123467999999</v>
      </c>
      <c r="V72" s="117">
        <v>8030</v>
      </c>
      <c r="W72" s="50">
        <v>1494.1991926999999</v>
      </c>
      <c r="X72" s="117">
        <v>18322</v>
      </c>
      <c r="Y72" s="50">
        <v>2841.2061463</v>
      </c>
      <c r="Z72" s="52" t="s">
        <v>47</v>
      </c>
      <c r="AA72" s="117">
        <v>10684</v>
      </c>
      <c r="AB72" s="50">
        <v>2444.0179429999998</v>
      </c>
      <c r="AC72" s="117">
        <v>4651</v>
      </c>
      <c r="AD72" s="50">
        <v>2239.4000129000001</v>
      </c>
      <c r="AE72" s="117">
        <v>1225</v>
      </c>
      <c r="AF72" s="50">
        <v>838.29609958000003</v>
      </c>
      <c r="AG72" s="117">
        <v>6402</v>
      </c>
      <c r="AH72" s="50">
        <v>1730.1430513</v>
      </c>
      <c r="AI72" s="117">
        <v>2432</v>
      </c>
      <c r="AJ72" s="50">
        <v>843.91554257999996</v>
      </c>
      <c r="AK72" s="52" t="s">
        <v>47</v>
      </c>
      <c r="AL72" s="117">
        <v>998</v>
      </c>
      <c r="AM72" s="50">
        <v>627.15924335</v>
      </c>
      <c r="AN72" s="117">
        <v>2229</v>
      </c>
      <c r="AO72" s="50">
        <v>1028.7060472000001</v>
      </c>
      <c r="AP72" s="117">
        <v>2257</v>
      </c>
      <c r="AQ72" s="50">
        <v>1178.8193271</v>
      </c>
      <c r="AR72" s="117">
        <v>2082</v>
      </c>
      <c r="AS72" s="50">
        <v>1036.6500384999999</v>
      </c>
      <c r="AT72" s="117">
        <v>2891</v>
      </c>
      <c r="AU72" s="50">
        <v>1699.9523042000001</v>
      </c>
      <c r="AV72" s="52" t="s">
        <v>47</v>
      </c>
      <c r="AW72" s="117">
        <v>26226</v>
      </c>
      <c r="AX72" s="50">
        <v>4013.9837268000001</v>
      </c>
      <c r="AY72" s="117">
        <v>5017</v>
      </c>
      <c r="AZ72" s="50">
        <v>1706.68092</v>
      </c>
      <c r="BA72" s="117">
        <v>7227</v>
      </c>
      <c r="BB72" s="50">
        <v>2013.3651557999999</v>
      </c>
      <c r="BC72" s="117">
        <v>1026</v>
      </c>
      <c r="BD72" s="50">
        <v>649.28673046999995</v>
      </c>
      <c r="BE72" s="117">
        <v>1527</v>
      </c>
      <c r="BF72" s="50">
        <v>1118.6586016000001</v>
      </c>
      <c r="BG72" s="52" t="s">
        <v>47</v>
      </c>
      <c r="BH72" s="117">
        <v>1394</v>
      </c>
      <c r="BI72" s="50">
        <v>649.75938271999996</v>
      </c>
      <c r="BJ72" s="117">
        <v>524</v>
      </c>
      <c r="BK72" s="50">
        <v>454.28768059999999</v>
      </c>
      <c r="BL72" s="117">
        <v>1852</v>
      </c>
      <c r="BM72" s="50">
        <v>1733.1245666</v>
      </c>
      <c r="BN72" s="117">
        <v>1506</v>
      </c>
      <c r="BO72" s="50">
        <v>1002.7985303</v>
      </c>
      <c r="BP72" s="117">
        <v>1850</v>
      </c>
      <c r="BQ72" s="50">
        <v>789.42802737</v>
      </c>
      <c r="BR72" s="52" t="s">
        <v>47</v>
      </c>
      <c r="BS72" s="117">
        <v>9348</v>
      </c>
      <c r="BT72" s="50">
        <v>2142.9095582</v>
      </c>
      <c r="BU72" s="117">
        <v>760</v>
      </c>
      <c r="BV72" s="50">
        <v>704.03069301999994</v>
      </c>
      <c r="BW72" s="117">
        <v>18470</v>
      </c>
      <c r="BX72" s="50">
        <v>3994.0087797000001</v>
      </c>
      <c r="BY72" s="117">
        <v>22109</v>
      </c>
      <c r="BZ72" s="50">
        <v>3365.6641106000002</v>
      </c>
      <c r="CA72" s="117">
        <v>213</v>
      </c>
      <c r="CB72" s="50">
        <v>257.01697100000001</v>
      </c>
      <c r="CC72" s="52" t="s">
        <v>47</v>
      </c>
      <c r="CD72" s="117">
        <v>6870</v>
      </c>
      <c r="CE72" s="50">
        <v>2364.0006484999999</v>
      </c>
      <c r="CF72" s="117">
        <v>839</v>
      </c>
      <c r="CG72" s="50">
        <v>492.55994673999999</v>
      </c>
      <c r="CH72" s="117">
        <v>715</v>
      </c>
      <c r="CI72" s="50">
        <v>397.57594547999997</v>
      </c>
      <c r="CJ72" s="117">
        <v>10518</v>
      </c>
      <c r="CK72" s="50">
        <v>2242.1588963999998</v>
      </c>
      <c r="CL72" s="117">
        <v>2391</v>
      </c>
      <c r="CM72" s="50">
        <v>1186.4902185999999</v>
      </c>
      <c r="CN72" s="52" t="s">
        <v>47</v>
      </c>
      <c r="CO72" s="117">
        <v>1243</v>
      </c>
      <c r="CP72" s="50">
        <v>850.72332440000002</v>
      </c>
      <c r="CQ72" s="117">
        <v>9969</v>
      </c>
      <c r="CR72" s="50">
        <v>2436.5999931000001</v>
      </c>
      <c r="CS72" s="117">
        <v>0</v>
      </c>
      <c r="CT72" s="50">
        <v>287</v>
      </c>
      <c r="CU72" s="117">
        <v>10902</v>
      </c>
      <c r="CV72" s="50">
        <v>3151.7479874999999</v>
      </c>
      <c r="CW72" s="117">
        <v>12764</v>
      </c>
      <c r="CX72" s="50">
        <v>2405.7085112999998</v>
      </c>
      <c r="CY72" s="52" t="s">
        <v>47</v>
      </c>
      <c r="CZ72" s="117">
        <v>3226</v>
      </c>
      <c r="DA72" s="50">
        <v>1569.8246291</v>
      </c>
      <c r="DB72" s="117">
        <v>932</v>
      </c>
      <c r="DC72" s="50">
        <v>573.52141184000004</v>
      </c>
      <c r="DD72" s="117">
        <v>929239</v>
      </c>
      <c r="DE72" s="50">
        <v>24834.055464000001</v>
      </c>
      <c r="DF72" s="117">
        <v>4090</v>
      </c>
      <c r="DG72" s="50">
        <v>1726.2328554999999</v>
      </c>
      <c r="DH72" s="117">
        <v>4710</v>
      </c>
      <c r="DI72" s="50">
        <v>1724.8829464</v>
      </c>
      <c r="DJ72" s="52" t="s">
        <v>47</v>
      </c>
      <c r="DK72" s="117">
        <v>1469</v>
      </c>
      <c r="DL72" s="50">
        <v>926.97151231999999</v>
      </c>
      <c r="DM72" s="117">
        <v>1149</v>
      </c>
      <c r="DN72" s="50">
        <v>836.48233825</v>
      </c>
    </row>
    <row r="73" spans="1:118" x14ac:dyDescent="0.2">
      <c r="A73" s="52" t="s">
        <v>48</v>
      </c>
      <c r="B73" s="196">
        <f>INDEX($10:$10,1,MATCH($A73,$7:$7,0))-INDEX($E$12:$DN$77,MATCH($A73,$A$12:$A$77,0),MATCH($A73,$E$7:$DN$7,0))</f>
        <v>179350</v>
      </c>
      <c r="C73" s="196">
        <f t="shared" si="19"/>
        <v>192654</v>
      </c>
      <c r="D73" s="196">
        <f t="shared" si="20"/>
        <v>13304</v>
      </c>
      <c r="E73" s="117">
        <v>1179</v>
      </c>
      <c r="F73" s="50">
        <v>748.91314676000002</v>
      </c>
      <c r="G73" s="117">
        <v>3199</v>
      </c>
      <c r="H73" s="50">
        <v>1210.1099558999999</v>
      </c>
      <c r="I73" s="117">
        <v>9507</v>
      </c>
      <c r="J73" s="50">
        <v>3294.3075736000001</v>
      </c>
      <c r="K73" s="117">
        <v>708</v>
      </c>
      <c r="L73" s="50">
        <v>680.86736796000002</v>
      </c>
      <c r="M73" s="117">
        <v>42693</v>
      </c>
      <c r="N73" s="50">
        <v>5917.4217718</v>
      </c>
      <c r="O73" s="52" t="s">
        <v>48</v>
      </c>
      <c r="P73" s="117">
        <v>4974</v>
      </c>
      <c r="Q73" s="50">
        <v>1813.6091802000001</v>
      </c>
      <c r="R73" s="117">
        <v>1134</v>
      </c>
      <c r="S73" s="50">
        <v>959.44143768000004</v>
      </c>
      <c r="T73" s="117">
        <v>111</v>
      </c>
      <c r="U73" s="50">
        <v>180.63905215</v>
      </c>
      <c r="V73" s="117">
        <v>247</v>
      </c>
      <c r="W73" s="50">
        <v>287.27206359000002</v>
      </c>
      <c r="X73" s="117">
        <v>6782</v>
      </c>
      <c r="Y73" s="50">
        <v>1734.4114661999999</v>
      </c>
      <c r="Z73" s="52" t="s">
        <v>48</v>
      </c>
      <c r="AA73" s="117">
        <v>5041</v>
      </c>
      <c r="AB73" s="50">
        <v>1918.7503816999999</v>
      </c>
      <c r="AC73" s="117">
        <v>4084</v>
      </c>
      <c r="AD73" s="50">
        <v>1373.4106379</v>
      </c>
      <c r="AE73" s="117">
        <v>8128</v>
      </c>
      <c r="AF73" s="50">
        <v>1959.6001653999999</v>
      </c>
      <c r="AG73" s="117">
        <v>3899</v>
      </c>
      <c r="AH73" s="50">
        <v>1560.3582445</v>
      </c>
      <c r="AI73" s="117">
        <v>1764</v>
      </c>
      <c r="AJ73" s="50">
        <v>936.43422056999998</v>
      </c>
      <c r="AK73" s="52" t="s">
        <v>48</v>
      </c>
      <c r="AL73" s="117">
        <v>1593</v>
      </c>
      <c r="AM73" s="50">
        <v>805.15784913000005</v>
      </c>
      <c r="AN73" s="117">
        <v>723</v>
      </c>
      <c r="AO73" s="50">
        <v>583.38145575999999</v>
      </c>
      <c r="AP73" s="117">
        <v>792</v>
      </c>
      <c r="AQ73" s="50">
        <v>484.05686816000002</v>
      </c>
      <c r="AR73" s="117">
        <v>970</v>
      </c>
      <c r="AS73" s="50">
        <v>665.86401764000004</v>
      </c>
      <c r="AT73" s="117">
        <v>459</v>
      </c>
      <c r="AU73" s="50">
        <v>618.81327422000004</v>
      </c>
      <c r="AV73" s="52" t="s">
        <v>48</v>
      </c>
      <c r="AW73" s="117">
        <v>2426</v>
      </c>
      <c r="AX73" s="50">
        <v>1199.7880548000001</v>
      </c>
      <c r="AY73" s="117">
        <v>1762</v>
      </c>
      <c r="AZ73" s="50">
        <v>862.86655696000003</v>
      </c>
      <c r="BA73" s="117">
        <v>4827</v>
      </c>
      <c r="BB73" s="50">
        <v>2554.9495050999999</v>
      </c>
      <c r="BC73" s="117">
        <v>2021</v>
      </c>
      <c r="BD73" s="50">
        <v>894.64523919999999</v>
      </c>
      <c r="BE73" s="117">
        <v>1349</v>
      </c>
      <c r="BF73" s="50">
        <v>1355.4249493</v>
      </c>
      <c r="BG73" s="52" t="s">
        <v>48</v>
      </c>
      <c r="BH73" s="117">
        <v>3886</v>
      </c>
      <c r="BI73" s="50">
        <v>2063.9447962999998</v>
      </c>
      <c r="BJ73" s="117">
        <v>3050</v>
      </c>
      <c r="BK73" s="50">
        <v>1288.8990180000001</v>
      </c>
      <c r="BL73" s="117">
        <v>356</v>
      </c>
      <c r="BM73" s="50">
        <v>387.13459497000002</v>
      </c>
      <c r="BN73" s="117">
        <v>4082</v>
      </c>
      <c r="BO73" s="50">
        <v>1642.0480308000001</v>
      </c>
      <c r="BP73" s="117">
        <v>342</v>
      </c>
      <c r="BQ73" s="50">
        <v>311.33922917000001</v>
      </c>
      <c r="BR73" s="52" t="s">
        <v>48</v>
      </c>
      <c r="BS73" s="117">
        <v>1969</v>
      </c>
      <c r="BT73" s="50">
        <v>1417.1526538999999</v>
      </c>
      <c r="BU73" s="117">
        <v>1683</v>
      </c>
      <c r="BV73" s="50">
        <v>821.54485191000003</v>
      </c>
      <c r="BW73" s="117">
        <v>5378</v>
      </c>
      <c r="BX73" s="50">
        <v>2171.3371900000002</v>
      </c>
      <c r="BY73" s="117">
        <v>3145</v>
      </c>
      <c r="BZ73" s="50">
        <v>1324.5333760999999</v>
      </c>
      <c r="CA73" s="117">
        <v>488</v>
      </c>
      <c r="CB73" s="50">
        <v>387.97683326999999</v>
      </c>
      <c r="CC73" s="52" t="s">
        <v>48</v>
      </c>
      <c r="CD73" s="117">
        <v>2099</v>
      </c>
      <c r="CE73" s="50">
        <v>1156.8780472000001</v>
      </c>
      <c r="CF73" s="117">
        <v>1521</v>
      </c>
      <c r="CG73" s="50">
        <v>768.77425495</v>
      </c>
      <c r="CH73" s="117">
        <v>26687</v>
      </c>
      <c r="CI73" s="50">
        <v>4105.2538396</v>
      </c>
      <c r="CJ73" s="117">
        <v>1113</v>
      </c>
      <c r="CK73" s="50">
        <v>688.74875083999996</v>
      </c>
      <c r="CL73" s="117">
        <v>595</v>
      </c>
      <c r="CM73" s="50">
        <v>728.77324616999999</v>
      </c>
      <c r="CN73" s="52" t="s">
        <v>48</v>
      </c>
      <c r="CO73" s="117">
        <v>456</v>
      </c>
      <c r="CP73" s="50">
        <v>432.51567412999998</v>
      </c>
      <c r="CQ73" s="117">
        <v>1317</v>
      </c>
      <c r="CR73" s="50">
        <v>832.10459577999995</v>
      </c>
      <c r="CS73" s="117">
        <v>515</v>
      </c>
      <c r="CT73" s="50">
        <v>428.06285329000002</v>
      </c>
      <c r="CU73" s="117">
        <v>1189</v>
      </c>
      <c r="CV73" s="50">
        <v>690.58767316000001</v>
      </c>
      <c r="CW73" s="117">
        <v>10693</v>
      </c>
      <c r="CX73" s="50">
        <v>2923.3215114999998</v>
      </c>
      <c r="CY73" s="52" t="s">
        <v>48</v>
      </c>
      <c r="CZ73" s="117">
        <v>3716</v>
      </c>
      <c r="DA73" s="50">
        <v>1739.7356215</v>
      </c>
      <c r="DB73" s="117">
        <v>112</v>
      </c>
      <c r="DC73" s="50">
        <v>132.25073642999999</v>
      </c>
      <c r="DD73" s="117">
        <v>3938</v>
      </c>
      <c r="DE73" s="50">
        <v>1489.7311999999999</v>
      </c>
      <c r="DF73" s="117">
        <v>888519</v>
      </c>
      <c r="DG73" s="50">
        <v>25236.960212999998</v>
      </c>
      <c r="DH73" s="117">
        <v>917</v>
      </c>
      <c r="DI73" s="50">
        <v>828.80937944000004</v>
      </c>
      <c r="DJ73" s="52" t="s">
        <v>48</v>
      </c>
      <c r="DK73" s="117">
        <v>1518</v>
      </c>
      <c r="DL73" s="50">
        <v>723.12355151999998</v>
      </c>
      <c r="DM73" s="117">
        <v>1517</v>
      </c>
      <c r="DN73" s="50">
        <v>854.45470990000001</v>
      </c>
    </row>
    <row r="74" spans="1:118" x14ac:dyDescent="0.2">
      <c r="A74" s="52" t="s">
        <v>49</v>
      </c>
      <c r="B74" s="196">
        <f>INDEX($10:$10,1,MATCH($A74,$7:$7,0))-INDEX($E$12:$DN$77,MATCH($A74,$A$12:$A$77,0),MATCH($A74,$E$7:$DN$7,0))</f>
        <v>47036</v>
      </c>
      <c r="C74" s="196">
        <f t="shared" si="19"/>
        <v>50155</v>
      </c>
      <c r="D74" s="196">
        <f t="shared" si="20"/>
        <v>3119</v>
      </c>
      <c r="E74" s="117">
        <v>988</v>
      </c>
      <c r="F74" s="50">
        <v>719.96098803999996</v>
      </c>
      <c r="G74" s="117">
        <v>1272</v>
      </c>
      <c r="H74" s="50">
        <v>1029.9216782999999</v>
      </c>
      <c r="I74" s="117">
        <v>931</v>
      </c>
      <c r="J74" s="50">
        <v>766.79703639000002</v>
      </c>
      <c r="K74" s="117">
        <v>321</v>
      </c>
      <c r="L74" s="50">
        <v>514.42992748999995</v>
      </c>
      <c r="M74" s="117">
        <v>181</v>
      </c>
      <c r="N74" s="50">
        <v>171.93870193000001</v>
      </c>
      <c r="O74" s="52" t="s">
        <v>49</v>
      </c>
      <c r="P74" s="117">
        <v>765</v>
      </c>
      <c r="Q74" s="50">
        <v>651.72130594999999</v>
      </c>
      <c r="R74" s="117">
        <v>0</v>
      </c>
      <c r="S74" s="50">
        <v>269</v>
      </c>
      <c r="T74" s="117">
        <v>200</v>
      </c>
      <c r="U74" s="50">
        <v>189.18501277999999</v>
      </c>
      <c r="V74" s="117">
        <v>228</v>
      </c>
      <c r="W74" s="50">
        <v>197.87750059999999</v>
      </c>
      <c r="X74" s="117">
        <v>4622</v>
      </c>
      <c r="Y74" s="50">
        <v>2151.6040969000001</v>
      </c>
      <c r="Z74" s="52" t="s">
        <v>49</v>
      </c>
      <c r="AA74" s="117">
        <v>1397</v>
      </c>
      <c r="AB74" s="50">
        <v>890.79370114000005</v>
      </c>
      <c r="AC74" s="117">
        <v>241</v>
      </c>
      <c r="AD74" s="50">
        <v>331.93006309999998</v>
      </c>
      <c r="AE74" s="117">
        <v>530</v>
      </c>
      <c r="AF74" s="50">
        <v>555.40886068999998</v>
      </c>
      <c r="AG74" s="117">
        <v>592</v>
      </c>
      <c r="AH74" s="50">
        <v>496.51076174999997</v>
      </c>
      <c r="AI74" s="117">
        <v>1159</v>
      </c>
      <c r="AJ74" s="50">
        <v>1046.6800979</v>
      </c>
      <c r="AK74" s="52" t="s">
        <v>49</v>
      </c>
      <c r="AL74" s="117">
        <v>0</v>
      </c>
      <c r="AM74" s="50">
        <v>269</v>
      </c>
      <c r="AN74" s="117">
        <v>0</v>
      </c>
      <c r="AO74" s="50">
        <v>269</v>
      </c>
      <c r="AP74" s="117">
        <v>2901</v>
      </c>
      <c r="AQ74" s="50">
        <v>1600.4808949999999</v>
      </c>
      <c r="AR74" s="117">
        <v>0</v>
      </c>
      <c r="AS74" s="50">
        <v>269</v>
      </c>
      <c r="AT74" s="117">
        <v>54</v>
      </c>
      <c r="AU74" s="50">
        <v>93.252785158999998</v>
      </c>
      <c r="AV74" s="52" t="s">
        <v>49</v>
      </c>
      <c r="AW74" s="117">
        <v>4117</v>
      </c>
      <c r="AX74" s="50">
        <v>1229.3255156</v>
      </c>
      <c r="AY74" s="117">
        <v>121</v>
      </c>
      <c r="AZ74" s="50">
        <v>139.63375891999999</v>
      </c>
      <c r="BA74" s="117">
        <v>2085</v>
      </c>
      <c r="BB74" s="50">
        <v>1597.6489915</v>
      </c>
      <c r="BC74" s="117">
        <v>80</v>
      </c>
      <c r="BD74" s="50">
        <v>89.624575926000006</v>
      </c>
      <c r="BE74" s="117">
        <v>892</v>
      </c>
      <c r="BF74" s="50">
        <v>1246.2487321000001</v>
      </c>
      <c r="BG74" s="52" t="s">
        <v>49</v>
      </c>
      <c r="BH74" s="117">
        <v>433</v>
      </c>
      <c r="BI74" s="50">
        <v>415.82447180999998</v>
      </c>
      <c r="BJ74" s="117">
        <v>0</v>
      </c>
      <c r="BK74" s="50">
        <v>269</v>
      </c>
      <c r="BL74" s="117">
        <v>169</v>
      </c>
      <c r="BM74" s="50">
        <v>172.53258449</v>
      </c>
      <c r="BN74" s="117">
        <v>105</v>
      </c>
      <c r="BO74" s="50">
        <v>174.26987456000001</v>
      </c>
      <c r="BP74" s="117">
        <v>0</v>
      </c>
      <c r="BQ74" s="50">
        <v>269</v>
      </c>
      <c r="BR74" s="52" t="s">
        <v>49</v>
      </c>
      <c r="BS74" s="117">
        <v>1090</v>
      </c>
      <c r="BT74" s="50">
        <v>750.22442859</v>
      </c>
      <c r="BU74" s="117">
        <v>0</v>
      </c>
      <c r="BV74" s="50">
        <v>269</v>
      </c>
      <c r="BW74" s="117">
        <v>1117</v>
      </c>
      <c r="BX74" s="50">
        <v>609.18527881</v>
      </c>
      <c r="BY74" s="117">
        <v>2610</v>
      </c>
      <c r="BZ74" s="50">
        <v>1059.8583214</v>
      </c>
      <c r="CA74" s="117">
        <v>265</v>
      </c>
      <c r="CB74" s="50">
        <v>270.07273142999998</v>
      </c>
      <c r="CC74" s="52" t="s">
        <v>49</v>
      </c>
      <c r="CD74" s="117">
        <v>6950</v>
      </c>
      <c r="CE74" s="50">
        <v>1758.2262588999999</v>
      </c>
      <c r="CF74" s="117">
        <v>114</v>
      </c>
      <c r="CG74" s="50">
        <v>158.46268861999999</v>
      </c>
      <c r="CH74" s="117">
        <v>0</v>
      </c>
      <c r="CI74" s="50">
        <v>269</v>
      </c>
      <c r="CJ74" s="117">
        <v>3085</v>
      </c>
      <c r="CK74" s="50">
        <v>949.68629619000001</v>
      </c>
      <c r="CL74" s="117">
        <v>307</v>
      </c>
      <c r="CM74" s="50">
        <v>363.05619571</v>
      </c>
      <c r="CN74" s="52" t="s">
        <v>49</v>
      </c>
      <c r="CO74" s="117">
        <v>0</v>
      </c>
      <c r="CP74" s="50">
        <v>269</v>
      </c>
      <c r="CQ74" s="117">
        <v>1217</v>
      </c>
      <c r="CR74" s="50">
        <v>704.53018616999998</v>
      </c>
      <c r="CS74" s="117">
        <v>153</v>
      </c>
      <c r="CT74" s="50">
        <v>188.25226481000001</v>
      </c>
      <c r="CU74" s="117">
        <v>433</v>
      </c>
      <c r="CV74" s="50">
        <v>420.03908152000002</v>
      </c>
      <c r="CW74" s="117">
        <v>1276</v>
      </c>
      <c r="CX74" s="50">
        <v>943.84962459999997</v>
      </c>
      <c r="CY74" s="52" t="s">
        <v>49</v>
      </c>
      <c r="CZ74" s="117">
        <v>475</v>
      </c>
      <c r="DA74" s="50">
        <v>413.96826198000002</v>
      </c>
      <c r="DB74" s="117">
        <v>293</v>
      </c>
      <c r="DC74" s="50">
        <v>418.10887690999999</v>
      </c>
      <c r="DD74" s="117">
        <v>6307</v>
      </c>
      <c r="DE74" s="50">
        <v>1655.2634206</v>
      </c>
      <c r="DF74" s="117">
        <v>37</v>
      </c>
      <c r="DG74" s="50">
        <v>61.385175836999998</v>
      </c>
      <c r="DH74" s="117">
        <v>169720</v>
      </c>
      <c r="DI74" s="50">
        <v>11670.392492000001</v>
      </c>
      <c r="DJ74" s="52" t="s">
        <v>49</v>
      </c>
      <c r="DK74" s="117">
        <v>42</v>
      </c>
      <c r="DL74" s="50">
        <v>61.083570387000002</v>
      </c>
      <c r="DM74" s="117">
        <v>0</v>
      </c>
      <c r="DN74" s="50">
        <v>269</v>
      </c>
    </row>
    <row r="75" spans="1:118" x14ac:dyDescent="0.2">
      <c r="A75" s="52"/>
      <c r="B75" s="52"/>
      <c r="C75" s="52"/>
      <c r="D75" s="52"/>
      <c r="E75" s="117"/>
      <c r="F75" s="50"/>
      <c r="G75" s="117"/>
      <c r="H75" s="50"/>
      <c r="I75" s="117"/>
      <c r="J75" s="50"/>
      <c r="K75" s="117"/>
      <c r="L75" s="50"/>
      <c r="M75" s="117"/>
      <c r="N75" s="50"/>
      <c r="O75" s="52"/>
      <c r="P75" s="117"/>
      <c r="Q75" s="50"/>
      <c r="R75" s="117"/>
      <c r="S75" s="50"/>
      <c r="T75" s="117"/>
      <c r="U75" s="50"/>
      <c r="V75" s="117"/>
      <c r="W75" s="50"/>
      <c r="X75" s="117"/>
      <c r="Y75" s="50"/>
      <c r="Z75" s="52"/>
      <c r="AA75" s="117"/>
      <c r="AB75" s="50"/>
      <c r="AC75" s="117"/>
      <c r="AD75" s="50"/>
      <c r="AE75" s="117"/>
      <c r="AF75" s="50"/>
      <c r="AG75" s="117"/>
      <c r="AH75" s="50"/>
      <c r="AI75" s="117"/>
      <c r="AJ75" s="50"/>
      <c r="AK75" s="52"/>
      <c r="AL75" s="117"/>
      <c r="AM75" s="50"/>
      <c r="AN75" s="117"/>
      <c r="AO75" s="50"/>
      <c r="AP75" s="117"/>
      <c r="AQ75" s="50"/>
      <c r="AR75" s="117"/>
      <c r="AS75" s="50"/>
      <c r="AT75" s="117"/>
      <c r="AU75" s="50"/>
      <c r="AV75" s="52"/>
      <c r="AW75" s="117"/>
      <c r="AX75" s="50"/>
      <c r="AY75" s="117"/>
      <c r="AZ75" s="50"/>
      <c r="BA75" s="117"/>
      <c r="BB75" s="50"/>
      <c r="BC75" s="117"/>
      <c r="BD75" s="50"/>
      <c r="BE75" s="117"/>
      <c r="BF75" s="50"/>
      <c r="BG75" s="52"/>
      <c r="BH75" s="117"/>
      <c r="BI75" s="50"/>
      <c r="BJ75" s="117"/>
      <c r="BK75" s="50"/>
      <c r="BL75" s="117"/>
      <c r="BM75" s="50"/>
      <c r="BN75" s="117"/>
      <c r="BO75" s="50"/>
      <c r="BP75" s="117"/>
      <c r="BQ75" s="50"/>
      <c r="BR75" s="52"/>
      <c r="BS75" s="117"/>
      <c r="BT75" s="50"/>
      <c r="BU75" s="117"/>
      <c r="BV75" s="50"/>
      <c r="BW75" s="117"/>
      <c r="BX75" s="50"/>
      <c r="BY75" s="117"/>
      <c r="BZ75" s="50"/>
      <c r="CA75" s="117"/>
      <c r="CB75" s="50"/>
      <c r="CC75" s="52"/>
      <c r="CD75" s="117"/>
      <c r="CE75" s="50"/>
      <c r="CF75" s="117"/>
      <c r="CG75" s="50"/>
      <c r="CH75" s="117"/>
      <c r="CI75" s="50"/>
      <c r="CJ75" s="117"/>
      <c r="CK75" s="50"/>
      <c r="CL75" s="117"/>
      <c r="CM75" s="50"/>
      <c r="CN75" s="52"/>
      <c r="CO75" s="117"/>
      <c r="CP75" s="50"/>
      <c r="CQ75" s="117"/>
      <c r="CR75" s="50"/>
      <c r="CS75" s="117"/>
      <c r="CT75" s="50"/>
      <c r="CU75" s="117"/>
      <c r="CV75" s="50"/>
      <c r="CW75" s="117"/>
      <c r="CX75" s="50"/>
      <c r="CY75" s="52"/>
      <c r="CZ75" s="117"/>
      <c r="DA75" s="50"/>
      <c r="DB75" s="117"/>
      <c r="DC75" s="50"/>
      <c r="DD75" s="117"/>
      <c r="DE75" s="50"/>
      <c r="DF75" s="117"/>
      <c r="DG75" s="50"/>
      <c r="DH75" s="117"/>
      <c r="DI75" s="50"/>
      <c r="DJ75" s="52"/>
      <c r="DK75" s="117"/>
      <c r="DL75" s="50"/>
      <c r="DM75" s="117"/>
      <c r="DN75" s="50"/>
    </row>
    <row r="76" spans="1:118" x14ac:dyDescent="0.2">
      <c r="A76" s="52" t="s">
        <v>50</v>
      </c>
      <c r="B76" s="196">
        <f>INDEX($10:$10,1,MATCH($A76,$7:$7,0))-INDEX($E$12:$DN$77,MATCH($A76,$A$12:$A$77,0),MATCH($A76,$E$7:$DN$7,0))</f>
        <v>100137</v>
      </c>
      <c r="C76" s="196">
        <f t="shared" ref="C76:C77" si="21">SUM(E76,G76,I76,K76,M76,P76,R76,T76,V76,X76,AA76,AC76,AE76,AG76,AI76,AL76,AN76,AP76,AR76,AT76,AW76,AY76,BA76,BC76,BE76,BH76,BJ76,BL76,BN76,BP76,BS76,BU76,BW76,BY76,CA76,CD76,CF76,CH76,CJ76,CL76,CO76,CQ76,CS76,CU76,CW76,CZ76,DB76,DD76,DF76,DH76,DK76,DM76)-INDEX($E$12:$DN$77,MATCH($A76,$A$12:$A$77,0),MATCH($A76,$E$7:$DN$7,0))</f>
        <v>95475</v>
      </c>
      <c r="D76" s="196">
        <f t="shared" ref="D76:D77" si="22">C76-B76</f>
        <v>-4662</v>
      </c>
      <c r="E76" s="117">
        <v>574</v>
      </c>
      <c r="F76" s="50">
        <v>505.02692209000003</v>
      </c>
      <c r="G76" s="117">
        <v>603</v>
      </c>
      <c r="H76" s="50">
        <v>402.23933419999997</v>
      </c>
      <c r="I76" s="117">
        <v>2323</v>
      </c>
      <c r="J76" s="50">
        <v>895.59108925999999</v>
      </c>
      <c r="K76" s="117">
        <v>365</v>
      </c>
      <c r="L76" s="50">
        <v>266.98481762</v>
      </c>
      <c r="M76" s="117">
        <v>4361</v>
      </c>
      <c r="N76" s="50">
        <v>1173.8976912999999</v>
      </c>
      <c r="O76" s="52" t="s">
        <v>50</v>
      </c>
      <c r="P76" s="117">
        <v>2798</v>
      </c>
      <c r="Q76" s="50">
        <v>1602.1258330000001</v>
      </c>
      <c r="R76" s="117">
        <v>571</v>
      </c>
      <c r="S76" s="50">
        <v>593.21115445999999</v>
      </c>
      <c r="T76" s="117">
        <v>66</v>
      </c>
      <c r="U76" s="50">
        <v>116.06871009</v>
      </c>
      <c r="V76" s="117">
        <v>0</v>
      </c>
      <c r="W76" s="50">
        <v>216</v>
      </c>
      <c r="X76" s="117">
        <v>4493</v>
      </c>
      <c r="Y76" s="50">
        <v>1148.1920887000001</v>
      </c>
      <c r="Z76" s="52" t="s">
        <v>50</v>
      </c>
      <c r="AA76" s="117">
        <v>1406</v>
      </c>
      <c r="AB76" s="50">
        <v>514.34509911999999</v>
      </c>
      <c r="AC76" s="117">
        <v>341</v>
      </c>
      <c r="AD76" s="50">
        <v>499.86228771999998</v>
      </c>
      <c r="AE76" s="117">
        <v>653</v>
      </c>
      <c r="AF76" s="50">
        <v>543.68432098000005</v>
      </c>
      <c r="AG76" s="117">
        <v>21139</v>
      </c>
      <c r="AH76" s="50">
        <v>3511.9175464999998</v>
      </c>
      <c r="AI76" s="117">
        <v>2460</v>
      </c>
      <c r="AJ76" s="50">
        <v>952.12615631000006</v>
      </c>
      <c r="AK76" s="52" t="s">
        <v>50</v>
      </c>
      <c r="AL76" s="117">
        <v>2636</v>
      </c>
      <c r="AM76" s="50">
        <v>1008.0688313000001</v>
      </c>
      <c r="AN76" s="117">
        <v>1495</v>
      </c>
      <c r="AO76" s="50">
        <v>1078.2514490999999</v>
      </c>
      <c r="AP76" s="117">
        <v>350</v>
      </c>
      <c r="AQ76" s="50">
        <v>329.61219292999999</v>
      </c>
      <c r="AR76" s="117">
        <v>518</v>
      </c>
      <c r="AS76" s="50">
        <v>338.24096228000002</v>
      </c>
      <c r="AT76" s="117">
        <v>23</v>
      </c>
      <c r="AU76" s="50">
        <v>36.910002523000003</v>
      </c>
      <c r="AV76" s="52" t="s">
        <v>50</v>
      </c>
      <c r="AW76" s="117">
        <v>669</v>
      </c>
      <c r="AX76" s="50">
        <v>634.28798152000002</v>
      </c>
      <c r="AY76" s="117">
        <v>279</v>
      </c>
      <c r="AZ76" s="50">
        <v>256.51321094999997</v>
      </c>
      <c r="BA76" s="117">
        <v>5456</v>
      </c>
      <c r="BB76" s="50">
        <v>1569.9991084999999</v>
      </c>
      <c r="BC76" s="117">
        <v>16937</v>
      </c>
      <c r="BD76" s="50">
        <v>2645.7180698000002</v>
      </c>
      <c r="BE76" s="117">
        <v>789</v>
      </c>
      <c r="BF76" s="50">
        <v>776.04799373000003</v>
      </c>
      <c r="BG76" s="52" t="s">
        <v>50</v>
      </c>
      <c r="BH76" s="117">
        <v>1398</v>
      </c>
      <c r="BI76" s="50">
        <v>731.22109622000005</v>
      </c>
      <c r="BJ76" s="117">
        <v>176</v>
      </c>
      <c r="BK76" s="50">
        <v>125.28756730000001</v>
      </c>
      <c r="BL76" s="117">
        <v>313</v>
      </c>
      <c r="BM76" s="50">
        <v>253.11787709999999</v>
      </c>
      <c r="BN76" s="117">
        <v>976</v>
      </c>
      <c r="BO76" s="50">
        <v>532.60263338000004</v>
      </c>
      <c r="BP76" s="117">
        <v>94</v>
      </c>
      <c r="BQ76" s="50">
        <v>98.645151427000002</v>
      </c>
      <c r="BR76" s="52" t="s">
        <v>50</v>
      </c>
      <c r="BS76" s="117">
        <v>410</v>
      </c>
      <c r="BT76" s="50">
        <v>364.17825728999998</v>
      </c>
      <c r="BU76" s="117">
        <v>657</v>
      </c>
      <c r="BV76" s="50">
        <v>494.84473745000003</v>
      </c>
      <c r="BW76" s="117">
        <v>2203</v>
      </c>
      <c r="BX76" s="50">
        <v>959.25759937999999</v>
      </c>
      <c r="BY76" s="117">
        <v>2137</v>
      </c>
      <c r="BZ76" s="50">
        <v>1141.6737908</v>
      </c>
      <c r="CA76" s="117">
        <v>306</v>
      </c>
      <c r="CB76" s="50">
        <v>468.01970134999999</v>
      </c>
      <c r="CC76" s="52" t="s">
        <v>50</v>
      </c>
      <c r="CD76" s="117">
        <v>2609</v>
      </c>
      <c r="CE76" s="50">
        <v>999.45264337000003</v>
      </c>
      <c r="CF76" s="117">
        <v>230</v>
      </c>
      <c r="CG76" s="50">
        <v>215.90805166000001</v>
      </c>
      <c r="CH76" s="117">
        <v>689</v>
      </c>
      <c r="CI76" s="50">
        <v>473.37915507999998</v>
      </c>
      <c r="CJ76" s="117">
        <v>976</v>
      </c>
      <c r="CK76" s="50">
        <v>598.37019149000002</v>
      </c>
      <c r="CL76" s="117">
        <v>327</v>
      </c>
      <c r="CM76" s="50">
        <v>343.88901067</v>
      </c>
      <c r="CN76" s="52" t="s">
        <v>50</v>
      </c>
      <c r="CO76" s="117">
        <v>744</v>
      </c>
      <c r="CP76" s="50">
        <v>1012.3149433</v>
      </c>
      <c r="CQ76" s="117">
        <v>425</v>
      </c>
      <c r="CR76" s="50">
        <v>383.49198113</v>
      </c>
      <c r="CS76" s="117">
        <v>451</v>
      </c>
      <c r="CT76" s="50">
        <v>510.80984888</v>
      </c>
      <c r="CU76" s="117">
        <v>1397</v>
      </c>
      <c r="CV76" s="50">
        <v>848.27563649000001</v>
      </c>
      <c r="CW76" s="117">
        <v>3135</v>
      </c>
      <c r="CX76" s="50">
        <v>1120.1923394</v>
      </c>
      <c r="CY76" s="52" t="s">
        <v>50</v>
      </c>
      <c r="CZ76" s="117">
        <v>569</v>
      </c>
      <c r="DA76" s="50">
        <v>393.00010546999999</v>
      </c>
      <c r="DB76" s="117">
        <v>179</v>
      </c>
      <c r="DC76" s="50">
        <v>251.93001799000001</v>
      </c>
      <c r="DD76" s="117">
        <v>1710</v>
      </c>
      <c r="DE76" s="50">
        <v>846.81158467</v>
      </c>
      <c r="DF76" s="117">
        <v>1642</v>
      </c>
      <c r="DG76" s="50">
        <v>926.66560156000003</v>
      </c>
      <c r="DH76" s="117">
        <v>195</v>
      </c>
      <c r="DI76" s="50">
        <v>288.46659212999998</v>
      </c>
      <c r="DJ76" s="52" t="s">
        <v>50</v>
      </c>
      <c r="DK76" s="117">
        <v>699209</v>
      </c>
      <c r="DL76" s="50">
        <v>19237.757928999999</v>
      </c>
      <c r="DM76" s="117">
        <v>222</v>
      </c>
      <c r="DN76" s="50">
        <v>257.27847330999998</v>
      </c>
    </row>
    <row r="77" spans="1:118" ht="13.5" thickBot="1" x14ac:dyDescent="0.25">
      <c r="A77" s="59" t="s">
        <v>51</v>
      </c>
      <c r="B77" s="201">
        <f>INDEX($10:$10,1,MATCH($A77,$7:$7,0))-INDEX($E$12:$DN$77,MATCH($A77,$A$12:$A$77,0),MATCH($A77,$E$7:$DN$7,0))</f>
        <v>30372</v>
      </c>
      <c r="C77" s="201">
        <f t="shared" si="21"/>
        <v>30889</v>
      </c>
      <c r="D77" s="202">
        <f t="shared" si="22"/>
        <v>517</v>
      </c>
      <c r="E77" s="121">
        <v>0</v>
      </c>
      <c r="F77" s="57">
        <v>265</v>
      </c>
      <c r="G77" s="121">
        <v>454</v>
      </c>
      <c r="H77" s="57">
        <v>521.64451799999995</v>
      </c>
      <c r="I77" s="121">
        <v>759</v>
      </c>
      <c r="J77" s="57">
        <v>474.23141779999997</v>
      </c>
      <c r="K77" s="121">
        <v>300</v>
      </c>
      <c r="L77" s="57">
        <v>470.67112441</v>
      </c>
      <c r="M77" s="121">
        <v>1581</v>
      </c>
      <c r="N77" s="57">
        <v>1249.2880451999999</v>
      </c>
      <c r="O77" s="59" t="s">
        <v>51</v>
      </c>
      <c r="P77" s="121">
        <v>4636</v>
      </c>
      <c r="Q77" s="57">
        <v>1386.3151003999999</v>
      </c>
      <c r="R77" s="121">
        <v>0</v>
      </c>
      <c r="S77" s="57">
        <v>265</v>
      </c>
      <c r="T77" s="121">
        <v>0</v>
      </c>
      <c r="U77" s="57">
        <v>265</v>
      </c>
      <c r="V77" s="121">
        <v>0</v>
      </c>
      <c r="W77" s="57">
        <v>265</v>
      </c>
      <c r="X77" s="121">
        <v>857</v>
      </c>
      <c r="Y77" s="57">
        <v>597.97956114999999</v>
      </c>
      <c r="Z77" s="59" t="s">
        <v>51</v>
      </c>
      <c r="AA77" s="121">
        <v>397</v>
      </c>
      <c r="AB77" s="57">
        <v>360.96094474</v>
      </c>
      <c r="AC77" s="121">
        <v>207</v>
      </c>
      <c r="AD77" s="57">
        <v>224.20812925000001</v>
      </c>
      <c r="AE77" s="121">
        <v>1241</v>
      </c>
      <c r="AF77" s="57">
        <v>868.82112008000001</v>
      </c>
      <c r="AG77" s="121">
        <v>171</v>
      </c>
      <c r="AH77" s="57">
        <v>143.60435446</v>
      </c>
      <c r="AI77" s="121">
        <v>164</v>
      </c>
      <c r="AJ77" s="57">
        <v>122.46525081999999</v>
      </c>
      <c r="AK77" s="59" t="s">
        <v>51</v>
      </c>
      <c r="AL77" s="121">
        <v>92</v>
      </c>
      <c r="AM77" s="57">
        <v>135.45803416000001</v>
      </c>
      <c r="AN77" s="121">
        <v>440</v>
      </c>
      <c r="AO77" s="57">
        <v>254.72122532</v>
      </c>
      <c r="AP77" s="121">
        <v>0</v>
      </c>
      <c r="AQ77" s="57">
        <v>265</v>
      </c>
      <c r="AR77" s="121">
        <v>324</v>
      </c>
      <c r="AS77" s="57">
        <v>326.78785167000001</v>
      </c>
      <c r="AT77" s="121">
        <v>0</v>
      </c>
      <c r="AU77" s="57">
        <v>265</v>
      </c>
      <c r="AV77" s="59" t="s">
        <v>51</v>
      </c>
      <c r="AW77" s="121">
        <v>0</v>
      </c>
      <c r="AX77" s="57">
        <v>265</v>
      </c>
      <c r="AY77" s="121">
        <v>124</v>
      </c>
      <c r="AZ77" s="57">
        <v>228.89984372999999</v>
      </c>
      <c r="BA77" s="121">
        <v>1625</v>
      </c>
      <c r="BB77" s="57">
        <v>1230.9663711000001</v>
      </c>
      <c r="BC77" s="121">
        <v>357</v>
      </c>
      <c r="BD77" s="57">
        <v>318.48576467999999</v>
      </c>
      <c r="BE77" s="121">
        <v>0</v>
      </c>
      <c r="BF77" s="57">
        <v>265</v>
      </c>
      <c r="BG77" s="59" t="s">
        <v>51</v>
      </c>
      <c r="BH77" s="121">
        <v>1681</v>
      </c>
      <c r="BI77" s="57">
        <v>1056.7245564</v>
      </c>
      <c r="BJ77" s="121">
        <v>1659</v>
      </c>
      <c r="BK77" s="57">
        <v>677.75956403999999</v>
      </c>
      <c r="BL77" s="121">
        <v>1861</v>
      </c>
      <c r="BM77" s="57">
        <v>991.19324504999997</v>
      </c>
      <c r="BN77" s="121">
        <v>235</v>
      </c>
      <c r="BO77" s="57">
        <v>223.01037547999999</v>
      </c>
      <c r="BP77" s="121">
        <v>0</v>
      </c>
      <c r="BQ77" s="57">
        <v>265</v>
      </c>
      <c r="BR77" s="59" t="s">
        <v>51</v>
      </c>
      <c r="BS77" s="121">
        <v>122</v>
      </c>
      <c r="BT77" s="57">
        <v>133.56093254999999</v>
      </c>
      <c r="BU77" s="121">
        <v>199</v>
      </c>
      <c r="BV77" s="57">
        <v>346.44906780999997</v>
      </c>
      <c r="BW77" s="121">
        <v>96</v>
      </c>
      <c r="BX77" s="57">
        <v>122.95370904000001</v>
      </c>
      <c r="BY77" s="121">
        <v>153</v>
      </c>
      <c r="BZ77" s="57">
        <v>169.51922543000001</v>
      </c>
      <c r="CA77" s="121">
        <v>189</v>
      </c>
      <c r="CB77" s="57">
        <v>202.07537815000001</v>
      </c>
      <c r="CC77" s="59" t="s">
        <v>51</v>
      </c>
      <c r="CD77" s="121">
        <v>224</v>
      </c>
      <c r="CE77" s="57">
        <v>274.61352317000001</v>
      </c>
      <c r="CF77" s="121">
        <v>187</v>
      </c>
      <c r="CG77" s="57">
        <v>142.67660728999999</v>
      </c>
      <c r="CH77" s="121">
        <v>81</v>
      </c>
      <c r="CI77" s="57">
        <v>109.73888580000001</v>
      </c>
      <c r="CJ77" s="121">
        <v>92</v>
      </c>
      <c r="CK77" s="57">
        <v>132.76281272</v>
      </c>
      <c r="CL77" s="121">
        <v>0</v>
      </c>
      <c r="CM77" s="57">
        <v>265</v>
      </c>
      <c r="CN77" s="59" t="s">
        <v>51</v>
      </c>
      <c r="CO77" s="121">
        <v>107</v>
      </c>
      <c r="CP77" s="57">
        <v>176.1794232</v>
      </c>
      <c r="CQ77" s="121">
        <v>101</v>
      </c>
      <c r="CR77" s="57">
        <v>172.86202897999999</v>
      </c>
      <c r="CS77" s="121">
        <v>1820</v>
      </c>
      <c r="CT77" s="57">
        <v>1350.5532149999999</v>
      </c>
      <c r="CU77" s="121">
        <v>758</v>
      </c>
      <c r="CV77" s="57">
        <v>1006.4327252</v>
      </c>
      <c r="CW77" s="121">
        <v>1340</v>
      </c>
      <c r="CX77" s="57">
        <v>869.17354277000004</v>
      </c>
      <c r="CY77" s="59" t="s">
        <v>51</v>
      </c>
      <c r="CZ77" s="121">
        <v>3832</v>
      </c>
      <c r="DA77" s="57">
        <v>1455.9417252999999</v>
      </c>
      <c r="DB77" s="121">
        <v>0</v>
      </c>
      <c r="DC77" s="57">
        <v>265</v>
      </c>
      <c r="DD77" s="121">
        <v>367</v>
      </c>
      <c r="DE77" s="57">
        <v>555.44296455999995</v>
      </c>
      <c r="DF77" s="121">
        <v>1770</v>
      </c>
      <c r="DG77" s="57">
        <v>960.33276900999999</v>
      </c>
      <c r="DH77" s="121">
        <v>0</v>
      </c>
      <c r="DI77" s="57">
        <v>265</v>
      </c>
      <c r="DJ77" s="59" t="s">
        <v>51</v>
      </c>
      <c r="DK77" s="121">
        <v>286</v>
      </c>
      <c r="DL77" s="57">
        <v>441.46311218</v>
      </c>
      <c r="DM77" s="121">
        <v>56319</v>
      </c>
      <c r="DN77" s="57">
        <v>5487.1571528000004</v>
      </c>
    </row>
    <row r="78" spans="1:118" x14ac:dyDescent="0.2">
      <c r="A78" s="6" t="s">
        <v>54</v>
      </c>
      <c r="B78" s="6"/>
      <c r="C78" s="6"/>
      <c r="D78" s="6"/>
      <c r="E78" s="7"/>
      <c r="F78" s="8"/>
      <c r="G78" s="7"/>
      <c r="H78" s="8"/>
      <c r="I78" s="7"/>
      <c r="J78" s="8"/>
      <c r="K78" s="7"/>
      <c r="L78" s="8"/>
      <c r="M78" s="7"/>
      <c r="N78" s="8"/>
      <c r="O78" s="6" t="s">
        <v>54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6" t="s">
        <v>54</v>
      </c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6" t="s">
        <v>54</v>
      </c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6" t="s">
        <v>54</v>
      </c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6" t="s">
        <v>54</v>
      </c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6" t="s">
        <v>54</v>
      </c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6" t="s">
        <v>54</v>
      </c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6" t="s">
        <v>54</v>
      </c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6" t="s">
        <v>54</v>
      </c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6" t="s">
        <v>54</v>
      </c>
      <c r="DK78" s="7"/>
      <c r="DL78" s="7"/>
    </row>
    <row r="79" spans="1:118" x14ac:dyDescent="0.2">
      <c r="A79" s="61" t="s">
        <v>142</v>
      </c>
      <c r="B79" s="61"/>
      <c r="C79" s="61"/>
      <c r="D79" s="61"/>
      <c r="E79" s="7"/>
      <c r="F79" s="8"/>
      <c r="G79" s="7"/>
      <c r="H79" s="8"/>
      <c r="I79" s="7"/>
      <c r="J79" s="8"/>
      <c r="K79" s="7"/>
      <c r="L79" s="8"/>
      <c r="M79" s="7"/>
      <c r="N79" s="8"/>
      <c r="O79" s="61" t="s">
        <v>142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61" t="s">
        <v>142</v>
      </c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61" t="s">
        <v>142</v>
      </c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61" t="s">
        <v>142</v>
      </c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61" t="s">
        <v>142</v>
      </c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61" t="s">
        <v>142</v>
      </c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61" t="s">
        <v>142</v>
      </c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61" t="s">
        <v>142</v>
      </c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61" t="s">
        <v>142</v>
      </c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61" t="s">
        <v>142</v>
      </c>
      <c r="DK79" s="7"/>
      <c r="DL79" s="7"/>
    </row>
    <row r="80" spans="1:118" x14ac:dyDescent="0.2">
      <c r="A80" s="61" t="s">
        <v>55</v>
      </c>
      <c r="B80" s="61"/>
      <c r="C80" s="61"/>
      <c r="D80" s="61"/>
      <c r="O80" s="61" t="s">
        <v>55</v>
      </c>
      <c r="Z80" s="61" t="s">
        <v>55</v>
      </c>
      <c r="AK80" s="61" t="s">
        <v>55</v>
      </c>
      <c r="AV80" s="61" t="s">
        <v>55</v>
      </c>
      <c r="BG80" s="61" t="s">
        <v>55</v>
      </c>
      <c r="BR80" s="61" t="s">
        <v>55</v>
      </c>
      <c r="CC80" s="61" t="s">
        <v>55</v>
      </c>
      <c r="CN80" s="61" t="s">
        <v>55</v>
      </c>
      <c r="CY80" s="61" t="s">
        <v>55</v>
      </c>
      <c r="DJ80" s="61" t="s">
        <v>55</v>
      </c>
    </row>
    <row r="81" spans="1:114" x14ac:dyDescent="0.2">
      <c r="A81" s="46" t="s">
        <v>143</v>
      </c>
      <c r="O81" s="46" t="s">
        <v>143</v>
      </c>
      <c r="Z81" s="46" t="s">
        <v>143</v>
      </c>
      <c r="AK81" s="46" t="s">
        <v>143</v>
      </c>
      <c r="AV81" s="46" t="s">
        <v>143</v>
      </c>
      <c r="BG81" s="46" t="s">
        <v>143</v>
      </c>
      <c r="BR81" s="46" t="s">
        <v>143</v>
      </c>
      <c r="CC81" s="46" t="s">
        <v>143</v>
      </c>
      <c r="CN81" s="46" t="s">
        <v>143</v>
      </c>
      <c r="CY81" s="46" t="s">
        <v>143</v>
      </c>
      <c r="DJ81" s="46" t="s">
        <v>143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A81"/>
  <sheetViews>
    <sheetView workbookViewId="0">
      <selection activeCell="D32" sqref="D32"/>
    </sheetView>
  </sheetViews>
  <sheetFormatPr defaultRowHeight="12.75" x14ac:dyDescent="0.2"/>
  <cols>
    <col min="1" max="4" width="19.85546875" style="46" customWidth="1"/>
    <col min="5" max="5" width="10" style="46" customWidth="1"/>
    <col min="6" max="6" width="10" style="47" customWidth="1"/>
    <col min="7" max="7" width="10" style="46" customWidth="1"/>
    <col min="8" max="8" width="10" style="47" customWidth="1"/>
    <col min="9" max="9" width="10" style="46" customWidth="1"/>
    <col min="10" max="10" width="10" style="47" customWidth="1"/>
    <col min="11" max="11" width="10" style="46" customWidth="1"/>
    <col min="12" max="12" width="10" style="47" customWidth="1"/>
    <col min="13" max="13" width="10" style="46" customWidth="1"/>
    <col min="14" max="14" width="10" style="47" customWidth="1"/>
    <col min="15" max="15" width="19.85546875" style="46" customWidth="1"/>
    <col min="16" max="25" width="10" style="46" customWidth="1"/>
    <col min="26" max="26" width="19.85546875" style="46" customWidth="1"/>
    <col min="27" max="36" width="10" style="46" customWidth="1"/>
    <col min="37" max="37" width="19.85546875" style="46" customWidth="1"/>
    <col min="38" max="47" width="10" style="46" customWidth="1"/>
    <col min="48" max="48" width="19.85546875" style="46" customWidth="1"/>
    <col min="49" max="58" width="10" style="46" customWidth="1"/>
    <col min="59" max="59" width="19.85546875" style="46" customWidth="1"/>
    <col min="60" max="69" width="10" style="46" customWidth="1"/>
    <col min="70" max="70" width="19.85546875" style="46" customWidth="1"/>
    <col min="71" max="80" width="10" style="46" customWidth="1"/>
    <col min="81" max="81" width="19.85546875" style="46" customWidth="1"/>
    <col min="82" max="91" width="10" style="46" customWidth="1"/>
    <col min="92" max="92" width="19.85546875" style="46" customWidth="1"/>
    <col min="93" max="102" width="10" style="46" customWidth="1"/>
    <col min="103" max="103" width="19.85546875" style="46" customWidth="1"/>
    <col min="104" max="113" width="10" style="46" customWidth="1"/>
    <col min="114" max="114" width="19.85546875" style="46" customWidth="1"/>
    <col min="115" max="118" width="10" style="46" customWidth="1"/>
    <col min="119" max="259" width="9.140625" style="46"/>
    <col min="260" max="260" width="19.85546875" style="46" customWidth="1"/>
    <col min="261" max="270" width="10" style="46" customWidth="1"/>
    <col min="271" max="271" width="19.85546875" style="46" customWidth="1"/>
    <col min="272" max="281" width="10" style="46" customWidth="1"/>
    <col min="282" max="282" width="19.85546875" style="46" customWidth="1"/>
    <col min="283" max="292" width="10" style="46" customWidth="1"/>
    <col min="293" max="293" width="19.85546875" style="46" customWidth="1"/>
    <col min="294" max="303" width="10" style="46" customWidth="1"/>
    <col min="304" max="304" width="19.85546875" style="46" customWidth="1"/>
    <col min="305" max="314" width="10" style="46" customWidth="1"/>
    <col min="315" max="315" width="19.85546875" style="46" customWidth="1"/>
    <col min="316" max="325" width="10" style="46" customWidth="1"/>
    <col min="326" max="326" width="19.85546875" style="46" customWidth="1"/>
    <col min="327" max="336" width="10" style="46" customWidth="1"/>
    <col min="337" max="337" width="19.85546875" style="46" customWidth="1"/>
    <col min="338" max="347" width="10" style="46" customWidth="1"/>
    <col min="348" max="348" width="19.85546875" style="46" customWidth="1"/>
    <col min="349" max="358" width="10" style="46" customWidth="1"/>
    <col min="359" max="359" width="19.85546875" style="46" customWidth="1"/>
    <col min="360" max="369" width="10" style="46" customWidth="1"/>
    <col min="370" max="370" width="19.85546875" style="46" customWidth="1"/>
    <col min="371" max="374" width="10" style="46" customWidth="1"/>
    <col min="375" max="515" width="9.140625" style="46"/>
    <col min="516" max="516" width="19.85546875" style="46" customWidth="1"/>
    <col min="517" max="526" width="10" style="46" customWidth="1"/>
    <col min="527" max="527" width="19.85546875" style="46" customWidth="1"/>
    <col min="528" max="537" width="10" style="46" customWidth="1"/>
    <col min="538" max="538" width="19.85546875" style="46" customWidth="1"/>
    <col min="539" max="548" width="10" style="46" customWidth="1"/>
    <col min="549" max="549" width="19.85546875" style="46" customWidth="1"/>
    <col min="550" max="559" width="10" style="46" customWidth="1"/>
    <col min="560" max="560" width="19.85546875" style="46" customWidth="1"/>
    <col min="561" max="570" width="10" style="46" customWidth="1"/>
    <col min="571" max="571" width="19.85546875" style="46" customWidth="1"/>
    <col min="572" max="581" width="10" style="46" customWidth="1"/>
    <col min="582" max="582" width="19.85546875" style="46" customWidth="1"/>
    <col min="583" max="592" width="10" style="46" customWidth="1"/>
    <col min="593" max="593" width="19.85546875" style="46" customWidth="1"/>
    <col min="594" max="603" width="10" style="46" customWidth="1"/>
    <col min="604" max="604" width="19.85546875" style="46" customWidth="1"/>
    <col min="605" max="614" width="10" style="46" customWidth="1"/>
    <col min="615" max="615" width="19.85546875" style="46" customWidth="1"/>
    <col min="616" max="625" width="10" style="46" customWidth="1"/>
    <col min="626" max="626" width="19.85546875" style="46" customWidth="1"/>
    <col min="627" max="630" width="10" style="46" customWidth="1"/>
    <col min="631" max="771" width="9.140625" style="46"/>
    <col min="772" max="772" width="19.85546875" style="46" customWidth="1"/>
    <col min="773" max="782" width="10" style="46" customWidth="1"/>
    <col min="783" max="783" width="19.85546875" style="46" customWidth="1"/>
    <col min="784" max="793" width="10" style="46" customWidth="1"/>
    <col min="794" max="794" width="19.85546875" style="46" customWidth="1"/>
    <col min="795" max="804" width="10" style="46" customWidth="1"/>
    <col min="805" max="805" width="19.85546875" style="46" customWidth="1"/>
    <col min="806" max="815" width="10" style="46" customWidth="1"/>
    <col min="816" max="816" width="19.85546875" style="46" customWidth="1"/>
    <col min="817" max="826" width="10" style="46" customWidth="1"/>
    <col min="827" max="827" width="19.85546875" style="46" customWidth="1"/>
    <col min="828" max="837" width="10" style="46" customWidth="1"/>
    <col min="838" max="838" width="19.85546875" style="46" customWidth="1"/>
    <col min="839" max="848" width="10" style="46" customWidth="1"/>
    <col min="849" max="849" width="19.85546875" style="46" customWidth="1"/>
    <col min="850" max="859" width="10" style="46" customWidth="1"/>
    <col min="860" max="860" width="19.85546875" style="46" customWidth="1"/>
    <col min="861" max="870" width="10" style="46" customWidth="1"/>
    <col min="871" max="871" width="19.85546875" style="46" customWidth="1"/>
    <col min="872" max="881" width="10" style="46" customWidth="1"/>
    <col min="882" max="882" width="19.85546875" style="46" customWidth="1"/>
    <col min="883" max="886" width="10" style="46" customWidth="1"/>
    <col min="887" max="1027" width="9.140625" style="46"/>
    <col min="1028" max="1028" width="19.85546875" style="46" customWidth="1"/>
    <col min="1029" max="1038" width="10" style="46" customWidth="1"/>
    <col min="1039" max="1039" width="19.85546875" style="46" customWidth="1"/>
    <col min="1040" max="1049" width="10" style="46" customWidth="1"/>
    <col min="1050" max="1050" width="19.85546875" style="46" customWidth="1"/>
    <col min="1051" max="1060" width="10" style="46" customWidth="1"/>
    <col min="1061" max="1061" width="19.85546875" style="46" customWidth="1"/>
    <col min="1062" max="1071" width="10" style="46" customWidth="1"/>
    <col min="1072" max="1072" width="19.85546875" style="46" customWidth="1"/>
    <col min="1073" max="1082" width="10" style="46" customWidth="1"/>
    <col min="1083" max="1083" width="19.85546875" style="46" customWidth="1"/>
    <col min="1084" max="1093" width="10" style="46" customWidth="1"/>
    <col min="1094" max="1094" width="19.85546875" style="46" customWidth="1"/>
    <col min="1095" max="1104" width="10" style="46" customWidth="1"/>
    <col min="1105" max="1105" width="19.85546875" style="46" customWidth="1"/>
    <col min="1106" max="1115" width="10" style="46" customWidth="1"/>
    <col min="1116" max="1116" width="19.85546875" style="46" customWidth="1"/>
    <col min="1117" max="1126" width="10" style="46" customWidth="1"/>
    <col min="1127" max="1127" width="19.85546875" style="46" customWidth="1"/>
    <col min="1128" max="1137" width="10" style="46" customWidth="1"/>
    <col min="1138" max="1138" width="19.85546875" style="46" customWidth="1"/>
    <col min="1139" max="1142" width="10" style="46" customWidth="1"/>
    <col min="1143" max="1283" width="9.140625" style="46"/>
    <col min="1284" max="1284" width="19.85546875" style="46" customWidth="1"/>
    <col min="1285" max="1294" width="10" style="46" customWidth="1"/>
    <col min="1295" max="1295" width="19.85546875" style="46" customWidth="1"/>
    <col min="1296" max="1305" width="10" style="46" customWidth="1"/>
    <col min="1306" max="1306" width="19.85546875" style="46" customWidth="1"/>
    <col min="1307" max="1316" width="10" style="46" customWidth="1"/>
    <col min="1317" max="1317" width="19.85546875" style="46" customWidth="1"/>
    <col min="1318" max="1327" width="10" style="46" customWidth="1"/>
    <col min="1328" max="1328" width="19.85546875" style="46" customWidth="1"/>
    <col min="1329" max="1338" width="10" style="46" customWidth="1"/>
    <col min="1339" max="1339" width="19.85546875" style="46" customWidth="1"/>
    <col min="1340" max="1349" width="10" style="46" customWidth="1"/>
    <col min="1350" max="1350" width="19.85546875" style="46" customWidth="1"/>
    <col min="1351" max="1360" width="10" style="46" customWidth="1"/>
    <col min="1361" max="1361" width="19.85546875" style="46" customWidth="1"/>
    <col min="1362" max="1371" width="10" style="46" customWidth="1"/>
    <col min="1372" max="1372" width="19.85546875" style="46" customWidth="1"/>
    <col min="1373" max="1382" width="10" style="46" customWidth="1"/>
    <col min="1383" max="1383" width="19.85546875" style="46" customWidth="1"/>
    <col min="1384" max="1393" width="10" style="46" customWidth="1"/>
    <col min="1394" max="1394" width="19.85546875" style="46" customWidth="1"/>
    <col min="1395" max="1398" width="10" style="46" customWidth="1"/>
    <col min="1399" max="1539" width="9.140625" style="46"/>
    <col min="1540" max="1540" width="19.85546875" style="46" customWidth="1"/>
    <col min="1541" max="1550" width="10" style="46" customWidth="1"/>
    <col min="1551" max="1551" width="19.85546875" style="46" customWidth="1"/>
    <col min="1552" max="1561" width="10" style="46" customWidth="1"/>
    <col min="1562" max="1562" width="19.85546875" style="46" customWidth="1"/>
    <col min="1563" max="1572" width="10" style="46" customWidth="1"/>
    <col min="1573" max="1573" width="19.85546875" style="46" customWidth="1"/>
    <col min="1574" max="1583" width="10" style="46" customWidth="1"/>
    <col min="1584" max="1584" width="19.85546875" style="46" customWidth="1"/>
    <col min="1585" max="1594" width="10" style="46" customWidth="1"/>
    <col min="1595" max="1595" width="19.85546875" style="46" customWidth="1"/>
    <col min="1596" max="1605" width="10" style="46" customWidth="1"/>
    <col min="1606" max="1606" width="19.85546875" style="46" customWidth="1"/>
    <col min="1607" max="1616" width="10" style="46" customWidth="1"/>
    <col min="1617" max="1617" width="19.85546875" style="46" customWidth="1"/>
    <col min="1618" max="1627" width="10" style="46" customWidth="1"/>
    <col min="1628" max="1628" width="19.85546875" style="46" customWidth="1"/>
    <col min="1629" max="1638" width="10" style="46" customWidth="1"/>
    <col min="1639" max="1639" width="19.85546875" style="46" customWidth="1"/>
    <col min="1640" max="1649" width="10" style="46" customWidth="1"/>
    <col min="1650" max="1650" width="19.85546875" style="46" customWidth="1"/>
    <col min="1651" max="1654" width="10" style="46" customWidth="1"/>
    <col min="1655" max="1795" width="9.140625" style="46"/>
    <col min="1796" max="1796" width="19.85546875" style="46" customWidth="1"/>
    <col min="1797" max="1806" width="10" style="46" customWidth="1"/>
    <col min="1807" max="1807" width="19.85546875" style="46" customWidth="1"/>
    <col min="1808" max="1817" width="10" style="46" customWidth="1"/>
    <col min="1818" max="1818" width="19.85546875" style="46" customWidth="1"/>
    <col min="1819" max="1828" width="10" style="46" customWidth="1"/>
    <col min="1829" max="1829" width="19.85546875" style="46" customWidth="1"/>
    <col min="1830" max="1839" width="10" style="46" customWidth="1"/>
    <col min="1840" max="1840" width="19.85546875" style="46" customWidth="1"/>
    <col min="1841" max="1850" width="10" style="46" customWidth="1"/>
    <col min="1851" max="1851" width="19.85546875" style="46" customWidth="1"/>
    <col min="1852" max="1861" width="10" style="46" customWidth="1"/>
    <col min="1862" max="1862" width="19.85546875" style="46" customWidth="1"/>
    <col min="1863" max="1872" width="10" style="46" customWidth="1"/>
    <col min="1873" max="1873" width="19.85546875" style="46" customWidth="1"/>
    <col min="1874" max="1883" width="10" style="46" customWidth="1"/>
    <col min="1884" max="1884" width="19.85546875" style="46" customWidth="1"/>
    <col min="1885" max="1894" width="10" style="46" customWidth="1"/>
    <col min="1895" max="1895" width="19.85546875" style="46" customWidth="1"/>
    <col min="1896" max="1905" width="10" style="46" customWidth="1"/>
    <col min="1906" max="1906" width="19.85546875" style="46" customWidth="1"/>
    <col min="1907" max="1910" width="10" style="46" customWidth="1"/>
    <col min="1911" max="2051" width="9.140625" style="46"/>
    <col min="2052" max="2052" width="19.85546875" style="46" customWidth="1"/>
    <col min="2053" max="2062" width="10" style="46" customWidth="1"/>
    <col min="2063" max="2063" width="19.85546875" style="46" customWidth="1"/>
    <col min="2064" max="2073" width="10" style="46" customWidth="1"/>
    <col min="2074" max="2074" width="19.85546875" style="46" customWidth="1"/>
    <col min="2075" max="2084" width="10" style="46" customWidth="1"/>
    <col min="2085" max="2085" width="19.85546875" style="46" customWidth="1"/>
    <col min="2086" max="2095" width="10" style="46" customWidth="1"/>
    <col min="2096" max="2096" width="19.85546875" style="46" customWidth="1"/>
    <col min="2097" max="2106" width="10" style="46" customWidth="1"/>
    <col min="2107" max="2107" width="19.85546875" style="46" customWidth="1"/>
    <col min="2108" max="2117" width="10" style="46" customWidth="1"/>
    <col min="2118" max="2118" width="19.85546875" style="46" customWidth="1"/>
    <col min="2119" max="2128" width="10" style="46" customWidth="1"/>
    <col min="2129" max="2129" width="19.85546875" style="46" customWidth="1"/>
    <col min="2130" max="2139" width="10" style="46" customWidth="1"/>
    <col min="2140" max="2140" width="19.85546875" style="46" customWidth="1"/>
    <col min="2141" max="2150" width="10" style="46" customWidth="1"/>
    <col min="2151" max="2151" width="19.85546875" style="46" customWidth="1"/>
    <col min="2152" max="2161" width="10" style="46" customWidth="1"/>
    <col min="2162" max="2162" width="19.85546875" style="46" customWidth="1"/>
    <col min="2163" max="2166" width="10" style="46" customWidth="1"/>
    <col min="2167" max="2307" width="9.140625" style="46"/>
    <col min="2308" max="2308" width="19.85546875" style="46" customWidth="1"/>
    <col min="2309" max="2318" width="10" style="46" customWidth="1"/>
    <col min="2319" max="2319" width="19.85546875" style="46" customWidth="1"/>
    <col min="2320" max="2329" width="10" style="46" customWidth="1"/>
    <col min="2330" max="2330" width="19.85546875" style="46" customWidth="1"/>
    <col min="2331" max="2340" width="10" style="46" customWidth="1"/>
    <col min="2341" max="2341" width="19.85546875" style="46" customWidth="1"/>
    <col min="2342" max="2351" width="10" style="46" customWidth="1"/>
    <col min="2352" max="2352" width="19.85546875" style="46" customWidth="1"/>
    <col min="2353" max="2362" width="10" style="46" customWidth="1"/>
    <col min="2363" max="2363" width="19.85546875" style="46" customWidth="1"/>
    <col min="2364" max="2373" width="10" style="46" customWidth="1"/>
    <col min="2374" max="2374" width="19.85546875" style="46" customWidth="1"/>
    <col min="2375" max="2384" width="10" style="46" customWidth="1"/>
    <col min="2385" max="2385" width="19.85546875" style="46" customWidth="1"/>
    <col min="2386" max="2395" width="10" style="46" customWidth="1"/>
    <col min="2396" max="2396" width="19.85546875" style="46" customWidth="1"/>
    <col min="2397" max="2406" width="10" style="46" customWidth="1"/>
    <col min="2407" max="2407" width="19.85546875" style="46" customWidth="1"/>
    <col min="2408" max="2417" width="10" style="46" customWidth="1"/>
    <col min="2418" max="2418" width="19.85546875" style="46" customWidth="1"/>
    <col min="2419" max="2422" width="10" style="46" customWidth="1"/>
    <col min="2423" max="2563" width="9.140625" style="46"/>
    <col min="2564" max="2564" width="19.85546875" style="46" customWidth="1"/>
    <col min="2565" max="2574" width="10" style="46" customWidth="1"/>
    <col min="2575" max="2575" width="19.85546875" style="46" customWidth="1"/>
    <col min="2576" max="2585" width="10" style="46" customWidth="1"/>
    <col min="2586" max="2586" width="19.85546875" style="46" customWidth="1"/>
    <col min="2587" max="2596" width="10" style="46" customWidth="1"/>
    <col min="2597" max="2597" width="19.85546875" style="46" customWidth="1"/>
    <col min="2598" max="2607" width="10" style="46" customWidth="1"/>
    <col min="2608" max="2608" width="19.85546875" style="46" customWidth="1"/>
    <col min="2609" max="2618" width="10" style="46" customWidth="1"/>
    <col min="2619" max="2619" width="19.85546875" style="46" customWidth="1"/>
    <col min="2620" max="2629" width="10" style="46" customWidth="1"/>
    <col min="2630" max="2630" width="19.85546875" style="46" customWidth="1"/>
    <col min="2631" max="2640" width="10" style="46" customWidth="1"/>
    <col min="2641" max="2641" width="19.85546875" style="46" customWidth="1"/>
    <col min="2642" max="2651" width="10" style="46" customWidth="1"/>
    <col min="2652" max="2652" width="19.85546875" style="46" customWidth="1"/>
    <col min="2653" max="2662" width="10" style="46" customWidth="1"/>
    <col min="2663" max="2663" width="19.85546875" style="46" customWidth="1"/>
    <col min="2664" max="2673" width="10" style="46" customWidth="1"/>
    <col min="2674" max="2674" width="19.85546875" style="46" customWidth="1"/>
    <col min="2675" max="2678" width="10" style="46" customWidth="1"/>
    <col min="2679" max="2819" width="9.140625" style="46"/>
    <col min="2820" max="2820" width="19.85546875" style="46" customWidth="1"/>
    <col min="2821" max="2830" width="10" style="46" customWidth="1"/>
    <col min="2831" max="2831" width="19.85546875" style="46" customWidth="1"/>
    <col min="2832" max="2841" width="10" style="46" customWidth="1"/>
    <col min="2842" max="2842" width="19.85546875" style="46" customWidth="1"/>
    <col min="2843" max="2852" width="10" style="46" customWidth="1"/>
    <col min="2853" max="2853" width="19.85546875" style="46" customWidth="1"/>
    <col min="2854" max="2863" width="10" style="46" customWidth="1"/>
    <col min="2864" max="2864" width="19.85546875" style="46" customWidth="1"/>
    <col min="2865" max="2874" width="10" style="46" customWidth="1"/>
    <col min="2875" max="2875" width="19.85546875" style="46" customWidth="1"/>
    <col min="2876" max="2885" width="10" style="46" customWidth="1"/>
    <col min="2886" max="2886" width="19.85546875" style="46" customWidth="1"/>
    <col min="2887" max="2896" width="10" style="46" customWidth="1"/>
    <col min="2897" max="2897" width="19.85546875" style="46" customWidth="1"/>
    <col min="2898" max="2907" width="10" style="46" customWidth="1"/>
    <col min="2908" max="2908" width="19.85546875" style="46" customWidth="1"/>
    <col min="2909" max="2918" width="10" style="46" customWidth="1"/>
    <col min="2919" max="2919" width="19.85546875" style="46" customWidth="1"/>
    <col min="2920" max="2929" width="10" style="46" customWidth="1"/>
    <col min="2930" max="2930" width="19.85546875" style="46" customWidth="1"/>
    <col min="2931" max="2934" width="10" style="46" customWidth="1"/>
    <col min="2935" max="3075" width="9.140625" style="46"/>
    <col min="3076" max="3076" width="19.85546875" style="46" customWidth="1"/>
    <col min="3077" max="3086" width="10" style="46" customWidth="1"/>
    <col min="3087" max="3087" width="19.85546875" style="46" customWidth="1"/>
    <col min="3088" max="3097" width="10" style="46" customWidth="1"/>
    <col min="3098" max="3098" width="19.85546875" style="46" customWidth="1"/>
    <col min="3099" max="3108" width="10" style="46" customWidth="1"/>
    <col min="3109" max="3109" width="19.85546875" style="46" customWidth="1"/>
    <col min="3110" max="3119" width="10" style="46" customWidth="1"/>
    <col min="3120" max="3120" width="19.85546875" style="46" customWidth="1"/>
    <col min="3121" max="3130" width="10" style="46" customWidth="1"/>
    <col min="3131" max="3131" width="19.85546875" style="46" customWidth="1"/>
    <col min="3132" max="3141" width="10" style="46" customWidth="1"/>
    <col min="3142" max="3142" width="19.85546875" style="46" customWidth="1"/>
    <col min="3143" max="3152" width="10" style="46" customWidth="1"/>
    <col min="3153" max="3153" width="19.85546875" style="46" customWidth="1"/>
    <col min="3154" max="3163" width="10" style="46" customWidth="1"/>
    <col min="3164" max="3164" width="19.85546875" style="46" customWidth="1"/>
    <col min="3165" max="3174" width="10" style="46" customWidth="1"/>
    <col min="3175" max="3175" width="19.85546875" style="46" customWidth="1"/>
    <col min="3176" max="3185" width="10" style="46" customWidth="1"/>
    <col min="3186" max="3186" width="19.85546875" style="46" customWidth="1"/>
    <col min="3187" max="3190" width="10" style="46" customWidth="1"/>
    <col min="3191" max="3331" width="9.140625" style="46"/>
    <col min="3332" max="3332" width="19.85546875" style="46" customWidth="1"/>
    <col min="3333" max="3342" width="10" style="46" customWidth="1"/>
    <col min="3343" max="3343" width="19.85546875" style="46" customWidth="1"/>
    <col min="3344" max="3353" width="10" style="46" customWidth="1"/>
    <col min="3354" max="3354" width="19.85546875" style="46" customWidth="1"/>
    <col min="3355" max="3364" width="10" style="46" customWidth="1"/>
    <col min="3365" max="3365" width="19.85546875" style="46" customWidth="1"/>
    <col min="3366" max="3375" width="10" style="46" customWidth="1"/>
    <col min="3376" max="3376" width="19.85546875" style="46" customWidth="1"/>
    <col min="3377" max="3386" width="10" style="46" customWidth="1"/>
    <col min="3387" max="3387" width="19.85546875" style="46" customWidth="1"/>
    <col min="3388" max="3397" width="10" style="46" customWidth="1"/>
    <col min="3398" max="3398" width="19.85546875" style="46" customWidth="1"/>
    <col min="3399" max="3408" width="10" style="46" customWidth="1"/>
    <col min="3409" max="3409" width="19.85546875" style="46" customWidth="1"/>
    <col min="3410" max="3419" width="10" style="46" customWidth="1"/>
    <col min="3420" max="3420" width="19.85546875" style="46" customWidth="1"/>
    <col min="3421" max="3430" width="10" style="46" customWidth="1"/>
    <col min="3431" max="3431" width="19.85546875" style="46" customWidth="1"/>
    <col min="3432" max="3441" width="10" style="46" customWidth="1"/>
    <col min="3442" max="3442" width="19.85546875" style="46" customWidth="1"/>
    <col min="3443" max="3446" width="10" style="46" customWidth="1"/>
    <col min="3447" max="3587" width="9.140625" style="46"/>
    <col min="3588" max="3588" width="19.85546875" style="46" customWidth="1"/>
    <col min="3589" max="3598" width="10" style="46" customWidth="1"/>
    <col min="3599" max="3599" width="19.85546875" style="46" customWidth="1"/>
    <col min="3600" max="3609" width="10" style="46" customWidth="1"/>
    <col min="3610" max="3610" width="19.85546875" style="46" customWidth="1"/>
    <col min="3611" max="3620" width="10" style="46" customWidth="1"/>
    <col min="3621" max="3621" width="19.85546875" style="46" customWidth="1"/>
    <col min="3622" max="3631" width="10" style="46" customWidth="1"/>
    <col min="3632" max="3632" width="19.85546875" style="46" customWidth="1"/>
    <col min="3633" max="3642" width="10" style="46" customWidth="1"/>
    <col min="3643" max="3643" width="19.85546875" style="46" customWidth="1"/>
    <col min="3644" max="3653" width="10" style="46" customWidth="1"/>
    <col min="3654" max="3654" width="19.85546875" style="46" customWidth="1"/>
    <col min="3655" max="3664" width="10" style="46" customWidth="1"/>
    <col min="3665" max="3665" width="19.85546875" style="46" customWidth="1"/>
    <col min="3666" max="3675" width="10" style="46" customWidth="1"/>
    <col min="3676" max="3676" width="19.85546875" style="46" customWidth="1"/>
    <col min="3677" max="3686" width="10" style="46" customWidth="1"/>
    <col min="3687" max="3687" width="19.85546875" style="46" customWidth="1"/>
    <col min="3688" max="3697" width="10" style="46" customWidth="1"/>
    <col min="3698" max="3698" width="19.85546875" style="46" customWidth="1"/>
    <col min="3699" max="3702" width="10" style="46" customWidth="1"/>
    <col min="3703" max="3843" width="9.140625" style="46"/>
    <col min="3844" max="3844" width="19.85546875" style="46" customWidth="1"/>
    <col min="3845" max="3854" width="10" style="46" customWidth="1"/>
    <col min="3855" max="3855" width="19.85546875" style="46" customWidth="1"/>
    <col min="3856" max="3865" width="10" style="46" customWidth="1"/>
    <col min="3866" max="3866" width="19.85546875" style="46" customWidth="1"/>
    <col min="3867" max="3876" width="10" style="46" customWidth="1"/>
    <col min="3877" max="3877" width="19.85546875" style="46" customWidth="1"/>
    <col min="3878" max="3887" width="10" style="46" customWidth="1"/>
    <col min="3888" max="3888" width="19.85546875" style="46" customWidth="1"/>
    <col min="3889" max="3898" width="10" style="46" customWidth="1"/>
    <col min="3899" max="3899" width="19.85546875" style="46" customWidth="1"/>
    <col min="3900" max="3909" width="10" style="46" customWidth="1"/>
    <col min="3910" max="3910" width="19.85546875" style="46" customWidth="1"/>
    <col min="3911" max="3920" width="10" style="46" customWidth="1"/>
    <col min="3921" max="3921" width="19.85546875" style="46" customWidth="1"/>
    <col min="3922" max="3931" width="10" style="46" customWidth="1"/>
    <col min="3932" max="3932" width="19.85546875" style="46" customWidth="1"/>
    <col min="3933" max="3942" width="10" style="46" customWidth="1"/>
    <col min="3943" max="3943" width="19.85546875" style="46" customWidth="1"/>
    <col min="3944" max="3953" width="10" style="46" customWidth="1"/>
    <col min="3954" max="3954" width="19.85546875" style="46" customWidth="1"/>
    <col min="3955" max="3958" width="10" style="46" customWidth="1"/>
    <col min="3959" max="4099" width="9.140625" style="46"/>
    <col min="4100" max="4100" width="19.85546875" style="46" customWidth="1"/>
    <col min="4101" max="4110" width="10" style="46" customWidth="1"/>
    <col min="4111" max="4111" width="19.85546875" style="46" customWidth="1"/>
    <col min="4112" max="4121" width="10" style="46" customWidth="1"/>
    <col min="4122" max="4122" width="19.85546875" style="46" customWidth="1"/>
    <col min="4123" max="4132" width="10" style="46" customWidth="1"/>
    <col min="4133" max="4133" width="19.85546875" style="46" customWidth="1"/>
    <col min="4134" max="4143" width="10" style="46" customWidth="1"/>
    <col min="4144" max="4144" width="19.85546875" style="46" customWidth="1"/>
    <col min="4145" max="4154" width="10" style="46" customWidth="1"/>
    <col min="4155" max="4155" width="19.85546875" style="46" customWidth="1"/>
    <col min="4156" max="4165" width="10" style="46" customWidth="1"/>
    <col min="4166" max="4166" width="19.85546875" style="46" customWidth="1"/>
    <col min="4167" max="4176" width="10" style="46" customWidth="1"/>
    <col min="4177" max="4177" width="19.85546875" style="46" customWidth="1"/>
    <col min="4178" max="4187" width="10" style="46" customWidth="1"/>
    <col min="4188" max="4188" width="19.85546875" style="46" customWidth="1"/>
    <col min="4189" max="4198" width="10" style="46" customWidth="1"/>
    <col min="4199" max="4199" width="19.85546875" style="46" customWidth="1"/>
    <col min="4200" max="4209" width="10" style="46" customWidth="1"/>
    <col min="4210" max="4210" width="19.85546875" style="46" customWidth="1"/>
    <col min="4211" max="4214" width="10" style="46" customWidth="1"/>
    <col min="4215" max="4355" width="9.140625" style="46"/>
    <col min="4356" max="4356" width="19.85546875" style="46" customWidth="1"/>
    <col min="4357" max="4366" width="10" style="46" customWidth="1"/>
    <col min="4367" max="4367" width="19.85546875" style="46" customWidth="1"/>
    <col min="4368" max="4377" width="10" style="46" customWidth="1"/>
    <col min="4378" max="4378" width="19.85546875" style="46" customWidth="1"/>
    <col min="4379" max="4388" width="10" style="46" customWidth="1"/>
    <col min="4389" max="4389" width="19.85546875" style="46" customWidth="1"/>
    <col min="4390" max="4399" width="10" style="46" customWidth="1"/>
    <col min="4400" max="4400" width="19.85546875" style="46" customWidth="1"/>
    <col min="4401" max="4410" width="10" style="46" customWidth="1"/>
    <col min="4411" max="4411" width="19.85546875" style="46" customWidth="1"/>
    <col min="4412" max="4421" width="10" style="46" customWidth="1"/>
    <col min="4422" max="4422" width="19.85546875" style="46" customWidth="1"/>
    <col min="4423" max="4432" width="10" style="46" customWidth="1"/>
    <col min="4433" max="4433" width="19.85546875" style="46" customWidth="1"/>
    <col min="4434" max="4443" width="10" style="46" customWidth="1"/>
    <col min="4444" max="4444" width="19.85546875" style="46" customWidth="1"/>
    <col min="4445" max="4454" width="10" style="46" customWidth="1"/>
    <col min="4455" max="4455" width="19.85546875" style="46" customWidth="1"/>
    <col min="4456" max="4465" width="10" style="46" customWidth="1"/>
    <col min="4466" max="4466" width="19.85546875" style="46" customWidth="1"/>
    <col min="4467" max="4470" width="10" style="46" customWidth="1"/>
    <col min="4471" max="4611" width="9.140625" style="46"/>
    <col min="4612" max="4612" width="19.85546875" style="46" customWidth="1"/>
    <col min="4613" max="4622" width="10" style="46" customWidth="1"/>
    <col min="4623" max="4623" width="19.85546875" style="46" customWidth="1"/>
    <col min="4624" max="4633" width="10" style="46" customWidth="1"/>
    <col min="4634" max="4634" width="19.85546875" style="46" customWidth="1"/>
    <col min="4635" max="4644" width="10" style="46" customWidth="1"/>
    <col min="4645" max="4645" width="19.85546875" style="46" customWidth="1"/>
    <col min="4646" max="4655" width="10" style="46" customWidth="1"/>
    <col min="4656" max="4656" width="19.85546875" style="46" customWidth="1"/>
    <col min="4657" max="4666" width="10" style="46" customWidth="1"/>
    <col min="4667" max="4667" width="19.85546875" style="46" customWidth="1"/>
    <col min="4668" max="4677" width="10" style="46" customWidth="1"/>
    <col min="4678" max="4678" width="19.85546875" style="46" customWidth="1"/>
    <col min="4679" max="4688" width="10" style="46" customWidth="1"/>
    <col min="4689" max="4689" width="19.85546875" style="46" customWidth="1"/>
    <col min="4690" max="4699" width="10" style="46" customWidth="1"/>
    <col min="4700" max="4700" width="19.85546875" style="46" customWidth="1"/>
    <col min="4701" max="4710" width="10" style="46" customWidth="1"/>
    <col min="4711" max="4711" width="19.85546875" style="46" customWidth="1"/>
    <col min="4712" max="4721" width="10" style="46" customWidth="1"/>
    <col min="4722" max="4722" width="19.85546875" style="46" customWidth="1"/>
    <col min="4723" max="4726" width="10" style="46" customWidth="1"/>
    <col min="4727" max="4867" width="9.140625" style="46"/>
    <col min="4868" max="4868" width="19.85546875" style="46" customWidth="1"/>
    <col min="4869" max="4878" width="10" style="46" customWidth="1"/>
    <col min="4879" max="4879" width="19.85546875" style="46" customWidth="1"/>
    <col min="4880" max="4889" width="10" style="46" customWidth="1"/>
    <col min="4890" max="4890" width="19.85546875" style="46" customWidth="1"/>
    <col min="4891" max="4900" width="10" style="46" customWidth="1"/>
    <col min="4901" max="4901" width="19.85546875" style="46" customWidth="1"/>
    <col min="4902" max="4911" width="10" style="46" customWidth="1"/>
    <col min="4912" max="4912" width="19.85546875" style="46" customWidth="1"/>
    <col min="4913" max="4922" width="10" style="46" customWidth="1"/>
    <col min="4923" max="4923" width="19.85546875" style="46" customWidth="1"/>
    <col min="4924" max="4933" width="10" style="46" customWidth="1"/>
    <col min="4934" max="4934" width="19.85546875" style="46" customWidth="1"/>
    <col min="4935" max="4944" width="10" style="46" customWidth="1"/>
    <col min="4945" max="4945" width="19.85546875" style="46" customWidth="1"/>
    <col min="4946" max="4955" width="10" style="46" customWidth="1"/>
    <col min="4956" max="4956" width="19.85546875" style="46" customWidth="1"/>
    <col min="4957" max="4966" width="10" style="46" customWidth="1"/>
    <col min="4967" max="4967" width="19.85546875" style="46" customWidth="1"/>
    <col min="4968" max="4977" width="10" style="46" customWidth="1"/>
    <col min="4978" max="4978" width="19.85546875" style="46" customWidth="1"/>
    <col min="4979" max="4982" width="10" style="46" customWidth="1"/>
    <col min="4983" max="5123" width="9.140625" style="46"/>
    <col min="5124" max="5124" width="19.85546875" style="46" customWidth="1"/>
    <col min="5125" max="5134" width="10" style="46" customWidth="1"/>
    <col min="5135" max="5135" width="19.85546875" style="46" customWidth="1"/>
    <col min="5136" max="5145" width="10" style="46" customWidth="1"/>
    <col min="5146" max="5146" width="19.85546875" style="46" customWidth="1"/>
    <col min="5147" max="5156" width="10" style="46" customWidth="1"/>
    <col min="5157" max="5157" width="19.85546875" style="46" customWidth="1"/>
    <col min="5158" max="5167" width="10" style="46" customWidth="1"/>
    <col min="5168" max="5168" width="19.85546875" style="46" customWidth="1"/>
    <col min="5169" max="5178" width="10" style="46" customWidth="1"/>
    <col min="5179" max="5179" width="19.85546875" style="46" customWidth="1"/>
    <col min="5180" max="5189" width="10" style="46" customWidth="1"/>
    <col min="5190" max="5190" width="19.85546875" style="46" customWidth="1"/>
    <col min="5191" max="5200" width="10" style="46" customWidth="1"/>
    <col min="5201" max="5201" width="19.85546875" style="46" customWidth="1"/>
    <col min="5202" max="5211" width="10" style="46" customWidth="1"/>
    <col min="5212" max="5212" width="19.85546875" style="46" customWidth="1"/>
    <col min="5213" max="5222" width="10" style="46" customWidth="1"/>
    <col min="5223" max="5223" width="19.85546875" style="46" customWidth="1"/>
    <col min="5224" max="5233" width="10" style="46" customWidth="1"/>
    <col min="5234" max="5234" width="19.85546875" style="46" customWidth="1"/>
    <col min="5235" max="5238" width="10" style="46" customWidth="1"/>
    <col min="5239" max="5379" width="9.140625" style="46"/>
    <col min="5380" max="5380" width="19.85546875" style="46" customWidth="1"/>
    <col min="5381" max="5390" width="10" style="46" customWidth="1"/>
    <col min="5391" max="5391" width="19.85546875" style="46" customWidth="1"/>
    <col min="5392" max="5401" width="10" style="46" customWidth="1"/>
    <col min="5402" max="5402" width="19.85546875" style="46" customWidth="1"/>
    <col min="5403" max="5412" width="10" style="46" customWidth="1"/>
    <col min="5413" max="5413" width="19.85546875" style="46" customWidth="1"/>
    <col min="5414" max="5423" width="10" style="46" customWidth="1"/>
    <col min="5424" max="5424" width="19.85546875" style="46" customWidth="1"/>
    <col min="5425" max="5434" width="10" style="46" customWidth="1"/>
    <col min="5435" max="5435" width="19.85546875" style="46" customWidth="1"/>
    <col min="5436" max="5445" width="10" style="46" customWidth="1"/>
    <col min="5446" max="5446" width="19.85546875" style="46" customWidth="1"/>
    <col min="5447" max="5456" width="10" style="46" customWidth="1"/>
    <col min="5457" max="5457" width="19.85546875" style="46" customWidth="1"/>
    <col min="5458" max="5467" width="10" style="46" customWidth="1"/>
    <col min="5468" max="5468" width="19.85546875" style="46" customWidth="1"/>
    <col min="5469" max="5478" width="10" style="46" customWidth="1"/>
    <col min="5479" max="5479" width="19.85546875" style="46" customWidth="1"/>
    <col min="5480" max="5489" width="10" style="46" customWidth="1"/>
    <col min="5490" max="5490" width="19.85546875" style="46" customWidth="1"/>
    <col min="5491" max="5494" width="10" style="46" customWidth="1"/>
    <col min="5495" max="5635" width="9.140625" style="46"/>
    <col min="5636" max="5636" width="19.85546875" style="46" customWidth="1"/>
    <col min="5637" max="5646" width="10" style="46" customWidth="1"/>
    <col min="5647" max="5647" width="19.85546875" style="46" customWidth="1"/>
    <col min="5648" max="5657" width="10" style="46" customWidth="1"/>
    <col min="5658" max="5658" width="19.85546875" style="46" customWidth="1"/>
    <col min="5659" max="5668" width="10" style="46" customWidth="1"/>
    <col min="5669" max="5669" width="19.85546875" style="46" customWidth="1"/>
    <col min="5670" max="5679" width="10" style="46" customWidth="1"/>
    <col min="5680" max="5680" width="19.85546875" style="46" customWidth="1"/>
    <col min="5681" max="5690" width="10" style="46" customWidth="1"/>
    <col min="5691" max="5691" width="19.85546875" style="46" customWidth="1"/>
    <col min="5692" max="5701" width="10" style="46" customWidth="1"/>
    <col min="5702" max="5702" width="19.85546875" style="46" customWidth="1"/>
    <col min="5703" max="5712" width="10" style="46" customWidth="1"/>
    <col min="5713" max="5713" width="19.85546875" style="46" customWidth="1"/>
    <col min="5714" max="5723" width="10" style="46" customWidth="1"/>
    <col min="5724" max="5724" width="19.85546875" style="46" customWidth="1"/>
    <col min="5725" max="5734" width="10" style="46" customWidth="1"/>
    <col min="5735" max="5735" width="19.85546875" style="46" customWidth="1"/>
    <col min="5736" max="5745" width="10" style="46" customWidth="1"/>
    <col min="5746" max="5746" width="19.85546875" style="46" customWidth="1"/>
    <col min="5747" max="5750" width="10" style="46" customWidth="1"/>
    <col min="5751" max="5891" width="9.140625" style="46"/>
    <col min="5892" max="5892" width="19.85546875" style="46" customWidth="1"/>
    <col min="5893" max="5902" width="10" style="46" customWidth="1"/>
    <col min="5903" max="5903" width="19.85546875" style="46" customWidth="1"/>
    <col min="5904" max="5913" width="10" style="46" customWidth="1"/>
    <col min="5914" max="5914" width="19.85546875" style="46" customWidth="1"/>
    <col min="5915" max="5924" width="10" style="46" customWidth="1"/>
    <col min="5925" max="5925" width="19.85546875" style="46" customWidth="1"/>
    <col min="5926" max="5935" width="10" style="46" customWidth="1"/>
    <col min="5936" max="5936" width="19.85546875" style="46" customWidth="1"/>
    <col min="5937" max="5946" width="10" style="46" customWidth="1"/>
    <col min="5947" max="5947" width="19.85546875" style="46" customWidth="1"/>
    <col min="5948" max="5957" width="10" style="46" customWidth="1"/>
    <col min="5958" max="5958" width="19.85546875" style="46" customWidth="1"/>
    <col min="5959" max="5968" width="10" style="46" customWidth="1"/>
    <col min="5969" max="5969" width="19.85546875" style="46" customWidth="1"/>
    <col min="5970" max="5979" width="10" style="46" customWidth="1"/>
    <col min="5980" max="5980" width="19.85546875" style="46" customWidth="1"/>
    <col min="5981" max="5990" width="10" style="46" customWidth="1"/>
    <col min="5991" max="5991" width="19.85546875" style="46" customWidth="1"/>
    <col min="5992" max="6001" width="10" style="46" customWidth="1"/>
    <col min="6002" max="6002" width="19.85546875" style="46" customWidth="1"/>
    <col min="6003" max="6006" width="10" style="46" customWidth="1"/>
    <col min="6007" max="6147" width="9.140625" style="46"/>
    <col min="6148" max="6148" width="19.85546875" style="46" customWidth="1"/>
    <col min="6149" max="6158" width="10" style="46" customWidth="1"/>
    <col min="6159" max="6159" width="19.85546875" style="46" customWidth="1"/>
    <col min="6160" max="6169" width="10" style="46" customWidth="1"/>
    <col min="6170" max="6170" width="19.85546875" style="46" customWidth="1"/>
    <col min="6171" max="6180" width="10" style="46" customWidth="1"/>
    <col min="6181" max="6181" width="19.85546875" style="46" customWidth="1"/>
    <col min="6182" max="6191" width="10" style="46" customWidth="1"/>
    <col min="6192" max="6192" width="19.85546875" style="46" customWidth="1"/>
    <col min="6193" max="6202" width="10" style="46" customWidth="1"/>
    <col min="6203" max="6203" width="19.85546875" style="46" customWidth="1"/>
    <col min="6204" max="6213" width="10" style="46" customWidth="1"/>
    <col min="6214" max="6214" width="19.85546875" style="46" customWidth="1"/>
    <col min="6215" max="6224" width="10" style="46" customWidth="1"/>
    <col min="6225" max="6225" width="19.85546875" style="46" customWidth="1"/>
    <col min="6226" max="6235" width="10" style="46" customWidth="1"/>
    <col min="6236" max="6236" width="19.85546875" style="46" customWidth="1"/>
    <col min="6237" max="6246" width="10" style="46" customWidth="1"/>
    <col min="6247" max="6247" width="19.85546875" style="46" customWidth="1"/>
    <col min="6248" max="6257" width="10" style="46" customWidth="1"/>
    <col min="6258" max="6258" width="19.85546875" style="46" customWidth="1"/>
    <col min="6259" max="6262" width="10" style="46" customWidth="1"/>
    <col min="6263" max="6403" width="9.140625" style="46"/>
    <col min="6404" max="6404" width="19.85546875" style="46" customWidth="1"/>
    <col min="6405" max="6414" width="10" style="46" customWidth="1"/>
    <col min="6415" max="6415" width="19.85546875" style="46" customWidth="1"/>
    <col min="6416" max="6425" width="10" style="46" customWidth="1"/>
    <col min="6426" max="6426" width="19.85546875" style="46" customWidth="1"/>
    <col min="6427" max="6436" width="10" style="46" customWidth="1"/>
    <col min="6437" max="6437" width="19.85546875" style="46" customWidth="1"/>
    <col min="6438" max="6447" width="10" style="46" customWidth="1"/>
    <col min="6448" max="6448" width="19.85546875" style="46" customWidth="1"/>
    <col min="6449" max="6458" width="10" style="46" customWidth="1"/>
    <col min="6459" max="6459" width="19.85546875" style="46" customWidth="1"/>
    <col min="6460" max="6469" width="10" style="46" customWidth="1"/>
    <col min="6470" max="6470" width="19.85546875" style="46" customWidth="1"/>
    <col min="6471" max="6480" width="10" style="46" customWidth="1"/>
    <col min="6481" max="6481" width="19.85546875" style="46" customWidth="1"/>
    <col min="6482" max="6491" width="10" style="46" customWidth="1"/>
    <col min="6492" max="6492" width="19.85546875" style="46" customWidth="1"/>
    <col min="6493" max="6502" width="10" style="46" customWidth="1"/>
    <col min="6503" max="6503" width="19.85546875" style="46" customWidth="1"/>
    <col min="6504" max="6513" width="10" style="46" customWidth="1"/>
    <col min="6514" max="6514" width="19.85546875" style="46" customWidth="1"/>
    <col min="6515" max="6518" width="10" style="46" customWidth="1"/>
    <col min="6519" max="6659" width="9.140625" style="46"/>
    <col min="6660" max="6660" width="19.85546875" style="46" customWidth="1"/>
    <col min="6661" max="6670" width="10" style="46" customWidth="1"/>
    <col min="6671" max="6671" width="19.85546875" style="46" customWidth="1"/>
    <col min="6672" max="6681" width="10" style="46" customWidth="1"/>
    <col min="6682" max="6682" width="19.85546875" style="46" customWidth="1"/>
    <col min="6683" max="6692" width="10" style="46" customWidth="1"/>
    <col min="6693" max="6693" width="19.85546875" style="46" customWidth="1"/>
    <col min="6694" max="6703" width="10" style="46" customWidth="1"/>
    <col min="6704" max="6704" width="19.85546875" style="46" customWidth="1"/>
    <col min="6705" max="6714" width="10" style="46" customWidth="1"/>
    <col min="6715" max="6715" width="19.85546875" style="46" customWidth="1"/>
    <col min="6716" max="6725" width="10" style="46" customWidth="1"/>
    <col min="6726" max="6726" width="19.85546875" style="46" customWidth="1"/>
    <col min="6727" max="6736" width="10" style="46" customWidth="1"/>
    <col min="6737" max="6737" width="19.85546875" style="46" customWidth="1"/>
    <col min="6738" max="6747" width="10" style="46" customWidth="1"/>
    <col min="6748" max="6748" width="19.85546875" style="46" customWidth="1"/>
    <col min="6749" max="6758" width="10" style="46" customWidth="1"/>
    <col min="6759" max="6759" width="19.85546875" style="46" customWidth="1"/>
    <col min="6760" max="6769" width="10" style="46" customWidth="1"/>
    <col min="6770" max="6770" width="19.85546875" style="46" customWidth="1"/>
    <col min="6771" max="6774" width="10" style="46" customWidth="1"/>
    <col min="6775" max="6915" width="9.140625" style="46"/>
    <col min="6916" max="6916" width="19.85546875" style="46" customWidth="1"/>
    <col min="6917" max="6926" width="10" style="46" customWidth="1"/>
    <col min="6927" max="6927" width="19.85546875" style="46" customWidth="1"/>
    <col min="6928" max="6937" width="10" style="46" customWidth="1"/>
    <col min="6938" max="6938" width="19.85546875" style="46" customWidth="1"/>
    <col min="6939" max="6948" width="10" style="46" customWidth="1"/>
    <col min="6949" max="6949" width="19.85546875" style="46" customWidth="1"/>
    <col min="6950" max="6959" width="10" style="46" customWidth="1"/>
    <col min="6960" max="6960" width="19.85546875" style="46" customWidth="1"/>
    <col min="6961" max="6970" width="10" style="46" customWidth="1"/>
    <col min="6971" max="6971" width="19.85546875" style="46" customWidth="1"/>
    <col min="6972" max="6981" width="10" style="46" customWidth="1"/>
    <col min="6982" max="6982" width="19.85546875" style="46" customWidth="1"/>
    <col min="6983" max="6992" width="10" style="46" customWidth="1"/>
    <col min="6993" max="6993" width="19.85546875" style="46" customWidth="1"/>
    <col min="6994" max="7003" width="10" style="46" customWidth="1"/>
    <col min="7004" max="7004" width="19.85546875" style="46" customWidth="1"/>
    <col min="7005" max="7014" width="10" style="46" customWidth="1"/>
    <col min="7015" max="7015" width="19.85546875" style="46" customWidth="1"/>
    <col min="7016" max="7025" width="10" style="46" customWidth="1"/>
    <col min="7026" max="7026" width="19.85546875" style="46" customWidth="1"/>
    <col min="7027" max="7030" width="10" style="46" customWidth="1"/>
    <col min="7031" max="7171" width="9.140625" style="46"/>
    <col min="7172" max="7172" width="19.85546875" style="46" customWidth="1"/>
    <col min="7173" max="7182" width="10" style="46" customWidth="1"/>
    <col min="7183" max="7183" width="19.85546875" style="46" customWidth="1"/>
    <col min="7184" max="7193" width="10" style="46" customWidth="1"/>
    <col min="7194" max="7194" width="19.85546875" style="46" customWidth="1"/>
    <col min="7195" max="7204" width="10" style="46" customWidth="1"/>
    <col min="7205" max="7205" width="19.85546875" style="46" customWidth="1"/>
    <col min="7206" max="7215" width="10" style="46" customWidth="1"/>
    <col min="7216" max="7216" width="19.85546875" style="46" customWidth="1"/>
    <col min="7217" max="7226" width="10" style="46" customWidth="1"/>
    <col min="7227" max="7227" width="19.85546875" style="46" customWidth="1"/>
    <col min="7228" max="7237" width="10" style="46" customWidth="1"/>
    <col min="7238" max="7238" width="19.85546875" style="46" customWidth="1"/>
    <col min="7239" max="7248" width="10" style="46" customWidth="1"/>
    <col min="7249" max="7249" width="19.85546875" style="46" customWidth="1"/>
    <col min="7250" max="7259" width="10" style="46" customWidth="1"/>
    <col min="7260" max="7260" width="19.85546875" style="46" customWidth="1"/>
    <col min="7261" max="7270" width="10" style="46" customWidth="1"/>
    <col min="7271" max="7271" width="19.85546875" style="46" customWidth="1"/>
    <col min="7272" max="7281" width="10" style="46" customWidth="1"/>
    <col min="7282" max="7282" width="19.85546875" style="46" customWidth="1"/>
    <col min="7283" max="7286" width="10" style="46" customWidth="1"/>
    <col min="7287" max="7427" width="9.140625" style="46"/>
    <col min="7428" max="7428" width="19.85546875" style="46" customWidth="1"/>
    <col min="7429" max="7438" width="10" style="46" customWidth="1"/>
    <col min="7439" max="7439" width="19.85546875" style="46" customWidth="1"/>
    <col min="7440" max="7449" width="10" style="46" customWidth="1"/>
    <col min="7450" max="7450" width="19.85546875" style="46" customWidth="1"/>
    <col min="7451" max="7460" width="10" style="46" customWidth="1"/>
    <col min="7461" max="7461" width="19.85546875" style="46" customWidth="1"/>
    <col min="7462" max="7471" width="10" style="46" customWidth="1"/>
    <col min="7472" max="7472" width="19.85546875" style="46" customWidth="1"/>
    <col min="7473" max="7482" width="10" style="46" customWidth="1"/>
    <col min="7483" max="7483" width="19.85546875" style="46" customWidth="1"/>
    <col min="7484" max="7493" width="10" style="46" customWidth="1"/>
    <col min="7494" max="7494" width="19.85546875" style="46" customWidth="1"/>
    <col min="7495" max="7504" width="10" style="46" customWidth="1"/>
    <col min="7505" max="7505" width="19.85546875" style="46" customWidth="1"/>
    <col min="7506" max="7515" width="10" style="46" customWidth="1"/>
    <col min="7516" max="7516" width="19.85546875" style="46" customWidth="1"/>
    <col min="7517" max="7526" width="10" style="46" customWidth="1"/>
    <col min="7527" max="7527" width="19.85546875" style="46" customWidth="1"/>
    <col min="7528" max="7537" width="10" style="46" customWidth="1"/>
    <col min="7538" max="7538" width="19.85546875" style="46" customWidth="1"/>
    <col min="7539" max="7542" width="10" style="46" customWidth="1"/>
    <col min="7543" max="7683" width="9.140625" style="46"/>
    <col min="7684" max="7684" width="19.85546875" style="46" customWidth="1"/>
    <col min="7685" max="7694" width="10" style="46" customWidth="1"/>
    <col min="7695" max="7695" width="19.85546875" style="46" customWidth="1"/>
    <col min="7696" max="7705" width="10" style="46" customWidth="1"/>
    <col min="7706" max="7706" width="19.85546875" style="46" customWidth="1"/>
    <col min="7707" max="7716" width="10" style="46" customWidth="1"/>
    <col min="7717" max="7717" width="19.85546875" style="46" customWidth="1"/>
    <col min="7718" max="7727" width="10" style="46" customWidth="1"/>
    <col min="7728" max="7728" width="19.85546875" style="46" customWidth="1"/>
    <col min="7729" max="7738" width="10" style="46" customWidth="1"/>
    <col min="7739" max="7739" width="19.85546875" style="46" customWidth="1"/>
    <col min="7740" max="7749" width="10" style="46" customWidth="1"/>
    <col min="7750" max="7750" width="19.85546875" style="46" customWidth="1"/>
    <col min="7751" max="7760" width="10" style="46" customWidth="1"/>
    <col min="7761" max="7761" width="19.85546875" style="46" customWidth="1"/>
    <col min="7762" max="7771" width="10" style="46" customWidth="1"/>
    <col min="7772" max="7772" width="19.85546875" style="46" customWidth="1"/>
    <col min="7773" max="7782" width="10" style="46" customWidth="1"/>
    <col min="7783" max="7783" width="19.85546875" style="46" customWidth="1"/>
    <col min="7784" max="7793" width="10" style="46" customWidth="1"/>
    <col min="7794" max="7794" width="19.85546875" style="46" customWidth="1"/>
    <col min="7795" max="7798" width="10" style="46" customWidth="1"/>
    <col min="7799" max="7939" width="9.140625" style="46"/>
    <col min="7940" max="7940" width="19.85546875" style="46" customWidth="1"/>
    <col min="7941" max="7950" width="10" style="46" customWidth="1"/>
    <col min="7951" max="7951" width="19.85546875" style="46" customWidth="1"/>
    <col min="7952" max="7961" width="10" style="46" customWidth="1"/>
    <col min="7962" max="7962" width="19.85546875" style="46" customWidth="1"/>
    <col min="7963" max="7972" width="10" style="46" customWidth="1"/>
    <col min="7973" max="7973" width="19.85546875" style="46" customWidth="1"/>
    <col min="7974" max="7983" width="10" style="46" customWidth="1"/>
    <col min="7984" max="7984" width="19.85546875" style="46" customWidth="1"/>
    <col min="7985" max="7994" width="10" style="46" customWidth="1"/>
    <col min="7995" max="7995" width="19.85546875" style="46" customWidth="1"/>
    <col min="7996" max="8005" width="10" style="46" customWidth="1"/>
    <col min="8006" max="8006" width="19.85546875" style="46" customWidth="1"/>
    <col min="8007" max="8016" width="10" style="46" customWidth="1"/>
    <col min="8017" max="8017" width="19.85546875" style="46" customWidth="1"/>
    <col min="8018" max="8027" width="10" style="46" customWidth="1"/>
    <col min="8028" max="8028" width="19.85546875" style="46" customWidth="1"/>
    <col min="8029" max="8038" width="10" style="46" customWidth="1"/>
    <col min="8039" max="8039" width="19.85546875" style="46" customWidth="1"/>
    <col min="8040" max="8049" width="10" style="46" customWidth="1"/>
    <col min="8050" max="8050" width="19.85546875" style="46" customWidth="1"/>
    <col min="8051" max="8054" width="10" style="46" customWidth="1"/>
    <col min="8055" max="8195" width="9.140625" style="46"/>
    <col min="8196" max="8196" width="19.85546875" style="46" customWidth="1"/>
    <col min="8197" max="8206" width="10" style="46" customWidth="1"/>
    <col min="8207" max="8207" width="19.85546875" style="46" customWidth="1"/>
    <col min="8208" max="8217" width="10" style="46" customWidth="1"/>
    <col min="8218" max="8218" width="19.85546875" style="46" customWidth="1"/>
    <col min="8219" max="8228" width="10" style="46" customWidth="1"/>
    <col min="8229" max="8229" width="19.85546875" style="46" customWidth="1"/>
    <col min="8230" max="8239" width="10" style="46" customWidth="1"/>
    <col min="8240" max="8240" width="19.85546875" style="46" customWidth="1"/>
    <col min="8241" max="8250" width="10" style="46" customWidth="1"/>
    <col min="8251" max="8251" width="19.85546875" style="46" customWidth="1"/>
    <col min="8252" max="8261" width="10" style="46" customWidth="1"/>
    <col min="8262" max="8262" width="19.85546875" style="46" customWidth="1"/>
    <col min="8263" max="8272" width="10" style="46" customWidth="1"/>
    <col min="8273" max="8273" width="19.85546875" style="46" customWidth="1"/>
    <col min="8274" max="8283" width="10" style="46" customWidth="1"/>
    <col min="8284" max="8284" width="19.85546875" style="46" customWidth="1"/>
    <col min="8285" max="8294" width="10" style="46" customWidth="1"/>
    <col min="8295" max="8295" width="19.85546875" style="46" customWidth="1"/>
    <col min="8296" max="8305" width="10" style="46" customWidth="1"/>
    <col min="8306" max="8306" width="19.85546875" style="46" customWidth="1"/>
    <col min="8307" max="8310" width="10" style="46" customWidth="1"/>
    <col min="8311" max="8451" width="9.140625" style="46"/>
    <col min="8452" max="8452" width="19.85546875" style="46" customWidth="1"/>
    <col min="8453" max="8462" width="10" style="46" customWidth="1"/>
    <col min="8463" max="8463" width="19.85546875" style="46" customWidth="1"/>
    <col min="8464" max="8473" width="10" style="46" customWidth="1"/>
    <col min="8474" max="8474" width="19.85546875" style="46" customWidth="1"/>
    <col min="8475" max="8484" width="10" style="46" customWidth="1"/>
    <col min="8485" max="8485" width="19.85546875" style="46" customWidth="1"/>
    <col min="8486" max="8495" width="10" style="46" customWidth="1"/>
    <col min="8496" max="8496" width="19.85546875" style="46" customWidth="1"/>
    <col min="8497" max="8506" width="10" style="46" customWidth="1"/>
    <col min="8507" max="8507" width="19.85546875" style="46" customWidth="1"/>
    <col min="8508" max="8517" width="10" style="46" customWidth="1"/>
    <col min="8518" max="8518" width="19.85546875" style="46" customWidth="1"/>
    <col min="8519" max="8528" width="10" style="46" customWidth="1"/>
    <col min="8529" max="8529" width="19.85546875" style="46" customWidth="1"/>
    <col min="8530" max="8539" width="10" style="46" customWidth="1"/>
    <col min="8540" max="8540" width="19.85546875" style="46" customWidth="1"/>
    <col min="8541" max="8550" width="10" style="46" customWidth="1"/>
    <col min="8551" max="8551" width="19.85546875" style="46" customWidth="1"/>
    <col min="8552" max="8561" width="10" style="46" customWidth="1"/>
    <col min="8562" max="8562" width="19.85546875" style="46" customWidth="1"/>
    <col min="8563" max="8566" width="10" style="46" customWidth="1"/>
    <col min="8567" max="8707" width="9.140625" style="46"/>
    <col min="8708" max="8708" width="19.85546875" style="46" customWidth="1"/>
    <col min="8709" max="8718" width="10" style="46" customWidth="1"/>
    <col min="8719" max="8719" width="19.85546875" style="46" customWidth="1"/>
    <col min="8720" max="8729" width="10" style="46" customWidth="1"/>
    <col min="8730" max="8730" width="19.85546875" style="46" customWidth="1"/>
    <col min="8731" max="8740" width="10" style="46" customWidth="1"/>
    <col min="8741" max="8741" width="19.85546875" style="46" customWidth="1"/>
    <col min="8742" max="8751" width="10" style="46" customWidth="1"/>
    <col min="8752" max="8752" width="19.85546875" style="46" customWidth="1"/>
    <col min="8753" max="8762" width="10" style="46" customWidth="1"/>
    <col min="8763" max="8763" width="19.85546875" style="46" customWidth="1"/>
    <col min="8764" max="8773" width="10" style="46" customWidth="1"/>
    <col min="8774" max="8774" width="19.85546875" style="46" customWidth="1"/>
    <col min="8775" max="8784" width="10" style="46" customWidth="1"/>
    <col min="8785" max="8785" width="19.85546875" style="46" customWidth="1"/>
    <col min="8786" max="8795" width="10" style="46" customWidth="1"/>
    <col min="8796" max="8796" width="19.85546875" style="46" customWidth="1"/>
    <col min="8797" max="8806" width="10" style="46" customWidth="1"/>
    <col min="8807" max="8807" width="19.85546875" style="46" customWidth="1"/>
    <col min="8808" max="8817" width="10" style="46" customWidth="1"/>
    <col min="8818" max="8818" width="19.85546875" style="46" customWidth="1"/>
    <col min="8819" max="8822" width="10" style="46" customWidth="1"/>
    <col min="8823" max="8963" width="9.140625" style="46"/>
    <col min="8964" max="8964" width="19.85546875" style="46" customWidth="1"/>
    <col min="8965" max="8974" width="10" style="46" customWidth="1"/>
    <col min="8975" max="8975" width="19.85546875" style="46" customWidth="1"/>
    <col min="8976" max="8985" width="10" style="46" customWidth="1"/>
    <col min="8986" max="8986" width="19.85546875" style="46" customWidth="1"/>
    <col min="8987" max="8996" width="10" style="46" customWidth="1"/>
    <col min="8997" max="8997" width="19.85546875" style="46" customWidth="1"/>
    <col min="8998" max="9007" width="10" style="46" customWidth="1"/>
    <col min="9008" max="9008" width="19.85546875" style="46" customWidth="1"/>
    <col min="9009" max="9018" width="10" style="46" customWidth="1"/>
    <col min="9019" max="9019" width="19.85546875" style="46" customWidth="1"/>
    <col min="9020" max="9029" width="10" style="46" customWidth="1"/>
    <col min="9030" max="9030" width="19.85546875" style="46" customWidth="1"/>
    <col min="9031" max="9040" width="10" style="46" customWidth="1"/>
    <col min="9041" max="9041" width="19.85546875" style="46" customWidth="1"/>
    <col min="9042" max="9051" width="10" style="46" customWidth="1"/>
    <col min="9052" max="9052" width="19.85546875" style="46" customWidth="1"/>
    <col min="9053" max="9062" width="10" style="46" customWidth="1"/>
    <col min="9063" max="9063" width="19.85546875" style="46" customWidth="1"/>
    <col min="9064" max="9073" width="10" style="46" customWidth="1"/>
    <col min="9074" max="9074" width="19.85546875" style="46" customWidth="1"/>
    <col min="9075" max="9078" width="10" style="46" customWidth="1"/>
    <col min="9079" max="9219" width="9.140625" style="46"/>
    <col min="9220" max="9220" width="19.85546875" style="46" customWidth="1"/>
    <col min="9221" max="9230" width="10" style="46" customWidth="1"/>
    <col min="9231" max="9231" width="19.85546875" style="46" customWidth="1"/>
    <col min="9232" max="9241" width="10" style="46" customWidth="1"/>
    <col min="9242" max="9242" width="19.85546875" style="46" customWidth="1"/>
    <col min="9243" max="9252" width="10" style="46" customWidth="1"/>
    <col min="9253" max="9253" width="19.85546875" style="46" customWidth="1"/>
    <col min="9254" max="9263" width="10" style="46" customWidth="1"/>
    <col min="9264" max="9264" width="19.85546875" style="46" customWidth="1"/>
    <col min="9265" max="9274" width="10" style="46" customWidth="1"/>
    <col min="9275" max="9275" width="19.85546875" style="46" customWidth="1"/>
    <col min="9276" max="9285" width="10" style="46" customWidth="1"/>
    <col min="9286" max="9286" width="19.85546875" style="46" customWidth="1"/>
    <col min="9287" max="9296" width="10" style="46" customWidth="1"/>
    <col min="9297" max="9297" width="19.85546875" style="46" customWidth="1"/>
    <col min="9298" max="9307" width="10" style="46" customWidth="1"/>
    <col min="9308" max="9308" width="19.85546875" style="46" customWidth="1"/>
    <col min="9309" max="9318" width="10" style="46" customWidth="1"/>
    <col min="9319" max="9319" width="19.85546875" style="46" customWidth="1"/>
    <col min="9320" max="9329" width="10" style="46" customWidth="1"/>
    <col min="9330" max="9330" width="19.85546875" style="46" customWidth="1"/>
    <col min="9331" max="9334" width="10" style="46" customWidth="1"/>
    <col min="9335" max="9475" width="9.140625" style="46"/>
    <col min="9476" max="9476" width="19.85546875" style="46" customWidth="1"/>
    <col min="9477" max="9486" width="10" style="46" customWidth="1"/>
    <col min="9487" max="9487" width="19.85546875" style="46" customWidth="1"/>
    <col min="9488" max="9497" width="10" style="46" customWidth="1"/>
    <col min="9498" max="9498" width="19.85546875" style="46" customWidth="1"/>
    <col min="9499" max="9508" width="10" style="46" customWidth="1"/>
    <col min="9509" max="9509" width="19.85546875" style="46" customWidth="1"/>
    <col min="9510" max="9519" width="10" style="46" customWidth="1"/>
    <col min="9520" max="9520" width="19.85546875" style="46" customWidth="1"/>
    <col min="9521" max="9530" width="10" style="46" customWidth="1"/>
    <col min="9531" max="9531" width="19.85546875" style="46" customWidth="1"/>
    <col min="9532" max="9541" width="10" style="46" customWidth="1"/>
    <col min="9542" max="9542" width="19.85546875" style="46" customWidth="1"/>
    <col min="9543" max="9552" width="10" style="46" customWidth="1"/>
    <col min="9553" max="9553" width="19.85546875" style="46" customWidth="1"/>
    <col min="9554" max="9563" width="10" style="46" customWidth="1"/>
    <col min="9564" max="9564" width="19.85546875" style="46" customWidth="1"/>
    <col min="9565" max="9574" width="10" style="46" customWidth="1"/>
    <col min="9575" max="9575" width="19.85546875" style="46" customWidth="1"/>
    <col min="9576" max="9585" width="10" style="46" customWidth="1"/>
    <col min="9586" max="9586" width="19.85546875" style="46" customWidth="1"/>
    <col min="9587" max="9590" width="10" style="46" customWidth="1"/>
    <col min="9591" max="9731" width="9.140625" style="46"/>
    <col min="9732" max="9732" width="19.85546875" style="46" customWidth="1"/>
    <col min="9733" max="9742" width="10" style="46" customWidth="1"/>
    <col min="9743" max="9743" width="19.85546875" style="46" customWidth="1"/>
    <col min="9744" max="9753" width="10" style="46" customWidth="1"/>
    <col min="9754" max="9754" width="19.85546875" style="46" customWidth="1"/>
    <col min="9755" max="9764" width="10" style="46" customWidth="1"/>
    <col min="9765" max="9765" width="19.85546875" style="46" customWidth="1"/>
    <col min="9766" max="9775" width="10" style="46" customWidth="1"/>
    <col min="9776" max="9776" width="19.85546875" style="46" customWidth="1"/>
    <col min="9777" max="9786" width="10" style="46" customWidth="1"/>
    <col min="9787" max="9787" width="19.85546875" style="46" customWidth="1"/>
    <col min="9788" max="9797" width="10" style="46" customWidth="1"/>
    <col min="9798" max="9798" width="19.85546875" style="46" customWidth="1"/>
    <col min="9799" max="9808" width="10" style="46" customWidth="1"/>
    <col min="9809" max="9809" width="19.85546875" style="46" customWidth="1"/>
    <col min="9810" max="9819" width="10" style="46" customWidth="1"/>
    <col min="9820" max="9820" width="19.85546875" style="46" customWidth="1"/>
    <col min="9821" max="9830" width="10" style="46" customWidth="1"/>
    <col min="9831" max="9831" width="19.85546875" style="46" customWidth="1"/>
    <col min="9832" max="9841" width="10" style="46" customWidth="1"/>
    <col min="9842" max="9842" width="19.85546875" style="46" customWidth="1"/>
    <col min="9843" max="9846" width="10" style="46" customWidth="1"/>
    <col min="9847" max="9987" width="9.140625" style="46"/>
    <col min="9988" max="9988" width="19.85546875" style="46" customWidth="1"/>
    <col min="9989" max="9998" width="10" style="46" customWidth="1"/>
    <col min="9999" max="9999" width="19.85546875" style="46" customWidth="1"/>
    <col min="10000" max="10009" width="10" style="46" customWidth="1"/>
    <col min="10010" max="10010" width="19.85546875" style="46" customWidth="1"/>
    <col min="10011" max="10020" width="10" style="46" customWidth="1"/>
    <col min="10021" max="10021" width="19.85546875" style="46" customWidth="1"/>
    <col min="10022" max="10031" width="10" style="46" customWidth="1"/>
    <col min="10032" max="10032" width="19.85546875" style="46" customWidth="1"/>
    <col min="10033" max="10042" width="10" style="46" customWidth="1"/>
    <col min="10043" max="10043" width="19.85546875" style="46" customWidth="1"/>
    <col min="10044" max="10053" width="10" style="46" customWidth="1"/>
    <col min="10054" max="10054" width="19.85546875" style="46" customWidth="1"/>
    <col min="10055" max="10064" width="10" style="46" customWidth="1"/>
    <col min="10065" max="10065" width="19.85546875" style="46" customWidth="1"/>
    <col min="10066" max="10075" width="10" style="46" customWidth="1"/>
    <col min="10076" max="10076" width="19.85546875" style="46" customWidth="1"/>
    <col min="10077" max="10086" width="10" style="46" customWidth="1"/>
    <col min="10087" max="10087" width="19.85546875" style="46" customWidth="1"/>
    <col min="10088" max="10097" width="10" style="46" customWidth="1"/>
    <col min="10098" max="10098" width="19.85546875" style="46" customWidth="1"/>
    <col min="10099" max="10102" width="10" style="46" customWidth="1"/>
    <col min="10103" max="10243" width="9.140625" style="46"/>
    <col min="10244" max="10244" width="19.85546875" style="46" customWidth="1"/>
    <col min="10245" max="10254" width="10" style="46" customWidth="1"/>
    <col min="10255" max="10255" width="19.85546875" style="46" customWidth="1"/>
    <col min="10256" max="10265" width="10" style="46" customWidth="1"/>
    <col min="10266" max="10266" width="19.85546875" style="46" customWidth="1"/>
    <col min="10267" max="10276" width="10" style="46" customWidth="1"/>
    <col min="10277" max="10277" width="19.85546875" style="46" customWidth="1"/>
    <col min="10278" max="10287" width="10" style="46" customWidth="1"/>
    <col min="10288" max="10288" width="19.85546875" style="46" customWidth="1"/>
    <col min="10289" max="10298" width="10" style="46" customWidth="1"/>
    <col min="10299" max="10299" width="19.85546875" style="46" customWidth="1"/>
    <col min="10300" max="10309" width="10" style="46" customWidth="1"/>
    <col min="10310" max="10310" width="19.85546875" style="46" customWidth="1"/>
    <col min="10311" max="10320" width="10" style="46" customWidth="1"/>
    <col min="10321" max="10321" width="19.85546875" style="46" customWidth="1"/>
    <col min="10322" max="10331" width="10" style="46" customWidth="1"/>
    <col min="10332" max="10332" width="19.85546875" style="46" customWidth="1"/>
    <col min="10333" max="10342" width="10" style="46" customWidth="1"/>
    <col min="10343" max="10343" width="19.85546875" style="46" customWidth="1"/>
    <col min="10344" max="10353" width="10" style="46" customWidth="1"/>
    <col min="10354" max="10354" width="19.85546875" style="46" customWidth="1"/>
    <col min="10355" max="10358" width="10" style="46" customWidth="1"/>
    <col min="10359" max="10499" width="9.140625" style="46"/>
    <col min="10500" max="10500" width="19.85546875" style="46" customWidth="1"/>
    <col min="10501" max="10510" width="10" style="46" customWidth="1"/>
    <col min="10511" max="10511" width="19.85546875" style="46" customWidth="1"/>
    <col min="10512" max="10521" width="10" style="46" customWidth="1"/>
    <col min="10522" max="10522" width="19.85546875" style="46" customWidth="1"/>
    <col min="10523" max="10532" width="10" style="46" customWidth="1"/>
    <col min="10533" max="10533" width="19.85546875" style="46" customWidth="1"/>
    <col min="10534" max="10543" width="10" style="46" customWidth="1"/>
    <col min="10544" max="10544" width="19.85546875" style="46" customWidth="1"/>
    <col min="10545" max="10554" width="10" style="46" customWidth="1"/>
    <col min="10555" max="10555" width="19.85546875" style="46" customWidth="1"/>
    <col min="10556" max="10565" width="10" style="46" customWidth="1"/>
    <col min="10566" max="10566" width="19.85546875" style="46" customWidth="1"/>
    <col min="10567" max="10576" width="10" style="46" customWidth="1"/>
    <col min="10577" max="10577" width="19.85546875" style="46" customWidth="1"/>
    <col min="10578" max="10587" width="10" style="46" customWidth="1"/>
    <col min="10588" max="10588" width="19.85546875" style="46" customWidth="1"/>
    <col min="10589" max="10598" width="10" style="46" customWidth="1"/>
    <col min="10599" max="10599" width="19.85546875" style="46" customWidth="1"/>
    <col min="10600" max="10609" width="10" style="46" customWidth="1"/>
    <col min="10610" max="10610" width="19.85546875" style="46" customWidth="1"/>
    <col min="10611" max="10614" width="10" style="46" customWidth="1"/>
    <col min="10615" max="10755" width="9.140625" style="46"/>
    <col min="10756" max="10756" width="19.85546875" style="46" customWidth="1"/>
    <col min="10757" max="10766" width="10" style="46" customWidth="1"/>
    <col min="10767" max="10767" width="19.85546875" style="46" customWidth="1"/>
    <col min="10768" max="10777" width="10" style="46" customWidth="1"/>
    <col min="10778" max="10778" width="19.85546875" style="46" customWidth="1"/>
    <col min="10779" max="10788" width="10" style="46" customWidth="1"/>
    <col min="10789" max="10789" width="19.85546875" style="46" customWidth="1"/>
    <col min="10790" max="10799" width="10" style="46" customWidth="1"/>
    <col min="10800" max="10800" width="19.85546875" style="46" customWidth="1"/>
    <col min="10801" max="10810" width="10" style="46" customWidth="1"/>
    <col min="10811" max="10811" width="19.85546875" style="46" customWidth="1"/>
    <col min="10812" max="10821" width="10" style="46" customWidth="1"/>
    <col min="10822" max="10822" width="19.85546875" style="46" customWidth="1"/>
    <col min="10823" max="10832" width="10" style="46" customWidth="1"/>
    <col min="10833" max="10833" width="19.85546875" style="46" customWidth="1"/>
    <col min="10834" max="10843" width="10" style="46" customWidth="1"/>
    <col min="10844" max="10844" width="19.85546875" style="46" customWidth="1"/>
    <col min="10845" max="10854" width="10" style="46" customWidth="1"/>
    <col min="10855" max="10855" width="19.85546875" style="46" customWidth="1"/>
    <col min="10856" max="10865" width="10" style="46" customWidth="1"/>
    <col min="10866" max="10866" width="19.85546875" style="46" customWidth="1"/>
    <col min="10867" max="10870" width="10" style="46" customWidth="1"/>
    <col min="10871" max="11011" width="9.140625" style="46"/>
    <col min="11012" max="11012" width="19.85546875" style="46" customWidth="1"/>
    <col min="11013" max="11022" width="10" style="46" customWidth="1"/>
    <col min="11023" max="11023" width="19.85546875" style="46" customWidth="1"/>
    <col min="11024" max="11033" width="10" style="46" customWidth="1"/>
    <col min="11034" max="11034" width="19.85546875" style="46" customWidth="1"/>
    <col min="11035" max="11044" width="10" style="46" customWidth="1"/>
    <col min="11045" max="11045" width="19.85546875" style="46" customWidth="1"/>
    <col min="11046" max="11055" width="10" style="46" customWidth="1"/>
    <col min="11056" max="11056" width="19.85546875" style="46" customWidth="1"/>
    <col min="11057" max="11066" width="10" style="46" customWidth="1"/>
    <col min="11067" max="11067" width="19.85546875" style="46" customWidth="1"/>
    <col min="11068" max="11077" width="10" style="46" customWidth="1"/>
    <col min="11078" max="11078" width="19.85546875" style="46" customWidth="1"/>
    <col min="11079" max="11088" width="10" style="46" customWidth="1"/>
    <col min="11089" max="11089" width="19.85546875" style="46" customWidth="1"/>
    <col min="11090" max="11099" width="10" style="46" customWidth="1"/>
    <col min="11100" max="11100" width="19.85546875" style="46" customWidth="1"/>
    <col min="11101" max="11110" width="10" style="46" customWidth="1"/>
    <col min="11111" max="11111" width="19.85546875" style="46" customWidth="1"/>
    <col min="11112" max="11121" width="10" style="46" customWidth="1"/>
    <col min="11122" max="11122" width="19.85546875" style="46" customWidth="1"/>
    <col min="11123" max="11126" width="10" style="46" customWidth="1"/>
    <col min="11127" max="11267" width="9.140625" style="46"/>
    <col min="11268" max="11268" width="19.85546875" style="46" customWidth="1"/>
    <col min="11269" max="11278" width="10" style="46" customWidth="1"/>
    <col min="11279" max="11279" width="19.85546875" style="46" customWidth="1"/>
    <col min="11280" max="11289" width="10" style="46" customWidth="1"/>
    <col min="11290" max="11290" width="19.85546875" style="46" customWidth="1"/>
    <col min="11291" max="11300" width="10" style="46" customWidth="1"/>
    <col min="11301" max="11301" width="19.85546875" style="46" customWidth="1"/>
    <col min="11302" max="11311" width="10" style="46" customWidth="1"/>
    <col min="11312" max="11312" width="19.85546875" style="46" customWidth="1"/>
    <col min="11313" max="11322" width="10" style="46" customWidth="1"/>
    <col min="11323" max="11323" width="19.85546875" style="46" customWidth="1"/>
    <col min="11324" max="11333" width="10" style="46" customWidth="1"/>
    <col min="11334" max="11334" width="19.85546875" style="46" customWidth="1"/>
    <col min="11335" max="11344" width="10" style="46" customWidth="1"/>
    <col min="11345" max="11345" width="19.85546875" style="46" customWidth="1"/>
    <col min="11346" max="11355" width="10" style="46" customWidth="1"/>
    <col min="11356" max="11356" width="19.85546875" style="46" customWidth="1"/>
    <col min="11357" max="11366" width="10" style="46" customWidth="1"/>
    <col min="11367" max="11367" width="19.85546875" style="46" customWidth="1"/>
    <col min="11368" max="11377" width="10" style="46" customWidth="1"/>
    <col min="11378" max="11378" width="19.85546875" style="46" customWidth="1"/>
    <col min="11379" max="11382" width="10" style="46" customWidth="1"/>
    <col min="11383" max="11523" width="9.140625" style="46"/>
    <col min="11524" max="11524" width="19.85546875" style="46" customWidth="1"/>
    <col min="11525" max="11534" width="10" style="46" customWidth="1"/>
    <col min="11535" max="11535" width="19.85546875" style="46" customWidth="1"/>
    <col min="11536" max="11545" width="10" style="46" customWidth="1"/>
    <col min="11546" max="11546" width="19.85546875" style="46" customWidth="1"/>
    <col min="11547" max="11556" width="10" style="46" customWidth="1"/>
    <col min="11557" max="11557" width="19.85546875" style="46" customWidth="1"/>
    <col min="11558" max="11567" width="10" style="46" customWidth="1"/>
    <col min="11568" max="11568" width="19.85546875" style="46" customWidth="1"/>
    <col min="11569" max="11578" width="10" style="46" customWidth="1"/>
    <col min="11579" max="11579" width="19.85546875" style="46" customWidth="1"/>
    <col min="11580" max="11589" width="10" style="46" customWidth="1"/>
    <col min="11590" max="11590" width="19.85546875" style="46" customWidth="1"/>
    <col min="11591" max="11600" width="10" style="46" customWidth="1"/>
    <col min="11601" max="11601" width="19.85546875" style="46" customWidth="1"/>
    <col min="11602" max="11611" width="10" style="46" customWidth="1"/>
    <col min="11612" max="11612" width="19.85546875" style="46" customWidth="1"/>
    <col min="11613" max="11622" width="10" style="46" customWidth="1"/>
    <col min="11623" max="11623" width="19.85546875" style="46" customWidth="1"/>
    <col min="11624" max="11633" width="10" style="46" customWidth="1"/>
    <col min="11634" max="11634" width="19.85546875" style="46" customWidth="1"/>
    <col min="11635" max="11638" width="10" style="46" customWidth="1"/>
    <col min="11639" max="11779" width="9.140625" style="46"/>
    <col min="11780" max="11780" width="19.85546875" style="46" customWidth="1"/>
    <col min="11781" max="11790" width="10" style="46" customWidth="1"/>
    <col min="11791" max="11791" width="19.85546875" style="46" customWidth="1"/>
    <col min="11792" max="11801" width="10" style="46" customWidth="1"/>
    <col min="11802" max="11802" width="19.85546875" style="46" customWidth="1"/>
    <col min="11803" max="11812" width="10" style="46" customWidth="1"/>
    <col min="11813" max="11813" width="19.85546875" style="46" customWidth="1"/>
    <col min="11814" max="11823" width="10" style="46" customWidth="1"/>
    <col min="11824" max="11824" width="19.85546875" style="46" customWidth="1"/>
    <col min="11825" max="11834" width="10" style="46" customWidth="1"/>
    <col min="11835" max="11835" width="19.85546875" style="46" customWidth="1"/>
    <col min="11836" max="11845" width="10" style="46" customWidth="1"/>
    <col min="11846" max="11846" width="19.85546875" style="46" customWidth="1"/>
    <col min="11847" max="11856" width="10" style="46" customWidth="1"/>
    <col min="11857" max="11857" width="19.85546875" style="46" customWidth="1"/>
    <col min="11858" max="11867" width="10" style="46" customWidth="1"/>
    <col min="11868" max="11868" width="19.85546875" style="46" customWidth="1"/>
    <col min="11869" max="11878" width="10" style="46" customWidth="1"/>
    <col min="11879" max="11879" width="19.85546875" style="46" customWidth="1"/>
    <col min="11880" max="11889" width="10" style="46" customWidth="1"/>
    <col min="11890" max="11890" width="19.85546875" style="46" customWidth="1"/>
    <col min="11891" max="11894" width="10" style="46" customWidth="1"/>
    <col min="11895" max="12035" width="9.140625" style="46"/>
    <col min="12036" max="12036" width="19.85546875" style="46" customWidth="1"/>
    <col min="12037" max="12046" width="10" style="46" customWidth="1"/>
    <col min="12047" max="12047" width="19.85546875" style="46" customWidth="1"/>
    <col min="12048" max="12057" width="10" style="46" customWidth="1"/>
    <col min="12058" max="12058" width="19.85546875" style="46" customWidth="1"/>
    <col min="12059" max="12068" width="10" style="46" customWidth="1"/>
    <col min="12069" max="12069" width="19.85546875" style="46" customWidth="1"/>
    <col min="12070" max="12079" width="10" style="46" customWidth="1"/>
    <col min="12080" max="12080" width="19.85546875" style="46" customWidth="1"/>
    <col min="12081" max="12090" width="10" style="46" customWidth="1"/>
    <col min="12091" max="12091" width="19.85546875" style="46" customWidth="1"/>
    <col min="12092" max="12101" width="10" style="46" customWidth="1"/>
    <col min="12102" max="12102" width="19.85546875" style="46" customWidth="1"/>
    <col min="12103" max="12112" width="10" style="46" customWidth="1"/>
    <col min="12113" max="12113" width="19.85546875" style="46" customWidth="1"/>
    <col min="12114" max="12123" width="10" style="46" customWidth="1"/>
    <col min="12124" max="12124" width="19.85546875" style="46" customWidth="1"/>
    <col min="12125" max="12134" width="10" style="46" customWidth="1"/>
    <col min="12135" max="12135" width="19.85546875" style="46" customWidth="1"/>
    <col min="12136" max="12145" width="10" style="46" customWidth="1"/>
    <col min="12146" max="12146" width="19.85546875" style="46" customWidth="1"/>
    <col min="12147" max="12150" width="10" style="46" customWidth="1"/>
    <col min="12151" max="12291" width="9.140625" style="46"/>
    <col min="12292" max="12292" width="19.85546875" style="46" customWidth="1"/>
    <col min="12293" max="12302" width="10" style="46" customWidth="1"/>
    <col min="12303" max="12303" width="19.85546875" style="46" customWidth="1"/>
    <col min="12304" max="12313" width="10" style="46" customWidth="1"/>
    <col min="12314" max="12314" width="19.85546875" style="46" customWidth="1"/>
    <col min="12315" max="12324" width="10" style="46" customWidth="1"/>
    <col min="12325" max="12325" width="19.85546875" style="46" customWidth="1"/>
    <col min="12326" max="12335" width="10" style="46" customWidth="1"/>
    <col min="12336" max="12336" width="19.85546875" style="46" customWidth="1"/>
    <col min="12337" max="12346" width="10" style="46" customWidth="1"/>
    <col min="12347" max="12347" width="19.85546875" style="46" customWidth="1"/>
    <col min="12348" max="12357" width="10" style="46" customWidth="1"/>
    <col min="12358" max="12358" width="19.85546875" style="46" customWidth="1"/>
    <col min="12359" max="12368" width="10" style="46" customWidth="1"/>
    <col min="12369" max="12369" width="19.85546875" style="46" customWidth="1"/>
    <col min="12370" max="12379" width="10" style="46" customWidth="1"/>
    <col min="12380" max="12380" width="19.85546875" style="46" customWidth="1"/>
    <col min="12381" max="12390" width="10" style="46" customWidth="1"/>
    <col min="12391" max="12391" width="19.85546875" style="46" customWidth="1"/>
    <col min="12392" max="12401" width="10" style="46" customWidth="1"/>
    <col min="12402" max="12402" width="19.85546875" style="46" customWidth="1"/>
    <col min="12403" max="12406" width="10" style="46" customWidth="1"/>
    <col min="12407" max="12547" width="9.140625" style="46"/>
    <col min="12548" max="12548" width="19.85546875" style="46" customWidth="1"/>
    <col min="12549" max="12558" width="10" style="46" customWidth="1"/>
    <col min="12559" max="12559" width="19.85546875" style="46" customWidth="1"/>
    <col min="12560" max="12569" width="10" style="46" customWidth="1"/>
    <col min="12570" max="12570" width="19.85546875" style="46" customWidth="1"/>
    <col min="12571" max="12580" width="10" style="46" customWidth="1"/>
    <col min="12581" max="12581" width="19.85546875" style="46" customWidth="1"/>
    <col min="12582" max="12591" width="10" style="46" customWidth="1"/>
    <col min="12592" max="12592" width="19.85546875" style="46" customWidth="1"/>
    <col min="12593" max="12602" width="10" style="46" customWidth="1"/>
    <col min="12603" max="12603" width="19.85546875" style="46" customWidth="1"/>
    <col min="12604" max="12613" width="10" style="46" customWidth="1"/>
    <col min="12614" max="12614" width="19.85546875" style="46" customWidth="1"/>
    <col min="12615" max="12624" width="10" style="46" customWidth="1"/>
    <col min="12625" max="12625" width="19.85546875" style="46" customWidth="1"/>
    <col min="12626" max="12635" width="10" style="46" customWidth="1"/>
    <col min="12636" max="12636" width="19.85546875" style="46" customWidth="1"/>
    <col min="12637" max="12646" width="10" style="46" customWidth="1"/>
    <col min="12647" max="12647" width="19.85546875" style="46" customWidth="1"/>
    <col min="12648" max="12657" width="10" style="46" customWidth="1"/>
    <col min="12658" max="12658" width="19.85546875" style="46" customWidth="1"/>
    <col min="12659" max="12662" width="10" style="46" customWidth="1"/>
    <col min="12663" max="12803" width="9.140625" style="46"/>
    <col min="12804" max="12804" width="19.85546875" style="46" customWidth="1"/>
    <col min="12805" max="12814" width="10" style="46" customWidth="1"/>
    <col min="12815" max="12815" width="19.85546875" style="46" customWidth="1"/>
    <col min="12816" max="12825" width="10" style="46" customWidth="1"/>
    <col min="12826" max="12826" width="19.85546875" style="46" customWidth="1"/>
    <col min="12827" max="12836" width="10" style="46" customWidth="1"/>
    <col min="12837" max="12837" width="19.85546875" style="46" customWidth="1"/>
    <col min="12838" max="12847" width="10" style="46" customWidth="1"/>
    <col min="12848" max="12848" width="19.85546875" style="46" customWidth="1"/>
    <col min="12849" max="12858" width="10" style="46" customWidth="1"/>
    <col min="12859" max="12859" width="19.85546875" style="46" customWidth="1"/>
    <col min="12860" max="12869" width="10" style="46" customWidth="1"/>
    <col min="12870" max="12870" width="19.85546875" style="46" customWidth="1"/>
    <col min="12871" max="12880" width="10" style="46" customWidth="1"/>
    <col min="12881" max="12881" width="19.85546875" style="46" customWidth="1"/>
    <col min="12882" max="12891" width="10" style="46" customWidth="1"/>
    <col min="12892" max="12892" width="19.85546875" style="46" customWidth="1"/>
    <col min="12893" max="12902" width="10" style="46" customWidth="1"/>
    <col min="12903" max="12903" width="19.85546875" style="46" customWidth="1"/>
    <col min="12904" max="12913" width="10" style="46" customWidth="1"/>
    <col min="12914" max="12914" width="19.85546875" style="46" customWidth="1"/>
    <col min="12915" max="12918" width="10" style="46" customWidth="1"/>
    <col min="12919" max="13059" width="9.140625" style="46"/>
    <col min="13060" max="13060" width="19.85546875" style="46" customWidth="1"/>
    <col min="13061" max="13070" width="10" style="46" customWidth="1"/>
    <col min="13071" max="13071" width="19.85546875" style="46" customWidth="1"/>
    <col min="13072" max="13081" width="10" style="46" customWidth="1"/>
    <col min="13082" max="13082" width="19.85546875" style="46" customWidth="1"/>
    <col min="13083" max="13092" width="10" style="46" customWidth="1"/>
    <col min="13093" max="13093" width="19.85546875" style="46" customWidth="1"/>
    <col min="13094" max="13103" width="10" style="46" customWidth="1"/>
    <col min="13104" max="13104" width="19.85546875" style="46" customWidth="1"/>
    <col min="13105" max="13114" width="10" style="46" customWidth="1"/>
    <col min="13115" max="13115" width="19.85546875" style="46" customWidth="1"/>
    <col min="13116" max="13125" width="10" style="46" customWidth="1"/>
    <col min="13126" max="13126" width="19.85546875" style="46" customWidth="1"/>
    <col min="13127" max="13136" width="10" style="46" customWidth="1"/>
    <col min="13137" max="13137" width="19.85546875" style="46" customWidth="1"/>
    <col min="13138" max="13147" width="10" style="46" customWidth="1"/>
    <col min="13148" max="13148" width="19.85546875" style="46" customWidth="1"/>
    <col min="13149" max="13158" width="10" style="46" customWidth="1"/>
    <col min="13159" max="13159" width="19.85546875" style="46" customWidth="1"/>
    <col min="13160" max="13169" width="10" style="46" customWidth="1"/>
    <col min="13170" max="13170" width="19.85546875" style="46" customWidth="1"/>
    <col min="13171" max="13174" width="10" style="46" customWidth="1"/>
    <col min="13175" max="13315" width="9.140625" style="46"/>
    <col min="13316" max="13316" width="19.85546875" style="46" customWidth="1"/>
    <col min="13317" max="13326" width="10" style="46" customWidth="1"/>
    <col min="13327" max="13327" width="19.85546875" style="46" customWidth="1"/>
    <col min="13328" max="13337" width="10" style="46" customWidth="1"/>
    <col min="13338" max="13338" width="19.85546875" style="46" customWidth="1"/>
    <col min="13339" max="13348" width="10" style="46" customWidth="1"/>
    <col min="13349" max="13349" width="19.85546875" style="46" customWidth="1"/>
    <col min="13350" max="13359" width="10" style="46" customWidth="1"/>
    <col min="13360" max="13360" width="19.85546875" style="46" customWidth="1"/>
    <col min="13361" max="13370" width="10" style="46" customWidth="1"/>
    <col min="13371" max="13371" width="19.85546875" style="46" customWidth="1"/>
    <col min="13372" max="13381" width="10" style="46" customWidth="1"/>
    <col min="13382" max="13382" width="19.85546875" style="46" customWidth="1"/>
    <col min="13383" max="13392" width="10" style="46" customWidth="1"/>
    <col min="13393" max="13393" width="19.85546875" style="46" customWidth="1"/>
    <col min="13394" max="13403" width="10" style="46" customWidth="1"/>
    <col min="13404" max="13404" width="19.85546875" style="46" customWidth="1"/>
    <col min="13405" max="13414" width="10" style="46" customWidth="1"/>
    <col min="13415" max="13415" width="19.85546875" style="46" customWidth="1"/>
    <col min="13416" max="13425" width="10" style="46" customWidth="1"/>
    <col min="13426" max="13426" width="19.85546875" style="46" customWidth="1"/>
    <col min="13427" max="13430" width="10" style="46" customWidth="1"/>
    <col min="13431" max="13571" width="9.140625" style="46"/>
    <col min="13572" max="13572" width="19.85546875" style="46" customWidth="1"/>
    <col min="13573" max="13582" width="10" style="46" customWidth="1"/>
    <col min="13583" max="13583" width="19.85546875" style="46" customWidth="1"/>
    <col min="13584" max="13593" width="10" style="46" customWidth="1"/>
    <col min="13594" max="13594" width="19.85546875" style="46" customWidth="1"/>
    <col min="13595" max="13604" width="10" style="46" customWidth="1"/>
    <col min="13605" max="13605" width="19.85546875" style="46" customWidth="1"/>
    <col min="13606" max="13615" width="10" style="46" customWidth="1"/>
    <col min="13616" max="13616" width="19.85546875" style="46" customWidth="1"/>
    <col min="13617" max="13626" width="10" style="46" customWidth="1"/>
    <col min="13627" max="13627" width="19.85546875" style="46" customWidth="1"/>
    <col min="13628" max="13637" width="10" style="46" customWidth="1"/>
    <col min="13638" max="13638" width="19.85546875" style="46" customWidth="1"/>
    <col min="13639" max="13648" width="10" style="46" customWidth="1"/>
    <col min="13649" max="13649" width="19.85546875" style="46" customWidth="1"/>
    <col min="13650" max="13659" width="10" style="46" customWidth="1"/>
    <col min="13660" max="13660" width="19.85546875" style="46" customWidth="1"/>
    <col min="13661" max="13670" width="10" style="46" customWidth="1"/>
    <col min="13671" max="13671" width="19.85546875" style="46" customWidth="1"/>
    <col min="13672" max="13681" width="10" style="46" customWidth="1"/>
    <col min="13682" max="13682" width="19.85546875" style="46" customWidth="1"/>
    <col min="13683" max="13686" width="10" style="46" customWidth="1"/>
    <col min="13687" max="13827" width="9.140625" style="46"/>
    <col min="13828" max="13828" width="19.85546875" style="46" customWidth="1"/>
    <col min="13829" max="13838" width="10" style="46" customWidth="1"/>
    <col min="13839" max="13839" width="19.85546875" style="46" customWidth="1"/>
    <col min="13840" max="13849" width="10" style="46" customWidth="1"/>
    <col min="13850" max="13850" width="19.85546875" style="46" customWidth="1"/>
    <col min="13851" max="13860" width="10" style="46" customWidth="1"/>
    <col min="13861" max="13861" width="19.85546875" style="46" customWidth="1"/>
    <col min="13862" max="13871" width="10" style="46" customWidth="1"/>
    <col min="13872" max="13872" width="19.85546875" style="46" customWidth="1"/>
    <col min="13873" max="13882" width="10" style="46" customWidth="1"/>
    <col min="13883" max="13883" width="19.85546875" style="46" customWidth="1"/>
    <col min="13884" max="13893" width="10" style="46" customWidth="1"/>
    <col min="13894" max="13894" width="19.85546875" style="46" customWidth="1"/>
    <col min="13895" max="13904" width="10" style="46" customWidth="1"/>
    <col min="13905" max="13905" width="19.85546875" style="46" customWidth="1"/>
    <col min="13906" max="13915" width="10" style="46" customWidth="1"/>
    <col min="13916" max="13916" width="19.85546875" style="46" customWidth="1"/>
    <col min="13917" max="13926" width="10" style="46" customWidth="1"/>
    <col min="13927" max="13927" width="19.85546875" style="46" customWidth="1"/>
    <col min="13928" max="13937" width="10" style="46" customWidth="1"/>
    <col min="13938" max="13938" width="19.85546875" style="46" customWidth="1"/>
    <col min="13939" max="13942" width="10" style="46" customWidth="1"/>
    <col min="13943" max="14083" width="9.140625" style="46"/>
    <col min="14084" max="14084" width="19.85546875" style="46" customWidth="1"/>
    <col min="14085" max="14094" width="10" style="46" customWidth="1"/>
    <col min="14095" max="14095" width="19.85546875" style="46" customWidth="1"/>
    <col min="14096" max="14105" width="10" style="46" customWidth="1"/>
    <col min="14106" max="14106" width="19.85546875" style="46" customWidth="1"/>
    <col min="14107" max="14116" width="10" style="46" customWidth="1"/>
    <col min="14117" max="14117" width="19.85546875" style="46" customWidth="1"/>
    <col min="14118" max="14127" width="10" style="46" customWidth="1"/>
    <col min="14128" max="14128" width="19.85546875" style="46" customWidth="1"/>
    <col min="14129" max="14138" width="10" style="46" customWidth="1"/>
    <col min="14139" max="14139" width="19.85546875" style="46" customWidth="1"/>
    <col min="14140" max="14149" width="10" style="46" customWidth="1"/>
    <col min="14150" max="14150" width="19.85546875" style="46" customWidth="1"/>
    <col min="14151" max="14160" width="10" style="46" customWidth="1"/>
    <col min="14161" max="14161" width="19.85546875" style="46" customWidth="1"/>
    <col min="14162" max="14171" width="10" style="46" customWidth="1"/>
    <col min="14172" max="14172" width="19.85546875" style="46" customWidth="1"/>
    <col min="14173" max="14182" width="10" style="46" customWidth="1"/>
    <col min="14183" max="14183" width="19.85546875" style="46" customWidth="1"/>
    <col min="14184" max="14193" width="10" style="46" customWidth="1"/>
    <col min="14194" max="14194" width="19.85546875" style="46" customWidth="1"/>
    <col min="14195" max="14198" width="10" style="46" customWidth="1"/>
    <col min="14199" max="14339" width="9.140625" style="46"/>
    <col min="14340" max="14340" width="19.85546875" style="46" customWidth="1"/>
    <col min="14341" max="14350" width="10" style="46" customWidth="1"/>
    <col min="14351" max="14351" width="19.85546875" style="46" customWidth="1"/>
    <col min="14352" max="14361" width="10" style="46" customWidth="1"/>
    <col min="14362" max="14362" width="19.85546875" style="46" customWidth="1"/>
    <col min="14363" max="14372" width="10" style="46" customWidth="1"/>
    <col min="14373" max="14373" width="19.85546875" style="46" customWidth="1"/>
    <col min="14374" max="14383" width="10" style="46" customWidth="1"/>
    <col min="14384" max="14384" width="19.85546875" style="46" customWidth="1"/>
    <col min="14385" max="14394" width="10" style="46" customWidth="1"/>
    <col min="14395" max="14395" width="19.85546875" style="46" customWidth="1"/>
    <col min="14396" max="14405" width="10" style="46" customWidth="1"/>
    <col min="14406" max="14406" width="19.85546875" style="46" customWidth="1"/>
    <col min="14407" max="14416" width="10" style="46" customWidth="1"/>
    <col min="14417" max="14417" width="19.85546875" style="46" customWidth="1"/>
    <col min="14418" max="14427" width="10" style="46" customWidth="1"/>
    <col min="14428" max="14428" width="19.85546875" style="46" customWidth="1"/>
    <col min="14429" max="14438" width="10" style="46" customWidth="1"/>
    <col min="14439" max="14439" width="19.85546875" style="46" customWidth="1"/>
    <col min="14440" max="14449" width="10" style="46" customWidth="1"/>
    <col min="14450" max="14450" width="19.85546875" style="46" customWidth="1"/>
    <col min="14451" max="14454" width="10" style="46" customWidth="1"/>
    <col min="14455" max="14595" width="9.140625" style="46"/>
    <col min="14596" max="14596" width="19.85546875" style="46" customWidth="1"/>
    <col min="14597" max="14606" width="10" style="46" customWidth="1"/>
    <col min="14607" max="14607" width="19.85546875" style="46" customWidth="1"/>
    <col min="14608" max="14617" width="10" style="46" customWidth="1"/>
    <col min="14618" max="14618" width="19.85546875" style="46" customWidth="1"/>
    <col min="14619" max="14628" width="10" style="46" customWidth="1"/>
    <col min="14629" max="14629" width="19.85546875" style="46" customWidth="1"/>
    <col min="14630" max="14639" width="10" style="46" customWidth="1"/>
    <col min="14640" max="14640" width="19.85546875" style="46" customWidth="1"/>
    <col min="14641" max="14650" width="10" style="46" customWidth="1"/>
    <col min="14651" max="14651" width="19.85546875" style="46" customWidth="1"/>
    <col min="14652" max="14661" width="10" style="46" customWidth="1"/>
    <col min="14662" max="14662" width="19.85546875" style="46" customWidth="1"/>
    <col min="14663" max="14672" width="10" style="46" customWidth="1"/>
    <col min="14673" max="14673" width="19.85546875" style="46" customWidth="1"/>
    <col min="14674" max="14683" width="10" style="46" customWidth="1"/>
    <col min="14684" max="14684" width="19.85546875" style="46" customWidth="1"/>
    <col min="14685" max="14694" width="10" style="46" customWidth="1"/>
    <col min="14695" max="14695" width="19.85546875" style="46" customWidth="1"/>
    <col min="14696" max="14705" width="10" style="46" customWidth="1"/>
    <col min="14706" max="14706" width="19.85546875" style="46" customWidth="1"/>
    <col min="14707" max="14710" width="10" style="46" customWidth="1"/>
    <col min="14711" max="14851" width="9.140625" style="46"/>
    <col min="14852" max="14852" width="19.85546875" style="46" customWidth="1"/>
    <col min="14853" max="14862" width="10" style="46" customWidth="1"/>
    <col min="14863" max="14863" width="19.85546875" style="46" customWidth="1"/>
    <col min="14864" max="14873" width="10" style="46" customWidth="1"/>
    <col min="14874" max="14874" width="19.85546875" style="46" customWidth="1"/>
    <col min="14875" max="14884" width="10" style="46" customWidth="1"/>
    <col min="14885" max="14885" width="19.85546875" style="46" customWidth="1"/>
    <col min="14886" max="14895" width="10" style="46" customWidth="1"/>
    <col min="14896" max="14896" width="19.85546875" style="46" customWidth="1"/>
    <col min="14897" max="14906" width="10" style="46" customWidth="1"/>
    <col min="14907" max="14907" width="19.85546875" style="46" customWidth="1"/>
    <col min="14908" max="14917" width="10" style="46" customWidth="1"/>
    <col min="14918" max="14918" width="19.85546875" style="46" customWidth="1"/>
    <col min="14919" max="14928" width="10" style="46" customWidth="1"/>
    <col min="14929" max="14929" width="19.85546875" style="46" customWidth="1"/>
    <col min="14930" max="14939" width="10" style="46" customWidth="1"/>
    <col min="14940" max="14940" width="19.85546875" style="46" customWidth="1"/>
    <col min="14941" max="14950" width="10" style="46" customWidth="1"/>
    <col min="14951" max="14951" width="19.85546875" style="46" customWidth="1"/>
    <col min="14952" max="14961" width="10" style="46" customWidth="1"/>
    <col min="14962" max="14962" width="19.85546875" style="46" customWidth="1"/>
    <col min="14963" max="14966" width="10" style="46" customWidth="1"/>
    <col min="14967" max="15107" width="9.140625" style="46"/>
    <col min="15108" max="15108" width="19.85546875" style="46" customWidth="1"/>
    <col min="15109" max="15118" width="10" style="46" customWidth="1"/>
    <col min="15119" max="15119" width="19.85546875" style="46" customWidth="1"/>
    <col min="15120" max="15129" width="10" style="46" customWidth="1"/>
    <col min="15130" max="15130" width="19.85546875" style="46" customWidth="1"/>
    <col min="15131" max="15140" width="10" style="46" customWidth="1"/>
    <col min="15141" max="15141" width="19.85546875" style="46" customWidth="1"/>
    <col min="15142" max="15151" width="10" style="46" customWidth="1"/>
    <col min="15152" max="15152" width="19.85546875" style="46" customWidth="1"/>
    <col min="15153" max="15162" width="10" style="46" customWidth="1"/>
    <col min="15163" max="15163" width="19.85546875" style="46" customWidth="1"/>
    <col min="15164" max="15173" width="10" style="46" customWidth="1"/>
    <col min="15174" max="15174" width="19.85546875" style="46" customWidth="1"/>
    <col min="15175" max="15184" width="10" style="46" customWidth="1"/>
    <col min="15185" max="15185" width="19.85546875" style="46" customWidth="1"/>
    <col min="15186" max="15195" width="10" style="46" customWidth="1"/>
    <col min="15196" max="15196" width="19.85546875" style="46" customWidth="1"/>
    <col min="15197" max="15206" width="10" style="46" customWidth="1"/>
    <col min="15207" max="15207" width="19.85546875" style="46" customWidth="1"/>
    <col min="15208" max="15217" width="10" style="46" customWidth="1"/>
    <col min="15218" max="15218" width="19.85546875" style="46" customWidth="1"/>
    <col min="15219" max="15222" width="10" style="46" customWidth="1"/>
    <col min="15223" max="15363" width="9.140625" style="46"/>
    <col min="15364" max="15364" width="19.85546875" style="46" customWidth="1"/>
    <col min="15365" max="15374" width="10" style="46" customWidth="1"/>
    <col min="15375" max="15375" width="19.85546875" style="46" customWidth="1"/>
    <col min="15376" max="15385" width="10" style="46" customWidth="1"/>
    <col min="15386" max="15386" width="19.85546875" style="46" customWidth="1"/>
    <col min="15387" max="15396" width="10" style="46" customWidth="1"/>
    <col min="15397" max="15397" width="19.85546875" style="46" customWidth="1"/>
    <col min="15398" max="15407" width="10" style="46" customWidth="1"/>
    <col min="15408" max="15408" width="19.85546875" style="46" customWidth="1"/>
    <col min="15409" max="15418" width="10" style="46" customWidth="1"/>
    <col min="15419" max="15419" width="19.85546875" style="46" customWidth="1"/>
    <col min="15420" max="15429" width="10" style="46" customWidth="1"/>
    <col min="15430" max="15430" width="19.85546875" style="46" customWidth="1"/>
    <col min="15431" max="15440" width="10" style="46" customWidth="1"/>
    <col min="15441" max="15441" width="19.85546875" style="46" customWidth="1"/>
    <col min="15442" max="15451" width="10" style="46" customWidth="1"/>
    <col min="15452" max="15452" width="19.85546875" style="46" customWidth="1"/>
    <col min="15453" max="15462" width="10" style="46" customWidth="1"/>
    <col min="15463" max="15463" width="19.85546875" style="46" customWidth="1"/>
    <col min="15464" max="15473" width="10" style="46" customWidth="1"/>
    <col min="15474" max="15474" width="19.85546875" style="46" customWidth="1"/>
    <col min="15475" max="15478" width="10" style="46" customWidth="1"/>
    <col min="15479" max="15619" width="9.140625" style="46"/>
    <col min="15620" max="15620" width="19.85546875" style="46" customWidth="1"/>
    <col min="15621" max="15630" width="10" style="46" customWidth="1"/>
    <col min="15631" max="15631" width="19.85546875" style="46" customWidth="1"/>
    <col min="15632" max="15641" width="10" style="46" customWidth="1"/>
    <col min="15642" max="15642" width="19.85546875" style="46" customWidth="1"/>
    <col min="15643" max="15652" width="10" style="46" customWidth="1"/>
    <col min="15653" max="15653" width="19.85546875" style="46" customWidth="1"/>
    <col min="15654" max="15663" width="10" style="46" customWidth="1"/>
    <col min="15664" max="15664" width="19.85546875" style="46" customWidth="1"/>
    <col min="15665" max="15674" width="10" style="46" customWidth="1"/>
    <col min="15675" max="15675" width="19.85546875" style="46" customWidth="1"/>
    <col min="15676" max="15685" width="10" style="46" customWidth="1"/>
    <col min="15686" max="15686" width="19.85546875" style="46" customWidth="1"/>
    <col min="15687" max="15696" width="10" style="46" customWidth="1"/>
    <col min="15697" max="15697" width="19.85546875" style="46" customWidth="1"/>
    <col min="15698" max="15707" width="10" style="46" customWidth="1"/>
    <col min="15708" max="15708" width="19.85546875" style="46" customWidth="1"/>
    <col min="15709" max="15718" width="10" style="46" customWidth="1"/>
    <col min="15719" max="15719" width="19.85546875" style="46" customWidth="1"/>
    <col min="15720" max="15729" width="10" style="46" customWidth="1"/>
    <col min="15730" max="15730" width="19.85546875" style="46" customWidth="1"/>
    <col min="15731" max="15734" width="10" style="46" customWidth="1"/>
    <col min="15735" max="15875" width="9.140625" style="46"/>
    <col min="15876" max="15876" width="19.85546875" style="46" customWidth="1"/>
    <col min="15877" max="15886" width="10" style="46" customWidth="1"/>
    <col min="15887" max="15887" width="19.85546875" style="46" customWidth="1"/>
    <col min="15888" max="15897" width="10" style="46" customWidth="1"/>
    <col min="15898" max="15898" width="19.85546875" style="46" customWidth="1"/>
    <col min="15899" max="15908" width="10" style="46" customWidth="1"/>
    <col min="15909" max="15909" width="19.85546875" style="46" customWidth="1"/>
    <col min="15910" max="15919" width="10" style="46" customWidth="1"/>
    <col min="15920" max="15920" width="19.85546875" style="46" customWidth="1"/>
    <col min="15921" max="15930" width="10" style="46" customWidth="1"/>
    <col min="15931" max="15931" width="19.85546875" style="46" customWidth="1"/>
    <col min="15932" max="15941" width="10" style="46" customWidth="1"/>
    <col min="15942" max="15942" width="19.85546875" style="46" customWidth="1"/>
    <col min="15943" max="15952" width="10" style="46" customWidth="1"/>
    <col min="15953" max="15953" width="19.85546875" style="46" customWidth="1"/>
    <col min="15954" max="15963" width="10" style="46" customWidth="1"/>
    <col min="15964" max="15964" width="19.85546875" style="46" customWidth="1"/>
    <col min="15965" max="15974" width="10" style="46" customWidth="1"/>
    <col min="15975" max="15975" width="19.85546875" style="46" customWidth="1"/>
    <col min="15976" max="15985" width="10" style="46" customWidth="1"/>
    <col min="15986" max="15986" width="19.85546875" style="46" customWidth="1"/>
    <col min="15987" max="15990" width="10" style="46" customWidth="1"/>
    <col min="15991" max="16131" width="9.140625" style="46"/>
    <col min="16132" max="16132" width="19.85546875" style="46" customWidth="1"/>
    <col min="16133" max="16142" width="10" style="46" customWidth="1"/>
    <col min="16143" max="16143" width="19.85546875" style="46" customWidth="1"/>
    <col min="16144" max="16153" width="10" style="46" customWidth="1"/>
    <col min="16154" max="16154" width="19.85546875" style="46" customWidth="1"/>
    <col min="16155" max="16164" width="10" style="46" customWidth="1"/>
    <col min="16165" max="16165" width="19.85546875" style="46" customWidth="1"/>
    <col min="16166" max="16175" width="10" style="46" customWidth="1"/>
    <col min="16176" max="16176" width="19.85546875" style="46" customWidth="1"/>
    <col min="16177" max="16186" width="10" style="46" customWidth="1"/>
    <col min="16187" max="16187" width="19.85546875" style="46" customWidth="1"/>
    <col min="16188" max="16197" width="10" style="46" customWidth="1"/>
    <col min="16198" max="16198" width="19.85546875" style="46" customWidth="1"/>
    <col min="16199" max="16208" width="10" style="46" customWidth="1"/>
    <col min="16209" max="16209" width="19.85546875" style="46" customWidth="1"/>
    <col min="16210" max="16219" width="10" style="46" customWidth="1"/>
    <col min="16220" max="16220" width="19.85546875" style="46" customWidth="1"/>
    <col min="16221" max="16230" width="10" style="46" customWidth="1"/>
    <col min="16231" max="16231" width="19.85546875" style="46" customWidth="1"/>
    <col min="16232" max="16241" width="10" style="46" customWidth="1"/>
    <col min="16242" max="16242" width="19.85546875" style="46" customWidth="1"/>
    <col min="16243" max="16246" width="10" style="46" customWidth="1"/>
    <col min="16247" max="16384" width="9.140625" style="46"/>
  </cols>
  <sheetData>
    <row r="1" spans="1:131" ht="1.5" customHeight="1" x14ac:dyDescent="0.2">
      <c r="A1" s="6" t="s">
        <v>242</v>
      </c>
      <c r="B1" s="6"/>
      <c r="C1" s="6"/>
      <c r="D1" s="6"/>
      <c r="O1" s="6"/>
      <c r="Z1" s="6"/>
      <c r="AK1" s="6"/>
      <c r="AV1" s="6"/>
      <c r="BG1" s="6"/>
      <c r="BR1" s="6"/>
      <c r="CC1" s="6"/>
      <c r="CN1" s="6"/>
      <c r="CY1" s="6"/>
      <c r="DJ1" s="6"/>
    </row>
    <row r="2" spans="1:131" x14ac:dyDescent="0.2">
      <c r="A2" s="1" t="s">
        <v>140</v>
      </c>
      <c r="B2" s="1"/>
      <c r="C2" s="1"/>
      <c r="D2" s="1"/>
      <c r="O2" s="1" t="s">
        <v>140</v>
      </c>
      <c r="Z2" s="1" t="s">
        <v>140</v>
      </c>
      <c r="AK2" s="1" t="s">
        <v>140</v>
      </c>
      <c r="AV2" s="1" t="s">
        <v>140</v>
      </c>
      <c r="BG2" s="1" t="s">
        <v>140</v>
      </c>
      <c r="BR2" s="1" t="s">
        <v>140</v>
      </c>
      <c r="CC2" s="1" t="s">
        <v>140</v>
      </c>
      <c r="CN2" s="1" t="s">
        <v>140</v>
      </c>
      <c r="CY2" s="1" t="s">
        <v>140</v>
      </c>
      <c r="DJ2" s="1" t="s">
        <v>140</v>
      </c>
    </row>
    <row r="3" spans="1:131" x14ac:dyDescent="0.2">
      <c r="A3" s="46" t="s">
        <v>141</v>
      </c>
      <c r="O3" s="46" t="s">
        <v>141</v>
      </c>
      <c r="Z3" s="46" t="s">
        <v>141</v>
      </c>
      <c r="AK3" s="46" t="s">
        <v>141</v>
      </c>
      <c r="AV3" s="46" t="s">
        <v>141</v>
      </c>
      <c r="BG3" s="46" t="s">
        <v>141</v>
      </c>
      <c r="BR3" s="46" t="s">
        <v>141</v>
      </c>
      <c r="CC3" s="46" t="s">
        <v>141</v>
      </c>
      <c r="CN3" s="46" t="s">
        <v>141</v>
      </c>
      <c r="CY3" s="46" t="s">
        <v>141</v>
      </c>
      <c r="DJ3" s="46" t="s">
        <v>141</v>
      </c>
    </row>
    <row r="4" spans="1:131" x14ac:dyDescent="0.2">
      <c r="A4" s="46" t="s">
        <v>129</v>
      </c>
      <c r="O4" s="46" t="s">
        <v>129</v>
      </c>
      <c r="Z4" s="46" t="s">
        <v>129</v>
      </c>
      <c r="AK4" s="46" t="s">
        <v>129</v>
      </c>
      <c r="AV4" s="46" t="s">
        <v>129</v>
      </c>
      <c r="BG4" s="46" t="s">
        <v>129</v>
      </c>
      <c r="BR4" s="46" t="s">
        <v>129</v>
      </c>
      <c r="CC4" s="46" t="s">
        <v>129</v>
      </c>
      <c r="CN4" s="46" t="s">
        <v>129</v>
      </c>
      <c r="CY4" s="46" t="s">
        <v>129</v>
      </c>
      <c r="DJ4" s="46" t="s">
        <v>129</v>
      </c>
    </row>
    <row r="5" spans="1:131" s="47" customFormat="1" ht="13.5" thickBot="1" x14ac:dyDescent="0.25">
      <c r="A5" s="10"/>
      <c r="B5" s="10"/>
      <c r="C5" s="10"/>
      <c r="D5" s="10"/>
      <c r="O5" s="10"/>
      <c r="Z5" s="10"/>
      <c r="AK5" s="10"/>
      <c r="AV5" s="10"/>
      <c r="BG5" s="10"/>
      <c r="BR5" s="10"/>
      <c r="CC5" s="10"/>
      <c r="CN5" s="10"/>
      <c r="CY5" s="10"/>
      <c r="DJ5" s="10"/>
    </row>
    <row r="6" spans="1:131" ht="12.75" customHeight="1" thickBot="1" x14ac:dyDescent="0.25">
      <c r="A6" s="94" t="s">
        <v>130</v>
      </c>
      <c r="B6" s="200" t="s">
        <v>246</v>
      </c>
      <c r="C6" s="200" t="s">
        <v>247</v>
      </c>
      <c r="D6" s="200" t="s">
        <v>248</v>
      </c>
      <c r="E6" s="186" t="s">
        <v>131</v>
      </c>
      <c r="F6" s="187"/>
      <c r="G6" s="187"/>
      <c r="H6" s="187"/>
      <c r="I6" s="187"/>
      <c r="J6" s="187"/>
      <c r="K6" s="187"/>
      <c r="L6" s="187"/>
      <c r="M6" s="187"/>
      <c r="N6" s="188"/>
      <c r="O6" s="94" t="s">
        <v>130</v>
      </c>
      <c r="P6" s="186" t="s">
        <v>131</v>
      </c>
      <c r="Q6" s="187"/>
      <c r="R6" s="187"/>
      <c r="S6" s="187"/>
      <c r="T6" s="187"/>
      <c r="U6" s="187"/>
      <c r="V6" s="187"/>
      <c r="W6" s="187"/>
      <c r="X6" s="187"/>
      <c r="Y6" s="188"/>
      <c r="Z6" s="94" t="s">
        <v>130</v>
      </c>
      <c r="AA6" s="186" t="s">
        <v>131</v>
      </c>
      <c r="AB6" s="187"/>
      <c r="AC6" s="187"/>
      <c r="AD6" s="187"/>
      <c r="AE6" s="187"/>
      <c r="AF6" s="187"/>
      <c r="AG6" s="187"/>
      <c r="AH6" s="187"/>
      <c r="AI6" s="187"/>
      <c r="AJ6" s="188"/>
      <c r="AK6" s="94" t="s">
        <v>130</v>
      </c>
      <c r="AL6" s="186" t="s">
        <v>131</v>
      </c>
      <c r="AM6" s="187"/>
      <c r="AN6" s="187"/>
      <c r="AO6" s="187"/>
      <c r="AP6" s="187"/>
      <c r="AQ6" s="187"/>
      <c r="AR6" s="187"/>
      <c r="AS6" s="187"/>
      <c r="AT6" s="187"/>
      <c r="AU6" s="188"/>
      <c r="AV6" s="94" t="s">
        <v>130</v>
      </c>
      <c r="AW6" s="186" t="s">
        <v>131</v>
      </c>
      <c r="AX6" s="187"/>
      <c r="AY6" s="187"/>
      <c r="AZ6" s="187"/>
      <c r="BA6" s="187"/>
      <c r="BB6" s="187"/>
      <c r="BC6" s="187"/>
      <c r="BD6" s="187"/>
      <c r="BE6" s="187"/>
      <c r="BF6" s="188"/>
      <c r="BG6" s="94" t="s">
        <v>130</v>
      </c>
      <c r="BH6" s="186" t="s">
        <v>131</v>
      </c>
      <c r="BI6" s="187"/>
      <c r="BJ6" s="187"/>
      <c r="BK6" s="187"/>
      <c r="BL6" s="187"/>
      <c r="BM6" s="187"/>
      <c r="BN6" s="187"/>
      <c r="BO6" s="187"/>
      <c r="BP6" s="187"/>
      <c r="BQ6" s="188"/>
      <c r="BR6" s="94" t="s">
        <v>130</v>
      </c>
      <c r="BS6" s="186" t="s">
        <v>131</v>
      </c>
      <c r="BT6" s="187"/>
      <c r="BU6" s="187"/>
      <c r="BV6" s="187"/>
      <c r="BW6" s="187"/>
      <c r="BX6" s="187"/>
      <c r="BY6" s="187"/>
      <c r="BZ6" s="187"/>
      <c r="CA6" s="187"/>
      <c r="CB6" s="188"/>
      <c r="CC6" s="94" t="s">
        <v>130</v>
      </c>
      <c r="CD6" s="186" t="s">
        <v>131</v>
      </c>
      <c r="CE6" s="187"/>
      <c r="CF6" s="187"/>
      <c r="CG6" s="187"/>
      <c r="CH6" s="187"/>
      <c r="CI6" s="187"/>
      <c r="CJ6" s="187"/>
      <c r="CK6" s="187"/>
      <c r="CL6" s="187"/>
      <c r="CM6" s="188"/>
      <c r="CN6" s="94" t="s">
        <v>130</v>
      </c>
      <c r="CO6" s="186" t="s">
        <v>131</v>
      </c>
      <c r="CP6" s="187"/>
      <c r="CQ6" s="187"/>
      <c r="CR6" s="187"/>
      <c r="CS6" s="187"/>
      <c r="CT6" s="187"/>
      <c r="CU6" s="187"/>
      <c r="CV6" s="187"/>
      <c r="CW6" s="187"/>
      <c r="CX6" s="188"/>
      <c r="CY6" s="94" t="s">
        <v>130</v>
      </c>
      <c r="CZ6" s="186" t="s">
        <v>131</v>
      </c>
      <c r="DA6" s="187"/>
      <c r="DB6" s="187"/>
      <c r="DC6" s="187"/>
      <c r="DD6" s="187"/>
      <c r="DE6" s="187"/>
      <c r="DF6" s="187"/>
      <c r="DG6" s="187"/>
      <c r="DH6" s="187"/>
      <c r="DI6" s="188"/>
      <c r="DJ6" s="94" t="s">
        <v>130</v>
      </c>
      <c r="DK6" s="186" t="s">
        <v>131</v>
      </c>
      <c r="DL6" s="187"/>
      <c r="DM6" s="187"/>
      <c r="DN6" s="188"/>
    </row>
    <row r="7" spans="1:131" s="85" customFormat="1" ht="12.75" customHeight="1" x14ac:dyDescent="0.2">
      <c r="A7" s="100"/>
      <c r="B7" s="180"/>
      <c r="C7" s="180"/>
      <c r="D7" s="180"/>
      <c r="E7" s="104" t="s">
        <v>0</v>
      </c>
      <c r="F7" s="105"/>
      <c r="G7" s="106" t="s">
        <v>1</v>
      </c>
      <c r="H7" s="105"/>
      <c r="I7" s="106" t="s">
        <v>2</v>
      </c>
      <c r="J7" s="105"/>
      <c r="K7" s="106" t="s">
        <v>3</v>
      </c>
      <c r="L7" s="105"/>
      <c r="M7" s="106" t="s">
        <v>4</v>
      </c>
      <c r="N7" s="105"/>
      <c r="O7" s="100"/>
      <c r="P7" s="106" t="s">
        <v>5</v>
      </c>
      <c r="Q7" s="105"/>
      <c r="R7" s="106" t="s">
        <v>6</v>
      </c>
      <c r="S7" s="105"/>
      <c r="T7" s="106" t="s">
        <v>7</v>
      </c>
      <c r="U7" s="105"/>
      <c r="V7" s="106" t="s">
        <v>8</v>
      </c>
      <c r="W7" s="105"/>
      <c r="X7" s="106" t="s">
        <v>9</v>
      </c>
      <c r="Y7" s="105"/>
      <c r="Z7" s="100"/>
      <c r="AA7" s="106" t="s">
        <v>10</v>
      </c>
      <c r="AB7" s="105"/>
      <c r="AC7" s="106" t="s">
        <v>11</v>
      </c>
      <c r="AD7" s="105"/>
      <c r="AE7" s="106" t="s">
        <v>12</v>
      </c>
      <c r="AF7" s="105"/>
      <c r="AG7" s="106" t="s">
        <v>13</v>
      </c>
      <c r="AH7" s="105"/>
      <c r="AI7" s="106" t="s">
        <v>14</v>
      </c>
      <c r="AJ7" s="105"/>
      <c r="AK7" s="100"/>
      <c r="AL7" s="106" t="s">
        <v>15</v>
      </c>
      <c r="AM7" s="105"/>
      <c r="AN7" s="106" t="s">
        <v>16</v>
      </c>
      <c r="AO7" s="105"/>
      <c r="AP7" s="106" t="s">
        <v>17</v>
      </c>
      <c r="AQ7" s="105"/>
      <c r="AR7" s="106" t="s">
        <v>18</v>
      </c>
      <c r="AS7" s="105"/>
      <c r="AT7" s="106" t="s">
        <v>19</v>
      </c>
      <c r="AU7" s="105"/>
      <c r="AV7" s="100"/>
      <c r="AW7" s="106" t="s">
        <v>20</v>
      </c>
      <c r="AX7" s="105"/>
      <c r="AY7" s="106" t="s">
        <v>21</v>
      </c>
      <c r="AZ7" s="105"/>
      <c r="BA7" s="106" t="s">
        <v>22</v>
      </c>
      <c r="BB7" s="105"/>
      <c r="BC7" s="106" t="s">
        <v>23</v>
      </c>
      <c r="BD7" s="105"/>
      <c r="BE7" s="106" t="s">
        <v>24</v>
      </c>
      <c r="BF7" s="105"/>
      <c r="BG7" s="100"/>
      <c r="BH7" s="106" t="s">
        <v>25</v>
      </c>
      <c r="BI7" s="105"/>
      <c r="BJ7" s="106" t="s">
        <v>26</v>
      </c>
      <c r="BK7" s="105"/>
      <c r="BL7" s="106" t="s">
        <v>27</v>
      </c>
      <c r="BM7" s="105"/>
      <c r="BN7" s="106" t="s">
        <v>28</v>
      </c>
      <c r="BO7" s="105"/>
      <c r="BP7" s="106" t="s">
        <v>29</v>
      </c>
      <c r="BQ7" s="105"/>
      <c r="BR7" s="100"/>
      <c r="BS7" s="106" t="s">
        <v>30</v>
      </c>
      <c r="BT7" s="105"/>
      <c r="BU7" s="106" t="s">
        <v>31</v>
      </c>
      <c r="BV7" s="105"/>
      <c r="BW7" s="106" t="s">
        <v>32</v>
      </c>
      <c r="BX7" s="105"/>
      <c r="BY7" s="106" t="s">
        <v>33</v>
      </c>
      <c r="BZ7" s="105"/>
      <c r="CA7" s="106" t="s">
        <v>34</v>
      </c>
      <c r="CB7" s="105"/>
      <c r="CC7" s="100"/>
      <c r="CD7" s="106" t="s">
        <v>35</v>
      </c>
      <c r="CE7" s="105"/>
      <c r="CF7" s="106" t="s">
        <v>36</v>
      </c>
      <c r="CG7" s="105"/>
      <c r="CH7" s="106" t="s">
        <v>37</v>
      </c>
      <c r="CI7" s="105"/>
      <c r="CJ7" s="106" t="s">
        <v>38</v>
      </c>
      <c r="CK7" s="105"/>
      <c r="CL7" s="106" t="s">
        <v>39</v>
      </c>
      <c r="CM7" s="105"/>
      <c r="CN7" s="100"/>
      <c r="CO7" s="106" t="s">
        <v>40</v>
      </c>
      <c r="CP7" s="105"/>
      <c r="CQ7" s="106" t="s">
        <v>41</v>
      </c>
      <c r="CR7" s="105"/>
      <c r="CS7" s="106" t="s">
        <v>42</v>
      </c>
      <c r="CT7" s="105"/>
      <c r="CU7" s="106" t="s">
        <v>43</v>
      </c>
      <c r="CV7" s="105"/>
      <c r="CW7" s="106" t="s">
        <v>44</v>
      </c>
      <c r="CX7" s="105"/>
      <c r="CY7" s="100"/>
      <c r="CZ7" s="106" t="s">
        <v>45</v>
      </c>
      <c r="DA7" s="105"/>
      <c r="DB7" s="106" t="s">
        <v>46</v>
      </c>
      <c r="DC7" s="105"/>
      <c r="DD7" s="106" t="s">
        <v>47</v>
      </c>
      <c r="DE7" s="105"/>
      <c r="DF7" s="106" t="s">
        <v>48</v>
      </c>
      <c r="DG7" s="105"/>
      <c r="DH7" s="106" t="s">
        <v>49</v>
      </c>
      <c r="DI7" s="105"/>
      <c r="DJ7" s="100"/>
      <c r="DK7" s="106" t="s">
        <v>50</v>
      </c>
      <c r="DL7" s="105"/>
      <c r="DM7" s="106" t="s">
        <v>51</v>
      </c>
      <c r="DN7" s="105"/>
      <c r="DO7" s="180"/>
      <c r="DP7" s="180"/>
      <c r="DQ7" s="180"/>
      <c r="DR7" s="180"/>
      <c r="DS7" s="180"/>
      <c r="DT7" s="180"/>
      <c r="DU7" s="180"/>
      <c r="DV7" s="180"/>
      <c r="DW7" s="180"/>
      <c r="DX7" s="180"/>
      <c r="DY7" s="180"/>
      <c r="DZ7" s="180"/>
      <c r="EA7" s="180"/>
    </row>
    <row r="8" spans="1:131" s="85" customFormat="1" x14ac:dyDescent="0.2">
      <c r="A8" s="189"/>
      <c r="B8" s="203"/>
      <c r="C8" s="203"/>
      <c r="D8" s="177"/>
      <c r="E8" s="114" t="s">
        <v>52</v>
      </c>
      <c r="F8" s="4" t="s">
        <v>53</v>
      </c>
      <c r="G8" s="115" t="s">
        <v>52</v>
      </c>
      <c r="H8" s="4" t="s">
        <v>53</v>
      </c>
      <c r="I8" s="115" t="s">
        <v>52</v>
      </c>
      <c r="J8" s="4" t="s">
        <v>53</v>
      </c>
      <c r="K8" s="115" t="s">
        <v>52</v>
      </c>
      <c r="L8" s="4" t="s">
        <v>53</v>
      </c>
      <c r="M8" s="185" t="s">
        <v>52</v>
      </c>
      <c r="N8" s="4" t="s">
        <v>53</v>
      </c>
      <c r="O8" s="165"/>
      <c r="P8" s="115" t="s">
        <v>52</v>
      </c>
      <c r="Q8" s="4" t="s">
        <v>53</v>
      </c>
      <c r="R8" s="115" t="s">
        <v>52</v>
      </c>
      <c r="S8" s="4" t="s">
        <v>53</v>
      </c>
      <c r="T8" s="115" t="s">
        <v>52</v>
      </c>
      <c r="U8" s="4" t="s">
        <v>53</v>
      </c>
      <c r="V8" s="115" t="s">
        <v>52</v>
      </c>
      <c r="W8" s="4" t="s">
        <v>53</v>
      </c>
      <c r="X8" s="185" t="s">
        <v>52</v>
      </c>
      <c r="Y8" s="4" t="s">
        <v>53</v>
      </c>
      <c r="Z8" s="165"/>
      <c r="AA8" s="115" t="s">
        <v>52</v>
      </c>
      <c r="AB8" s="4" t="s">
        <v>53</v>
      </c>
      <c r="AC8" s="115" t="s">
        <v>52</v>
      </c>
      <c r="AD8" s="4" t="s">
        <v>53</v>
      </c>
      <c r="AE8" s="115" t="s">
        <v>52</v>
      </c>
      <c r="AF8" s="4" t="s">
        <v>53</v>
      </c>
      <c r="AG8" s="115" t="s">
        <v>52</v>
      </c>
      <c r="AH8" s="4" t="s">
        <v>53</v>
      </c>
      <c r="AI8" s="185" t="s">
        <v>52</v>
      </c>
      <c r="AJ8" s="4" t="s">
        <v>53</v>
      </c>
      <c r="AK8" s="165"/>
      <c r="AL8" s="115" t="s">
        <v>52</v>
      </c>
      <c r="AM8" s="4" t="s">
        <v>53</v>
      </c>
      <c r="AN8" s="115" t="s">
        <v>52</v>
      </c>
      <c r="AO8" s="4" t="s">
        <v>53</v>
      </c>
      <c r="AP8" s="115" t="s">
        <v>52</v>
      </c>
      <c r="AQ8" s="4" t="s">
        <v>53</v>
      </c>
      <c r="AR8" s="115" t="s">
        <v>52</v>
      </c>
      <c r="AS8" s="4" t="s">
        <v>53</v>
      </c>
      <c r="AT8" s="185" t="s">
        <v>52</v>
      </c>
      <c r="AU8" s="4" t="s">
        <v>53</v>
      </c>
      <c r="AV8" s="165"/>
      <c r="AW8" s="115" t="s">
        <v>52</v>
      </c>
      <c r="AX8" s="4" t="s">
        <v>53</v>
      </c>
      <c r="AY8" s="115" t="s">
        <v>52</v>
      </c>
      <c r="AZ8" s="4" t="s">
        <v>53</v>
      </c>
      <c r="BA8" s="115" t="s">
        <v>52</v>
      </c>
      <c r="BB8" s="4" t="s">
        <v>53</v>
      </c>
      <c r="BC8" s="115" t="s">
        <v>52</v>
      </c>
      <c r="BD8" s="4" t="s">
        <v>53</v>
      </c>
      <c r="BE8" s="185" t="s">
        <v>52</v>
      </c>
      <c r="BF8" s="4" t="s">
        <v>53</v>
      </c>
      <c r="BG8" s="165"/>
      <c r="BH8" s="115" t="s">
        <v>52</v>
      </c>
      <c r="BI8" s="4" t="s">
        <v>53</v>
      </c>
      <c r="BJ8" s="115" t="s">
        <v>52</v>
      </c>
      <c r="BK8" s="4" t="s">
        <v>53</v>
      </c>
      <c r="BL8" s="115" t="s">
        <v>52</v>
      </c>
      <c r="BM8" s="4" t="s">
        <v>53</v>
      </c>
      <c r="BN8" s="115" t="s">
        <v>52</v>
      </c>
      <c r="BO8" s="4" t="s">
        <v>53</v>
      </c>
      <c r="BP8" s="185" t="s">
        <v>52</v>
      </c>
      <c r="BQ8" s="4" t="s">
        <v>53</v>
      </c>
      <c r="BR8" s="165"/>
      <c r="BS8" s="115" t="s">
        <v>52</v>
      </c>
      <c r="BT8" s="4" t="s">
        <v>53</v>
      </c>
      <c r="BU8" s="115" t="s">
        <v>52</v>
      </c>
      <c r="BV8" s="4" t="s">
        <v>53</v>
      </c>
      <c r="BW8" s="115" t="s">
        <v>52</v>
      </c>
      <c r="BX8" s="4" t="s">
        <v>53</v>
      </c>
      <c r="BY8" s="115" t="s">
        <v>52</v>
      </c>
      <c r="BZ8" s="4" t="s">
        <v>53</v>
      </c>
      <c r="CA8" s="185" t="s">
        <v>52</v>
      </c>
      <c r="CB8" s="4" t="s">
        <v>53</v>
      </c>
      <c r="CC8" s="165"/>
      <c r="CD8" s="115" t="s">
        <v>52</v>
      </c>
      <c r="CE8" s="4" t="s">
        <v>53</v>
      </c>
      <c r="CF8" s="115" t="s">
        <v>52</v>
      </c>
      <c r="CG8" s="4" t="s">
        <v>53</v>
      </c>
      <c r="CH8" s="115" t="s">
        <v>52</v>
      </c>
      <c r="CI8" s="4" t="s">
        <v>53</v>
      </c>
      <c r="CJ8" s="115" t="s">
        <v>52</v>
      </c>
      <c r="CK8" s="4" t="s">
        <v>53</v>
      </c>
      <c r="CL8" s="185" t="s">
        <v>52</v>
      </c>
      <c r="CM8" s="4" t="s">
        <v>53</v>
      </c>
      <c r="CN8" s="165"/>
      <c r="CO8" s="115" t="s">
        <v>52</v>
      </c>
      <c r="CP8" s="4" t="s">
        <v>53</v>
      </c>
      <c r="CQ8" s="115" t="s">
        <v>52</v>
      </c>
      <c r="CR8" s="4" t="s">
        <v>53</v>
      </c>
      <c r="CS8" s="115" t="s">
        <v>52</v>
      </c>
      <c r="CT8" s="4" t="s">
        <v>53</v>
      </c>
      <c r="CU8" s="115" t="s">
        <v>52</v>
      </c>
      <c r="CV8" s="4" t="s">
        <v>53</v>
      </c>
      <c r="CW8" s="185" t="s">
        <v>52</v>
      </c>
      <c r="CX8" s="4" t="s">
        <v>53</v>
      </c>
      <c r="CY8" s="165"/>
      <c r="CZ8" s="115" t="s">
        <v>52</v>
      </c>
      <c r="DA8" s="4" t="s">
        <v>53</v>
      </c>
      <c r="DB8" s="115" t="s">
        <v>52</v>
      </c>
      <c r="DC8" s="4" t="s">
        <v>53</v>
      </c>
      <c r="DD8" s="115" t="s">
        <v>52</v>
      </c>
      <c r="DE8" s="4" t="s">
        <v>53</v>
      </c>
      <c r="DF8" s="115" t="s">
        <v>52</v>
      </c>
      <c r="DG8" s="4" t="s">
        <v>53</v>
      </c>
      <c r="DH8" s="185" t="s">
        <v>52</v>
      </c>
      <c r="DI8" s="4" t="s">
        <v>53</v>
      </c>
      <c r="DJ8" s="165"/>
      <c r="DK8" s="115" t="s">
        <v>52</v>
      </c>
      <c r="DL8" s="4" t="s">
        <v>53</v>
      </c>
      <c r="DM8" s="115" t="s">
        <v>52</v>
      </c>
      <c r="DN8" s="4" t="s">
        <v>53</v>
      </c>
      <c r="DS8" s="180"/>
    </row>
    <row r="9" spans="1:131" s="85" customFormat="1" x14ac:dyDescent="0.2">
      <c r="A9" s="48"/>
      <c r="B9" s="178"/>
      <c r="C9" s="178"/>
      <c r="D9" s="178"/>
      <c r="E9" s="116"/>
      <c r="F9" s="5"/>
      <c r="G9" s="116"/>
      <c r="H9" s="5"/>
      <c r="I9" s="116"/>
      <c r="J9" s="5"/>
      <c r="K9" s="116"/>
      <c r="L9" s="5"/>
      <c r="M9" s="116"/>
      <c r="N9" s="5"/>
      <c r="O9" s="48"/>
      <c r="P9" s="116"/>
      <c r="Q9" s="5"/>
      <c r="R9" s="116"/>
      <c r="S9" s="5"/>
      <c r="T9" s="116"/>
      <c r="U9" s="5"/>
      <c r="V9" s="116"/>
      <c r="W9" s="5"/>
      <c r="X9" s="116"/>
      <c r="Y9" s="5"/>
      <c r="Z9" s="48"/>
      <c r="AA9" s="116"/>
      <c r="AB9" s="5"/>
      <c r="AC9" s="116"/>
      <c r="AD9" s="5"/>
      <c r="AE9" s="116"/>
      <c r="AF9" s="5"/>
      <c r="AG9" s="116"/>
      <c r="AH9" s="5"/>
      <c r="AI9" s="116"/>
      <c r="AJ9" s="5"/>
      <c r="AK9" s="48"/>
      <c r="AL9" s="116"/>
      <c r="AM9" s="5"/>
      <c r="AN9" s="116"/>
      <c r="AO9" s="5"/>
      <c r="AP9" s="116"/>
      <c r="AQ9" s="5"/>
      <c r="AR9" s="116"/>
      <c r="AS9" s="5"/>
      <c r="AT9" s="116"/>
      <c r="AU9" s="5"/>
      <c r="AV9" s="48"/>
      <c r="AW9" s="116"/>
      <c r="AX9" s="5"/>
      <c r="AY9" s="116"/>
      <c r="AZ9" s="5"/>
      <c r="BA9" s="116"/>
      <c r="BB9" s="5"/>
      <c r="BC9" s="116"/>
      <c r="BD9" s="5"/>
      <c r="BE9" s="116"/>
      <c r="BF9" s="5"/>
      <c r="BG9" s="48"/>
      <c r="BH9" s="116"/>
      <c r="BI9" s="5"/>
      <c r="BJ9" s="116"/>
      <c r="BK9" s="5"/>
      <c r="BL9" s="116"/>
      <c r="BM9" s="5"/>
      <c r="BN9" s="116"/>
      <c r="BO9" s="5"/>
      <c r="BP9" s="116"/>
      <c r="BQ9" s="5"/>
      <c r="BR9" s="48"/>
      <c r="BS9" s="116"/>
      <c r="BT9" s="5"/>
      <c r="BU9" s="116"/>
      <c r="BV9" s="5"/>
      <c r="BW9" s="116"/>
      <c r="BX9" s="5"/>
      <c r="BY9" s="116"/>
      <c r="BZ9" s="5"/>
      <c r="CA9" s="116"/>
      <c r="CB9" s="5"/>
      <c r="CC9" s="48"/>
      <c r="CD9" s="116"/>
      <c r="CE9" s="5"/>
      <c r="CF9" s="116"/>
      <c r="CG9" s="5"/>
      <c r="CH9" s="116"/>
      <c r="CI9" s="5"/>
      <c r="CJ9" s="116"/>
      <c r="CK9" s="5"/>
      <c r="CL9" s="116"/>
      <c r="CM9" s="5"/>
      <c r="CN9" s="48"/>
      <c r="CO9" s="116"/>
      <c r="CP9" s="5"/>
      <c r="CQ9" s="116"/>
      <c r="CR9" s="5"/>
      <c r="CS9" s="116"/>
      <c r="CT9" s="5"/>
      <c r="CU9" s="116"/>
      <c r="CV9" s="5"/>
      <c r="CW9" s="116"/>
      <c r="CX9" s="5"/>
      <c r="CY9" s="48"/>
      <c r="CZ9" s="116"/>
      <c r="DA9" s="5"/>
      <c r="DB9" s="116"/>
      <c r="DC9" s="5"/>
      <c r="DD9" s="116"/>
      <c r="DE9" s="5"/>
      <c r="DF9" s="116"/>
      <c r="DG9" s="5"/>
      <c r="DH9" s="116"/>
      <c r="DI9" s="5"/>
      <c r="DJ9" s="48"/>
      <c r="DK9" s="116"/>
      <c r="DL9" s="5"/>
      <c r="DM9" s="116"/>
      <c r="DN9" s="5"/>
    </row>
    <row r="10" spans="1:131" s="85" customFormat="1" x14ac:dyDescent="0.2">
      <c r="A10" s="49" t="s">
        <v>76</v>
      </c>
      <c r="B10" s="195">
        <f>SUM(B12:B46,B52:B77)</f>
        <v>7340069</v>
      </c>
      <c r="C10" s="195">
        <f t="shared" ref="C10:D10" si="0">SUM(C12:C46,C52:C77)</f>
        <v>7340069</v>
      </c>
      <c r="D10" s="195">
        <f t="shared" si="0"/>
        <v>0</v>
      </c>
      <c r="E10" s="195">
        <f>SUM(E12:E46,E52:E77)</f>
        <v>674165</v>
      </c>
      <c r="F10" s="11"/>
      <c r="G10" s="195">
        <f>SUM(G12:G46,G52:G77)</f>
        <v>195581</v>
      </c>
      <c r="H10" s="11"/>
      <c r="I10" s="195">
        <f>SUM(I12:I46,I52:I77)</f>
        <v>1136122</v>
      </c>
      <c r="J10" s="11"/>
      <c r="K10" s="195">
        <f>SUM(K12:K46,K52:K77)</f>
        <v>492610</v>
      </c>
      <c r="L10" s="11"/>
      <c r="M10" s="195">
        <f>SUM(M12:M46,M52:M77)</f>
        <v>5420364</v>
      </c>
      <c r="N10" s="11"/>
      <c r="O10" s="51"/>
      <c r="P10" s="195">
        <f>SUM(P12:P46,P52:P77)</f>
        <v>896764</v>
      </c>
      <c r="Q10" s="11"/>
      <c r="R10" s="195">
        <f>SUM(R12:R46,R52:R77)</f>
        <v>428736</v>
      </c>
      <c r="S10" s="11"/>
      <c r="T10" s="195">
        <f>SUM(T12:T46,T52:T77)</f>
        <v>112645</v>
      </c>
      <c r="U10" s="11"/>
      <c r="V10" s="195">
        <f>SUM(V12:V46,V52:V77)</f>
        <v>122277</v>
      </c>
      <c r="W10" s="11"/>
      <c r="X10" s="195">
        <f>SUM(X12:X46,X52:X77)</f>
        <v>2847071</v>
      </c>
      <c r="Y10" s="11"/>
      <c r="Z10" s="51"/>
      <c r="AA10" s="195">
        <f>SUM(AA12:AA46,AA52:AA77)</f>
        <v>1579534</v>
      </c>
      <c r="AB10" s="11"/>
      <c r="AC10" s="195">
        <f>SUM(AC12:AC46,AC52:AC77)</f>
        <v>186034</v>
      </c>
      <c r="AD10" s="11"/>
      <c r="AE10" s="195">
        <f>SUM(AE12:AE46,AE52:AE77)</f>
        <v>281485</v>
      </c>
      <c r="AF10" s="11"/>
      <c r="AG10" s="195">
        <f>SUM(AG12:AG46,AG52:AG77)</f>
        <v>1746160</v>
      </c>
      <c r="AH10" s="11"/>
      <c r="AI10" s="195">
        <f>SUM(AI12:AI46,AI52:AI77)</f>
        <v>965333</v>
      </c>
      <c r="AJ10" s="11"/>
      <c r="AK10" s="51"/>
      <c r="AL10" s="195">
        <f>SUM(AL12:AL46,AL52:AL77)</f>
        <v>476228</v>
      </c>
      <c r="AM10" s="11"/>
      <c r="AN10" s="195">
        <f>SUM(AN12:AN46,AN52:AN77)</f>
        <v>467605</v>
      </c>
      <c r="AO10" s="11"/>
      <c r="AP10" s="195">
        <f>SUM(AP12:AP46,AP52:AP77)</f>
        <v>617229</v>
      </c>
      <c r="AQ10" s="11"/>
      <c r="AR10" s="195">
        <f>SUM(AR12:AR46,AR52:AR77)</f>
        <v>653646</v>
      </c>
      <c r="AS10" s="11"/>
      <c r="AT10" s="195">
        <f>SUM(AT12:AT46,AT52:AT77)</f>
        <v>184262</v>
      </c>
      <c r="AU10" s="11"/>
      <c r="AV10" s="195"/>
      <c r="AW10" s="195">
        <f>SUM(AW12:AW46,AW52:AW77)</f>
        <v>719412</v>
      </c>
      <c r="AX10" s="11"/>
      <c r="AY10" s="195">
        <f>SUM(AY12:AY46,AY52:AY77)</f>
        <v>829050</v>
      </c>
      <c r="AZ10" s="11"/>
      <c r="BA10" s="195">
        <f>SUM(BA12:BA46,BA52:BA77)</f>
        <v>1503457</v>
      </c>
      <c r="BB10" s="11"/>
      <c r="BC10" s="195">
        <f>SUM(BC12:BC46,BC52:BC77)</f>
        <v>720140</v>
      </c>
      <c r="BD10" s="11"/>
      <c r="BE10" s="195">
        <f>SUM(BE12:BE46,BE52:BE77)</f>
        <v>432742</v>
      </c>
      <c r="BF10" s="11"/>
      <c r="BG10" s="51"/>
      <c r="BH10" s="195">
        <f>SUM(BH12:BH46,BH52:BH77)</f>
        <v>966146</v>
      </c>
      <c r="BI10" s="11"/>
      <c r="BJ10" s="195">
        <f>SUM(BJ12:BJ46,BJ52:BJ77)</f>
        <v>155559</v>
      </c>
      <c r="BK10" s="11"/>
      <c r="BL10" s="195">
        <f>SUM(BL12:BL46,BL52:BL77)</f>
        <v>291574</v>
      </c>
      <c r="BM10" s="11"/>
      <c r="BN10" s="195">
        <f>SUM(BN12:BN46,BN52:BN77)</f>
        <v>504878</v>
      </c>
      <c r="BO10" s="11"/>
      <c r="BP10" s="195">
        <f>SUM(BP12:BP46,BP52:BP77)</f>
        <v>161865</v>
      </c>
      <c r="BQ10" s="11"/>
      <c r="BR10" s="51"/>
      <c r="BS10" s="195">
        <f>SUM(BS12:BS46,BS52:BS77)</f>
        <v>911290</v>
      </c>
      <c r="BT10" s="11"/>
      <c r="BU10" s="195">
        <f>SUM(BU12:BU46,BU52:BU77)</f>
        <v>316440</v>
      </c>
      <c r="BV10" s="11"/>
      <c r="BW10" s="195">
        <f>SUM(BW12:BW46,BW52:BW77)</f>
        <v>2180090</v>
      </c>
      <c r="BX10" s="11"/>
      <c r="BY10" s="195">
        <f>SUM(BY12:BY46,BY52:BY77)</f>
        <v>1418968</v>
      </c>
      <c r="BZ10" s="11"/>
      <c r="CA10" s="195">
        <f>SUM(CA12:CA46,CA52:CA77)</f>
        <v>101058</v>
      </c>
      <c r="CB10" s="11"/>
      <c r="CC10" s="51"/>
      <c r="CD10" s="195">
        <f>SUM(CD12:CD46,CD52:CD77)</f>
        <v>1711120</v>
      </c>
      <c r="CE10" s="11"/>
      <c r="CF10" s="195">
        <f>SUM(CF12:CF46,CF52:CF77)</f>
        <v>662517</v>
      </c>
      <c r="CG10" s="11"/>
      <c r="CH10" s="195">
        <f>SUM(CH12:CH46,CH52:CH77)</f>
        <v>641349</v>
      </c>
      <c r="CI10" s="11"/>
      <c r="CJ10" s="195">
        <f>SUM(CJ12:CJ46,CJ52:CJ77)</f>
        <v>1492412</v>
      </c>
      <c r="CK10" s="11"/>
      <c r="CL10" s="195">
        <f>SUM(CL12:CL46,CL52:CL77)</f>
        <v>347729</v>
      </c>
      <c r="CM10" s="11"/>
      <c r="CN10" s="51"/>
      <c r="CO10" s="195">
        <f>SUM(CO12:CO46,CO52:CO77)</f>
        <v>129938</v>
      </c>
      <c r="CP10" s="11"/>
      <c r="CQ10" s="195">
        <f>SUM(CQ12:CQ46,CQ52:CQ77)</f>
        <v>614102</v>
      </c>
      <c r="CR10" s="11"/>
      <c r="CS10" s="195">
        <f>SUM(CS12:CS46,CS52:CS77)</f>
        <v>120189</v>
      </c>
      <c r="CT10" s="11"/>
      <c r="CU10" s="195">
        <f>SUM(CU12:CU46,CU52:CU77)</f>
        <v>959553</v>
      </c>
      <c r="CV10" s="11"/>
      <c r="CW10" s="195">
        <f>SUM(CW12:CW46,CW52:CW77)</f>
        <v>4056040</v>
      </c>
      <c r="CX10" s="11"/>
      <c r="CY10" s="51"/>
      <c r="CZ10" s="195">
        <f>SUM(CZ12:CZ46,CZ52:CZ77)</f>
        <v>439110</v>
      </c>
      <c r="DA10" s="11"/>
      <c r="DB10" s="195">
        <f>SUM(DB12:DB46,DB52:DB77)</f>
        <v>82967</v>
      </c>
      <c r="DC10" s="11"/>
      <c r="DD10" s="195">
        <f>SUM(DD12:DD46,DD52:DD77)</f>
        <v>1168476</v>
      </c>
      <c r="DE10" s="11"/>
      <c r="DF10" s="195">
        <f>SUM(DF12:DF46,DF52:DF77)</f>
        <v>1066183</v>
      </c>
      <c r="DG10" s="11"/>
      <c r="DH10" s="195">
        <f>SUM(DH12:DH46,DH52:DH77)</f>
        <v>220491</v>
      </c>
      <c r="DI10" s="11"/>
      <c r="DJ10" s="51"/>
      <c r="DK10" s="195">
        <f>SUM(DK12:DK46,DK52:DK77)</f>
        <v>794042</v>
      </c>
      <c r="DL10" s="11"/>
      <c r="DM10" s="195">
        <f>SUM(DM12:DM46,DM52:DM77)</f>
        <v>96416</v>
      </c>
      <c r="DN10" s="11"/>
    </row>
    <row r="11" spans="1:131" s="85" customFormat="1" x14ac:dyDescent="0.2">
      <c r="A11" s="51"/>
      <c r="B11" s="179"/>
      <c r="C11" s="179"/>
      <c r="D11" s="179"/>
      <c r="E11" s="119"/>
      <c r="F11" s="11"/>
      <c r="G11" s="119"/>
      <c r="H11" s="11"/>
      <c r="I11" s="119"/>
      <c r="J11" s="11"/>
      <c r="K11" s="119"/>
      <c r="L11" s="11"/>
      <c r="M11" s="119"/>
      <c r="N11" s="11"/>
      <c r="O11" s="51"/>
      <c r="P11" s="119"/>
      <c r="Q11" s="11"/>
      <c r="R11" s="119"/>
      <c r="S11" s="11"/>
      <c r="T11" s="119"/>
      <c r="U11" s="11"/>
      <c r="V11" s="119"/>
      <c r="W11" s="11"/>
      <c r="X11" s="119"/>
      <c r="Y11" s="11"/>
      <c r="Z11" s="51"/>
      <c r="AA11" s="119"/>
      <c r="AB11" s="11"/>
      <c r="AC11" s="119"/>
      <c r="AD11" s="11"/>
      <c r="AE11" s="119"/>
      <c r="AF11" s="11"/>
      <c r="AG11" s="119"/>
      <c r="AH11" s="11"/>
      <c r="AI11" s="119"/>
      <c r="AJ11" s="11"/>
      <c r="AK11" s="51"/>
      <c r="AL11" s="119"/>
      <c r="AM11" s="11"/>
      <c r="AN11" s="119"/>
      <c r="AO11" s="11"/>
      <c r="AP11" s="119"/>
      <c r="AQ11" s="11"/>
      <c r="AR11" s="119"/>
      <c r="AS11" s="11"/>
      <c r="AT11" s="119"/>
      <c r="AU11" s="11"/>
      <c r="AV11" s="51"/>
      <c r="AW11" s="119"/>
      <c r="AX11" s="11"/>
      <c r="AY11" s="119"/>
      <c r="AZ11" s="11"/>
      <c r="BA11" s="119"/>
      <c r="BB11" s="11"/>
      <c r="BC11" s="119"/>
      <c r="BD11" s="11"/>
      <c r="BE11" s="119"/>
      <c r="BF11" s="11"/>
      <c r="BG11" s="51"/>
      <c r="BH11" s="119"/>
      <c r="BI11" s="11"/>
      <c r="BJ11" s="119"/>
      <c r="BK11" s="11"/>
      <c r="BL11" s="119"/>
      <c r="BM11" s="11"/>
      <c r="BN11" s="119"/>
      <c r="BO11" s="11"/>
      <c r="BP11" s="119"/>
      <c r="BQ11" s="11"/>
      <c r="BR11" s="51"/>
      <c r="BS11" s="119"/>
      <c r="BT11" s="11"/>
      <c r="BU11" s="119"/>
      <c r="BV11" s="11"/>
      <c r="BW11" s="119"/>
      <c r="BX11" s="11"/>
      <c r="BY11" s="119"/>
      <c r="BZ11" s="11"/>
      <c r="CA11" s="119"/>
      <c r="CB11" s="11"/>
      <c r="CC11" s="51"/>
      <c r="CD11" s="119"/>
      <c r="CE11" s="11"/>
      <c r="CF11" s="119"/>
      <c r="CG11" s="11"/>
      <c r="CH11" s="119"/>
      <c r="CI11" s="11"/>
      <c r="CJ11" s="119"/>
      <c r="CK11" s="11"/>
      <c r="CL11" s="119"/>
      <c r="CM11" s="11"/>
      <c r="CN11" s="51"/>
      <c r="CO11" s="119"/>
      <c r="CP11" s="11"/>
      <c r="CQ11" s="119"/>
      <c r="CR11" s="11"/>
      <c r="CS11" s="119"/>
      <c r="CT11" s="11"/>
      <c r="CU11" s="119"/>
      <c r="CV11" s="11"/>
      <c r="CW11" s="119"/>
      <c r="CX11" s="11"/>
      <c r="CY11" s="51"/>
      <c r="CZ11" s="119"/>
      <c r="DA11" s="11"/>
      <c r="DB11" s="119"/>
      <c r="DC11" s="11"/>
      <c r="DD11" s="119"/>
      <c r="DE11" s="11"/>
      <c r="DF11" s="119"/>
      <c r="DG11" s="11"/>
      <c r="DH11" s="119"/>
      <c r="DI11" s="11"/>
      <c r="DJ11" s="51"/>
      <c r="DK11" s="119"/>
      <c r="DL11" s="11"/>
      <c r="DM11" s="119"/>
      <c r="DN11" s="11"/>
    </row>
    <row r="12" spans="1:131" x14ac:dyDescent="0.2">
      <c r="A12" s="52" t="s">
        <v>0</v>
      </c>
      <c r="B12" s="196">
        <f>INDEX($10:$10,1,MATCH($A12,$7:$7,0))-INDEX($E$12:$DN$77,MATCH($A12,$A$12:$A$77,0),MATCH($A12,$E$7:$DN$7,0))</f>
        <v>100849</v>
      </c>
      <c r="C12" s="196">
        <f>SUM(E12,G12,I12,K12,M12,P12,R12,T12,V12,X12,AA12,AC12,AE12,AG12,AI12,AL12,AN12,AP12,AR12,AT12,AW12,AY12,BA12,BC12,BE12,BH12,BJ12,BL12,BN12,BP12,BS12,BU12,BW12,BY12,CA12,CD12,CF12,CH12,CJ12,CL12,CO12,CQ12,CS12,CU12,CW12,CZ12,DB12,DD12,DF12,DH12,DK12,DM12)-INDEX($E$12:$DN$77,MATCH($A12,$A$12:$A$77,0),MATCH($A12,$E$7:$DN$7,0))</f>
        <v>121505</v>
      </c>
      <c r="D12" s="196">
        <f>C12-B12</f>
        <v>20656</v>
      </c>
      <c r="E12" s="117">
        <v>573316</v>
      </c>
      <c r="F12" s="50">
        <v>20492</v>
      </c>
      <c r="G12" s="117">
        <v>2912</v>
      </c>
      <c r="H12" s="50">
        <v>1554</v>
      </c>
      <c r="I12" s="117">
        <v>896</v>
      </c>
      <c r="J12" s="50">
        <v>624</v>
      </c>
      <c r="K12" s="117">
        <v>341</v>
      </c>
      <c r="L12" s="50">
        <v>304</v>
      </c>
      <c r="M12" s="117">
        <v>4962</v>
      </c>
      <c r="N12" s="50">
        <v>1922</v>
      </c>
      <c r="O12" s="52" t="s">
        <v>0</v>
      </c>
      <c r="P12" s="117">
        <v>967</v>
      </c>
      <c r="Q12" s="50">
        <v>973</v>
      </c>
      <c r="R12" s="117">
        <v>430</v>
      </c>
      <c r="S12" s="50">
        <v>329</v>
      </c>
      <c r="T12" s="117">
        <v>1628</v>
      </c>
      <c r="U12" s="50">
        <v>1936</v>
      </c>
      <c r="V12" s="117">
        <v>0</v>
      </c>
      <c r="W12" s="50">
        <v>271</v>
      </c>
      <c r="X12" s="117">
        <v>20118</v>
      </c>
      <c r="Y12" s="50">
        <v>4030</v>
      </c>
      <c r="Z12" s="52" t="s">
        <v>0</v>
      </c>
      <c r="AA12" s="117">
        <v>22022</v>
      </c>
      <c r="AB12" s="50">
        <v>3131</v>
      </c>
      <c r="AC12" s="117">
        <v>980</v>
      </c>
      <c r="AD12" s="50">
        <v>1387</v>
      </c>
      <c r="AE12" s="117">
        <v>91</v>
      </c>
      <c r="AF12" s="50">
        <v>119</v>
      </c>
      <c r="AG12" s="117">
        <v>2489</v>
      </c>
      <c r="AH12" s="50">
        <v>935</v>
      </c>
      <c r="AI12" s="117">
        <v>2671</v>
      </c>
      <c r="AJ12" s="50">
        <v>1087</v>
      </c>
      <c r="AK12" s="52" t="s">
        <v>0</v>
      </c>
      <c r="AL12" s="117">
        <v>153</v>
      </c>
      <c r="AM12" s="50">
        <v>172</v>
      </c>
      <c r="AN12" s="117">
        <v>552</v>
      </c>
      <c r="AO12" s="50">
        <v>541</v>
      </c>
      <c r="AP12" s="117">
        <v>1848</v>
      </c>
      <c r="AQ12" s="50">
        <v>1206</v>
      </c>
      <c r="AR12" s="117">
        <v>4376</v>
      </c>
      <c r="AS12" s="50">
        <v>1702</v>
      </c>
      <c r="AT12" s="117">
        <v>65</v>
      </c>
      <c r="AU12" s="50">
        <v>108</v>
      </c>
      <c r="AV12" s="52" t="s">
        <v>0</v>
      </c>
      <c r="AW12" s="117">
        <v>941</v>
      </c>
      <c r="AX12" s="50">
        <v>455</v>
      </c>
      <c r="AY12" s="117">
        <v>364</v>
      </c>
      <c r="AZ12" s="50">
        <v>244</v>
      </c>
      <c r="BA12" s="117">
        <v>4248</v>
      </c>
      <c r="BB12" s="50">
        <v>1638</v>
      </c>
      <c r="BC12" s="117">
        <v>402</v>
      </c>
      <c r="BD12" s="50">
        <v>354</v>
      </c>
      <c r="BE12" s="117">
        <v>7068</v>
      </c>
      <c r="BF12" s="50">
        <v>2108</v>
      </c>
      <c r="BG12" s="52" t="s">
        <v>0</v>
      </c>
      <c r="BH12" s="117">
        <v>1820</v>
      </c>
      <c r="BI12" s="50">
        <v>849</v>
      </c>
      <c r="BJ12" s="117">
        <v>272</v>
      </c>
      <c r="BK12" s="50">
        <v>297</v>
      </c>
      <c r="BL12" s="117">
        <v>389</v>
      </c>
      <c r="BM12" s="50">
        <v>452</v>
      </c>
      <c r="BN12" s="117">
        <v>132</v>
      </c>
      <c r="BO12" s="50">
        <v>193</v>
      </c>
      <c r="BP12" s="117">
        <v>76</v>
      </c>
      <c r="BQ12" s="50">
        <v>122</v>
      </c>
      <c r="BR12" s="52" t="s">
        <v>0</v>
      </c>
      <c r="BS12" s="117">
        <v>1285</v>
      </c>
      <c r="BT12" s="50">
        <v>756</v>
      </c>
      <c r="BU12" s="117">
        <v>451</v>
      </c>
      <c r="BV12" s="50">
        <v>402</v>
      </c>
      <c r="BW12" s="117">
        <v>3521</v>
      </c>
      <c r="BX12" s="50">
        <v>1273</v>
      </c>
      <c r="BY12" s="117">
        <v>2848</v>
      </c>
      <c r="BZ12" s="50">
        <v>1319</v>
      </c>
      <c r="CA12" s="117">
        <v>0</v>
      </c>
      <c r="CB12" s="50">
        <v>271</v>
      </c>
      <c r="CC12" s="52" t="s">
        <v>0</v>
      </c>
      <c r="CD12" s="117">
        <v>2587</v>
      </c>
      <c r="CE12" s="50">
        <v>1240</v>
      </c>
      <c r="CF12" s="117">
        <v>1204</v>
      </c>
      <c r="CG12" s="50">
        <v>679</v>
      </c>
      <c r="CH12" s="117">
        <v>31</v>
      </c>
      <c r="CI12" s="50">
        <v>56</v>
      </c>
      <c r="CJ12" s="117">
        <v>1675</v>
      </c>
      <c r="CK12" s="50">
        <v>978</v>
      </c>
      <c r="CL12" s="117">
        <v>647</v>
      </c>
      <c r="CM12" s="50">
        <v>564</v>
      </c>
      <c r="CN12" s="52" t="s">
        <v>0</v>
      </c>
      <c r="CO12" s="117">
        <v>0</v>
      </c>
      <c r="CP12" s="50">
        <v>271</v>
      </c>
      <c r="CQ12" s="117">
        <v>1972</v>
      </c>
      <c r="CR12" s="50">
        <v>1163</v>
      </c>
      <c r="CS12" s="117">
        <v>0</v>
      </c>
      <c r="CT12" s="50">
        <v>271</v>
      </c>
      <c r="CU12" s="117">
        <v>8708</v>
      </c>
      <c r="CV12" s="50">
        <v>2400</v>
      </c>
      <c r="CW12" s="117">
        <v>6143</v>
      </c>
      <c r="CX12" s="50">
        <v>1976</v>
      </c>
      <c r="CY12" s="52" t="s">
        <v>0</v>
      </c>
      <c r="CZ12" s="117">
        <v>917</v>
      </c>
      <c r="DA12" s="50">
        <v>972</v>
      </c>
      <c r="DB12" s="117">
        <v>0</v>
      </c>
      <c r="DC12" s="50">
        <v>271</v>
      </c>
      <c r="DD12" s="117">
        <v>2944</v>
      </c>
      <c r="DE12" s="50">
        <v>1689</v>
      </c>
      <c r="DF12" s="117">
        <v>1750</v>
      </c>
      <c r="DG12" s="50">
        <v>968</v>
      </c>
      <c r="DH12" s="117">
        <v>119</v>
      </c>
      <c r="DI12" s="50">
        <v>142</v>
      </c>
      <c r="DJ12" s="52" t="s">
        <v>0</v>
      </c>
      <c r="DK12" s="117">
        <v>1399</v>
      </c>
      <c r="DL12" s="50">
        <v>1137</v>
      </c>
      <c r="DM12" s="117">
        <v>91</v>
      </c>
      <c r="DN12" s="50">
        <v>158</v>
      </c>
    </row>
    <row r="13" spans="1:131" x14ac:dyDescent="0.2">
      <c r="A13" s="52" t="s">
        <v>1</v>
      </c>
      <c r="B13" s="196">
        <f>INDEX($10:$10,1,MATCH($A13,$7:$7,0))-INDEX($E$12:$DN$77,MATCH($A13,$A$12:$A$77,0),MATCH($A13,$E$7:$DN$7,0))</f>
        <v>85376</v>
      </c>
      <c r="C13" s="196">
        <f t="shared" ref="C13:C16" si="1">SUM(E13,G13,I13,K13,M13,P13,R13,T13,V13,X13,AA13,AC13,AE13,AG13,AI13,AL13,AN13,AP13,AR13,AT13,AW13,AY13,BA13,BC13,BE13,BH13,BJ13,BL13,BN13,BP13,BS13,BU13,BW13,BY13,CA13,CD13,CF13,CH13,CJ13,CL13,CO13,CQ13,CS13,CU13,CW13,CZ13,DB13,DD13,DF13,DH13,DK13,DM13)-INDEX($E$12:$DN$77,MATCH($A13,$A$12:$A$77,0),MATCH($A13,$E$7:$DN$7,0))</f>
        <v>40207</v>
      </c>
      <c r="D13" s="196">
        <f t="shared" ref="D13:D16" si="2">C13-B13</f>
        <v>-45169</v>
      </c>
      <c r="E13" s="117">
        <v>1392</v>
      </c>
      <c r="F13" s="50">
        <v>991</v>
      </c>
      <c r="G13" s="117">
        <v>110205</v>
      </c>
      <c r="H13" s="50">
        <v>8212</v>
      </c>
      <c r="I13" s="117">
        <v>1904</v>
      </c>
      <c r="J13" s="50">
        <v>1086</v>
      </c>
      <c r="K13" s="117">
        <v>332</v>
      </c>
      <c r="L13" s="50">
        <v>468</v>
      </c>
      <c r="M13" s="117">
        <v>4951</v>
      </c>
      <c r="N13" s="50">
        <v>2074</v>
      </c>
      <c r="O13" s="52" t="s">
        <v>1</v>
      </c>
      <c r="P13" s="117">
        <v>1284</v>
      </c>
      <c r="Q13" s="50">
        <v>820</v>
      </c>
      <c r="R13" s="117">
        <v>26</v>
      </c>
      <c r="S13" s="50">
        <v>42</v>
      </c>
      <c r="T13" s="117">
        <v>113</v>
      </c>
      <c r="U13" s="50">
        <v>160</v>
      </c>
      <c r="V13" s="117">
        <v>168</v>
      </c>
      <c r="W13" s="50">
        <v>207</v>
      </c>
      <c r="X13" s="117">
        <v>1350</v>
      </c>
      <c r="Y13" s="50">
        <v>865</v>
      </c>
      <c r="Z13" s="52" t="s">
        <v>1</v>
      </c>
      <c r="AA13" s="117">
        <v>891</v>
      </c>
      <c r="AB13" s="50">
        <v>532</v>
      </c>
      <c r="AC13" s="117">
        <v>1421</v>
      </c>
      <c r="AD13" s="50">
        <v>920</v>
      </c>
      <c r="AE13" s="117">
        <v>1170</v>
      </c>
      <c r="AF13" s="50">
        <v>735</v>
      </c>
      <c r="AG13" s="117">
        <v>457</v>
      </c>
      <c r="AH13" s="50">
        <v>412</v>
      </c>
      <c r="AI13" s="117">
        <v>272</v>
      </c>
      <c r="AJ13" s="50">
        <v>254</v>
      </c>
      <c r="AK13" s="52" t="s">
        <v>1</v>
      </c>
      <c r="AL13" s="117">
        <v>233</v>
      </c>
      <c r="AM13" s="50">
        <v>182</v>
      </c>
      <c r="AN13" s="117">
        <v>36</v>
      </c>
      <c r="AO13" s="50">
        <v>63</v>
      </c>
      <c r="AP13" s="117">
        <v>368</v>
      </c>
      <c r="AQ13" s="50">
        <v>363</v>
      </c>
      <c r="AR13" s="117">
        <v>575</v>
      </c>
      <c r="AS13" s="50">
        <v>618</v>
      </c>
      <c r="AT13" s="117">
        <v>346</v>
      </c>
      <c r="AU13" s="50">
        <v>419</v>
      </c>
      <c r="AV13" s="52" t="s">
        <v>1</v>
      </c>
      <c r="AW13" s="117">
        <v>106</v>
      </c>
      <c r="AX13" s="50">
        <v>172</v>
      </c>
      <c r="AY13" s="117">
        <v>293</v>
      </c>
      <c r="AZ13" s="50">
        <v>332</v>
      </c>
      <c r="BA13" s="117">
        <v>1152</v>
      </c>
      <c r="BB13" s="50">
        <v>656</v>
      </c>
      <c r="BC13" s="117">
        <v>600</v>
      </c>
      <c r="BD13" s="50">
        <v>394</v>
      </c>
      <c r="BE13" s="117">
        <v>138</v>
      </c>
      <c r="BF13" s="50">
        <v>237</v>
      </c>
      <c r="BG13" s="52" t="s">
        <v>1</v>
      </c>
      <c r="BH13" s="117">
        <v>1006</v>
      </c>
      <c r="BI13" s="50">
        <v>1093</v>
      </c>
      <c r="BJ13" s="117">
        <v>365</v>
      </c>
      <c r="BK13" s="50">
        <v>289</v>
      </c>
      <c r="BL13" s="117">
        <v>208</v>
      </c>
      <c r="BM13" s="50">
        <v>316</v>
      </c>
      <c r="BN13" s="117">
        <v>305</v>
      </c>
      <c r="BO13" s="50">
        <v>335</v>
      </c>
      <c r="BP13" s="117">
        <v>0</v>
      </c>
      <c r="BQ13" s="50">
        <v>240</v>
      </c>
      <c r="BR13" s="52" t="s">
        <v>1</v>
      </c>
      <c r="BS13" s="117">
        <v>0</v>
      </c>
      <c r="BT13" s="50">
        <v>240</v>
      </c>
      <c r="BU13" s="117">
        <v>851</v>
      </c>
      <c r="BV13" s="50">
        <v>557</v>
      </c>
      <c r="BW13" s="117">
        <v>417</v>
      </c>
      <c r="BX13" s="50">
        <v>319</v>
      </c>
      <c r="BY13" s="117">
        <v>1153</v>
      </c>
      <c r="BZ13" s="50">
        <v>864</v>
      </c>
      <c r="CA13" s="117">
        <v>152</v>
      </c>
      <c r="CB13" s="50">
        <v>246</v>
      </c>
      <c r="CC13" s="52" t="s">
        <v>1</v>
      </c>
      <c r="CD13" s="117">
        <v>575</v>
      </c>
      <c r="CE13" s="50">
        <v>383</v>
      </c>
      <c r="CF13" s="117">
        <v>1506</v>
      </c>
      <c r="CG13" s="50">
        <v>1281</v>
      </c>
      <c r="CH13" s="117">
        <v>3075</v>
      </c>
      <c r="CI13" s="50">
        <v>1460</v>
      </c>
      <c r="CJ13" s="117">
        <v>1526</v>
      </c>
      <c r="CK13" s="50">
        <v>1760</v>
      </c>
      <c r="CL13" s="117">
        <v>0</v>
      </c>
      <c r="CM13" s="50">
        <v>240</v>
      </c>
      <c r="CN13" s="52" t="s">
        <v>1</v>
      </c>
      <c r="CO13" s="117">
        <v>58</v>
      </c>
      <c r="CP13" s="50">
        <v>97</v>
      </c>
      <c r="CQ13" s="117">
        <v>1379</v>
      </c>
      <c r="CR13" s="50">
        <v>1040</v>
      </c>
      <c r="CS13" s="117">
        <v>288</v>
      </c>
      <c r="CT13" s="50">
        <v>365</v>
      </c>
      <c r="CU13" s="117">
        <v>187</v>
      </c>
      <c r="CV13" s="50">
        <v>185</v>
      </c>
      <c r="CW13" s="117">
        <v>1753</v>
      </c>
      <c r="CX13" s="50">
        <v>1018</v>
      </c>
      <c r="CY13" s="52" t="s">
        <v>1</v>
      </c>
      <c r="CZ13" s="117">
        <v>532</v>
      </c>
      <c r="DA13" s="50">
        <v>428</v>
      </c>
      <c r="DB13" s="117">
        <v>0</v>
      </c>
      <c r="DC13" s="50">
        <v>240</v>
      </c>
      <c r="DD13" s="117">
        <v>862</v>
      </c>
      <c r="DE13" s="50">
        <v>712</v>
      </c>
      <c r="DF13" s="117">
        <v>3805</v>
      </c>
      <c r="DG13" s="50">
        <v>1404</v>
      </c>
      <c r="DH13" s="117">
        <v>34</v>
      </c>
      <c r="DI13" s="50">
        <v>59</v>
      </c>
      <c r="DJ13" s="52" t="s">
        <v>1</v>
      </c>
      <c r="DK13" s="117">
        <v>397</v>
      </c>
      <c r="DL13" s="50">
        <v>380</v>
      </c>
      <c r="DM13" s="117">
        <v>195</v>
      </c>
      <c r="DN13" s="50">
        <v>228</v>
      </c>
    </row>
    <row r="14" spans="1:131" x14ac:dyDescent="0.2">
      <c r="A14" s="52" t="s">
        <v>2</v>
      </c>
      <c r="B14" s="196">
        <f>INDEX($10:$10,1,MATCH($A14,$7:$7,0))-INDEX($E$12:$DN$77,MATCH($A14,$A$12:$A$77,0),MATCH($A14,$E$7:$DN$7,0))</f>
        <v>187722</v>
      </c>
      <c r="C14" s="196">
        <f t="shared" si="1"/>
        <v>241480</v>
      </c>
      <c r="D14" s="196">
        <f t="shared" si="2"/>
        <v>53758</v>
      </c>
      <c r="E14" s="117">
        <v>1028</v>
      </c>
      <c r="F14" s="50">
        <v>661</v>
      </c>
      <c r="G14" s="117">
        <v>2983</v>
      </c>
      <c r="H14" s="50">
        <v>1147</v>
      </c>
      <c r="I14" s="117">
        <v>948400</v>
      </c>
      <c r="J14" s="50">
        <v>31246</v>
      </c>
      <c r="K14" s="117">
        <v>1289</v>
      </c>
      <c r="L14" s="50">
        <v>730</v>
      </c>
      <c r="M14" s="117">
        <v>51020</v>
      </c>
      <c r="N14" s="50">
        <v>7272</v>
      </c>
      <c r="O14" s="52" t="s">
        <v>2</v>
      </c>
      <c r="P14" s="117">
        <v>9845</v>
      </c>
      <c r="Q14" s="50">
        <v>2579</v>
      </c>
      <c r="R14" s="117">
        <v>1205</v>
      </c>
      <c r="S14" s="50">
        <v>828</v>
      </c>
      <c r="T14" s="117">
        <v>513</v>
      </c>
      <c r="U14" s="50">
        <v>705</v>
      </c>
      <c r="V14" s="117">
        <v>235</v>
      </c>
      <c r="W14" s="50">
        <v>200</v>
      </c>
      <c r="X14" s="117">
        <v>10266</v>
      </c>
      <c r="Y14" s="50">
        <v>2748</v>
      </c>
      <c r="Z14" s="52" t="s">
        <v>2</v>
      </c>
      <c r="AA14" s="117">
        <v>3413</v>
      </c>
      <c r="AB14" s="50">
        <v>1586</v>
      </c>
      <c r="AC14" s="117">
        <v>2196</v>
      </c>
      <c r="AD14" s="50">
        <v>1666</v>
      </c>
      <c r="AE14" s="117">
        <v>3098</v>
      </c>
      <c r="AF14" s="50">
        <v>1544</v>
      </c>
      <c r="AG14" s="117">
        <v>7106</v>
      </c>
      <c r="AH14" s="50">
        <v>1562</v>
      </c>
      <c r="AI14" s="117">
        <v>4371</v>
      </c>
      <c r="AJ14" s="50">
        <v>1312</v>
      </c>
      <c r="AK14" s="52" t="s">
        <v>2</v>
      </c>
      <c r="AL14" s="117">
        <v>2417</v>
      </c>
      <c r="AM14" s="50">
        <v>982</v>
      </c>
      <c r="AN14" s="117">
        <v>882</v>
      </c>
      <c r="AO14" s="50">
        <v>615</v>
      </c>
      <c r="AP14" s="117">
        <v>2490</v>
      </c>
      <c r="AQ14" s="50">
        <v>2745</v>
      </c>
      <c r="AR14" s="117">
        <v>1586</v>
      </c>
      <c r="AS14" s="50">
        <v>708</v>
      </c>
      <c r="AT14" s="117">
        <v>951</v>
      </c>
      <c r="AU14" s="50">
        <v>632</v>
      </c>
      <c r="AV14" s="52" t="s">
        <v>2</v>
      </c>
      <c r="AW14" s="117">
        <v>2395</v>
      </c>
      <c r="AX14" s="50">
        <v>1368</v>
      </c>
      <c r="AY14" s="117">
        <v>2905</v>
      </c>
      <c r="AZ14" s="50">
        <v>973</v>
      </c>
      <c r="BA14" s="117">
        <v>10781</v>
      </c>
      <c r="BB14" s="50">
        <v>2115</v>
      </c>
      <c r="BC14" s="117">
        <v>9644</v>
      </c>
      <c r="BD14" s="50">
        <v>3848</v>
      </c>
      <c r="BE14" s="117">
        <v>690</v>
      </c>
      <c r="BF14" s="50">
        <v>767</v>
      </c>
      <c r="BG14" s="52" t="s">
        <v>2</v>
      </c>
      <c r="BH14" s="117">
        <v>4910</v>
      </c>
      <c r="BI14" s="50">
        <v>1671</v>
      </c>
      <c r="BJ14" s="117">
        <v>2440</v>
      </c>
      <c r="BK14" s="50">
        <v>1373</v>
      </c>
      <c r="BL14" s="117">
        <v>2674</v>
      </c>
      <c r="BM14" s="50">
        <v>1481</v>
      </c>
      <c r="BN14" s="117">
        <v>9056</v>
      </c>
      <c r="BO14" s="50">
        <v>2683</v>
      </c>
      <c r="BP14" s="117">
        <v>506</v>
      </c>
      <c r="BQ14" s="50">
        <v>510</v>
      </c>
      <c r="BR14" s="52" t="s">
        <v>2</v>
      </c>
      <c r="BS14" s="117">
        <v>2033</v>
      </c>
      <c r="BT14" s="50">
        <v>1240</v>
      </c>
      <c r="BU14" s="117">
        <v>5146</v>
      </c>
      <c r="BV14" s="50">
        <v>1575</v>
      </c>
      <c r="BW14" s="117">
        <v>7506</v>
      </c>
      <c r="BX14" s="50">
        <v>2635</v>
      </c>
      <c r="BY14" s="117">
        <v>5491</v>
      </c>
      <c r="BZ14" s="50">
        <v>2491</v>
      </c>
      <c r="CA14" s="117">
        <v>1387</v>
      </c>
      <c r="CB14" s="50">
        <v>1531</v>
      </c>
      <c r="CC14" s="52" t="s">
        <v>2</v>
      </c>
      <c r="CD14" s="117">
        <v>8274</v>
      </c>
      <c r="CE14" s="50">
        <v>1944</v>
      </c>
      <c r="CF14" s="117">
        <v>1920</v>
      </c>
      <c r="CG14" s="50">
        <v>738</v>
      </c>
      <c r="CH14" s="117">
        <v>7820</v>
      </c>
      <c r="CI14" s="50">
        <v>3224</v>
      </c>
      <c r="CJ14" s="117">
        <v>5664</v>
      </c>
      <c r="CK14" s="50">
        <v>2085</v>
      </c>
      <c r="CL14" s="117">
        <v>123</v>
      </c>
      <c r="CM14" s="50">
        <v>203</v>
      </c>
      <c r="CN14" s="52" t="s">
        <v>2</v>
      </c>
      <c r="CO14" s="117">
        <v>1165</v>
      </c>
      <c r="CP14" s="50">
        <v>892</v>
      </c>
      <c r="CQ14" s="117">
        <v>1347</v>
      </c>
      <c r="CR14" s="50">
        <v>1095</v>
      </c>
      <c r="CS14" s="117">
        <v>1085</v>
      </c>
      <c r="CT14" s="50">
        <v>607</v>
      </c>
      <c r="CU14" s="117">
        <v>2299</v>
      </c>
      <c r="CV14" s="50">
        <v>1828</v>
      </c>
      <c r="CW14" s="117">
        <v>12153</v>
      </c>
      <c r="CX14" s="50">
        <v>3328</v>
      </c>
      <c r="CY14" s="52" t="s">
        <v>2</v>
      </c>
      <c r="CZ14" s="117">
        <v>4853</v>
      </c>
      <c r="DA14" s="50">
        <v>1775</v>
      </c>
      <c r="DB14" s="117">
        <v>218</v>
      </c>
      <c r="DC14" s="50">
        <v>162</v>
      </c>
      <c r="DD14" s="117">
        <v>3361</v>
      </c>
      <c r="DE14" s="50">
        <v>1298</v>
      </c>
      <c r="DF14" s="117">
        <v>11891</v>
      </c>
      <c r="DG14" s="50">
        <v>2803</v>
      </c>
      <c r="DH14" s="117">
        <v>356</v>
      </c>
      <c r="DI14" s="50">
        <v>274</v>
      </c>
      <c r="DJ14" s="52" t="s">
        <v>2</v>
      </c>
      <c r="DK14" s="117">
        <v>2792</v>
      </c>
      <c r="DL14" s="50">
        <v>1148</v>
      </c>
      <c r="DM14" s="117">
        <v>1701</v>
      </c>
      <c r="DN14" s="50">
        <v>955</v>
      </c>
    </row>
    <row r="15" spans="1:131" x14ac:dyDescent="0.2">
      <c r="A15" s="52" t="s">
        <v>3</v>
      </c>
      <c r="B15" s="196">
        <f>INDEX($10:$10,1,MATCH($A15,$7:$7,0))-INDEX($E$12:$DN$77,MATCH($A15,$A$12:$A$77,0),MATCH($A15,$E$7:$DN$7,0))</f>
        <v>77978</v>
      </c>
      <c r="C15" s="196">
        <f t="shared" si="1"/>
        <v>88773</v>
      </c>
      <c r="D15" s="196">
        <f t="shared" si="2"/>
        <v>10795</v>
      </c>
      <c r="E15" s="117">
        <v>1009</v>
      </c>
      <c r="F15" s="50">
        <v>784</v>
      </c>
      <c r="G15" s="117">
        <v>95</v>
      </c>
      <c r="H15" s="50">
        <v>114</v>
      </c>
      <c r="I15" s="117">
        <v>2872</v>
      </c>
      <c r="J15" s="50">
        <v>1451</v>
      </c>
      <c r="K15" s="117">
        <v>414632</v>
      </c>
      <c r="L15" s="50">
        <v>17258</v>
      </c>
      <c r="M15" s="117">
        <v>6451</v>
      </c>
      <c r="N15" s="50">
        <v>2220</v>
      </c>
      <c r="O15" s="52" t="s">
        <v>3</v>
      </c>
      <c r="P15" s="117">
        <v>989</v>
      </c>
      <c r="Q15" s="50">
        <v>617</v>
      </c>
      <c r="R15" s="117">
        <v>0</v>
      </c>
      <c r="S15" s="50">
        <v>269</v>
      </c>
      <c r="T15" s="117">
        <v>0</v>
      </c>
      <c r="U15" s="50">
        <v>269</v>
      </c>
      <c r="V15" s="117">
        <v>0</v>
      </c>
      <c r="W15" s="50">
        <v>269</v>
      </c>
      <c r="X15" s="117">
        <v>3948</v>
      </c>
      <c r="Y15" s="50">
        <v>1405</v>
      </c>
      <c r="Z15" s="52" t="s">
        <v>3</v>
      </c>
      <c r="AA15" s="117">
        <v>1085</v>
      </c>
      <c r="AB15" s="50">
        <v>619</v>
      </c>
      <c r="AC15" s="117">
        <v>381</v>
      </c>
      <c r="AD15" s="50">
        <v>433</v>
      </c>
      <c r="AE15" s="117">
        <v>444</v>
      </c>
      <c r="AF15" s="50">
        <v>574</v>
      </c>
      <c r="AG15" s="117">
        <v>4213</v>
      </c>
      <c r="AH15" s="50">
        <v>1925</v>
      </c>
      <c r="AI15" s="117">
        <v>628</v>
      </c>
      <c r="AJ15" s="50">
        <v>427</v>
      </c>
      <c r="AK15" s="52" t="s">
        <v>3</v>
      </c>
      <c r="AL15" s="117">
        <v>1063</v>
      </c>
      <c r="AM15" s="50">
        <v>593</v>
      </c>
      <c r="AN15" s="117">
        <v>1625</v>
      </c>
      <c r="AO15" s="50">
        <v>853</v>
      </c>
      <c r="AP15" s="117">
        <v>264</v>
      </c>
      <c r="AQ15" s="50">
        <v>264</v>
      </c>
      <c r="AR15" s="117">
        <v>2696</v>
      </c>
      <c r="AS15" s="50">
        <v>1209</v>
      </c>
      <c r="AT15" s="117">
        <v>76</v>
      </c>
      <c r="AU15" s="50">
        <v>125</v>
      </c>
      <c r="AV15" s="52" t="s">
        <v>3</v>
      </c>
      <c r="AW15" s="117">
        <v>485</v>
      </c>
      <c r="AX15" s="50">
        <v>481</v>
      </c>
      <c r="AY15" s="117">
        <v>272</v>
      </c>
      <c r="AZ15" s="50">
        <v>288</v>
      </c>
      <c r="BA15" s="117">
        <v>2847</v>
      </c>
      <c r="BB15" s="50">
        <v>1600</v>
      </c>
      <c r="BC15" s="117">
        <v>2244</v>
      </c>
      <c r="BD15" s="50">
        <v>1755</v>
      </c>
      <c r="BE15" s="117">
        <v>4031</v>
      </c>
      <c r="BF15" s="50">
        <v>1984</v>
      </c>
      <c r="BG15" s="52" t="s">
        <v>3</v>
      </c>
      <c r="BH15" s="117">
        <v>6081</v>
      </c>
      <c r="BI15" s="50">
        <v>1996</v>
      </c>
      <c r="BJ15" s="117">
        <v>305</v>
      </c>
      <c r="BK15" s="50">
        <v>509</v>
      </c>
      <c r="BL15" s="117">
        <v>938</v>
      </c>
      <c r="BM15" s="50">
        <v>707</v>
      </c>
      <c r="BN15" s="117">
        <v>581</v>
      </c>
      <c r="BO15" s="50">
        <v>419</v>
      </c>
      <c r="BP15" s="117">
        <v>26</v>
      </c>
      <c r="BQ15" s="50">
        <v>53</v>
      </c>
      <c r="BR15" s="52" t="s">
        <v>3</v>
      </c>
      <c r="BS15" s="117">
        <v>47</v>
      </c>
      <c r="BT15" s="50">
        <v>78</v>
      </c>
      <c r="BU15" s="117">
        <v>822</v>
      </c>
      <c r="BV15" s="50">
        <v>655</v>
      </c>
      <c r="BW15" s="117">
        <v>185</v>
      </c>
      <c r="BX15" s="50">
        <v>176</v>
      </c>
      <c r="BY15" s="117">
        <v>1192</v>
      </c>
      <c r="BZ15" s="50">
        <v>645</v>
      </c>
      <c r="CA15" s="117">
        <v>38</v>
      </c>
      <c r="CB15" s="50">
        <v>63</v>
      </c>
      <c r="CC15" s="52" t="s">
        <v>3</v>
      </c>
      <c r="CD15" s="117">
        <v>724</v>
      </c>
      <c r="CE15" s="50">
        <v>658</v>
      </c>
      <c r="CF15" s="117">
        <v>6698</v>
      </c>
      <c r="CG15" s="50">
        <v>2097</v>
      </c>
      <c r="CH15" s="117">
        <v>982</v>
      </c>
      <c r="CI15" s="50">
        <v>790</v>
      </c>
      <c r="CJ15" s="117">
        <v>554</v>
      </c>
      <c r="CK15" s="50">
        <v>442</v>
      </c>
      <c r="CL15" s="117">
        <v>229</v>
      </c>
      <c r="CM15" s="50">
        <v>329</v>
      </c>
      <c r="CN15" s="52" t="s">
        <v>3</v>
      </c>
      <c r="CO15" s="117">
        <v>0</v>
      </c>
      <c r="CP15" s="50">
        <v>269</v>
      </c>
      <c r="CQ15" s="117">
        <v>1174</v>
      </c>
      <c r="CR15" s="50">
        <v>1302</v>
      </c>
      <c r="CS15" s="117">
        <v>56</v>
      </c>
      <c r="CT15" s="50">
        <v>96</v>
      </c>
      <c r="CU15" s="117">
        <v>5195</v>
      </c>
      <c r="CV15" s="50">
        <v>1417</v>
      </c>
      <c r="CW15" s="117">
        <v>19551</v>
      </c>
      <c r="CX15" s="50">
        <v>4255</v>
      </c>
      <c r="CY15" s="52" t="s">
        <v>3</v>
      </c>
      <c r="CZ15" s="117">
        <v>52</v>
      </c>
      <c r="DA15" s="50">
        <v>97</v>
      </c>
      <c r="DB15" s="117">
        <v>0</v>
      </c>
      <c r="DC15" s="50">
        <v>269</v>
      </c>
      <c r="DD15" s="117">
        <v>2575</v>
      </c>
      <c r="DE15" s="50">
        <v>1355</v>
      </c>
      <c r="DF15" s="117">
        <v>970</v>
      </c>
      <c r="DG15" s="50">
        <v>914</v>
      </c>
      <c r="DH15" s="117">
        <v>458</v>
      </c>
      <c r="DI15" s="50">
        <v>503</v>
      </c>
      <c r="DJ15" s="52" t="s">
        <v>3</v>
      </c>
      <c r="DK15" s="117">
        <v>1468</v>
      </c>
      <c r="DL15" s="50">
        <v>820</v>
      </c>
      <c r="DM15" s="117">
        <v>154</v>
      </c>
      <c r="DN15" s="50">
        <v>189</v>
      </c>
    </row>
    <row r="16" spans="1:131" x14ac:dyDescent="0.2">
      <c r="A16" s="52" t="s">
        <v>4</v>
      </c>
      <c r="B16" s="196">
        <f>INDEX($10:$10,1,MATCH($A16,$7:$7,0))-INDEX($E$12:$DN$77,MATCH($A16,$A$12:$A$77,0),MATCH($A16,$E$7:$DN$7,0))</f>
        <v>585660</v>
      </c>
      <c r="C16" s="196">
        <f t="shared" si="1"/>
        <v>468875</v>
      </c>
      <c r="D16" s="196">
        <f t="shared" si="2"/>
        <v>-116785</v>
      </c>
      <c r="E16" s="117">
        <v>2868</v>
      </c>
      <c r="F16" s="50">
        <v>1167</v>
      </c>
      <c r="G16" s="117">
        <v>5905</v>
      </c>
      <c r="H16" s="50">
        <v>2598</v>
      </c>
      <c r="I16" s="117">
        <v>37873</v>
      </c>
      <c r="J16" s="50">
        <v>5688</v>
      </c>
      <c r="K16" s="117">
        <v>4504</v>
      </c>
      <c r="L16" s="50">
        <v>2438</v>
      </c>
      <c r="M16" s="117">
        <v>4834704</v>
      </c>
      <c r="N16" s="50">
        <v>61057</v>
      </c>
      <c r="O16" s="52" t="s">
        <v>4</v>
      </c>
      <c r="P16" s="117">
        <v>19002</v>
      </c>
      <c r="Q16" s="50">
        <v>4370</v>
      </c>
      <c r="R16" s="117">
        <v>4551</v>
      </c>
      <c r="S16" s="50">
        <v>1444</v>
      </c>
      <c r="T16" s="117">
        <v>399</v>
      </c>
      <c r="U16" s="50">
        <v>370</v>
      </c>
      <c r="V16" s="117">
        <v>2410</v>
      </c>
      <c r="W16" s="50">
        <v>946</v>
      </c>
      <c r="X16" s="117">
        <v>23036</v>
      </c>
      <c r="Y16" s="50">
        <v>3601</v>
      </c>
      <c r="Z16" s="52" t="s">
        <v>4</v>
      </c>
      <c r="AA16" s="117">
        <v>8301</v>
      </c>
      <c r="AB16" s="50">
        <v>2289</v>
      </c>
      <c r="AC16" s="117">
        <v>11054</v>
      </c>
      <c r="AD16" s="50">
        <v>2569</v>
      </c>
      <c r="AE16" s="117">
        <v>6333</v>
      </c>
      <c r="AF16" s="50">
        <v>2028</v>
      </c>
      <c r="AG16" s="117">
        <v>21611</v>
      </c>
      <c r="AH16" s="50">
        <v>3669</v>
      </c>
      <c r="AI16" s="117">
        <v>4537</v>
      </c>
      <c r="AJ16" s="50">
        <v>1123</v>
      </c>
      <c r="AK16" s="52" t="s">
        <v>4</v>
      </c>
      <c r="AL16" s="117">
        <v>2880</v>
      </c>
      <c r="AM16" s="50">
        <v>1069</v>
      </c>
      <c r="AN16" s="117">
        <v>4331</v>
      </c>
      <c r="AO16" s="50">
        <v>1726</v>
      </c>
      <c r="AP16" s="117">
        <v>2753</v>
      </c>
      <c r="AQ16" s="50">
        <v>1216</v>
      </c>
      <c r="AR16" s="117">
        <v>4792</v>
      </c>
      <c r="AS16" s="50">
        <v>1574</v>
      </c>
      <c r="AT16" s="117">
        <v>2086</v>
      </c>
      <c r="AU16" s="50">
        <v>1065</v>
      </c>
      <c r="AV16" s="52" t="s">
        <v>4</v>
      </c>
      <c r="AW16" s="117">
        <v>8120</v>
      </c>
      <c r="AX16" s="50">
        <v>2412</v>
      </c>
      <c r="AY16" s="117">
        <v>13523</v>
      </c>
      <c r="AZ16" s="50">
        <v>3131</v>
      </c>
      <c r="BA16" s="117">
        <v>10357</v>
      </c>
      <c r="BB16" s="50">
        <v>2664</v>
      </c>
      <c r="BC16" s="117">
        <v>5000</v>
      </c>
      <c r="BD16" s="50">
        <v>1404</v>
      </c>
      <c r="BE16" s="117">
        <v>2529</v>
      </c>
      <c r="BF16" s="50">
        <v>1161</v>
      </c>
      <c r="BG16" s="52" t="s">
        <v>4</v>
      </c>
      <c r="BH16" s="117">
        <v>8917</v>
      </c>
      <c r="BI16" s="50">
        <v>2789</v>
      </c>
      <c r="BJ16" s="117">
        <v>3292</v>
      </c>
      <c r="BK16" s="50">
        <v>1681</v>
      </c>
      <c r="BL16" s="117">
        <v>2402</v>
      </c>
      <c r="BM16" s="50">
        <v>1034</v>
      </c>
      <c r="BN16" s="117">
        <v>31237</v>
      </c>
      <c r="BO16" s="50">
        <v>4395</v>
      </c>
      <c r="BP16" s="117">
        <v>1192</v>
      </c>
      <c r="BQ16" s="50">
        <v>580</v>
      </c>
      <c r="BR16" s="52" t="s">
        <v>4</v>
      </c>
      <c r="BS16" s="117">
        <v>7454</v>
      </c>
      <c r="BT16" s="50">
        <v>2161</v>
      </c>
      <c r="BU16" s="117">
        <v>5753</v>
      </c>
      <c r="BV16" s="50">
        <v>1821</v>
      </c>
      <c r="BW16" s="117">
        <v>28535</v>
      </c>
      <c r="BX16" s="50">
        <v>4647</v>
      </c>
      <c r="BY16" s="117">
        <v>11247</v>
      </c>
      <c r="BZ16" s="50">
        <v>1767</v>
      </c>
      <c r="CA16" s="117">
        <v>718</v>
      </c>
      <c r="CB16" s="50">
        <v>632</v>
      </c>
      <c r="CC16" s="52" t="s">
        <v>4</v>
      </c>
      <c r="CD16" s="117">
        <v>8312</v>
      </c>
      <c r="CE16" s="50">
        <v>2220</v>
      </c>
      <c r="CF16" s="117">
        <v>3059</v>
      </c>
      <c r="CG16" s="50">
        <v>1059</v>
      </c>
      <c r="CH16" s="117">
        <v>20369</v>
      </c>
      <c r="CI16" s="50">
        <v>3127</v>
      </c>
      <c r="CJ16" s="117">
        <v>11697</v>
      </c>
      <c r="CK16" s="50">
        <v>2416</v>
      </c>
      <c r="CL16" s="117">
        <v>1487</v>
      </c>
      <c r="CM16" s="50">
        <v>836</v>
      </c>
      <c r="CN16" s="52" t="s">
        <v>4</v>
      </c>
      <c r="CO16" s="117">
        <v>1223</v>
      </c>
      <c r="CP16" s="50">
        <v>857</v>
      </c>
      <c r="CQ16" s="117">
        <v>2876</v>
      </c>
      <c r="CR16" s="50">
        <v>912</v>
      </c>
      <c r="CS16" s="117">
        <v>715</v>
      </c>
      <c r="CT16" s="50">
        <v>497</v>
      </c>
      <c r="CU16" s="117">
        <v>5670</v>
      </c>
      <c r="CV16" s="50">
        <v>1788</v>
      </c>
      <c r="CW16" s="117">
        <v>42142</v>
      </c>
      <c r="CX16" s="50">
        <v>5418</v>
      </c>
      <c r="CY16" s="52" t="s">
        <v>4</v>
      </c>
      <c r="CZ16" s="117">
        <v>9977</v>
      </c>
      <c r="DA16" s="50">
        <v>2441</v>
      </c>
      <c r="DB16" s="117">
        <v>892</v>
      </c>
      <c r="DC16" s="50">
        <v>547</v>
      </c>
      <c r="DD16" s="117">
        <v>13612</v>
      </c>
      <c r="DE16" s="50">
        <v>3015</v>
      </c>
      <c r="DF16" s="117">
        <v>29680</v>
      </c>
      <c r="DG16" s="50">
        <v>4801</v>
      </c>
      <c r="DH16" s="117">
        <v>1372</v>
      </c>
      <c r="DI16" s="50">
        <v>970</v>
      </c>
      <c r="DJ16" s="52" t="s">
        <v>4</v>
      </c>
      <c r="DK16" s="117">
        <v>4705</v>
      </c>
      <c r="DL16" s="50">
        <v>1437</v>
      </c>
      <c r="DM16" s="117">
        <v>1585</v>
      </c>
      <c r="DN16" s="50">
        <v>798</v>
      </c>
    </row>
    <row r="17" spans="1:118" x14ac:dyDescent="0.2">
      <c r="A17" s="52"/>
      <c r="B17" s="52"/>
      <c r="C17" s="52"/>
      <c r="D17" s="52"/>
      <c r="E17" s="117"/>
      <c r="F17" s="50"/>
      <c r="G17" s="117"/>
      <c r="H17" s="50"/>
      <c r="I17" s="117"/>
      <c r="J17" s="50"/>
      <c r="K17" s="117"/>
      <c r="L17" s="50"/>
      <c r="M17" s="117"/>
      <c r="N17" s="50"/>
      <c r="O17" s="52"/>
      <c r="P17" s="117"/>
      <c r="Q17" s="50"/>
      <c r="R17" s="117"/>
      <c r="S17" s="50"/>
      <c r="T17" s="117"/>
      <c r="U17" s="50"/>
      <c r="V17" s="117"/>
      <c r="W17" s="50"/>
      <c r="X17" s="117"/>
      <c r="Y17" s="50"/>
      <c r="Z17" s="52"/>
      <c r="AA17" s="117"/>
      <c r="AB17" s="50"/>
      <c r="AC17" s="117"/>
      <c r="AD17" s="50"/>
      <c r="AE17" s="117"/>
      <c r="AF17" s="50"/>
      <c r="AG17" s="117"/>
      <c r="AH17" s="50"/>
      <c r="AI17" s="117"/>
      <c r="AJ17" s="50"/>
      <c r="AK17" s="52"/>
      <c r="AL17" s="117"/>
      <c r="AM17" s="50"/>
      <c r="AN17" s="117"/>
      <c r="AO17" s="50"/>
      <c r="AP17" s="117"/>
      <c r="AQ17" s="50"/>
      <c r="AR17" s="117"/>
      <c r="AS17" s="50"/>
      <c r="AT17" s="117"/>
      <c r="AU17" s="50"/>
      <c r="AV17" s="52"/>
      <c r="AW17" s="117"/>
      <c r="AX17" s="50"/>
      <c r="AY17" s="117"/>
      <c r="AZ17" s="50"/>
      <c r="BA17" s="117"/>
      <c r="BB17" s="50"/>
      <c r="BC17" s="117"/>
      <c r="BD17" s="50"/>
      <c r="BE17" s="117"/>
      <c r="BF17" s="50"/>
      <c r="BG17" s="52"/>
      <c r="BH17" s="117"/>
      <c r="BI17" s="50"/>
      <c r="BJ17" s="117"/>
      <c r="BK17" s="50"/>
      <c r="BL17" s="117"/>
      <c r="BM17" s="50"/>
      <c r="BN17" s="117"/>
      <c r="BO17" s="50"/>
      <c r="BP17" s="117"/>
      <c r="BQ17" s="50"/>
      <c r="BR17" s="52"/>
      <c r="BS17" s="117"/>
      <c r="BT17" s="50"/>
      <c r="BU17" s="117"/>
      <c r="BV17" s="50"/>
      <c r="BW17" s="117"/>
      <c r="BX17" s="50"/>
      <c r="BY17" s="117"/>
      <c r="BZ17" s="50"/>
      <c r="CA17" s="117"/>
      <c r="CB17" s="50"/>
      <c r="CC17" s="52"/>
      <c r="CD17" s="117"/>
      <c r="CE17" s="50"/>
      <c r="CF17" s="117"/>
      <c r="CG17" s="50"/>
      <c r="CH17" s="117"/>
      <c r="CI17" s="50"/>
      <c r="CJ17" s="117"/>
      <c r="CK17" s="50"/>
      <c r="CL17" s="117"/>
      <c r="CM17" s="50"/>
      <c r="CN17" s="52"/>
      <c r="CO17" s="117"/>
      <c r="CP17" s="50"/>
      <c r="CQ17" s="117"/>
      <c r="CR17" s="50"/>
      <c r="CS17" s="117"/>
      <c r="CT17" s="50"/>
      <c r="CU17" s="117"/>
      <c r="CV17" s="50"/>
      <c r="CW17" s="117"/>
      <c r="CX17" s="50"/>
      <c r="CY17" s="52"/>
      <c r="CZ17" s="117"/>
      <c r="DA17" s="50"/>
      <c r="DB17" s="117"/>
      <c r="DC17" s="50"/>
      <c r="DD17" s="117"/>
      <c r="DE17" s="50"/>
      <c r="DF17" s="117"/>
      <c r="DG17" s="50"/>
      <c r="DH17" s="117"/>
      <c r="DI17" s="50"/>
      <c r="DJ17" s="52"/>
      <c r="DK17" s="117"/>
      <c r="DL17" s="50"/>
      <c r="DM17" s="117"/>
      <c r="DN17" s="50"/>
    </row>
    <row r="18" spans="1:118" x14ac:dyDescent="0.2">
      <c r="A18" s="52" t="s">
        <v>5</v>
      </c>
      <c r="B18" s="196">
        <f>INDEX($10:$10,1,MATCH($A18,$7:$7,0))-INDEX($E$12:$DN$77,MATCH($A18,$A$12:$A$77,0),MATCH($A18,$E$7:$DN$7,0))</f>
        <v>165958</v>
      </c>
      <c r="C18" s="196">
        <f t="shared" ref="C18:C22" si="3">SUM(E18,G18,I18,K18,M18,P18,R18,T18,V18,X18,AA18,AC18,AE18,AG18,AI18,AL18,AN18,AP18,AR18,AT18,AW18,AY18,BA18,BC18,BE18,BH18,BJ18,BL18,BN18,BP18,BS18,BU18,BW18,BY18,CA18,CD18,CF18,CH18,CJ18,CL18,CO18,CQ18,CS18,CU18,CW18,CZ18,DB18,DD18,DF18,DH18,DK18,DM18)-INDEX($E$12:$DN$77,MATCH($A18,$A$12:$A$77,0),MATCH($A18,$E$7:$DN$7,0))</f>
        <v>196685</v>
      </c>
      <c r="D18" s="196">
        <f t="shared" ref="D18:D22" si="4">C18-B18</f>
        <v>30727</v>
      </c>
      <c r="E18" s="117">
        <v>1243</v>
      </c>
      <c r="F18" s="50">
        <v>1446</v>
      </c>
      <c r="G18" s="117">
        <v>3330</v>
      </c>
      <c r="H18" s="50">
        <v>1808</v>
      </c>
      <c r="I18" s="117">
        <v>12096</v>
      </c>
      <c r="J18" s="50">
        <v>3181</v>
      </c>
      <c r="K18" s="117">
        <v>966</v>
      </c>
      <c r="L18" s="50">
        <v>638</v>
      </c>
      <c r="M18" s="117">
        <v>28890</v>
      </c>
      <c r="N18" s="50">
        <v>4526</v>
      </c>
      <c r="O18" s="52" t="s">
        <v>5</v>
      </c>
      <c r="P18" s="117">
        <v>730806</v>
      </c>
      <c r="Q18" s="50">
        <v>20834</v>
      </c>
      <c r="R18" s="117">
        <v>833</v>
      </c>
      <c r="S18" s="50">
        <v>365</v>
      </c>
      <c r="T18" s="117">
        <v>195</v>
      </c>
      <c r="U18" s="50">
        <v>220</v>
      </c>
      <c r="V18" s="117">
        <v>61</v>
      </c>
      <c r="W18" s="50">
        <v>100</v>
      </c>
      <c r="X18" s="117">
        <v>10469</v>
      </c>
      <c r="Y18" s="50">
        <v>3036</v>
      </c>
      <c r="Z18" s="52" t="s">
        <v>5</v>
      </c>
      <c r="AA18" s="117">
        <v>4467</v>
      </c>
      <c r="AB18" s="50">
        <v>2594</v>
      </c>
      <c r="AC18" s="117">
        <v>1861</v>
      </c>
      <c r="AD18" s="50">
        <v>897</v>
      </c>
      <c r="AE18" s="117">
        <v>2090</v>
      </c>
      <c r="AF18" s="50">
        <v>1031</v>
      </c>
      <c r="AG18" s="117">
        <v>5140</v>
      </c>
      <c r="AH18" s="50">
        <v>1348</v>
      </c>
      <c r="AI18" s="117">
        <v>3181</v>
      </c>
      <c r="AJ18" s="50">
        <v>1559</v>
      </c>
      <c r="AK18" s="52" t="s">
        <v>5</v>
      </c>
      <c r="AL18" s="117">
        <v>2420</v>
      </c>
      <c r="AM18" s="50">
        <v>1318</v>
      </c>
      <c r="AN18" s="117">
        <v>6085</v>
      </c>
      <c r="AO18" s="50">
        <v>2840</v>
      </c>
      <c r="AP18" s="117">
        <v>1418</v>
      </c>
      <c r="AQ18" s="50">
        <v>1043</v>
      </c>
      <c r="AR18" s="117">
        <v>2068</v>
      </c>
      <c r="AS18" s="50">
        <v>1073</v>
      </c>
      <c r="AT18" s="117">
        <v>597</v>
      </c>
      <c r="AU18" s="50">
        <v>414</v>
      </c>
      <c r="AV18" s="52" t="s">
        <v>5</v>
      </c>
      <c r="AW18" s="117">
        <v>1039</v>
      </c>
      <c r="AX18" s="50">
        <v>697</v>
      </c>
      <c r="AY18" s="117">
        <v>2460</v>
      </c>
      <c r="AZ18" s="50">
        <v>968</v>
      </c>
      <c r="BA18" s="117">
        <v>3498</v>
      </c>
      <c r="BB18" s="50">
        <v>2141</v>
      </c>
      <c r="BC18" s="117">
        <v>4067</v>
      </c>
      <c r="BD18" s="50">
        <v>1864</v>
      </c>
      <c r="BE18" s="117">
        <v>729</v>
      </c>
      <c r="BF18" s="50">
        <v>775</v>
      </c>
      <c r="BG18" s="52" t="s">
        <v>5</v>
      </c>
      <c r="BH18" s="117">
        <v>2967</v>
      </c>
      <c r="BI18" s="50">
        <v>1282</v>
      </c>
      <c r="BJ18" s="117">
        <v>2405</v>
      </c>
      <c r="BK18" s="50">
        <v>1143</v>
      </c>
      <c r="BL18" s="117">
        <v>3034</v>
      </c>
      <c r="BM18" s="50">
        <v>987</v>
      </c>
      <c r="BN18" s="117">
        <v>4453</v>
      </c>
      <c r="BO18" s="50">
        <v>1730</v>
      </c>
      <c r="BP18" s="117">
        <v>525</v>
      </c>
      <c r="BQ18" s="50">
        <v>371</v>
      </c>
      <c r="BR18" s="52" t="s">
        <v>5</v>
      </c>
      <c r="BS18" s="117">
        <v>2966</v>
      </c>
      <c r="BT18" s="50">
        <v>1769</v>
      </c>
      <c r="BU18" s="117">
        <v>8457</v>
      </c>
      <c r="BV18" s="50">
        <v>2265</v>
      </c>
      <c r="BW18" s="117">
        <v>3298</v>
      </c>
      <c r="BX18" s="50">
        <v>1322</v>
      </c>
      <c r="BY18" s="117">
        <v>4566</v>
      </c>
      <c r="BZ18" s="50">
        <v>2639</v>
      </c>
      <c r="CA18" s="117">
        <v>1438</v>
      </c>
      <c r="CB18" s="50">
        <v>645</v>
      </c>
      <c r="CC18" s="52" t="s">
        <v>5</v>
      </c>
      <c r="CD18" s="117">
        <v>3928</v>
      </c>
      <c r="CE18" s="50">
        <v>1514</v>
      </c>
      <c r="CF18" s="117">
        <v>3929</v>
      </c>
      <c r="CG18" s="50">
        <v>1533</v>
      </c>
      <c r="CH18" s="117">
        <v>4028</v>
      </c>
      <c r="CI18" s="50">
        <v>1608</v>
      </c>
      <c r="CJ18" s="117">
        <v>3788</v>
      </c>
      <c r="CK18" s="50">
        <v>1124</v>
      </c>
      <c r="CL18" s="117">
        <v>366</v>
      </c>
      <c r="CM18" s="50">
        <v>538</v>
      </c>
      <c r="CN18" s="52" t="s">
        <v>5</v>
      </c>
      <c r="CO18" s="117">
        <v>398</v>
      </c>
      <c r="CP18" s="50">
        <v>407</v>
      </c>
      <c r="CQ18" s="117">
        <v>2930</v>
      </c>
      <c r="CR18" s="50">
        <v>1350</v>
      </c>
      <c r="CS18" s="117">
        <v>1230</v>
      </c>
      <c r="CT18" s="50">
        <v>809</v>
      </c>
      <c r="CU18" s="117">
        <v>1665</v>
      </c>
      <c r="CV18" s="50">
        <v>1090</v>
      </c>
      <c r="CW18" s="117">
        <v>18276</v>
      </c>
      <c r="CX18" s="50">
        <v>3024</v>
      </c>
      <c r="CY18" s="52" t="s">
        <v>5</v>
      </c>
      <c r="CZ18" s="117">
        <v>5002</v>
      </c>
      <c r="DA18" s="50">
        <v>1870</v>
      </c>
      <c r="DB18" s="117">
        <v>322</v>
      </c>
      <c r="DC18" s="50">
        <v>249</v>
      </c>
      <c r="DD18" s="117">
        <v>3404</v>
      </c>
      <c r="DE18" s="50">
        <v>1143</v>
      </c>
      <c r="DF18" s="117">
        <v>4926</v>
      </c>
      <c r="DG18" s="50">
        <v>1946</v>
      </c>
      <c r="DH18" s="117">
        <v>455</v>
      </c>
      <c r="DI18" s="50">
        <v>453</v>
      </c>
      <c r="DJ18" s="52" t="s">
        <v>5</v>
      </c>
      <c r="DK18" s="117">
        <v>3492</v>
      </c>
      <c r="DL18" s="50">
        <v>1465</v>
      </c>
      <c r="DM18" s="117">
        <v>5234</v>
      </c>
      <c r="DN18" s="50">
        <v>1627</v>
      </c>
    </row>
    <row r="19" spans="1:118" x14ac:dyDescent="0.2">
      <c r="A19" s="52" t="s">
        <v>6</v>
      </c>
      <c r="B19" s="196">
        <f>INDEX($10:$10,1,MATCH($A19,$7:$7,0))-INDEX($E$12:$DN$77,MATCH($A19,$A$12:$A$77,0),MATCH($A19,$E$7:$DN$7,0))</f>
        <v>99363</v>
      </c>
      <c r="C19" s="196">
        <f t="shared" si="3"/>
        <v>82536</v>
      </c>
      <c r="D19" s="196">
        <f t="shared" si="4"/>
        <v>-16827</v>
      </c>
      <c r="E19" s="117">
        <v>139</v>
      </c>
      <c r="F19" s="50">
        <v>161</v>
      </c>
      <c r="G19" s="117">
        <v>1870</v>
      </c>
      <c r="H19" s="50">
        <v>1338</v>
      </c>
      <c r="I19" s="117">
        <v>977</v>
      </c>
      <c r="J19" s="50">
        <v>817</v>
      </c>
      <c r="K19" s="117">
        <v>0</v>
      </c>
      <c r="L19" s="50">
        <v>275</v>
      </c>
      <c r="M19" s="117">
        <v>2970</v>
      </c>
      <c r="N19" s="50">
        <v>1075</v>
      </c>
      <c r="O19" s="52" t="s">
        <v>6</v>
      </c>
      <c r="P19" s="117">
        <v>1133</v>
      </c>
      <c r="Q19" s="50">
        <v>796</v>
      </c>
      <c r="R19" s="117">
        <v>329373</v>
      </c>
      <c r="S19" s="50">
        <v>15685</v>
      </c>
      <c r="T19" s="117">
        <v>47</v>
      </c>
      <c r="U19" s="50">
        <v>78</v>
      </c>
      <c r="V19" s="117">
        <v>267</v>
      </c>
      <c r="W19" s="50">
        <v>253</v>
      </c>
      <c r="X19" s="117">
        <v>4573</v>
      </c>
      <c r="Y19" s="50">
        <v>1758</v>
      </c>
      <c r="Z19" s="52" t="s">
        <v>6</v>
      </c>
      <c r="AA19" s="117">
        <v>2852</v>
      </c>
      <c r="AB19" s="50">
        <v>1186</v>
      </c>
      <c r="AC19" s="117">
        <v>84</v>
      </c>
      <c r="AD19" s="50">
        <v>118</v>
      </c>
      <c r="AE19" s="117">
        <v>154</v>
      </c>
      <c r="AF19" s="50">
        <v>255</v>
      </c>
      <c r="AG19" s="117">
        <v>1296</v>
      </c>
      <c r="AH19" s="50">
        <v>736</v>
      </c>
      <c r="AI19" s="117">
        <v>220</v>
      </c>
      <c r="AJ19" s="50">
        <v>246</v>
      </c>
      <c r="AK19" s="52" t="s">
        <v>6</v>
      </c>
      <c r="AL19" s="117">
        <v>353</v>
      </c>
      <c r="AM19" s="50">
        <v>431</v>
      </c>
      <c r="AN19" s="117">
        <v>63</v>
      </c>
      <c r="AO19" s="50">
        <v>101</v>
      </c>
      <c r="AP19" s="117">
        <v>379</v>
      </c>
      <c r="AQ19" s="50">
        <v>504</v>
      </c>
      <c r="AR19" s="117">
        <v>357</v>
      </c>
      <c r="AS19" s="50">
        <v>397</v>
      </c>
      <c r="AT19" s="117">
        <v>1410</v>
      </c>
      <c r="AU19" s="50">
        <v>901</v>
      </c>
      <c r="AV19" s="52" t="s">
        <v>6</v>
      </c>
      <c r="AW19" s="117">
        <v>915</v>
      </c>
      <c r="AX19" s="50">
        <v>735</v>
      </c>
      <c r="AY19" s="117">
        <v>11231</v>
      </c>
      <c r="AZ19" s="50">
        <v>1968</v>
      </c>
      <c r="BA19" s="117">
        <v>2062</v>
      </c>
      <c r="BB19" s="50">
        <v>1157</v>
      </c>
      <c r="BC19" s="117">
        <v>797</v>
      </c>
      <c r="BD19" s="50">
        <v>510</v>
      </c>
      <c r="BE19" s="117">
        <v>0</v>
      </c>
      <c r="BF19" s="50">
        <v>275</v>
      </c>
      <c r="BG19" s="52" t="s">
        <v>6</v>
      </c>
      <c r="BH19" s="117">
        <v>307</v>
      </c>
      <c r="BI19" s="50">
        <v>420</v>
      </c>
      <c r="BJ19" s="117">
        <v>0</v>
      </c>
      <c r="BK19" s="50">
        <v>275</v>
      </c>
      <c r="BL19" s="117">
        <v>15</v>
      </c>
      <c r="BM19" s="50">
        <v>24</v>
      </c>
      <c r="BN19" s="117">
        <v>141</v>
      </c>
      <c r="BO19" s="50">
        <v>206</v>
      </c>
      <c r="BP19" s="117">
        <v>1431</v>
      </c>
      <c r="BQ19" s="50">
        <v>695</v>
      </c>
      <c r="BR19" s="52" t="s">
        <v>6</v>
      </c>
      <c r="BS19" s="117">
        <v>4669</v>
      </c>
      <c r="BT19" s="50">
        <v>1459</v>
      </c>
      <c r="BU19" s="117">
        <v>141</v>
      </c>
      <c r="BV19" s="50">
        <v>148</v>
      </c>
      <c r="BW19" s="117">
        <v>17271</v>
      </c>
      <c r="BX19" s="50">
        <v>3048</v>
      </c>
      <c r="BY19" s="117">
        <v>1679</v>
      </c>
      <c r="BZ19" s="50">
        <v>986</v>
      </c>
      <c r="CA19" s="117">
        <v>0</v>
      </c>
      <c r="CB19" s="50">
        <v>275</v>
      </c>
      <c r="CC19" s="52" t="s">
        <v>6</v>
      </c>
      <c r="CD19" s="117">
        <v>1269</v>
      </c>
      <c r="CE19" s="50">
        <v>830</v>
      </c>
      <c r="CF19" s="117">
        <v>58</v>
      </c>
      <c r="CG19" s="50">
        <v>76</v>
      </c>
      <c r="CH19" s="117">
        <v>58</v>
      </c>
      <c r="CI19" s="50">
        <v>98</v>
      </c>
      <c r="CJ19" s="117">
        <v>3036</v>
      </c>
      <c r="CK19" s="50">
        <v>1763</v>
      </c>
      <c r="CL19" s="117">
        <v>3690</v>
      </c>
      <c r="CM19" s="50">
        <v>1638</v>
      </c>
      <c r="CN19" s="52" t="s">
        <v>6</v>
      </c>
      <c r="CO19" s="117">
        <v>2758</v>
      </c>
      <c r="CP19" s="50">
        <v>1598</v>
      </c>
      <c r="CQ19" s="117">
        <v>978</v>
      </c>
      <c r="CR19" s="50">
        <v>657</v>
      </c>
      <c r="CS19" s="117">
        <v>61</v>
      </c>
      <c r="CT19" s="50">
        <v>103</v>
      </c>
      <c r="CU19" s="117">
        <v>375</v>
      </c>
      <c r="CV19" s="50">
        <v>342</v>
      </c>
      <c r="CW19" s="117">
        <v>2261</v>
      </c>
      <c r="CX19" s="50">
        <v>1227</v>
      </c>
      <c r="CY19" s="52" t="s">
        <v>6</v>
      </c>
      <c r="CZ19" s="117">
        <v>61</v>
      </c>
      <c r="DA19" s="50">
        <v>96</v>
      </c>
      <c r="DB19" s="117">
        <v>1557</v>
      </c>
      <c r="DC19" s="50">
        <v>1247</v>
      </c>
      <c r="DD19" s="117">
        <v>3606</v>
      </c>
      <c r="DE19" s="50">
        <v>1585</v>
      </c>
      <c r="DF19" s="117">
        <v>1127</v>
      </c>
      <c r="DG19" s="50">
        <v>1107</v>
      </c>
      <c r="DH19" s="117">
        <v>85</v>
      </c>
      <c r="DI19" s="50">
        <v>76</v>
      </c>
      <c r="DJ19" s="52" t="s">
        <v>6</v>
      </c>
      <c r="DK19" s="117">
        <v>1342</v>
      </c>
      <c r="DL19" s="50">
        <v>834</v>
      </c>
      <c r="DM19" s="117">
        <v>411</v>
      </c>
      <c r="DN19" s="50">
        <v>367</v>
      </c>
    </row>
    <row r="20" spans="1:118" x14ac:dyDescent="0.2">
      <c r="A20" s="52" t="s">
        <v>7</v>
      </c>
      <c r="B20" s="196">
        <f>INDEX($10:$10,1,MATCH($A20,$7:$7,0))-INDEX($E$12:$DN$77,MATCH($A20,$A$12:$A$77,0),MATCH($A20,$E$7:$DN$7,0))</f>
        <v>31543</v>
      </c>
      <c r="C20" s="196">
        <f t="shared" si="3"/>
        <v>42034</v>
      </c>
      <c r="D20" s="196">
        <f t="shared" si="4"/>
        <v>10491</v>
      </c>
      <c r="E20" s="117">
        <v>89</v>
      </c>
      <c r="F20" s="50">
        <v>155</v>
      </c>
      <c r="G20" s="117">
        <v>235</v>
      </c>
      <c r="H20" s="50">
        <v>286</v>
      </c>
      <c r="I20" s="117">
        <v>180</v>
      </c>
      <c r="J20" s="50">
        <v>185</v>
      </c>
      <c r="K20" s="117">
        <v>0</v>
      </c>
      <c r="L20" s="50">
        <v>263</v>
      </c>
      <c r="M20" s="117">
        <v>1294</v>
      </c>
      <c r="N20" s="50">
        <v>1147</v>
      </c>
      <c r="O20" s="52" t="s">
        <v>7</v>
      </c>
      <c r="P20" s="117">
        <v>399</v>
      </c>
      <c r="Q20" s="50">
        <v>407</v>
      </c>
      <c r="R20" s="117">
        <v>500</v>
      </c>
      <c r="S20" s="50">
        <v>349</v>
      </c>
      <c r="T20" s="117">
        <v>81102</v>
      </c>
      <c r="U20" s="50">
        <v>7583</v>
      </c>
      <c r="V20" s="117">
        <v>168</v>
      </c>
      <c r="W20" s="50">
        <v>172</v>
      </c>
      <c r="X20" s="117">
        <v>2029</v>
      </c>
      <c r="Y20" s="50">
        <v>806</v>
      </c>
      <c r="Z20" s="52" t="s">
        <v>7</v>
      </c>
      <c r="AA20" s="117">
        <v>1018</v>
      </c>
      <c r="AB20" s="50">
        <v>712</v>
      </c>
      <c r="AC20" s="117">
        <v>0</v>
      </c>
      <c r="AD20" s="50">
        <v>263</v>
      </c>
      <c r="AE20" s="117">
        <v>0</v>
      </c>
      <c r="AF20" s="50">
        <v>263</v>
      </c>
      <c r="AG20" s="117">
        <v>1287</v>
      </c>
      <c r="AH20" s="50">
        <v>973</v>
      </c>
      <c r="AI20" s="117">
        <v>547</v>
      </c>
      <c r="AJ20" s="50">
        <v>572</v>
      </c>
      <c r="AK20" s="52" t="s">
        <v>7</v>
      </c>
      <c r="AL20" s="117">
        <v>0</v>
      </c>
      <c r="AM20" s="50">
        <v>263</v>
      </c>
      <c r="AN20" s="117">
        <v>73</v>
      </c>
      <c r="AO20" s="50">
        <v>122</v>
      </c>
      <c r="AP20" s="117">
        <v>0</v>
      </c>
      <c r="AQ20" s="50">
        <v>263</v>
      </c>
      <c r="AR20" s="117">
        <v>472</v>
      </c>
      <c r="AS20" s="50">
        <v>502</v>
      </c>
      <c r="AT20" s="117">
        <v>58</v>
      </c>
      <c r="AU20" s="50">
        <v>98</v>
      </c>
      <c r="AV20" s="52" t="s">
        <v>7</v>
      </c>
      <c r="AW20" s="117">
        <v>8322</v>
      </c>
      <c r="AX20" s="50">
        <v>2590</v>
      </c>
      <c r="AY20" s="117">
        <v>1574</v>
      </c>
      <c r="AZ20" s="50">
        <v>2067</v>
      </c>
      <c r="BA20" s="117">
        <v>0</v>
      </c>
      <c r="BB20" s="50">
        <v>263</v>
      </c>
      <c r="BC20" s="117">
        <v>51</v>
      </c>
      <c r="BD20" s="50">
        <v>76</v>
      </c>
      <c r="BE20" s="117">
        <v>56</v>
      </c>
      <c r="BF20" s="50">
        <v>96</v>
      </c>
      <c r="BG20" s="52" t="s">
        <v>7</v>
      </c>
      <c r="BH20" s="117">
        <v>260</v>
      </c>
      <c r="BI20" s="50">
        <v>326</v>
      </c>
      <c r="BJ20" s="117">
        <v>0</v>
      </c>
      <c r="BK20" s="50">
        <v>263</v>
      </c>
      <c r="BL20" s="117">
        <v>0</v>
      </c>
      <c r="BM20" s="50">
        <v>263</v>
      </c>
      <c r="BN20" s="117">
        <v>135</v>
      </c>
      <c r="BO20" s="50">
        <v>228</v>
      </c>
      <c r="BP20" s="117">
        <v>304</v>
      </c>
      <c r="BQ20" s="50">
        <v>423</v>
      </c>
      <c r="BR20" s="52" t="s">
        <v>7</v>
      </c>
      <c r="BS20" s="117">
        <v>3323</v>
      </c>
      <c r="BT20" s="50">
        <v>1808</v>
      </c>
      <c r="BU20" s="117">
        <v>175</v>
      </c>
      <c r="BV20" s="50">
        <v>196</v>
      </c>
      <c r="BW20" s="117">
        <v>2966</v>
      </c>
      <c r="BX20" s="50">
        <v>1437</v>
      </c>
      <c r="BY20" s="117">
        <v>1200</v>
      </c>
      <c r="BZ20" s="50">
        <v>578</v>
      </c>
      <c r="CA20" s="117">
        <v>758</v>
      </c>
      <c r="CB20" s="50">
        <v>1168</v>
      </c>
      <c r="CC20" s="52" t="s">
        <v>7</v>
      </c>
      <c r="CD20" s="117">
        <v>86</v>
      </c>
      <c r="CE20" s="50">
        <v>99</v>
      </c>
      <c r="CF20" s="117">
        <v>38</v>
      </c>
      <c r="CG20" s="50">
        <v>64</v>
      </c>
      <c r="CH20" s="117">
        <v>0</v>
      </c>
      <c r="CI20" s="50">
        <v>263</v>
      </c>
      <c r="CJ20" s="117">
        <v>8892</v>
      </c>
      <c r="CK20" s="50">
        <v>1609</v>
      </c>
      <c r="CL20" s="117">
        <v>406</v>
      </c>
      <c r="CM20" s="50">
        <v>346</v>
      </c>
      <c r="CN20" s="52" t="s">
        <v>7</v>
      </c>
      <c r="CO20" s="117">
        <v>0</v>
      </c>
      <c r="CP20" s="50">
        <v>263</v>
      </c>
      <c r="CQ20" s="117">
        <v>571</v>
      </c>
      <c r="CR20" s="50">
        <v>530</v>
      </c>
      <c r="CS20" s="117">
        <v>0</v>
      </c>
      <c r="CT20" s="50">
        <v>263</v>
      </c>
      <c r="CU20" s="117">
        <v>170</v>
      </c>
      <c r="CV20" s="50">
        <v>285</v>
      </c>
      <c r="CW20" s="117">
        <v>520</v>
      </c>
      <c r="CX20" s="50">
        <v>348</v>
      </c>
      <c r="CY20" s="52" t="s">
        <v>7</v>
      </c>
      <c r="CZ20" s="117">
        <v>0</v>
      </c>
      <c r="DA20" s="50">
        <v>263</v>
      </c>
      <c r="DB20" s="117">
        <v>0</v>
      </c>
      <c r="DC20" s="50">
        <v>263</v>
      </c>
      <c r="DD20" s="117">
        <v>2983</v>
      </c>
      <c r="DE20" s="50">
        <v>1274</v>
      </c>
      <c r="DF20" s="117">
        <v>550</v>
      </c>
      <c r="DG20" s="50">
        <v>584</v>
      </c>
      <c r="DH20" s="117">
        <v>92</v>
      </c>
      <c r="DI20" s="50">
        <v>145</v>
      </c>
      <c r="DJ20" s="52" t="s">
        <v>7</v>
      </c>
      <c r="DK20" s="117">
        <v>144</v>
      </c>
      <c r="DL20" s="50">
        <v>235</v>
      </c>
      <c r="DM20" s="117">
        <v>109</v>
      </c>
      <c r="DN20" s="50">
        <v>179</v>
      </c>
    </row>
    <row r="21" spans="1:118" x14ac:dyDescent="0.2">
      <c r="A21" s="52" t="s">
        <v>8</v>
      </c>
      <c r="B21" s="196">
        <f>INDEX($10:$10,1,MATCH($A21,$7:$7,0))-INDEX($E$12:$DN$77,MATCH($A21,$A$12:$A$77,0),MATCH($A21,$E$7:$DN$7,0))</f>
        <v>58964</v>
      </c>
      <c r="C21" s="196">
        <f t="shared" si="3"/>
        <v>44699</v>
      </c>
      <c r="D21" s="196">
        <f t="shared" si="4"/>
        <v>-14265</v>
      </c>
      <c r="E21" s="117">
        <v>103</v>
      </c>
      <c r="F21" s="50">
        <v>140</v>
      </c>
      <c r="G21" s="117">
        <v>230</v>
      </c>
      <c r="H21" s="50">
        <v>272</v>
      </c>
      <c r="I21" s="117">
        <v>509</v>
      </c>
      <c r="J21" s="50">
        <v>476</v>
      </c>
      <c r="K21" s="117">
        <v>35</v>
      </c>
      <c r="L21" s="50">
        <v>60</v>
      </c>
      <c r="M21" s="117">
        <v>1688</v>
      </c>
      <c r="N21" s="50">
        <v>646</v>
      </c>
      <c r="O21" s="52" t="s">
        <v>8</v>
      </c>
      <c r="P21" s="117">
        <v>360</v>
      </c>
      <c r="Q21" s="50">
        <v>306</v>
      </c>
      <c r="R21" s="117">
        <v>919</v>
      </c>
      <c r="S21" s="50">
        <v>634</v>
      </c>
      <c r="T21" s="117">
        <v>981</v>
      </c>
      <c r="U21" s="50">
        <v>721</v>
      </c>
      <c r="V21" s="117">
        <v>63313</v>
      </c>
      <c r="W21" s="50">
        <v>5969</v>
      </c>
      <c r="X21" s="117">
        <v>1650</v>
      </c>
      <c r="Y21" s="50">
        <v>708</v>
      </c>
      <c r="Z21" s="52" t="s">
        <v>8</v>
      </c>
      <c r="AA21" s="117">
        <v>709</v>
      </c>
      <c r="AB21" s="50">
        <v>437</v>
      </c>
      <c r="AC21" s="117">
        <v>355</v>
      </c>
      <c r="AD21" s="50">
        <v>521</v>
      </c>
      <c r="AE21" s="117">
        <v>79</v>
      </c>
      <c r="AF21" s="50">
        <v>135</v>
      </c>
      <c r="AG21" s="117">
        <v>877</v>
      </c>
      <c r="AH21" s="50">
        <v>451</v>
      </c>
      <c r="AI21" s="117">
        <v>137</v>
      </c>
      <c r="AJ21" s="50">
        <v>137</v>
      </c>
      <c r="AK21" s="52" t="s">
        <v>8</v>
      </c>
      <c r="AL21" s="117">
        <v>139</v>
      </c>
      <c r="AM21" s="50">
        <v>173</v>
      </c>
      <c r="AN21" s="117">
        <v>364</v>
      </c>
      <c r="AO21" s="50">
        <v>360</v>
      </c>
      <c r="AP21" s="117">
        <v>0</v>
      </c>
      <c r="AQ21" s="50">
        <v>296</v>
      </c>
      <c r="AR21" s="117">
        <v>484</v>
      </c>
      <c r="AS21" s="50">
        <v>679</v>
      </c>
      <c r="AT21" s="117">
        <v>0</v>
      </c>
      <c r="AU21" s="50">
        <v>296</v>
      </c>
      <c r="AV21" s="52" t="s">
        <v>8</v>
      </c>
      <c r="AW21" s="117">
        <v>12275</v>
      </c>
      <c r="AX21" s="50">
        <v>2507</v>
      </c>
      <c r="AY21" s="117">
        <v>1523</v>
      </c>
      <c r="AZ21" s="50">
        <v>665</v>
      </c>
      <c r="BA21" s="117">
        <v>895</v>
      </c>
      <c r="BB21" s="50">
        <v>778</v>
      </c>
      <c r="BC21" s="117">
        <v>300</v>
      </c>
      <c r="BD21" s="50">
        <v>277</v>
      </c>
      <c r="BE21" s="117">
        <v>91</v>
      </c>
      <c r="BF21" s="50">
        <v>114</v>
      </c>
      <c r="BG21" s="52" t="s">
        <v>8</v>
      </c>
      <c r="BH21" s="117">
        <v>179</v>
      </c>
      <c r="BI21" s="50">
        <v>229</v>
      </c>
      <c r="BJ21" s="117">
        <v>65</v>
      </c>
      <c r="BK21" s="50">
        <v>108</v>
      </c>
      <c r="BL21" s="117">
        <v>0</v>
      </c>
      <c r="BM21" s="50">
        <v>296</v>
      </c>
      <c r="BN21" s="117">
        <v>0</v>
      </c>
      <c r="BO21" s="50">
        <v>296</v>
      </c>
      <c r="BP21" s="117">
        <v>230</v>
      </c>
      <c r="BQ21" s="50">
        <v>191</v>
      </c>
      <c r="BR21" s="52" t="s">
        <v>8</v>
      </c>
      <c r="BS21" s="117">
        <v>1160</v>
      </c>
      <c r="BT21" s="50">
        <v>628</v>
      </c>
      <c r="BU21" s="117">
        <v>51</v>
      </c>
      <c r="BV21" s="50">
        <v>84</v>
      </c>
      <c r="BW21" s="117">
        <v>3974</v>
      </c>
      <c r="BX21" s="50">
        <v>1310</v>
      </c>
      <c r="BY21" s="117">
        <v>1370</v>
      </c>
      <c r="BZ21" s="50">
        <v>428</v>
      </c>
      <c r="CA21" s="117">
        <v>0</v>
      </c>
      <c r="CB21" s="50">
        <v>296</v>
      </c>
      <c r="CC21" s="52" t="s">
        <v>8</v>
      </c>
      <c r="CD21" s="117">
        <v>966</v>
      </c>
      <c r="CE21" s="50">
        <v>514</v>
      </c>
      <c r="CF21" s="117">
        <v>109</v>
      </c>
      <c r="CG21" s="50">
        <v>122</v>
      </c>
      <c r="CH21" s="117">
        <v>412</v>
      </c>
      <c r="CI21" s="50">
        <v>340</v>
      </c>
      <c r="CJ21" s="117">
        <v>1880</v>
      </c>
      <c r="CK21" s="50">
        <v>795</v>
      </c>
      <c r="CL21" s="117">
        <v>165</v>
      </c>
      <c r="CM21" s="50">
        <v>135</v>
      </c>
      <c r="CN21" s="52" t="s">
        <v>8</v>
      </c>
      <c r="CO21" s="117">
        <v>336</v>
      </c>
      <c r="CP21" s="50">
        <v>249</v>
      </c>
      <c r="CQ21" s="117">
        <v>608</v>
      </c>
      <c r="CR21" s="50">
        <v>391</v>
      </c>
      <c r="CS21" s="117">
        <v>0</v>
      </c>
      <c r="CT21" s="50">
        <v>296</v>
      </c>
      <c r="CU21" s="117">
        <v>35</v>
      </c>
      <c r="CV21" s="50">
        <v>59</v>
      </c>
      <c r="CW21" s="117">
        <v>711</v>
      </c>
      <c r="CX21" s="50">
        <v>430</v>
      </c>
      <c r="CY21" s="52" t="s">
        <v>8</v>
      </c>
      <c r="CZ21" s="117">
        <v>0</v>
      </c>
      <c r="DA21" s="50">
        <v>296</v>
      </c>
      <c r="DB21" s="117">
        <v>0</v>
      </c>
      <c r="DC21" s="50">
        <v>296</v>
      </c>
      <c r="DD21" s="117">
        <v>6828</v>
      </c>
      <c r="DE21" s="50">
        <v>1362</v>
      </c>
      <c r="DF21" s="117">
        <v>296</v>
      </c>
      <c r="DG21" s="50">
        <v>302</v>
      </c>
      <c r="DH21" s="117">
        <v>424</v>
      </c>
      <c r="DI21" s="50">
        <v>233</v>
      </c>
      <c r="DJ21" s="52" t="s">
        <v>8</v>
      </c>
      <c r="DK21" s="117">
        <v>197</v>
      </c>
      <c r="DL21" s="50">
        <v>165</v>
      </c>
      <c r="DM21" s="117">
        <v>0</v>
      </c>
      <c r="DN21" s="50">
        <v>296</v>
      </c>
    </row>
    <row r="22" spans="1:118" x14ac:dyDescent="0.2">
      <c r="A22" s="52" t="s">
        <v>9</v>
      </c>
      <c r="B22" s="196">
        <f>INDEX($10:$10,1,MATCH($A22,$7:$7,0))-INDEX($E$12:$DN$77,MATCH($A22,$A$12:$A$77,0),MATCH($A22,$E$7:$DN$7,0))</f>
        <v>514421</v>
      </c>
      <c r="C22" s="196">
        <f t="shared" si="3"/>
        <v>505550</v>
      </c>
      <c r="D22" s="196">
        <f t="shared" si="4"/>
        <v>-8871</v>
      </c>
      <c r="E22" s="117">
        <v>13116</v>
      </c>
      <c r="F22" s="50">
        <v>3282</v>
      </c>
      <c r="G22" s="117">
        <v>10734</v>
      </c>
      <c r="H22" s="50">
        <v>4124</v>
      </c>
      <c r="I22" s="117">
        <v>4501</v>
      </c>
      <c r="J22" s="50">
        <v>1310</v>
      </c>
      <c r="K22" s="117">
        <v>4368</v>
      </c>
      <c r="L22" s="50">
        <v>1971</v>
      </c>
      <c r="M22" s="117">
        <v>18241</v>
      </c>
      <c r="N22" s="50">
        <v>4301</v>
      </c>
      <c r="O22" s="52" t="s">
        <v>9</v>
      </c>
      <c r="P22" s="117">
        <v>8511</v>
      </c>
      <c r="Q22" s="50">
        <v>2987</v>
      </c>
      <c r="R22" s="117">
        <v>11058</v>
      </c>
      <c r="S22" s="50">
        <v>1740</v>
      </c>
      <c r="T22" s="117">
        <v>1680</v>
      </c>
      <c r="U22" s="50">
        <v>862</v>
      </c>
      <c r="V22" s="117">
        <v>2100</v>
      </c>
      <c r="W22" s="50">
        <v>1324</v>
      </c>
      <c r="X22" s="117">
        <v>2332650</v>
      </c>
      <c r="Y22" s="50">
        <v>44001</v>
      </c>
      <c r="Z22" s="52" t="s">
        <v>9</v>
      </c>
      <c r="AA22" s="117">
        <v>47089</v>
      </c>
      <c r="AB22" s="50">
        <v>6214</v>
      </c>
      <c r="AC22" s="117">
        <v>1763</v>
      </c>
      <c r="AD22" s="50">
        <v>880</v>
      </c>
      <c r="AE22" s="117">
        <v>1911</v>
      </c>
      <c r="AF22" s="50">
        <v>980</v>
      </c>
      <c r="AG22" s="117">
        <v>14902</v>
      </c>
      <c r="AH22" s="50">
        <v>3069</v>
      </c>
      <c r="AI22" s="117">
        <v>13681</v>
      </c>
      <c r="AJ22" s="50">
        <v>2861</v>
      </c>
      <c r="AK22" s="52" t="s">
        <v>9</v>
      </c>
      <c r="AL22" s="117">
        <v>2431</v>
      </c>
      <c r="AM22" s="50">
        <v>1083</v>
      </c>
      <c r="AN22" s="117">
        <v>3928</v>
      </c>
      <c r="AO22" s="50">
        <v>1769</v>
      </c>
      <c r="AP22" s="117">
        <v>5697</v>
      </c>
      <c r="AQ22" s="50">
        <v>1721</v>
      </c>
      <c r="AR22" s="117">
        <v>6223</v>
      </c>
      <c r="AS22" s="50">
        <v>1775</v>
      </c>
      <c r="AT22" s="117">
        <v>2845</v>
      </c>
      <c r="AU22" s="50">
        <v>970</v>
      </c>
      <c r="AV22" s="52" t="s">
        <v>9</v>
      </c>
      <c r="AW22" s="117">
        <v>10660</v>
      </c>
      <c r="AX22" s="50">
        <v>2445</v>
      </c>
      <c r="AY22" s="117">
        <v>15203</v>
      </c>
      <c r="AZ22" s="50">
        <v>2762</v>
      </c>
      <c r="BA22" s="117">
        <v>19062</v>
      </c>
      <c r="BB22" s="50">
        <v>3351</v>
      </c>
      <c r="BC22" s="117">
        <v>4374</v>
      </c>
      <c r="BD22" s="50">
        <v>1765</v>
      </c>
      <c r="BE22" s="117">
        <v>3751</v>
      </c>
      <c r="BF22" s="50">
        <v>1513</v>
      </c>
      <c r="BG22" s="52" t="s">
        <v>9</v>
      </c>
      <c r="BH22" s="117">
        <v>4673</v>
      </c>
      <c r="BI22" s="50">
        <v>1631</v>
      </c>
      <c r="BJ22" s="117">
        <v>538</v>
      </c>
      <c r="BK22" s="50">
        <v>542</v>
      </c>
      <c r="BL22" s="117">
        <v>612</v>
      </c>
      <c r="BM22" s="50">
        <v>537</v>
      </c>
      <c r="BN22" s="117">
        <v>2938</v>
      </c>
      <c r="BO22" s="50">
        <v>1771</v>
      </c>
      <c r="BP22" s="117">
        <v>2213</v>
      </c>
      <c r="BQ22" s="50">
        <v>947</v>
      </c>
      <c r="BR22" s="52" t="s">
        <v>9</v>
      </c>
      <c r="BS22" s="117">
        <v>26070</v>
      </c>
      <c r="BT22" s="50">
        <v>4342</v>
      </c>
      <c r="BU22" s="117">
        <v>2806</v>
      </c>
      <c r="BV22" s="50">
        <v>1404</v>
      </c>
      <c r="BW22" s="117">
        <v>57995</v>
      </c>
      <c r="BX22" s="50">
        <v>7414</v>
      </c>
      <c r="BY22" s="117">
        <v>22320</v>
      </c>
      <c r="BZ22" s="50">
        <v>3711</v>
      </c>
      <c r="CA22" s="117">
        <v>227</v>
      </c>
      <c r="CB22" s="50">
        <v>284</v>
      </c>
      <c r="CC22" s="52" t="s">
        <v>9</v>
      </c>
      <c r="CD22" s="117">
        <v>23501</v>
      </c>
      <c r="CE22" s="50">
        <v>5278</v>
      </c>
      <c r="CF22" s="117">
        <v>3548</v>
      </c>
      <c r="CG22" s="50">
        <v>1503</v>
      </c>
      <c r="CH22" s="117">
        <v>3286</v>
      </c>
      <c r="CI22" s="50">
        <v>1343</v>
      </c>
      <c r="CJ22" s="117">
        <v>21401</v>
      </c>
      <c r="CK22" s="50">
        <v>2925</v>
      </c>
      <c r="CL22" s="117">
        <v>15862</v>
      </c>
      <c r="CM22" s="50">
        <v>3160</v>
      </c>
      <c r="CN22" s="52" t="s">
        <v>9</v>
      </c>
      <c r="CO22" s="117">
        <v>2371</v>
      </c>
      <c r="CP22" s="50">
        <v>1122</v>
      </c>
      <c r="CQ22" s="117">
        <v>7876</v>
      </c>
      <c r="CR22" s="50">
        <v>2197</v>
      </c>
      <c r="CS22" s="117">
        <v>1931</v>
      </c>
      <c r="CT22" s="50">
        <v>1608</v>
      </c>
      <c r="CU22" s="117">
        <v>10889</v>
      </c>
      <c r="CV22" s="50">
        <v>2472</v>
      </c>
      <c r="CW22" s="117">
        <v>25181</v>
      </c>
      <c r="CX22" s="50">
        <v>3976</v>
      </c>
      <c r="CY22" s="52" t="s">
        <v>9</v>
      </c>
      <c r="CZ22" s="117">
        <v>1185</v>
      </c>
      <c r="DA22" s="50">
        <v>738</v>
      </c>
      <c r="DB22" s="117">
        <v>2283</v>
      </c>
      <c r="DC22" s="50">
        <v>1376</v>
      </c>
      <c r="DD22" s="117">
        <v>23510</v>
      </c>
      <c r="DE22" s="50">
        <v>4110</v>
      </c>
      <c r="DF22" s="117">
        <v>6198</v>
      </c>
      <c r="DG22" s="50">
        <v>2807</v>
      </c>
      <c r="DH22" s="117">
        <v>2179</v>
      </c>
      <c r="DI22" s="50">
        <v>822</v>
      </c>
      <c r="DJ22" s="52" t="s">
        <v>9</v>
      </c>
      <c r="DK22" s="117">
        <v>5633</v>
      </c>
      <c r="DL22" s="50">
        <v>1987</v>
      </c>
      <c r="DM22" s="117">
        <v>495</v>
      </c>
      <c r="DN22" s="50">
        <v>429</v>
      </c>
    </row>
    <row r="23" spans="1:118" x14ac:dyDescent="0.2">
      <c r="A23" s="52"/>
      <c r="B23" s="196"/>
      <c r="C23" s="196"/>
      <c r="D23" s="196"/>
      <c r="E23" s="117"/>
      <c r="F23" s="50"/>
      <c r="G23" s="117"/>
      <c r="H23" s="50"/>
      <c r="I23" s="117"/>
      <c r="J23" s="50"/>
      <c r="K23" s="117"/>
      <c r="L23" s="50"/>
      <c r="M23" s="117"/>
      <c r="N23" s="50"/>
      <c r="O23" s="52"/>
      <c r="P23" s="117"/>
      <c r="Q23" s="50"/>
      <c r="R23" s="117"/>
      <c r="S23" s="50"/>
      <c r="T23" s="117"/>
      <c r="U23" s="50"/>
      <c r="V23" s="117"/>
      <c r="W23" s="50"/>
      <c r="X23" s="117"/>
      <c r="Y23" s="50"/>
      <c r="Z23" s="52"/>
      <c r="AA23" s="117"/>
      <c r="AB23" s="50"/>
      <c r="AC23" s="117"/>
      <c r="AD23" s="50"/>
      <c r="AE23" s="117"/>
      <c r="AF23" s="50"/>
      <c r="AG23" s="117"/>
      <c r="AH23" s="50"/>
      <c r="AI23" s="117"/>
      <c r="AJ23" s="50"/>
      <c r="AK23" s="52"/>
      <c r="AL23" s="117"/>
      <c r="AM23" s="50"/>
      <c r="AN23" s="117"/>
      <c r="AO23" s="50"/>
      <c r="AP23" s="117"/>
      <c r="AQ23" s="50"/>
      <c r="AR23" s="117"/>
      <c r="AS23" s="50"/>
      <c r="AT23" s="117"/>
      <c r="AU23" s="50"/>
      <c r="AV23" s="52"/>
      <c r="AW23" s="117"/>
      <c r="AX23" s="50"/>
      <c r="AY23" s="117"/>
      <c r="AZ23" s="50"/>
      <c r="BA23" s="117"/>
      <c r="BB23" s="50"/>
      <c r="BC23" s="117"/>
      <c r="BD23" s="50"/>
      <c r="BE23" s="117"/>
      <c r="BF23" s="50"/>
      <c r="BG23" s="52"/>
      <c r="BH23" s="117"/>
      <c r="BI23" s="50"/>
      <c r="BJ23" s="117"/>
      <c r="BK23" s="50"/>
      <c r="BL23" s="117"/>
      <c r="BM23" s="50"/>
      <c r="BN23" s="117"/>
      <c r="BO23" s="50"/>
      <c r="BP23" s="117"/>
      <c r="BQ23" s="50"/>
      <c r="BR23" s="52"/>
      <c r="BS23" s="117"/>
      <c r="BT23" s="50"/>
      <c r="BU23" s="117"/>
      <c r="BV23" s="50"/>
      <c r="BW23" s="117"/>
      <c r="BX23" s="50"/>
      <c r="BY23" s="117"/>
      <c r="BZ23" s="50"/>
      <c r="CA23" s="117"/>
      <c r="CB23" s="50"/>
      <c r="CC23" s="52"/>
      <c r="CD23" s="117"/>
      <c r="CE23" s="50"/>
      <c r="CF23" s="117"/>
      <c r="CG23" s="50"/>
      <c r="CH23" s="117"/>
      <c r="CI23" s="50"/>
      <c r="CJ23" s="117"/>
      <c r="CK23" s="50"/>
      <c r="CL23" s="117"/>
      <c r="CM23" s="50"/>
      <c r="CN23" s="52"/>
      <c r="CO23" s="117"/>
      <c r="CP23" s="50"/>
      <c r="CQ23" s="117"/>
      <c r="CR23" s="50"/>
      <c r="CS23" s="117"/>
      <c r="CT23" s="50"/>
      <c r="CU23" s="117"/>
      <c r="CV23" s="50"/>
      <c r="CW23" s="117"/>
      <c r="CX23" s="50"/>
      <c r="CY23" s="52"/>
      <c r="CZ23" s="117"/>
      <c r="DA23" s="50"/>
      <c r="DB23" s="117"/>
      <c r="DC23" s="50"/>
      <c r="DD23" s="117"/>
      <c r="DE23" s="50"/>
      <c r="DF23" s="117"/>
      <c r="DG23" s="50"/>
      <c r="DH23" s="117"/>
      <c r="DI23" s="50"/>
      <c r="DJ23" s="52"/>
      <c r="DK23" s="117"/>
      <c r="DL23" s="50"/>
      <c r="DM23" s="117"/>
      <c r="DN23" s="50"/>
    </row>
    <row r="24" spans="1:118" x14ac:dyDescent="0.2">
      <c r="A24" s="52" t="s">
        <v>10</v>
      </c>
      <c r="B24" s="196">
        <f>INDEX($10:$10,1,MATCH($A24,$7:$7,0))-INDEX($E$12:$DN$77,MATCH($A24,$A$12:$A$77,0),MATCH($A24,$E$7:$DN$7,0))</f>
        <v>257697</v>
      </c>
      <c r="C24" s="196">
        <f t="shared" ref="C24:C28" si="5">SUM(E24,G24,I24,K24,M24,P24,R24,T24,V24,X24,AA24,AC24,AE24,AG24,AI24,AL24,AN24,AP24,AR24,AT24,AW24,AY24,BA24,BC24,BE24,BH24,BJ24,BL24,BN24,BP24,BS24,BU24,BW24,BY24,CA24,CD24,CF24,CH24,CJ24,CL24,CO24,CQ24,CS24,CU24,CW24,CZ24,DB24,DD24,DF24,DH24,DK24,DM24)-INDEX($E$12:$DN$77,MATCH($A24,$A$12:$A$77,0),MATCH($A24,$E$7:$DN$7,0))</f>
        <v>291054</v>
      </c>
      <c r="D24" s="196">
        <f t="shared" ref="D24:D28" si="6">C24-B24</f>
        <v>33357</v>
      </c>
      <c r="E24" s="117">
        <v>20484</v>
      </c>
      <c r="F24" s="50">
        <v>4348</v>
      </c>
      <c r="G24" s="117">
        <v>2734</v>
      </c>
      <c r="H24" s="50">
        <v>1543</v>
      </c>
      <c r="I24" s="117">
        <v>4337</v>
      </c>
      <c r="J24" s="50">
        <v>1984</v>
      </c>
      <c r="K24" s="117">
        <v>2193</v>
      </c>
      <c r="L24" s="50">
        <v>1229</v>
      </c>
      <c r="M24" s="117">
        <v>14254</v>
      </c>
      <c r="N24" s="50">
        <v>3138</v>
      </c>
      <c r="O24" s="52" t="s">
        <v>10</v>
      </c>
      <c r="P24" s="117">
        <v>2724</v>
      </c>
      <c r="Q24" s="50">
        <v>1077</v>
      </c>
      <c r="R24" s="117">
        <v>2106</v>
      </c>
      <c r="S24" s="50">
        <v>1543</v>
      </c>
      <c r="T24" s="117">
        <v>438</v>
      </c>
      <c r="U24" s="50">
        <v>319</v>
      </c>
      <c r="V24" s="117">
        <v>2248</v>
      </c>
      <c r="W24" s="50">
        <v>1450</v>
      </c>
      <c r="X24" s="117">
        <v>49921</v>
      </c>
      <c r="Y24" s="50">
        <v>6422</v>
      </c>
      <c r="Z24" s="52" t="s">
        <v>10</v>
      </c>
      <c r="AA24" s="117">
        <v>1321837</v>
      </c>
      <c r="AB24" s="50">
        <v>32053</v>
      </c>
      <c r="AC24" s="117">
        <v>1167</v>
      </c>
      <c r="AD24" s="50">
        <v>722</v>
      </c>
      <c r="AE24" s="117">
        <v>1590</v>
      </c>
      <c r="AF24" s="50">
        <v>1062</v>
      </c>
      <c r="AG24" s="117">
        <v>10721</v>
      </c>
      <c r="AH24" s="50">
        <v>4025</v>
      </c>
      <c r="AI24" s="117">
        <v>3932</v>
      </c>
      <c r="AJ24" s="50">
        <v>1349</v>
      </c>
      <c r="AK24" s="52" t="s">
        <v>10</v>
      </c>
      <c r="AL24" s="117">
        <v>2108</v>
      </c>
      <c r="AM24" s="50">
        <v>1065</v>
      </c>
      <c r="AN24" s="117">
        <v>1486</v>
      </c>
      <c r="AO24" s="50">
        <v>797</v>
      </c>
      <c r="AP24" s="117">
        <v>3726</v>
      </c>
      <c r="AQ24" s="50">
        <v>1514</v>
      </c>
      <c r="AR24" s="117">
        <v>7971</v>
      </c>
      <c r="AS24" s="50">
        <v>3124</v>
      </c>
      <c r="AT24" s="117">
        <v>107</v>
      </c>
      <c r="AU24" s="50">
        <v>131</v>
      </c>
      <c r="AV24" s="52" t="s">
        <v>10</v>
      </c>
      <c r="AW24" s="117">
        <v>5157</v>
      </c>
      <c r="AX24" s="50">
        <v>2289</v>
      </c>
      <c r="AY24" s="117">
        <v>5234</v>
      </c>
      <c r="AZ24" s="50">
        <v>2304</v>
      </c>
      <c r="BA24" s="117">
        <v>7049</v>
      </c>
      <c r="BB24" s="50">
        <v>2322</v>
      </c>
      <c r="BC24" s="117">
        <v>1481</v>
      </c>
      <c r="BD24" s="50">
        <v>619</v>
      </c>
      <c r="BE24" s="117">
        <v>4020</v>
      </c>
      <c r="BF24" s="50">
        <v>1549</v>
      </c>
      <c r="BG24" s="52" t="s">
        <v>10</v>
      </c>
      <c r="BH24" s="117">
        <v>3889</v>
      </c>
      <c r="BI24" s="50">
        <v>1936</v>
      </c>
      <c r="BJ24" s="117">
        <v>234</v>
      </c>
      <c r="BK24" s="50">
        <v>262</v>
      </c>
      <c r="BL24" s="117">
        <v>915</v>
      </c>
      <c r="BM24" s="50">
        <v>642</v>
      </c>
      <c r="BN24" s="117">
        <v>806</v>
      </c>
      <c r="BO24" s="50">
        <v>479</v>
      </c>
      <c r="BP24" s="117">
        <v>808</v>
      </c>
      <c r="BQ24" s="50">
        <v>658</v>
      </c>
      <c r="BR24" s="52" t="s">
        <v>10</v>
      </c>
      <c r="BS24" s="117">
        <v>8398</v>
      </c>
      <c r="BT24" s="50">
        <v>2504</v>
      </c>
      <c r="BU24" s="117">
        <v>827</v>
      </c>
      <c r="BV24" s="50">
        <v>621</v>
      </c>
      <c r="BW24" s="117">
        <v>19851</v>
      </c>
      <c r="BX24" s="50">
        <v>4720</v>
      </c>
      <c r="BY24" s="117">
        <v>16136</v>
      </c>
      <c r="BZ24" s="50">
        <v>3467</v>
      </c>
      <c r="CA24" s="117">
        <v>301</v>
      </c>
      <c r="CB24" s="50">
        <v>290</v>
      </c>
      <c r="CC24" s="52" t="s">
        <v>10</v>
      </c>
      <c r="CD24" s="117">
        <v>8167</v>
      </c>
      <c r="CE24" s="50">
        <v>2580</v>
      </c>
      <c r="CF24" s="117">
        <v>2269</v>
      </c>
      <c r="CG24" s="50">
        <v>1147</v>
      </c>
      <c r="CH24" s="117">
        <v>1019</v>
      </c>
      <c r="CI24" s="50">
        <v>708</v>
      </c>
      <c r="CJ24" s="117">
        <v>7752</v>
      </c>
      <c r="CK24" s="50">
        <v>1992</v>
      </c>
      <c r="CL24" s="117">
        <v>1465</v>
      </c>
      <c r="CM24" s="50">
        <v>1045</v>
      </c>
      <c r="CN24" s="52" t="s">
        <v>10</v>
      </c>
      <c r="CO24" s="117">
        <v>340</v>
      </c>
      <c r="CP24" s="50">
        <v>275</v>
      </c>
      <c r="CQ24" s="117">
        <v>14310</v>
      </c>
      <c r="CR24" s="50">
        <v>3084</v>
      </c>
      <c r="CS24" s="117">
        <v>280</v>
      </c>
      <c r="CT24" s="50">
        <v>394</v>
      </c>
      <c r="CU24" s="117">
        <v>12138</v>
      </c>
      <c r="CV24" s="50">
        <v>2877</v>
      </c>
      <c r="CW24" s="117">
        <v>17148</v>
      </c>
      <c r="CX24" s="50">
        <v>3963</v>
      </c>
      <c r="CY24" s="52" t="s">
        <v>10</v>
      </c>
      <c r="CZ24" s="117">
        <v>682</v>
      </c>
      <c r="DA24" s="50">
        <v>594</v>
      </c>
      <c r="DB24" s="117">
        <v>341</v>
      </c>
      <c r="DC24" s="50">
        <v>467</v>
      </c>
      <c r="DD24" s="117">
        <v>8531</v>
      </c>
      <c r="DE24" s="50">
        <v>2631</v>
      </c>
      <c r="DF24" s="117">
        <v>2626</v>
      </c>
      <c r="DG24" s="50">
        <v>1268</v>
      </c>
      <c r="DH24" s="117">
        <v>1460</v>
      </c>
      <c r="DI24" s="50">
        <v>1521</v>
      </c>
      <c r="DJ24" s="52" t="s">
        <v>10</v>
      </c>
      <c r="DK24" s="117">
        <v>2623</v>
      </c>
      <c r="DL24" s="50">
        <v>1273</v>
      </c>
      <c r="DM24" s="117">
        <v>550</v>
      </c>
      <c r="DN24" s="50">
        <v>525</v>
      </c>
    </row>
    <row r="25" spans="1:118" x14ac:dyDescent="0.2">
      <c r="A25" s="52" t="s">
        <v>11</v>
      </c>
      <c r="B25" s="196">
        <f>INDEX($10:$10,1,MATCH($A25,$7:$7,0))-INDEX($E$12:$DN$77,MATCH($A25,$A$12:$A$77,0),MATCH($A25,$E$7:$DN$7,0))</f>
        <v>56356</v>
      </c>
      <c r="C25" s="196">
        <f t="shared" si="5"/>
        <v>55700</v>
      </c>
      <c r="D25" s="196">
        <f t="shared" si="6"/>
        <v>-656</v>
      </c>
      <c r="E25" s="117">
        <v>502</v>
      </c>
      <c r="F25" s="50">
        <v>572</v>
      </c>
      <c r="G25" s="117">
        <v>1050</v>
      </c>
      <c r="H25" s="50">
        <v>1127</v>
      </c>
      <c r="I25" s="117">
        <v>2669</v>
      </c>
      <c r="J25" s="50">
        <v>2393</v>
      </c>
      <c r="K25" s="117">
        <v>1322</v>
      </c>
      <c r="L25" s="50">
        <v>1153</v>
      </c>
      <c r="M25" s="117">
        <v>12820</v>
      </c>
      <c r="N25" s="50">
        <v>3207</v>
      </c>
      <c r="O25" s="52" t="s">
        <v>11</v>
      </c>
      <c r="P25" s="117">
        <v>1273</v>
      </c>
      <c r="Q25" s="50">
        <v>811</v>
      </c>
      <c r="R25" s="117">
        <v>123</v>
      </c>
      <c r="S25" s="50">
        <v>142</v>
      </c>
      <c r="T25" s="117">
        <v>0</v>
      </c>
      <c r="U25" s="50">
        <v>275</v>
      </c>
      <c r="V25" s="117">
        <v>0</v>
      </c>
      <c r="W25" s="50">
        <v>275</v>
      </c>
      <c r="X25" s="117">
        <v>2761</v>
      </c>
      <c r="Y25" s="50">
        <v>1294</v>
      </c>
      <c r="Z25" s="52" t="s">
        <v>11</v>
      </c>
      <c r="AA25" s="117">
        <v>1639</v>
      </c>
      <c r="AB25" s="50">
        <v>1736</v>
      </c>
      <c r="AC25" s="117">
        <v>129678</v>
      </c>
      <c r="AD25" s="50">
        <v>10400</v>
      </c>
      <c r="AE25" s="117">
        <v>564</v>
      </c>
      <c r="AF25" s="50">
        <v>629</v>
      </c>
      <c r="AG25" s="117">
        <v>123</v>
      </c>
      <c r="AH25" s="50">
        <v>133</v>
      </c>
      <c r="AI25" s="117">
        <v>217</v>
      </c>
      <c r="AJ25" s="50">
        <v>212</v>
      </c>
      <c r="AK25" s="52" t="s">
        <v>11</v>
      </c>
      <c r="AL25" s="117">
        <v>52</v>
      </c>
      <c r="AM25" s="50">
        <v>90</v>
      </c>
      <c r="AN25" s="117">
        <v>397</v>
      </c>
      <c r="AO25" s="50">
        <v>590</v>
      </c>
      <c r="AP25" s="117">
        <v>339</v>
      </c>
      <c r="AQ25" s="50">
        <v>274</v>
      </c>
      <c r="AR25" s="117">
        <v>143</v>
      </c>
      <c r="AS25" s="50">
        <v>140</v>
      </c>
      <c r="AT25" s="117">
        <v>370</v>
      </c>
      <c r="AU25" s="50">
        <v>410</v>
      </c>
      <c r="AV25" s="52" t="s">
        <v>11</v>
      </c>
      <c r="AW25" s="117">
        <v>1811</v>
      </c>
      <c r="AX25" s="50">
        <v>940</v>
      </c>
      <c r="AY25" s="117">
        <v>283</v>
      </c>
      <c r="AZ25" s="50">
        <v>309</v>
      </c>
      <c r="BA25" s="117">
        <v>520</v>
      </c>
      <c r="BB25" s="50">
        <v>431</v>
      </c>
      <c r="BC25" s="117">
        <v>949</v>
      </c>
      <c r="BD25" s="50">
        <v>1071</v>
      </c>
      <c r="BE25" s="117">
        <v>274</v>
      </c>
      <c r="BF25" s="50">
        <v>283</v>
      </c>
      <c r="BG25" s="52" t="s">
        <v>11</v>
      </c>
      <c r="BH25" s="117">
        <v>389</v>
      </c>
      <c r="BI25" s="50">
        <v>440</v>
      </c>
      <c r="BJ25" s="117">
        <v>151</v>
      </c>
      <c r="BK25" s="50">
        <v>239</v>
      </c>
      <c r="BL25" s="117">
        <v>0</v>
      </c>
      <c r="BM25" s="50">
        <v>275</v>
      </c>
      <c r="BN25" s="117">
        <v>1338</v>
      </c>
      <c r="BO25" s="50">
        <v>648</v>
      </c>
      <c r="BP25" s="117">
        <v>428</v>
      </c>
      <c r="BQ25" s="50">
        <v>400</v>
      </c>
      <c r="BR25" s="52" t="s">
        <v>11</v>
      </c>
      <c r="BS25" s="117">
        <v>762</v>
      </c>
      <c r="BT25" s="50">
        <v>665</v>
      </c>
      <c r="BU25" s="117">
        <v>165</v>
      </c>
      <c r="BV25" s="50">
        <v>161</v>
      </c>
      <c r="BW25" s="117">
        <v>933</v>
      </c>
      <c r="BX25" s="50">
        <v>616</v>
      </c>
      <c r="BY25" s="117">
        <v>2346</v>
      </c>
      <c r="BZ25" s="50">
        <v>1803</v>
      </c>
      <c r="CA25" s="117">
        <v>0</v>
      </c>
      <c r="CB25" s="50">
        <v>275</v>
      </c>
      <c r="CC25" s="52" t="s">
        <v>11</v>
      </c>
      <c r="CD25" s="117">
        <v>571</v>
      </c>
      <c r="CE25" s="50">
        <v>493</v>
      </c>
      <c r="CF25" s="117">
        <v>1248</v>
      </c>
      <c r="CG25" s="50">
        <v>1126</v>
      </c>
      <c r="CH25" s="117">
        <v>388</v>
      </c>
      <c r="CI25" s="50">
        <v>319</v>
      </c>
      <c r="CJ25" s="117">
        <v>1602</v>
      </c>
      <c r="CK25" s="50">
        <v>1166</v>
      </c>
      <c r="CL25" s="117">
        <v>209</v>
      </c>
      <c r="CM25" s="50">
        <v>286</v>
      </c>
      <c r="CN25" s="52" t="s">
        <v>11</v>
      </c>
      <c r="CO25" s="117">
        <v>562</v>
      </c>
      <c r="CP25" s="50">
        <v>996</v>
      </c>
      <c r="CQ25" s="117">
        <v>433</v>
      </c>
      <c r="CR25" s="50">
        <v>323</v>
      </c>
      <c r="CS25" s="117">
        <v>137</v>
      </c>
      <c r="CT25" s="50">
        <v>230</v>
      </c>
      <c r="CU25" s="117">
        <v>104</v>
      </c>
      <c r="CV25" s="50">
        <v>179</v>
      </c>
      <c r="CW25" s="117">
        <v>3571</v>
      </c>
      <c r="CX25" s="50">
        <v>1533</v>
      </c>
      <c r="CY25" s="52" t="s">
        <v>11</v>
      </c>
      <c r="CZ25" s="117">
        <v>442</v>
      </c>
      <c r="DA25" s="50">
        <v>502</v>
      </c>
      <c r="DB25" s="117">
        <v>128</v>
      </c>
      <c r="DC25" s="50">
        <v>227</v>
      </c>
      <c r="DD25" s="117">
        <v>4045</v>
      </c>
      <c r="DE25" s="50">
        <v>2124</v>
      </c>
      <c r="DF25" s="117">
        <v>4254</v>
      </c>
      <c r="DG25" s="50">
        <v>1766</v>
      </c>
      <c r="DH25" s="117">
        <v>42</v>
      </c>
      <c r="DI25" s="50">
        <v>71</v>
      </c>
      <c r="DJ25" s="52" t="s">
        <v>11</v>
      </c>
      <c r="DK25" s="117">
        <v>748</v>
      </c>
      <c r="DL25" s="50">
        <v>759</v>
      </c>
      <c r="DM25" s="117">
        <v>503</v>
      </c>
      <c r="DN25" s="50">
        <v>803</v>
      </c>
    </row>
    <row r="26" spans="1:118" x14ac:dyDescent="0.2">
      <c r="A26" s="52" t="s">
        <v>12</v>
      </c>
      <c r="B26" s="196">
        <f>INDEX($10:$10,1,MATCH($A26,$7:$7,0))-INDEX($E$12:$DN$77,MATCH($A26,$A$12:$A$77,0),MATCH($A26,$E$7:$DN$7,0))</f>
        <v>59116</v>
      </c>
      <c r="C26" s="196">
        <f t="shared" si="5"/>
        <v>64954</v>
      </c>
      <c r="D26" s="196">
        <f t="shared" si="6"/>
        <v>5838</v>
      </c>
      <c r="E26" s="117">
        <v>80</v>
      </c>
      <c r="F26" s="50">
        <v>136</v>
      </c>
      <c r="G26" s="117">
        <v>1390</v>
      </c>
      <c r="H26" s="50">
        <v>882</v>
      </c>
      <c r="I26" s="117">
        <v>2109</v>
      </c>
      <c r="J26" s="50">
        <v>1025</v>
      </c>
      <c r="K26" s="117">
        <v>751</v>
      </c>
      <c r="L26" s="50">
        <v>749</v>
      </c>
      <c r="M26" s="117">
        <v>10492</v>
      </c>
      <c r="N26" s="50">
        <v>3079</v>
      </c>
      <c r="O26" s="52" t="s">
        <v>12</v>
      </c>
      <c r="P26" s="117">
        <v>746</v>
      </c>
      <c r="Q26" s="50">
        <v>608</v>
      </c>
      <c r="R26" s="117">
        <v>233</v>
      </c>
      <c r="S26" s="50">
        <v>225</v>
      </c>
      <c r="T26" s="117">
        <v>0</v>
      </c>
      <c r="U26" s="50">
        <v>259</v>
      </c>
      <c r="V26" s="117">
        <v>0</v>
      </c>
      <c r="W26" s="50">
        <v>259</v>
      </c>
      <c r="X26" s="117">
        <v>1049</v>
      </c>
      <c r="Y26" s="50">
        <v>690</v>
      </c>
      <c r="Z26" s="52" t="s">
        <v>12</v>
      </c>
      <c r="AA26" s="117">
        <v>1428</v>
      </c>
      <c r="AB26" s="50">
        <v>872</v>
      </c>
      <c r="AC26" s="117">
        <v>60</v>
      </c>
      <c r="AD26" s="50">
        <v>103</v>
      </c>
      <c r="AE26" s="117">
        <v>222369</v>
      </c>
      <c r="AF26" s="50">
        <v>11359</v>
      </c>
      <c r="AG26" s="117">
        <v>1691</v>
      </c>
      <c r="AH26" s="50">
        <v>1030</v>
      </c>
      <c r="AI26" s="117">
        <v>219</v>
      </c>
      <c r="AJ26" s="50">
        <v>275</v>
      </c>
      <c r="AK26" s="52" t="s">
        <v>12</v>
      </c>
      <c r="AL26" s="117">
        <v>425</v>
      </c>
      <c r="AM26" s="50">
        <v>387</v>
      </c>
      <c r="AN26" s="117">
        <v>578</v>
      </c>
      <c r="AO26" s="50">
        <v>736</v>
      </c>
      <c r="AP26" s="117">
        <v>62</v>
      </c>
      <c r="AQ26" s="50">
        <v>108</v>
      </c>
      <c r="AR26" s="117">
        <v>314</v>
      </c>
      <c r="AS26" s="50">
        <v>258</v>
      </c>
      <c r="AT26" s="117">
        <v>0</v>
      </c>
      <c r="AU26" s="50">
        <v>259</v>
      </c>
      <c r="AV26" s="52" t="s">
        <v>12</v>
      </c>
      <c r="AW26" s="117">
        <v>216</v>
      </c>
      <c r="AX26" s="50">
        <v>215</v>
      </c>
      <c r="AY26" s="117">
        <v>424</v>
      </c>
      <c r="AZ26" s="50">
        <v>583</v>
      </c>
      <c r="BA26" s="117">
        <v>779</v>
      </c>
      <c r="BB26" s="50">
        <v>988</v>
      </c>
      <c r="BC26" s="117">
        <v>1554</v>
      </c>
      <c r="BD26" s="50">
        <v>1023</v>
      </c>
      <c r="BE26" s="117">
        <v>19</v>
      </c>
      <c r="BF26" s="50">
        <v>34</v>
      </c>
      <c r="BG26" s="52" t="s">
        <v>12</v>
      </c>
      <c r="BH26" s="117">
        <v>140</v>
      </c>
      <c r="BI26" s="50">
        <v>247</v>
      </c>
      <c r="BJ26" s="117">
        <v>2025</v>
      </c>
      <c r="BK26" s="50">
        <v>1012</v>
      </c>
      <c r="BL26" s="117">
        <v>82</v>
      </c>
      <c r="BM26" s="50">
        <v>125</v>
      </c>
      <c r="BN26" s="117">
        <v>2390</v>
      </c>
      <c r="BO26" s="50">
        <v>862</v>
      </c>
      <c r="BP26" s="117">
        <v>26</v>
      </c>
      <c r="BQ26" s="50">
        <v>48</v>
      </c>
      <c r="BR26" s="52" t="s">
        <v>12</v>
      </c>
      <c r="BS26" s="117">
        <v>0</v>
      </c>
      <c r="BT26" s="50">
        <v>259</v>
      </c>
      <c r="BU26" s="117">
        <v>904</v>
      </c>
      <c r="BV26" s="50">
        <v>625</v>
      </c>
      <c r="BW26" s="117">
        <v>814</v>
      </c>
      <c r="BX26" s="50">
        <v>582</v>
      </c>
      <c r="BY26" s="117">
        <v>507</v>
      </c>
      <c r="BZ26" s="50">
        <v>421</v>
      </c>
      <c r="CA26" s="117">
        <v>611</v>
      </c>
      <c r="CB26" s="50">
        <v>491</v>
      </c>
      <c r="CC26" s="52" t="s">
        <v>12</v>
      </c>
      <c r="CD26" s="117">
        <v>288</v>
      </c>
      <c r="CE26" s="50">
        <v>357</v>
      </c>
      <c r="CF26" s="117">
        <v>393</v>
      </c>
      <c r="CG26" s="50">
        <v>512</v>
      </c>
      <c r="CH26" s="117">
        <v>7300</v>
      </c>
      <c r="CI26" s="50">
        <v>2512</v>
      </c>
      <c r="CJ26" s="117">
        <v>288</v>
      </c>
      <c r="CK26" s="50">
        <v>264</v>
      </c>
      <c r="CL26" s="117">
        <v>163</v>
      </c>
      <c r="CM26" s="50">
        <v>232</v>
      </c>
      <c r="CN26" s="52" t="s">
        <v>12</v>
      </c>
      <c r="CO26" s="117">
        <v>0</v>
      </c>
      <c r="CP26" s="50">
        <v>259</v>
      </c>
      <c r="CQ26" s="117">
        <v>0</v>
      </c>
      <c r="CR26" s="50">
        <v>259</v>
      </c>
      <c r="CS26" s="117">
        <v>408</v>
      </c>
      <c r="CT26" s="50">
        <v>365</v>
      </c>
      <c r="CU26" s="117">
        <v>129</v>
      </c>
      <c r="CV26" s="50">
        <v>212</v>
      </c>
      <c r="CW26" s="117">
        <v>1125</v>
      </c>
      <c r="CX26" s="50">
        <v>573</v>
      </c>
      <c r="CY26" s="52" t="s">
        <v>12</v>
      </c>
      <c r="CZ26" s="117">
        <v>10142</v>
      </c>
      <c r="DA26" s="50">
        <v>3004</v>
      </c>
      <c r="DB26" s="117">
        <v>288</v>
      </c>
      <c r="DC26" s="50">
        <v>393</v>
      </c>
      <c r="DD26" s="117">
        <v>325</v>
      </c>
      <c r="DE26" s="50">
        <v>317</v>
      </c>
      <c r="DF26" s="117">
        <v>9480</v>
      </c>
      <c r="DG26" s="50">
        <v>2038</v>
      </c>
      <c r="DH26" s="117">
        <v>0</v>
      </c>
      <c r="DI26" s="50">
        <v>259</v>
      </c>
      <c r="DJ26" s="52" t="s">
        <v>12</v>
      </c>
      <c r="DK26" s="117">
        <v>547</v>
      </c>
      <c r="DL26" s="50">
        <v>427</v>
      </c>
      <c r="DM26" s="117">
        <v>1960</v>
      </c>
      <c r="DN26" s="50">
        <v>1221</v>
      </c>
    </row>
    <row r="27" spans="1:118" x14ac:dyDescent="0.2">
      <c r="A27" s="52" t="s">
        <v>13</v>
      </c>
      <c r="B27" s="196">
        <f>INDEX($10:$10,1,MATCH($A27,$7:$7,0))-INDEX($E$12:$DN$77,MATCH($A27,$A$12:$A$77,0),MATCH($A27,$E$7:$DN$7,0))</f>
        <v>301750</v>
      </c>
      <c r="C27" s="196">
        <f t="shared" si="5"/>
        <v>224726</v>
      </c>
      <c r="D27" s="196">
        <f t="shared" si="6"/>
        <v>-77024</v>
      </c>
      <c r="E27" s="117">
        <v>2029</v>
      </c>
      <c r="F27" s="50">
        <v>1207</v>
      </c>
      <c r="G27" s="117">
        <v>1694</v>
      </c>
      <c r="H27" s="50">
        <v>985</v>
      </c>
      <c r="I27" s="117">
        <v>4746</v>
      </c>
      <c r="J27" s="50">
        <v>1562</v>
      </c>
      <c r="K27" s="117">
        <v>2131</v>
      </c>
      <c r="L27" s="50">
        <v>829</v>
      </c>
      <c r="M27" s="117">
        <v>20722</v>
      </c>
      <c r="N27" s="50">
        <v>4268</v>
      </c>
      <c r="O27" s="52" t="s">
        <v>13</v>
      </c>
      <c r="P27" s="117">
        <v>4755</v>
      </c>
      <c r="Q27" s="50">
        <v>1893</v>
      </c>
      <c r="R27" s="117">
        <v>1404</v>
      </c>
      <c r="S27" s="50">
        <v>675</v>
      </c>
      <c r="T27" s="117">
        <v>218</v>
      </c>
      <c r="U27" s="50">
        <v>154</v>
      </c>
      <c r="V27" s="117">
        <v>1134</v>
      </c>
      <c r="W27" s="50">
        <v>594</v>
      </c>
      <c r="X27" s="117">
        <v>14444</v>
      </c>
      <c r="Y27" s="50">
        <v>2698</v>
      </c>
      <c r="Z27" s="52" t="s">
        <v>13</v>
      </c>
      <c r="AA27" s="117">
        <v>6446</v>
      </c>
      <c r="AB27" s="50">
        <v>1877</v>
      </c>
      <c r="AC27" s="117">
        <v>2682</v>
      </c>
      <c r="AD27" s="50">
        <v>1296</v>
      </c>
      <c r="AE27" s="117">
        <v>468</v>
      </c>
      <c r="AF27" s="50">
        <v>284</v>
      </c>
      <c r="AG27" s="117">
        <v>1444410</v>
      </c>
      <c r="AH27" s="50">
        <v>31867</v>
      </c>
      <c r="AI27" s="117">
        <v>22369</v>
      </c>
      <c r="AJ27" s="50">
        <v>3876</v>
      </c>
      <c r="AK27" s="52" t="s">
        <v>13</v>
      </c>
      <c r="AL27" s="117">
        <v>12054</v>
      </c>
      <c r="AM27" s="50">
        <v>2781</v>
      </c>
      <c r="AN27" s="117">
        <v>3067</v>
      </c>
      <c r="AO27" s="50">
        <v>1173</v>
      </c>
      <c r="AP27" s="117">
        <v>3735</v>
      </c>
      <c r="AQ27" s="50">
        <v>1747</v>
      </c>
      <c r="AR27" s="117">
        <v>1183</v>
      </c>
      <c r="AS27" s="50">
        <v>632</v>
      </c>
      <c r="AT27" s="117">
        <v>958</v>
      </c>
      <c r="AU27" s="50">
        <v>553</v>
      </c>
      <c r="AV27" s="52" t="s">
        <v>13</v>
      </c>
      <c r="AW27" s="117">
        <v>2067</v>
      </c>
      <c r="AX27" s="50">
        <v>778</v>
      </c>
      <c r="AY27" s="117">
        <v>3127</v>
      </c>
      <c r="AZ27" s="50">
        <v>1497</v>
      </c>
      <c r="BA27" s="117">
        <v>13892</v>
      </c>
      <c r="BB27" s="50">
        <v>2871</v>
      </c>
      <c r="BC27" s="117">
        <v>3956</v>
      </c>
      <c r="BD27" s="50">
        <v>1255</v>
      </c>
      <c r="BE27" s="117">
        <v>2844</v>
      </c>
      <c r="BF27" s="50">
        <v>1915</v>
      </c>
      <c r="BG27" s="52" t="s">
        <v>13</v>
      </c>
      <c r="BH27" s="117">
        <v>14256</v>
      </c>
      <c r="BI27" s="50">
        <v>2785</v>
      </c>
      <c r="BJ27" s="117">
        <v>184</v>
      </c>
      <c r="BK27" s="50">
        <v>212</v>
      </c>
      <c r="BL27" s="117">
        <v>1031</v>
      </c>
      <c r="BM27" s="50">
        <v>592</v>
      </c>
      <c r="BN27" s="117">
        <v>1001</v>
      </c>
      <c r="BO27" s="50">
        <v>459</v>
      </c>
      <c r="BP27" s="117">
        <v>125</v>
      </c>
      <c r="BQ27" s="50">
        <v>156</v>
      </c>
      <c r="BR27" s="52" t="s">
        <v>13</v>
      </c>
      <c r="BS27" s="117">
        <v>2738</v>
      </c>
      <c r="BT27" s="50">
        <v>2050</v>
      </c>
      <c r="BU27" s="117">
        <v>593</v>
      </c>
      <c r="BV27" s="50">
        <v>401</v>
      </c>
      <c r="BW27" s="117">
        <v>6620</v>
      </c>
      <c r="BX27" s="50">
        <v>1697</v>
      </c>
      <c r="BY27" s="117">
        <v>3611</v>
      </c>
      <c r="BZ27" s="50">
        <v>1523</v>
      </c>
      <c r="CA27" s="117">
        <v>536</v>
      </c>
      <c r="CB27" s="50">
        <v>437</v>
      </c>
      <c r="CC27" s="52" t="s">
        <v>13</v>
      </c>
      <c r="CD27" s="117">
        <v>7379</v>
      </c>
      <c r="CE27" s="50">
        <v>2051</v>
      </c>
      <c r="CF27" s="117">
        <v>1937</v>
      </c>
      <c r="CG27" s="50">
        <v>939</v>
      </c>
      <c r="CH27" s="117">
        <v>1171</v>
      </c>
      <c r="CI27" s="50">
        <v>643</v>
      </c>
      <c r="CJ27" s="117">
        <v>3511</v>
      </c>
      <c r="CK27" s="50">
        <v>1336</v>
      </c>
      <c r="CL27" s="117">
        <v>2478</v>
      </c>
      <c r="CM27" s="50">
        <v>1425</v>
      </c>
      <c r="CN27" s="52" t="s">
        <v>13</v>
      </c>
      <c r="CO27" s="117">
        <v>283</v>
      </c>
      <c r="CP27" s="50">
        <v>187</v>
      </c>
      <c r="CQ27" s="117">
        <v>1205</v>
      </c>
      <c r="CR27" s="50">
        <v>716</v>
      </c>
      <c r="CS27" s="117">
        <v>138</v>
      </c>
      <c r="CT27" s="50">
        <v>182</v>
      </c>
      <c r="CU27" s="117">
        <v>4054</v>
      </c>
      <c r="CV27" s="50">
        <v>1272</v>
      </c>
      <c r="CW27" s="117">
        <v>11031</v>
      </c>
      <c r="CX27" s="50">
        <v>2592</v>
      </c>
      <c r="CY27" s="52" t="s">
        <v>13</v>
      </c>
      <c r="CZ27" s="117">
        <v>1376</v>
      </c>
      <c r="DA27" s="50">
        <v>934</v>
      </c>
      <c r="DB27" s="117">
        <v>63</v>
      </c>
      <c r="DC27" s="50">
        <v>155</v>
      </c>
      <c r="DD27" s="117">
        <v>6530</v>
      </c>
      <c r="DE27" s="50">
        <v>1964</v>
      </c>
      <c r="DF27" s="117">
        <v>3383</v>
      </c>
      <c r="DG27" s="50">
        <v>1445</v>
      </c>
      <c r="DH27" s="117">
        <v>578</v>
      </c>
      <c r="DI27" s="50">
        <v>338</v>
      </c>
      <c r="DJ27" s="52" t="s">
        <v>13</v>
      </c>
      <c r="DK27" s="117">
        <v>16722</v>
      </c>
      <c r="DL27" s="50">
        <v>3677</v>
      </c>
      <c r="DM27" s="117">
        <v>67</v>
      </c>
      <c r="DN27" s="50">
        <v>118</v>
      </c>
    </row>
    <row r="28" spans="1:118" x14ac:dyDescent="0.2">
      <c r="A28" s="52" t="s">
        <v>14</v>
      </c>
      <c r="B28" s="196">
        <f>INDEX($10:$10,1,MATCH($A28,$7:$7,0))-INDEX($E$12:$DN$77,MATCH($A28,$A$12:$A$77,0),MATCH($A28,$E$7:$DN$7,0))</f>
        <v>132599</v>
      </c>
      <c r="C28" s="196">
        <f t="shared" si="5"/>
        <v>161065</v>
      </c>
      <c r="D28" s="196">
        <f t="shared" si="6"/>
        <v>28466</v>
      </c>
      <c r="E28" s="117">
        <v>713</v>
      </c>
      <c r="F28" s="50">
        <v>352</v>
      </c>
      <c r="G28" s="117">
        <v>509</v>
      </c>
      <c r="H28" s="50">
        <v>507</v>
      </c>
      <c r="I28" s="117">
        <v>4590</v>
      </c>
      <c r="J28" s="50">
        <v>1928</v>
      </c>
      <c r="K28" s="117">
        <v>935</v>
      </c>
      <c r="L28" s="50">
        <v>715</v>
      </c>
      <c r="M28" s="117">
        <v>7951</v>
      </c>
      <c r="N28" s="50">
        <v>2114</v>
      </c>
      <c r="O28" s="52" t="s">
        <v>14</v>
      </c>
      <c r="P28" s="117">
        <v>2774</v>
      </c>
      <c r="Q28" s="50">
        <v>1376</v>
      </c>
      <c r="R28" s="117">
        <v>967</v>
      </c>
      <c r="S28" s="50">
        <v>790</v>
      </c>
      <c r="T28" s="117">
        <v>0</v>
      </c>
      <c r="U28" s="50">
        <v>265</v>
      </c>
      <c r="V28" s="117">
        <v>285</v>
      </c>
      <c r="W28" s="50">
        <v>410</v>
      </c>
      <c r="X28" s="117">
        <v>9183</v>
      </c>
      <c r="Y28" s="50">
        <v>2394</v>
      </c>
      <c r="Z28" s="52" t="s">
        <v>14</v>
      </c>
      <c r="AA28" s="117">
        <v>4292</v>
      </c>
      <c r="AB28" s="50">
        <v>1429</v>
      </c>
      <c r="AC28" s="117">
        <v>361</v>
      </c>
      <c r="AD28" s="50">
        <v>347</v>
      </c>
      <c r="AE28" s="117">
        <v>373</v>
      </c>
      <c r="AF28" s="50">
        <v>491</v>
      </c>
      <c r="AG28" s="117">
        <v>34358</v>
      </c>
      <c r="AH28" s="50">
        <v>5085</v>
      </c>
      <c r="AI28" s="117">
        <v>832734</v>
      </c>
      <c r="AJ28" s="50">
        <v>24796</v>
      </c>
      <c r="AK28" s="52" t="s">
        <v>14</v>
      </c>
      <c r="AL28" s="117">
        <v>735</v>
      </c>
      <c r="AM28" s="50">
        <v>417</v>
      </c>
      <c r="AN28" s="117">
        <v>733</v>
      </c>
      <c r="AO28" s="50">
        <v>474</v>
      </c>
      <c r="AP28" s="117">
        <v>11707</v>
      </c>
      <c r="AQ28" s="50">
        <v>3304</v>
      </c>
      <c r="AR28" s="117">
        <v>1566</v>
      </c>
      <c r="AS28" s="50">
        <v>1055</v>
      </c>
      <c r="AT28" s="117">
        <v>146</v>
      </c>
      <c r="AU28" s="50">
        <v>219</v>
      </c>
      <c r="AV28" s="52" t="s">
        <v>14</v>
      </c>
      <c r="AW28" s="117">
        <v>2614</v>
      </c>
      <c r="AX28" s="50">
        <v>1754</v>
      </c>
      <c r="AY28" s="117">
        <v>1080</v>
      </c>
      <c r="AZ28" s="50">
        <v>793</v>
      </c>
      <c r="BA28" s="117">
        <v>13820</v>
      </c>
      <c r="BB28" s="50">
        <v>2757</v>
      </c>
      <c r="BC28" s="117">
        <v>903</v>
      </c>
      <c r="BD28" s="50">
        <v>503</v>
      </c>
      <c r="BE28" s="117">
        <v>1519</v>
      </c>
      <c r="BF28" s="50">
        <v>964</v>
      </c>
      <c r="BG28" s="52" t="s">
        <v>14</v>
      </c>
      <c r="BH28" s="117">
        <v>4007</v>
      </c>
      <c r="BI28" s="50">
        <v>1434</v>
      </c>
      <c r="BJ28" s="117">
        <v>280</v>
      </c>
      <c r="BK28" s="50">
        <v>314</v>
      </c>
      <c r="BL28" s="117">
        <v>625</v>
      </c>
      <c r="BM28" s="50">
        <v>468</v>
      </c>
      <c r="BN28" s="117">
        <v>1347</v>
      </c>
      <c r="BO28" s="50">
        <v>939</v>
      </c>
      <c r="BP28" s="117">
        <v>617</v>
      </c>
      <c r="BQ28" s="50">
        <v>479</v>
      </c>
      <c r="BR28" s="52" t="s">
        <v>14</v>
      </c>
      <c r="BS28" s="117">
        <v>1309</v>
      </c>
      <c r="BT28" s="50">
        <v>444</v>
      </c>
      <c r="BU28" s="117">
        <v>817</v>
      </c>
      <c r="BV28" s="50">
        <v>587</v>
      </c>
      <c r="BW28" s="117">
        <v>3395</v>
      </c>
      <c r="BX28" s="50">
        <v>1151</v>
      </c>
      <c r="BY28" s="117">
        <v>2443</v>
      </c>
      <c r="BZ28" s="50">
        <v>901</v>
      </c>
      <c r="CA28" s="117">
        <v>182</v>
      </c>
      <c r="CB28" s="50">
        <v>279</v>
      </c>
      <c r="CC28" s="52" t="s">
        <v>14</v>
      </c>
      <c r="CD28" s="117">
        <v>15522</v>
      </c>
      <c r="CE28" s="50">
        <v>2976</v>
      </c>
      <c r="CF28" s="117">
        <v>489</v>
      </c>
      <c r="CG28" s="50">
        <v>483</v>
      </c>
      <c r="CH28" s="117">
        <v>1972</v>
      </c>
      <c r="CI28" s="50">
        <v>1685</v>
      </c>
      <c r="CJ28" s="117">
        <v>4779</v>
      </c>
      <c r="CK28" s="50">
        <v>2960</v>
      </c>
      <c r="CL28" s="117">
        <v>190</v>
      </c>
      <c r="CM28" s="50">
        <v>181</v>
      </c>
      <c r="CN28" s="52" t="s">
        <v>14</v>
      </c>
      <c r="CO28" s="117">
        <v>71</v>
      </c>
      <c r="CP28" s="50">
        <v>116</v>
      </c>
      <c r="CQ28" s="117">
        <v>2910</v>
      </c>
      <c r="CR28" s="50">
        <v>1499</v>
      </c>
      <c r="CS28" s="117">
        <v>265</v>
      </c>
      <c r="CT28" s="50">
        <v>337</v>
      </c>
      <c r="CU28" s="117">
        <v>3236</v>
      </c>
      <c r="CV28" s="50">
        <v>1142</v>
      </c>
      <c r="CW28" s="117">
        <v>4633</v>
      </c>
      <c r="CX28" s="50">
        <v>1605</v>
      </c>
      <c r="CY28" s="52" t="s">
        <v>14</v>
      </c>
      <c r="CZ28" s="117">
        <v>599</v>
      </c>
      <c r="DA28" s="50">
        <v>361</v>
      </c>
      <c r="DB28" s="117">
        <v>101</v>
      </c>
      <c r="DC28" s="50">
        <v>159</v>
      </c>
      <c r="DD28" s="117">
        <v>2626</v>
      </c>
      <c r="DE28" s="50">
        <v>1050</v>
      </c>
      <c r="DF28" s="117">
        <v>1644</v>
      </c>
      <c r="DG28" s="50">
        <v>802</v>
      </c>
      <c r="DH28" s="117">
        <v>1255</v>
      </c>
      <c r="DI28" s="50">
        <v>594</v>
      </c>
      <c r="DJ28" s="52" t="s">
        <v>14</v>
      </c>
      <c r="DK28" s="117">
        <v>3637</v>
      </c>
      <c r="DL28" s="50">
        <v>1391</v>
      </c>
      <c r="DM28" s="117">
        <v>0</v>
      </c>
      <c r="DN28" s="50">
        <v>265</v>
      </c>
    </row>
    <row r="29" spans="1:118" x14ac:dyDescent="0.2">
      <c r="A29" s="52"/>
      <c r="B29" s="52"/>
      <c r="C29" s="52"/>
      <c r="D29" s="52"/>
      <c r="E29" s="117"/>
      <c r="F29" s="50"/>
      <c r="G29" s="117"/>
      <c r="H29" s="50"/>
      <c r="I29" s="117"/>
      <c r="J29" s="50"/>
      <c r="K29" s="117"/>
      <c r="L29" s="50"/>
      <c r="M29" s="117"/>
      <c r="N29" s="50"/>
      <c r="O29" s="52"/>
      <c r="P29" s="117"/>
      <c r="Q29" s="50"/>
      <c r="R29" s="117"/>
      <c r="S29" s="50"/>
      <c r="T29" s="117"/>
      <c r="U29" s="50"/>
      <c r="V29" s="117"/>
      <c r="W29" s="50"/>
      <c r="X29" s="117"/>
      <c r="Y29" s="50"/>
      <c r="Z29" s="52"/>
      <c r="AA29" s="117"/>
      <c r="AB29" s="50"/>
      <c r="AC29" s="117"/>
      <c r="AD29" s="50"/>
      <c r="AE29" s="117"/>
      <c r="AF29" s="50"/>
      <c r="AG29" s="117"/>
      <c r="AH29" s="50"/>
      <c r="AI29" s="117"/>
      <c r="AJ29" s="50"/>
      <c r="AK29" s="52"/>
      <c r="AL29" s="117"/>
      <c r="AM29" s="50"/>
      <c r="AN29" s="117"/>
      <c r="AO29" s="50"/>
      <c r="AP29" s="117"/>
      <c r="AQ29" s="50"/>
      <c r="AR29" s="117"/>
      <c r="AS29" s="50"/>
      <c r="AT29" s="117"/>
      <c r="AU29" s="50"/>
      <c r="AV29" s="52"/>
      <c r="AW29" s="117"/>
      <c r="AX29" s="50"/>
      <c r="AY29" s="117"/>
      <c r="AZ29" s="50"/>
      <c r="BA29" s="117"/>
      <c r="BB29" s="50"/>
      <c r="BC29" s="117"/>
      <c r="BD29" s="50"/>
      <c r="BE29" s="117"/>
      <c r="BF29" s="50"/>
      <c r="BG29" s="52"/>
      <c r="BH29" s="117"/>
      <c r="BI29" s="50"/>
      <c r="BJ29" s="117"/>
      <c r="BK29" s="50"/>
      <c r="BL29" s="117"/>
      <c r="BM29" s="50"/>
      <c r="BN29" s="117"/>
      <c r="BO29" s="50"/>
      <c r="BP29" s="117"/>
      <c r="BQ29" s="50"/>
      <c r="BR29" s="52"/>
      <c r="BS29" s="117"/>
      <c r="BT29" s="50"/>
      <c r="BU29" s="117"/>
      <c r="BV29" s="50"/>
      <c r="BW29" s="117"/>
      <c r="BX29" s="50"/>
      <c r="BY29" s="117"/>
      <c r="BZ29" s="50"/>
      <c r="CA29" s="117"/>
      <c r="CB29" s="50"/>
      <c r="CC29" s="52"/>
      <c r="CD29" s="117"/>
      <c r="CE29" s="50"/>
      <c r="CF29" s="117"/>
      <c r="CG29" s="50"/>
      <c r="CH29" s="117"/>
      <c r="CI29" s="50"/>
      <c r="CJ29" s="117"/>
      <c r="CK29" s="50"/>
      <c r="CL29" s="117"/>
      <c r="CM29" s="50"/>
      <c r="CN29" s="52"/>
      <c r="CO29" s="117"/>
      <c r="CP29" s="50"/>
      <c r="CQ29" s="117"/>
      <c r="CR29" s="50"/>
      <c r="CS29" s="117"/>
      <c r="CT29" s="50"/>
      <c r="CU29" s="117"/>
      <c r="CV29" s="50"/>
      <c r="CW29" s="117"/>
      <c r="CX29" s="50"/>
      <c r="CY29" s="52"/>
      <c r="CZ29" s="117"/>
      <c r="DA29" s="50"/>
      <c r="DB29" s="117"/>
      <c r="DC29" s="50"/>
      <c r="DD29" s="117"/>
      <c r="DE29" s="50"/>
      <c r="DF29" s="117"/>
      <c r="DG29" s="50"/>
      <c r="DH29" s="117"/>
      <c r="DI29" s="50"/>
      <c r="DJ29" s="52"/>
      <c r="DK29" s="117"/>
      <c r="DL29" s="50"/>
      <c r="DM29" s="117"/>
      <c r="DN29" s="50"/>
    </row>
    <row r="30" spans="1:118" x14ac:dyDescent="0.2">
      <c r="A30" s="52" t="s">
        <v>15</v>
      </c>
      <c r="B30" s="196">
        <f>INDEX($10:$10,1,MATCH($A30,$7:$7,0))-INDEX($E$12:$DN$77,MATCH($A30,$A$12:$A$77,0),MATCH($A30,$E$7:$DN$7,0))</f>
        <v>73294</v>
      </c>
      <c r="C30" s="196">
        <f t="shared" ref="C30:C34" si="7">SUM(E30,G30,I30,K30,M30,P30,R30,T30,V30,X30,AA30,AC30,AE30,AG30,AI30,AL30,AN30,AP30,AR30,AT30,AW30,AY30,BA30,BC30,BE30,BH30,BJ30,BL30,BN30,BP30,BS30,BU30,BW30,BY30,CA30,CD30,CF30,CH30,CJ30,CL30,CO30,CQ30,CS30,CU30,CW30,CZ30,DB30,DD30,DF30,DH30,DK30,DM30)-INDEX($E$12:$DN$77,MATCH($A30,$A$12:$A$77,0),MATCH($A30,$E$7:$DN$7,0))</f>
        <v>79648</v>
      </c>
      <c r="D30" s="196">
        <f t="shared" ref="D30:D34" si="8">C30-B30</f>
        <v>6354</v>
      </c>
      <c r="E30" s="117">
        <v>219</v>
      </c>
      <c r="F30" s="50">
        <v>255</v>
      </c>
      <c r="G30" s="117">
        <v>578</v>
      </c>
      <c r="H30" s="50">
        <v>311</v>
      </c>
      <c r="I30" s="117">
        <v>1749</v>
      </c>
      <c r="J30" s="50">
        <v>852</v>
      </c>
      <c r="K30" s="117">
        <v>3309</v>
      </c>
      <c r="L30" s="50">
        <v>2503</v>
      </c>
      <c r="M30" s="117">
        <v>3019</v>
      </c>
      <c r="N30" s="50">
        <v>965</v>
      </c>
      <c r="O30" s="52" t="s">
        <v>15</v>
      </c>
      <c r="P30" s="117">
        <v>1448</v>
      </c>
      <c r="Q30" s="50">
        <v>636</v>
      </c>
      <c r="R30" s="117">
        <v>565</v>
      </c>
      <c r="S30" s="50">
        <v>448</v>
      </c>
      <c r="T30" s="117">
        <v>171</v>
      </c>
      <c r="U30" s="50">
        <v>288</v>
      </c>
      <c r="V30" s="117">
        <v>60</v>
      </c>
      <c r="W30" s="50">
        <v>100</v>
      </c>
      <c r="X30" s="117">
        <v>2487</v>
      </c>
      <c r="Y30" s="50">
        <v>906</v>
      </c>
      <c r="Z30" s="52" t="s">
        <v>15</v>
      </c>
      <c r="AA30" s="117">
        <v>1207</v>
      </c>
      <c r="AB30" s="50">
        <v>687</v>
      </c>
      <c r="AC30" s="117">
        <v>101</v>
      </c>
      <c r="AD30" s="50">
        <v>169</v>
      </c>
      <c r="AE30" s="117">
        <v>303</v>
      </c>
      <c r="AF30" s="50">
        <v>384</v>
      </c>
      <c r="AG30" s="117">
        <v>14874</v>
      </c>
      <c r="AH30" s="50">
        <v>2595</v>
      </c>
      <c r="AI30" s="117">
        <v>1662</v>
      </c>
      <c r="AJ30" s="50">
        <v>1097</v>
      </c>
      <c r="AK30" s="52" t="s">
        <v>15</v>
      </c>
      <c r="AL30" s="117">
        <v>402934</v>
      </c>
      <c r="AM30" s="50">
        <v>14151</v>
      </c>
      <c r="AN30" s="117">
        <v>2386</v>
      </c>
      <c r="AO30" s="50">
        <v>1019</v>
      </c>
      <c r="AP30" s="117">
        <v>516</v>
      </c>
      <c r="AQ30" s="50">
        <v>368</v>
      </c>
      <c r="AR30" s="117">
        <v>1327</v>
      </c>
      <c r="AS30" s="50">
        <v>684</v>
      </c>
      <c r="AT30" s="117">
        <v>19</v>
      </c>
      <c r="AU30" s="50">
        <v>44</v>
      </c>
      <c r="AV30" s="52" t="s">
        <v>15</v>
      </c>
      <c r="AW30" s="117">
        <v>117</v>
      </c>
      <c r="AX30" s="50">
        <v>147</v>
      </c>
      <c r="AY30" s="117">
        <v>406</v>
      </c>
      <c r="AZ30" s="50">
        <v>296</v>
      </c>
      <c r="BA30" s="117">
        <v>1472</v>
      </c>
      <c r="BB30" s="50">
        <v>638</v>
      </c>
      <c r="BC30" s="117">
        <v>4976</v>
      </c>
      <c r="BD30" s="50">
        <v>1286</v>
      </c>
      <c r="BE30" s="117">
        <v>217</v>
      </c>
      <c r="BF30" s="50">
        <v>270</v>
      </c>
      <c r="BG30" s="52" t="s">
        <v>15</v>
      </c>
      <c r="BH30" s="117">
        <v>4620</v>
      </c>
      <c r="BI30" s="50">
        <v>1402</v>
      </c>
      <c r="BJ30" s="117">
        <v>387</v>
      </c>
      <c r="BK30" s="50">
        <v>601</v>
      </c>
      <c r="BL30" s="117">
        <v>8085</v>
      </c>
      <c r="BM30" s="50">
        <v>2166</v>
      </c>
      <c r="BN30" s="117">
        <v>419</v>
      </c>
      <c r="BO30" s="50">
        <v>263</v>
      </c>
      <c r="BP30" s="117">
        <v>0</v>
      </c>
      <c r="BQ30" s="50">
        <v>226</v>
      </c>
      <c r="BR30" s="52" t="s">
        <v>15</v>
      </c>
      <c r="BS30" s="117">
        <v>292</v>
      </c>
      <c r="BT30" s="50">
        <v>225</v>
      </c>
      <c r="BU30" s="117">
        <v>244</v>
      </c>
      <c r="BV30" s="50">
        <v>261</v>
      </c>
      <c r="BW30" s="117">
        <v>1156</v>
      </c>
      <c r="BX30" s="50">
        <v>859</v>
      </c>
      <c r="BY30" s="117">
        <v>1214</v>
      </c>
      <c r="BZ30" s="50">
        <v>757</v>
      </c>
      <c r="CA30" s="117">
        <v>927</v>
      </c>
      <c r="CB30" s="50">
        <v>836</v>
      </c>
      <c r="CC30" s="52" t="s">
        <v>15</v>
      </c>
      <c r="CD30" s="117">
        <v>430</v>
      </c>
      <c r="CE30" s="50">
        <v>371</v>
      </c>
      <c r="CF30" s="117">
        <v>1133</v>
      </c>
      <c r="CG30" s="50">
        <v>757</v>
      </c>
      <c r="CH30" s="117">
        <v>1040</v>
      </c>
      <c r="CI30" s="50">
        <v>926</v>
      </c>
      <c r="CJ30" s="117">
        <v>430</v>
      </c>
      <c r="CK30" s="50">
        <v>359</v>
      </c>
      <c r="CL30" s="117">
        <v>342</v>
      </c>
      <c r="CM30" s="50">
        <v>328</v>
      </c>
      <c r="CN30" s="52" t="s">
        <v>15</v>
      </c>
      <c r="CO30" s="117">
        <v>0</v>
      </c>
      <c r="CP30" s="50">
        <v>226</v>
      </c>
      <c r="CQ30" s="117">
        <v>494</v>
      </c>
      <c r="CR30" s="50">
        <v>450</v>
      </c>
      <c r="CS30" s="117">
        <v>1817</v>
      </c>
      <c r="CT30" s="50">
        <v>822</v>
      </c>
      <c r="CU30" s="117">
        <v>1483</v>
      </c>
      <c r="CV30" s="50">
        <v>1610</v>
      </c>
      <c r="CW30" s="117">
        <v>6148</v>
      </c>
      <c r="CX30" s="50">
        <v>1611</v>
      </c>
      <c r="CY30" s="52" t="s">
        <v>15</v>
      </c>
      <c r="CZ30" s="117">
        <v>1140</v>
      </c>
      <c r="DA30" s="50">
        <v>764</v>
      </c>
      <c r="DB30" s="117">
        <v>0</v>
      </c>
      <c r="DC30" s="50">
        <v>226</v>
      </c>
      <c r="DD30" s="117">
        <v>1075</v>
      </c>
      <c r="DE30" s="50">
        <v>692</v>
      </c>
      <c r="DF30" s="117">
        <v>533</v>
      </c>
      <c r="DG30" s="50">
        <v>380</v>
      </c>
      <c r="DH30" s="117">
        <v>0</v>
      </c>
      <c r="DI30" s="50">
        <v>226</v>
      </c>
      <c r="DJ30" s="52" t="s">
        <v>15</v>
      </c>
      <c r="DK30" s="117">
        <v>2816</v>
      </c>
      <c r="DL30" s="50">
        <v>883</v>
      </c>
      <c r="DM30" s="117">
        <v>235</v>
      </c>
      <c r="DN30" s="50">
        <v>256</v>
      </c>
    </row>
    <row r="31" spans="1:118" x14ac:dyDescent="0.2">
      <c r="A31" s="52" t="s">
        <v>16</v>
      </c>
      <c r="B31" s="196">
        <f>INDEX($10:$10,1,MATCH($A31,$7:$7,0))-INDEX($E$12:$DN$77,MATCH($A31,$A$12:$A$77,0),MATCH($A31,$E$7:$DN$7,0))</f>
        <v>89761</v>
      </c>
      <c r="C31" s="196">
        <f t="shared" si="7"/>
        <v>100310</v>
      </c>
      <c r="D31" s="196">
        <f t="shared" si="8"/>
        <v>10549</v>
      </c>
      <c r="E31" s="117">
        <v>1704</v>
      </c>
      <c r="F31" s="50">
        <v>1502</v>
      </c>
      <c r="G31" s="117">
        <v>283</v>
      </c>
      <c r="H31" s="50">
        <v>291</v>
      </c>
      <c r="I31" s="117">
        <v>2831</v>
      </c>
      <c r="J31" s="50">
        <v>1665</v>
      </c>
      <c r="K31" s="117">
        <v>1873</v>
      </c>
      <c r="L31" s="50">
        <v>978</v>
      </c>
      <c r="M31" s="117">
        <v>6118</v>
      </c>
      <c r="N31" s="50">
        <v>2021</v>
      </c>
      <c r="O31" s="52" t="s">
        <v>16</v>
      </c>
      <c r="P31" s="117">
        <v>6726</v>
      </c>
      <c r="Q31" s="50">
        <v>1946</v>
      </c>
      <c r="R31" s="117">
        <v>372</v>
      </c>
      <c r="S31" s="50">
        <v>361</v>
      </c>
      <c r="T31" s="117">
        <v>0</v>
      </c>
      <c r="U31" s="50">
        <v>244</v>
      </c>
      <c r="V31" s="117">
        <v>0</v>
      </c>
      <c r="W31" s="50">
        <v>244</v>
      </c>
      <c r="X31" s="117">
        <v>3641</v>
      </c>
      <c r="Y31" s="50">
        <v>1472</v>
      </c>
      <c r="Z31" s="52" t="s">
        <v>16</v>
      </c>
      <c r="AA31" s="117">
        <v>1369</v>
      </c>
      <c r="AB31" s="50">
        <v>764</v>
      </c>
      <c r="AC31" s="117">
        <v>489</v>
      </c>
      <c r="AD31" s="50">
        <v>754</v>
      </c>
      <c r="AE31" s="117">
        <v>192</v>
      </c>
      <c r="AF31" s="50">
        <v>177</v>
      </c>
      <c r="AG31" s="117">
        <v>3411</v>
      </c>
      <c r="AH31" s="50">
        <v>1512</v>
      </c>
      <c r="AI31" s="117">
        <v>1380</v>
      </c>
      <c r="AJ31" s="50">
        <v>817</v>
      </c>
      <c r="AK31" s="52" t="s">
        <v>16</v>
      </c>
      <c r="AL31" s="117">
        <v>2796</v>
      </c>
      <c r="AM31" s="50">
        <v>1795</v>
      </c>
      <c r="AN31" s="117">
        <v>377844</v>
      </c>
      <c r="AO31" s="50">
        <v>15274</v>
      </c>
      <c r="AP31" s="117">
        <v>2353</v>
      </c>
      <c r="AQ31" s="50">
        <v>1619</v>
      </c>
      <c r="AR31" s="117">
        <v>923</v>
      </c>
      <c r="AS31" s="50">
        <v>789</v>
      </c>
      <c r="AT31" s="117">
        <v>593</v>
      </c>
      <c r="AU31" s="50">
        <v>683</v>
      </c>
      <c r="AV31" s="52" t="s">
        <v>16</v>
      </c>
      <c r="AW31" s="117">
        <v>244</v>
      </c>
      <c r="AX31" s="50">
        <v>285</v>
      </c>
      <c r="AY31" s="117">
        <v>882</v>
      </c>
      <c r="AZ31" s="50">
        <v>650</v>
      </c>
      <c r="BA31" s="117">
        <v>1624</v>
      </c>
      <c r="BB31" s="50">
        <v>872</v>
      </c>
      <c r="BC31" s="117">
        <v>822</v>
      </c>
      <c r="BD31" s="50">
        <v>573</v>
      </c>
      <c r="BE31" s="117">
        <v>496</v>
      </c>
      <c r="BF31" s="50">
        <v>467</v>
      </c>
      <c r="BG31" s="52" t="s">
        <v>16</v>
      </c>
      <c r="BH31" s="117">
        <v>21252</v>
      </c>
      <c r="BI31" s="50">
        <v>3536</v>
      </c>
      <c r="BJ31" s="117">
        <v>176</v>
      </c>
      <c r="BK31" s="50">
        <v>204</v>
      </c>
      <c r="BL31" s="117">
        <v>4961</v>
      </c>
      <c r="BM31" s="50">
        <v>1400</v>
      </c>
      <c r="BN31" s="117">
        <v>928</v>
      </c>
      <c r="BO31" s="50">
        <v>811</v>
      </c>
      <c r="BP31" s="117">
        <v>0</v>
      </c>
      <c r="BQ31" s="50">
        <v>244</v>
      </c>
      <c r="BR31" s="52" t="s">
        <v>16</v>
      </c>
      <c r="BS31" s="117">
        <v>915</v>
      </c>
      <c r="BT31" s="50">
        <v>686</v>
      </c>
      <c r="BU31" s="117">
        <v>1416</v>
      </c>
      <c r="BV31" s="50">
        <v>1032</v>
      </c>
      <c r="BW31" s="117">
        <v>809</v>
      </c>
      <c r="BX31" s="50">
        <v>494</v>
      </c>
      <c r="BY31" s="117">
        <v>1772</v>
      </c>
      <c r="BZ31" s="50">
        <v>1115</v>
      </c>
      <c r="CA31" s="117">
        <v>74</v>
      </c>
      <c r="CB31" s="50">
        <v>106</v>
      </c>
      <c r="CC31" s="52" t="s">
        <v>16</v>
      </c>
      <c r="CD31" s="117">
        <v>1134</v>
      </c>
      <c r="CE31" s="50">
        <v>714</v>
      </c>
      <c r="CF31" s="117">
        <v>7020</v>
      </c>
      <c r="CG31" s="50">
        <v>2036</v>
      </c>
      <c r="CH31" s="117">
        <v>271</v>
      </c>
      <c r="CI31" s="50">
        <v>250</v>
      </c>
      <c r="CJ31" s="117">
        <v>463</v>
      </c>
      <c r="CK31" s="50">
        <v>549</v>
      </c>
      <c r="CL31" s="117">
        <v>0</v>
      </c>
      <c r="CM31" s="50">
        <v>244</v>
      </c>
      <c r="CN31" s="52" t="s">
        <v>16</v>
      </c>
      <c r="CO31" s="117">
        <v>0</v>
      </c>
      <c r="CP31" s="50">
        <v>244</v>
      </c>
      <c r="CQ31" s="117">
        <v>1341</v>
      </c>
      <c r="CR31" s="50">
        <v>1731</v>
      </c>
      <c r="CS31" s="117">
        <v>419</v>
      </c>
      <c r="CT31" s="50">
        <v>293</v>
      </c>
      <c r="CU31" s="117">
        <v>1828</v>
      </c>
      <c r="CV31" s="50">
        <v>1316</v>
      </c>
      <c r="CW31" s="117">
        <v>7399</v>
      </c>
      <c r="CX31" s="50">
        <v>2147</v>
      </c>
      <c r="CY31" s="52" t="s">
        <v>16</v>
      </c>
      <c r="CZ31" s="117">
        <v>792</v>
      </c>
      <c r="DA31" s="50">
        <v>640</v>
      </c>
      <c r="DB31" s="117">
        <v>190</v>
      </c>
      <c r="DC31" s="50">
        <v>270</v>
      </c>
      <c r="DD31" s="117">
        <v>2267</v>
      </c>
      <c r="DE31" s="50">
        <v>1767</v>
      </c>
      <c r="DF31" s="117">
        <v>1966</v>
      </c>
      <c r="DG31" s="50">
        <v>928</v>
      </c>
      <c r="DH31" s="117">
        <v>205</v>
      </c>
      <c r="DI31" s="50">
        <v>278</v>
      </c>
      <c r="DJ31" s="52" t="s">
        <v>16</v>
      </c>
      <c r="DK31" s="117">
        <v>1210</v>
      </c>
      <c r="DL31" s="50">
        <v>619</v>
      </c>
      <c r="DM31" s="117">
        <v>380</v>
      </c>
      <c r="DN31" s="50">
        <v>459</v>
      </c>
    </row>
    <row r="32" spans="1:118" x14ac:dyDescent="0.2">
      <c r="A32" s="52" t="s">
        <v>17</v>
      </c>
      <c r="B32" s="196">
        <f>INDEX($10:$10,1,MATCH($A32,$7:$7,0))-INDEX($E$12:$DN$77,MATCH($A32,$A$12:$A$77,0),MATCH($A32,$E$7:$DN$7,0))</f>
        <v>91909</v>
      </c>
      <c r="C32" s="196">
        <f t="shared" si="7"/>
        <v>107735</v>
      </c>
      <c r="D32" s="196">
        <f t="shared" si="8"/>
        <v>15826</v>
      </c>
      <c r="E32" s="117">
        <v>1312</v>
      </c>
      <c r="F32" s="50">
        <v>634</v>
      </c>
      <c r="G32" s="117">
        <v>591</v>
      </c>
      <c r="H32" s="50">
        <v>489</v>
      </c>
      <c r="I32" s="117">
        <v>294</v>
      </c>
      <c r="J32" s="50">
        <v>435</v>
      </c>
      <c r="K32" s="117">
        <v>879</v>
      </c>
      <c r="L32" s="50">
        <v>752</v>
      </c>
      <c r="M32" s="117">
        <v>3605</v>
      </c>
      <c r="N32" s="50">
        <v>1086</v>
      </c>
      <c r="O32" s="52" t="s">
        <v>17</v>
      </c>
      <c r="P32" s="117">
        <v>872</v>
      </c>
      <c r="Q32" s="50">
        <v>586</v>
      </c>
      <c r="R32" s="117">
        <v>290</v>
      </c>
      <c r="S32" s="50">
        <v>263</v>
      </c>
      <c r="T32" s="117">
        <v>250</v>
      </c>
      <c r="U32" s="50">
        <v>275</v>
      </c>
      <c r="V32" s="117">
        <v>108</v>
      </c>
      <c r="W32" s="50">
        <v>115</v>
      </c>
      <c r="X32" s="117">
        <v>11028</v>
      </c>
      <c r="Y32" s="50">
        <v>2827</v>
      </c>
      <c r="Z32" s="52" t="s">
        <v>17</v>
      </c>
      <c r="AA32" s="117">
        <v>3634</v>
      </c>
      <c r="AB32" s="50">
        <v>1410</v>
      </c>
      <c r="AC32" s="117">
        <v>838</v>
      </c>
      <c r="AD32" s="50">
        <v>758</v>
      </c>
      <c r="AE32" s="117">
        <v>78</v>
      </c>
      <c r="AF32" s="50">
        <v>141</v>
      </c>
      <c r="AG32" s="117">
        <v>5355</v>
      </c>
      <c r="AH32" s="50">
        <v>1566</v>
      </c>
      <c r="AI32" s="117">
        <v>10312</v>
      </c>
      <c r="AJ32" s="50">
        <v>2994</v>
      </c>
      <c r="AK32" s="52" t="s">
        <v>17</v>
      </c>
      <c r="AL32" s="117">
        <v>307</v>
      </c>
      <c r="AM32" s="50">
        <v>247</v>
      </c>
      <c r="AN32" s="117">
        <v>2836</v>
      </c>
      <c r="AO32" s="50">
        <v>1723</v>
      </c>
      <c r="AP32" s="117">
        <v>525320</v>
      </c>
      <c r="AQ32" s="50">
        <v>16242</v>
      </c>
      <c r="AR32" s="117">
        <v>680</v>
      </c>
      <c r="AS32" s="50">
        <v>629</v>
      </c>
      <c r="AT32" s="117">
        <v>432</v>
      </c>
      <c r="AU32" s="50">
        <v>393</v>
      </c>
      <c r="AV32" s="52" t="s">
        <v>17</v>
      </c>
      <c r="AW32" s="117">
        <v>2143</v>
      </c>
      <c r="AX32" s="50">
        <v>1220</v>
      </c>
      <c r="AY32" s="117">
        <v>695</v>
      </c>
      <c r="AZ32" s="50">
        <v>454</v>
      </c>
      <c r="BA32" s="117">
        <v>4866</v>
      </c>
      <c r="BB32" s="50">
        <v>1708</v>
      </c>
      <c r="BC32" s="117">
        <v>563</v>
      </c>
      <c r="BD32" s="50">
        <v>335</v>
      </c>
      <c r="BE32" s="117">
        <v>817</v>
      </c>
      <c r="BF32" s="50">
        <v>502</v>
      </c>
      <c r="BG32" s="52" t="s">
        <v>17</v>
      </c>
      <c r="BH32" s="117">
        <v>2599</v>
      </c>
      <c r="BI32" s="50">
        <v>981</v>
      </c>
      <c r="BJ32" s="117">
        <v>59</v>
      </c>
      <c r="BK32" s="50">
        <v>97</v>
      </c>
      <c r="BL32" s="117">
        <v>153</v>
      </c>
      <c r="BM32" s="50">
        <v>229</v>
      </c>
      <c r="BN32" s="117">
        <v>521</v>
      </c>
      <c r="BO32" s="50">
        <v>338</v>
      </c>
      <c r="BP32" s="117">
        <v>202</v>
      </c>
      <c r="BQ32" s="50">
        <v>298</v>
      </c>
      <c r="BR32" s="52" t="s">
        <v>17</v>
      </c>
      <c r="BS32" s="117">
        <v>700</v>
      </c>
      <c r="BT32" s="50">
        <v>417</v>
      </c>
      <c r="BU32" s="117">
        <v>297</v>
      </c>
      <c r="BV32" s="50">
        <v>312</v>
      </c>
      <c r="BW32" s="117">
        <v>2922</v>
      </c>
      <c r="BX32" s="50">
        <v>1123</v>
      </c>
      <c r="BY32" s="117">
        <v>2004</v>
      </c>
      <c r="BZ32" s="50">
        <v>909</v>
      </c>
      <c r="CA32" s="117">
        <v>0</v>
      </c>
      <c r="CB32" s="50">
        <v>271</v>
      </c>
      <c r="CC32" s="52" t="s">
        <v>17</v>
      </c>
      <c r="CD32" s="117">
        <v>16644</v>
      </c>
      <c r="CE32" s="50">
        <v>3200</v>
      </c>
      <c r="CF32" s="117">
        <v>693</v>
      </c>
      <c r="CG32" s="50">
        <v>469</v>
      </c>
      <c r="CH32" s="117">
        <v>938</v>
      </c>
      <c r="CI32" s="50">
        <v>537</v>
      </c>
      <c r="CJ32" s="117">
        <v>872</v>
      </c>
      <c r="CK32" s="50">
        <v>575</v>
      </c>
      <c r="CL32" s="117">
        <v>280</v>
      </c>
      <c r="CM32" s="50">
        <v>248</v>
      </c>
      <c r="CN32" s="52" t="s">
        <v>17</v>
      </c>
      <c r="CO32" s="117">
        <v>0</v>
      </c>
      <c r="CP32" s="50">
        <v>271</v>
      </c>
      <c r="CQ32" s="117">
        <v>1620</v>
      </c>
      <c r="CR32" s="50">
        <v>637</v>
      </c>
      <c r="CS32" s="117">
        <v>79</v>
      </c>
      <c r="CT32" s="50">
        <v>133</v>
      </c>
      <c r="CU32" s="117">
        <v>10709</v>
      </c>
      <c r="CV32" s="50">
        <v>2914</v>
      </c>
      <c r="CW32" s="117">
        <v>4796</v>
      </c>
      <c r="CX32" s="50">
        <v>1519</v>
      </c>
      <c r="CY32" s="52" t="s">
        <v>17</v>
      </c>
      <c r="CZ32" s="117">
        <v>1083</v>
      </c>
      <c r="DA32" s="50">
        <v>679</v>
      </c>
      <c r="DB32" s="117">
        <v>794</v>
      </c>
      <c r="DC32" s="50">
        <v>674</v>
      </c>
      <c r="DD32" s="117">
        <v>2227</v>
      </c>
      <c r="DE32" s="50">
        <v>1184</v>
      </c>
      <c r="DF32" s="117">
        <v>1766</v>
      </c>
      <c r="DG32" s="50">
        <v>1186</v>
      </c>
      <c r="DH32" s="117">
        <v>1506</v>
      </c>
      <c r="DI32" s="50">
        <v>828</v>
      </c>
      <c r="DJ32" s="52" t="s">
        <v>17</v>
      </c>
      <c r="DK32" s="117">
        <v>1236</v>
      </c>
      <c r="DL32" s="50">
        <v>651</v>
      </c>
      <c r="DM32" s="117">
        <v>250</v>
      </c>
      <c r="DN32" s="50">
        <v>408</v>
      </c>
    </row>
    <row r="33" spans="1:118" x14ac:dyDescent="0.2">
      <c r="A33" s="52" t="s">
        <v>18</v>
      </c>
      <c r="B33" s="196">
        <f>INDEX($10:$10,1,MATCH($A33,$7:$7,0))-INDEX($E$12:$DN$77,MATCH($A33,$A$12:$A$77,0),MATCH($A33,$E$7:$DN$7,0))</f>
        <v>109059</v>
      </c>
      <c r="C33" s="196">
        <f t="shared" si="7"/>
        <v>111402</v>
      </c>
      <c r="D33" s="196">
        <f t="shared" si="8"/>
        <v>2343</v>
      </c>
      <c r="E33" s="117">
        <v>2178</v>
      </c>
      <c r="F33" s="50">
        <v>967</v>
      </c>
      <c r="G33" s="117">
        <v>435</v>
      </c>
      <c r="H33" s="50">
        <v>308</v>
      </c>
      <c r="I33" s="117">
        <v>1469</v>
      </c>
      <c r="J33" s="50">
        <v>1058</v>
      </c>
      <c r="K33" s="117">
        <v>3832</v>
      </c>
      <c r="L33" s="50">
        <v>1800</v>
      </c>
      <c r="M33" s="117">
        <v>6616</v>
      </c>
      <c r="N33" s="50">
        <v>2433</v>
      </c>
      <c r="O33" s="52" t="s">
        <v>18</v>
      </c>
      <c r="P33" s="117">
        <v>2276</v>
      </c>
      <c r="Q33" s="50">
        <v>1363</v>
      </c>
      <c r="R33" s="117">
        <v>577</v>
      </c>
      <c r="S33" s="50">
        <v>556</v>
      </c>
      <c r="T33" s="117">
        <v>571</v>
      </c>
      <c r="U33" s="50">
        <v>574</v>
      </c>
      <c r="V33" s="117">
        <v>452</v>
      </c>
      <c r="W33" s="50">
        <v>433</v>
      </c>
      <c r="X33" s="117">
        <v>5443</v>
      </c>
      <c r="Y33" s="50">
        <v>1807</v>
      </c>
      <c r="Z33" s="52" t="s">
        <v>18</v>
      </c>
      <c r="AA33" s="117">
        <v>5007</v>
      </c>
      <c r="AB33" s="50">
        <v>2203</v>
      </c>
      <c r="AC33" s="117">
        <v>282</v>
      </c>
      <c r="AD33" s="50">
        <v>296</v>
      </c>
      <c r="AE33" s="117">
        <v>85</v>
      </c>
      <c r="AF33" s="50">
        <v>143</v>
      </c>
      <c r="AG33" s="117">
        <v>2301</v>
      </c>
      <c r="AH33" s="50">
        <v>1239</v>
      </c>
      <c r="AI33" s="117">
        <v>845</v>
      </c>
      <c r="AJ33" s="50">
        <v>475</v>
      </c>
      <c r="AK33" s="52" t="s">
        <v>18</v>
      </c>
      <c r="AL33" s="117">
        <v>833</v>
      </c>
      <c r="AM33" s="50">
        <v>828</v>
      </c>
      <c r="AN33" s="117">
        <v>1950</v>
      </c>
      <c r="AO33" s="50">
        <v>1419</v>
      </c>
      <c r="AP33" s="117">
        <v>884</v>
      </c>
      <c r="AQ33" s="50">
        <v>569</v>
      </c>
      <c r="AR33" s="117">
        <v>544587</v>
      </c>
      <c r="AS33" s="50">
        <v>21805</v>
      </c>
      <c r="AT33" s="117">
        <v>58</v>
      </c>
      <c r="AU33" s="50">
        <v>99</v>
      </c>
      <c r="AV33" s="52" t="s">
        <v>18</v>
      </c>
      <c r="AW33" s="117">
        <v>1370</v>
      </c>
      <c r="AX33" s="50">
        <v>1030</v>
      </c>
      <c r="AY33" s="117">
        <v>342</v>
      </c>
      <c r="AZ33" s="50">
        <v>268</v>
      </c>
      <c r="BA33" s="117">
        <v>1868</v>
      </c>
      <c r="BB33" s="50">
        <v>739</v>
      </c>
      <c r="BC33" s="117">
        <v>197</v>
      </c>
      <c r="BD33" s="50">
        <v>201</v>
      </c>
      <c r="BE33" s="117">
        <v>9782</v>
      </c>
      <c r="BF33" s="50">
        <v>2749</v>
      </c>
      <c r="BG33" s="52" t="s">
        <v>18</v>
      </c>
      <c r="BH33" s="117">
        <v>1409</v>
      </c>
      <c r="BI33" s="50">
        <v>722</v>
      </c>
      <c r="BJ33" s="117">
        <v>574</v>
      </c>
      <c r="BK33" s="50">
        <v>565</v>
      </c>
      <c r="BL33" s="117">
        <v>125</v>
      </c>
      <c r="BM33" s="50">
        <v>228</v>
      </c>
      <c r="BN33" s="117">
        <v>1558</v>
      </c>
      <c r="BO33" s="50">
        <v>1126</v>
      </c>
      <c r="BP33" s="117">
        <v>0</v>
      </c>
      <c r="BQ33" s="50">
        <v>277</v>
      </c>
      <c r="BR33" s="52" t="s">
        <v>18</v>
      </c>
      <c r="BS33" s="117">
        <v>1853</v>
      </c>
      <c r="BT33" s="50">
        <v>1894</v>
      </c>
      <c r="BU33" s="117">
        <v>93</v>
      </c>
      <c r="BV33" s="50">
        <v>108</v>
      </c>
      <c r="BW33" s="117">
        <v>1734</v>
      </c>
      <c r="BX33" s="50">
        <v>707</v>
      </c>
      <c r="BY33" s="117">
        <v>3217</v>
      </c>
      <c r="BZ33" s="50">
        <v>1667</v>
      </c>
      <c r="CA33" s="117">
        <v>0</v>
      </c>
      <c r="CB33" s="50">
        <v>277</v>
      </c>
      <c r="CC33" s="52" t="s">
        <v>18</v>
      </c>
      <c r="CD33" s="117">
        <v>1853</v>
      </c>
      <c r="CE33" s="50">
        <v>797</v>
      </c>
      <c r="CF33" s="117">
        <v>2120</v>
      </c>
      <c r="CG33" s="50">
        <v>951</v>
      </c>
      <c r="CH33" s="117">
        <v>654</v>
      </c>
      <c r="CI33" s="50">
        <v>630</v>
      </c>
      <c r="CJ33" s="117">
        <v>751</v>
      </c>
      <c r="CK33" s="50">
        <v>487</v>
      </c>
      <c r="CL33" s="117">
        <v>670</v>
      </c>
      <c r="CM33" s="50">
        <v>617</v>
      </c>
      <c r="CN33" s="52" t="s">
        <v>18</v>
      </c>
      <c r="CO33" s="117">
        <v>233</v>
      </c>
      <c r="CP33" s="50">
        <v>337</v>
      </c>
      <c r="CQ33" s="117">
        <v>2132</v>
      </c>
      <c r="CR33" s="50">
        <v>1459</v>
      </c>
      <c r="CS33" s="117">
        <v>0</v>
      </c>
      <c r="CT33" s="50">
        <v>277</v>
      </c>
      <c r="CU33" s="117">
        <v>2488</v>
      </c>
      <c r="CV33" s="50">
        <v>949</v>
      </c>
      <c r="CW33" s="117">
        <v>34597</v>
      </c>
      <c r="CX33" s="50">
        <v>5292</v>
      </c>
      <c r="CY33" s="52" t="s">
        <v>18</v>
      </c>
      <c r="CZ33" s="117">
        <v>36</v>
      </c>
      <c r="DA33" s="50">
        <v>69</v>
      </c>
      <c r="DB33" s="117">
        <v>101</v>
      </c>
      <c r="DC33" s="50">
        <v>159</v>
      </c>
      <c r="DD33" s="117">
        <v>1597</v>
      </c>
      <c r="DE33" s="50">
        <v>995</v>
      </c>
      <c r="DF33" s="117">
        <v>873</v>
      </c>
      <c r="DG33" s="50">
        <v>742</v>
      </c>
      <c r="DH33" s="117">
        <v>214</v>
      </c>
      <c r="DI33" s="50">
        <v>318</v>
      </c>
      <c r="DJ33" s="52" t="s">
        <v>18</v>
      </c>
      <c r="DK33" s="117">
        <v>1560</v>
      </c>
      <c r="DL33" s="50">
        <v>1668</v>
      </c>
      <c r="DM33" s="117">
        <v>1307</v>
      </c>
      <c r="DN33" s="50">
        <v>1470</v>
      </c>
    </row>
    <row r="34" spans="1:118" x14ac:dyDescent="0.2">
      <c r="A34" s="52" t="s">
        <v>19</v>
      </c>
      <c r="B34" s="196">
        <f>INDEX($10:$10,1,MATCH($A34,$7:$7,0))-INDEX($E$12:$DN$77,MATCH($A34,$A$12:$A$77,0),MATCH($A34,$E$7:$DN$7,0))</f>
        <v>31723</v>
      </c>
      <c r="C34" s="196">
        <f t="shared" si="7"/>
        <v>34457</v>
      </c>
      <c r="D34" s="196">
        <f t="shared" si="8"/>
        <v>2734</v>
      </c>
      <c r="E34" s="117">
        <v>446</v>
      </c>
      <c r="F34" s="50">
        <v>480</v>
      </c>
      <c r="G34" s="117">
        <v>417</v>
      </c>
      <c r="H34" s="50">
        <v>530</v>
      </c>
      <c r="I34" s="117">
        <v>476</v>
      </c>
      <c r="J34" s="50">
        <v>585</v>
      </c>
      <c r="K34" s="117">
        <v>0</v>
      </c>
      <c r="L34" s="50">
        <v>228</v>
      </c>
      <c r="M34" s="117">
        <v>2115</v>
      </c>
      <c r="N34" s="50">
        <v>750</v>
      </c>
      <c r="O34" s="52" t="s">
        <v>19</v>
      </c>
      <c r="P34" s="117">
        <v>1000</v>
      </c>
      <c r="Q34" s="50">
        <v>851</v>
      </c>
      <c r="R34" s="117">
        <v>2067</v>
      </c>
      <c r="S34" s="50">
        <v>967</v>
      </c>
      <c r="T34" s="117">
        <v>0</v>
      </c>
      <c r="U34" s="50">
        <v>228</v>
      </c>
      <c r="V34" s="117">
        <v>203</v>
      </c>
      <c r="W34" s="50">
        <v>179</v>
      </c>
      <c r="X34" s="117">
        <v>3273</v>
      </c>
      <c r="Y34" s="50">
        <v>1125</v>
      </c>
      <c r="Z34" s="52" t="s">
        <v>19</v>
      </c>
      <c r="AA34" s="117">
        <v>544</v>
      </c>
      <c r="AB34" s="50">
        <v>494</v>
      </c>
      <c r="AC34" s="117">
        <v>0</v>
      </c>
      <c r="AD34" s="50">
        <v>228</v>
      </c>
      <c r="AE34" s="117">
        <v>0</v>
      </c>
      <c r="AF34" s="50">
        <v>228</v>
      </c>
      <c r="AG34" s="117">
        <v>394</v>
      </c>
      <c r="AH34" s="50">
        <v>242</v>
      </c>
      <c r="AI34" s="117">
        <v>127</v>
      </c>
      <c r="AJ34" s="50">
        <v>61</v>
      </c>
      <c r="AK34" s="52" t="s">
        <v>19</v>
      </c>
      <c r="AL34" s="117">
        <v>92</v>
      </c>
      <c r="AM34" s="50">
        <v>149</v>
      </c>
      <c r="AN34" s="117">
        <v>251</v>
      </c>
      <c r="AO34" s="50">
        <v>110</v>
      </c>
      <c r="AP34" s="117">
        <v>313</v>
      </c>
      <c r="AQ34" s="50">
        <v>362</v>
      </c>
      <c r="AR34" s="117">
        <v>90</v>
      </c>
      <c r="AS34" s="50">
        <v>87</v>
      </c>
      <c r="AT34" s="117">
        <v>152539</v>
      </c>
      <c r="AU34" s="50">
        <v>9476</v>
      </c>
      <c r="AV34" s="52" t="s">
        <v>19</v>
      </c>
      <c r="AW34" s="117">
        <v>435</v>
      </c>
      <c r="AX34" s="50">
        <v>361</v>
      </c>
      <c r="AY34" s="117">
        <v>3466</v>
      </c>
      <c r="AZ34" s="50">
        <v>1226</v>
      </c>
      <c r="BA34" s="117">
        <v>340</v>
      </c>
      <c r="BB34" s="50">
        <v>426</v>
      </c>
      <c r="BC34" s="117">
        <v>431</v>
      </c>
      <c r="BD34" s="50">
        <v>323</v>
      </c>
      <c r="BE34" s="117">
        <v>0</v>
      </c>
      <c r="BF34" s="50">
        <v>228</v>
      </c>
      <c r="BG34" s="52" t="s">
        <v>19</v>
      </c>
      <c r="BH34" s="117">
        <v>0</v>
      </c>
      <c r="BI34" s="50">
        <v>228</v>
      </c>
      <c r="BJ34" s="117">
        <v>0</v>
      </c>
      <c r="BK34" s="50">
        <v>228</v>
      </c>
      <c r="BL34" s="117">
        <v>53</v>
      </c>
      <c r="BM34" s="50">
        <v>87</v>
      </c>
      <c r="BN34" s="117">
        <v>120</v>
      </c>
      <c r="BO34" s="50">
        <v>119</v>
      </c>
      <c r="BP34" s="117">
        <v>6443</v>
      </c>
      <c r="BQ34" s="50">
        <v>1957</v>
      </c>
      <c r="BR34" s="52" t="s">
        <v>19</v>
      </c>
      <c r="BS34" s="117">
        <v>519</v>
      </c>
      <c r="BT34" s="50">
        <v>384</v>
      </c>
      <c r="BU34" s="117">
        <v>239</v>
      </c>
      <c r="BV34" s="50">
        <v>277</v>
      </c>
      <c r="BW34" s="117">
        <v>1741</v>
      </c>
      <c r="BX34" s="50">
        <v>819</v>
      </c>
      <c r="BY34" s="117">
        <v>1273</v>
      </c>
      <c r="BZ34" s="50">
        <v>702</v>
      </c>
      <c r="CA34" s="117">
        <v>58</v>
      </c>
      <c r="CB34" s="50">
        <v>95</v>
      </c>
      <c r="CC34" s="52" t="s">
        <v>19</v>
      </c>
      <c r="CD34" s="117">
        <v>505</v>
      </c>
      <c r="CE34" s="50">
        <v>423</v>
      </c>
      <c r="CF34" s="117">
        <v>661</v>
      </c>
      <c r="CG34" s="50">
        <v>464</v>
      </c>
      <c r="CH34" s="117">
        <v>113</v>
      </c>
      <c r="CI34" s="50">
        <v>128</v>
      </c>
      <c r="CJ34" s="117">
        <v>805</v>
      </c>
      <c r="CK34" s="50">
        <v>607</v>
      </c>
      <c r="CL34" s="117">
        <v>836</v>
      </c>
      <c r="CM34" s="50">
        <v>1093</v>
      </c>
      <c r="CN34" s="52" t="s">
        <v>19</v>
      </c>
      <c r="CO34" s="117">
        <v>313</v>
      </c>
      <c r="CP34" s="50">
        <v>255</v>
      </c>
      <c r="CQ34" s="117">
        <v>89</v>
      </c>
      <c r="CR34" s="50">
        <v>118</v>
      </c>
      <c r="CS34" s="117">
        <v>56</v>
      </c>
      <c r="CT34" s="50">
        <v>96</v>
      </c>
      <c r="CU34" s="117">
        <v>72</v>
      </c>
      <c r="CV34" s="50">
        <v>93</v>
      </c>
      <c r="CW34" s="117">
        <v>1070</v>
      </c>
      <c r="CX34" s="50">
        <v>555</v>
      </c>
      <c r="CY34" s="52" t="s">
        <v>19</v>
      </c>
      <c r="CZ34" s="117">
        <v>264</v>
      </c>
      <c r="DA34" s="50">
        <v>384</v>
      </c>
      <c r="DB34" s="117">
        <v>1682</v>
      </c>
      <c r="DC34" s="50">
        <v>1290</v>
      </c>
      <c r="DD34" s="117">
        <v>989</v>
      </c>
      <c r="DE34" s="50">
        <v>651</v>
      </c>
      <c r="DF34" s="117">
        <v>76</v>
      </c>
      <c r="DG34" s="50">
        <v>93</v>
      </c>
      <c r="DH34" s="117">
        <v>0</v>
      </c>
      <c r="DI34" s="50">
        <v>228</v>
      </c>
      <c r="DJ34" s="52" t="s">
        <v>19</v>
      </c>
      <c r="DK34" s="117">
        <v>0</v>
      </c>
      <c r="DL34" s="50">
        <v>228</v>
      </c>
      <c r="DM34" s="117">
        <v>0</v>
      </c>
      <c r="DN34" s="50">
        <v>228</v>
      </c>
    </row>
    <row r="35" spans="1:118" x14ac:dyDescent="0.2">
      <c r="A35" s="52"/>
      <c r="B35" s="52"/>
      <c r="C35" s="52"/>
      <c r="D35" s="52"/>
      <c r="E35" s="117"/>
      <c r="F35" s="50"/>
      <c r="G35" s="117"/>
      <c r="H35" s="50"/>
      <c r="I35" s="117"/>
      <c r="J35" s="50"/>
      <c r="K35" s="117"/>
      <c r="L35" s="50"/>
      <c r="M35" s="117"/>
      <c r="N35" s="50"/>
      <c r="O35" s="52"/>
      <c r="P35" s="117"/>
      <c r="Q35" s="50"/>
      <c r="R35" s="117"/>
      <c r="S35" s="50"/>
      <c r="T35" s="117"/>
      <c r="U35" s="50"/>
      <c r="V35" s="117"/>
      <c r="W35" s="50"/>
      <c r="X35" s="117"/>
      <c r="Y35" s="50"/>
      <c r="Z35" s="52"/>
      <c r="AA35" s="117"/>
      <c r="AB35" s="50"/>
      <c r="AC35" s="117"/>
      <c r="AD35" s="50"/>
      <c r="AE35" s="117"/>
      <c r="AF35" s="50"/>
      <c r="AG35" s="117"/>
      <c r="AH35" s="50"/>
      <c r="AI35" s="117"/>
      <c r="AJ35" s="50"/>
      <c r="AK35" s="52"/>
      <c r="AL35" s="117"/>
      <c r="AM35" s="50"/>
      <c r="AN35" s="117"/>
      <c r="AO35" s="50"/>
      <c r="AP35" s="117"/>
      <c r="AQ35" s="50"/>
      <c r="AR35" s="117"/>
      <c r="AS35" s="50"/>
      <c r="AT35" s="117"/>
      <c r="AU35" s="50"/>
      <c r="AV35" s="52"/>
      <c r="AW35" s="117"/>
      <c r="AX35" s="50"/>
      <c r="AY35" s="117"/>
      <c r="AZ35" s="50"/>
      <c r="BA35" s="117"/>
      <c r="BB35" s="50"/>
      <c r="BC35" s="117"/>
      <c r="BD35" s="50"/>
      <c r="BE35" s="117"/>
      <c r="BF35" s="50"/>
      <c r="BG35" s="52"/>
      <c r="BH35" s="117"/>
      <c r="BI35" s="50"/>
      <c r="BJ35" s="117"/>
      <c r="BK35" s="50"/>
      <c r="BL35" s="117"/>
      <c r="BM35" s="50"/>
      <c r="BN35" s="117"/>
      <c r="BO35" s="50"/>
      <c r="BP35" s="117"/>
      <c r="BQ35" s="50"/>
      <c r="BR35" s="52"/>
      <c r="BS35" s="117"/>
      <c r="BT35" s="50"/>
      <c r="BU35" s="117"/>
      <c r="BV35" s="50"/>
      <c r="BW35" s="117"/>
      <c r="BX35" s="50"/>
      <c r="BY35" s="117"/>
      <c r="BZ35" s="50"/>
      <c r="CA35" s="117"/>
      <c r="CB35" s="50"/>
      <c r="CC35" s="52"/>
      <c r="CD35" s="117"/>
      <c r="CE35" s="50"/>
      <c r="CF35" s="117"/>
      <c r="CG35" s="50"/>
      <c r="CH35" s="117"/>
      <c r="CI35" s="50"/>
      <c r="CJ35" s="117"/>
      <c r="CK35" s="50"/>
      <c r="CL35" s="117"/>
      <c r="CM35" s="50"/>
      <c r="CN35" s="52"/>
      <c r="CO35" s="117"/>
      <c r="CP35" s="50"/>
      <c r="CQ35" s="117"/>
      <c r="CR35" s="50"/>
      <c r="CS35" s="117"/>
      <c r="CT35" s="50"/>
      <c r="CU35" s="117"/>
      <c r="CV35" s="50"/>
      <c r="CW35" s="117"/>
      <c r="CX35" s="50"/>
      <c r="CY35" s="52"/>
      <c r="CZ35" s="117"/>
      <c r="DA35" s="50"/>
      <c r="DB35" s="117"/>
      <c r="DC35" s="50"/>
      <c r="DD35" s="117"/>
      <c r="DE35" s="50"/>
      <c r="DF35" s="117"/>
      <c r="DG35" s="50"/>
      <c r="DH35" s="117"/>
      <c r="DI35" s="50"/>
      <c r="DJ35" s="52"/>
      <c r="DK35" s="117"/>
      <c r="DL35" s="50"/>
      <c r="DM35" s="117"/>
      <c r="DN35" s="50"/>
    </row>
    <row r="36" spans="1:118" x14ac:dyDescent="0.2">
      <c r="A36" s="52" t="s">
        <v>20</v>
      </c>
      <c r="B36" s="196">
        <f>INDEX($10:$10,1,MATCH($A36,$7:$7,0))-INDEX($E$12:$DN$77,MATCH($A36,$A$12:$A$77,0),MATCH($A36,$E$7:$DN$7,0))</f>
        <v>175853</v>
      </c>
      <c r="C36" s="196">
        <f t="shared" ref="C36:C40" si="9">SUM(E36,G36,I36,K36,M36,P36,R36,T36,V36,X36,AA36,AC36,AE36,AG36,AI36,AL36,AN36,AP36,AR36,AT36,AW36,AY36,BA36,BC36,BE36,BH36,BJ36,BL36,BN36,BP36,BS36,BU36,BW36,BY36,CA36,CD36,CF36,CH36,CJ36,CL36,CO36,CQ36,CS36,CU36,CW36,CZ36,DB36,DD36,DF36,DH36,DK36,DM36)-INDEX($E$12:$DN$77,MATCH($A36,$A$12:$A$77,0),MATCH($A36,$E$7:$DN$7,0))</f>
        <v>160645</v>
      </c>
      <c r="D36" s="196">
        <f t="shared" ref="D36:D40" si="10">C36-B36</f>
        <v>-15208</v>
      </c>
      <c r="E36" s="117">
        <v>1868</v>
      </c>
      <c r="F36" s="50">
        <v>1393</v>
      </c>
      <c r="G36" s="117">
        <v>1897</v>
      </c>
      <c r="H36" s="50">
        <v>1059</v>
      </c>
      <c r="I36" s="117">
        <v>2399</v>
      </c>
      <c r="J36" s="50">
        <v>980</v>
      </c>
      <c r="K36" s="117">
        <v>601</v>
      </c>
      <c r="L36" s="50">
        <v>597</v>
      </c>
      <c r="M36" s="117">
        <v>6281</v>
      </c>
      <c r="N36" s="50">
        <v>2151</v>
      </c>
      <c r="O36" s="52" t="s">
        <v>20</v>
      </c>
      <c r="P36" s="117">
        <v>1221</v>
      </c>
      <c r="Q36" s="50">
        <v>619</v>
      </c>
      <c r="R36" s="117">
        <v>2259</v>
      </c>
      <c r="S36" s="50">
        <v>1298</v>
      </c>
      <c r="T36" s="117">
        <v>6285</v>
      </c>
      <c r="U36" s="50">
        <v>2227</v>
      </c>
      <c r="V36" s="117">
        <v>23530</v>
      </c>
      <c r="W36" s="50">
        <v>4408</v>
      </c>
      <c r="X36" s="117">
        <v>8690</v>
      </c>
      <c r="Y36" s="50">
        <v>2131</v>
      </c>
      <c r="Z36" s="52" t="s">
        <v>20</v>
      </c>
      <c r="AA36" s="117">
        <v>4946</v>
      </c>
      <c r="AB36" s="50">
        <v>1937</v>
      </c>
      <c r="AC36" s="117">
        <v>82</v>
      </c>
      <c r="AD36" s="50">
        <v>138</v>
      </c>
      <c r="AE36" s="117">
        <v>76</v>
      </c>
      <c r="AF36" s="50">
        <v>98</v>
      </c>
      <c r="AG36" s="117">
        <v>2010</v>
      </c>
      <c r="AH36" s="50">
        <v>830</v>
      </c>
      <c r="AI36" s="117">
        <v>1079</v>
      </c>
      <c r="AJ36" s="50">
        <v>756</v>
      </c>
      <c r="AK36" s="52" t="s">
        <v>20</v>
      </c>
      <c r="AL36" s="117">
        <v>676</v>
      </c>
      <c r="AM36" s="50">
        <v>542</v>
      </c>
      <c r="AN36" s="117">
        <v>695</v>
      </c>
      <c r="AO36" s="50">
        <v>568</v>
      </c>
      <c r="AP36" s="117">
        <v>532</v>
      </c>
      <c r="AQ36" s="50">
        <v>432</v>
      </c>
      <c r="AR36" s="117">
        <v>1025</v>
      </c>
      <c r="AS36" s="50">
        <v>758</v>
      </c>
      <c r="AT36" s="117">
        <v>1256</v>
      </c>
      <c r="AU36" s="50">
        <v>1133</v>
      </c>
      <c r="AV36" s="52" t="s">
        <v>20</v>
      </c>
      <c r="AW36" s="117">
        <v>543559</v>
      </c>
      <c r="AX36" s="50">
        <v>19814</v>
      </c>
      <c r="AY36" s="117">
        <v>3320</v>
      </c>
      <c r="AZ36" s="50">
        <v>1100</v>
      </c>
      <c r="BA36" s="117">
        <v>2021</v>
      </c>
      <c r="BB36" s="50">
        <v>1032</v>
      </c>
      <c r="BC36" s="117">
        <v>673</v>
      </c>
      <c r="BD36" s="50">
        <v>582</v>
      </c>
      <c r="BE36" s="117">
        <v>559</v>
      </c>
      <c r="BF36" s="50">
        <v>468</v>
      </c>
      <c r="BG36" s="52" t="s">
        <v>20</v>
      </c>
      <c r="BH36" s="117">
        <v>622</v>
      </c>
      <c r="BI36" s="50">
        <v>531</v>
      </c>
      <c r="BJ36" s="117">
        <v>75</v>
      </c>
      <c r="BK36" s="50">
        <v>120</v>
      </c>
      <c r="BL36" s="117">
        <v>316</v>
      </c>
      <c r="BM36" s="50">
        <v>291</v>
      </c>
      <c r="BN36" s="117">
        <v>246</v>
      </c>
      <c r="BO36" s="50">
        <v>257</v>
      </c>
      <c r="BP36" s="117">
        <v>43</v>
      </c>
      <c r="BQ36" s="50">
        <v>73</v>
      </c>
      <c r="BR36" s="52" t="s">
        <v>20</v>
      </c>
      <c r="BS36" s="117">
        <v>5656</v>
      </c>
      <c r="BT36" s="50">
        <v>1417</v>
      </c>
      <c r="BU36" s="117">
        <v>478</v>
      </c>
      <c r="BV36" s="50">
        <v>410</v>
      </c>
      <c r="BW36" s="117">
        <v>10735</v>
      </c>
      <c r="BX36" s="50">
        <v>2410</v>
      </c>
      <c r="BY36" s="117">
        <v>6562</v>
      </c>
      <c r="BZ36" s="50">
        <v>1887</v>
      </c>
      <c r="CA36" s="117">
        <v>0</v>
      </c>
      <c r="CB36" s="50">
        <v>281</v>
      </c>
      <c r="CC36" s="52" t="s">
        <v>20</v>
      </c>
      <c r="CD36" s="117">
        <v>2473</v>
      </c>
      <c r="CE36" s="50">
        <v>1113</v>
      </c>
      <c r="CF36" s="117">
        <v>728</v>
      </c>
      <c r="CG36" s="50">
        <v>755</v>
      </c>
      <c r="CH36" s="117">
        <v>253</v>
      </c>
      <c r="CI36" s="50">
        <v>246</v>
      </c>
      <c r="CJ36" s="117">
        <v>14072</v>
      </c>
      <c r="CK36" s="50">
        <v>3551</v>
      </c>
      <c r="CL36" s="117">
        <v>1784</v>
      </c>
      <c r="CM36" s="50">
        <v>1158</v>
      </c>
      <c r="CN36" s="52" t="s">
        <v>20</v>
      </c>
      <c r="CO36" s="117">
        <v>595</v>
      </c>
      <c r="CP36" s="50">
        <v>441</v>
      </c>
      <c r="CQ36" s="117">
        <v>2675</v>
      </c>
      <c r="CR36" s="50">
        <v>1285</v>
      </c>
      <c r="CS36" s="117">
        <v>219</v>
      </c>
      <c r="CT36" s="50">
        <v>332</v>
      </c>
      <c r="CU36" s="117">
        <v>4034</v>
      </c>
      <c r="CV36" s="50">
        <v>2258</v>
      </c>
      <c r="CW36" s="117">
        <v>5967</v>
      </c>
      <c r="CX36" s="50">
        <v>2387</v>
      </c>
      <c r="CY36" s="52" t="s">
        <v>20</v>
      </c>
      <c r="CZ36" s="117">
        <v>1383</v>
      </c>
      <c r="DA36" s="50">
        <v>855</v>
      </c>
      <c r="DB36" s="117">
        <v>424</v>
      </c>
      <c r="DC36" s="50">
        <v>395</v>
      </c>
      <c r="DD36" s="117">
        <v>20927</v>
      </c>
      <c r="DE36" s="50">
        <v>3719</v>
      </c>
      <c r="DF36" s="117">
        <v>979</v>
      </c>
      <c r="DG36" s="50">
        <v>550</v>
      </c>
      <c r="DH36" s="117">
        <v>4487</v>
      </c>
      <c r="DI36" s="50">
        <v>1448</v>
      </c>
      <c r="DJ36" s="52" t="s">
        <v>20</v>
      </c>
      <c r="DK36" s="117">
        <v>931</v>
      </c>
      <c r="DL36" s="50">
        <v>495</v>
      </c>
      <c r="DM36" s="117">
        <v>0</v>
      </c>
      <c r="DN36" s="50">
        <v>281</v>
      </c>
    </row>
    <row r="37" spans="1:118" x14ac:dyDescent="0.2">
      <c r="A37" s="52" t="s">
        <v>21</v>
      </c>
      <c r="B37" s="196">
        <f>INDEX($10:$10,1,MATCH($A37,$7:$7,0))-INDEX($E$12:$DN$77,MATCH($A37,$A$12:$A$77,0),MATCH($A37,$E$7:$DN$7,0))</f>
        <v>154724</v>
      </c>
      <c r="C37" s="196">
        <f t="shared" si="9"/>
        <v>153448</v>
      </c>
      <c r="D37" s="196">
        <f t="shared" si="10"/>
        <v>-1276</v>
      </c>
      <c r="E37" s="117">
        <v>870</v>
      </c>
      <c r="F37" s="50">
        <v>624</v>
      </c>
      <c r="G37" s="117">
        <v>802</v>
      </c>
      <c r="H37" s="50">
        <v>658</v>
      </c>
      <c r="I37" s="117">
        <v>824</v>
      </c>
      <c r="J37" s="50">
        <v>465</v>
      </c>
      <c r="K37" s="117">
        <v>350</v>
      </c>
      <c r="L37" s="50">
        <v>448</v>
      </c>
      <c r="M37" s="117">
        <v>13614</v>
      </c>
      <c r="N37" s="50">
        <v>2552</v>
      </c>
      <c r="O37" s="52" t="s">
        <v>21</v>
      </c>
      <c r="P37" s="117">
        <v>1993</v>
      </c>
      <c r="Q37" s="50">
        <v>1087</v>
      </c>
      <c r="R37" s="117">
        <v>11156</v>
      </c>
      <c r="S37" s="50">
        <v>2525</v>
      </c>
      <c r="T37" s="117">
        <v>248</v>
      </c>
      <c r="U37" s="50">
        <v>296</v>
      </c>
      <c r="V37" s="117">
        <v>1207</v>
      </c>
      <c r="W37" s="50">
        <v>714</v>
      </c>
      <c r="X37" s="117">
        <v>14665</v>
      </c>
      <c r="Y37" s="50">
        <v>3445</v>
      </c>
      <c r="Z37" s="52" t="s">
        <v>21</v>
      </c>
      <c r="AA37" s="117">
        <v>2708</v>
      </c>
      <c r="AB37" s="50">
        <v>1340</v>
      </c>
      <c r="AC37" s="117">
        <v>320</v>
      </c>
      <c r="AD37" s="50">
        <v>216</v>
      </c>
      <c r="AE37" s="117">
        <v>0</v>
      </c>
      <c r="AF37" s="50">
        <v>281</v>
      </c>
      <c r="AG37" s="117">
        <v>5173</v>
      </c>
      <c r="AH37" s="50">
        <v>1794</v>
      </c>
      <c r="AI37" s="117">
        <v>1415</v>
      </c>
      <c r="AJ37" s="50">
        <v>807</v>
      </c>
      <c r="AK37" s="52" t="s">
        <v>21</v>
      </c>
      <c r="AL37" s="117">
        <v>339</v>
      </c>
      <c r="AM37" s="50">
        <v>306</v>
      </c>
      <c r="AN37" s="117">
        <v>238</v>
      </c>
      <c r="AO37" s="50">
        <v>259</v>
      </c>
      <c r="AP37" s="117">
        <v>308</v>
      </c>
      <c r="AQ37" s="50">
        <v>285</v>
      </c>
      <c r="AR37" s="117">
        <v>673</v>
      </c>
      <c r="AS37" s="50">
        <v>551</v>
      </c>
      <c r="AT37" s="117">
        <v>3534</v>
      </c>
      <c r="AU37" s="50">
        <v>1084</v>
      </c>
      <c r="AV37" s="52" t="s">
        <v>21</v>
      </c>
      <c r="AW37" s="117">
        <v>4549</v>
      </c>
      <c r="AX37" s="50">
        <v>1737</v>
      </c>
      <c r="AY37" s="117">
        <v>674326</v>
      </c>
      <c r="AZ37" s="50">
        <v>19149</v>
      </c>
      <c r="BA37" s="117">
        <v>1458</v>
      </c>
      <c r="BB37" s="50">
        <v>645</v>
      </c>
      <c r="BC37" s="117">
        <v>1855</v>
      </c>
      <c r="BD37" s="50">
        <v>793</v>
      </c>
      <c r="BE37" s="117">
        <v>244</v>
      </c>
      <c r="BF37" s="50">
        <v>241</v>
      </c>
      <c r="BG37" s="52" t="s">
        <v>21</v>
      </c>
      <c r="BH37" s="117">
        <v>935</v>
      </c>
      <c r="BI37" s="50">
        <v>836</v>
      </c>
      <c r="BJ37" s="117">
        <v>45</v>
      </c>
      <c r="BK37" s="50">
        <v>77</v>
      </c>
      <c r="BL37" s="117">
        <v>86</v>
      </c>
      <c r="BM37" s="50">
        <v>144</v>
      </c>
      <c r="BN37" s="117">
        <v>137</v>
      </c>
      <c r="BO37" s="50">
        <v>140</v>
      </c>
      <c r="BP37" s="117">
        <v>11816</v>
      </c>
      <c r="BQ37" s="50">
        <v>2045</v>
      </c>
      <c r="BR37" s="52" t="s">
        <v>21</v>
      </c>
      <c r="BS37" s="117">
        <v>8051</v>
      </c>
      <c r="BT37" s="50">
        <v>1976</v>
      </c>
      <c r="BU37" s="117">
        <v>130</v>
      </c>
      <c r="BV37" s="50">
        <v>155</v>
      </c>
      <c r="BW37" s="117">
        <v>19088</v>
      </c>
      <c r="BX37" s="50">
        <v>2845</v>
      </c>
      <c r="BY37" s="117">
        <v>4339</v>
      </c>
      <c r="BZ37" s="50">
        <v>1673</v>
      </c>
      <c r="CA37" s="117">
        <v>0</v>
      </c>
      <c r="CB37" s="50">
        <v>281</v>
      </c>
      <c r="CC37" s="52" t="s">
        <v>21</v>
      </c>
      <c r="CD37" s="117">
        <v>1413</v>
      </c>
      <c r="CE37" s="50">
        <v>748</v>
      </c>
      <c r="CF37" s="117">
        <v>509</v>
      </c>
      <c r="CG37" s="50">
        <v>358</v>
      </c>
      <c r="CH37" s="117">
        <v>501</v>
      </c>
      <c r="CI37" s="50">
        <v>679</v>
      </c>
      <c r="CJ37" s="117">
        <v>4800</v>
      </c>
      <c r="CK37" s="50">
        <v>1455</v>
      </c>
      <c r="CL37" s="117">
        <v>6122</v>
      </c>
      <c r="CM37" s="50">
        <v>2290</v>
      </c>
      <c r="CN37" s="52" t="s">
        <v>21</v>
      </c>
      <c r="CO37" s="117">
        <v>9874</v>
      </c>
      <c r="CP37" s="50">
        <v>2108</v>
      </c>
      <c r="CQ37" s="117">
        <v>1353</v>
      </c>
      <c r="CR37" s="50">
        <v>966</v>
      </c>
      <c r="CS37" s="117">
        <v>0</v>
      </c>
      <c r="CT37" s="50">
        <v>281</v>
      </c>
      <c r="CU37" s="117">
        <v>1572</v>
      </c>
      <c r="CV37" s="50">
        <v>898</v>
      </c>
      <c r="CW37" s="117">
        <v>4677</v>
      </c>
      <c r="CX37" s="50">
        <v>1854</v>
      </c>
      <c r="CY37" s="52" t="s">
        <v>21</v>
      </c>
      <c r="CZ37" s="117">
        <v>1038</v>
      </c>
      <c r="DA37" s="50">
        <v>680</v>
      </c>
      <c r="DB37" s="117">
        <v>2174</v>
      </c>
      <c r="DC37" s="50">
        <v>763</v>
      </c>
      <c r="DD37" s="117">
        <v>3383</v>
      </c>
      <c r="DE37" s="50">
        <v>1130</v>
      </c>
      <c r="DF37" s="117">
        <v>1598</v>
      </c>
      <c r="DG37" s="50">
        <v>730</v>
      </c>
      <c r="DH37" s="117">
        <v>458</v>
      </c>
      <c r="DI37" s="50">
        <v>484</v>
      </c>
      <c r="DJ37" s="52" t="s">
        <v>21</v>
      </c>
      <c r="DK37" s="117">
        <v>806</v>
      </c>
      <c r="DL37" s="50">
        <v>459</v>
      </c>
      <c r="DM37" s="117">
        <v>0</v>
      </c>
      <c r="DN37" s="50">
        <v>281</v>
      </c>
    </row>
    <row r="38" spans="1:118" x14ac:dyDescent="0.2">
      <c r="A38" s="52" t="s">
        <v>22</v>
      </c>
      <c r="B38" s="196">
        <f>INDEX($10:$10,1,MATCH($A38,$7:$7,0))-INDEX($E$12:$DN$77,MATCH($A38,$A$12:$A$77,0),MATCH($A38,$E$7:$DN$7,0))</f>
        <v>203739</v>
      </c>
      <c r="C38" s="196">
        <f t="shared" si="9"/>
        <v>127692</v>
      </c>
      <c r="D38" s="196">
        <f t="shared" si="10"/>
        <v>-76047</v>
      </c>
      <c r="E38" s="117">
        <v>2126</v>
      </c>
      <c r="F38" s="50">
        <v>1531</v>
      </c>
      <c r="G38" s="117">
        <v>2281</v>
      </c>
      <c r="H38" s="50">
        <v>1161</v>
      </c>
      <c r="I38" s="117">
        <v>4058</v>
      </c>
      <c r="J38" s="50">
        <v>1502</v>
      </c>
      <c r="K38" s="117">
        <v>1329</v>
      </c>
      <c r="L38" s="50">
        <v>1089</v>
      </c>
      <c r="M38" s="117">
        <v>5387</v>
      </c>
      <c r="N38" s="50">
        <v>1259</v>
      </c>
      <c r="O38" s="52" t="s">
        <v>22</v>
      </c>
      <c r="P38" s="117">
        <v>2039</v>
      </c>
      <c r="Q38" s="50">
        <v>722</v>
      </c>
      <c r="R38" s="117">
        <v>2119</v>
      </c>
      <c r="S38" s="50">
        <v>1176</v>
      </c>
      <c r="T38" s="117">
        <v>54</v>
      </c>
      <c r="U38" s="50">
        <v>90</v>
      </c>
      <c r="V38" s="117">
        <v>815</v>
      </c>
      <c r="W38" s="50">
        <v>564</v>
      </c>
      <c r="X38" s="117">
        <v>14160</v>
      </c>
      <c r="Y38" s="50">
        <v>2594</v>
      </c>
      <c r="Z38" s="52" t="s">
        <v>22</v>
      </c>
      <c r="AA38" s="117">
        <v>2061</v>
      </c>
      <c r="AB38" s="50">
        <v>772</v>
      </c>
      <c r="AC38" s="117">
        <v>672</v>
      </c>
      <c r="AD38" s="50">
        <v>416</v>
      </c>
      <c r="AE38" s="117">
        <v>671</v>
      </c>
      <c r="AF38" s="50">
        <v>497</v>
      </c>
      <c r="AG38" s="117">
        <v>10546</v>
      </c>
      <c r="AH38" s="50">
        <v>1811</v>
      </c>
      <c r="AI38" s="117">
        <v>6365</v>
      </c>
      <c r="AJ38" s="50">
        <v>1563</v>
      </c>
      <c r="AK38" s="52" t="s">
        <v>22</v>
      </c>
      <c r="AL38" s="117">
        <v>899</v>
      </c>
      <c r="AM38" s="50">
        <v>444</v>
      </c>
      <c r="AN38" s="117">
        <v>592</v>
      </c>
      <c r="AO38" s="50">
        <v>449</v>
      </c>
      <c r="AP38" s="117">
        <v>1227</v>
      </c>
      <c r="AQ38" s="50">
        <v>606</v>
      </c>
      <c r="AR38" s="117">
        <v>1843</v>
      </c>
      <c r="AS38" s="50">
        <v>1236</v>
      </c>
      <c r="AT38" s="117">
        <v>354</v>
      </c>
      <c r="AU38" s="50">
        <v>250</v>
      </c>
      <c r="AV38" s="52" t="s">
        <v>22</v>
      </c>
      <c r="AW38" s="117">
        <v>2986</v>
      </c>
      <c r="AX38" s="50">
        <v>1419</v>
      </c>
      <c r="AY38" s="117">
        <v>2373</v>
      </c>
      <c r="AZ38" s="50">
        <v>1312</v>
      </c>
      <c r="BA38" s="117">
        <v>1299718</v>
      </c>
      <c r="BB38" s="50">
        <v>29912</v>
      </c>
      <c r="BC38" s="117">
        <v>2057</v>
      </c>
      <c r="BD38" s="50">
        <v>1000</v>
      </c>
      <c r="BE38" s="117">
        <v>693</v>
      </c>
      <c r="BF38" s="50">
        <v>622</v>
      </c>
      <c r="BG38" s="52" t="s">
        <v>22</v>
      </c>
      <c r="BH38" s="117">
        <v>1450</v>
      </c>
      <c r="BI38" s="50">
        <v>603</v>
      </c>
      <c r="BJ38" s="117">
        <v>229</v>
      </c>
      <c r="BK38" s="50">
        <v>241</v>
      </c>
      <c r="BL38" s="117">
        <v>299</v>
      </c>
      <c r="BM38" s="50">
        <v>287</v>
      </c>
      <c r="BN38" s="117">
        <v>998</v>
      </c>
      <c r="BO38" s="50">
        <v>670</v>
      </c>
      <c r="BP38" s="117">
        <v>57</v>
      </c>
      <c r="BQ38" s="50">
        <v>91</v>
      </c>
      <c r="BR38" s="52" t="s">
        <v>22</v>
      </c>
      <c r="BS38" s="117">
        <v>1228</v>
      </c>
      <c r="BT38" s="50">
        <v>706</v>
      </c>
      <c r="BU38" s="117">
        <v>506</v>
      </c>
      <c r="BV38" s="50">
        <v>384</v>
      </c>
      <c r="BW38" s="117">
        <v>4945</v>
      </c>
      <c r="BX38" s="50">
        <v>1373</v>
      </c>
      <c r="BY38" s="117">
        <v>5273</v>
      </c>
      <c r="BZ38" s="50">
        <v>2601</v>
      </c>
      <c r="CA38" s="117">
        <v>68</v>
      </c>
      <c r="CB38" s="50">
        <v>87</v>
      </c>
      <c r="CC38" s="52" t="s">
        <v>22</v>
      </c>
      <c r="CD38" s="117">
        <v>12330</v>
      </c>
      <c r="CE38" s="50">
        <v>2855</v>
      </c>
      <c r="CF38" s="117">
        <v>2348</v>
      </c>
      <c r="CG38" s="50">
        <v>1708</v>
      </c>
      <c r="CH38" s="117">
        <v>240</v>
      </c>
      <c r="CI38" s="50">
        <v>232</v>
      </c>
      <c r="CJ38" s="117">
        <v>4077</v>
      </c>
      <c r="CK38" s="50">
        <v>1267</v>
      </c>
      <c r="CL38" s="117">
        <v>1952</v>
      </c>
      <c r="CM38" s="50">
        <v>1573</v>
      </c>
      <c r="CN38" s="52" t="s">
        <v>22</v>
      </c>
      <c r="CO38" s="117">
        <v>0</v>
      </c>
      <c r="CP38" s="50">
        <v>242</v>
      </c>
      <c r="CQ38" s="117">
        <v>2079</v>
      </c>
      <c r="CR38" s="50">
        <v>1463</v>
      </c>
      <c r="CS38" s="117">
        <v>0</v>
      </c>
      <c r="CT38" s="50">
        <v>242</v>
      </c>
      <c r="CU38" s="117">
        <v>3280</v>
      </c>
      <c r="CV38" s="50">
        <v>1194</v>
      </c>
      <c r="CW38" s="117">
        <v>6168</v>
      </c>
      <c r="CX38" s="50">
        <v>1876</v>
      </c>
      <c r="CY38" s="52" t="s">
        <v>22</v>
      </c>
      <c r="CZ38" s="117">
        <v>1298</v>
      </c>
      <c r="DA38" s="50">
        <v>783</v>
      </c>
      <c r="DB38" s="117">
        <v>193</v>
      </c>
      <c r="DC38" s="50">
        <v>226</v>
      </c>
      <c r="DD38" s="117">
        <v>2793</v>
      </c>
      <c r="DE38" s="50">
        <v>1470</v>
      </c>
      <c r="DF38" s="117">
        <v>695</v>
      </c>
      <c r="DG38" s="50">
        <v>705</v>
      </c>
      <c r="DH38" s="117">
        <v>1056</v>
      </c>
      <c r="DI38" s="50">
        <v>561</v>
      </c>
      <c r="DJ38" s="52" t="s">
        <v>22</v>
      </c>
      <c r="DK38" s="117">
        <v>6283</v>
      </c>
      <c r="DL38" s="50">
        <v>1832</v>
      </c>
      <c r="DM38" s="117">
        <v>140</v>
      </c>
      <c r="DN38" s="50">
        <v>213</v>
      </c>
    </row>
    <row r="39" spans="1:118" s="85" customFormat="1" x14ac:dyDescent="0.2">
      <c r="A39" s="52" t="s">
        <v>23</v>
      </c>
      <c r="B39" s="196">
        <f>INDEX($10:$10,1,MATCH($A39,$7:$7,0))-INDEX($E$12:$DN$77,MATCH($A39,$A$12:$A$77,0),MATCH($A39,$E$7:$DN$7,0))</f>
        <v>115956</v>
      </c>
      <c r="C39" s="196">
        <f t="shared" si="9"/>
        <v>97857</v>
      </c>
      <c r="D39" s="196">
        <f t="shared" si="10"/>
        <v>-18099</v>
      </c>
      <c r="E39" s="117">
        <v>265</v>
      </c>
      <c r="F39" s="50">
        <v>268</v>
      </c>
      <c r="G39" s="117">
        <v>562</v>
      </c>
      <c r="H39" s="50">
        <v>410</v>
      </c>
      <c r="I39" s="117">
        <v>2382</v>
      </c>
      <c r="J39" s="50">
        <v>993</v>
      </c>
      <c r="K39" s="117">
        <v>784</v>
      </c>
      <c r="L39" s="50">
        <v>837</v>
      </c>
      <c r="M39" s="117">
        <v>5868</v>
      </c>
      <c r="N39" s="50">
        <v>1324</v>
      </c>
      <c r="O39" s="52" t="s">
        <v>23</v>
      </c>
      <c r="P39" s="117">
        <v>2893</v>
      </c>
      <c r="Q39" s="50">
        <v>1055</v>
      </c>
      <c r="R39" s="117">
        <v>819</v>
      </c>
      <c r="S39" s="50">
        <v>642</v>
      </c>
      <c r="T39" s="117">
        <v>0</v>
      </c>
      <c r="U39" s="50">
        <v>211</v>
      </c>
      <c r="V39" s="117">
        <v>659</v>
      </c>
      <c r="W39" s="50">
        <v>783</v>
      </c>
      <c r="X39" s="117">
        <v>4053</v>
      </c>
      <c r="Y39" s="50">
        <v>1449</v>
      </c>
      <c r="Z39" s="52" t="s">
        <v>23</v>
      </c>
      <c r="AA39" s="117">
        <v>1023</v>
      </c>
      <c r="AB39" s="50">
        <v>520</v>
      </c>
      <c r="AC39" s="117">
        <v>274</v>
      </c>
      <c r="AD39" s="50">
        <v>381</v>
      </c>
      <c r="AE39" s="117">
        <v>700</v>
      </c>
      <c r="AF39" s="50">
        <v>526</v>
      </c>
      <c r="AG39" s="117">
        <v>6715</v>
      </c>
      <c r="AH39" s="50">
        <v>1418</v>
      </c>
      <c r="AI39" s="117">
        <v>1484</v>
      </c>
      <c r="AJ39" s="50">
        <v>808</v>
      </c>
      <c r="AK39" s="52" t="s">
        <v>23</v>
      </c>
      <c r="AL39" s="117">
        <v>4776</v>
      </c>
      <c r="AM39" s="50">
        <v>1223</v>
      </c>
      <c r="AN39" s="117">
        <v>2024</v>
      </c>
      <c r="AO39" s="50">
        <v>972</v>
      </c>
      <c r="AP39" s="117">
        <v>438</v>
      </c>
      <c r="AQ39" s="50">
        <v>291</v>
      </c>
      <c r="AR39" s="117">
        <v>366</v>
      </c>
      <c r="AS39" s="50">
        <v>398</v>
      </c>
      <c r="AT39" s="117">
        <v>264</v>
      </c>
      <c r="AU39" s="50">
        <v>392</v>
      </c>
      <c r="AV39" s="52" t="s">
        <v>23</v>
      </c>
      <c r="AW39" s="117">
        <v>429</v>
      </c>
      <c r="AX39" s="50">
        <v>410</v>
      </c>
      <c r="AY39" s="117">
        <v>498</v>
      </c>
      <c r="AZ39" s="50">
        <v>322</v>
      </c>
      <c r="BA39" s="117">
        <v>3502</v>
      </c>
      <c r="BB39" s="50">
        <v>1043</v>
      </c>
      <c r="BC39" s="117">
        <v>604184</v>
      </c>
      <c r="BD39" s="50">
        <v>16706</v>
      </c>
      <c r="BE39" s="117">
        <v>99</v>
      </c>
      <c r="BF39" s="50">
        <v>121</v>
      </c>
      <c r="BG39" s="52" t="s">
        <v>23</v>
      </c>
      <c r="BH39" s="117">
        <v>2514</v>
      </c>
      <c r="BI39" s="50">
        <v>1763</v>
      </c>
      <c r="BJ39" s="117">
        <v>669</v>
      </c>
      <c r="BK39" s="50">
        <v>373</v>
      </c>
      <c r="BL39" s="117">
        <v>1423</v>
      </c>
      <c r="BM39" s="50">
        <v>680</v>
      </c>
      <c r="BN39" s="117">
        <v>778</v>
      </c>
      <c r="BO39" s="50">
        <v>725</v>
      </c>
      <c r="BP39" s="117">
        <v>112</v>
      </c>
      <c r="BQ39" s="50">
        <v>138</v>
      </c>
      <c r="BR39" s="52" t="s">
        <v>23</v>
      </c>
      <c r="BS39" s="117">
        <v>573</v>
      </c>
      <c r="BT39" s="50">
        <v>424</v>
      </c>
      <c r="BU39" s="117">
        <v>222</v>
      </c>
      <c r="BV39" s="50">
        <v>237</v>
      </c>
      <c r="BW39" s="117">
        <v>2536</v>
      </c>
      <c r="BX39" s="50">
        <v>967</v>
      </c>
      <c r="BY39" s="117">
        <v>1295</v>
      </c>
      <c r="BZ39" s="50">
        <v>767</v>
      </c>
      <c r="CA39" s="117">
        <v>6374</v>
      </c>
      <c r="CB39" s="50">
        <v>1170</v>
      </c>
      <c r="CC39" s="52" t="s">
        <v>23</v>
      </c>
      <c r="CD39" s="117">
        <v>1754</v>
      </c>
      <c r="CE39" s="50">
        <v>751</v>
      </c>
      <c r="CF39" s="117">
        <v>479</v>
      </c>
      <c r="CG39" s="50">
        <v>375</v>
      </c>
      <c r="CH39" s="117">
        <v>810</v>
      </c>
      <c r="CI39" s="50">
        <v>528</v>
      </c>
      <c r="CJ39" s="117">
        <v>1377</v>
      </c>
      <c r="CK39" s="50">
        <v>949</v>
      </c>
      <c r="CL39" s="117">
        <v>351</v>
      </c>
      <c r="CM39" s="50">
        <v>262</v>
      </c>
      <c r="CN39" s="52" t="s">
        <v>23</v>
      </c>
      <c r="CO39" s="117">
        <v>307</v>
      </c>
      <c r="CP39" s="50">
        <v>305</v>
      </c>
      <c r="CQ39" s="117">
        <v>475</v>
      </c>
      <c r="CR39" s="50">
        <v>312</v>
      </c>
      <c r="CS39" s="117">
        <v>4972</v>
      </c>
      <c r="CT39" s="50">
        <v>1387</v>
      </c>
      <c r="CU39" s="117">
        <v>1240</v>
      </c>
      <c r="CV39" s="50">
        <v>726</v>
      </c>
      <c r="CW39" s="117">
        <v>4790</v>
      </c>
      <c r="CX39" s="50">
        <v>1273</v>
      </c>
      <c r="CY39" s="52" t="s">
        <v>23</v>
      </c>
      <c r="CZ39" s="117">
        <v>1646</v>
      </c>
      <c r="DA39" s="50">
        <v>861</v>
      </c>
      <c r="DB39" s="117">
        <v>13</v>
      </c>
      <c r="DC39" s="50">
        <v>23</v>
      </c>
      <c r="DD39" s="117">
        <v>2138</v>
      </c>
      <c r="DE39" s="50">
        <v>1149</v>
      </c>
      <c r="DF39" s="117">
        <v>2602</v>
      </c>
      <c r="DG39" s="50">
        <v>1222</v>
      </c>
      <c r="DH39" s="117">
        <v>234</v>
      </c>
      <c r="DI39" s="50">
        <v>368</v>
      </c>
      <c r="DJ39" s="52" t="s">
        <v>23</v>
      </c>
      <c r="DK39" s="117">
        <v>17108</v>
      </c>
      <c r="DL39" s="50">
        <v>2699</v>
      </c>
      <c r="DM39" s="117">
        <v>188</v>
      </c>
      <c r="DN39" s="50">
        <v>230</v>
      </c>
    </row>
    <row r="40" spans="1:118" s="85" customFormat="1" x14ac:dyDescent="0.2">
      <c r="A40" s="52" t="s">
        <v>24</v>
      </c>
      <c r="B40" s="196">
        <f>INDEX($10:$10,1,MATCH($A40,$7:$7,0))-INDEX($E$12:$DN$77,MATCH($A40,$A$12:$A$77,0),MATCH($A40,$E$7:$DN$7,0))</f>
        <v>70345</v>
      </c>
      <c r="C40" s="196">
        <f t="shared" si="9"/>
        <v>73049</v>
      </c>
      <c r="D40" s="196">
        <f t="shared" si="10"/>
        <v>2704</v>
      </c>
      <c r="E40" s="117">
        <v>5284</v>
      </c>
      <c r="F40" s="50">
        <v>2051</v>
      </c>
      <c r="G40" s="117">
        <v>294</v>
      </c>
      <c r="H40" s="50">
        <v>385</v>
      </c>
      <c r="I40" s="117">
        <v>676</v>
      </c>
      <c r="J40" s="50">
        <v>635</v>
      </c>
      <c r="K40" s="117">
        <v>2434</v>
      </c>
      <c r="L40" s="50">
        <v>1239</v>
      </c>
      <c r="M40" s="117">
        <v>2691</v>
      </c>
      <c r="N40" s="50">
        <v>1649</v>
      </c>
      <c r="O40" s="52" t="s">
        <v>24</v>
      </c>
      <c r="P40" s="117">
        <v>359</v>
      </c>
      <c r="Q40" s="50">
        <v>257</v>
      </c>
      <c r="R40" s="117">
        <v>104</v>
      </c>
      <c r="S40" s="50">
        <v>175</v>
      </c>
      <c r="T40" s="117">
        <v>6</v>
      </c>
      <c r="U40" s="50">
        <v>10</v>
      </c>
      <c r="V40" s="117">
        <v>0</v>
      </c>
      <c r="W40" s="50">
        <v>287</v>
      </c>
      <c r="X40" s="117">
        <v>4306</v>
      </c>
      <c r="Y40" s="50">
        <v>1402</v>
      </c>
      <c r="Z40" s="52" t="s">
        <v>24</v>
      </c>
      <c r="AA40" s="117">
        <v>3837</v>
      </c>
      <c r="AB40" s="50">
        <v>1722</v>
      </c>
      <c r="AC40" s="117">
        <v>781</v>
      </c>
      <c r="AD40" s="50">
        <v>835</v>
      </c>
      <c r="AE40" s="117">
        <v>0</v>
      </c>
      <c r="AF40" s="50">
        <v>287</v>
      </c>
      <c r="AG40" s="117">
        <v>3985</v>
      </c>
      <c r="AH40" s="50">
        <v>1320</v>
      </c>
      <c r="AI40" s="117">
        <v>1112</v>
      </c>
      <c r="AJ40" s="50">
        <v>906</v>
      </c>
      <c r="AK40" s="52" t="s">
        <v>24</v>
      </c>
      <c r="AL40" s="117">
        <v>0</v>
      </c>
      <c r="AM40" s="50">
        <v>287</v>
      </c>
      <c r="AN40" s="117">
        <v>222</v>
      </c>
      <c r="AO40" s="50">
        <v>230</v>
      </c>
      <c r="AP40" s="117">
        <v>1122</v>
      </c>
      <c r="AQ40" s="50">
        <v>903</v>
      </c>
      <c r="AR40" s="117">
        <v>10296</v>
      </c>
      <c r="AS40" s="50">
        <v>2549</v>
      </c>
      <c r="AT40" s="117">
        <v>0</v>
      </c>
      <c r="AU40" s="50">
        <v>287</v>
      </c>
      <c r="AV40" s="52" t="s">
        <v>24</v>
      </c>
      <c r="AW40" s="117">
        <v>0</v>
      </c>
      <c r="AX40" s="50">
        <v>287</v>
      </c>
      <c r="AY40" s="117">
        <v>362</v>
      </c>
      <c r="AZ40" s="50">
        <v>301</v>
      </c>
      <c r="BA40" s="117">
        <v>2510</v>
      </c>
      <c r="BB40" s="50">
        <v>1238</v>
      </c>
      <c r="BC40" s="117">
        <v>949</v>
      </c>
      <c r="BD40" s="50">
        <v>841</v>
      </c>
      <c r="BE40" s="117">
        <v>362397</v>
      </c>
      <c r="BF40" s="50">
        <v>16471</v>
      </c>
      <c r="BG40" s="52" t="s">
        <v>24</v>
      </c>
      <c r="BH40" s="117">
        <v>1577</v>
      </c>
      <c r="BI40" s="50">
        <v>954</v>
      </c>
      <c r="BJ40" s="117">
        <v>472</v>
      </c>
      <c r="BK40" s="50">
        <v>642</v>
      </c>
      <c r="BL40" s="117">
        <v>0</v>
      </c>
      <c r="BM40" s="50">
        <v>287</v>
      </c>
      <c r="BN40" s="117">
        <v>418</v>
      </c>
      <c r="BO40" s="50">
        <v>380</v>
      </c>
      <c r="BP40" s="117">
        <v>60</v>
      </c>
      <c r="BQ40" s="50">
        <v>100</v>
      </c>
      <c r="BR40" s="52" t="s">
        <v>24</v>
      </c>
      <c r="BS40" s="117">
        <v>115</v>
      </c>
      <c r="BT40" s="50">
        <v>140</v>
      </c>
      <c r="BU40" s="117">
        <v>145</v>
      </c>
      <c r="BV40" s="50">
        <v>187</v>
      </c>
      <c r="BW40" s="117">
        <v>778</v>
      </c>
      <c r="BX40" s="50">
        <v>382</v>
      </c>
      <c r="BY40" s="117">
        <v>944</v>
      </c>
      <c r="BZ40" s="50">
        <v>705</v>
      </c>
      <c r="CA40" s="117">
        <v>0</v>
      </c>
      <c r="CB40" s="50">
        <v>287</v>
      </c>
      <c r="CC40" s="52" t="s">
        <v>24</v>
      </c>
      <c r="CD40" s="117">
        <v>1619</v>
      </c>
      <c r="CE40" s="50">
        <v>1133</v>
      </c>
      <c r="CF40" s="117">
        <v>796</v>
      </c>
      <c r="CG40" s="50">
        <v>555</v>
      </c>
      <c r="CH40" s="117">
        <v>171</v>
      </c>
      <c r="CI40" s="50">
        <v>205</v>
      </c>
      <c r="CJ40" s="117">
        <v>1320</v>
      </c>
      <c r="CK40" s="50">
        <v>860</v>
      </c>
      <c r="CL40" s="117">
        <v>101</v>
      </c>
      <c r="CM40" s="50">
        <v>78</v>
      </c>
      <c r="CN40" s="52" t="s">
        <v>24</v>
      </c>
      <c r="CO40" s="117">
        <v>237</v>
      </c>
      <c r="CP40" s="50">
        <v>419</v>
      </c>
      <c r="CQ40" s="117">
        <v>480</v>
      </c>
      <c r="CR40" s="50">
        <v>349</v>
      </c>
      <c r="CS40" s="117">
        <v>864</v>
      </c>
      <c r="CT40" s="50">
        <v>1110</v>
      </c>
      <c r="CU40" s="117">
        <v>10273</v>
      </c>
      <c r="CV40" s="50">
        <v>2655</v>
      </c>
      <c r="CW40" s="117">
        <v>5024</v>
      </c>
      <c r="CX40" s="50">
        <v>1942</v>
      </c>
      <c r="CY40" s="52" t="s">
        <v>24</v>
      </c>
      <c r="CZ40" s="117">
        <v>1409</v>
      </c>
      <c r="DA40" s="50">
        <v>1383</v>
      </c>
      <c r="DB40" s="117">
        <v>0</v>
      </c>
      <c r="DC40" s="50">
        <v>287</v>
      </c>
      <c r="DD40" s="117">
        <v>3321</v>
      </c>
      <c r="DE40" s="50">
        <v>2080</v>
      </c>
      <c r="DF40" s="117">
        <v>459</v>
      </c>
      <c r="DG40" s="50">
        <v>576</v>
      </c>
      <c r="DH40" s="117">
        <v>379</v>
      </c>
      <c r="DI40" s="50">
        <v>436</v>
      </c>
      <c r="DJ40" s="52" t="s">
        <v>24</v>
      </c>
      <c r="DK40" s="117">
        <v>757</v>
      </c>
      <c r="DL40" s="50">
        <v>455</v>
      </c>
      <c r="DM40" s="117">
        <v>0</v>
      </c>
      <c r="DN40" s="50">
        <v>287</v>
      </c>
    </row>
    <row r="41" spans="1:118" s="85" customFormat="1" x14ac:dyDescent="0.2">
      <c r="A41" s="52"/>
      <c r="B41" s="52"/>
      <c r="C41" s="52"/>
      <c r="D41" s="52"/>
      <c r="E41" s="117"/>
      <c r="F41" s="50"/>
      <c r="G41" s="117"/>
      <c r="H41" s="50"/>
      <c r="I41" s="117"/>
      <c r="J41" s="50"/>
      <c r="K41" s="117"/>
      <c r="L41" s="50"/>
      <c r="M41" s="117"/>
      <c r="N41" s="50"/>
      <c r="O41" s="52"/>
      <c r="P41" s="117"/>
      <c r="Q41" s="50"/>
      <c r="R41" s="117"/>
      <c r="S41" s="50"/>
      <c r="T41" s="117"/>
      <c r="U41" s="50"/>
      <c r="V41" s="117"/>
      <c r="W41" s="50"/>
      <c r="X41" s="117"/>
      <c r="Y41" s="50"/>
      <c r="Z41" s="52"/>
      <c r="AA41" s="117"/>
      <c r="AB41" s="50"/>
      <c r="AC41" s="117"/>
      <c r="AD41" s="50"/>
      <c r="AE41" s="117"/>
      <c r="AF41" s="50"/>
      <c r="AG41" s="117"/>
      <c r="AH41" s="50"/>
      <c r="AI41" s="117"/>
      <c r="AJ41" s="50"/>
      <c r="AK41" s="52"/>
      <c r="AL41" s="117"/>
      <c r="AM41" s="50"/>
      <c r="AN41" s="117"/>
      <c r="AO41" s="50"/>
      <c r="AP41" s="117"/>
      <c r="AQ41" s="50"/>
      <c r="AR41" s="117"/>
      <c r="AS41" s="50"/>
      <c r="AT41" s="117"/>
      <c r="AU41" s="50"/>
      <c r="AV41" s="52"/>
      <c r="AW41" s="117"/>
      <c r="AX41" s="50"/>
      <c r="AY41" s="117"/>
      <c r="AZ41" s="50"/>
      <c r="BA41" s="117"/>
      <c r="BB41" s="50"/>
      <c r="BC41" s="117"/>
      <c r="BD41" s="50"/>
      <c r="BE41" s="117"/>
      <c r="BF41" s="50"/>
      <c r="BG41" s="52"/>
      <c r="BH41" s="117"/>
      <c r="BI41" s="50"/>
      <c r="BJ41" s="117"/>
      <c r="BK41" s="50"/>
      <c r="BL41" s="117"/>
      <c r="BM41" s="50"/>
      <c r="BN41" s="117"/>
      <c r="BO41" s="50"/>
      <c r="BP41" s="117"/>
      <c r="BQ41" s="50"/>
      <c r="BR41" s="52"/>
      <c r="BS41" s="117"/>
      <c r="BT41" s="50"/>
      <c r="BU41" s="117"/>
      <c r="BV41" s="50"/>
      <c r="BW41" s="117"/>
      <c r="BX41" s="50"/>
      <c r="BY41" s="117"/>
      <c r="BZ41" s="50"/>
      <c r="CA41" s="117"/>
      <c r="CB41" s="50"/>
      <c r="CC41" s="52"/>
      <c r="CD41" s="117"/>
      <c r="CE41" s="50"/>
      <c r="CF41" s="117"/>
      <c r="CG41" s="50"/>
      <c r="CH41" s="117"/>
      <c r="CI41" s="50"/>
      <c r="CJ41" s="117"/>
      <c r="CK41" s="50"/>
      <c r="CL41" s="117"/>
      <c r="CM41" s="50"/>
      <c r="CN41" s="52"/>
      <c r="CO41" s="117"/>
      <c r="CP41" s="50"/>
      <c r="CQ41" s="117"/>
      <c r="CR41" s="50"/>
      <c r="CS41" s="117"/>
      <c r="CT41" s="50"/>
      <c r="CU41" s="117"/>
      <c r="CV41" s="50"/>
      <c r="CW41" s="117"/>
      <c r="CX41" s="50"/>
      <c r="CY41" s="52"/>
      <c r="CZ41" s="117"/>
      <c r="DA41" s="50"/>
      <c r="DB41" s="117"/>
      <c r="DC41" s="50"/>
      <c r="DD41" s="117"/>
      <c r="DE41" s="50"/>
      <c r="DF41" s="117"/>
      <c r="DG41" s="50"/>
      <c r="DH41" s="117"/>
      <c r="DI41" s="50"/>
      <c r="DJ41" s="52"/>
      <c r="DK41" s="117"/>
      <c r="DL41" s="50"/>
      <c r="DM41" s="117"/>
      <c r="DN41" s="50"/>
    </row>
    <row r="42" spans="1:118" s="85" customFormat="1" x14ac:dyDescent="0.2">
      <c r="A42" s="52" t="s">
        <v>25</v>
      </c>
      <c r="B42" s="196">
        <f>INDEX($10:$10,1,MATCH($A42,$7:$7,0))-INDEX($E$12:$DN$77,MATCH($A42,$A$12:$A$77,0),MATCH($A42,$E$7:$DN$7,0))</f>
        <v>151632</v>
      </c>
      <c r="C42" s="196">
        <f t="shared" ref="C42:C46" si="11">SUM(E42,G42,I42,K42,M42,P42,R42,T42,V42,X42,AA42,AC42,AE42,AG42,AI42,AL42,AN42,AP42,AR42,AT42,AW42,AY42,BA42,BC42,BE42,BH42,BJ42,BL42,BN42,BP42,BS42,BU42,BW42,BY42,CA42,CD42,CF42,CH42,CJ42,CL42,CO42,CQ42,CS42,CU42,CW42,CZ42,DB42,DD42,DF42,DH42,DK42,DM42)-INDEX($E$12:$DN$77,MATCH($A42,$A$12:$A$77,0),MATCH($A42,$E$7:$DN$7,0))</f>
        <v>155829</v>
      </c>
      <c r="D42" s="196">
        <f t="shared" ref="D42:D46" si="12">C42-B42</f>
        <v>4197</v>
      </c>
      <c r="E42" s="117">
        <v>1419</v>
      </c>
      <c r="F42" s="50">
        <v>780</v>
      </c>
      <c r="G42" s="117">
        <v>922</v>
      </c>
      <c r="H42" s="50">
        <v>623</v>
      </c>
      <c r="I42" s="117">
        <v>2865</v>
      </c>
      <c r="J42" s="50">
        <v>1122</v>
      </c>
      <c r="K42" s="117">
        <v>6799</v>
      </c>
      <c r="L42" s="50">
        <v>1512</v>
      </c>
      <c r="M42" s="117">
        <v>8248</v>
      </c>
      <c r="N42" s="50">
        <v>1823</v>
      </c>
      <c r="O42" s="52" t="s">
        <v>25</v>
      </c>
      <c r="P42" s="117">
        <v>4457</v>
      </c>
      <c r="Q42" s="50">
        <v>1854</v>
      </c>
      <c r="R42" s="117">
        <v>134</v>
      </c>
      <c r="S42" s="50">
        <v>148</v>
      </c>
      <c r="T42" s="117">
        <v>1000</v>
      </c>
      <c r="U42" s="50">
        <v>1094</v>
      </c>
      <c r="V42" s="117">
        <v>94</v>
      </c>
      <c r="W42" s="50">
        <v>116</v>
      </c>
      <c r="X42" s="117">
        <v>7140</v>
      </c>
      <c r="Y42" s="50">
        <v>2334</v>
      </c>
      <c r="Z42" s="52" t="s">
        <v>25</v>
      </c>
      <c r="AA42" s="117">
        <v>5278</v>
      </c>
      <c r="AB42" s="50">
        <v>2251</v>
      </c>
      <c r="AC42" s="117">
        <v>869</v>
      </c>
      <c r="AD42" s="50">
        <v>905</v>
      </c>
      <c r="AE42" s="117">
        <v>356</v>
      </c>
      <c r="AF42" s="50">
        <v>305</v>
      </c>
      <c r="AG42" s="117">
        <v>20865</v>
      </c>
      <c r="AH42" s="50">
        <v>3431</v>
      </c>
      <c r="AI42" s="117">
        <v>3117</v>
      </c>
      <c r="AJ42" s="50">
        <v>1205</v>
      </c>
      <c r="AK42" s="52" t="s">
        <v>25</v>
      </c>
      <c r="AL42" s="117">
        <v>5229</v>
      </c>
      <c r="AM42" s="50">
        <v>1921</v>
      </c>
      <c r="AN42" s="117">
        <v>18794</v>
      </c>
      <c r="AO42" s="50">
        <v>2773</v>
      </c>
      <c r="AP42" s="117">
        <v>1425</v>
      </c>
      <c r="AQ42" s="50">
        <v>954</v>
      </c>
      <c r="AR42" s="117">
        <v>1584</v>
      </c>
      <c r="AS42" s="50">
        <v>888</v>
      </c>
      <c r="AT42" s="117">
        <v>292</v>
      </c>
      <c r="AU42" s="50">
        <v>300</v>
      </c>
      <c r="AV42" s="52" t="s">
        <v>25</v>
      </c>
      <c r="AW42" s="117">
        <v>1052</v>
      </c>
      <c r="AX42" s="50">
        <v>476</v>
      </c>
      <c r="AY42" s="117">
        <v>694</v>
      </c>
      <c r="AZ42" s="50">
        <v>730</v>
      </c>
      <c r="BA42" s="117">
        <v>5135</v>
      </c>
      <c r="BB42" s="50">
        <v>2163</v>
      </c>
      <c r="BC42" s="117">
        <v>2632</v>
      </c>
      <c r="BD42" s="50">
        <v>1335</v>
      </c>
      <c r="BE42" s="117">
        <v>1602</v>
      </c>
      <c r="BF42" s="50">
        <v>906</v>
      </c>
      <c r="BG42" s="52" t="s">
        <v>25</v>
      </c>
      <c r="BH42" s="117">
        <v>814514</v>
      </c>
      <c r="BI42" s="50">
        <v>22131</v>
      </c>
      <c r="BJ42" s="117">
        <v>336</v>
      </c>
      <c r="BK42" s="50">
        <v>298</v>
      </c>
      <c r="BL42" s="117">
        <v>1991</v>
      </c>
      <c r="BM42" s="50">
        <v>846</v>
      </c>
      <c r="BN42" s="117">
        <v>604</v>
      </c>
      <c r="BO42" s="50">
        <v>357</v>
      </c>
      <c r="BP42" s="117">
        <v>179</v>
      </c>
      <c r="BQ42" s="50">
        <v>163</v>
      </c>
      <c r="BR42" s="52" t="s">
        <v>25</v>
      </c>
      <c r="BS42" s="117">
        <v>658</v>
      </c>
      <c r="BT42" s="50">
        <v>413</v>
      </c>
      <c r="BU42" s="117">
        <v>153</v>
      </c>
      <c r="BV42" s="50">
        <v>175</v>
      </c>
      <c r="BW42" s="117">
        <v>2565</v>
      </c>
      <c r="BX42" s="50">
        <v>973</v>
      </c>
      <c r="BY42" s="117">
        <v>5213</v>
      </c>
      <c r="BZ42" s="50">
        <v>3022</v>
      </c>
      <c r="CA42" s="117">
        <v>1575</v>
      </c>
      <c r="CB42" s="50">
        <v>1566</v>
      </c>
      <c r="CC42" s="52" t="s">
        <v>25</v>
      </c>
      <c r="CD42" s="117">
        <v>2499</v>
      </c>
      <c r="CE42" s="50">
        <v>926</v>
      </c>
      <c r="CF42" s="117">
        <v>5271</v>
      </c>
      <c r="CG42" s="50">
        <v>1698</v>
      </c>
      <c r="CH42" s="117">
        <v>809</v>
      </c>
      <c r="CI42" s="50">
        <v>467</v>
      </c>
      <c r="CJ42" s="117">
        <v>1302</v>
      </c>
      <c r="CK42" s="50">
        <v>678</v>
      </c>
      <c r="CL42" s="117">
        <v>135</v>
      </c>
      <c r="CM42" s="50">
        <v>128</v>
      </c>
      <c r="CN42" s="52" t="s">
        <v>25</v>
      </c>
      <c r="CO42" s="117">
        <v>101</v>
      </c>
      <c r="CP42" s="50">
        <v>120</v>
      </c>
      <c r="CQ42" s="117">
        <v>907</v>
      </c>
      <c r="CR42" s="50">
        <v>560</v>
      </c>
      <c r="CS42" s="117">
        <v>54</v>
      </c>
      <c r="CT42" s="50">
        <v>92</v>
      </c>
      <c r="CU42" s="117">
        <v>3307</v>
      </c>
      <c r="CV42" s="50">
        <v>1393</v>
      </c>
      <c r="CW42" s="117">
        <v>15983</v>
      </c>
      <c r="CX42" s="50">
        <v>3192</v>
      </c>
      <c r="CY42" s="52" t="s">
        <v>25</v>
      </c>
      <c r="CZ42" s="117">
        <v>1095</v>
      </c>
      <c r="DA42" s="50">
        <v>636</v>
      </c>
      <c r="DB42" s="117">
        <v>622</v>
      </c>
      <c r="DC42" s="50">
        <v>513</v>
      </c>
      <c r="DD42" s="117">
        <v>2080</v>
      </c>
      <c r="DE42" s="50">
        <v>774</v>
      </c>
      <c r="DF42" s="117">
        <v>2368</v>
      </c>
      <c r="DG42" s="50">
        <v>1203</v>
      </c>
      <c r="DH42" s="117">
        <v>646</v>
      </c>
      <c r="DI42" s="50">
        <v>673</v>
      </c>
      <c r="DJ42" s="52" t="s">
        <v>25</v>
      </c>
      <c r="DK42" s="117">
        <v>1992</v>
      </c>
      <c r="DL42" s="50">
        <v>1048</v>
      </c>
      <c r="DM42" s="117">
        <v>1382</v>
      </c>
      <c r="DN42" s="50">
        <v>1030</v>
      </c>
    </row>
    <row r="43" spans="1:118" s="85" customFormat="1" x14ac:dyDescent="0.2">
      <c r="A43" s="52" t="s">
        <v>26</v>
      </c>
      <c r="B43" s="196">
        <f>INDEX($10:$10,1,MATCH($A43,$7:$7,0))-INDEX($E$12:$DN$77,MATCH($A43,$A$12:$A$77,0),MATCH($A43,$E$7:$DN$7,0))</f>
        <v>36217</v>
      </c>
      <c r="C43" s="196">
        <f t="shared" si="11"/>
        <v>44394</v>
      </c>
      <c r="D43" s="196">
        <f t="shared" si="12"/>
        <v>8177</v>
      </c>
      <c r="E43" s="117">
        <v>80</v>
      </c>
      <c r="F43" s="50">
        <v>109</v>
      </c>
      <c r="G43" s="117">
        <v>893</v>
      </c>
      <c r="H43" s="50">
        <v>682</v>
      </c>
      <c r="I43" s="117">
        <v>1986</v>
      </c>
      <c r="J43" s="50">
        <v>929</v>
      </c>
      <c r="K43" s="117">
        <v>1175</v>
      </c>
      <c r="L43" s="50">
        <v>1053</v>
      </c>
      <c r="M43" s="117">
        <v>5689</v>
      </c>
      <c r="N43" s="50">
        <v>2095</v>
      </c>
      <c r="O43" s="52" t="s">
        <v>26</v>
      </c>
      <c r="P43" s="117">
        <v>2044</v>
      </c>
      <c r="Q43" s="50">
        <v>774</v>
      </c>
      <c r="R43" s="117">
        <v>127</v>
      </c>
      <c r="S43" s="50">
        <v>234</v>
      </c>
      <c r="T43" s="117">
        <v>0</v>
      </c>
      <c r="U43" s="50">
        <v>235</v>
      </c>
      <c r="V43" s="117">
        <v>36</v>
      </c>
      <c r="W43" s="50">
        <v>62</v>
      </c>
      <c r="X43" s="117">
        <v>392</v>
      </c>
      <c r="Y43" s="50">
        <v>402</v>
      </c>
      <c r="Z43" s="52" t="s">
        <v>26</v>
      </c>
      <c r="AA43" s="117">
        <v>782</v>
      </c>
      <c r="AB43" s="50">
        <v>726</v>
      </c>
      <c r="AC43" s="117">
        <v>0</v>
      </c>
      <c r="AD43" s="50">
        <v>235</v>
      </c>
      <c r="AE43" s="117">
        <v>3190</v>
      </c>
      <c r="AF43" s="50">
        <v>1627</v>
      </c>
      <c r="AG43" s="117">
        <v>861</v>
      </c>
      <c r="AH43" s="50">
        <v>561</v>
      </c>
      <c r="AI43" s="117">
        <v>165</v>
      </c>
      <c r="AJ43" s="50">
        <v>212</v>
      </c>
      <c r="AK43" s="52" t="s">
        <v>26</v>
      </c>
      <c r="AL43" s="117">
        <v>592</v>
      </c>
      <c r="AM43" s="50">
        <v>490</v>
      </c>
      <c r="AN43" s="117">
        <v>190</v>
      </c>
      <c r="AO43" s="50">
        <v>183</v>
      </c>
      <c r="AP43" s="117">
        <v>495</v>
      </c>
      <c r="AQ43" s="50">
        <v>589</v>
      </c>
      <c r="AR43" s="117">
        <v>171</v>
      </c>
      <c r="AS43" s="50">
        <v>274</v>
      </c>
      <c r="AT43" s="117">
        <v>211</v>
      </c>
      <c r="AU43" s="50">
        <v>322</v>
      </c>
      <c r="AV43" s="52" t="s">
        <v>26</v>
      </c>
      <c r="AW43" s="117">
        <v>201</v>
      </c>
      <c r="AX43" s="50">
        <v>195</v>
      </c>
      <c r="AY43" s="117">
        <v>564</v>
      </c>
      <c r="AZ43" s="50">
        <v>912</v>
      </c>
      <c r="BA43" s="117">
        <v>1307</v>
      </c>
      <c r="BB43" s="50">
        <v>897</v>
      </c>
      <c r="BC43" s="117">
        <v>859</v>
      </c>
      <c r="BD43" s="50">
        <v>508</v>
      </c>
      <c r="BE43" s="117">
        <v>127</v>
      </c>
      <c r="BF43" s="50">
        <v>191</v>
      </c>
      <c r="BG43" s="52" t="s">
        <v>26</v>
      </c>
      <c r="BH43" s="117">
        <v>1120</v>
      </c>
      <c r="BI43" s="50">
        <v>759</v>
      </c>
      <c r="BJ43" s="117">
        <v>119342</v>
      </c>
      <c r="BK43" s="50">
        <v>8833</v>
      </c>
      <c r="BL43" s="117">
        <v>323</v>
      </c>
      <c r="BM43" s="50">
        <v>473</v>
      </c>
      <c r="BN43" s="117">
        <v>1286</v>
      </c>
      <c r="BO43" s="50">
        <v>731</v>
      </c>
      <c r="BP43" s="117">
        <v>0</v>
      </c>
      <c r="BQ43" s="50">
        <v>235</v>
      </c>
      <c r="BR43" s="52" t="s">
        <v>26</v>
      </c>
      <c r="BS43" s="117">
        <v>387</v>
      </c>
      <c r="BT43" s="50">
        <v>629</v>
      </c>
      <c r="BU43" s="117">
        <v>106</v>
      </c>
      <c r="BV43" s="50">
        <v>113</v>
      </c>
      <c r="BW43" s="117">
        <v>265</v>
      </c>
      <c r="BX43" s="50">
        <v>264</v>
      </c>
      <c r="BY43" s="117">
        <v>843</v>
      </c>
      <c r="BZ43" s="50">
        <v>700</v>
      </c>
      <c r="CA43" s="117">
        <v>1248</v>
      </c>
      <c r="CB43" s="50">
        <v>662</v>
      </c>
      <c r="CC43" s="52" t="s">
        <v>26</v>
      </c>
      <c r="CD43" s="117">
        <v>429</v>
      </c>
      <c r="CE43" s="50">
        <v>373</v>
      </c>
      <c r="CF43" s="117">
        <v>164</v>
      </c>
      <c r="CG43" s="50">
        <v>152</v>
      </c>
      <c r="CH43" s="117">
        <v>2102</v>
      </c>
      <c r="CI43" s="50">
        <v>1263</v>
      </c>
      <c r="CJ43" s="117">
        <v>213</v>
      </c>
      <c r="CK43" s="50">
        <v>265</v>
      </c>
      <c r="CL43" s="117">
        <v>75</v>
      </c>
      <c r="CM43" s="50">
        <v>125</v>
      </c>
      <c r="CN43" s="52" t="s">
        <v>26</v>
      </c>
      <c r="CO43" s="117">
        <v>0</v>
      </c>
      <c r="CP43" s="50">
        <v>235</v>
      </c>
      <c r="CQ43" s="117">
        <v>241</v>
      </c>
      <c r="CR43" s="50">
        <v>284</v>
      </c>
      <c r="CS43" s="117">
        <v>580</v>
      </c>
      <c r="CT43" s="50">
        <v>595</v>
      </c>
      <c r="CU43" s="117">
        <v>325</v>
      </c>
      <c r="CV43" s="50">
        <v>295</v>
      </c>
      <c r="CW43" s="117">
        <v>1578</v>
      </c>
      <c r="CX43" s="50">
        <v>767</v>
      </c>
      <c r="CY43" s="52" t="s">
        <v>26</v>
      </c>
      <c r="CZ43" s="117">
        <v>556</v>
      </c>
      <c r="DA43" s="50">
        <v>513</v>
      </c>
      <c r="DB43" s="117">
        <v>0</v>
      </c>
      <c r="DC43" s="50">
        <v>235</v>
      </c>
      <c r="DD43" s="117">
        <v>640</v>
      </c>
      <c r="DE43" s="50">
        <v>523</v>
      </c>
      <c r="DF43" s="117">
        <v>6571</v>
      </c>
      <c r="DG43" s="50">
        <v>1850</v>
      </c>
      <c r="DH43" s="117">
        <v>1157</v>
      </c>
      <c r="DI43" s="50">
        <v>1262</v>
      </c>
      <c r="DJ43" s="52" t="s">
        <v>26</v>
      </c>
      <c r="DK43" s="117">
        <v>1235</v>
      </c>
      <c r="DL43" s="50">
        <v>836</v>
      </c>
      <c r="DM43" s="117">
        <v>813</v>
      </c>
      <c r="DN43" s="50">
        <v>482</v>
      </c>
    </row>
    <row r="44" spans="1:118" x14ac:dyDescent="0.2">
      <c r="A44" s="52" t="s">
        <v>27</v>
      </c>
      <c r="B44" s="196">
        <f>INDEX($10:$10,1,MATCH($A44,$7:$7,0))-INDEX($E$12:$DN$77,MATCH($A44,$A$12:$A$77,0),MATCH($A44,$E$7:$DN$7,0))</f>
        <v>51732</v>
      </c>
      <c r="C44" s="196">
        <f t="shared" si="11"/>
        <v>50308</v>
      </c>
      <c r="D44" s="196">
        <f t="shared" si="12"/>
        <v>-1424</v>
      </c>
      <c r="E44" s="117">
        <v>260</v>
      </c>
      <c r="F44" s="50">
        <v>299</v>
      </c>
      <c r="G44" s="117">
        <v>747</v>
      </c>
      <c r="H44" s="50">
        <v>1197</v>
      </c>
      <c r="I44" s="117">
        <v>2197</v>
      </c>
      <c r="J44" s="50">
        <v>1444</v>
      </c>
      <c r="K44" s="117">
        <v>53</v>
      </c>
      <c r="L44" s="50">
        <v>88</v>
      </c>
      <c r="M44" s="117">
        <v>4552</v>
      </c>
      <c r="N44" s="50">
        <v>1649</v>
      </c>
      <c r="O44" s="52" t="s">
        <v>27</v>
      </c>
      <c r="P44" s="117">
        <v>3639</v>
      </c>
      <c r="Q44" s="50">
        <v>1089</v>
      </c>
      <c r="R44" s="117">
        <v>0</v>
      </c>
      <c r="S44" s="50">
        <v>221</v>
      </c>
      <c r="T44" s="117">
        <v>43</v>
      </c>
      <c r="U44" s="50">
        <v>72</v>
      </c>
      <c r="V44" s="117">
        <v>286</v>
      </c>
      <c r="W44" s="50">
        <v>331</v>
      </c>
      <c r="X44" s="117">
        <v>2380</v>
      </c>
      <c r="Y44" s="50">
        <v>888</v>
      </c>
      <c r="Z44" s="52" t="s">
        <v>27</v>
      </c>
      <c r="AA44" s="117">
        <v>770</v>
      </c>
      <c r="AB44" s="50">
        <v>571</v>
      </c>
      <c r="AC44" s="117">
        <v>312</v>
      </c>
      <c r="AD44" s="50">
        <v>355</v>
      </c>
      <c r="AE44" s="117">
        <v>77</v>
      </c>
      <c r="AF44" s="50">
        <v>88</v>
      </c>
      <c r="AG44" s="117">
        <v>1826</v>
      </c>
      <c r="AH44" s="50">
        <v>819</v>
      </c>
      <c r="AI44" s="117">
        <v>393</v>
      </c>
      <c r="AJ44" s="50">
        <v>470</v>
      </c>
      <c r="AK44" s="52" t="s">
        <v>27</v>
      </c>
      <c r="AL44" s="117">
        <v>5981</v>
      </c>
      <c r="AM44" s="50">
        <v>1548</v>
      </c>
      <c r="AN44" s="117">
        <v>3463</v>
      </c>
      <c r="AO44" s="50">
        <v>1464</v>
      </c>
      <c r="AP44" s="117">
        <v>236</v>
      </c>
      <c r="AQ44" s="50">
        <v>363</v>
      </c>
      <c r="AR44" s="117">
        <v>180</v>
      </c>
      <c r="AS44" s="50">
        <v>213</v>
      </c>
      <c r="AT44" s="117">
        <v>53</v>
      </c>
      <c r="AU44" s="50">
        <v>89</v>
      </c>
      <c r="AV44" s="52" t="s">
        <v>27</v>
      </c>
      <c r="AW44" s="117">
        <v>376</v>
      </c>
      <c r="AX44" s="50">
        <v>381</v>
      </c>
      <c r="AY44" s="117">
        <v>152</v>
      </c>
      <c r="AZ44" s="50">
        <v>176</v>
      </c>
      <c r="BA44" s="117">
        <v>558</v>
      </c>
      <c r="BB44" s="50">
        <v>450</v>
      </c>
      <c r="BC44" s="117">
        <v>1932</v>
      </c>
      <c r="BD44" s="50">
        <v>1235</v>
      </c>
      <c r="BE44" s="117">
        <v>271</v>
      </c>
      <c r="BF44" s="50">
        <v>297</v>
      </c>
      <c r="BG44" s="52" t="s">
        <v>27</v>
      </c>
      <c r="BH44" s="117">
        <v>3698</v>
      </c>
      <c r="BI44" s="50">
        <v>1501</v>
      </c>
      <c r="BJ44" s="117">
        <v>123</v>
      </c>
      <c r="BK44" s="50">
        <v>153</v>
      </c>
      <c r="BL44" s="117">
        <v>239842</v>
      </c>
      <c r="BM44" s="50">
        <v>11740</v>
      </c>
      <c r="BN44" s="117">
        <v>93</v>
      </c>
      <c r="BO44" s="50">
        <v>175</v>
      </c>
      <c r="BP44" s="117">
        <v>60</v>
      </c>
      <c r="BQ44" s="50">
        <v>99</v>
      </c>
      <c r="BR44" s="52" t="s">
        <v>27</v>
      </c>
      <c r="BS44" s="117">
        <v>760</v>
      </c>
      <c r="BT44" s="50">
        <v>1004</v>
      </c>
      <c r="BU44" s="117">
        <v>180</v>
      </c>
      <c r="BV44" s="50">
        <v>179</v>
      </c>
      <c r="BW44" s="117">
        <v>924</v>
      </c>
      <c r="BX44" s="50">
        <v>781</v>
      </c>
      <c r="BY44" s="117">
        <v>922</v>
      </c>
      <c r="BZ44" s="50">
        <v>596</v>
      </c>
      <c r="CA44" s="117">
        <v>500</v>
      </c>
      <c r="CB44" s="50">
        <v>533</v>
      </c>
      <c r="CC44" s="52" t="s">
        <v>27</v>
      </c>
      <c r="CD44" s="117">
        <v>1166</v>
      </c>
      <c r="CE44" s="50">
        <v>811</v>
      </c>
      <c r="CF44" s="117">
        <v>1386</v>
      </c>
      <c r="CG44" s="50">
        <v>1119</v>
      </c>
      <c r="CH44" s="117">
        <v>346</v>
      </c>
      <c r="CI44" s="50">
        <v>325</v>
      </c>
      <c r="CJ44" s="117">
        <v>297</v>
      </c>
      <c r="CK44" s="50">
        <v>258</v>
      </c>
      <c r="CL44" s="117">
        <v>207</v>
      </c>
      <c r="CM44" s="50">
        <v>283</v>
      </c>
      <c r="CN44" s="52" t="s">
        <v>27</v>
      </c>
      <c r="CO44" s="117">
        <v>444</v>
      </c>
      <c r="CP44" s="50">
        <v>527</v>
      </c>
      <c r="CQ44" s="117">
        <v>427</v>
      </c>
      <c r="CR44" s="50">
        <v>392</v>
      </c>
      <c r="CS44" s="117">
        <v>1016</v>
      </c>
      <c r="CT44" s="50">
        <v>591</v>
      </c>
      <c r="CU44" s="117">
        <v>763</v>
      </c>
      <c r="CV44" s="50">
        <v>614</v>
      </c>
      <c r="CW44" s="117">
        <v>2981</v>
      </c>
      <c r="CX44" s="50">
        <v>1157</v>
      </c>
      <c r="CY44" s="52" t="s">
        <v>27</v>
      </c>
      <c r="CZ44" s="117">
        <v>264</v>
      </c>
      <c r="DA44" s="50">
        <v>222</v>
      </c>
      <c r="DB44" s="117">
        <v>0</v>
      </c>
      <c r="DC44" s="50">
        <v>221</v>
      </c>
      <c r="DD44" s="117">
        <v>481</v>
      </c>
      <c r="DE44" s="50">
        <v>406</v>
      </c>
      <c r="DF44" s="117">
        <v>820</v>
      </c>
      <c r="DG44" s="50">
        <v>643</v>
      </c>
      <c r="DH44" s="117">
        <v>147</v>
      </c>
      <c r="DI44" s="50">
        <v>239</v>
      </c>
      <c r="DJ44" s="52" t="s">
        <v>27</v>
      </c>
      <c r="DK44" s="117">
        <v>1110</v>
      </c>
      <c r="DL44" s="50">
        <v>1212</v>
      </c>
      <c r="DM44" s="117">
        <v>456</v>
      </c>
      <c r="DN44" s="50">
        <v>310</v>
      </c>
    </row>
    <row r="45" spans="1:118" x14ac:dyDescent="0.2">
      <c r="A45" s="52" t="s">
        <v>28</v>
      </c>
      <c r="B45" s="196">
        <f>INDEX($10:$10,1,MATCH($A45,$7:$7,0))-INDEX($E$12:$DN$77,MATCH($A45,$A$12:$A$77,0),MATCH($A45,$E$7:$DN$7,0))</f>
        <v>104099</v>
      </c>
      <c r="C45" s="196">
        <f t="shared" si="11"/>
        <v>120047</v>
      </c>
      <c r="D45" s="196">
        <f t="shared" si="12"/>
        <v>15948</v>
      </c>
      <c r="E45" s="117">
        <v>1601</v>
      </c>
      <c r="F45" s="54">
        <v>2399</v>
      </c>
      <c r="G45" s="117">
        <v>749</v>
      </c>
      <c r="H45" s="54">
        <v>534</v>
      </c>
      <c r="I45" s="117">
        <v>6368</v>
      </c>
      <c r="J45" s="54">
        <v>2027</v>
      </c>
      <c r="K45" s="117">
        <v>267</v>
      </c>
      <c r="L45" s="54">
        <v>360</v>
      </c>
      <c r="M45" s="117">
        <v>42732</v>
      </c>
      <c r="N45" s="54">
        <v>5884</v>
      </c>
      <c r="O45" s="52" t="s">
        <v>28</v>
      </c>
      <c r="P45" s="117">
        <v>1614</v>
      </c>
      <c r="Q45" s="54">
        <v>826</v>
      </c>
      <c r="R45" s="117">
        <v>514</v>
      </c>
      <c r="S45" s="54">
        <v>389</v>
      </c>
      <c r="T45" s="117">
        <v>72</v>
      </c>
      <c r="U45" s="54">
        <v>118</v>
      </c>
      <c r="V45" s="117">
        <v>120</v>
      </c>
      <c r="W45" s="54">
        <v>140</v>
      </c>
      <c r="X45" s="117">
        <v>5117</v>
      </c>
      <c r="Y45" s="54">
        <v>2333</v>
      </c>
      <c r="Z45" s="52" t="s">
        <v>28</v>
      </c>
      <c r="AA45" s="117">
        <v>2340</v>
      </c>
      <c r="AB45" s="54">
        <v>1499</v>
      </c>
      <c r="AC45" s="117">
        <v>3098</v>
      </c>
      <c r="AD45" s="54">
        <v>1222</v>
      </c>
      <c r="AE45" s="117">
        <v>1427</v>
      </c>
      <c r="AF45" s="54">
        <v>708</v>
      </c>
      <c r="AG45" s="117">
        <v>4630</v>
      </c>
      <c r="AH45" s="54">
        <v>2508</v>
      </c>
      <c r="AI45" s="117">
        <v>1469</v>
      </c>
      <c r="AJ45" s="54">
        <v>1070</v>
      </c>
      <c r="AK45" s="52" t="s">
        <v>28</v>
      </c>
      <c r="AL45" s="117">
        <v>255</v>
      </c>
      <c r="AM45" s="54">
        <v>328</v>
      </c>
      <c r="AN45" s="117">
        <v>593</v>
      </c>
      <c r="AO45" s="54">
        <v>591</v>
      </c>
      <c r="AP45" s="117">
        <v>419</v>
      </c>
      <c r="AQ45" s="54">
        <v>399</v>
      </c>
      <c r="AR45" s="117">
        <v>1428</v>
      </c>
      <c r="AS45" s="54">
        <v>1247</v>
      </c>
      <c r="AT45" s="117">
        <v>0</v>
      </c>
      <c r="AU45" s="54">
        <v>300</v>
      </c>
      <c r="AV45" s="52" t="s">
        <v>28</v>
      </c>
      <c r="AW45" s="117">
        <v>1045</v>
      </c>
      <c r="AX45" s="54">
        <v>941</v>
      </c>
      <c r="AY45" s="117">
        <v>685</v>
      </c>
      <c r="AZ45" s="54">
        <v>503</v>
      </c>
      <c r="BA45" s="117">
        <v>3513</v>
      </c>
      <c r="BB45" s="54">
        <v>2159</v>
      </c>
      <c r="BC45" s="117">
        <v>997</v>
      </c>
      <c r="BD45" s="54">
        <v>562</v>
      </c>
      <c r="BE45" s="117">
        <v>303</v>
      </c>
      <c r="BF45" s="54">
        <v>429</v>
      </c>
      <c r="BG45" s="52" t="s">
        <v>28</v>
      </c>
      <c r="BH45" s="117">
        <v>1119</v>
      </c>
      <c r="BI45" s="54">
        <v>810</v>
      </c>
      <c r="BJ45" s="117">
        <v>703</v>
      </c>
      <c r="BK45" s="54">
        <v>568</v>
      </c>
      <c r="BL45" s="117">
        <v>594</v>
      </c>
      <c r="BM45" s="54">
        <v>601</v>
      </c>
      <c r="BN45" s="117">
        <v>400779</v>
      </c>
      <c r="BO45" s="54">
        <v>19092</v>
      </c>
      <c r="BP45" s="117">
        <v>169</v>
      </c>
      <c r="BQ45" s="54">
        <v>278</v>
      </c>
      <c r="BR45" s="52" t="s">
        <v>28</v>
      </c>
      <c r="BS45" s="117">
        <v>962</v>
      </c>
      <c r="BT45" s="54">
        <v>661</v>
      </c>
      <c r="BU45" s="117">
        <v>750</v>
      </c>
      <c r="BV45" s="54">
        <v>461</v>
      </c>
      <c r="BW45" s="117">
        <v>4150</v>
      </c>
      <c r="BX45" s="54">
        <v>1736</v>
      </c>
      <c r="BY45" s="117">
        <v>890</v>
      </c>
      <c r="BZ45" s="54">
        <v>596</v>
      </c>
      <c r="CA45" s="117">
        <v>202</v>
      </c>
      <c r="CB45" s="54">
        <v>258</v>
      </c>
      <c r="CC45" s="52" t="s">
        <v>28</v>
      </c>
      <c r="CD45" s="117">
        <v>5032</v>
      </c>
      <c r="CE45" s="54">
        <v>2281</v>
      </c>
      <c r="CF45" s="117">
        <v>1509</v>
      </c>
      <c r="CG45" s="54">
        <v>1407</v>
      </c>
      <c r="CH45" s="117">
        <v>2709</v>
      </c>
      <c r="CI45" s="54">
        <v>1366</v>
      </c>
      <c r="CJ45" s="117">
        <v>781</v>
      </c>
      <c r="CK45" s="54">
        <v>534</v>
      </c>
      <c r="CL45" s="117">
        <v>148</v>
      </c>
      <c r="CM45" s="54">
        <v>245</v>
      </c>
      <c r="CN45" s="52" t="s">
        <v>28</v>
      </c>
      <c r="CO45" s="117">
        <v>0</v>
      </c>
      <c r="CP45" s="54">
        <v>300</v>
      </c>
      <c r="CQ45" s="117">
        <v>64</v>
      </c>
      <c r="CR45" s="54">
        <v>105</v>
      </c>
      <c r="CS45" s="117">
        <v>486</v>
      </c>
      <c r="CT45" s="54">
        <v>537</v>
      </c>
      <c r="CU45" s="117">
        <v>784</v>
      </c>
      <c r="CV45" s="54">
        <v>505</v>
      </c>
      <c r="CW45" s="117">
        <v>5854</v>
      </c>
      <c r="CX45" s="54">
        <v>2606</v>
      </c>
      <c r="CY45" s="52" t="s">
        <v>28</v>
      </c>
      <c r="CZ45" s="117">
        <v>4579</v>
      </c>
      <c r="DA45" s="54">
        <v>2006</v>
      </c>
      <c r="DB45" s="117">
        <v>54</v>
      </c>
      <c r="DC45" s="54">
        <v>91</v>
      </c>
      <c r="DD45" s="117">
        <v>1667</v>
      </c>
      <c r="DE45" s="54">
        <v>806</v>
      </c>
      <c r="DF45" s="117">
        <v>4024</v>
      </c>
      <c r="DG45" s="54">
        <v>2253</v>
      </c>
      <c r="DH45" s="117">
        <v>73</v>
      </c>
      <c r="DI45" s="54">
        <v>120</v>
      </c>
      <c r="DJ45" s="52" t="s">
        <v>28</v>
      </c>
      <c r="DK45" s="117">
        <v>1159</v>
      </c>
      <c r="DL45" s="54">
        <v>610</v>
      </c>
      <c r="DM45" s="117">
        <v>229</v>
      </c>
      <c r="DN45" s="54">
        <v>278</v>
      </c>
    </row>
    <row r="46" spans="1:118" x14ac:dyDescent="0.2">
      <c r="A46" s="52" t="s">
        <v>29</v>
      </c>
      <c r="B46" s="196">
        <f>INDEX($10:$10,1,MATCH($A46,$7:$7,0))-INDEX($E$12:$DN$77,MATCH($A46,$A$12:$A$77,0),MATCH($A46,$E$7:$DN$7,0))</f>
        <v>41623</v>
      </c>
      <c r="C46" s="196">
        <f t="shared" si="11"/>
        <v>46245</v>
      </c>
      <c r="D46" s="196">
        <f t="shared" si="12"/>
        <v>4622</v>
      </c>
      <c r="E46" s="117">
        <v>0</v>
      </c>
      <c r="F46" s="54">
        <v>253</v>
      </c>
      <c r="G46" s="117">
        <v>750</v>
      </c>
      <c r="H46" s="54">
        <v>758</v>
      </c>
      <c r="I46" s="117">
        <v>1786</v>
      </c>
      <c r="J46" s="54">
        <v>979</v>
      </c>
      <c r="K46" s="117">
        <v>0</v>
      </c>
      <c r="L46" s="54">
        <v>253</v>
      </c>
      <c r="M46" s="117">
        <v>1534</v>
      </c>
      <c r="N46" s="54">
        <v>838</v>
      </c>
      <c r="O46" s="52" t="s">
        <v>29</v>
      </c>
      <c r="P46" s="117">
        <v>279</v>
      </c>
      <c r="Q46" s="54">
        <v>269</v>
      </c>
      <c r="R46" s="117">
        <v>2830</v>
      </c>
      <c r="S46" s="54">
        <v>1036</v>
      </c>
      <c r="T46" s="117">
        <v>72</v>
      </c>
      <c r="U46" s="54">
        <v>129</v>
      </c>
      <c r="V46" s="117">
        <v>310</v>
      </c>
      <c r="W46" s="54">
        <v>332</v>
      </c>
      <c r="X46" s="117">
        <v>4464</v>
      </c>
      <c r="Y46" s="54">
        <v>2136</v>
      </c>
      <c r="Z46" s="52" t="s">
        <v>29</v>
      </c>
      <c r="AA46" s="117">
        <v>695</v>
      </c>
      <c r="AB46" s="54">
        <v>652</v>
      </c>
      <c r="AC46" s="117">
        <v>0</v>
      </c>
      <c r="AD46" s="54">
        <v>253</v>
      </c>
      <c r="AE46" s="117">
        <v>0</v>
      </c>
      <c r="AF46" s="54">
        <v>253</v>
      </c>
      <c r="AG46" s="117">
        <v>296</v>
      </c>
      <c r="AH46" s="54">
        <v>353</v>
      </c>
      <c r="AI46" s="117">
        <v>227</v>
      </c>
      <c r="AJ46" s="54">
        <v>249</v>
      </c>
      <c r="AK46" s="52" t="s">
        <v>29</v>
      </c>
      <c r="AL46" s="117">
        <v>0</v>
      </c>
      <c r="AM46" s="54">
        <v>253</v>
      </c>
      <c r="AN46" s="117">
        <v>0</v>
      </c>
      <c r="AO46" s="54">
        <v>253</v>
      </c>
      <c r="AP46" s="117">
        <v>230</v>
      </c>
      <c r="AQ46" s="54">
        <v>229</v>
      </c>
      <c r="AR46" s="117">
        <v>0</v>
      </c>
      <c r="AS46" s="54">
        <v>253</v>
      </c>
      <c r="AT46" s="117">
        <v>3633</v>
      </c>
      <c r="AU46" s="54">
        <v>1250</v>
      </c>
      <c r="AV46" s="52" t="s">
        <v>29</v>
      </c>
      <c r="AW46" s="117">
        <v>1018</v>
      </c>
      <c r="AX46" s="54">
        <v>649</v>
      </c>
      <c r="AY46" s="117">
        <v>14669</v>
      </c>
      <c r="AZ46" s="54">
        <v>2875</v>
      </c>
      <c r="BA46" s="117">
        <v>429</v>
      </c>
      <c r="BB46" s="54">
        <v>472</v>
      </c>
      <c r="BC46" s="117">
        <v>171</v>
      </c>
      <c r="BD46" s="54">
        <v>284</v>
      </c>
      <c r="BE46" s="117">
        <v>0</v>
      </c>
      <c r="BF46" s="54">
        <v>253</v>
      </c>
      <c r="BG46" s="52" t="s">
        <v>29</v>
      </c>
      <c r="BH46" s="117">
        <v>99</v>
      </c>
      <c r="BI46" s="54">
        <v>116</v>
      </c>
      <c r="BJ46" s="117">
        <v>0</v>
      </c>
      <c r="BK46" s="54">
        <v>253</v>
      </c>
      <c r="BL46" s="117">
        <v>217</v>
      </c>
      <c r="BM46" s="54">
        <v>290</v>
      </c>
      <c r="BN46" s="117">
        <v>279</v>
      </c>
      <c r="BO46" s="54">
        <v>237</v>
      </c>
      <c r="BP46" s="117">
        <v>120242</v>
      </c>
      <c r="BQ46" s="54">
        <v>7758</v>
      </c>
      <c r="BR46" s="52" t="s">
        <v>29</v>
      </c>
      <c r="BS46" s="117">
        <v>784</v>
      </c>
      <c r="BT46" s="54">
        <v>448</v>
      </c>
      <c r="BU46" s="117">
        <v>668</v>
      </c>
      <c r="BV46" s="54">
        <v>1030</v>
      </c>
      <c r="BW46" s="117">
        <v>1740</v>
      </c>
      <c r="BX46" s="54">
        <v>705</v>
      </c>
      <c r="BY46" s="117">
        <v>773</v>
      </c>
      <c r="BZ46" s="54">
        <v>704</v>
      </c>
      <c r="CA46" s="117">
        <v>0</v>
      </c>
      <c r="CB46" s="54">
        <v>253</v>
      </c>
      <c r="CC46" s="52" t="s">
        <v>29</v>
      </c>
      <c r="CD46" s="117">
        <v>1048</v>
      </c>
      <c r="CE46" s="54">
        <v>804</v>
      </c>
      <c r="CF46" s="117">
        <v>0</v>
      </c>
      <c r="CG46" s="54">
        <v>253</v>
      </c>
      <c r="CH46" s="117">
        <v>468</v>
      </c>
      <c r="CI46" s="54">
        <v>597</v>
      </c>
      <c r="CJ46" s="117">
        <v>550</v>
      </c>
      <c r="CK46" s="54">
        <v>483</v>
      </c>
      <c r="CL46" s="117">
        <v>0</v>
      </c>
      <c r="CM46" s="54">
        <v>253</v>
      </c>
      <c r="CN46" s="52" t="s">
        <v>29</v>
      </c>
      <c r="CO46" s="117">
        <v>553</v>
      </c>
      <c r="CP46" s="54">
        <v>567</v>
      </c>
      <c r="CQ46" s="117">
        <v>574</v>
      </c>
      <c r="CR46" s="54">
        <v>533</v>
      </c>
      <c r="CS46" s="117">
        <v>0</v>
      </c>
      <c r="CT46" s="54">
        <v>253</v>
      </c>
      <c r="CU46" s="117">
        <v>116</v>
      </c>
      <c r="CV46" s="54">
        <v>138</v>
      </c>
      <c r="CW46" s="117">
        <v>412</v>
      </c>
      <c r="CX46" s="54">
        <v>319</v>
      </c>
      <c r="CY46" s="52" t="s">
        <v>29</v>
      </c>
      <c r="CZ46" s="117">
        <v>200</v>
      </c>
      <c r="DA46" s="54">
        <v>258</v>
      </c>
      <c r="DB46" s="117">
        <v>3623</v>
      </c>
      <c r="DC46" s="54">
        <v>1269</v>
      </c>
      <c r="DD46" s="117">
        <v>491</v>
      </c>
      <c r="DE46" s="54">
        <v>341</v>
      </c>
      <c r="DF46" s="117">
        <v>0</v>
      </c>
      <c r="DG46" s="54">
        <v>253</v>
      </c>
      <c r="DH46" s="117">
        <v>0</v>
      </c>
      <c r="DI46" s="54">
        <v>253</v>
      </c>
      <c r="DJ46" s="52" t="s">
        <v>29</v>
      </c>
      <c r="DK46" s="117">
        <v>257</v>
      </c>
      <c r="DL46" s="54">
        <v>251</v>
      </c>
      <c r="DM46" s="117">
        <v>0</v>
      </c>
      <c r="DN46" s="54">
        <v>253</v>
      </c>
    </row>
    <row r="47" spans="1:118" ht="13.5" thickBot="1" x14ac:dyDescent="0.25">
      <c r="A47" s="52"/>
      <c r="B47" s="52"/>
      <c r="C47" s="52"/>
      <c r="D47" s="52"/>
      <c r="E47" s="117"/>
      <c r="F47" s="50"/>
      <c r="G47" s="117"/>
      <c r="H47" s="50"/>
      <c r="I47" s="117"/>
      <c r="J47" s="50"/>
      <c r="K47" s="117"/>
      <c r="L47" s="50"/>
      <c r="M47" s="117"/>
      <c r="N47" s="50"/>
      <c r="O47" s="52"/>
      <c r="P47" s="117"/>
      <c r="Q47" s="50"/>
      <c r="R47" s="117"/>
      <c r="S47" s="50"/>
      <c r="T47" s="117"/>
      <c r="U47" s="50"/>
      <c r="V47" s="117"/>
      <c r="W47" s="50"/>
      <c r="X47" s="117"/>
      <c r="Y47" s="50"/>
      <c r="Z47" s="52"/>
      <c r="AA47" s="117"/>
      <c r="AB47" s="50"/>
      <c r="AC47" s="117"/>
      <c r="AD47" s="50"/>
      <c r="AE47" s="117"/>
      <c r="AF47" s="50"/>
      <c r="AG47" s="117"/>
      <c r="AH47" s="50"/>
      <c r="AI47" s="117"/>
      <c r="AJ47" s="50"/>
      <c r="AK47" s="52"/>
      <c r="AL47" s="117"/>
      <c r="AM47" s="50"/>
      <c r="AN47" s="117"/>
      <c r="AO47" s="50"/>
      <c r="AP47" s="117"/>
      <c r="AQ47" s="50"/>
      <c r="AR47" s="117"/>
      <c r="AS47" s="50"/>
      <c r="AT47" s="117"/>
      <c r="AU47" s="50"/>
      <c r="AV47" s="52"/>
      <c r="AW47" s="117"/>
      <c r="AX47" s="50"/>
      <c r="AY47" s="117"/>
      <c r="AZ47" s="50"/>
      <c r="BA47" s="117"/>
      <c r="BB47" s="50"/>
      <c r="BC47" s="117"/>
      <c r="BD47" s="50"/>
      <c r="BE47" s="117"/>
      <c r="BF47" s="50"/>
      <c r="BG47" s="52"/>
      <c r="BH47" s="117"/>
      <c r="BI47" s="50"/>
      <c r="BJ47" s="117"/>
      <c r="BK47" s="50"/>
      <c r="BL47" s="117"/>
      <c r="BM47" s="50"/>
      <c r="BN47" s="117"/>
      <c r="BO47" s="50"/>
      <c r="BP47" s="117"/>
      <c r="BQ47" s="50"/>
      <c r="BR47" s="52"/>
      <c r="BS47" s="117"/>
      <c r="BT47" s="50"/>
      <c r="BU47" s="117"/>
      <c r="BV47" s="50"/>
      <c r="BW47" s="117"/>
      <c r="BX47" s="50"/>
      <c r="BY47" s="117"/>
      <c r="BZ47" s="50"/>
      <c r="CA47" s="117"/>
      <c r="CB47" s="50"/>
      <c r="CC47" s="52"/>
      <c r="CD47" s="117"/>
      <c r="CE47" s="50"/>
      <c r="CF47" s="117"/>
      <c r="CG47" s="50"/>
      <c r="CH47" s="117"/>
      <c r="CI47" s="50"/>
      <c r="CJ47" s="117"/>
      <c r="CK47" s="50"/>
      <c r="CL47" s="117"/>
      <c r="CM47" s="50"/>
      <c r="CN47" s="52"/>
      <c r="CO47" s="117"/>
      <c r="CP47" s="50"/>
      <c r="CQ47" s="117"/>
      <c r="CR47" s="50"/>
      <c r="CS47" s="117"/>
      <c r="CT47" s="50"/>
      <c r="CU47" s="117"/>
      <c r="CV47" s="50"/>
      <c r="CW47" s="117"/>
      <c r="CX47" s="50"/>
      <c r="CY47" s="52"/>
      <c r="CZ47" s="117"/>
      <c r="DA47" s="50"/>
      <c r="DB47" s="117"/>
      <c r="DC47" s="50"/>
      <c r="DD47" s="117"/>
      <c r="DE47" s="50"/>
      <c r="DF47" s="117"/>
      <c r="DG47" s="50"/>
      <c r="DH47" s="117"/>
      <c r="DI47" s="50"/>
      <c r="DJ47" s="52"/>
      <c r="DK47" s="117"/>
      <c r="DL47" s="50"/>
      <c r="DM47" s="117"/>
      <c r="DN47" s="50"/>
    </row>
    <row r="48" spans="1:118" ht="12.75" customHeight="1" thickBot="1" x14ac:dyDescent="0.25">
      <c r="A48" s="163" t="s">
        <v>130</v>
      </c>
      <c r="B48" s="175"/>
      <c r="C48" s="175"/>
      <c r="D48" s="175"/>
      <c r="E48" s="166" t="s">
        <v>131</v>
      </c>
      <c r="F48" s="167"/>
      <c r="G48" s="167"/>
      <c r="H48" s="167"/>
      <c r="I48" s="167"/>
      <c r="J48" s="167"/>
      <c r="K48" s="167"/>
      <c r="L48" s="167"/>
      <c r="M48" s="167"/>
      <c r="N48" s="168"/>
      <c r="O48" s="163" t="s">
        <v>130</v>
      </c>
      <c r="P48" s="166" t="s">
        <v>131</v>
      </c>
      <c r="Q48" s="167"/>
      <c r="R48" s="167"/>
      <c r="S48" s="167"/>
      <c r="T48" s="167"/>
      <c r="U48" s="167"/>
      <c r="V48" s="167"/>
      <c r="W48" s="167"/>
      <c r="X48" s="167"/>
      <c r="Y48" s="168"/>
      <c r="Z48" s="163" t="s">
        <v>130</v>
      </c>
      <c r="AA48" s="166" t="s">
        <v>131</v>
      </c>
      <c r="AB48" s="167"/>
      <c r="AC48" s="167"/>
      <c r="AD48" s="167"/>
      <c r="AE48" s="167"/>
      <c r="AF48" s="167"/>
      <c r="AG48" s="167"/>
      <c r="AH48" s="167"/>
      <c r="AI48" s="167"/>
      <c r="AJ48" s="168"/>
      <c r="AK48" s="163" t="s">
        <v>130</v>
      </c>
      <c r="AL48" s="166" t="s">
        <v>131</v>
      </c>
      <c r="AM48" s="167"/>
      <c r="AN48" s="167"/>
      <c r="AO48" s="167"/>
      <c r="AP48" s="167"/>
      <c r="AQ48" s="167"/>
      <c r="AR48" s="167"/>
      <c r="AS48" s="167"/>
      <c r="AT48" s="167"/>
      <c r="AU48" s="168"/>
      <c r="AV48" s="163" t="s">
        <v>130</v>
      </c>
      <c r="AW48" s="166" t="s">
        <v>131</v>
      </c>
      <c r="AX48" s="167"/>
      <c r="AY48" s="167"/>
      <c r="AZ48" s="167"/>
      <c r="BA48" s="167"/>
      <c r="BB48" s="167"/>
      <c r="BC48" s="167"/>
      <c r="BD48" s="167"/>
      <c r="BE48" s="167"/>
      <c r="BF48" s="168"/>
      <c r="BG48" s="163" t="s">
        <v>130</v>
      </c>
      <c r="BH48" s="166" t="s">
        <v>131</v>
      </c>
      <c r="BI48" s="167"/>
      <c r="BJ48" s="167"/>
      <c r="BK48" s="167"/>
      <c r="BL48" s="167"/>
      <c r="BM48" s="167"/>
      <c r="BN48" s="167"/>
      <c r="BO48" s="167"/>
      <c r="BP48" s="167"/>
      <c r="BQ48" s="168"/>
      <c r="BR48" s="163" t="s">
        <v>130</v>
      </c>
      <c r="BS48" s="166" t="s">
        <v>131</v>
      </c>
      <c r="BT48" s="167"/>
      <c r="BU48" s="167"/>
      <c r="BV48" s="167"/>
      <c r="BW48" s="167"/>
      <c r="BX48" s="167"/>
      <c r="BY48" s="167"/>
      <c r="BZ48" s="167"/>
      <c r="CA48" s="167"/>
      <c r="CB48" s="168"/>
      <c r="CC48" s="163" t="s">
        <v>130</v>
      </c>
      <c r="CD48" s="166" t="s">
        <v>131</v>
      </c>
      <c r="CE48" s="167"/>
      <c r="CF48" s="167"/>
      <c r="CG48" s="167"/>
      <c r="CH48" s="167"/>
      <c r="CI48" s="167"/>
      <c r="CJ48" s="167"/>
      <c r="CK48" s="167"/>
      <c r="CL48" s="167"/>
      <c r="CM48" s="168"/>
      <c r="CN48" s="163" t="s">
        <v>130</v>
      </c>
      <c r="CO48" s="166" t="s">
        <v>131</v>
      </c>
      <c r="CP48" s="167"/>
      <c r="CQ48" s="167"/>
      <c r="CR48" s="167"/>
      <c r="CS48" s="167"/>
      <c r="CT48" s="167"/>
      <c r="CU48" s="167"/>
      <c r="CV48" s="167"/>
      <c r="CW48" s="167"/>
      <c r="CX48" s="168"/>
      <c r="CY48" s="163" t="s">
        <v>130</v>
      </c>
      <c r="CZ48" s="166" t="s">
        <v>131</v>
      </c>
      <c r="DA48" s="167"/>
      <c r="DB48" s="167"/>
      <c r="DC48" s="167"/>
      <c r="DD48" s="167"/>
      <c r="DE48" s="167"/>
      <c r="DF48" s="167"/>
      <c r="DG48" s="167"/>
      <c r="DH48" s="167"/>
      <c r="DI48" s="168"/>
      <c r="DJ48" s="163" t="s">
        <v>130</v>
      </c>
      <c r="DK48" s="166" t="s">
        <v>131</v>
      </c>
      <c r="DL48" s="167"/>
      <c r="DM48" s="167"/>
      <c r="DN48" s="168"/>
    </row>
    <row r="49" spans="1:118" s="85" customFormat="1" ht="12.75" customHeight="1" x14ac:dyDescent="0.2">
      <c r="A49" s="164"/>
      <c r="B49" s="176"/>
      <c r="C49" s="176"/>
      <c r="D49" s="176"/>
      <c r="E49" s="162" t="s">
        <v>0</v>
      </c>
      <c r="F49" s="161"/>
      <c r="G49" s="160" t="s">
        <v>1</v>
      </c>
      <c r="H49" s="161"/>
      <c r="I49" s="160" t="s">
        <v>2</v>
      </c>
      <c r="J49" s="161"/>
      <c r="K49" s="160" t="s">
        <v>3</v>
      </c>
      <c r="L49" s="161"/>
      <c r="M49" s="160" t="s">
        <v>4</v>
      </c>
      <c r="N49" s="161"/>
      <c r="O49" s="164"/>
      <c r="P49" s="160" t="s">
        <v>5</v>
      </c>
      <c r="Q49" s="161"/>
      <c r="R49" s="160" t="s">
        <v>6</v>
      </c>
      <c r="S49" s="161"/>
      <c r="T49" s="160" t="s">
        <v>7</v>
      </c>
      <c r="U49" s="161"/>
      <c r="V49" s="160" t="s">
        <v>8</v>
      </c>
      <c r="W49" s="161"/>
      <c r="X49" s="160" t="s">
        <v>9</v>
      </c>
      <c r="Y49" s="161"/>
      <c r="Z49" s="164"/>
      <c r="AA49" s="160" t="s">
        <v>10</v>
      </c>
      <c r="AB49" s="161"/>
      <c r="AC49" s="160" t="s">
        <v>11</v>
      </c>
      <c r="AD49" s="161"/>
      <c r="AE49" s="160" t="s">
        <v>12</v>
      </c>
      <c r="AF49" s="161"/>
      <c r="AG49" s="160" t="s">
        <v>13</v>
      </c>
      <c r="AH49" s="161"/>
      <c r="AI49" s="160" t="s">
        <v>14</v>
      </c>
      <c r="AJ49" s="161"/>
      <c r="AK49" s="164"/>
      <c r="AL49" s="160" t="s">
        <v>15</v>
      </c>
      <c r="AM49" s="161"/>
      <c r="AN49" s="160" t="s">
        <v>16</v>
      </c>
      <c r="AO49" s="161"/>
      <c r="AP49" s="160" t="s">
        <v>17</v>
      </c>
      <c r="AQ49" s="161"/>
      <c r="AR49" s="160" t="s">
        <v>18</v>
      </c>
      <c r="AS49" s="161"/>
      <c r="AT49" s="160" t="s">
        <v>19</v>
      </c>
      <c r="AU49" s="161"/>
      <c r="AV49" s="164"/>
      <c r="AW49" s="160" t="s">
        <v>20</v>
      </c>
      <c r="AX49" s="161"/>
      <c r="AY49" s="160" t="s">
        <v>21</v>
      </c>
      <c r="AZ49" s="161"/>
      <c r="BA49" s="160" t="s">
        <v>22</v>
      </c>
      <c r="BB49" s="161"/>
      <c r="BC49" s="160" t="s">
        <v>23</v>
      </c>
      <c r="BD49" s="161"/>
      <c r="BE49" s="160" t="s">
        <v>24</v>
      </c>
      <c r="BF49" s="161"/>
      <c r="BG49" s="164"/>
      <c r="BH49" s="160" t="s">
        <v>25</v>
      </c>
      <c r="BI49" s="161"/>
      <c r="BJ49" s="160" t="s">
        <v>26</v>
      </c>
      <c r="BK49" s="161"/>
      <c r="BL49" s="160" t="s">
        <v>27</v>
      </c>
      <c r="BM49" s="161"/>
      <c r="BN49" s="160" t="s">
        <v>28</v>
      </c>
      <c r="BO49" s="161"/>
      <c r="BP49" s="160" t="s">
        <v>29</v>
      </c>
      <c r="BQ49" s="161"/>
      <c r="BR49" s="164"/>
      <c r="BS49" s="160" t="s">
        <v>30</v>
      </c>
      <c r="BT49" s="161"/>
      <c r="BU49" s="160" t="s">
        <v>31</v>
      </c>
      <c r="BV49" s="161"/>
      <c r="BW49" s="160" t="s">
        <v>32</v>
      </c>
      <c r="BX49" s="161"/>
      <c r="BY49" s="160" t="s">
        <v>33</v>
      </c>
      <c r="BZ49" s="161"/>
      <c r="CA49" s="160" t="s">
        <v>34</v>
      </c>
      <c r="CB49" s="161"/>
      <c r="CC49" s="164"/>
      <c r="CD49" s="160" t="s">
        <v>35</v>
      </c>
      <c r="CE49" s="161"/>
      <c r="CF49" s="160" t="s">
        <v>36</v>
      </c>
      <c r="CG49" s="161"/>
      <c r="CH49" s="160" t="s">
        <v>37</v>
      </c>
      <c r="CI49" s="161"/>
      <c r="CJ49" s="160" t="s">
        <v>38</v>
      </c>
      <c r="CK49" s="161"/>
      <c r="CL49" s="160" t="s">
        <v>39</v>
      </c>
      <c r="CM49" s="161"/>
      <c r="CN49" s="164"/>
      <c r="CO49" s="160" t="s">
        <v>40</v>
      </c>
      <c r="CP49" s="161"/>
      <c r="CQ49" s="160" t="s">
        <v>41</v>
      </c>
      <c r="CR49" s="161"/>
      <c r="CS49" s="160" t="s">
        <v>42</v>
      </c>
      <c r="CT49" s="161"/>
      <c r="CU49" s="160" t="s">
        <v>43</v>
      </c>
      <c r="CV49" s="161"/>
      <c r="CW49" s="160" t="s">
        <v>44</v>
      </c>
      <c r="CX49" s="161"/>
      <c r="CY49" s="164"/>
      <c r="CZ49" s="160" t="s">
        <v>45</v>
      </c>
      <c r="DA49" s="161"/>
      <c r="DB49" s="160" t="s">
        <v>46</v>
      </c>
      <c r="DC49" s="161"/>
      <c r="DD49" s="160" t="s">
        <v>47</v>
      </c>
      <c r="DE49" s="161"/>
      <c r="DF49" s="160" t="s">
        <v>48</v>
      </c>
      <c r="DG49" s="161"/>
      <c r="DH49" s="160" t="s">
        <v>49</v>
      </c>
      <c r="DI49" s="161"/>
      <c r="DJ49" s="164"/>
      <c r="DK49" s="160" t="s">
        <v>50</v>
      </c>
      <c r="DL49" s="161"/>
      <c r="DM49" s="160" t="s">
        <v>51</v>
      </c>
      <c r="DN49" s="161"/>
    </row>
    <row r="50" spans="1:118" s="85" customFormat="1" x14ac:dyDescent="0.2">
      <c r="A50" s="165"/>
      <c r="B50" s="177"/>
      <c r="C50" s="177"/>
      <c r="D50" s="177"/>
      <c r="E50" s="114" t="s">
        <v>52</v>
      </c>
      <c r="F50" s="4" t="s">
        <v>53</v>
      </c>
      <c r="G50" s="115" t="s">
        <v>52</v>
      </c>
      <c r="H50" s="4" t="s">
        <v>53</v>
      </c>
      <c r="I50" s="115" t="s">
        <v>52</v>
      </c>
      <c r="J50" s="4" t="s">
        <v>53</v>
      </c>
      <c r="K50" s="115" t="s">
        <v>52</v>
      </c>
      <c r="L50" s="4" t="s">
        <v>53</v>
      </c>
      <c r="M50" s="115" t="s">
        <v>52</v>
      </c>
      <c r="N50" s="4" t="s">
        <v>53</v>
      </c>
      <c r="O50" s="165"/>
      <c r="P50" s="115" t="s">
        <v>52</v>
      </c>
      <c r="Q50" s="4" t="s">
        <v>53</v>
      </c>
      <c r="R50" s="115" t="s">
        <v>52</v>
      </c>
      <c r="S50" s="4" t="s">
        <v>53</v>
      </c>
      <c r="T50" s="115" t="s">
        <v>52</v>
      </c>
      <c r="U50" s="4" t="s">
        <v>53</v>
      </c>
      <c r="V50" s="115" t="s">
        <v>52</v>
      </c>
      <c r="W50" s="4" t="s">
        <v>53</v>
      </c>
      <c r="X50" s="115" t="s">
        <v>52</v>
      </c>
      <c r="Y50" s="4" t="s">
        <v>53</v>
      </c>
      <c r="Z50" s="165"/>
      <c r="AA50" s="115" t="s">
        <v>52</v>
      </c>
      <c r="AB50" s="4" t="s">
        <v>53</v>
      </c>
      <c r="AC50" s="115" t="s">
        <v>52</v>
      </c>
      <c r="AD50" s="4" t="s">
        <v>53</v>
      </c>
      <c r="AE50" s="115" t="s">
        <v>52</v>
      </c>
      <c r="AF50" s="4" t="s">
        <v>53</v>
      </c>
      <c r="AG50" s="115" t="s">
        <v>52</v>
      </c>
      <c r="AH50" s="4" t="s">
        <v>53</v>
      </c>
      <c r="AI50" s="115" t="s">
        <v>52</v>
      </c>
      <c r="AJ50" s="4" t="s">
        <v>53</v>
      </c>
      <c r="AK50" s="165"/>
      <c r="AL50" s="115" t="s">
        <v>52</v>
      </c>
      <c r="AM50" s="4" t="s">
        <v>53</v>
      </c>
      <c r="AN50" s="115" t="s">
        <v>52</v>
      </c>
      <c r="AO50" s="4" t="s">
        <v>53</v>
      </c>
      <c r="AP50" s="115" t="s">
        <v>52</v>
      </c>
      <c r="AQ50" s="4" t="s">
        <v>53</v>
      </c>
      <c r="AR50" s="115" t="s">
        <v>52</v>
      </c>
      <c r="AS50" s="4" t="s">
        <v>53</v>
      </c>
      <c r="AT50" s="115" t="s">
        <v>52</v>
      </c>
      <c r="AU50" s="4" t="s">
        <v>53</v>
      </c>
      <c r="AV50" s="165"/>
      <c r="AW50" s="115" t="s">
        <v>52</v>
      </c>
      <c r="AX50" s="4" t="s">
        <v>53</v>
      </c>
      <c r="AY50" s="115" t="s">
        <v>52</v>
      </c>
      <c r="AZ50" s="4" t="s">
        <v>53</v>
      </c>
      <c r="BA50" s="115" t="s">
        <v>52</v>
      </c>
      <c r="BB50" s="4" t="s">
        <v>53</v>
      </c>
      <c r="BC50" s="115" t="s">
        <v>52</v>
      </c>
      <c r="BD50" s="4" t="s">
        <v>53</v>
      </c>
      <c r="BE50" s="115" t="s">
        <v>52</v>
      </c>
      <c r="BF50" s="4" t="s">
        <v>53</v>
      </c>
      <c r="BG50" s="165"/>
      <c r="BH50" s="115" t="s">
        <v>52</v>
      </c>
      <c r="BI50" s="4" t="s">
        <v>53</v>
      </c>
      <c r="BJ50" s="115" t="s">
        <v>52</v>
      </c>
      <c r="BK50" s="4" t="s">
        <v>53</v>
      </c>
      <c r="BL50" s="115" t="s">
        <v>52</v>
      </c>
      <c r="BM50" s="4" t="s">
        <v>53</v>
      </c>
      <c r="BN50" s="115" t="s">
        <v>52</v>
      </c>
      <c r="BO50" s="4" t="s">
        <v>53</v>
      </c>
      <c r="BP50" s="115" t="s">
        <v>52</v>
      </c>
      <c r="BQ50" s="4" t="s">
        <v>53</v>
      </c>
      <c r="BR50" s="165"/>
      <c r="BS50" s="115" t="s">
        <v>52</v>
      </c>
      <c r="BT50" s="4" t="s">
        <v>53</v>
      </c>
      <c r="BU50" s="115" t="s">
        <v>52</v>
      </c>
      <c r="BV50" s="4" t="s">
        <v>53</v>
      </c>
      <c r="BW50" s="115" t="s">
        <v>52</v>
      </c>
      <c r="BX50" s="4" t="s">
        <v>53</v>
      </c>
      <c r="BY50" s="115" t="s">
        <v>52</v>
      </c>
      <c r="BZ50" s="4" t="s">
        <v>53</v>
      </c>
      <c r="CA50" s="115" t="s">
        <v>52</v>
      </c>
      <c r="CB50" s="4" t="s">
        <v>53</v>
      </c>
      <c r="CC50" s="165"/>
      <c r="CD50" s="115" t="s">
        <v>52</v>
      </c>
      <c r="CE50" s="4" t="s">
        <v>53</v>
      </c>
      <c r="CF50" s="115" t="s">
        <v>52</v>
      </c>
      <c r="CG50" s="4" t="s">
        <v>53</v>
      </c>
      <c r="CH50" s="115" t="s">
        <v>52</v>
      </c>
      <c r="CI50" s="4" t="s">
        <v>53</v>
      </c>
      <c r="CJ50" s="115" t="s">
        <v>52</v>
      </c>
      <c r="CK50" s="4" t="s">
        <v>53</v>
      </c>
      <c r="CL50" s="115" t="s">
        <v>52</v>
      </c>
      <c r="CM50" s="4" t="s">
        <v>53</v>
      </c>
      <c r="CN50" s="165"/>
      <c r="CO50" s="115" t="s">
        <v>52</v>
      </c>
      <c r="CP50" s="4" t="s">
        <v>53</v>
      </c>
      <c r="CQ50" s="115" t="s">
        <v>52</v>
      </c>
      <c r="CR50" s="4" t="s">
        <v>53</v>
      </c>
      <c r="CS50" s="115" t="s">
        <v>52</v>
      </c>
      <c r="CT50" s="4" t="s">
        <v>53</v>
      </c>
      <c r="CU50" s="115" t="s">
        <v>52</v>
      </c>
      <c r="CV50" s="4" t="s">
        <v>53</v>
      </c>
      <c r="CW50" s="115" t="s">
        <v>52</v>
      </c>
      <c r="CX50" s="4" t="s">
        <v>53</v>
      </c>
      <c r="CY50" s="165"/>
      <c r="CZ50" s="115" t="s">
        <v>52</v>
      </c>
      <c r="DA50" s="4" t="s">
        <v>53</v>
      </c>
      <c r="DB50" s="115" t="s">
        <v>52</v>
      </c>
      <c r="DC50" s="4" t="s">
        <v>53</v>
      </c>
      <c r="DD50" s="115" t="s">
        <v>52</v>
      </c>
      <c r="DE50" s="4" t="s">
        <v>53</v>
      </c>
      <c r="DF50" s="115" t="s">
        <v>52</v>
      </c>
      <c r="DG50" s="4" t="s">
        <v>53</v>
      </c>
      <c r="DH50" s="115" t="s">
        <v>52</v>
      </c>
      <c r="DI50" s="4" t="s">
        <v>53</v>
      </c>
      <c r="DJ50" s="165"/>
      <c r="DK50" s="115" t="s">
        <v>52</v>
      </c>
      <c r="DL50" s="4" t="s">
        <v>53</v>
      </c>
      <c r="DM50" s="115" t="s">
        <v>52</v>
      </c>
      <c r="DN50" s="4" t="s">
        <v>53</v>
      </c>
    </row>
    <row r="51" spans="1:118" s="85" customFormat="1" x14ac:dyDescent="0.2">
      <c r="A51" s="58"/>
      <c r="B51" s="176"/>
      <c r="C51" s="176"/>
      <c r="D51" s="176"/>
      <c r="E51" s="119"/>
      <c r="F51" s="11"/>
      <c r="G51" s="120"/>
      <c r="H51" s="11"/>
      <c r="I51" s="120"/>
      <c r="J51" s="11"/>
      <c r="K51" s="120"/>
      <c r="L51" s="11"/>
      <c r="M51" s="120"/>
      <c r="N51" s="11"/>
      <c r="O51" s="49"/>
      <c r="P51" s="120"/>
      <c r="Q51" s="11"/>
      <c r="R51" s="120"/>
      <c r="S51" s="11"/>
      <c r="T51" s="120"/>
      <c r="U51" s="11"/>
      <c r="V51" s="120"/>
      <c r="W51" s="11"/>
      <c r="X51" s="120"/>
      <c r="Y51" s="11"/>
      <c r="Z51" s="49"/>
      <c r="AA51" s="120"/>
      <c r="AB51" s="11"/>
      <c r="AC51" s="120"/>
      <c r="AD51" s="11"/>
      <c r="AE51" s="120"/>
      <c r="AF51" s="11"/>
      <c r="AG51" s="120"/>
      <c r="AH51" s="11"/>
      <c r="AI51" s="120"/>
      <c r="AJ51" s="11"/>
      <c r="AK51" s="49"/>
      <c r="AL51" s="120"/>
      <c r="AM51" s="11"/>
      <c r="AN51" s="120"/>
      <c r="AO51" s="11"/>
      <c r="AP51" s="120"/>
      <c r="AQ51" s="11"/>
      <c r="AR51" s="120"/>
      <c r="AS51" s="11"/>
      <c r="AT51" s="120"/>
      <c r="AU51" s="11"/>
      <c r="AV51" s="49"/>
      <c r="AW51" s="120"/>
      <c r="AX51" s="11"/>
      <c r="AY51" s="120"/>
      <c r="AZ51" s="11"/>
      <c r="BA51" s="120"/>
      <c r="BB51" s="11"/>
      <c r="BC51" s="120"/>
      <c r="BD51" s="11"/>
      <c r="BE51" s="120"/>
      <c r="BF51" s="11"/>
      <c r="BG51" s="49"/>
      <c r="BH51" s="120"/>
      <c r="BI51" s="11"/>
      <c r="BJ51" s="120"/>
      <c r="BK51" s="11"/>
      <c r="BL51" s="120"/>
      <c r="BM51" s="11"/>
      <c r="BN51" s="120"/>
      <c r="BO51" s="11"/>
      <c r="BP51" s="120"/>
      <c r="BQ51" s="11"/>
      <c r="BR51" s="49"/>
      <c r="BS51" s="120"/>
      <c r="BT51" s="11"/>
      <c r="BU51" s="120"/>
      <c r="BV51" s="11"/>
      <c r="BW51" s="120"/>
      <c r="BX51" s="11"/>
      <c r="BY51" s="120"/>
      <c r="BZ51" s="11"/>
      <c r="CA51" s="120"/>
      <c r="CB51" s="11"/>
      <c r="CC51" s="49"/>
      <c r="CD51" s="120"/>
      <c r="CE51" s="11"/>
      <c r="CF51" s="120"/>
      <c r="CG51" s="11"/>
      <c r="CH51" s="120"/>
      <c r="CI51" s="11"/>
      <c r="CJ51" s="120"/>
      <c r="CK51" s="11"/>
      <c r="CL51" s="120"/>
      <c r="CM51" s="11"/>
      <c r="CN51" s="49"/>
      <c r="CO51" s="120"/>
      <c r="CP51" s="11"/>
      <c r="CQ51" s="120"/>
      <c r="CR51" s="11"/>
      <c r="CS51" s="120"/>
      <c r="CT51" s="11"/>
      <c r="CU51" s="120"/>
      <c r="CV51" s="11"/>
      <c r="CW51" s="120"/>
      <c r="CX51" s="11"/>
      <c r="CY51" s="49"/>
      <c r="CZ51" s="120"/>
      <c r="DA51" s="11"/>
      <c r="DB51" s="120"/>
      <c r="DC51" s="11"/>
      <c r="DD51" s="120"/>
      <c r="DE51" s="11"/>
      <c r="DF51" s="120"/>
      <c r="DG51" s="11"/>
      <c r="DH51" s="120"/>
      <c r="DI51" s="11"/>
      <c r="DJ51" s="49"/>
      <c r="DK51" s="120"/>
      <c r="DL51" s="11"/>
      <c r="DM51" s="120"/>
      <c r="DN51" s="11"/>
    </row>
    <row r="52" spans="1:118" x14ac:dyDescent="0.2">
      <c r="A52" s="52" t="s">
        <v>30</v>
      </c>
      <c r="B52" s="196">
        <f>INDEX($10:$10,1,MATCH($A52,$7:$7,0))-INDEX($E$12:$DN$77,MATCH($A52,$A$12:$A$77,0),MATCH($A52,$E$7:$DN$7,0))</f>
        <v>211311</v>
      </c>
      <c r="C52" s="196">
        <f t="shared" ref="C52:C56" si="13">SUM(E52,G52,I52,K52,M52,P52,R52,T52,V52,X52,AA52,AC52,AE52,AG52,AI52,AL52,AN52,AP52,AR52,AT52,AW52,AY52,BA52,BC52,BE52,BH52,BJ52,BL52,BN52,BP52,BS52,BU52,BW52,BY52,CA52,CD52,CF52,CH52,CJ52,CL52,CO52,CQ52,CS52,CU52,CW52,CZ52,DB52,DD52,DF52,DH52,DK52,DM52)-INDEX($E$12:$DN$77,MATCH($A52,$A$12:$A$77,0),MATCH($A52,$E$7:$DN$7,0))</f>
        <v>148398</v>
      </c>
      <c r="D52" s="196">
        <f t="shared" ref="D52:D56" si="14">C52-B52</f>
        <v>-62913</v>
      </c>
      <c r="E52" s="117">
        <v>1004</v>
      </c>
      <c r="F52" s="50">
        <v>668</v>
      </c>
      <c r="G52" s="117">
        <v>2066</v>
      </c>
      <c r="H52" s="50">
        <v>1046</v>
      </c>
      <c r="I52" s="117">
        <v>3066</v>
      </c>
      <c r="J52" s="50">
        <v>1353</v>
      </c>
      <c r="K52" s="117">
        <v>263</v>
      </c>
      <c r="L52" s="50">
        <v>353</v>
      </c>
      <c r="M52" s="117">
        <v>4819</v>
      </c>
      <c r="N52" s="50">
        <v>1608</v>
      </c>
      <c r="O52" s="52" t="s">
        <v>30</v>
      </c>
      <c r="P52" s="117">
        <v>624</v>
      </c>
      <c r="Q52" s="50">
        <v>399</v>
      </c>
      <c r="R52" s="117">
        <v>3947</v>
      </c>
      <c r="S52" s="50">
        <v>1803</v>
      </c>
      <c r="T52" s="117">
        <v>1482</v>
      </c>
      <c r="U52" s="50">
        <v>550</v>
      </c>
      <c r="V52" s="117">
        <v>337</v>
      </c>
      <c r="W52" s="50">
        <v>285</v>
      </c>
      <c r="X52" s="117">
        <v>9594</v>
      </c>
      <c r="Y52" s="50">
        <v>2685</v>
      </c>
      <c r="Z52" s="52" t="s">
        <v>30</v>
      </c>
      <c r="AA52" s="117">
        <v>3905</v>
      </c>
      <c r="AB52" s="50">
        <v>1477</v>
      </c>
      <c r="AC52" s="117">
        <v>653</v>
      </c>
      <c r="AD52" s="50">
        <v>529</v>
      </c>
      <c r="AE52" s="117">
        <v>53</v>
      </c>
      <c r="AF52" s="50">
        <v>85</v>
      </c>
      <c r="AG52" s="117">
        <v>3357</v>
      </c>
      <c r="AH52" s="50">
        <v>1845</v>
      </c>
      <c r="AI52" s="117">
        <v>553</v>
      </c>
      <c r="AJ52" s="50">
        <v>356</v>
      </c>
      <c r="AK52" s="52" t="s">
        <v>30</v>
      </c>
      <c r="AL52" s="117">
        <v>195</v>
      </c>
      <c r="AM52" s="50">
        <v>325</v>
      </c>
      <c r="AN52" s="117">
        <v>1053</v>
      </c>
      <c r="AO52" s="50">
        <v>828</v>
      </c>
      <c r="AP52" s="117">
        <v>680</v>
      </c>
      <c r="AQ52" s="50">
        <v>753</v>
      </c>
      <c r="AR52" s="117">
        <v>426</v>
      </c>
      <c r="AS52" s="50">
        <v>429</v>
      </c>
      <c r="AT52" s="117">
        <v>318</v>
      </c>
      <c r="AU52" s="50">
        <v>217</v>
      </c>
      <c r="AV52" s="52" t="s">
        <v>30</v>
      </c>
      <c r="AW52" s="117">
        <v>4959</v>
      </c>
      <c r="AX52" s="50">
        <v>1692</v>
      </c>
      <c r="AY52" s="117">
        <v>4772</v>
      </c>
      <c r="AZ52" s="50">
        <v>1469</v>
      </c>
      <c r="BA52" s="117">
        <v>2001</v>
      </c>
      <c r="BB52" s="50">
        <v>1899</v>
      </c>
      <c r="BC52" s="117">
        <v>1489</v>
      </c>
      <c r="BD52" s="50">
        <v>734</v>
      </c>
      <c r="BE52" s="117">
        <v>102</v>
      </c>
      <c r="BF52" s="50">
        <v>167</v>
      </c>
      <c r="BG52" s="52" t="s">
        <v>30</v>
      </c>
      <c r="BH52" s="117">
        <v>1173</v>
      </c>
      <c r="BI52" s="50">
        <v>674</v>
      </c>
      <c r="BJ52" s="117">
        <v>0</v>
      </c>
      <c r="BK52" s="50">
        <v>277</v>
      </c>
      <c r="BL52" s="117">
        <v>0</v>
      </c>
      <c r="BM52" s="50">
        <v>277</v>
      </c>
      <c r="BN52" s="117">
        <v>1100</v>
      </c>
      <c r="BO52" s="50">
        <v>1024</v>
      </c>
      <c r="BP52" s="117">
        <v>548</v>
      </c>
      <c r="BQ52" s="50">
        <v>345</v>
      </c>
      <c r="BR52" s="52" t="s">
        <v>30</v>
      </c>
      <c r="BS52" s="117">
        <v>699979</v>
      </c>
      <c r="BT52" s="50">
        <v>20791</v>
      </c>
      <c r="BU52" s="117">
        <v>219</v>
      </c>
      <c r="BV52" s="50">
        <v>214</v>
      </c>
      <c r="BW52" s="117">
        <v>48252</v>
      </c>
      <c r="BX52" s="50">
        <v>6789</v>
      </c>
      <c r="BY52" s="117">
        <v>2362</v>
      </c>
      <c r="BZ52" s="50">
        <v>1199</v>
      </c>
      <c r="CA52" s="117">
        <v>0</v>
      </c>
      <c r="CB52" s="50">
        <v>277</v>
      </c>
      <c r="CC52" s="52" t="s">
        <v>30</v>
      </c>
      <c r="CD52" s="117">
        <v>1769</v>
      </c>
      <c r="CE52" s="50">
        <v>860</v>
      </c>
      <c r="CF52" s="117">
        <v>0</v>
      </c>
      <c r="CG52" s="50">
        <v>277</v>
      </c>
      <c r="CH52" s="117">
        <v>284</v>
      </c>
      <c r="CI52" s="50">
        <v>373</v>
      </c>
      <c r="CJ52" s="117">
        <v>24752</v>
      </c>
      <c r="CK52" s="50">
        <v>3265</v>
      </c>
      <c r="CL52" s="117">
        <v>3518</v>
      </c>
      <c r="CM52" s="50">
        <v>1468</v>
      </c>
      <c r="CN52" s="52" t="s">
        <v>30</v>
      </c>
      <c r="CO52" s="117">
        <v>2809</v>
      </c>
      <c r="CP52" s="50">
        <v>1680</v>
      </c>
      <c r="CQ52" s="117">
        <v>811</v>
      </c>
      <c r="CR52" s="50">
        <v>576</v>
      </c>
      <c r="CS52" s="117">
        <v>0</v>
      </c>
      <c r="CT52" s="50">
        <v>277</v>
      </c>
      <c r="CU52" s="117">
        <v>682</v>
      </c>
      <c r="CV52" s="50">
        <v>483</v>
      </c>
      <c r="CW52" s="117">
        <v>2793</v>
      </c>
      <c r="CX52" s="50">
        <v>873</v>
      </c>
      <c r="CY52" s="52" t="s">
        <v>30</v>
      </c>
      <c r="CZ52" s="117">
        <v>258</v>
      </c>
      <c r="DA52" s="50">
        <v>352</v>
      </c>
      <c r="DB52" s="117">
        <v>360</v>
      </c>
      <c r="DC52" s="50">
        <v>365</v>
      </c>
      <c r="DD52" s="117">
        <v>3354</v>
      </c>
      <c r="DE52" s="50">
        <v>1069</v>
      </c>
      <c r="DF52" s="117">
        <v>706</v>
      </c>
      <c r="DG52" s="50">
        <v>522</v>
      </c>
      <c r="DH52" s="117">
        <v>0</v>
      </c>
      <c r="DI52" s="50">
        <v>277</v>
      </c>
      <c r="DJ52" s="52" t="s">
        <v>30</v>
      </c>
      <c r="DK52" s="117">
        <v>823</v>
      </c>
      <c r="DL52" s="50">
        <v>695</v>
      </c>
      <c r="DM52" s="117">
        <v>107</v>
      </c>
      <c r="DN52" s="50">
        <v>172</v>
      </c>
    </row>
    <row r="53" spans="1:118" x14ac:dyDescent="0.2">
      <c r="A53" s="52" t="s">
        <v>31</v>
      </c>
      <c r="B53" s="196">
        <f>INDEX($10:$10,1,MATCH($A53,$7:$7,0))-INDEX($E$12:$DN$77,MATCH($A53,$A$12:$A$77,0),MATCH($A53,$E$7:$DN$7,0))</f>
        <v>68128</v>
      </c>
      <c r="C53" s="196">
        <f t="shared" si="13"/>
        <v>69033</v>
      </c>
      <c r="D53" s="196">
        <f t="shared" si="14"/>
        <v>905</v>
      </c>
      <c r="E53" s="117">
        <v>210</v>
      </c>
      <c r="F53" s="50">
        <v>259</v>
      </c>
      <c r="G53" s="117">
        <v>785</v>
      </c>
      <c r="H53" s="50">
        <v>578</v>
      </c>
      <c r="I53" s="117">
        <v>8688</v>
      </c>
      <c r="J53" s="50">
        <v>3056</v>
      </c>
      <c r="K53" s="117">
        <v>498</v>
      </c>
      <c r="L53" s="50">
        <v>494</v>
      </c>
      <c r="M53" s="117">
        <v>9326</v>
      </c>
      <c r="N53" s="50">
        <v>2576</v>
      </c>
      <c r="O53" s="52" t="s">
        <v>31</v>
      </c>
      <c r="P53" s="117">
        <v>6102</v>
      </c>
      <c r="Q53" s="50">
        <v>2465</v>
      </c>
      <c r="R53" s="117">
        <v>81</v>
      </c>
      <c r="S53" s="50">
        <v>94</v>
      </c>
      <c r="T53" s="117">
        <v>76</v>
      </c>
      <c r="U53" s="50">
        <v>116</v>
      </c>
      <c r="V53" s="117">
        <v>316</v>
      </c>
      <c r="W53" s="50">
        <v>371</v>
      </c>
      <c r="X53" s="117">
        <v>3544</v>
      </c>
      <c r="Y53" s="50">
        <v>1439</v>
      </c>
      <c r="Z53" s="52" t="s">
        <v>31</v>
      </c>
      <c r="AA53" s="117">
        <v>1233</v>
      </c>
      <c r="AB53" s="50">
        <v>681</v>
      </c>
      <c r="AC53" s="117">
        <v>587</v>
      </c>
      <c r="AD53" s="50">
        <v>394</v>
      </c>
      <c r="AE53" s="117">
        <v>197</v>
      </c>
      <c r="AF53" s="50">
        <v>259</v>
      </c>
      <c r="AG53" s="117">
        <v>1778</v>
      </c>
      <c r="AH53" s="50">
        <v>1652</v>
      </c>
      <c r="AI53" s="117">
        <v>1105</v>
      </c>
      <c r="AJ53" s="50">
        <v>673</v>
      </c>
      <c r="AK53" s="52" t="s">
        <v>31</v>
      </c>
      <c r="AL53" s="117">
        <v>444</v>
      </c>
      <c r="AM53" s="50">
        <v>540</v>
      </c>
      <c r="AN53" s="117">
        <v>806</v>
      </c>
      <c r="AO53" s="50">
        <v>581</v>
      </c>
      <c r="AP53" s="117">
        <v>155</v>
      </c>
      <c r="AQ53" s="50">
        <v>208</v>
      </c>
      <c r="AR53" s="117">
        <v>1163</v>
      </c>
      <c r="AS53" s="50">
        <v>966</v>
      </c>
      <c r="AT53" s="117">
        <v>42</v>
      </c>
      <c r="AU53" s="50">
        <v>69</v>
      </c>
      <c r="AV53" s="52" t="s">
        <v>31</v>
      </c>
      <c r="AW53" s="117">
        <v>779</v>
      </c>
      <c r="AX53" s="50">
        <v>821</v>
      </c>
      <c r="AY53" s="117">
        <v>989</v>
      </c>
      <c r="AZ53" s="50">
        <v>776</v>
      </c>
      <c r="BA53" s="117">
        <v>2048</v>
      </c>
      <c r="BB53" s="50">
        <v>1123</v>
      </c>
      <c r="BC53" s="117">
        <v>548</v>
      </c>
      <c r="BD53" s="50">
        <v>444</v>
      </c>
      <c r="BE53" s="117">
        <v>38</v>
      </c>
      <c r="BF53" s="50">
        <v>48</v>
      </c>
      <c r="BG53" s="52" t="s">
        <v>31</v>
      </c>
      <c r="BH53" s="117">
        <v>118</v>
      </c>
      <c r="BI53" s="50">
        <v>157</v>
      </c>
      <c r="BJ53" s="117">
        <v>43</v>
      </c>
      <c r="BK53" s="50">
        <v>72</v>
      </c>
      <c r="BL53" s="117">
        <v>1225</v>
      </c>
      <c r="BM53" s="50">
        <v>1320</v>
      </c>
      <c r="BN53" s="117">
        <v>2184</v>
      </c>
      <c r="BO53" s="50">
        <v>1417</v>
      </c>
      <c r="BP53" s="117">
        <v>0</v>
      </c>
      <c r="BQ53" s="50">
        <v>279</v>
      </c>
      <c r="BR53" s="52" t="s">
        <v>31</v>
      </c>
      <c r="BS53" s="117">
        <v>1843</v>
      </c>
      <c r="BT53" s="50">
        <v>2059</v>
      </c>
      <c r="BU53" s="117">
        <v>248312</v>
      </c>
      <c r="BV53" s="50">
        <v>14101</v>
      </c>
      <c r="BW53" s="117">
        <v>760</v>
      </c>
      <c r="BX53" s="50">
        <v>468</v>
      </c>
      <c r="BY53" s="117">
        <v>190</v>
      </c>
      <c r="BZ53" s="50">
        <v>226</v>
      </c>
      <c r="CA53" s="117">
        <v>52</v>
      </c>
      <c r="CB53" s="50">
        <v>88</v>
      </c>
      <c r="CC53" s="52" t="s">
        <v>31</v>
      </c>
      <c r="CD53" s="117">
        <v>405</v>
      </c>
      <c r="CE53" s="50">
        <v>321</v>
      </c>
      <c r="CF53" s="117">
        <v>1159</v>
      </c>
      <c r="CG53" s="50">
        <v>709</v>
      </c>
      <c r="CH53" s="117">
        <v>830</v>
      </c>
      <c r="CI53" s="50">
        <v>574</v>
      </c>
      <c r="CJ53" s="117">
        <v>1077</v>
      </c>
      <c r="CK53" s="50">
        <v>591</v>
      </c>
      <c r="CL53" s="117">
        <v>290</v>
      </c>
      <c r="CM53" s="50">
        <v>336</v>
      </c>
      <c r="CN53" s="52" t="s">
        <v>31</v>
      </c>
      <c r="CO53" s="117">
        <v>0</v>
      </c>
      <c r="CP53" s="50">
        <v>279</v>
      </c>
      <c r="CQ53" s="117">
        <v>830</v>
      </c>
      <c r="CR53" s="50">
        <v>730</v>
      </c>
      <c r="CS53" s="117">
        <v>36</v>
      </c>
      <c r="CT53" s="50">
        <v>60</v>
      </c>
      <c r="CU53" s="117">
        <v>410</v>
      </c>
      <c r="CV53" s="50">
        <v>274</v>
      </c>
      <c r="CW53" s="117">
        <v>11751</v>
      </c>
      <c r="CX53" s="50">
        <v>2697</v>
      </c>
      <c r="CY53" s="52" t="s">
        <v>31</v>
      </c>
      <c r="CZ53" s="117">
        <v>256</v>
      </c>
      <c r="DA53" s="50">
        <v>325</v>
      </c>
      <c r="DB53" s="117">
        <v>0</v>
      </c>
      <c r="DC53" s="50">
        <v>279</v>
      </c>
      <c r="DD53" s="117">
        <v>1551</v>
      </c>
      <c r="DE53" s="50">
        <v>1066</v>
      </c>
      <c r="DF53" s="117">
        <v>1371</v>
      </c>
      <c r="DG53" s="50">
        <v>955</v>
      </c>
      <c r="DH53" s="117">
        <v>0</v>
      </c>
      <c r="DI53" s="50">
        <v>279</v>
      </c>
      <c r="DJ53" s="52" t="s">
        <v>31</v>
      </c>
      <c r="DK53" s="117">
        <v>428</v>
      </c>
      <c r="DL53" s="50">
        <v>379</v>
      </c>
      <c r="DM53" s="117">
        <v>686</v>
      </c>
      <c r="DN53" s="50">
        <v>582</v>
      </c>
    </row>
    <row r="54" spans="1:118" x14ac:dyDescent="0.2">
      <c r="A54" s="52" t="s">
        <v>32</v>
      </c>
      <c r="B54" s="196">
        <f>INDEX($10:$10,1,MATCH($A54,$7:$7,0))-INDEX($E$12:$DN$77,MATCH($A54,$A$12:$A$77,0),MATCH($A54,$E$7:$DN$7,0))</f>
        <v>418960</v>
      </c>
      <c r="C54" s="196">
        <f t="shared" si="13"/>
        <v>266591</v>
      </c>
      <c r="D54" s="196">
        <f t="shared" si="14"/>
        <v>-152369</v>
      </c>
      <c r="E54" s="117">
        <v>1202</v>
      </c>
      <c r="F54" s="50">
        <v>636</v>
      </c>
      <c r="G54" s="117">
        <v>2883</v>
      </c>
      <c r="H54" s="50">
        <v>1466</v>
      </c>
      <c r="I54" s="117">
        <v>2541</v>
      </c>
      <c r="J54" s="50">
        <v>970</v>
      </c>
      <c r="K54" s="117">
        <v>146</v>
      </c>
      <c r="L54" s="50">
        <v>182</v>
      </c>
      <c r="M54" s="117">
        <v>18337</v>
      </c>
      <c r="N54" s="50">
        <v>2314</v>
      </c>
      <c r="O54" s="52" t="s">
        <v>32</v>
      </c>
      <c r="P54" s="117">
        <v>3782</v>
      </c>
      <c r="Q54" s="50">
        <v>1495</v>
      </c>
      <c r="R54" s="117">
        <v>15404</v>
      </c>
      <c r="S54" s="50">
        <v>3439</v>
      </c>
      <c r="T54" s="117">
        <v>800</v>
      </c>
      <c r="U54" s="50">
        <v>463</v>
      </c>
      <c r="V54" s="117">
        <v>4889</v>
      </c>
      <c r="W54" s="50">
        <v>1464</v>
      </c>
      <c r="X54" s="117">
        <v>33961</v>
      </c>
      <c r="Y54" s="50">
        <v>5205</v>
      </c>
      <c r="Z54" s="52" t="s">
        <v>32</v>
      </c>
      <c r="AA54" s="117">
        <v>6569</v>
      </c>
      <c r="AB54" s="50">
        <v>1601</v>
      </c>
      <c r="AC54" s="117">
        <v>2217</v>
      </c>
      <c r="AD54" s="50">
        <v>1259</v>
      </c>
      <c r="AE54" s="117">
        <v>364</v>
      </c>
      <c r="AF54" s="50">
        <v>334</v>
      </c>
      <c r="AG54" s="117">
        <v>7613</v>
      </c>
      <c r="AH54" s="50">
        <v>2152</v>
      </c>
      <c r="AI54" s="117">
        <v>2155</v>
      </c>
      <c r="AJ54" s="50">
        <v>1025</v>
      </c>
      <c r="AK54" s="52" t="s">
        <v>32</v>
      </c>
      <c r="AL54" s="117">
        <v>271</v>
      </c>
      <c r="AM54" s="50">
        <v>165</v>
      </c>
      <c r="AN54" s="117">
        <v>1594</v>
      </c>
      <c r="AO54" s="50">
        <v>944</v>
      </c>
      <c r="AP54" s="117">
        <v>863</v>
      </c>
      <c r="AQ54" s="50">
        <v>550</v>
      </c>
      <c r="AR54" s="117">
        <v>1022</v>
      </c>
      <c r="AS54" s="50">
        <v>506</v>
      </c>
      <c r="AT54" s="117">
        <v>2133</v>
      </c>
      <c r="AU54" s="50">
        <v>903</v>
      </c>
      <c r="AV54" s="52" t="s">
        <v>32</v>
      </c>
      <c r="AW54" s="117">
        <v>7070</v>
      </c>
      <c r="AX54" s="50">
        <v>1740</v>
      </c>
      <c r="AY54" s="117">
        <v>14849</v>
      </c>
      <c r="AZ54" s="50">
        <v>2547</v>
      </c>
      <c r="BA54" s="117">
        <v>5163</v>
      </c>
      <c r="BB54" s="50">
        <v>1445</v>
      </c>
      <c r="BC54" s="117">
        <v>2539</v>
      </c>
      <c r="BD54" s="50">
        <v>1331</v>
      </c>
      <c r="BE54" s="117">
        <v>151</v>
      </c>
      <c r="BF54" s="50">
        <v>136</v>
      </c>
      <c r="BG54" s="52" t="s">
        <v>32</v>
      </c>
      <c r="BH54" s="117">
        <v>3713</v>
      </c>
      <c r="BI54" s="50">
        <v>1787</v>
      </c>
      <c r="BJ54" s="117">
        <v>150</v>
      </c>
      <c r="BK54" s="50">
        <v>143</v>
      </c>
      <c r="BL54" s="117">
        <v>561</v>
      </c>
      <c r="BM54" s="50">
        <v>503</v>
      </c>
      <c r="BN54" s="117">
        <v>966</v>
      </c>
      <c r="BO54" s="50">
        <v>627</v>
      </c>
      <c r="BP54" s="117">
        <v>2081</v>
      </c>
      <c r="BQ54" s="50">
        <v>819</v>
      </c>
      <c r="BR54" s="52" t="s">
        <v>32</v>
      </c>
      <c r="BS54" s="117">
        <v>34407</v>
      </c>
      <c r="BT54" s="50">
        <v>5067</v>
      </c>
      <c r="BU54" s="117">
        <v>1496</v>
      </c>
      <c r="BV54" s="50">
        <v>603</v>
      </c>
      <c r="BW54" s="117">
        <v>1761130</v>
      </c>
      <c r="BX54" s="50">
        <v>37390</v>
      </c>
      <c r="BY54" s="117">
        <v>10052</v>
      </c>
      <c r="BZ54" s="50">
        <v>2507</v>
      </c>
      <c r="CA54" s="117">
        <v>327</v>
      </c>
      <c r="CB54" s="50">
        <v>453</v>
      </c>
      <c r="CC54" s="52" t="s">
        <v>32</v>
      </c>
      <c r="CD54" s="117">
        <v>5986</v>
      </c>
      <c r="CE54" s="50">
        <v>1489</v>
      </c>
      <c r="CF54" s="117">
        <v>1905</v>
      </c>
      <c r="CG54" s="50">
        <v>1139</v>
      </c>
      <c r="CH54" s="117">
        <v>1365</v>
      </c>
      <c r="CI54" s="50">
        <v>648</v>
      </c>
      <c r="CJ54" s="117">
        <v>20695</v>
      </c>
      <c r="CK54" s="50">
        <v>2584</v>
      </c>
      <c r="CL54" s="117">
        <v>5213</v>
      </c>
      <c r="CM54" s="50">
        <v>1868</v>
      </c>
      <c r="CN54" s="52" t="s">
        <v>32</v>
      </c>
      <c r="CO54" s="117">
        <v>4052</v>
      </c>
      <c r="CP54" s="50">
        <v>2332</v>
      </c>
      <c r="CQ54" s="117">
        <v>3741</v>
      </c>
      <c r="CR54" s="50">
        <v>1313</v>
      </c>
      <c r="CS54" s="117">
        <v>46</v>
      </c>
      <c r="CT54" s="50">
        <v>57</v>
      </c>
      <c r="CU54" s="117">
        <v>2227</v>
      </c>
      <c r="CV54" s="50">
        <v>875</v>
      </c>
      <c r="CW54" s="117">
        <v>9936</v>
      </c>
      <c r="CX54" s="50">
        <v>2537</v>
      </c>
      <c r="CY54" s="52" t="s">
        <v>32</v>
      </c>
      <c r="CZ54" s="117">
        <v>1687</v>
      </c>
      <c r="DA54" s="50">
        <v>844</v>
      </c>
      <c r="DB54" s="117">
        <v>3345</v>
      </c>
      <c r="DC54" s="50">
        <v>1199</v>
      </c>
      <c r="DD54" s="117">
        <v>9208</v>
      </c>
      <c r="DE54" s="50">
        <v>2303</v>
      </c>
      <c r="DF54" s="117">
        <v>2858</v>
      </c>
      <c r="DG54" s="50">
        <v>1171</v>
      </c>
      <c r="DH54" s="117">
        <v>945</v>
      </c>
      <c r="DI54" s="50">
        <v>636</v>
      </c>
      <c r="DJ54" s="52" t="s">
        <v>32</v>
      </c>
      <c r="DK54" s="117">
        <v>827</v>
      </c>
      <c r="DL54" s="50">
        <v>554</v>
      </c>
      <c r="DM54" s="117">
        <v>284</v>
      </c>
      <c r="DN54" s="50">
        <v>314</v>
      </c>
    </row>
    <row r="55" spans="1:118" x14ac:dyDescent="0.2">
      <c r="A55" s="52" t="s">
        <v>33</v>
      </c>
      <c r="B55" s="196">
        <f>INDEX($10:$10,1,MATCH($A55,$7:$7,0))-INDEX($E$12:$DN$77,MATCH($A55,$A$12:$A$77,0),MATCH($A55,$E$7:$DN$7,0))</f>
        <v>234941</v>
      </c>
      <c r="C55" s="196">
        <f t="shared" si="13"/>
        <v>323866</v>
      </c>
      <c r="D55" s="196">
        <f t="shared" si="14"/>
        <v>88925</v>
      </c>
      <c r="E55" s="117">
        <v>4978</v>
      </c>
      <c r="F55" s="50">
        <v>2160</v>
      </c>
      <c r="G55" s="117">
        <v>1862</v>
      </c>
      <c r="H55" s="50">
        <v>1069</v>
      </c>
      <c r="I55" s="117">
        <v>2987</v>
      </c>
      <c r="J55" s="50">
        <v>1455</v>
      </c>
      <c r="K55" s="117">
        <v>1310</v>
      </c>
      <c r="L55" s="50">
        <v>722</v>
      </c>
      <c r="M55" s="117">
        <v>16493</v>
      </c>
      <c r="N55" s="50">
        <v>3315</v>
      </c>
      <c r="O55" s="52" t="s">
        <v>33</v>
      </c>
      <c r="P55" s="117">
        <v>6627</v>
      </c>
      <c r="Q55" s="50">
        <v>3571</v>
      </c>
      <c r="R55" s="117">
        <v>4177</v>
      </c>
      <c r="S55" s="50">
        <v>1829</v>
      </c>
      <c r="T55" s="117">
        <v>2205</v>
      </c>
      <c r="U55" s="50">
        <v>1372</v>
      </c>
      <c r="V55" s="117">
        <v>1958</v>
      </c>
      <c r="W55" s="50">
        <v>841</v>
      </c>
      <c r="X55" s="117">
        <v>42729</v>
      </c>
      <c r="Y55" s="50">
        <v>5777</v>
      </c>
      <c r="Z55" s="52" t="s">
        <v>33</v>
      </c>
      <c r="AA55" s="117">
        <v>18965</v>
      </c>
      <c r="AB55" s="50">
        <v>3912</v>
      </c>
      <c r="AC55" s="117">
        <v>1139</v>
      </c>
      <c r="AD55" s="50">
        <v>764</v>
      </c>
      <c r="AE55" s="117">
        <v>404</v>
      </c>
      <c r="AF55" s="50">
        <v>412</v>
      </c>
      <c r="AG55" s="117">
        <v>3911</v>
      </c>
      <c r="AH55" s="50">
        <v>1297</v>
      </c>
      <c r="AI55" s="117">
        <v>4584</v>
      </c>
      <c r="AJ55" s="50">
        <v>1955</v>
      </c>
      <c r="AK55" s="52" t="s">
        <v>33</v>
      </c>
      <c r="AL55" s="117">
        <v>2499</v>
      </c>
      <c r="AM55" s="50">
        <v>1446</v>
      </c>
      <c r="AN55" s="117">
        <v>1258</v>
      </c>
      <c r="AO55" s="50">
        <v>1114</v>
      </c>
      <c r="AP55" s="117">
        <v>2342</v>
      </c>
      <c r="AQ55" s="50">
        <v>1213</v>
      </c>
      <c r="AR55" s="117">
        <v>3069</v>
      </c>
      <c r="AS55" s="50">
        <v>1707</v>
      </c>
      <c r="AT55" s="117">
        <v>744</v>
      </c>
      <c r="AU55" s="50">
        <v>453</v>
      </c>
      <c r="AV55" s="52" t="s">
        <v>33</v>
      </c>
      <c r="AW55" s="117">
        <v>13657</v>
      </c>
      <c r="AX55" s="50">
        <v>3231</v>
      </c>
      <c r="AY55" s="117">
        <v>7224</v>
      </c>
      <c r="AZ55" s="50">
        <v>2529</v>
      </c>
      <c r="BA55" s="117">
        <v>7615</v>
      </c>
      <c r="BB55" s="50">
        <v>1940</v>
      </c>
      <c r="BC55" s="117">
        <v>1002</v>
      </c>
      <c r="BD55" s="50">
        <v>691</v>
      </c>
      <c r="BE55" s="117">
        <v>1313</v>
      </c>
      <c r="BF55" s="50">
        <v>1189</v>
      </c>
      <c r="BG55" s="52" t="s">
        <v>33</v>
      </c>
      <c r="BH55" s="117">
        <v>4002</v>
      </c>
      <c r="BI55" s="50">
        <v>1907</v>
      </c>
      <c r="BJ55" s="117">
        <v>707</v>
      </c>
      <c r="BK55" s="50">
        <v>538</v>
      </c>
      <c r="BL55" s="117">
        <v>875</v>
      </c>
      <c r="BM55" s="50">
        <v>919</v>
      </c>
      <c r="BN55" s="117">
        <v>2375</v>
      </c>
      <c r="BO55" s="50">
        <v>1697</v>
      </c>
      <c r="BP55" s="117">
        <v>1136</v>
      </c>
      <c r="BQ55" s="50">
        <v>730</v>
      </c>
      <c r="BR55" s="52" t="s">
        <v>33</v>
      </c>
      <c r="BS55" s="117">
        <v>10416</v>
      </c>
      <c r="BT55" s="50">
        <v>3182</v>
      </c>
      <c r="BU55" s="117">
        <v>797</v>
      </c>
      <c r="BV55" s="50">
        <v>498</v>
      </c>
      <c r="BW55" s="117">
        <v>33213</v>
      </c>
      <c r="BX55" s="50">
        <v>5020</v>
      </c>
      <c r="BY55" s="117">
        <v>1184027</v>
      </c>
      <c r="BZ55" s="50">
        <v>30006</v>
      </c>
      <c r="CA55" s="117">
        <v>55</v>
      </c>
      <c r="CB55" s="50">
        <v>97</v>
      </c>
      <c r="CC55" s="52" t="s">
        <v>33</v>
      </c>
      <c r="CD55" s="117">
        <v>12145</v>
      </c>
      <c r="CE55" s="50">
        <v>2541</v>
      </c>
      <c r="CF55" s="117">
        <v>2593</v>
      </c>
      <c r="CG55" s="50">
        <v>1342</v>
      </c>
      <c r="CH55" s="117">
        <v>999</v>
      </c>
      <c r="CI55" s="50">
        <v>614</v>
      </c>
      <c r="CJ55" s="117">
        <v>11138</v>
      </c>
      <c r="CK55" s="50">
        <v>2832</v>
      </c>
      <c r="CL55" s="117">
        <v>850</v>
      </c>
      <c r="CM55" s="50">
        <v>955</v>
      </c>
      <c r="CN55" s="52" t="s">
        <v>33</v>
      </c>
      <c r="CO55" s="117">
        <v>1335</v>
      </c>
      <c r="CP55" s="50">
        <v>1439</v>
      </c>
      <c r="CQ55" s="117">
        <v>25135</v>
      </c>
      <c r="CR55" s="50">
        <v>5304</v>
      </c>
      <c r="CS55" s="117">
        <v>413</v>
      </c>
      <c r="CT55" s="50">
        <v>502</v>
      </c>
      <c r="CU55" s="117">
        <v>9734</v>
      </c>
      <c r="CV55" s="50">
        <v>2901</v>
      </c>
      <c r="CW55" s="117">
        <v>12799</v>
      </c>
      <c r="CX55" s="50">
        <v>2496</v>
      </c>
      <c r="CY55" s="52" t="s">
        <v>33</v>
      </c>
      <c r="CZ55" s="117">
        <v>749</v>
      </c>
      <c r="DA55" s="50">
        <v>537</v>
      </c>
      <c r="DB55" s="117">
        <v>381</v>
      </c>
      <c r="DC55" s="50">
        <v>354</v>
      </c>
      <c r="DD55" s="117">
        <v>25142</v>
      </c>
      <c r="DE55" s="50">
        <v>3845</v>
      </c>
      <c r="DF55" s="117">
        <v>6311</v>
      </c>
      <c r="DG55" s="50">
        <v>2669</v>
      </c>
      <c r="DH55" s="117">
        <v>4431</v>
      </c>
      <c r="DI55" s="50">
        <v>1581</v>
      </c>
      <c r="DJ55" s="52" t="s">
        <v>33</v>
      </c>
      <c r="DK55" s="117">
        <v>936</v>
      </c>
      <c r="DL55" s="50">
        <v>477</v>
      </c>
      <c r="DM55" s="117">
        <v>147</v>
      </c>
      <c r="DN55" s="50">
        <v>201</v>
      </c>
    </row>
    <row r="56" spans="1:118" x14ac:dyDescent="0.2">
      <c r="A56" s="52" t="s">
        <v>34</v>
      </c>
      <c r="B56" s="196">
        <f>INDEX($10:$10,1,MATCH($A56,$7:$7,0))-INDEX($E$12:$DN$77,MATCH($A56,$A$12:$A$77,0),MATCH($A56,$E$7:$DN$7,0))</f>
        <v>24344</v>
      </c>
      <c r="C56" s="196">
        <f t="shared" si="13"/>
        <v>26746</v>
      </c>
      <c r="D56" s="196">
        <f t="shared" si="14"/>
        <v>2402</v>
      </c>
      <c r="E56" s="117">
        <v>0</v>
      </c>
      <c r="F56" s="50">
        <v>208</v>
      </c>
      <c r="G56" s="117">
        <v>0</v>
      </c>
      <c r="H56" s="50">
        <v>208</v>
      </c>
      <c r="I56" s="117">
        <v>183</v>
      </c>
      <c r="J56" s="50">
        <v>195</v>
      </c>
      <c r="K56" s="117">
        <v>157</v>
      </c>
      <c r="L56" s="50">
        <v>193</v>
      </c>
      <c r="M56" s="117">
        <v>990</v>
      </c>
      <c r="N56" s="50">
        <v>486</v>
      </c>
      <c r="O56" s="52" t="s">
        <v>34</v>
      </c>
      <c r="P56" s="117">
        <v>297</v>
      </c>
      <c r="Q56" s="50">
        <v>228</v>
      </c>
      <c r="R56" s="117">
        <v>103</v>
      </c>
      <c r="S56" s="50">
        <v>136</v>
      </c>
      <c r="T56" s="117">
        <v>0</v>
      </c>
      <c r="U56" s="50">
        <v>208</v>
      </c>
      <c r="V56" s="117">
        <v>0</v>
      </c>
      <c r="W56" s="50">
        <v>208</v>
      </c>
      <c r="X56" s="117">
        <v>534</v>
      </c>
      <c r="Y56" s="50">
        <v>574</v>
      </c>
      <c r="Z56" s="52" t="s">
        <v>34</v>
      </c>
      <c r="AA56" s="117">
        <v>0</v>
      </c>
      <c r="AB56" s="50">
        <v>208</v>
      </c>
      <c r="AC56" s="117">
        <v>354</v>
      </c>
      <c r="AD56" s="50">
        <v>403</v>
      </c>
      <c r="AE56" s="117">
        <v>222</v>
      </c>
      <c r="AF56" s="50">
        <v>235</v>
      </c>
      <c r="AG56" s="117">
        <v>416</v>
      </c>
      <c r="AH56" s="50">
        <v>347</v>
      </c>
      <c r="AI56" s="117">
        <v>42</v>
      </c>
      <c r="AJ56" s="50">
        <v>56</v>
      </c>
      <c r="AK56" s="52" t="s">
        <v>34</v>
      </c>
      <c r="AL56" s="117">
        <v>196</v>
      </c>
      <c r="AM56" s="50">
        <v>241</v>
      </c>
      <c r="AN56" s="117">
        <v>160</v>
      </c>
      <c r="AO56" s="50">
        <v>170</v>
      </c>
      <c r="AP56" s="117">
        <v>0</v>
      </c>
      <c r="AQ56" s="50">
        <v>208</v>
      </c>
      <c r="AR56" s="117">
        <v>110</v>
      </c>
      <c r="AS56" s="50">
        <v>136</v>
      </c>
      <c r="AT56" s="117">
        <v>0</v>
      </c>
      <c r="AU56" s="50">
        <v>208</v>
      </c>
      <c r="AV56" s="52" t="s">
        <v>34</v>
      </c>
      <c r="AW56" s="117">
        <v>45</v>
      </c>
      <c r="AX56" s="50">
        <v>51</v>
      </c>
      <c r="AY56" s="117">
        <v>389</v>
      </c>
      <c r="AZ56" s="50">
        <v>358</v>
      </c>
      <c r="BA56" s="117">
        <v>61</v>
      </c>
      <c r="BB56" s="50">
        <v>83</v>
      </c>
      <c r="BC56" s="117">
        <v>10598</v>
      </c>
      <c r="BD56" s="50">
        <v>2526</v>
      </c>
      <c r="BE56" s="117">
        <v>183</v>
      </c>
      <c r="BF56" s="50">
        <v>224</v>
      </c>
      <c r="BG56" s="52" t="s">
        <v>34</v>
      </c>
      <c r="BH56" s="117">
        <v>554</v>
      </c>
      <c r="BI56" s="50">
        <v>546</v>
      </c>
      <c r="BJ56" s="117">
        <v>3212</v>
      </c>
      <c r="BK56" s="50">
        <v>1724</v>
      </c>
      <c r="BL56" s="117">
        <v>311</v>
      </c>
      <c r="BM56" s="50">
        <v>199</v>
      </c>
      <c r="BN56" s="117">
        <v>58</v>
      </c>
      <c r="BO56" s="50">
        <v>78</v>
      </c>
      <c r="BP56" s="117">
        <v>0</v>
      </c>
      <c r="BQ56" s="50">
        <v>208</v>
      </c>
      <c r="BR56" s="52" t="s">
        <v>34</v>
      </c>
      <c r="BS56" s="117">
        <v>0</v>
      </c>
      <c r="BT56" s="50">
        <v>208</v>
      </c>
      <c r="BU56" s="117">
        <v>144</v>
      </c>
      <c r="BV56" s="50">
        <v>192</v>
      </c>
      <c r="BW56" s="117">
        <v>23</v>
      </c>
      <c r="BX56" s="50">
        <v>42</v>
      </c>
      <c r="BY56" s="117">
        <v>639</v>
      </c>
      <c r="BZ56" s="50">
        <v>191</v>
      </c>
      <c r="CA56" s="117">
        <v>76714</v>
      </c>
      <c r="CB56" s="50">
        <v>5995</v>
      </c>
      <c r="CC56" s="52" t="s">
        <v>34</v>
      </c>
      <c r="CD56" s="117">
        <v>344</v>
      </c>
      <c r="CE56" s="50">
        <v>258</v>
      </c>
      <c r="CF56" s="117">
        <v>466</v>
      </c>
      <c r="CG56" s="50">
        <v>550</v>
      </c>
      <c r="CH56" s="117">
        <v>957</v>
      </c>
      <c r="CI56" s="50">
        <v>792</v>
      </c>
      <c r="CJ56" s="117">
        <v>145</v>
      </c>
      <c r="CK56" s="50">
        <v>185</v>
      </c>
      <c r="CL56" s="117">
        <v>0</v>
      </c>
      <c r="CM56" s="50">
        <v>208</v>
      </c>
      <c r="CN56" s="52" t="s">
        <v>34</v>
      </c>
      <c r="CO56" s="117">
        <v>0</v>
      </c>
      <c r="CP56" s="50">
        <v>208</v>
      </c>
      <c r="CQ56" s="117">
        <v>31</v>
      </c>
      <c r="CR56" s="50">
        <v>54</v>
      </c>
      <c r="CS56" s="117">
        <v>1433</v>
      </c>
      <c r="CT56" s="50">
        <v>875</v>
      </c>
      <c r="CU56" s="117">
        <v>35</v>
      </c>
      <c r="CV56" s="50">
        <v>55</v>
      </c>
      <c r="CW56" s="117">
        <v>1282</v>
      </c>
      <c r="CX56" s="50">
        <v>812</v>
      </c>
      <c r="CY56" s="52" t="s">
        <v>34</v>
      </c>
      <c r="CZ56" s="117">
        <v>195</v>
      </c>
      <c r="DA56" s="50">
        <v>269</v>
      </c>
      <c r="DB56" s="117">
        <v>10</v>
      </c>
      <c r="DC56" s="50">
        <v>17</v>
      </c>
      <c r="DD56" s="117">
        <v>33</v>
      </c>
      <c r="DE56" s="50">
        <v>69</v>
      </c>
      <c r="DF56" s="117">
        <v>1024</v>
      </c>
      <c r="DG56" s="50">
        <v>968</v>
      </c>
      <c r="DH56" s="117">
        <v>49</v>
      </c>
      <c r="DI56" s="50">
        <v>62</v>
      </c>
      <c r="DJ56" s="52" t="s">
        <v>34</v>
      </c>
      <c r="DK56" s="117">
        <v>342</v>
      </c>
      <c r="DL56" s="50">
        <v>272</v>
      </c>
      <c r="DM56" s="117">
        <v>419</v>
      </c>
      <c r="DN56" s="50">
        <v>324</v>
      </c>
    </row>
    <row r="57" spans="1:118" x14ac:dyDescent="0.2">
      <c r="A57" s="52"/>
      <c r="B57" s="52"/>
      <c r="C57" s="52"/>
      <c r="D57" s="52"/>
      <c r="E57" s="117"/>
      <c r="F57" s="50"/>
      <c r="G57" s="117"/>
      <c r="H57" s="50"/>
      <c r="I57" s="117"/>
      <c r="J57" s="50"/>
      <c r="K57" s="117"/>
      <c r="L57" s="50"/>
      <c r="M57" s="117"/>
      <c r="N57" s="50"/>
      <c r="O57" s="52"/>
      <c r="P57" s="117"/>
      <c r="Q57" s="50"/>
      <c r="R57" s="117"/>
      <c r="S57" s="50"/>
      <c r="T57" s="117"/>
      <c r="U57" s="50"/>
      <c r="V57" s="117"/>
      <c r="W57" s="50"/>
      <c r="X57" s="117"/>
      <c r="Y57" s="50"/>
      <c r="Z57" s="52"/>
      <c r="AA57" s="117"/>
      <c r="AB57" s="50"/>
      <c r="AC57" s="117"/>
      <c r="AD57" s="50"/>
      <c r="AE57" s="117"/>
      <c r="AF57" s="50"/>
      <c r="AG57" s="117"/>
      <c r="AH57" s="50"/>
      <c r="AI57" s="117"/>
      <c r="AJ57" s="50"/>
      <c r="AK57" s="52"/>
      <c r="AL57" s="117"/>
      <c r="AM57" s="50"/>
      <c r="AN57" s="117"/>
      <c r="AO57" s="50"/>
      <c r="AP57" s="117"/>
      <c r="AQ57" s="50"/>
      <c r="AR57" s="117"/>
      <c r="AS57" s="50"/>
      <c r="AT57" s="117"/>
      <c r="AU57" s="50"/>
      <c r="AV57" s="52"/>
      <c r="AW57" s="117"/>
      <c r="AX57" s="50"/>
      <c r="AY57" s="117"/>
      <c r="AZ57" s="50"/>
      <c r="BA57" s="117"/>
      <c r="BB57" s="50"/>
      <c r="BC57" s="117"/>
      <c r="BD57" s="50"/>
      <c r="BE57" s="117"/>
      <c r="BF57" s="50"/>
      <c r="BG57" s="52"/>
      <c r="BH57" s="117"/>
      <c r="BI57" s="50"/>
      <c r="BJ57" s="117"/>
      <c r="BK57" s="50"/>
      <c r="BL57" s="117"/>
      <c r="BM57" s="50"/>
      <c r="BN57" s="117"/>
      <c r="BO57" s="50"/>
      <c r="BP57" s="117"/>
      <c r="BQ57" s="50"/>
      <c r="BR57" s="52"/>
      <c r="BS57" s="117"/>
      <c r="BT57" s="50"/>
      <c r="BU57" s="117"/>
      <c r="BV57" s="50"/>
      <c r="BW57" s="117"/>
      <c r="BX57" s="50"/>
      <c r="BY57" s="117"/>
      <c r="BZ57" s="50"/>
      <c r="CA57" s="117"/>
      <c r="CB57" s="50"/>
      <c r="CC57" s="52"/>
      <c r="CD57" s="117"/>
      <c r="CE57" s="50"/>
      <c r="CF57" s="117"/>
      <c r="CG57" s="50"/>
      <c r="CH57" s="117"/>
      <c r="CI57" s="50"/>
      <c r="CJ57" s="117"/>
      <c r="CK57" s="50"/>
      <c r="CL57" s="117"/>
      <c r="CM57" s="50"/>
      <c r="CN57" s="52"/>
      <c r="CO57" s="117"/>
      <c r="CP57" s="50"/>
      <c r="CQ57" s="117"/>
      <c r="CR57" s="50"/>
      <c r="CS57" s="117"/>
      <c r="CT57" s="50"/>
      <c r="CU57" s="117"/>
      <c r="CV57" s="50"/>
      <c r="CW57" s="117"/>
      <c r="CX57" s="50"/>
      <c r="CY57" s="52"/>
      <c r="CZ57" s="117"/>
      <c r="DA57" s="50"/>
      <c r="DB57" s="117"/>
      <c r="DC57" s="50"/>
      <c r="DD57" s="117"/>
      <c r="DE57" s="50"/>
      <c r="DF57" s="117"/>
      <c r="DG57" s="50"/>
      <c r="DH57" s="117"/>
      <c r="DI57" s="50"/>
      <c r="DJ57" s="52"/>
      <c r="DK57" s="117"/>
      <c r="DL57" s="50"/>
      <c r="DM57" s="117"/>
      <c r="DN57" s="50"/>
    </row>
    <row r="58" spans="1:118" x14ac:dyDescent="0.2">
      <c r="A58" s="52" t="s">
        <v>35</v>
      </c>
      <c r="B58" s="196">
        <f>INDEX($10:$10,1,MATCH($A58,$7:$7,0))-INDEX($E$12:$DN$77,MATCH($A58,$A$12:$A$77,0),MATCH($A58,$E$7:$DN$7,0))</f>
        <v>218975</v>
      </c>
      <c r="C58" s="196">
        <f t="shared" ref="C58:C62" si="15">SUM(E58,G58,I58,K58,M58,P58,R58,T58,V58,X58,AA58,AC58,AE58,AG58,AI58,AL58,AN58,AP58,AR58,AT58,AW58,AY58,BA58,BC58,BE58,BH58,BJ58,BL58,BN58,BP58,BS58,BU58,BW58,BY58,CA58,CD58,CF58,CH58,CJ58,CL58,CO58,CQ58,CS58,CU58,CW58,CZ58,DB58,DD58,DF58,DH58,DK58,DM58)-INDEX($E$12:$DN$77,MATCH($A58,$A$12:$A$77,0),MATCH($A58,$E$7:$DN$7,0))</f>
        <v>182977</v>
      </c>
      <c r="D58" s="196">
        <f t="shared" ref="D58:D62" si="16">C58-B58</f>
        <v>-35998</v>
      </c>
      <c r="E58" s="117">
        <v>2564</v>
      </c>
      <c r="F58" s="50">
        <v>1300</v>
      </c>
      <c r="G58" s="117">
        <v>2788</v>
      </c>
      <c r="H58" s="50">
        <v>1663</v>
      </c>
      <c r="I58" s="117">
        <v>3142</v>
      </c>
      <c r="J58" s="50">
        <v>1195</v>
      </c>
      <c r="K58" s="117">
        <v>416</v>
      </c>
      <c r="L58" s="50">
        <v>403</v>
      </c>
      <c r="M58" s="117">
        <v>6921</v>
      </c>
      <c r="N58" s="50">
        <v>1796</v>
      </c>
      <c r="O58" s="52" t="s">
        <v>35</v>
      </c>
      <c r="P58" s="117">
        <v>3169</v>
      </c>
      <c r="Q58" s="50">
        <v>1197</v>
      </c>
      <c r="R58" s="117">
        <v>2645</v>
      </c>
      <c r="S58" s="50">
        <v>1819</v>
      </c>
      <c r="T58" s="117">
        <v>520</v>
      </c>
      <c r="U58" s="50">
        <v>399</v>
      </c>
      <c r="V58" s="117">
        <v>770</v>
      </c>
      <c r="W58" s="50">
        <v>449</v>
      </c>
      <c r="X58" s="117">
        <v>15794</v>
      </c>
      <c r="Y58" s="50">
        <v>2998</v>
      </c>
      <c r="Z58" s="52" t="s">
        <v>35</v>
      </c>
      <c r="AA58" s="117">
        <v>7109</v>
      </c>
      <c r="AB58" s="50">
        <v>2205</v>
      </c>
      <c r="AC58" s="117">
        <v>495</v>
      </c>
      <c r="AD58" s="50">
        <v>321</v>
      </c>
      <c r="AE58" s="117">
        <v>333</v>
      </c>
      <c r="AF58" s="50">
        <v>270</v>
      </c>
      <c r="AG58" s="117">
        <v>9436</v>
      </c>
      <c r="AH58" s="50">
        <v>2005</v>
      </c>
      <c r="AI58" s="117">
        <v>10863</v>
      </c>
      <c r="AJ58" s="50">
        <v>2934</v>
      </c>
      <c r="AK58" s="52" t="s">
        <v>35</v>
      </c>
      <c r="AL58" s="117">
        <v>1730</v>
      </c>
      <c r="AM58" s="50">
        <v>846</v>
      </c>
      <c r="AN58" s="117">
        <v>1311</v>
      </c>
      <c r="AO58" s="50">
        <v>1068</v>
      </c>
      <c r="AP58" s="117">
        <v>13225</v>
      </c>
      <c r="AQ58" s="50">
        <v>2645</v>
      </c>
      <c r="AR58" s="117">
        <v>1104</v>
      </c>
      <c r="AS58" s="50">
        <v>1000</v>
      </c>
      <c r="AT58" s="117">
        <v>489</v>
      </c>
      <c r="AU58" s="50">
        <v>429</v>
      </c>
      <c r="AV58" s="52" t="s">
        <v>35</v>
      </c>
      <c r="AW58" s="117">
        <v>4354</v>
      </c>
      <c r="AX58" s="50">
        <v>1935</v>
      </c>
      <c r="AY58" s="117">
        <v>2969</v>
      </c>
      <c r="AZ58" s="50">
        <v>1336</v>
      </c>
      <c r="BA58" s="117">
        <v>15828</v>
      </c>
      <c r="BB58" s="50">
        <v>3073</v>
      </c>
      <c r="BC58" s="117">
        <v>2255</v>
      </c>
      <c r="BD58" s="50">
        <v>1085</v>
      </c>
      <c r="BE58" s="117">
        <v>991</v>
      </c>
      <c r="BF58" s="50">
        <v>757</v>
      </c>
      <c r="BG58" s="52" t="s">
        <v>35</v>
      </c>
      <c r="BH58" s="117">
        <v>3372</v>
      </c>
      <c r="BI58" s="50">
        <v>1446</v>
      </c>
      <c r="BJ58" s="117">
        <v>68</v>
      </c>
      <c r="BK58" s="50">
        <v>115</v>
      </c>
      <c r="BL58" s="117">
        <v>1239</v>
      </c>
      <c r="BM58" s="50">
        <v>1342</v>
      </c>
      <c r="BN58" s="117">
        <v>616</v>
      </c>
      <c r="BO58" s="50">
        <v>350</v>
      </c>
      <c r="BP58" s="117">
        <v>553</v>
      </c>
      <c r="BQ58" s="50">
        <v>580</v>
      </c>
      <c r="BR58" s="52" t="s">
        <v>35</v>
      </c>
      <c r="BS58" s="117">
        <v>2574</v>
      </c>
      <c r="BT58" s="50">
        <v>1021</v>
      </c>
      <c r="BU58" s="117">
        <v>1465</v>
      </c>
      <c r="BV58" s="50">
        <v>1367</v>
      </c>
      <c r="BW58" s="117">
        <v>7304</v>
      </c>
      <c r="BX58" s="50">
        <v>1791</v>
      </c>
      <c r="BY58" s="117">
        <v>6412</v>
      </c>
      <c r="BZ58" s="50">
        <v>2497</v>
      </c>
      <c r="CA58" s="117">
        <v>649</v>
      </c>
      <c r="CB58" s="50">
        <v>554</v>
      </c>
      <c r="CC58" s="52" t="s">
        <v>35</v>
      </c>
      <c r="CD58" s="117">
        <v>1492145</v>
      </c>
      <c r="CE58" s="50">
        <v>32810</v>
      </c>
      <c r="CF58" s="117">
        <v>1693</v>
      </c>
      <c r="CG58" s="50">
        <v>895</v>
      </c>
      <c r="CH58" s="117">
        <v>1330</v>
      </c>
      <c r="CI58" s="50">
        <v>1171</v>
      </c>
      <c r="CJ58" s="117">
        <v>11099</v>
      </c>
      <c r="CK58" s="50">
        <v>2060</v>
      </c>
      <c r="CL58" s="117">
        <v>1127</v>
      </c>
      <c r="CM58" s="50">
        <v>987</v>
      </c>
      <c r="CN58" s="52" t="s">
        <v>35</v>
      </c>
      <c r="CO58" s="117">
        <v>239</v>
      </c>
      <c r="CP58" s="50">
        <v>235</v>
      </c>
      <c r="CQ58" s="117">
        <v>4235</v>
      </c>
      <c r="CR58" s="50">
        <v>1410</v>
      </c>
      <c r="CS58" s="117">
        <v>314</v>
      </c>
      <c r="CT58" s="50">
        <v>284</v>
      </c>
      <c r="CU58" s="117">
        <v>4989</v>
      </c>
      <c r="CV58" s="50">
        <v>1640</v>
      </c>
      <c r="CW58" s="117">
        <v>4815</v>
      </c>
      <c r="CX58" s="50">
        <v>1558</v>
      </c>
      <c r="CY58" s="52" t="s">
        <v>35</v>
      </c>
      <c r="CZ58" s="117">
        <v>727</v>
      </c>
      <c r="DA58" s="50">
        <v>486</v>
      </c>
      <c r="DB58" s="117">
        <v>171</v>
      </c>
      <c r="DC58" s="50">
        <v>141</v>
      </c>
      <c r="DD58" s="117">
        <v>5764</v>
      </c>
      <c r="DE58" s="50">
        <v>2037</v>
      </c>
      <c r="DF58" s="117">
        <v>4055</v>
      </c>
      <c r="DG58" s="50">
        <v>2125</v>
      </c>
      <c r="DH58" s="117">
        <v>5581</v>
      </c>
      <c r="DI58" s="50">
        <v>1569</v>
      </c>
      <c r="DJ58" s="52" t="s">
        <v>35</v>
      </c>
      <c r="DK58" s="117">
        <v>1239</v>
      </c>
      <c r="DL58" s="50">
        <v>650</v>
      </c>
      <c r="DM58" s="117">
        <v>126</v>
      </c>
      <c r="DN58" s="50">
        <v>152</v>
      </c>
    </row>
    <row r="59" spans="1:118" x14ac:dyDescent="0.2">
      <c r="A59" s="52" t="s">
        <v>36</v>
      </c>
      <c r="B59" s="196">
        <f>INDEX($10:$10,1,MATCH($A59,$7:$7,0))-INDEX($E$12:$DN$77,MATCH($A59,$A$12:$A$77,0),MATCH($A59,$E$7:$DN$7,0))</f>
        <v>96782</v>
      </c>
      <c r="C59" s="196">
        <f t="shared" si="15"/>
        <v>122134</v>
      </c>
      <c r="D59" s="196">
        <f t="shared" si="16"/>
        <v>25352</v>
      </c>
      <c r="E59" s="117">
        <v>1732</v>
      </c>
      <c r="F59" s="50">
        <v>1245</v>
      </c>
      <c r="G59" s="117">
        <v>1485</v>
      </c>
      <c r="H59" s="50">
        <v>917</v>
      </c>
      <c r="I59" s="117">
        <v>3632</v>
      </c>
      <c r="J59" s="50">
        <v>1600</v>
      </c>
      <c r="K59" s="117">
        <v>7784</v>
      </c>
      <c r="L59" s="50">
        <v>1957</v>
      </c>
      <c r="M59" s="117">
        <v>8167</v>
      </c>
      <c r="N59" s="50">
        <v>2111</v>
      </c>
      <c r="O59" s="52" t="s">
        <v>36</v>
      </c>
      <c r="P59" s="117">
        <v>3887</v>
      </c>
      <c r="Q59" s="50">
        <v>1367</v>
      </c>
      <c r="R59" s="117">
        <v>400</v>
      </c>
      <c r="S59" s="50">
        <v>377</v>
      </c>
      <c r="T59" s="117">
        <v>0</v>
      </c>
      <c r="U59" s="50">
        <v>248</v>
      </c>
      <c r="V59" s="117">
        <v>0</v>
      </c>
      <c r="W59" s="50">
        <v>248</v>
      </c>
      <c r="X59" s="117">
        <v>5414</v>
      </c>
      <c r="Y59" s="50">
        <v>1909</v>
      </c>
      <c r="Z59" s="52" t="s">
        <v>36</v>
      </c>
      <c r="AA59" s="117">
        <v>3316</v>
      </c>
      <c r="AB59" s="50">
        <v>1502</v>
      </c>
      <c r="AC59" s="117">
        <v>406</v>
      </c>
      <c r="AD59" s="50">
        <v>339</v>
      </c>
      <c r="AE59" s="117">
        <v>198</v>
      </c>
      <c r="AF59" s="50">
        <v>230</v>
      </c>
      <c r="AG59" s="117">
        <v>2700</v>
      </c>
      <c r="AH59" s="50">
        <v>1269</v>
      </c>
      <c r="AI59" s="117">
        <v>743</v>
      </c>
      <c r="AJ59" s="50">
        <v>441</v>
      </c>
      <c r="AK59" s="52" t="s">
        <v>36</v>
      </c>
      <c r="AL59" s="117">
        <v>2256</v>
      </c>
      <c r="AM59" s="50">
        <v>1543</v>
      </c>
      <c r="AN59" s="117">
        <v>6762</v>
      </c>
      <c r="AO59" s="50">
        <v>2131</v>
      </c>
      <c r="AP59" s="117">
        <v>806</v>
      </c>
      <c r="AQ59" s="50">
        <v>732</v>
      </c>
      <c r="AR59" s="117">
        <v>2478</v>
      </c>
      <c r="AS59" s="50">
        <v>1141</v>
      </c>
      <c r="AT59" s="117">
        <v>431</v>
      </c>
      <c r="AU59" s="50">
        <v>466</v>
      </c>
      <c r="AV59" s="52" t="s">
        <v>36</v>
      </c>
      <c r="AW59" s="117">
        <v>480</v>
      </c>
      <c r="AX59" s="50">
        <v>378</v>
      </c>
      <c r="AY59" s="117">
        <v>235</v>
      </c>
      <c r="AZ59" s="50">
        <v>240</v>
      </c>
      <c r="BA59" s="117">
        <v>3102</v>
      </c>
      <c r="BB59" s="50">
        <v>1155</v>
      </c>
      <c r="BC59" s="117">
        <v>1024</v>
      </c>
      <c r="BD59" s="50">
        <v>535</v>
      </c>
      <c r="BE59" s="117">
        <v>1078</v>
      </c>
      <c r="BF59" s="50">
        <v>859</v>
      </c>
      <c r="BG59" s="52" t="s">
        <v>36</v>
      </c>
      <c r="BH59" s="117">
        <v>6025</v>
      </c>
      <c r="BI59" s="50">
        <v>1772</v>
      </c>
      <c r="BJ59" s="117">
        <v>691</v>
      </c>
      <c r="BK59" s="50">
        <v>845</v>
      </c>
      <c r="BL59" s="117">
        <v>917</v>
      </c>
      <c r="BM59" s="50">
        <v>549</v>
      </c>
      <c r="BN59" s="117">
        <v>1120</v>
      </c>
      <c r="BO59" s="50">
        <v>661</v>
      </c>
      <c r="BP59" s="117">
        <v>1369</v>
      </c>
      <c r="BQ59" s="50">
        <v>1560</v>
      </c>
      <c r="BR59" s="52" t="s">
        <v>36</v>
      </c>
      <c r="BS59" s="117">
        <v>1123</v>
      </c>
      <c r="BT59" s="50">
        <v>1158</v>
      </c>
      <c r="BU59" s="117">
        <v>2721</v>
      </c>
      <c r="BV59" s="50">
        <v>1476</v>
      </c>
      <c r="BW59" s="117">
        <v>2279</v>
      </c>
      <c r="BX59" s="50">
        <v>879</v>
      </c>
      <c r="BY59" s="117">
        <v>2288</v>
      </c>
      <c r="BZ59" s="50">
        <v>1288</v>
      </c>
      <c r="CA59" s="117">
        <v>53</v>
      </c>
      <c r="CB59" s="50">
        <v>87</v>
      </c>
      <c r="CC59" s="52" t="s">
        <v>36</v>
      </c>
      <c r="CD59" s="117">
        <v>2285</v>
      </c>
      <c r="CE59" s="50">
        <v>1604</v>
      </c>
      <c r="CF59" s="117">
        <v>565735</v>
      </c>
      <c r="CG59" s="50">
        <v>17330</v>
      </c>
      <c r="CH59" s="117">
        <v>704</v>
      </c>
      <c r="CI59" s="50">
        <v>603</v>
      </c>
      <c r="CJ59" s="117">
        <v>844</v>
      </c>
      <c r="CK59" s="50">
        <v>541</v>
      </c>
      <c r="CL59" s="117">
        <v>0</v>
      </c>
      <c r="CM59" s="50">
        <v>248</v>
      </c>
      <c r="CN59" s="52" t="s">
        <v>36</v>
      </c>
      <c r="CO59" s="117">
        <v>301</v>
      </c>
      <c r="CP59" s="50">
        <v>485</v>
      </c>
      <c r="CQ59" s="117">
        <v>915</v>
      </c>
      <c r="CR59" s="50">
        <v>527</v>
      </c>
      <c r="CS59" s="117">
        <v>18</v>
      </c>
      <c r="CT59" s="50">
        <v>32</v>
      </c>
      <c r="CU59" s="117">
        <v>1566</v>
      </c>
      <c r="CV59" s="50">
        <v>593</v>
      </c>
      <c r="CW59" s="117">
        <v>32401</v>
      </c>
      <c r="CX59" s="50">
        <v>4183</v>
      </c>
      <c r="CY59" s="52" t="s">
        <v>36</v>
      </c>
      <c r="CZ59" s="117">
        <v>360</v>
      </c>
      <c r="DA59" s="50">
        <v>326</v>
      </c>
      <c r="DB59" s="117">
        <v>0</v>
      </c>
      <c r="DC59" s="50">
        <v>248</v>
      </c>
      <c r="DD59" s="117">
        <v>1364</v>
      </c>
      <c r="DE59" s="50">
        <v>656</v>
      </c>
      <c r="DF59" s="117">
        <v>2236</v>
      </c>
      <c r="DG59" s="50">
        <v>1123</v>
      </c>
      <c r="DH59" s="117">
        <v>737</v>
      </c>
      <c r="DI59" s="50">
        <v>773</v>
      </c>
      <c r="DJ59" s="52" t="s">
        <v>36</v>
      </c>
      <c r="DK59" s="117">
        <v>446</v>
      </c>
      <c r="DL59" s="50">
        <v>377</v>
      </c>
      <c r="DM59" s="117">
        <v>855</v>
      </c>
      <c r="DN59" s="50">
        <v>637</v>
      </c>
    </row>
    <row r="60" spans="1:118" x14ac:dyDescent="0.2">
      <c r="A60" s="52" t="s">
        <v>37</v>
      </c>
      <c r="B60" s="196">
        <f>INDEX($10:$10,1,MATCH($A60,$7:$7,0))-INDEX($E$12:$DN$77,MATCH($A60,$A$12:$A$77,0),MATCH($A60,$E$7:$DN$7,0))</f>
        <v>111150</v>
      </c>
      <c r="C60" s="196">
        <f t="shared" si="15"/>
        <v>119875</v>
      </c>
      <c r="D60" s="196">
        <f t="shared" si="16"/>
        <v>8725</v>
      </c>
      <c r="E60" s="117">
        <v>707</v>
      </c>
      <c r="F60" s="50">
        <v>608</v>
      </c>
      <c r="G60" s="117">
        <v>3003</v>
      </c>
      <c r="H60" s="50">
        <v>1360</v>
      </c>
      <c r="I60" s="117">
        <v>3344</v>
      </c>
      <c r="J60" s="50">
        <v>1193</v>
      </c>
      <c r="K60" s="117">
        <v>452</v>
      </c>
      <c r="L60" s="50">
        <v>469</v>
      </c>
      <c r="M60" s="117">
        <v>33497</v>
      </c>
      <c r="N60" s="50">
        <v>5077</v>
      </c>
      <c r="O60" s="52" t="s">
        <v>37</v>
      </c>
      <c r="P60" s="117">
        <v>3050</v>
      </c>
      <c r="Q60" s="50">
        <v>1098</v>
      </c>
      <c r="R60" s="117">
        <v>49</v>
      </c>
      <c r="S60" s="50">
        <v>81</v>
      </c>
      <c r="T60" s="117">
        <v>209</v>
      </c>
      <c r="U60" s="50">
        <v>228</v>
      </c>
      <c r="V60" s="117">
        <v>177</v>
      </c>
      <c r="W60" s="50">
        <v>284</v>
      </c>
      <c r="X60" s="117">
        <v>4578</v>
      </c>
      <c r="Y60" s="50">
        <v>2032</v>
      </c>
      <c r="Z60" s="52" t="s">
        <v>37</v>
      </c>
      <c r="AA60" s="117">
        <v>592</v>
      </c>
      <c r="AB60" s="50">
        <v>413</v>
      </c>
      <c r="AC60" s="117">
        <v>3045</v>
      </c>
      <c r="AD60" s="50">
        <v>1987</v>
      </c>
      <c r="AE60" s="117">
        <v>9155</v>
      </c>
      <c r="AF60" s="50">
        <v>2990</v>
      </c>
      <c r="AG60" s="117">
        <v>2142</v>
      </c>
      <c r="AH60" s="50">
        <v>982</v>
      </c>
      <c r="AI60" s="117">
        <v>619</v>
      </c>
      <c r="AJ60" s="50">
        <v>444</v>
      </c>
      <c r="AK60" s="52" t="s">
        <v>37</v>
      </c>
      <c r="AL60" s="117">
        <v>898</v>
      </c>
      <c r="AM60" s="50">
        <v>639</v>
      </c>
      <c r="AN60" s="117">
        <v>574</v>
      </c>
      <c r="AO60" s="50">
        <v>482</v>
      </c>
      <c r="AP60" s="117">
        <v>80</v>
      </c>
      <c r="AQ60" s="50">
        <v>97</v>
      </c>
      <c r="AR60" s="117">
        <v>413</v>
      </c>
      <c r="AS60" s="50">
        <v>304</v>
      </c>
      <c r="AT60" s="117">
        <v>310</v>
      </c>
      <c r="AU60" s="50">
        <v>413</v>
      </c>
      <c r="AV60" s="52" t="s">
        <v>37</v>
      </c>
      <c r="AW60" s="117">
        <v>325</v>
      </c>
      <c r="AX60" s="50">
        <v>307</v>
      </c>
      <c r="AY60" s="117">
        <v>1485</v>
      </c>
      <c r="AZ60" s="50">
        <v>829</v>
      </c>
      <c r="BA60" s="117">
        <v>723</v>
      </c>
      <c r="BB60" s="50">
        <v>422</v>
      </c>
      <c r="BC60" s="117">
        <v>478</v>
      </c>
      <c r="BD60" s="50">
        <v>301</v>
      </c>
      <c r="BE60" s="117">
        <v>219</v>
      </c>
      <c r="BF60" s="50">
        <v>267</v>
      </c>
      <c r="BG60" s="52" t="s">
        <v>37</v>
      </c>
      <c r="BH60" s="117">
        <v>1136</v>
      </c>
      <c r="BI60" s="50">
        <v>592</v>
      </c>
      <c r="BJ60" s="117">
        <v>2582</v>
      </c>
      <c r="BK60" s="50">
        <v>974</v>
      </c>
      <c r="BL60" s="117">
        <v>614</v>
      </c>
      <c r="BM60" s="50">
        <v>518</v>
      </c>
      <c r="BN60" s="117">
        <v>3819</v>
      </c>
      <c r="BO60" s="50">
        <v>1657</v>
      </c>
      <c r="BP60" s="117">
        <v>263</v>
      </c>
      <c r="BQ60" s="50">
        <v>302</v>
      </c>
      <c r="BR60" s="52" t="s">
        <v>37</v>
      </c>
      <c r="BS60" s="117">
        <v>311</v>
      </c>
      <c r="BT60" s="50">
        <v>405</v>
      </c>
      <c r="BU60" s="117">
        <v>1297</v>
      </c>
      <c r="BV60" s="50">
        <v>1053</v>
      </c>
      <c r="BW60" s="117">
        <v>2502</v>
      </c>
      <c r="BX60" s="50">
        <v>1205</v>
      </c>
      <c r="BY60" s="117">
        <v>589</v>
      </c>
      <c r="BZ60" s="50">
        <v>500</v>
      </c>
      <c r="CA60" s="117">
        <v>426</v>
      </c>
      <c r="CB60" s="50">
        <v>584</v>
      </c>
      <c r="CC60" s="52" t="s">
        <v>37</v>
      </c>
      <c r="CD60" s="117">
        <v>1930</v>
      </c>
      <c r="CE60" s="50">
        <v>1119</v>
      </c>
      <c r="CF60" s="117">
        <v>913</v>
      </c>
      <c r="CG60" s="50">
        <v>716</v>
      </c>
      <c r="CH60" s="117">
        <v>530199</v>
      </c>
      <c r="CI60" s="50">
        <v>17163</v>
      </c>
      <c r="CJ60" s="117">
        <v>2125</v>
      </c>
      <c r="CK60" s="50">
        <v>1077</v>
      </c>
      <c r="CL60" s="117">
        <v>51</v>
      </c>
      <c r="CM60" s="50">
        <v>87</v>
      </c>
      <c r="CN60" s="52" t="s">
        <v>37</v>
      </c>
      <c r="CO60" s="117">
        <v>176</v>
      </c>
      <c r="CP60" s="50">
        <v>169</v>
      </c>
      <c r="CQ60" s="117">
        <v>1239</v>
      </c>
      <c r="CR60" s="50">
        <v>1277</v>
      </c>
      <c r="CS60" s="117">
        <v>1019</v>
      </c>
      <c r="CT60" s="50">
        <v>1135</v>
      </c>
      <c r="CU60" s="117">
        <v>809</v>
      </c>
      <c r="CV60" s="50">
        <v>587</v>
      </c>
      <c r="CW60" s="117">
        <v>3502</v>
      </c>
      <c r="CX60" s="50">
        <v>1320</v>
      </c>
      <c r="CY60" s="52" t="s">
        <v>37</v>
      </c>
      <c r="CZ60" s="117">
        <v>1740</v>
      </c>
      <c r="DA60" s="50">
        <v>897</v>
      </c>
      <c r="DB60" s="117">
        <v>0</v>
      </c>
      <c r="DC60" s="50">
        <v>275</v>
      </c>
      <c r="DD60" s="117">
        <v>1997</v>
      </c>
      <c r="DE60" s="50">
        <v>1060</v>
      </c>
      <c r="DF60" s="117">
        <v>18315</v>
      </c>
      <c r="DG60" s="50">
        <v>2633</v>
      </c>
      <c r="DH60" s="117">
        <v>104</v>
      </c>
      <c r="DI60" s="50">
        <v>173</v>
      </c>
      <c r="DJ60" s="52" t="s">
        <v>37</v>
      </c>
      <c r="DK60" s="117">
        <v>1660</v>
      </c>
      <c r="DL60" s="50">
        <v>927</v>
      </c>
      <c r="DM60" s="117">
        <v>632</v>
      </c>
      <c r="DN60" s="50">
        <v>504</v>
      </c>
    </row>
    <row r="61" spans="1:118" x14ac:dyDescent="0.2">
      <c r="A61" s="52" t="s">
        <v>38</v>
      </c>
      <c r="B61" s="196">
        <f>INDEX($10:$10,1,MATCH($A61,$7:$7,0))-INDEX($E$12:$DN$77,MATCH($A61,$A$12:$A$77,0),MATCH($A61,$E$7:$DN$7,0))</f>
        <v>230334</v>
      </c>
      <c r="C61" s="196">
        <f t="shared" si="15"/>
        <v>244109</v>
      </c>
      <c r="D61" s="196">
        <f t="shared" si="16"/>
        <v>13775</v>
      </c>
      <c r="E61" s="117">
        <v>971</v>
      </c>
      <c r="F61" s="50">
        <v>578</v>
      </c>
      <c r="G61" s="117">
        <v>1426</v>
      </c>
      <c r="H61" s="50">
        <v>833</v>
      </c>
      <c r="I61" s="117">
        <v>2264</v>
      </c>
      <c r="J61" s="50">
        <v>999</v>
      </c>
      <c r="K61" s="117">
        <v>308</v>
      </c>
      <c r="L61" s="50">
        <v>284</v>
      </c>
      <c r="M61" s="117">
        <v>9368</v>
      </c>
      <c r="N61" s="50">
        <v>2621</v>
      </c>
      <c r="O61" s="52" t="s">
        <v>38</v>
      </c>
      <c r="P61" s="117">
        <v>1884</v>
      </c>
      <c r="Q61" s="50">
        <v>906</v>
      </c>
      <c r="R61" s="117">
        <v>5283</v>
      </c>
      <c r="S61" s="50">
        <v>1816</v>
      </c>
      <c r="T61" s="117">
        <v>8293</v>
      </c>
      <c r="U61" s="50">
        <v>2803</v>
      </c>
      <c r="V61" s="117">
        <v>1154</v>
      </c>
      <c r="W61" s="50">
        <v>503</v>
      </c>
      <c r="X61" s="117">
        <v>18380</v>
      </c>
      <c r="Y61" s="50">
        <v>3439</v>
      </c>
      <c r="Z61" s="52" t="s">
        <v>38</v>
      </c>
      <c r="AA61" s="117">
        <v>4522</v>
      </c>
      <c r="AB61" s="50">
        <v>1879</v>
      </c>
      <c r="AC61" s="117">
        <v>204</v>
      </c>
      <c r="AD61" s="50">
        <v>228</v>
      </c>
      <c r="AE61" s="117">
        <v>148</v>
      </c>
      <c r="AF61" s="50">
        <v>176</v>
      </c>
      <c r="AG61" s="117">
        <v>7486</v>
      </c>
      <c r="AH61" s="50">
        <v>2744</v>
      </c>
      <c r="AI61" s="117">
        <v>2387</v>
      </c>
      <c r="AJ61" s="50">
        <v>959</v>
      </c>
      <c r="AK61" s="52" t="s">
        <v>38</v>
      </c>
      <c r="AL61" s="117">
        <v>359</v>
      </c>
      <c r="AM61" s="50">
        <v>323</v>
      </c>
      <c r="AN61" s="117">
        <v>874</v>
      </c>
      <c r="AO61" s="50">
        <v>552</v>
      </c>
      <c r="AP61" s="117">
        <v>1046</v>
      </c>
      <c r="AQ61" s="50">
        <v>749</v>
      </c>
      <c r="AR61" s="117">
        <v>644</v>
      </c>
      <c r="AS61" s="50">
        <v>395</v>
      </c>
      <c r="AT61" s="117">
        <v>925</v>
      </c>
      <c r="AU61" s="50">
        <v>511</v>
      </c>
      <c r="AV61" s="52" t="s">
        <v>38</v>
      </c>
      <c r="AW61" s="117">
        <v>19850</v>
      </c>
      <c r="AX61" s="50">
        <v>3298</v>
      </c>
      <c r="AY61" s="117">
        <v>5175</v>
      </c>
      <c r="AZ61" s="50">
        <v>1684</v>
      </c>
      <c r="BA61" s="117">
        <v>4224</v>
      </c>
      <c r="BB61" s="50">
        <v>1333</v>
      </c>
      <c r="BC61" s="117">
        <v>1929</v>
      </c>
      <c r="BD61" s="50">
        <v>1473</v>
      </c>
      <c r="BE61" s="117">
        <v>899</v>
      </c>
      <c r="BF61" s="50">
        <v>619</v>
      </c>
      <c r="BG61" s="52" t="s">
        <v>38</v>
      </c>
      <c r="BH61" s="117">
        <v>2248</v>
      </c>
      <c r="BI61" s="50">
        <v>870</v>
      </c>
      <c r="BJ61" s="117">
        <v>688</v>
      </c>
      <c r="BK61" s="50">
        <v>600</v>
      </c>
      <c r="BL61" s="117">
        <v>202</v>
      </c>
      <c r="BM61" s="50">
        <v>236</v>
      </c>
      <c r="BN61" s="117">
        <v>1896</v>
      </c>
      <c r="BO61" s="50">
        <v>1001</v>
      </c>
      <c r="BP61" s="117">
        <v>1181</v>
      </c>
      <c r="BQ61" s="50">
        <v>933</v>
      </c>
      <c r="BR61" s="52" t="s">
        <v>38</v>
      </c>
      <c r="BS61" s="117">
        <v>39442</v>
      </c>
      <c r="BT61" s="50">
        <v>4969</v>
      </c>
      <c r="BU61" s="117">
        <v>907</v>
      </c>
      <c r="BV61" s="50">
        <v>664</v>
      </c>
      <c r="BW61" s="117">
        <v>41006</v>
      </c>
      <c r="BX61" s="50">
        <v>4567</v>
      </c>
      <c r="BY61" s="117">
        <v>5828</v>
      </c>
      <c r="BZ61" s="50">
        <v>1293</v>
      </c>
      <c r="CA61" s="117">
        <v>114</v>
      </c>
      <c r="CB61" s="50">
        <v>137</v>
      </c>
      <c r="CC61" s="52" t="s">
        <v>38</v>
      </c>
      <c r="CD61" s="117">
        <v>10598</v>
      </c>
      <c r="CE61" s="50">
        <v>2332</v>
      </c>
      <c r="CF61" s="117">
        <v>1103</v>
      </c>
      <c r="CG61" s="50">
        <v>1037</v>
      </c>
      <c r="CH61" s="117">
        <v>740</v>
      </c>
      <c r="CI61" s="50">
        <v>456</v>
      </c>
      <c r="CJ61" s="117">
        <v>1262078</v>
      </c>
      <c r="CK61" s="50">
        <v>30126</v>
      </c>
      <c r="CL61" s="117">
        <v>6343</v>
      </c>
      <c r="CM61" s="50">
        <v>2426</v>
      </c>
      <c r="CN61" s="52" t="s">
        <v>38</v>
      </c>
      <c r="CO61" s="117">
        <v>377</v>
      </c>
      <c r="CP61" s="50">
        <v>436</v>
      </c>
      <c r="CQ61" s="117">
        <v>2936</v>
      </c>
      <c r="CR61" s="50">
        <v>1138</v>
      </c>
      <c r="CS61" s="117">
        <v>322</v>
      </c>
      <c r="CT61" s="50">
        <v>428</v>
      </c>
      <c r="CU61" s="117">
        <v>2510</v>
      </c>
      <c r="CV61" s="50">
        <v>1363</v>
      </c>
      <c r="CW61" s="117">
        <v>5187</v>
      </c>
      <c r="CX61" s="50">
        <v>1573</v>
      </c>
      <c r="CY61" s="52" t="s">
        <v>38</v>
      </c>
      <c r="CZ61" s="117">
        <v>1031</v>
      </c>
      <c r="DA61" s="50">
        <v>931</v>
      </c>
      <c r="DB61" s="117">
        <v>973</v>
      </c>
      <c r="DC61" s="50">
        <v>806</v>
      </c>
      <c r="DD61" s="117">
        <v>11481</v>
      </c>
      <c r="DE61" s="50">
        <v>2154</v>
      </c>
      <c r="DF61" s="117">
        <v>1625</v>
      </c>
      <c r="DG61" s="50">
        <v>705</v>
      </c>
      <c r="DH61" s="117">
        <v>4188</v>
      </c>
      <c r="DI61" s="50">
        <v>1886</v>
      </c>
      <c r="DJ61" s="52" t="s">
        <v>38</v>
      </c>
      <c r="DK61" s="117">
        <v>1071</v>
      </c>
      <c r="DL61" s="50">
        <v>711</v>
      </c>
      <c r="DM61" s="117">
        <v>109</v>
      </c>
      <c r="DN61" s="50">
        <v>140</v>
      </c>
    </row>
    <row r="62" spans="1:118" x14ac:dyDescent="0.2">
      <c r="A62" s="52" t="s">
        <v>39</v>
      </c>
      <c r="B62" s="196">
        <f>INDEX($10:$10,1,MATCH($A62,$7:$7,0))-INDEX($E$12:$DN$77,MATCH($A62,$A$12:$A$77,0),MATCH($A62,$E$7:$DN$7,0))</f>
        <v>67862</v>
      </c>
      <c r="C62" s="196">
        <f t="shared" si="15"/>
        <v>33734</v>
      </c>
      <c r="D62" s="196">
        <f t="shared" si="16"/>
        <v>-34128</v>
      </c>
      <c r="E62" s="117">
        <v>200</v>
      </c>
      <c r="F62" s="50">
        <v>319</v>
      </c>
      <c r="G62" s="117">
        <v>0</v>
      </c>
      <c r="H62" s="50">
        <v>289</v>
      </c>
      <c r="I62" s="117">
        <v>0</v>
      </c>
      <c r="J62" s="50">
        <v>289</v>
      </c>
      <c r="K62" s="117">
        <v>0</v>
      </c>
      <c r="L62" s="50">
        <v>289</v>
      </c>
      <c r="M62" s="117">
        <v>779</v>
      </c>
      <c r="N62" s="50">
        <v>557</v>
      </c>
      <c r="O62" s="52" t="s">
        <v>39</v>
      </c>
      <c r="P62" s="117">
        <v>257</v>
      </c>
      <c r="Q62" s="50">
        <v>344</v>
      </c>
      <c r="R62" s="117">
        <v>2463</v>
      </c>
      <c r="S62" s="50">
        <v>1155</v>
      </c>
      <c r="T62" s="117">
        <v>0</v>
      </c>
      <c r="U62" s="50">
        <v>289</v>
      </c>
      <c r="V62" s="117">
        <v>72</v>
      </c>
      <c r="W62" s="50">
        <v>160</v>
      </c>
      <c r="X62" s="117">
        <v>8787</v>
      </c>
      <c r="Y62" s="50">
        <v>2155</v>
      </c>
      <c r="Z62" s="52" t="s">
        <v>39</v>
      </c>
      <c r="AA62" s="117">
        <v>572</v>
      </c>
      <c r="AB62" s="50">
        <v>461</v>
      </c>
      <c r="AC62" s="117">
        <v>0</v>
      </c>
      <c r="AD62" s="50">
        <v>289</v>
      </c>
      <c r="AE62" s="117">
        <v>0</v>
      </c>
      <c r="AF62" s="50">
        <v>289</v>
      </c>
      <c r="AG62" s="117">
        <v>932</v>
      </c>
      <c r="AH62" s="50">
        <v>736</v>
      </c>
      <c r="AI62" s="117">
        <v>91</v>
      </c>
      <c r="AJ62" s="50">
        <v>104</v>
      </c>
      <c r="AK62" s="52" t="s">
        <v>39</v>
      </c>
      <c r="AL62" s="117">
        <v>60</v>
      </c>
      <c r="AM62" s="50">
        <v>101</v>
      </c>
      <c r="AN62" s="117">
        <v>305</v>
      </c>
      <c r="AO62" s="50">
        <v>410</v>
      </c>
      <c r="AP62" s="117">
        <v>121</v>
      </c>
      <c r="AQ62" s="50">
        <v>205</v>
      </c>
      <c r="AR62" s="117">
        <v>115</v>
      </c>
      <c r="AS62" s="50">
        <v>190</v>
      </c>
      <c r="AT62" s="117">
        <v>0</v>
      </c>
      <c r="AU62" s="50">
        <v>289</v>
      </c>
      <c r="AV62" s="52" t="s">
        <v>39</v>
      </c>
      <c r="AW62" s="117">
        <v>79</v>
      </c>
      <c r="AX62" s="50">
        <v>131</v>
      </c>
      <c r="AY62" s="117">
        <v>2138</v>
      </c>
      <c r="AZ62" s="50">
        <v>1056</v>
      </c>
      <c r="BA62" s="117">
        <v>36</v>
      </c>
      <c r="BB62" s="50">
        <v>61</v>
      </c>
      <c r="BC62" s="117">
        <v>0</v>
      </c>
      <c r="BD62" s="50">
        <v>289</v>
      </c>
      <c r="BE62" s="117">
        <v>0</v>
      </c>
      <c r="BF62" s="50">
        <v>289</v>
      </c>
      <c r="BG62" s="52" t="s">
        <v>39</v>
      </c>
      <c r="BH62" s="117">
        <v>0</v>
      </c>
      <c r="BI62" s="50">
        <v>289</v>
      </c>
      <c r="BJ62" s="117">
        <v>0</v>
      </c>
      <c r="BK62" s="50">
        <v>289</v>
      </c>
      <c r="BL62" s="117">
        <v>0</v>
      </c>
      <c r="BM62" s="50">
        <v>289</v>
      </c>
      <c r="BN62" s="117">
        <v>573</v>
      </c>
      <c r="BO62" s="50">
        <v>610</v>
      </c>
      <c r="BP62" s="117">
        <v>353</v>
      </c>
      <c r="BQ62" s="50">
        <v>553</v>
      </c>
      <c r="BR62" s="52" t="s">
        <v>39</v>
      </c>
      <c r="BS62" s="117">
        <v>3280</v>
      </c>
      <c r="BT62" s="50">
        <v>1559</v>
      </c>
      <c r="BU62" s="117">
        <v>0</v>
      </c>
      <c r="BV62" s="50">
        <v>289</v>
      </c>
      <c r="BW62" s="117">
        <v>7097</v>
      </c>
      <c r="BX62" s="50">
        <v>2390</v>
      </c>
      <c r="BY62" s="117">
        <v>286</v>
      </c>
      <c r="BZ62" s="50">
        <v>351</v>
      </c>
      <c r="CA62" s="117">
        <v>0</v>
      </c>
      <c r="CB62" s="50">
        <v>289</v>
      </c>
      <c r="CC62" s="52" t="s">
        <v>39</v>
      </c>
      <c r="CD62" s="117">
        <v>150</v>
      </c>
      <c r="CE62" s="50">
        <v>240</v>
      </c>
      <c r="CF62" s="117">
        <v>0</v>
      </c>
      <c r="CG62" s="50">
        <v>289</v>
      </c>
      <c r="CH62" s="117">
        <v>95</v>
      </c>
      <c r="CI62" s="50">
        <v>150</v>
      </c>
      <c r="CJ62" s="117">
        <v>2088</v>
      </c>
      <c r="CK62" s="50">
        <v>1071</v>
      </c>
      <c r="CL62" s="117">
        <v>279867</v>
      </c>
      <c r="CM62" s="50">
        <v>13906</v>
      </c>
      <c r="CN62" s="52" t="s">
        <v>39</v>
      </c>
      <c r="CO62" s="117">
        <v>172</v>
      </c>
      <c r="CP62" s="50">
        <v>289</v>
      </c>
      <c r="CQ62" s="117">
        <v>0</v>
      </c>
      <c r="CR62" s="50">
        <v>289</v>
      </c>
      <c r="CS62" s="117">
        <v>0</v>
      </c>
      <c r="CT62" s="50">
        <v>289</v>
      </c>
      <c r="CU62" s="117">
        <v>182</v>
      </c>
      <c r="CV62" s="50">
        <v>241</v>
      </c>
      <c r="CW62" s="117">
        <v>1057</v>
      </c>
      <c r="CX62" s="50">
        <v>653</v>
      </c>
      <c r="CY62" s="52" t="s">
        <v>39</v>
      </c>
      <c r="CZ62" s="117">
        <v>0</v>
      </c>
      <c r="DA62" s="50">
        <v>289</v>
      </c>
      <c r="DB62" s="117">
        <v>0</v>
      </c>
      <c r="DC62" s="50">
        <v>289</v>
      </c>
      <c r="DD62" s="117">
        <v>407</v>
      </c>
      <c r="DE62" s="50">
        <v>348</v>
      </c>
      <c r="DF62" s="117">
        <v>354</v>
      </c>
      <c r="DG62" s="50">
        <v>563</v>
      </c>
      <c r="DH62" s="117">
        <v>0</v>
      </c>
      <c r="DI62" s="50">
        <v>289</v>
      </c>
      <c r="DJ62" s="52" t="s">
        <v>39</v>
      </c>
      <c r="DK62" s="117">
        <v>633</v>
      </c>
      <c r="DL62" s="50">
        <v>497</v>
      </c>
      <c r="DM62" s="117">
        <v>0</v>
      </c>
      <c r="DN62" s="50">
        <v>289</v>
      </c>
    </row>
    <row r="63" spans="1:118" x14ac:dyDescent="0.2">
      <c r="A63" s="52"/>
      <c r="B63" s="52"/>
      <c r="C63" s="52"/>
      <c r="D63" s="52"/>
      <c r="E63" s="117"/>
      <c r="F63" s="50"/>
      <c r="G63" s="117"/>
      <c r="H63" s="50"/>
      <c r="I63" s="117"/>
      <c r="J63" s="50"/>
      <c r="K63" s="117"/>
      <c r="L63" s="50"/>
      <c r="M63" s="117"/>
      <c r="N63" s="50"/>
      <c r="O63" s="52"/>
      <c r="P63" s="117"/>
      <c r="Q63" s="50"/>
      <c r="R63" s="117"/>
      <c r="S63" s="50"/>
      <c r="T63" s="117"/>
      <c r="U63" s="50"/>
      <c r="V63" s="117"/>
      <c r="W63" s="50"/>
      <c r="X63" s="117"/>
      <c r="Y63" s="50"/>
      <c r="Z63" s="52"/>
      <c r="AA63" s="117"/>
      <c r="AB63" s="50"/>
      <c r="AC63" s="117"/>
      <c r="AD63" s="50"/>
      <c r="AE63" s="117"/>
      <c r="AF63" s="50"/>
      <c r="AG63" s="117"/>
      <c r="AH63" s="50"/>
      <c r="AI63" s="117"/>
      <c r="AJ63" s="50"/>
      <c r="AK63" s="52"/>
      <c r="AL63" s="117"/>
      <c r="AM63" s="50"/>
      <c r="AN63" s="117"/>
      <c r="AO63" s="50"/>
      <c r="AP63" s="117"/>
      <c r="AQ63" s="50"/>
      <c r="AR63" s="117"/>
      <c r="AS63" s="50"/>
      <c r="AT63" s="117"/>
      <c r="AU63" s="50"/>
      <c r="AV63" s="52"/>
      <c r="AW63" s="117"/>
      <c r="AX63" s="50"/>
      <c r="AY63" s="117"/>
      <c r="AZ63" s="50"/>
      <c r="BA63" s="117"/>
      <c r="BB63" s="50"/>
      <c r="BC63" s="117"/>
      <c r="BD63" s="50"/>
      <c r="BE63" s="117"/>
      <c r="BF63" s="50"/>
      <c r="BG63" s="52"/>
      <c r="BH63" s="117"/>
      <c r="BI63" s="50"/>
      <c r="BJ63" s="117"/>
      <c r="BK63" s="50"/>
      <c r="BL63" s="117"/>
      <c r="BM63" s="50"/>
      <c r="BN63" s="117"/>
      <c r="BO63" s="50"/>
      <c r="BP63" s="117"/>
      <c r="BQ63" s="50"/>
      <c r="BR63" s="52"/>
      <c r="BS63" s="117"/>
      <c r="BT63" s="50"/>
      <c r="BU63" s="117"/>
      <c r="BV63" s="50"/>
      <c r="BW63" s="117"/>
      <c r="BX63" s="50"/>
      <c r="BY63" s="117"/>
      <c r="BZ63" s="50"/>
      <c r="CA63" s="117"/>
      <c r="CB63" s="50"/>
      <c r="CC63" s="52"/>
      <c r="CD63" s="117"/>
      <c r="CE63" s="50"/>
      <c r="CF63" s="117"/>
      <c r="CG63" s="50"/>
      <c r="CH63" s="117"/>
      <c r="CI63" s="50"/>
      <c r="CJ63" s="117"/>
      <c r="CK63" s="50"/>
      <c r="CL63" s="117"/>
      <c r="CM63" s="50"/>
      <c r="CN63" s="52"/>
      <c r="CO63" s="117"/>
      <c r="CP63" s="50"/>
      <c r="CQ63" s="117"/>
      <c r="CR63" s="50"/>
      <c r="CS63" s="117"/>
      <c r="CT63" s="50"/>
      <c r="CU63" s="117"/>
      <c r="CV63" s="50"/>
      <c r="CW63" s="117"/>
      <c r="CX63" s="50"/>
      <c r="CY63" s="52"/>
      <c r="CZ63" s="117"/>
      <c r="DA63" s="50"/>
      <c r="DB63" s="117"/>
      <c r="DC63" s="50"/>
      <c r="DD63" s="117"/>
      <c r="DE63" s="50"/>
      <c r="DF63" s="117"/>
      <c r="DG63" s="50"/>
      <c r="DH63" s="117"/>
      <c r="DI63" s="50"/>
      <c r="DJ63" s="52"/>
      <c r="DK63" s="117"/>
      <c r="DL63" s="50"/>
      <c r="DM63" s="117"/>
      <c r="DN63" s="50"/>
    </row>
    <row r="64" spans="1:118" x14ac:dyDescent="0.2">
      <c r="A64" s="52" t="s">
        <v>40</v>
      </c>
      <c r="B64" s="196">
        <f>INDEX($10:$10,1,MATCH($A64,$7:$7,0))-INDEX($E$12:$DN$77,MATCH($A64,$A$12:$A$77,0),MATCH($A64,$E$7:$DN$7,0))</f>
        <v>34489</v>
      </c>
      <c r="C64" s="196">
        <f t="shared" ref="C64:C68" si="17">SUM(E64,G64,I64,K64,M64,P64,R64,T64,V64,X64,AA64,AC64,AE64,AG64,AI64,AL64,AN64,AP64,AR64,AT64,AW64,AY64,BA64,BC64,BE64,BH64,BJ64,BL64,BN64,BP64,BS64,BU64,BW64,BY64,CA64,CD64,CF64,CH64,CJ64,CL64,CO64,CQ64,CS64,CU64,CW64,CZ64,DB64,DD64,DF64,DH64,DK64,DM64)-INDEX($E$12:$DN$77,MATCH($A64,$A$12:$A$77,0),MATCH($A64,$E$7:$DN$7,0))</f>
        <v>29925</v>
      </c>
      <c r="D64" s="196">
        <f t="shared" ref="D64:D68" si="18">C64-B64</f>
        <v>-4564</v>
      </c>
      <c r="E64" s="117">
        <v>0</v>
      </c>
      <c r="F64" s="50">
        <v>287</v>
      </c>
      <c r="G64" s="117">
        <v>177</v>
      </c>
      <c r="H64" s="50">
        <v>292</v>
      </c>
      <c r="I64" s="117">
        <v>139</v>
      </c>
      <c r="J64" s="50">
        <v>182</v>
      </c>
      <c r="K64" s="117">
        <v>233</v>
      </c>
      <c r="L64" s="50">
        <v>387</v>
      </c>
      <c r="M64" s="117">
        <v>1478</v>
      </c>
      <c r="N64" s="50">
        <v>626</v>
      </c>
      <c r="O64" s="52" t="s">
        <v>40</v>
      </c>
      <c r="P64" s="117">
        <v>322</v>
      </c>
      <c r="Q64" s="50">
        <v>261</v>
      </c>
      <c r="R64" s="117">
        <v>2630</v>
      </c>
      <c r="S64" s="50">
        <v>1053</v>
      </c>
      <c r="T64" s="117">
        <v>66</v>
      </c>
      <c r="U64" s="50">
        <v>108</v>
      </c>
      <c r="V64" s="117">
        <v>0</v>
      </c>
      <c r="W64" s="50">
        <v>287</v>
      </c>
      <c r="X64" s="117">
        <v>1355</v>
      </c>
      <c r="Y64" s="50">
        <v>664</v>
      </c>
      <c r="Z64" s="52" t="s">
        <v>40</v>
      </c>
      <c r="AA64" s="117">
        <v>721</v>
      </c>
      <c r="AB64" s="50">
        <v>641</v>
      </c>
      <c r="AC64" s="117">
        <v>387</v>
      </c>
      <c r="AD64" s="50">
        <v>423</v>
      </c>
      <c r="AE64" s="117">
        <v>0</v>
      </c>
      <c r="AF64" s="50">
        <v>287</v>
      </c>
      <c r="AG64" s="117">
        <v>108</v>
      </c>
      <c r="AH64" s="50">
        <v>129</v>
      </c>
      <c r="AI64" s="117">
        <v>0</v>
      </c>
      <c r="AJ64" s="50">
        <v>287</v>
      </c>
      <c r="AK64" s="52" t="s">
        <v>40</v>
      </c>
      <c r="AL64" s="117">
        <v>90</v>
      </c>
      <c r="AM64" s="50">
        <v>151</v>
      </c>
      <c r="AN64" s="117">
        <v>0</v>
      </c>
      <c r="AO64" s="50">
        <v>287</v>
      </c>
      <c r="AP64" s="117">
        <v>0</v>
      </c>
      <c r="AQ64" s="50">
        <v>287</v>
      </c>
      <c r="AR64" s="117">
        <v>0</v>
      </c>
      <c r="AS64" s="50">
        <v>287</v>
      </c>
      <c r="AT64" s="117">
        <v>603</v>
      </c>
      <c r="AU64" s="50">
        <v>451</v>
      </c>
      <c r="AV64" s="52" t="s">
        <v>40</v>
      </c>
      <c r="AW64" s="117">
        <v>676</v>
      </c>
      <c r="AX64" s="50">
        <v>477</v>
      </c>
      <c r="AY64" s="117">
        <v>6190</v>
      </c>
      <c r="AZ64" s="50">
        <v>1736</v>
      </c>
      <c r="BA64" s="117">
        <v>905</v>
      </c>
      <c r="BB64" s="50">
        <v>903</v>
      </c>
      <c r="BC64" s="117">
        <v>637</v>
      </c>
      <c r="BD64" s="50">
        <v>632</v>
      </c>
      <c r="BE64" s="117">
        <v>142</v>
      </c>
      <c r="BF64" s="50">
        <v>181</v>
      </c>
      <c r="BG64" s="52" t="s">
        <v>40</v>
      </c>
      <c r="BH64" s="117">
        <v>0</v>
      </c>
      <c r="BI64" s="50">
        <v>287</v>
      </c>
      <c r="BJ64" s="117">
        <v>0</v>
      </c>
      <c r="BK64" s="50">
        <v>287</v>
      </c>
      <c r="BL64" s="117">
        <v>384</v>
      </c>
      <c r="BM64" s="50">
        <v>461</v>
      </c>
      <c r="BN64" s="117">
        <v>0</v>
      </c>
      <c r="BO64" s="50">
        <v>287</v>
      </c>
      <c r="BP64" s="117">
        <v>292</v>
      </c>
      <c r="BQ64" s="50">
        <v>226</v>
      </c>
      <c r="BR64" s="52" t="s">
        <v>40</v>
      </c>
      <c r="BS64" s="117">
        <v>1849</v>
      </c>
      <c r="BT64" s="50">
        <v>740</v>
      </c>
      <c r="BU64" s="117">
        <v>576</v>
      </c>
      <c r="BV64" s="50">
        <v>753</v>
      </c>
      <c r="BW64" s="117">
        <v>2321</v>
      </c>
      <c r="BX64" s="50">
        <v>883</v>
      </c>
      <c r="BY64" s="117">
        <v>1036</v>
      </c>
      <c r="BZ64" s="50">
        <v>950</v>
      </c>
      <c r="CA64" s="117">
        <v>0</v>
      </c>
      <c r="CB64" s="50">
        <v>287</v>
      </c>
      <c r="CC64" s="52" t="s">
        <v>40</v>
      </c>
      <c r="CD64" s="117">
        <v>264</v>
      </c>
      <c r="CE64" s="50">
        <v>254</v>
      </c>
      <c r="CF64" s="117">
        <v>64</v>
      </c>
      <c r="CG64" s="50">
        <v>104</v>
      </c>
      <c r="CH64" s="117">
        <v>73</v>
      </c>
      <c r="CI64" s="50">
        <v>121</v>
      </c>
      <c r="CJ64" s="117">
        <v>1012</v>
      </c>
      <c r="CK64" s="50">
        <v>453</v>
      </c>
      <c r="CL64" s="117">
        <v>1797</v>
      </c>
      <c r="CM64" s="50">
        <v>1043</v>
      </c>
      <c r="CN64" s="52" t="s">
        <v>40</v>
      </c>
      <c r="CO64" s="117">
        <v>95449</v>
      </c>
      <c r="CP64" s="50">
        <v>7772</v>
      </c>
      <c r="CQ64" s="117">
        <v>74</v>
      </c>
      <c r="CR64" s="50">
        <v>125</v>
      </c>
      <c r="CS64" s="117">
        <v>41</v>
      </c>
      <c r="CT64" s="50">
        <v>76</v>
      </c>
      <c r="CU64" s="117">
        <v>529</v>
      </c>
      <c r="CV64" s="50">
        <v>467</v>
      </c>
      <c r="CW64" s="117">
        <v>202</v>
      </c>
      <c r="CX64" s="50">
        <v>252</v>
      </c>
      <c r="CY64" s="52" t="s">
        <v>40</v>
      </c>
      <c r="CZ64" s="117">
        <v>194</v>
      </c>
      <c r="DA64" s="50">
        <v>313</v>
      </c>
      <c r="DB64" s="117">
        <v>176</v>
      </c>
      <c r="DC64" s="50">
        <v>166</v>
      </c>
      <c r="DD64" s="117">
        <v>1333</v>
      </c>
      <c r="DE64" s="50">
        <v>925</v>
      </c>
      <c r="DF64" s="117">
        <v>285</v>
      </c>
      <c r="DG64" s="50">
        <v>265</v>
      </c>
      <c r="DH64" s="117">
        <v>322</v>
      </c>
      <c r="DI64" s="50">
        <v>464</v>
      </c>
      <c r="DJ64" s="52" t="s">
        <v>40</v>
      </c>
      <c r="DK64" s="117">
        <v>63</v>
      </c>
      <c r="DL64" s="50">
        <v>106</v>
      </c>
      <c r="DM64" s="117">
        <v>179</v>
      </c>
      <c r="DN64" s="50">
        <v>292</v>
      </c>
    </row>
    <row r="65" spans="1:118" x14ac:dyDescent="0.2">
      <c r="A65" s="52" t="s">
        <v>41</v>
      </c>
      <c r="B65" s="196">
        <f>INDEX($10:$10,1,MATCH($A65,$7:$7,0))-INDEX($E$12:$DN$77,MATCH($A65,$A$12:$A$77,0),MATCH($A65,$E$7:$DN$7,0))</f>
        <v>115943</v>
      </c>
      <c r="C65" s="196">
        <f t="shared" si="17"/>
        <v>151295</v>
      </c>
      <c r="D65" s="196">
        <f t="shared" si="18"/>
        <v>35352</v>
      </c>
      <c r="E65" s="117">
        <v>1837</v>
      </c>
      <c r="F65" s="50">
        <v>692</v>
      </c>
      <c r="G65" s="117">
        <v>679</v>
      </c>
      <c r="H65" s="50">
        <v>558</v>
      </c>
      <c r="I65" s="117">
        <v>759</v>
      </c>
      <c r="J65" s="50">
        <v>403</v>
      </c>
      <c r="K65" s="117">
        <v>860</v>
      </c>
      <c r="L65" s="50">
        <v>638</v>
      </c>
      <c r="M65" s="117">
        <v>4143</v>
      </c>
      <c r="N65" s="50">
        <v>1392</v>
      </c>
      <c r="O65" s="52" t="s">
        <v>41</v>
      </c>
      <c r="P65" s="117">
        <v>1044</v>
      </c>
      <c r="Q65" s="50">
        <v>548</v>
      </c>
      <c r="R65" s="117">
        <v>1674</v>
      </c>
      <c r="S65" s="50">
        <v>731</v>
      </c>
      <c r="T65" s="117">
        <v>528</v>
      </c>
      <c r="U65" s="50">
        <v>326</v>
      </c>
      <c r="V65" s="117">
        <v>1056</v>
      </c>
      <c r="W65" s="50">
        <v>909</v>
      </c>
      <c r="X65" s="117">
        <v>16638</v>
      </c>
      <c r="Y65" s="50">
        <v>2990</v>
      </c>
      <c r="Z65" s="52" t="s">
        <v>41</v>
      </c>
      <c r="AA65" s="117">
        <v>16349</v>
      </c>
      <c r="AB65" s="50">
        <v>3430</v>
      </c>
      <c r="AC65" s="117">
        <v>688</v>
      </c>
      <c r="AD65" s="50">
        <v>460</v>
      </c>
      <c r="AE65" s="117">
        <v>188</v>
      </c>
      <c r="AF65" s="50">
        <v>342</v>
      </c>
      <c r="AG65" s="117">
        <v>3424</v>
      </c>
      <c r="AH65" s="50">
        <v>1315</v>
      </c>
      <c r="AI65" s="117">
        <v>1888</v>
      </c>
      <c r="AJ65" s="50">
        <v>1167</v>
      </c>
      <c r="AK65" s="52" t="s">
        <v>41</v>
      </c>
      <c r="AL65" s="117">
        <v>737</v>
      </c>
      <c r="AM65" s="50">
        <v>637</v>
      </c>
      <c r="AN65" s="117">
        <v>583</v>
      </c>
      <c r="AO65" s="50">
        <v>455</v>
      </c>
      <c r="AP65" s="117">
        <v>2069</v>
      </c>
      <c r="AQ65" s="50">
        <v>992</v>
      </c>
      <c r="AR65" s="117">
        <v>965</v>
      </c>
      <c r="AS65" s="50">
        <v>581</v>
      </c>
      <c r="AT65" s="117">
        <v>280</v>
      </c>
      <c r="AU65" s="50">
        <v>262</v>
      </c>
      <c r="AV65" s="52" t="s">
        <v>41</v>
      </c>
      <c r="AW65" s="117">
        <v>5044</v>
      </c>
      <c r="AX65" s="50">
        <v>1652</v>
      </c>
      <c r="AY65" s="117">
        <v>3294</v>
      </c>
      <c r="AZ65" s="50">
        <v>1464</v>
      </c>
      <c r="BA65" s="117">
        <v>4767</v>
      </c>
      <c r="BB65" s="50">
        <v>1405</v>
      </c>
      <c r="BC65" s="117">
        <v>354</v>
      </c>
      <c r="BD65" s="50">
        <v>287</v>
      </c>
      <c r="BE65" s="117">
        <v>1425</v>
      </c>
      <c r="BF65" s="50">
        <v>838</v>
      </c>
      <c r="BG65" s="52" t="s">
        <v>41</v>
      </c>
      <c r="BH65" s="117">
        <v>742</v>
      </c>
      <c r="BI65" s="50">
        <v>450</v>
      </c>
      <c r="BJ65" s="117">
        <v>190</v>
      </c>
      <c r="BK65" s="50">
        <v>187</v>
      </c>
      <c r="BL65" s="117">
        <v>467</v>
      </c>
      <c r="BM65" s="50">
        <v>497</v>
      </c>
      <c r="BN65" s="117">
        <v>1166</v>
      </c>
      <c r="BO65" s="50">
        <v>828</v>
      </c>
      <c r="BP65" s="117">
        <v>1080</v>
      </c>
      <c r="BQ65" s="50">
        <v>1275</v>
      </c>
      <c r="BR65" s="52" t="s">
        <v>41</v>
      </c>
      <c r="BS65" s="117">
        <v>5044</v>
      </c>
      <c r="BT65" s="50">
        <v>1418</v>
      </c>
      <c r="BU65" s="117">
        <v>380</v>
      </c>
      <c r="BV65" s="50">
        <v>260</v>
      </c>
      <c r="BW65" s="117">
        <v>8223</v>
      </c>
      <c r="BX65" s="50">
        <v>2420</v>
      </c>
      <c r="BY65" s="117">
        <v>26624</v>
      </c>
      <c r="BZ65" s="50">
        <v>4804</v>
      </c>
      <c r="CA65" s="117">
        <v>0</v>
      </c>
      <c r="CB65" s="50">
        <v>287</v>
      </c>
      <c r="CC65" s="52" t="s">
        <v>41</v>
      </c>
      <c r="CD65" s="117">
        <v>5606</v>
      </c>
      <c r="CE65" s="50">
        <v>1594</v>
      </c>
      <c r="CF65" s="117">
        <v>936</v>
      </c>
      <c r="CG65" s="50">
        <v>759</v>
      </c>
      <c r="CH65" s="117">
        <v>517</v>
      </c>
      <c r="CI65" s="50">
        <v>483</v>
      </c>
      <c r="CJ65" s="117">
        <v>6538</v>
      </c>
      <c r="CK65" s="50">
        <v>1886</v>
      </c>
      <c r="CL65" s="117">
        <v>687</v>
      </c>
      <c r="CM65" s="50">
        <v>437</v>
      </c>
      <c r="CN65" s="52" t="s">
        <v>41</v>
      </c>
      <c r="CO65" s="117">
        <v>625</v>
      </c>
      <c r="CP65" s="50">
        <v>507</v>
      </c>
      <c r="CQ65" s="117">
        <v>498159</v>
      </c>
      <c r="CR65" s="50">
        <v>16534</v>
      </c>
      <c r="CS65" s="117">
        <v>43</v>
      </c>
      <c r="CT65" s="50">
        <v>73</v>
      </c>
      <c r="CU65" s="117">
        <v>3708</v>
      </c>
      <c r="CV65" s="50">
        <v>1124</v>
      </c>
      <c r="CW65" s="117">
        <v>4405</v>
      </c>
      <c r="CX65" s="50">
        <v>1322</v>
      </c>
      <c r="CY65" s="52" t="s">
        <v>41</v>
      </c>
      <c r="CZ65" s="117">
        <v>119</v>
      </c>
      <c r="DA65" s="50">
        <v>117</v>
      </c>
      <c r="DB65" s="117">
        <v>884</v>
      </c>
      <c r="DC65" s="50">
        <v>600</v>
      </c>
      <c r="DD65" s="117">
        <v>9358</v>
      </c>
      <c r="DE65" s="50">
        <v>2481</v>
      </c>
      <c r="DF65" s="117">
        <v>1349</v>
      </c>
      <c r="DG65" s="50">
        <v>929</v>
      </c>
      <c r="DH65" s="117">
        <v>411</v>
      </c>
      <c r="DI65" s="50">
        <v>329</v>
      </c>
      <c r="DJ65" s="52" t="s">
        <v>41</v>
      </c>
      <c r="DK65" s="117">
        <v>920</v>
      </c>
      <c r="DL65" s="50">
        <v>489</v>
      </c>
      <c r="DM65" s="117">
        <v>0</v>
      </c>
      <c r="DN65" s="50">
        <v>287</v>
      </c>
    </row>
    <row r="66" spans="1:118" x14ac:dyDescent="0.2">
      <c r="A66" s="52" t="s">
        <v>42</v>
      </c>
      <c r="B66" s="196">
        <f>INDEX($10:$10,1,MATCH($A66,$7:$7,0))-INDEX($E$12:$DN$77,MATCH($A66,$A$12:$A$77,0),MATCH($A66,$E$7:$DN$7,0))</f>
        <v>25707</v>
      </c>
      <c r="C66" s="196">
        <f t="shared" si="17"/>
        <v>24010</v>
      </c>
      <c r="D66" s="196">
        <f t="shared" si="18"/>
        <v>-1697</v>
      </c>
      <c r="E66" s="117">
        <v>267</v>
      </c>
      <c r="F66" s="50">
        <v>317</v>
      </c>
      <c r="G66" s="117">
        <v>66</v>
      </c>
      <c r="H66" s="50">
        <v>102</v>
      </c>
      <c r="I66" s="117">
        <v>1046</v>
      </c>
      <c r="J66" s="50">
        <v>708</v>
      </c>
      <c r="K66" s="117">
        <v>22</v>
      </c>
      <c r="L66" s="50">
        <v>38</v>
      </c>
      <c r="M66" s="117">
        <v>1051</v>
      </c>
      <c r="N66" s="50">
        <v>603</v>
      </c>
      <c r="O66" s="52" t="s">
        <v>42</v>
      </c>
      <c r="P66" s="117">
        <v>2259</v>
      </c>
      <c r="Q66" s="50">
        <v>980</v>
      </c>
      <c r="R66" s="117">
        <v>108</v>
      </c>
      <c r="S66" s="50">
        <v>176</v>
      </c>
      <c r="T66" s="117">
        <v>0</v>
      </c>
      <c r="U66" s="50">
        <v>223</v>
      </c>
      <c r="V66" s="117">
        <v>339</v>
      </c>
      <c r="W66" s="50">
        <v>422</v>
      </c>
      <c r="X66" s="117">
        <v>228</v>
      </c>
      <c r="Y66" s="50">
        <v>168</v>
      </c>
      <c r="Z66" s="52" t="s">
        <v>42</v>
      </c>
      <c r="AA66" s="117">
        <v>86</v>
      </c>
      <c r="AB66" s="50">
        <v>147</v>
      </c>
      <c r="AC66" s="117">
        <v>0</v>
      </c>
      <c r="AD66" s="50">
        <v>223</v>
      </c>
      <c r="AE66" s="117">
        <v>185</v>
      </c>
      <c r="AF66" s="50">
        <v>180</v>
      </c>
      <c r="AG66" s="117">
        <v>607</v>
      </c>
      <c r="AH66" s="50">
        <v>415</v>
      </c>
      <c r="AI66" s="117">
        <v>300</v>
      </c>
      <c r="AJ66" s="50">
        <v>399</v>
      </c>
      <c r="AK66" s="52" t="s">
        <v>42</v>
      </c>
      <c r="AL66" s="117">
        <v>1686</v>
      </c>
      <c r="AM66" s="50">
        <v>682</v>
      </c>
      <c r="AN66" s="117">
        <v>206</v>
      </c>
      <c r="AO66" s="50">
        <v>219</v>
      </c>
      <c r="AP66" s="117">
        <v>86</v>
      </c>
      <c r="AQ66" s="50">
        <v>128</v>
      </c>
      <c r="AR66" s="117">
        <v>31</v>
      </c>
      <c r="AS66" s="50">
        <v>57</v>
      </c>
      <c r="AT66" s="117">
        <v>0</v>
      </c>
      <c r="AU66" s="50">
        <v>223</v>
      </c>
      <c r="AV66" s="52" t="s">
        <v>42</v>
      </c>
      <c r="AW66" s="117">
        <v>129</v>
      </c>
      <c r="AX66" s="50">
        <v>157</v>
      </c>
      <c r="AY66" s="117">
        <v>27</v>
      </c>
      <c r="AZ66" s="50">
        <v>50</v>
      </c>
      <c r="BA66" s="117">
        <v>806</v>
      </c>
      <c r="BB66" s="50">
        <v>673</v>
      </c>
      <c r="BC66" s="117">
        <v>4345</v>
      </c>
      <c r="BD66" s="50">
        <v>1227</v>
      </c>
      <c r="BE66" s="117">
        <v>225</v>
      </c>
      <c r="BF66" s="50">
        <v>392</v>
      </c>
      <c r="BG66" s="52" t="s">
        <v>42</v>
      </c>
      <c r="BH66" s="117">
        <v>391</v>
      </c>
      <c r="BI66" s="50">
        <v>299</v>
      </c>
      <c r="BJ66" s="117">
        <v>161</v>
      </c>
      <c r="BK66" s="50">
        <v>189</v>
      </c>
      <c r="BL66" s="117">
        <v>2561</v>
      </c>
      <c r="BM66" s="50">
        <v>917</v>
      </c>
      <c r="BN66" s="117">
        <v>65</v>
      </c>
      <c r="BO66" s="50">
        <v>106</v>
      </c>
      <c r="BP66" s="117">
        <v>0</v>
      </c>
      <c r="BQ66" s="50">
        <v>223</v>
      </c>
      <c r="BR66" s="52" t="s">
        <v>42</v>
      </c>
      <c r="BS66" s="117">
        <v>65</v>
      </c>
      <c r="BT66" s="50">
        <v>116</v>
      </c>
      <c r="BU66" s="117">
        <v>315</v>
      </c>
      <c r="BV66" s="50">
        <v>389</v>
      </c>
      <c r="BW66" s="117">
        <v>298</v>
      </c>
      <c r="BX66" s="50">
        <v>420</v>
      </c>
      <c r="BY66" s="117">
        <v>307</v>
      </c>
      <c r="BZ66" s="50">
        <v>451</v>
      </c>
      <c r="CA66" s="117">
        <v>1174</v>
      </c>
      <c r="CB66" s="50">
        <v>540</v>
      </c>
      <c r="CC66" s="52" t="s">
        <v>42</v>
      </c>
      <c r="CD66" s="117">
        <v>293</v>
      </c>
      <c r="CE66" s="50">
        <v>210</v>
      </c>
      <c r="CF66" s="117">
        <v>79</v>
      </c>
      <c r="CG66" s="50">
        <v>94</v>
      </c>
      <c r="CH66" s="117">
        <v>224</v>
      </c>
      <c r="CI66" s="50">
        <v>221</v>
      </c>
      <c r="CJ66" s="117">
        <v>618</v>
      </c>
      <c r="CK66" s="50">
        <v>605</v>
      </c>
      <c r="CL66" s="117">
        <v>0</v>
      </c>
      <c r="CM66" s="50">
        <v>223</v>
      </c>
      <c r="CN66" s="52" t="s">
        <v>42</v>
      </c>
      <c r="CO66" s="117">
        <v>0</v>
      </c>
      <c r="CP66" s="50">
        <v>223</v>
      </c>
      <c r="CQ66" s="117">
        <v>51</v>
      </c>
      <c r="CR66" s="50">
        <v>82</v>
      </c>
      <c r="CS66" s="117">
        <v>94482</v>
      </c>
      <c r="CT66" s="50">
        <v>6578</v>
      </c>
      <c r="CU66" s="117">
        <v>450</v>
      </c>
      <c r="CV66" s="50">
        <v>655</v>
      </c>
      <c r="CW66" s="117">
        <v>931</v>
      </c>
      <c r="CX66" s="50">
        <v>642</v>
      </c>
      <c r="CY66" s="52" t="s">
        <v>42</v>
      </c>
      <c r="CZ66" s="117">
        <v>137</v>
      </c>
      <c r="DA66" s="50">
        <v>154</v>
      </c>
      <c r="DB66" s="117">
        <v>0</v>
      </c>
      <c r="DC66" s="50">
        <v>223</v>
      </c>
      <c r="DD66" s="117">
        <v>224</v>
      </c>
      <c r="DE66" s="50">
        <v>203</v>
      </c>
      <c r="DF66" s="117">
        <v>742</v>
      </c>
      <c r="DG66" s="50">
        <v>469</v>
      </c>
      <c r="DH66" s="117">
        <v>51</v>
      </c>
      <c r="DI66" s="50">
        <v>83</v>
      </c>
      <c r="DJ66" s="52" t="s">
        <v>42</v>
      </c>
      <c r="DK66" s="117">
        <v>583</v>
      </c>
      <c r="DL66" s="50">
        <v>539</v>
      </c>
      <c r="DM66" s="117">
        <v>185</v>
      </c>
      <c r="DN66" s="50">
        <v>144</v>
      </c>
    </row>
    <row r="67" spans="1:118" x14ac:dyDescent="0.2">
      <c r="A67" s="52" t="s">
        <v>43</v>
      </c>
      <c r="B67" s="196">
        <f>INDEX($10:$10,1,MATCH($A67,$7:$7,0))-INDEX($E$12:$DN$77,MATCH($A67,$A$12:$A$77,0),MATCH($A67,$E$7:$DN$7,0))</f>
        <v>151848</v>
      </c>
      <c r="C67" s="196">
        <f t="shared" si="17"/>
        <v>180615</v>
      </c>
      <c r="D67" s="196">
        <f t="shared" si="18"/>
        <v>28767</v>
      </c>
      <c r="E67" s="117">
        <v>6780</v>
      </c>
      <c r="F67" s="50">
        <v>1882</v>
      </c>
      <c r="G67" s="117">
        <v>1970</v>
      </c>
      <c r="H67" s="50">
        <v>1865</v>
      </c>
      <c r="I67" s="117">
        <v>1353</v>
      </c>
      <c r="J67" s="50">
        <v>797</v>
      </c>
      <c r="K67" s="117">
        <v>5096</v>
      </c>
      <c r="L67" s="50">
        <v>1631</v>
      </c>
      <c r="M67" s="117">
        <v>9008</v>
      </c>
      <c r="N67" s="50">
        <v>2034</v>
      </c>
      <c r="O67" s="52" t="s">
        <v>43</v>
      </c>
      <c r="P67" s="117">
        <v>2240</v>
      </c>
      <c r="Q67" s="50">
        <v>1189</v>
      </c>
      <c r="R67" s="117">
        <v>1000</v>
      </c>
      <c r="S67" s="50">
        <v>795</v>
      </c>
      <c r="T67" s="117">
        <v>188</v>
      </c>
      <c r="U67" s="50">
        <v>203</v>
      </c>
      <c r="V67" s="117">
        <v>66</v>
      </c>
      <c r="W67" s="50">
        <v>110</v>
      </c>
      <c r="X67" s="117">
        <v>23598</v>
      </c>
      <c r="Y67" s="50">
        <v>4300</v>
      </c>
      <c r="Z67" s="52" t="s">
        <v>43</v>
      </c>
      <c r="AA67" s="117">
        <v>15275</v>
      </c>
      <c r="AB67" s="50">
        <v>3241</v>
      </c>
      <c r="AC67" s="117">
        <v>0</v>
      </c>
      <c r="AD67" s="50">
        <v>281</v>
      </c>
      <c r="AE67" s="117">
        <v>187</v>
      </c>
      <c r="AF67" s="50">
        <v>221</v>
      </c>
      <c r="AG67" s="117">
        <v>7570</v>
      </c>
      <c r="AH67" s="50">
        <v>2020</v>
      </c>
      <c r="AI67" s="117">
        <v>4986</v>
      </c>
      <c r="AJ67" s="50">
        <v>1462</v>
      </c>
      <c r="AK67" s="52" t="s">
        <v>43</v>
      </c>
      <c r="AL67" s="117">
        <v>802</v>
      </c>
      <c r="AM67" s="50">
        <v>527</v>
      </c>
      <c r="AN67" s="117">
        <v>1220</v>
      </c>
      <c r="AO67" s="50">
        <v>727</v>
      </c>
      <c r="AP67" s="117">
        <v>11463</v>
      </c>
      <c r="AQ67" s="50">
        <v>2875</v>
      </c>
      <c r="AR67" s="117">
        <v>4361</v>
      </c>
      <c r="AS67" s="50">
        <v>1472</v>
      </c>
      <c r="AT67" s="117">
        <v>420</v>
      </c>
      <c r="AU67" s="50">
        <v>383</v>
      </c>
      <c r="AV67" s="52" t="s">
        <v>43</v>
      </c>
      <c r="AW67" s="117">
        <v>1861</v>
      </c>
      <c r="AX67" s="50">
        <v>934</v>
      </c>
      <c r="AY67" s="117">
        <v>1108</v>
      </c>
      <c r="AZ67" s="50">
        <v>666</v>
      </c>
      <c r="BA67" s="117">
        <v>7563</v>
      </c>
      <c r="BB67" s="50">
        <v>1784</v>
      </c>
      <c r="BC67" s="117">
        <v>546</v>
      </c>
      <c r="BD67" s="50">
        <v>509</v>
      </c>
      <c r="BE67" s="117">
        <v>8905</v>
      </c>
      <c r="BF67" s="50">
        <v>2380</v>
      </c>
      <c r="BG67" s="52" t="s">
        <v>43</v>
      </c>
      <c r="BH67" s="117">
        <v>3107</v>
      </c>
      <c r="BI67" s="50">
        <v>1272</v>
      </c>
      <c r="BJ67" s="117">
        <v>737</v>
      </c>
      <c r="BK67" s="50">
        <v>902</v>
      </c>
      <c r="BL67" s="117">
        <v>784</v>
      </c>
      <c r="BM67" s="50">
        <v>558</v>
      </c>
      <c r="BN67" s="117">
        <v>1086</v>
      </c>
      <c r="BO67" s="50">
        <v>856</v>
      </c>
      <c r="BP67" s="117">
        <v>998</v>
      </c>
      <c r="BQ67" s="50">
        <v>606</v>
      </c>
      <c r="BR67" s="52" t="s">
        <v>43</v>
      </c>
      <c r="BS67" s="117">
        <v>1942</v>
      </c>
      <c r="BT67" s="50">
        <v>1000</v>
      </c>
      <c r="BU67" s="117">
        <v>945</v>
      </c>
      <c r="BV67" s="50">
        <v>719</v>
      </c>
      <c r="BW67" s="117">
        <v>3910</v>
      </c>
      <c r="BX67" s="50">
        <v>1542</v>
      </c>
      <c r="BY67" s="117">
        <v>9274</v>
      </c>
      <c r="BZ67" s="50">
        <v>2577</v>
      </c>
      <c r="CA67" s="117">
        <v>47</v>
      </c>
      <c r="CB67" s="50">
        <v>76</v>
      </c>
      <c r="CC67" s="52" t="s">
        <v>43</v>
      </c>
      <c r="CD67" s="117">
        <v>6831</v>
      </c>
      <c r="CE67" s="50">
        <v>2374</v>
      </c>
      <c r="CF67" s="117">
        <v>1544</v>
      </c>
      <c r="CG67" s="50">
        <v>978</v>
      </c>
      <c r="CH67" s="117">
        <v>890</v>
      </c>
      <c r="CI67" s="50">
        <v>614</v>
      </c>
      <c r="CJ67" s="117">
        <v>3798</v>
      </c>
      <c r="CK67" s="50">
        <v>1302</v>
      </c>
      <c r="CL67" s="117">
        <v>707</v>
      </c>
      <c r="CM67" s="50">
        <v>995</v>
      </c>
      <c r="CN67" s="52" t="s">
        <v>43</v>
      </c>
      <c r="CO67" s="117">
        <v>451</v>
      </c>
      <c r="CP67" s="50">
        <v>549</v>
      </c>
      <c r="CQ67" s="117">
        <v>3357</v>
      </c>
      <c r="CR67" s="50">
        <v>1838</v>
      </c>
      <c r="CS67" s="117">
        <v>572</v>
      </c>
      <c r="CT67" s="50">
        <v>573</v>
      </c>
      <c r="CU67" s="117">
        <v>807705</v>
      </c>
      <c r="CV67" s="50">
        <v>25182</v>
      </c>
      <c r="CW67" s="117">
        <v>7426</v>
      </c>
      <c r="CX67" s="50">
        <v>2112</v>
      </c>
      <c r="CY67" s="52" t="s">
        <v>43</v>
      </c>
      <c r="CZ67" s="117">
        <v>538</v>
      </c>
      <c r="DA67" s="50">
        <v>403</v>
      </c>
      <c r="DB67" s="117">
        <v>362</v>
      </c>
      <c r="DC67" s="50">
        <v>353</v>
      </c>
      <c r="DD67" s="117">
        <v>7424</v>
      </c>
      <c r="DE67" s="50">
        <v>1843</v>
      </c>
      <c r="DF67" s="117">
        <v>822</v>
      </c>
      <c r="DG67" s="50">
        <v>569</v>
      </c>
      <c r="DH67" s="117">
        <v>2457</v>
      </c>
      <c r="DI67" s="50">
        <v>1813</v>
      </c>
      <c r="DJ67" s="52" t="s">
        <v>43</v>
      </c>
      <c r="DK67" s="117">
        <v>2779</v>
      </c>
      <c r="DL67" s="50">
        <v>1682</v>
      </c>
      <c r="DM67" s="117">
        <v>261</v>
      </c>
      <c r="DN67" s="50">
        <v>277</v>
      </c>
    </row>
    <row r="68" spans="1:118" x14ac:dyDescent="0.2">
      <c r="A68" s="52" t="s">
        <v>44</v>
      </c>
      <c r="B68" s="196">
        <f>INDEX($10:$10,1,MATCH($A68,$7:$7,0))-INDEX($E$12:$DN$77,MATCH($A68,$A$12:$A$77,0),MATCH($A68,$E$7:$DN$7,0))</f>
        <v>408036</v>
      </c>
      <c r="C68" s="196">
        <f t="shared" si="17"/>
        <v>541594</v>
      </c>
      <c r="D68" s="196">
        <f t="shared" si="18"/>
        <v>133558</v>
      </c>
      <c r="E68" s="117">
        <v>6086</v>
      </c>
      <c r="F68" s="50">
        <v>1718</v>
      </c>
      <c r="G68" s="117">
        <v>7173</v>
      </c>
      <c r="H68" s="50">
        <v>2388</v>
      </c>
      <c r="I68" s="117">
        <v>16278</v>
      </c>
      <c r="J68" s="50">
        <v>3086</v>
      </c>
      <c r="K68" s="117">
        <v>13341</v>
      </c>
      <c r="L68" s="50">
        <v>3083</v>
      </c>
      <c r="M68" s="117">
        <v>73993</v>
      </c>
      <c r="N68" s="50">
        <v>8212</v>
      </c>
      <c r="O68" s="52" t="s">
        <v>44</v>
      </c>
      <c r="P68" s="117">
        <v>17623</v>
      </c>
      <c r="Q68" s="50">
        <v>4781</v>
      </c>
      <c r="R68" s="117">
        <v>3337</v>
      </c>
      <c r="S68" s="50">
        <v>1361</v>
      </c>
      <c r="T68" s="117">
        <v>740</v>
      </c>
      <c r="U68" s="50">
        <v>684</v>
      </c>
      <c r="V68" s="117">
        <v>1237</v>
      </c>
      <c r="W68" s="50">
        <v>833</v>
      </c>
      <c r="X68" s="117">
        <v>40763</v>
      </c>
      <c r="Y68" s="50">
        <v>6583</v>
      </c>
      <c r="Z68" s="52" t="s">
        <v>44</v>
      </c>
      <c r="AA68" s="117">
        <v>18304</v>
      </c>
      <c r="AB68" s="50">
        <v>3781</v>
      </c>
      <c r="AC68" s="117">
        <v>5248</v>
      </c>
      <c r="AD68" s="50">
        <v>2110</v>
      </c>
      <c r="AE68" s="117">
        <v>3164</v>
      </c>
      <c r="AF68" s="50">
        <v>1762</v>
      </c>
      <c r="AG68" s="117">
        <v>18232</v>
      </c>
      <c r="AH68" s="50">
        <v>4239</v>
      </c>
      <c r="AI68" s="117">
        <v>7033</v>
      </c>
      <c r="AJ68" s="50">
        <v>2287</v>
      </c>
      <c r="AK68" s="52" t="s">
        <v>44</v>
      </c>
      <c r="AL68" s="117">
        <v>4723</v>
      </c>
      <c r="AM68" s="50">
        <v>1906</v>
      </c>
      <c r="AN68" s="117">
        <v>9848</v>
      </c>
      <c r="AO68" s="50">
        <v>3039</v>
      </c>
      <c r="AP68" s="117">
        <v>4356</v>
      </c>
      <c r="AQ68" s="50">
        <v>2034</v>
      </c>
      <c r="AR68" s="117">
        <v>32621</v>
      </c>
      <c r="AS68" s="50">
        <v>4346</v>
      </c>
      <c r="AT68" s="117">
        <v>498</v>
      </c>
      <c r="AU68" s="50">
        <v>302</v>
      </c>
      <c r="AV68" s="52" t="s">
        <v>44</v>
      </c>
      <c r="AW68" s="117">
        <v>5775</v>
      </c>
      <c r="AX68" s="50">
        <v>1454</v>
      </c>
      <c r="AY68" s="117">
        <v>4183</v>
      </c>
      <c r="AZ68" s="50">
        <v>2161</v>
      </c>
      <c r="BA68" s="117">
        <v>11169</v>
      </c>
      <c r="BB68" s="50">
        <v>2831</v>
      </c>
      <c r="BC68" s="117">
        <v>8613</v>
      </c>
      <c r="BD68" s="50">
        <v>2067</v>
      </c>
      <c r="BE68" s="117">
        <v>8451</v>
      </c>
      <c r="BF68" s="50">
        <v>2622</v>
      </c>
      <c r="BG68" s="52" t="s">
        <v>44</v>
      </c>
      <c r="BH68" s="117">
        <v>16626</v>
      </c>
      <c r="BI68" s="50">
        <v>4284</v>
      </c>
      <c r="BJ68" s="117">
        <v>1628</v>
      </c>
      <c r="BK68" s="50">
        <v>1240</v>
      </c>
      <c r="BL68" s="117">
        <v>4437</v>
      </c>
      <c r="BM68" s="50">
        <v>2182</v>
      </c>
      <c r="BN68" s="117">
        <v>7066</v>
      </c>
      <c r="BO68" s="50">
        <v>2763</v>
      </c>
      <c r="BP68" s="117">
        <v>476</v>
      </c>
      <c r="BQ68" s="50">
        <v>320</v>
      </c>
      <c r="BR68" s="52" t="s">
        <v>44</v>
      </c>
      <c r="BS68" s="117">
        <v>10379</v>
      </c>
      <c r="BT68" s="50">
        <v>2612</v>
      </c>
      <c r="BU68" s="117">
        <v>19679</v>
      </c>
      <c r="BV68" s="50">
        <v>3793</v>
      </c>
      <c r="BW68" s="117">
        <v>17497</v>
      </c>
      <c r="BX68" s="50">
        <v>2931</v>
      </c>
      <c r="BY68" s="117">
        <v>15679</v>
      </c>
      <c r="BZ68" s="50">
        <v>3247</v>
      </c>
      <c r="CA68" s="117">
        <v>1728</v>
      </c>
      <c r="CB68" s="50">
        <v>1122</v>
      </c>
      <c r="CC68" s="52" t="s">
        <v>44</v>
      </c>
      <c r="CD68" s="117">
        <v>13381</v>
      </c>
      <c r="CE68" s="50">
        <v>3216</v>
      </c>
      <c r="CF68" s="117">
        <v>27572</v>
      </c>
      <c r="CG68" s="50">
        <v>4915</v>
      </c>
      <c r="CH68" s="117">
        <v>5732</v>
      </c>
      <c r="CI68" s="50">
        <v>2065</v>
      </c>
      <c r="CJ68" s="117">
        <v>8785</v>
      </c>
      <c r="CK68" s="50">
        <v>2544</v>
      </c>
      <c r="CL68" s="117">
        <v>4716</v>
      </c>
      <c r="CM68" s="50">
        <v>1463</v>
      </c>
      <c r="CN68" s="52" t="s">
        <v>44</v>
      </c>
      <c r="CO68" s="117">
        <v>525</v>
      </c>
      <c r="CP68" s="50">
        <v>447</v>
      </c>
      <c r="CQ68" s="117">
        <v>6255</v>
      </c>
      <c r="CR68" s="50">
        <v>2374</v>
      </c>
      <c r="CS68" s="117">
        <v>1211</v>
      </c>
      <c r="CT68" s="50">
        <v>884</v>
      </c>
      <c r="CU68" s="117">
        <v>13051</v>
      </c>
      <c r="CV68" s="50">
        <v>3881</v>
      </c>
      <c r="CW68" s="117">
        <v>3648004</v>
      </c>
      <c r="CX68" s="50">
        <v>50887</v>
      </c>
      <c r="CY68" s="52" t="s">
        <v>44</v>
      </c>
      <c r="CZ68" s="117">
        <v>4701</v>
      </c>
      <c r="DA68" s="50">
        <v>1218</v>
      </c>
      <c r="DB68" s="117">
        <v>132</v>
      </c>
      <c r="DC68" s="50">
        <v>161</v>
      </c>
      <c r="DD68" s="117">
        <v>15143</v>
      </c>
      <c r="DE68" s="50">
        <v>3255</v>
      </c>
      <c r="DF68" s="117">
        <v>9796</v>
      </c>
      <c r="DG68" s="50">
        <v>2740</v>
      </c>
      <c r="DH68" s="117">
        <v>1895</v>
      </c>
      <c r="DI68" s="50">
        <v>1653</v>
      </c>
      <c r="DJ68" s="52" t="s">
        <v>44</v>
      </c>
      <c r="DK68" s="117">
        <v>7548</v>
      </c>
      <c r="DL68" s="50">
        <v>2181</v>
      </c>
      <c r="DM68" s="117">
        <v>3167</v>
      </c>
      <c r="DN68" s="50">
        <v>2061</v>
      </c>
    </row>
    <row r="69" spans="1:118" x14ac:dyDescent="0.2">
      <c r="A69" s="52"/>
      <c r="B69" s="52"/>
      <c r="C69" s="52"/>
      <c r="D69" s="52"/>
      <c r="E69" s="117"/>
      <c r="F69" s="50"/>
      <c r="G69" s="117"/>
      <c r="H69" s="50"/>
      <c r="I69" s="117"/>
      <c r="J69" s="50"/>
      <c r="K69" s="117"/>
      <c r="L69" s="50"/>
      <c r="M69" s="117"/>
      <c r="N69" s="50"/>
      <c r="O69" s="52"/>
      <c r="P69" s="117"/>
      <c r="Q69" s="50"/>
      <c r="R69" s="117"/>
      <c r="S69" s="50"/>
      <c r="T69" s="117"/>
      <c r="U69" s="50"/>
      <c r="V69" s="117"/>
      <c r="W69" s="50"/>
      <c r="X69" s="117"/>
      <c r="Y69" s="50"/>
      <c r="Z69" s="52"/>
      <c r="AA69" s="117"/>
      <c r="AB69" s="50"/>
      <c r="AC69" s="117"/>
      <c r="AD69" s="50"/>
      <c r="AE69" s="117"/>
      <c r="AF69" s="50"/>
      <c r="AG69" s="117"/>
      <c r="AH69" s="50"/>
      <c r="AI69" s="117"/>
      <c r="AJ69" s="50"/>
      <c r="AK69" s="52"/>
      <c r="AL69" s="117"/>
      <c r="AM69" s="50"/>
      <c r="AN69" s="117"/>
      <c r="AO69" s="50"/>
      <c r="AP69" s="117"/>
      <c r="AQ69" s="50"/>
      <c r="AR69" s="117"/>
      <c r="AS69" s="50"/>
      <c r="AT69" s="117"/>
      <c r="AU69" s="50"/>
      <c r="AV69" s="52"/>
      <c r="AW69" s="117"/>
      <c r="AX69" s="50"/>
      <c r="AY69" s="117"/>
      <c r="AZ69" s="50"/>
      <c r="BA69" s="117"/>
      <c r="BB69" s="50"/>
      <c r="BC69" s="117"/>
      <c r="BD69" s="50"/>
      <c r="BE69" s="117"/>
      <c r="BF69" s="50"/>
      <c r="BG69" s="52"/>
      <c r="BH69" s="117"/>
      <c r="BI69" s="50"/>
      <c r="BJ69" s="117"/>
      <c r="BK69" s="50"/>
      <c r="BL69" s="117"/>
      <c r="BM69" s="50"/>
      <c r="BN69" s="117"/>
      <c r="BO69" s="50"/>
      <c r="BP69" s="117"/>
      <c r="BQ69" s="50"/>
      <c r="BR69" s="52"/>
      <c r="BS69" s="117"/>
      <c r="BT69" s="50"/>
      <c r="BU69" s="117"/>
      <c r="BV69" s="50"/>
      <c r="BW69" s="117"/>
      <c r="BX69" s="50"/>
      <c r="BY69" s="117"/>
      <c r="BZ69" s="50"/>
      <c r="CA69" s="117"/>
      <c r="CB69" s="50"/>
      <c r="CC69" s="52"/>
      <c r="CD69" s="117"/>
      <c r="CE69" s="50"/>
      <c r="CF69" s="117"/>
      <c r="CG69" s="50"/>
      <c r="CH69" s="117"/>
      <c r="CI69" s="50"/>
      <c r="CJ69" s="117"/>
      <c r="CK69" s="50"/>
      <c r="CL69" s="117"/>
      <c r="CM69" s="50"/>
      <c r="CN69" s="52"/>
      <c r="CO69" s="117"/>
      <c r="CP69" s="50"/>
      <c r="CQ69" s="117"/>
      <c r="CR69" s="50"/>
      <c r="CS69" s="117"/>
      <c r="CT69" s="50"/>
      <c r="CU69" s="117"/>
      <c r="CV69" s="50"/>
      <c r="CW69" s="117"/>
      <c r="CX69" s="50"/>
      <c r="CY69" s="52"/>
      <c r="CZ69" s="117"/>
      <c r="DA69" s="50"/>
      <c r="DB69" s="117"/>
      <c r="DC69" s="50"/>
      <c r="DD69" s="117"/>
      <c r="DE69" s="50"/>
      <c r="DF69" s="117"/>
      <c r="DG69" s="50"/>
      <c r="DH69" s="117"/>
      <c r="DI69" s="50"/>
      <c r="DJ69" s="52"/>
      <c r="DK69" s="117"/>
      <c r="DL69" s="50"/>
      <c r="DM69" s="117"/>
      <c r="DN69" s="50"/>
    </row>
    <row r="70" spans="1:118" x14ac:dyDescent="0.2">
      <c r="A70" s="52" t="s">
        <v>45</v>
      </c>
      <c r="B70" s="196">
        <f>INDEX($10:$10,1,MATCH($A70,$7:$7,0))-INDEX($E$12:$DN$77,MATCH($A70,$A$12:$A$77,0),MATCH($A70,$E$7:$DN$7,0))</f>
        <v>73941</v>
      </c>
      <c r="C70" s="196">
        <f t="shared" ref="C70:C74" si="19">SUM(E70,G70,I70,K70,M70,P70,R70,T70,V70,X70,AA70,AC70,AE70,AG70,AI70,AL70,AN70,AP70,AR70,AT70,AW70,AY70,BA70,BC70,BE70,BH70,BJ70,BL70,BN70,BP70,BS70,BU70,BW70,BY70,CA70,CD70,CF70,CH70,CJ70,CL70,CO70,CQ70,CS70,CU70,CW70,CZ70,DB70,DD70,DF70,DH70,DK70,DM70)-INDEX($E$12:$DN$77,MATCH($A70,$A$12:$A$77,0),MATCH($A70,$E$7:$DN$7,0))</f>
        <v>101842</v>
      </c>
      <c r="D70" s="196">
        <f t="shared" ref="D70:D74" si="20">C70-B70</f>
        <v>27901</v>
      </c>
      <c r="E70" s="117">
        <v>695</v>
      </c>
      <c r="F70" s="50">
        <v>584</v>
      </c>
      <c r="G70" s="117">
        <v>2160</v>
      </c>
      <c r="H70" s="50">
        <v>1090</v>
      </c>
      <c r="I70" s="117">
        <v>9075</v>
      </c>
      <c r="J70" s="50">
        <v>3370</v>
      </c>
      <c r="K70" s="117">
        <v>450</v>
      </c>
      <c r="L70" s="50">
        <v>406</v>
      </c>
      <c r="M70" s="117">
        <v>18607</v>
      </c>
      <c r="N70" s="50">
        <v>3766</v>
      </c>
      <c r="O70" s="52" t="s">
        <v>45</v>
      </c>
      <c r="P70" s="117">
        <v>5400</v>
      </c>
      <c r="Q70" s="50">
        <v>2150</v>
      </c>
      <c r="R70" s="117">
        <v>598</v>
      </c>
      <c r="S70" s="50">
        <v>472</v>
      </c>
      <c r="T70" s="117">
        <v>0</v>
      </c>
      <c r="U70" s="50">
        <v>263</v>
      </c>
      <c r="V70" s="117">
        <v>71</v>
      </c>
      <c r="W70" s="50">
        <v>119</v>
      </c>
      <c r="X70" s="117">
        <v>3373</v>
      </c>
      <c r="Y70" s="50">
        <v>1637</v>
      </c>
      <c r="Z70" s="52" t="s">
        <v>45</v>
      </c>
      <c r="AA70" s="117">
        <v>1218</v>
      </c>
      <c r="AB70" s="50">
        <v>700</v>
      </c>
      <c r="AC70" s="117">
        <v>713</v>
      </c>
      <c r="AD70" s="50">
        <v>493</v>
      </c>
      <c r="AE70" s="117">
        <v>6106</v>
      </c>
      <c r="AF70" s="50">
        <v>1524</v>
      </c>
      <c r="AG70" s="117">
        <v>1631</v>
      </c>
      <c r="AH70" s="50">
        <v>772</v>
      </c>
      <c r="AI70" s="117">
        <v>856</v>
      </c>
      <c r="AJ70" s="50">
        <v>1011</v>
      </c>
      <c r="AK70" s="52" t="s">
        <v>45</v>
      </c>
      <c r="AL70" s="117">
        <v>134</v>
      </c>
      <c r="AM70" s="50">
        <v>212</v>
      </c>
      <c r="AN70" s="117">
        <v>277</v>
      </c>
      <c r="AO70" s="50">
        <v>328</v>
      </c>
      <c r="AP70" s="117">
        <v>349</v>
      </c>
      <c r="AQ70" s="50">
        <v>247</v>
      </c>
      <c r="AR70" s="117">
        <v>735</v>
      </c>
      <c r="AS70" s="50">
        <v>634</v>
      </c>
      <c r="AT70" s="117">
        <v>106</v>
      </c>
      <c r="AU70" s="50">
        <v>184</v>
      </c>
      <c r="AV70" s="52" t="s">
        <v>45</v>
      </c>
      <c r="AW70" s="117">
        <v>719</v>
      </c>
      <c r="AX70" s="50">
        <v>568</v>
      </c>
      <c r="AY70" s="117">
        <v>961</v>
      </c>
      <c r="AZ70" s="50">
        <v>781</v>
      </c>
      <c r="BA70" s="117">
        <v>1065</v>
      </c>
      <c r="BB70" s="50">
        <v>606</v>
      </c>
      <c r="BC70" s="117">
        <v>578</v>
      </c>
      <c r="BD70" s="50">
        <v>379</v>
      </c>
      <c r="BE70" s="117">
        <v>144</v>
      </c>
      <c r="BF70" s="50">
        <v>168</v>
      </c>
      <c r="BG70" s="52" t="s">
        <v>45</v>
      </c>
      <c r="BH70" s="117">
        <v>1170</v>
      </c>
      <c r="BI70" s="50">
        <v>657</v>
      </c>
      <c r="BJ70" s="117">
        <v>627</v>
      </c>
      <c r="BK70" s="50">
        <v>521</v>
      </c>
      <c r="BL70" s="117">
        <v>1715</v>
      </c>
      <c r="BM70" s="50">
        <v>1826</v>
      </c>
      <c r="BN70" s="117">
        <v>7998</v>
      </c>
      <c r="BO70" s="50">
        <v>2993</v>
      </c>
      <c r="BP70" s="117">
        <v>395</v>
      </c>
      <c r="BQ70" s="50">
        <v>295</v>
      </c>
      <c r="BR70" s="52" t="s">
        <v>45</v>
      </c>
      <c r="BS70" s="117">
        <v>121</v>
      </c>
      <c r="BT70" s="50">
        <v>150</v>
      </c>
      <c r="BU70" s="117">
        <v>912</v>
      </c>
      <c r="BV70" s="50">
        <v>530</v>
      </c>
      <c r="BW70" s="117">
        <v>1645</v>
      </c>
      <c r="BX70" s="50">
        <v>1027</v>
      </c>
      <c r="BY70" s="117">
        <v>676</v>
      </c>
      <c r="BZ70" s="50">
        <v>625</v>
      </c>
      <c r="CA70" s="117">
        <v>727</v>
      </c>
      <c r="CB70" s="50">
        <v>692</v>
      </c>
      <c r="CC70" s="52" t="s">
        <v>45</v>
      </c>
      <c r="CD70" s="117">
        <v>2805</v>
      </c>
      <c r="CE70" s="50">
        <v>1557</v>
      </c>
      <c r="CF70" s="117">
        <v>792</v>
      </c>
      <c r="CG70" s="50">
        <v>683</v>
      </c>
      <c r="CH70" s="117">
        <v>5487</v>
      </c>
      <c r="CI70" s="50">
        <v>2292</v>
      </c>
      <c r="CJ70" s="117">
        <v>682</v>
      </c>
      <c r="CK70" s="50">
        <v>584</v>
      </c>
      <c r="CL70" s="117">
        <v>198</v>
      </c>
      <c r="CM70" s="50">
        <v>253</v>
      </c>
      <c r="CN70" s="52" t="s">
        <v>45</v>
      </c>
      <c r="CO70" s="117">
        <v>0</v>
      </c>
      <c r="CP70" s="50">
        <v>263</v>
      </c>
      <c r="CQ70" s="117">
        <v>444</v>
      </c>
      <c r="CR70" s="50">
        <v>383</v>
      </c>
      <c r="CS70" s="117">
        <v>169</v>
      </c>
      <c r="CT70" s="50">
        <v>240</v>
      </c>
      <c r="CU70" s="117">
        <v>510</v>
      </c>
      <c r="CV70" s="50">
        <v>402</v>
      </c>
      <c r="CW70" s="117">
        <v>7026</v>
      </c>
      <c r="CX70" s="50">
        <v>1915</v>
      </c>
      <c r="CY70" s="52" t="s">
        <v>45</v>
      </c>
      <c r="CZ70" s="117">
        <v>365169</v>
      </c>
      <c r="DA70" s="50">
        <v>16152</v>
      </c>
      <c r="DB70" s="117">
        <v>123</v>
      </c>
      <c r="DC70" s="50">
        <v>207</v>
      </c>
      <c r="DD70" s="117">
        <v>1501</v>
      </c>
      <c r="DE70" s="50">
        <v>795</v>
      </c>
      <c r="DF70" s="117">
        <v>2930</v>
      </c>
      <c r="DG70" s="50">
        <v>1063</v>
      </c>
      <c r="DH70" s="117">
        <v>70</v>
      </c>
      <c r="DI70" s="50">
        <v>120</v>
      </c>
      <c r="DJ70" s="52" t="s">
        <v>45</v>
      </c>
      <c r="DK70" s="117">
        <v>2574</v>
      </c>
      <c r="DL70" s="50">
        <v>1699</v>
      </c>
      <c r="DM70" s="117">
        <v>4524</v>
      </c>
      <c r="DN70" s="50">
        <v>1986</v>
      </c>
    </row>
    <row r="71" spans="1:118" x14ac:dyDescent="0.2">
      <c r="A71" s="52" t="s">
        <v>46</v>
      </c>
      <c r="B71" s="196">
        <f>INDEX($10:$10,1,MATCH($A71,$7:$7,0))-INDEX($E$12:$DN$77,MATCH($A71,$A$12:$A$77,0),MATCH($A71,$E$7:$DN$7,0))</f>
        <v>24177</v>
      </c>
      <c r="C71" s="196">
        <f t="shared" si="19"/>
        <v>21974</v>
      </c>
      <c r="D71" s="196">
        <f t="shared" si="20"/>
        <v>-2203</v>
      </c>
      <c r="E71" s="117">
        <v>0</v>
      </c>
      <c r="F71" s="50">
        <v>211</v>
      </c>
      <c r="G71" s="117">
        <v>252</v>
      </c>
      <c r="H71" s="50">
        <v>180</v>
      </c>
      <c r="I71" s="117">
        <v>200</v>
      </c>
      <c r="J71" s="50">
        <v>293</v>
      </c>
      <c r="K71" s="117">
        <v>0</v>
      </c>
      <c r="L71" s="50">
        <v>211</v>
      </c>
      <c r="M71" s="117">
        <v>1062</v>
      </c>
      <c r="N71" s="50">
        <v>623</v>
      </c>
      <c r="O71" s="52" t="s">
        <v>46</v>
      </c>
      <c r="P71" s="117">
        <v>723</v>
      </c>
      <c r="Q71" s="50">
        <v>524</v>
      </c>
      <c r="R71" s="117">
        <v>1041</v>
      </c>
      <c r="S71" s="50">
        <v>452</v>
      </c>
      <c r="T71" s="117">
        <v>0</v>
      </c>
      <c r="U71" s="50">
        <v>211</v>
      </c>
      <c r="V71" s="117">
        <v>0</v>
      </c>
      <c r="W71" s="50">
        <v>211</v>
      </c>
      <c r="X71" s="117">
        <v>1025</v>
      </c>
      <c r="Y71" s="50">
        <v>460</v>
      </c>
      <c r="Z71" s="52" t="s">
        <v>46</v>
      </c>
      <c r="AA71" s="117">
        <v>0</v>
      </c>
      <c r="AB71" s="50">
        <v>211</v>
      </c>
      <c r="AC71" s="117">
        <v>18</v>
      </c>
      <c r="AD71" s="50">
        <v>31</v>
      </c>
      <c r="AE71" s="117">
        <v>36</v>
      </c>
      <c r="AF71" s="50">
        <v>60</v>
      </c>
      <c r="AG71" s="117">
        <v>151</v>
      </c>
      <c r="AH71" s="50">
        <v>171</v>
      </c>
      <c r="AI71" s="117">
        <v>290</v>
      </c>
      <c r="AJ71" s="50">
        <v>351</v>
      </c>
      <c r="AK71" s="52" t="s">
        <v>46</v>
      </c>
      <c r="AL71" s="117">
        <v>310</v>
      </c>
      <c r="AM71" s="50">
        <v>303</v>
      </c>
      <c r="AN71" s="117">
        <v>0</v>
      </c>
      <c r="AO71" s="50">
        <v>211</v>
      </c>
      <c r="AP71" s="117">
        <v>104</v>
      </c>
      <c r="AQ71" s="50">
        <v>104</v>
      </c>
      <c r="AR71" s="117">
        <v>19</v>
      </c>
      <c r="AS71" s="50">
        <v>35</v>
      </c>
      <c r="AT71" s="117">
        <v>1985</v>
      </c>
      <c r="AU71" s="50">
        <v>1244</v>
      </c>
      <c r="AV71" s="52" t="s">
        <v>46</v>
      </c>
      <c r="AW71" s="117">
        <v>233</v>
      </c>
      <c r="AX71" s="50">
        <v>222</v>
      </c>
      <c r="AY71" s="117">
        <v>1588</v>
      </c>
      <c r="AZ71" s="50">
        <v>486</v>
      </c>
      <c r="BA71" s="117">
        <v>467</v>
      </c>
      <c r="BB71" s="50">
        <v>379</v>
      </c>
      <c r="BC71" s="117">
        <v>204</v>
      </c>
      <c r="BD71" s="50">
        <v>280</v>
      </c>
      <c r="BE71" s="117">
        <v>54</v>
      </c>
      <c r="BF71" s="50">
        <v>93</v>
      </c>
      <c r="BG71" s="52" t="s">
        <v>46</v>
      </c>
      <c r="BH71" s="117">
        <v>370</v>
      </c>
      <c r="BI71" s="50">
        <v>509</v>
      </c>
      <c r="BJ71" s="117">
        <v>94</v>
      </c>
      <c r="BK71" s="50">
        <v>99</v>
      </c>
      <c r="BL71" s="117">
        <v>0</v>
      </c>
      <c r="BM71" s="50">
        <v>211</v>
      </c>
      <c r="BN71" s="117">
        <v>399</v>
      </c>
      <c r="BO71" s="50">
        <v>628</v>
      </c>
      <c r="BP71" s="117">
        <v>2727</v>
      </c>
      <c r="BQ71" s="50">
        <v>1090</v>
      </c>
      <c r="BR71" s="52" t="s">
        <v>46</v>
      </c>
      <c r="BS71" s="117">
        <v>628</v>
      </c>
      <c r="BT71" s="50">
        <v>264</v>
      </c>
      <c r="BU71" s="117">
        <v>13</v>
      </c>
      <c r="BV71" s="50">
        <v>31</v>
      </c>
      <c r="BW71" s="117">
        <v>4480</v>
      </c>
      <c r="BX71" s="50">
        <v>1052</v>
      </c>
      <c r="BY71" s="117">
        <v>292</v>
      </c>
      <c r="BZ71" s="50">
        <v>203</v>
      </c>
      <c r="CA71" s="117">
        <v>0</v>
      </c>
      <c r="CB71" s="50">
        <v>211</v>
      </c>
      <c r="CC71" s="52" t="s">
        <v>46</v>
      </c>
      <c r="CD71" s="117">
        <v>105</v>
      </c>
      <c r="CE71" s="50">
        <v>101</v>
      </c>
      <c r="CF71" s="117">
        <v>140</v>
      </c>
      <c r="CG71" s="50">
        <v>209</v>
      </c>
      <c r="CH71" s="117">
        <v>183</v>
      </c>
      <c r="CI71" s="50">
        <v>132</v>
      </c>
      <c r="CJ71" s="117">
        <v>643</v>
      </c>
      <c r="CK71" s="50">
        <v>393</v>
      </c>
      <c r="CL71" s="117">
        <v>0</v>
      </c>
      <c r="CM71" s="50">
        <v>211</v>
      </c>
      <c r="CN71" s="52" t="s">
        <v>46</v>
      </c>
      <c r="CO71" s="117">
        <v>201</v>
      </c>
      <c r="CP71" s="50">
        <v>193</v>
      </c>
      <c r="CQ71" s="117">
        <v>14</v>
      </c>
      <c r="CR71" s="50">
        <v>22</v>
      </c>
      <c r="CS71" s="117">
        <v>0</v>
      </c>
      <c r="CT71" s="50">
        <v>211</v>
      </c>
      <c r="CU71" s="117">
        <v>361</v>
      </c>
      <c r="CV71" s="50">
        <v>377</v>
      </c>
      <c r="CW71" s="117">
        <v>392</v>
      </c>
      <c r="CX71" s="50">
        <v>365</v>
      </c>
      <c r="CY71" s="52" t="s">
        <v>46</v>
      </c>
      <c r="CZ71" s="117">
        <v>141</v>
      </c>
      <c r="DA71" s="50">
        <v>115</v>
      </c>
      <c r="DB71" s="117">
        <v>58790</v>
      </c>
      <c r="DC71" s="50">
        <v>4372</v>
      </c>
      <c r="DD71" s="117">
        <v>775</v>
      </c>
      <c r="DE71" s="50">
        <v>371</v>
      </c>
      <c r="DF71" s="117">
        <v>176</v>
      </c>
      <c r="DG71" s="50">
        <v>136</v>
      </c>
      <c r="DH71" s="117">
        <v>51</v>
      </c>
      <c r="DI71" s="50">
        <v>67</v>
      </c>
      <c r="DJ71" s="52" t="s">
        <v>46</v>
      </c>
      <c r="DK71" s="117">
        <v>0</v>
      </c>
      <c r="DL71" s="50">
        <v>211</v>
      </c>
      <c r="DM71" s="117">
        <v>27</v>
      </c>
      <c r="DN71" s="50">
        <v>45</v>
      </c>
    </row>
    <row r="72" spans="1:118" x14ac:dyDescent="0.2">
      <c r="A72" s="52" t="s">
        <v>47</v>
      </c>
      <c r="B72" s="196">
        <f>INDEX($10:$10,1,MATCH($A72,$7:$7,0))-INDEX($E$12:$DN$77,MATCH($A72,$A$12:$A$77,0),MATCH($A72,$E$7:$DN$7,0))</f>
        <v>243123</v>
      </c>
      <c r="C72" s="196">
        <f t="shared" si="19"/>
        <v>265427</v>
      </c>
      <c r="D72" s="196">
        <f t="shared" si="20"/>
        <v>22304</v>
      </c>
      <c r="E72" s="117">
        <v>4171</v>
      </c>
      <c r="F72" s="50">
        <v>1539</v>
      </c>
      <c r="G72" s="117">
        <v>866</v>
      </c>
      <c r="H72" s="50">
        <v>749</v>
      </c>
      <c r="I72" s="117">
        <v>4286</v>
      </c>
      <c r="J72" s="50">
        <v>1904</v>
      </c>
      <c r="K72" s="117">
        <v>1030</v>
      </c>
      <c r="L72" s="50">
        <v>741</v>
      </c>
      <c r="M72" s="117">
        <v>14469</v>
      </c>
      <c r="N72" s="50">
        <v>2771</v>
      </c>
      <c r="O72" s="52" t="s">
        <v>47</v>
      </c>
      <c r="P72" s="117">
        <v>3023</v>
      </c>
      <c r="Q72" s="50">
        <v>1177</v>
      </c>
      <c r="R72" s="117">
        <v>4955</v>
      </c>
      <c r="S72" s="50">
        <v>2019</v>
      </c>
      <c r="T72" s="117">
        <v>1096</v>
      </c>
      <c r="U72" s="50">
        <v>594</v>
      </c>
      <c r="V72" s="117">
        <v>8323</v>
      </c>
      <c r="W72" s="50">
        <v>2541</v>
      </c>
      <c r="X72" s="117">
        <v>23316</v>
      </c>
      <c r="Y72" s="50">
        <v>3611</v>
      </c>
      <c r="Z72" s="52" t="s">
        <v>47</v>
      </c>
      <c r="AA72" s="117">
        <v>9719</v>
      </c>
      <c r="AB72" s="50">
        <v>2009</v>
      </c>
      <c r="AC72" s="117">
        <v>2737</v>
      </c>
      <c r="AD72" s="50">
        <v>1275</v>
      </c>
      <c r="AE72" s="117">
        <v>1446</v>
      </c>
      <c r="AF72" s="50">
        <v>954</v>
      </c>
      <c r="AG72" s="117">
        <v>10324</v>
      </c>
      <c r="AH72" s="50">
        <v>2840</v>
      </c>
      <c r="AI72" s="117">
        <v>2445</v>
      </c>
      <c r="AJ72" s="50">
        <v>1117</v>
      </c>
      <c r="AK72" s="52" t="s">
        <v>47</v>
      </c>
      <c r="AL72" s="117">
        <v>229</v>
      </c>
      <c r="AM72" s="50">
        <v>206</v>
      </c>
      <c r="AN72" s="117">
        <v>1054</v>
      </c>
      <c r="AO72" s="50">
        <v>478</v>
      </c>
      <c r="AP72" s="117">
        <v>2100</v>
      </c>
      <c r="AQ72" s="50">
        <v>846</v>
      </c>
      <c r="AR72" s="117">
        <v>1551</v>
      </c>
      <c r="AS72" s="50">
        <v>713</v>
      </c>
      <c r="AT72" s="117">
        <v>1186</v>
      </c>
      <c r="AU72" s="50">
        <v>694</v>
      </c>
      <c r="AV72" s="52" t="s">
        <v>47</v>
      </c>
      <c r="AW72" s="117">
        <v>26870</v>
      </c>
      <c r="AX72" s="50">
        <v>3490</v>
      </c>
      <c r="AY72" s="117">
        <v>4532</v>
      </c>
      <c r="AZ72" s="50">
        <v>1505</v>
      </c>
      <c r="BA72" s="117">
        <v>5528</v>
      </c>
      <c r="BB72" s="50">
        <v>1993</v>
      </c>
      <c r="BC72" s="117">
        <v>1641</v>
      </c>
      <c r="BD72" s="50">
        <v>930</v>
      </c>
      <c r="BE72" s="117">
        <v>1549</v>
      </c>
      <c r="BF72" s="50">
        <v>993</v>
      </c>
      <c r="BG72" s="52" t="s">
        <v>47</v>
      </c>
      <c r="BH72" s="117">
        <v>1806</v>
      </c>
      <c r="BI72" s="50">
        <v>831</v>
      </c>
      <c r="BJ72" s="117">
        <v>733</v>
      </c>
      <c r="BK72" s="50">
        <v>377</v>
      </c>
      <c r="BL72" s="117">
        <v>1278</v>
      </c>
      <c r="BM72" s="50">
        <v>969</v>
      </c>
      <c r="BN72" s="117">
        <v>2239</v>
      </c>
      <c r="BO72" s="50">
        <v>1378</v>
      </c>
      <c r="BP72" s="117">
        <v>508</v>
      </c>
      <c r="BQ72" s="50">
        <v>384</v>
      </c>
      <c r="BR72" s="52" t="s">
        <v>47</v>
      </c>
      <c r="BS72" s="117">
        <v>9498</v>
      </c>
      <c r="BT72" s="50">
        <v>2256</v>
      </c>
      <c r="BU72" s="117">
        <v>655</v>
      </c>
      <c r="BV72" s="50">
        <v>504</v>
      </c>
      <c r="BW72" s="117">
        <v>15761</v>
      </c>
      <c r="BX72" s="50">
        <v>3218</v>
      </c>
      <c r="BY72" s="117">
        <v>27224</v>
      </c>
      <c r="BZ72" s="50">
        <v>4537</v>
      </c>
      <c r="CA72" s="117">
        <v>529</v>
      </c>
      <c r="CB72" s="50">
        <v>653</v>
      </c>
      <c r="CC72" s="52" t="s">
        <v>47</v>
      </c>
      <c r="CD72" s="117">
        <v>5366</v>
      </c>
      <c r="CE72" s="50">
        <v>1710</v>
      </c>
      <c r="CF72" s="117">
        <v>417</v>
      </c>
      <c r="CG72" s="50">
        <v>263</v>
      </c>
      <c r="CH72" s="117">
        <v>876</v>
      </c>
      <c r="CI72" s="50">
        <v>700</v>
      </c>
      <c r="CJ72" s="117">
        <v>13283</v>
      </c>
      <c r="CK72" s="50">
        <v>3060</v>
      </c>
      <c r="CL72" s="117">
        <v>174</v>
      </c>
      <c r="CM72" s="50">
        <v>201</v>
      </c>
      <c r="CN72" s="52" t="s">
        <v>47</v>
      </c>
      <c r="CO72" s="117">
        <v>587</v>
      </c>
      <c r="CP72" s="50">
        <v>412</v>
      </c>
      <c r="CQ72" s="117">
        <v>6695</v>
      </c>
      <c r="CR72" s="50">
        <v>2080</v>
      </c>
      <c r="CS72" s="117">
        <v>57</v>
      </c>
      <c r="CT72" s="50">
        <v>96</v>
      </c>
      <c r="CU72" s="117">
        <v>7969</v>
      </c>
      <c r="CV72" s="50">
        <v>2223</v>
      </c>
      <c r="CW72" s="117">
        <v>11813</v>
      </c>
      <c r="CX72" s="50">
        <v>2655</v>
      </c>
      <c r="CY72" s="52" t="s">
        <v>47</v>
      </c>
      <c r="CZ72" s="117">
        <v>2480</v>
      </c>
      <c r="DA72" s="50">
        <v>1489</v>
      </c>
      <c r="DB72" s="117">
        <v>650</v>
      </c>
      <c r="DC72" s="50">
        <v>444</v>
      </c>
      <c r="DD72" s="117">
        <v>925353</v>
      </c>
      <c r="DE72" s="50">
        <v>25033</v>
      </c>
      <c r="DF72" s="117">
        <v>5253</v>
      </c>
      <c r="DG72" s="50">
        <v>2174</v>
      </c>
      <c r="DH72" s="117">
        <v>8624</v>
      </c>
      <c r="DI72" s="50">
        <v>2608</v>
      </c>
      <c r="DJ72" s="52" t="s">
        <v>47</v>
      </c>
      <c r="DK72" s="117">
        <v>2131</v>
      </c>
      <c r="DL72" s="50">
        <v>1138</v>
      </c>
      <c r="DM72" s="117">
        <v>375</v>
      </c>
      <c r="DN72" s="50">
        <v>443</v>
      </c>
    </row>
    <row r="73" spans="1:118" x14ac:dyDescent="0.2">
      <c r="A73" s="52" t="s">
        <v>48</v>
      </c>
      <c r="B73" s="196">
        <f>INDEX($10:$10,1,MATCH($A73,$7:$7,0))-INDEX($E$12:$DN$77,MATCH($A73,$A$12:$A$77,0),MATCH($A73,$E$7:$DN$7,0))</f>
        <v>170559</v>
      </c>
      <c r="C73" s="196">
        <f t="shared" si="19"/>
        <v>205342</v>
      </c>
      <c r="D73" s="196">
        <f t="shared" si="20"/>
        <v>34783</v>
      </c>
      <c r="E73" s="117">
        <v>1845</v>
      </c>
      <c r="F73" s="50">
        <v>1227</v>
      </c>
      <c r="G73" s="117">
        <v>5334</v>
      </c>
      <c r="H73" s="50">
        <v>1916</v>
      </c>
      <c r="I73" s="117">
        <v>10009</v>
      </c>
      <c r="J73" s="50">
        <v>3271</v>
      </c>
      <c r="K73" s="117">
        <v>830</v>
      </c>
      <c r="L73" s="50">
        <v>589</v>
      </c>
      <c r="M73" s="117">
        <v>41082</v>
      </c>
      <c r="N73" s="50">
        <v>4864</v>
      </c>
      <c r="O73" s="52" t="s">
        <v>48</v>
      </c>
      <c r="P73" s="117">
        <v>7610</v>
      </c>
      <c r="Q73" s="50">
        <v>3151</v>
      </c>
      <c r="R73" s="117">
        <v>960</v>
      </c>
      <c r="S73" s="50">
        <v>613</v>
      </c>
      <c r="T73" s="117">
        <v>0</v>
      </c>
      <c r="U73" s="50">
        <v>271</v>
      </c>
      <c r="V73" s="117">
        <v>481</v>
      </c>
      <c r="W73" s="50">
        <v>373</v>
      </c>
      <c r="X73" s="117">
        <v>8070</v>
      </c>
      <c r="Y73" s="50">
        <v>2517</v>
      </c>
      <c r="Z73" s="52" t="s">
        <v>48</v>
      </c>
      <c r="AA73" s="117">
        <v>4290</v>
      </c>
      <c r="AB73" s="50">
        <v>1948</v>
      </c>
      <c r="AC73" s="117">
        <v>4153</v>
      </c>
      <c r="AD73" s="50">
        <v>1201</v>
      </c>
      <c r="AE73" s="117">
        <v>9452</v>
      </c>
      <c r="AF73" s="50">
        <v>2574</v>
      </c>
      <c r="AG73" s="117">
        <v>3254</v>
      </c>
      <c r="AH73" s="50">
        <v>1319</v>
      </c>
      <c r="AI73" s="117">
        <v>1205</v>
      </c>
      <c r="AJ73" s="50">
        <v>650</v>
      </c>
      <c r="AK73" s="52" t="s">
        <v>48</v>
      </c>
      <c r="AL73" s="117">
        <v>1706</v>
      </c>
      <c r="AM73" s="50">
        <v>1000</v>
      </c>
      <c r="AN73" s="117">
        <v>2520</v>
      </c>
      <c r="AO73" s="50">
        <v>1487</v>
      </c>
      <c r="AP73" s="117">
        <v>3017</v>
      </c>
      <c r="AQ73" s="50">
        <v>2145</v>
      </c>
      <c r="AR73" s="117">
        <v>1337</v>
      </c>
      <c r="AS73" s="50">
        <v>854</v>
      </c>
      <c r="AT73" s="117">
        <v>361</v>
      </c>
      <c r="AU73" s="50">
        <v>281</v>
      </c>
      <c r="AV73" s="52" t="s">
        <v>48</v>
      </c>
      <c r="AW73" s="117">
        <v>1096</v>
      </c>
      <c r="AX73" s="50">
        <v>666</v>
      </c>
      <c r="AY73" s="117">
        <v>2678</v>
      </c>
      <c r="AZ73" s="50">
        <v>1131</v>
      </c>
      <c r="BA73" s="117">
        <v>3198</v>
      </c>
      <c r="BB73" s="50">
        <v>1342</v>
      </c>
      <c r="BC73" s="117">
        <v>2468</v>
      </c>
      <c r="BD73" s="50">
        <v>1356</v>
      </c>
      <c r="BE73" s="117">
        <v>495</v>
      </c>
      <c r="BF73" s="50">
        <v>354</v>
      </c>
      <c r="BG73" s="52" t="s">
        <v>48</v>
      </c>
      <c r="BH73" s="117">
        <v>3775</v>
      </c>
      <c r="BI73" s="50">
        <v>1453</v>
      </c>
      <c r="BJ73" s="117">
        <v>4627</v>
      </c>
      <c r="BK73" s="50">
        <v>1413</v>
      </c>
      <c r="BL73" s="117">
        <v>1567</v>
      </c>
      <c r="BM73" s="50">
        <v>879</v>
      </c>
      <c r="BN73" s="117">
        <v>3375</v>
      </c>
      <c r="BO73" s="50">
        <v>1272</v>
      </c>
      <c r="BP73" s="117">
        <v>15</v>
      </c>
      <c r="BQ73" s="50">
        <v>25</v>
      </c>
      <c r="BR73" s="52" t="s">
        <v>48</v>
      </c>
      <c r="BS73" s="117">
        <v>1725</v>
      </c>
      <c r="BT73" s="50">
        <v>843</v>
      </c>
      <c r="BU73" s="117">
        <v>1153</v>
      </c>
      <c r="BV73" s="50">
        <v>586</v>
      </c>
      <c r="BW73" s="117">
        <v>5807</v>
      </c>
      <c r="BX73" s="50">
        <v>2383</v>
      </c>
      <c r="BY73" s="117">
        <v>4643</v>
      </c>
      <c r="BZ73" s="50">
        <v>1661</v>
      </c>
      <c r="CA73" s="117">
        <v>446</v>
      </c>
      <c r="CB73" s="50">
        <v>522</v>
      </c>
      <c r="CC73" s="52" t="s">
        <v>48</v>
      </c>
      <c r="CD73" s="117">
        <v>2480</v>
      </c>
      <c r="CE73" s="50">
        <v>1074</v>
      </c>
      <c r="CF73" s="117">
        <v>1604</v>
      </c>
      <c r="CG73" s="50">
        <v>1193</v>
      </c>
      <c r="CH73" s="117">
        <v>25238</v>
      </c>
      <c r="CI73" s="50">
        <v>3370</v>
      </c>
      <c r="CJ73" s="117">
        <v>2910</v>
      </c>
      <c r="CK73" s="50">
        <v>1155</v>
      </c>
      <c r="CL73" s="117">
        <v>490</v>
      </c>
      <c r="CM73" s="50">
        <v>717</v>
      </c>
      <c r="CN73" s="52" t="s">
        <v>48</v>
      </c>
      <c r="CO73" s="117">
        <v>256</v>
      </c>
      <c r="CP73" s="50">
        <v>250</v>
      </c>
      <c r="CQ73" s="117">
        <v>1698</v>
      </c>
      <c r="CR73" s="50">
        <v>1079</v>
      </c>
      <c r="CS73" s="117">
        <v>773</v>
      </c>
      <c r="CT73" s="50">
        <v>606</v>
      </c>
      <c r="CU73" s="117">
        <v>2561</v>
      </c>
      <c r="CV73" s="50">
        <v>2145</v>
      </c>
      <c r="CW73" s="117">
        <v>11149</v>
      </c>
      <c r="CX73" s="50">
        <v>3147</v>
      </c>
      <c r="CY73" s="52" t="s">
        <v>48</v>
      </c>
      <c r="CZ73" s="117">
        <v>2679</v>
      </c>
      <c r="DA73" s="50">
        <v>1024</v>
      </c>
      <c r="DB73" s="117">
        <v>521</v>
      </c>
      <c r="DC73" s="50">
        <v>554</v>
      </c>
      <c r="DD73" s="117">
        <v>5699</v>
      </c>
      <c r="DE73" s="50">
        <v>1993</v>
      </c>
      <c r="DF73" s="117">
        <v>895624</v>
      </c>
      <c r="DG73" s="50">
        <v>22404</v>
      </c>
      <c r="DH73" s="117">
        <v>543</v>
      </c>
      <c r="DI73" s="50">
        <v>379</v>
      </c>
      <c r="DJ73" s="52" t="s">
        <v>48</v>
      </c>
      <c r="DK73" s="117">
        <v>1895</v>
      </c>
      <c r="DL73" s="50">
        <v>1368</v>
      </c>
      <c r="DM73" s="117">
        <v>262</v>
      </c>
      <c r="DN73" s="50">
        <v>292</v>
      </c>
    </row>
    <row r="74" spans="1:118" x14ac:dyDescent="0.2">
      <c r="A74" s="52" t="s">
        <v>49</v>
      </c>
      <c r="B74" s="196">
        <f>INDEX($10:$10,1,MATCH($A74,$7:$7,0))-INDEX($E$12:$DN$77,MATCH($A74,$A$12:$A$77,0),MATCH($A74,$E$7:$DN$7,0))</f>
        <v>50147</v>
      </c>
      <c r="C74" s="196">
        <f t="shared" si="19"/>
        <v>53944</v>
      </c>
      <c r="D74" s="196">
        <f t="shared" si="20"/>
        <v>3797</v>
      </c>
      <c r="E74" s="117">
        <v>282</v>
      </c>
      <c r="F74" s="50">
        <v>476</v>
      </c>
      <c r="G74" s="117">
        <v>812</v>
      </c>
      <c r="H74" s="50">
        <v>774</v>
      </c>
      <c r="I74" s="117">
        <v>59</v>
      </c>
      <c r="J74" s="50">
        <v>100</v>
      </c>
      <c r="K74" s="117">
        <v>0</v>
      </c>
      <c r="L74" s="50">
        <v>265</v>
      </c>
      <c r="M74" s="117">
        <v>968</v>
      </c>
      <c r="N74" s="50">
        <v>541</v>
      </c>
      <c r="O74" s="52" t="s">
        <v>49</v>
      </c>
      <c r="P74" s="117">
        <v>545</v>
      </c>
      <c r="Q74" s="50">
        <v>484</v>
      </c>
      <c r="R74" s="117">
        <v>49</v>
      </c>
      <c r="S74" s="50">
        <v>61</v>
      </c>
      <c r="T74" s="117">
        <v>356</v>
      </c>
      <c r="U74" s="50">
        <v>307</v>
      </c>
      <c r="V74" s="117">
        <v>762</v>
      </c>
      <c r="W74" s="50">
        <v>328</v>
      </c>
      <c r="X74" s="117">
        <v>1397</v>
      </c>
      <c r="Y74" s="50">
        <v>814</v>
      </c>
      <c r="Z74" s="52" t="s">
        <v>49</v>
      </c>
      <c r="AA74" s="117">
        <v>952</v>
      </c>
      <c r="AB74" s="50">
        <v>650</v>
      </c>
      <c r="AC74" s="117">
        <v>0</v>
      </c>
      <c r="AD74" s="50">
        <v>265</v>
      </c>
      <c r="AE74" s="117">
        <v>0</v>
      </c>
      <c r="AF74" s="50">
        <v>265</v>
      </c>
      <c r="AG74" s="117">
        <v>126</v>
      </c>
      <c r="AH74" s="50">
        <v>203</v>
      </c>
      <c r="AI74" s="117">
        <v>784</v>
      </c>
      <c r="AJ74" s="50">
        <v>385</v>
      </c>
      <c r="AK74" s="52" t="s">
        <v>49</v>
      </c>
      <c r="AL74" s="117">
        <v>0</v>
      </c>
      <c r="AM74" s="50">
        <v>265</v>
      </c>
      <c r="AN74" s="117">
        <v>0</v>
      </c>
      <c r="AO74" s="50">
        <v>265</v>
      </c>
      <c r="AP74" s="117">
        <v>2856</v>
      </c>
      <c r="AQ74" s="50">
        <v>1095</v>
      </c>
      <c r="AR74" s="117">
        <v>381</v>
      </c>
      <c r="AS74" s="50">
        <v>340</v>
      </c>
      <c r="AT74" s="117">
        <v>0</v>
      </c>
      <c r="AU74" s="50">
        <v>265</v>
      </c>
      <c r="AV74" s="52" t="s">
        <v>49</v>
      </c>
      <c r="AW74" s="117">
        <v>7260</v>
      </c>
      <c r="AX74" s="50">
        <v>2064</v>
      </c>
      <c r="AY74" s="117">
        <v>615</v>
      </c>
      <c r="AZ74" s="50">
        <v>564</v>
      </c>
      <c r="BA74" s="117">
        <v>447</v>
      </c>
      <c r="BB74" s="50">
        <v>284</v>
      </c>
      <c r="BC74" s="117">
        <v>0</v>
      </c>
      <c r="BD74" s="50">
        <v>265</v>
      </c>
      <c r="BE74" s="117">
        <v>86</v>
      </c>
      <c r="BF74" s="50">
        <v>139</v>
      </c>
      <c r="BG74" s="52" t="s">
        <v>49</v>
      </c>
      <c r="BH74" s="117">
        <v>214</v>
      </c>
      <c r="BI74" s="50">
        <v>265</v>
      </c>
      <c r="BJ74" s="117">
        <v>0</v>
      </c>
      <c r="BK74" s="50">
        <v>265</v>
      </c>
      <c r="BL74" s="117">
        <v>209</v>
      </c>
      <c r="BM74" s="50">
        <v>222</v>
      </c>
      <c r="BN74" s="117">
        <v>55</v>
      </c>
      <c r="BO74" s="50">
        <v>93</v>
      </c>
      <c r="BP74" s="117">
        <v>0</v>
      </c>
      <c r="BQ74" s="50">
        <v>265</v>
      </c>
      <c r="BR74" s="52" t="s">
        <v>49</v>
      </c>
      <c r="BS74" s="117">
        <v>600</v>
      </c>
      <c r="BT74" s="50">
        <v>394</v>
      </c>
      <c r="BU74" s="117">
        <v>363</v>
      </c>
      <c r="BV74" s="50">
        <v>417</v>
      </c>
      <c r="BW74" s="117">
        <v>938</v>
      </c>
      <c r="BX74" s="50">
        <v>528</v>
      </c>
      <c r="BY74" s="117">
        <v>4833</v>
      </c>
      <c r="BZ74" s="50">
        <v>1528</v>
      </c>
      <c r="CA74" s="117">
        <v>0</v>
      </c>
      <c r="CB74" s="50">
        <v>265</v>
      </c>
      <c r="CC74" s="52" t="s">
        <v>49</v>
      </c>
      <c r="CD74" s="117">
        <v>10695</v>
      </c>
      <c r="CE74" s="50">
        <v>2805</v>
      </c>
      <c r="CF74" s="117">
        <v>51</v>
      </c>
      <c r="CG74" s="50">
        <v>87</v>
      </c>
      <c r="CH74" s="117">
        <v>22</v>
      </c>
      <c r="CI74" s="50">
        <v>42</v>
      </c>
      <c r="CJ74" s="117">
        <v>5959</v>
      </c>
      <c r="CK74" s="50">
        <v>1847</v>
      </c>
      <c r="CL74" s="117">
        <v>0</v>
      </c>
      <c r="CM74" s="50">
        <v>265</v>
      </c>
      <c r="CN74" s="52" t="s">
        <v>49</v>
      </c>
      <c r="CO74" s="117">
        <v>72</v>
      </c>
      <c r="CP74" s="50">
        <v>123</v>
      </c>
      <c r="CQ74" s="117">
        <v>1207</v>
      </c>
      <c r="CR74" s="50">
        <v>718</v>
      </c>
      <c r="CS74" s="117">
        <v>0</v>
      </c>
      <c r="CT74" s="50">
        <v>265</v>
      </c>
      <c r="CU74" s="117">
        <v>777</v>
      </c>
      <c r="CV74" s="50">
        <v>506</v>
      </c>
      <c r="CW74" s="117">
        <v>618</v>
      </c>
      <c r="CX74" s="50">
        <v>384</v>
      </c>
      <c r="CY74" s="52" t="s">
        <v>49</v>
      </c>
      <c r="CZ74" s="117">
        <v>86</v>
      </c>
      <c r="DA74" s="50">
        <v>111</v>
      </c>
      <c r="DB74" s="117">
        <v>0</v>
      </c>
      <c r="DC74" s="50">
        <v>265</v>
      </c>
      <c r="DD74" s="117">
        <v>8166</v>
      </c>
      <c r="DE74" s="50">
        <v>2087</v>
      </c>
      <c r="DF74" s="117">
        <v>258</v>
      </c>
      <c r="DG74" s="50">
        <v>286</v>
      </c>
      <c r="DH74" s="117">
        <v>170344</v>
      </c>
      <c r="DI74" s="50">
        <v>9533</v>
      </c>
      <c r="DJ74" s="52" t="s">
        <v>49</v>
      </c>
      <c r="DK74" s="117">
        <v>51</v>
      </c>
      <c r="DL74" s="50">
        <v>87</v>
      </c>
      <c r="DM74" s="117">
        <v>33</v>
      </c>
      <c r="DN74" s="50">
        <v>55</v>
      </c>
    </row>
    <row r="75" spans="1:118" x14ac:dyDescent="0.2">
      <c r="A75" s="52"/>
      <c r="B75" s="52"/>
      <c r="C75" s="52"/>
      <c r="D75" s="52"/>
      <c r="E75" s="117"/>
      <c r="F75" s="50"/>
      <c r="G75" s="117"/>
      <c r="H75" s="50"/>
      <c r="I75" s="117"/>
      <c r="J75" s="50"/>
      <c r="K75" s="117"/>
      <c r="L75" s="50"/>
      <c r="M75" s="117"/>
      <c r="N75" s="50"/>
      <c r="O75" s="52"/>
      <c r="P75" s="117"/>
      <c r="Q75" s="50"/>
      <c r="R75" s="117"/>
      <c r="S75" s="50"/>
      <c r="T75" s="117"/>
      <c r="U75" s="50"/>
      <c r="V75" s="117"/>
      <c r="W75" s="50"/>
      <c r="X75" s="117"/>
      <c r="Y75" s="50"/>
      <c r="Z75" s="52"/>
      <c r="AA75" s="117"/>
      <c r="AB75" s="50"/>
      <c r="AC75" s="117"/>
      <c r="AD75" s="50"/>
      <c r="AE75" s="117"/>
      <c r="AF75" s="50"/>
      <c r="AG75" s="117"/>
      <c r="AH75" s="50"/>
      <c r="AI75" s="117"/>
      <c r="AJ75" s="50"/>
      <c r="AK75" s="52"/>
      <c r="AL75" s="117"/>
      <c r="AM75" s="50"/>
      <c r="AN75" s="117"/>
      <c r="AO75" s="50"/>
      <c r="AP75" s="117"/>
      <c r="AQ75" s="50"/>
      <c r="AR75" s="117"/>
      <c r="AS75" s="50"/>
      <c r="AT75" s="117"/>
      <c r="AU75" s="50"/>
      <c r="AV75" s="52"/>
      <c r="AW75" s="117"/>
      <c r="AX75" s="50"/>
      <c r="AY75" s="117"/>
      <c r="AZ75" s="50"/>
      <c r="BA75" s="117"/>
      <c r="BB75" s="50"/>
      <c r="BC75" s="117"/>
      <c r="BD75" s="50"/>
      <c r="BE75" s="117"/>
      <c r="BF75" s="50"/>
      <c r="BG75" s="52"/>
      <c r="BH75" s="117"/>
      <c r="BI75" s="50"/>
      <c r="BJ75" s="117"/>
      <c r="BK75" s="50"/>
      <c r="BL75" s="117"/>
      <c r="BM75" s="50"/>
      <c r="BN75" s="117"/>
      <c r="BO75" s="50"/>
      <c r="BP75" s="117"/>
      <c r="BQ75" s="50"/>
      <c r="BR75" s="52"/>
      <c r="BS75" s="117"/>
      <c r="BT75" s="50"/>
      <c r="BU75" s="117"/>
      <c r="BV75" s="50"/>
      <c r="BW75" s="117"/>
      <c r="BX75" s="50"/>
      <c r="BY75" s="117"/>
      <c r="BZ75" s="50"/>
      <c r="CA75" s="117"/>
      <c r="CB75" s="50"/>
      <c r="CC75" s="52"/>
      <c r="CD75" s="117"/>
      <c r="CE75" s="50"/>
      <c r="CF75" s="117"/>
      <c r="CG75" s="50"/>
      <c r="CH75" s="117"/>
      <c r="CI75" s="50"/>
      <c r="CJ75" s="117"/>
      <c r="CK75" s="50"/>
      <c r="CL75" s="117"/>
      <c r="CM75" s="50"/>
      <c r="CN75" s="52"/>
      <c r="CO75" s="117"/>
      <c r="CP75" s="50"/>
      <c r="CQ75" s="117"/>
      <c r="CR75" s="50"/>
      <c r="CS75" s="117"/>
      <c r="CT75" s="50"/>
      <c r="CU75" s="117"/>
      <c r="CV75" s="50"/>
      <c r="CW75" s="117"/>
      <c r="CX75" s="50"/>
      <c r="CY75" s="52"/>
      <c r="CZ75" s="117"/>
      <c r="DA75" s="50"/>
      <c r="DB75" s="117"/>
      <c r="DC75" s="50"/>
      <c r="DD75" s="117"/>
      <c r="DE75" s="50"/>
      <c r="DF75" s="117"/>
      <c r="DG75" s="50"/>
      <c r="DH75" s="117"/>
      <c r="DI75" s="50"/>
      <c r="DJ75" s="52"/>
      <c r="DK75" s="117"/>
      <c r="DL75" s="50"/>
      <c r="DM75" s="117"/>
      <c r="DN75" s="50"/>
    </row>
    <row r="76" spans="1:118" x14ac:dyDescent="0.2">
      <c r="A76" s="52" t="s">
        <v>50</v>
      </c>
      <c r="B76" s="196">
        <f>INDEX($10:$10,1,MATCH($A76,$7:$7,0))-INDEX($E$12:$DN$77,MATCH($A76,$A$12:$A$77,0),MATCH($A76,$E$7:$DN$7,0))</f>
        <v>111434</v>
      </c>
      <c r="C76" s="196">
        <f t="shared" ref="C76:C77" si="21">SUM(E76,G76,I76,K76,M76,P76,R76,T76,V76,X76,AA76,AC76,AE76,AG76,AI76,AL76,AN76,AP76,AR76,AT76,AW76,AY76,BA76,BC76,BE76,BH76,BJ76,BL76,BN76,BP76,BS76,BU76,BW76,BY76,CA76,CD76,CF76,CH76,CJ76,CL76,CO76,CQ76,CS76,CU76,CW76,CZ76,DB76,DD76,DF76,DH76,DK76,DM76)-INDEX($E$12:$DN$77,MATCH($A76,$A$12:$A$77,0),MATCH($A76,$E$7:$DN$7,0))</f>
        <v>106409</v>
      </c>
      <c r="D76" s="196">
        <f t="shared" ref="D76:D77" si="22">C76-B76</f>
        <v>-5025</v>
      </c>
      <c r="E76" s="117">
        <v>432</v>
      </c>
      <c r="F76" s="50">
        <v>297</v>
      </c>
      <c r="G76" s="117">
        <v>1645</v>
      </c>
      <c r="H76" s="50">
        <v>971</v>
      </c>
      <c r="I76" s="117">
        <v>1328</v>
      </c>
      <c r="J76" s="50">
        <v>768</v>
      </c>
      <c r="K76" s="117">
        <v>1373</v>
      </c>
      <c r="L76" s="50">
        <v>1946</v>
      </c>
      <c r="M76" s="117">
        <v>4618</v>
      </c>
      <c r="N76" s="50">
        <v>1554</v>
      </c>
      <c r="O76" s="52" t="s">
        <v>50</v>
      </c>
      <c r="P76" s="117">
        <v>2728</v>
      </c>
      <c r="Q76" s="50">
        <v>1146</v>
      </c>
      <c r="R76" s="117">
        <v>136</v>
      </c>
      <c r="S76" s="50">
        <v>146</v>
      </c>
      <c r="T76" s="117">
        <v>0</v>
      </c>
      <c r="U76" s="50">
        <v>216</v>
      </c>
      <c r="V76" s="117">
        <v>0</v>
      </c>
      <c r="W76" s="50">
        <v>216</v>
      </c>
      <c r="X76" s="117">
        <v>4177</v>
      </c>
      <c r="Y76" s="50">
        <v>1341</v>
      </c>
      <c r="Z76" s="52" t="s">
        <v>50</v>
      </c>
      <c r="AA76" s="117">
        <v>1668</v>
      </c>
      <c r="AB76" s="50">
        <v>767</v>
      </c>
      <c r="AC76" s="117">
        <v>577</v>
      </c>
      <c r="AD76" s="50">
        <v>560</v>
      </c>
      <c r="AE76" s="117">
        <v>794</v>
      </c>
      <c r="AF76" s="50">
        <v>514</v>
      </c>
      <c r="AG76" s="117">
        <v>26280</v>
      </c>
      <c r="AH76" s="50">
        <v>4181</v>
      </c>
      <c r="AI76" s="117">
        <v>1503</v>
      </c>
      <c r="AJ76" s="50">
        <v>713</v>
      </c>
      <c r="AK76" s="52" t="s">
        <v>50</v>
      </c>
      <c r="AL76" s="117">
        <v>3024</v>
      </c>
      <c r="AM76" s="50">
        <v>1251</v>
      </c>
      <c r="AN76" s="117">
        <v>382</v>
      </c>
      <c r="AO76" s="50">
        <v>255</v>
      </c>
      <c r="AP76" s="117">
        <v>809</v>
      </c>
      <c r="AQ76" s="50">
        <v>708</v>
      </c>
      <c r="AR76" s="117">
        <v>971</v>
      </c>
      <c r="AS76" s="50">
        <v>529</v>
      </c>
      <c r="AT76" s="117">
        <v>178</v>
      </c>
      <c r="AU76" s="50">
        <v>215</v>
      </c>
      <c r="AV76" s="52" t="s">
        <v>50</v>
      </c>
      <c r="AW76" s="117">
        <v>1294</v>
      </c>
      <c r="AX76" s="50">
        <v>787</v>
      </c>
      <c r="AY76" s="117">
        <v>719</v>
      </c>
      <c r="AZ76" s="50">
        <v>542</v>
      </c>
      <c r="BA76" s="117">
        <v>4669</v>
      </c>
      <c r="BB76" s="50">
        <v>1352</v>
      </c>
      <c r="BC76" s="117">
        <v>18926</v>
      </c>
      <c r="BD76" s="50">
        <v>2797</v>
      </c>
      <c r="BE76" s="117">
        <v>497</v>
      </c>
      <c r="BF76" s="50">
        <v>543</v>
      </c>
      <c r="BG76" s="52" t="s">
        <v>50</v>
      </c>
      <c r="BH76" s="117">
        <v>3979</v>
      </c>
      <c r="BI76" s="50">
        <v>1542</v>
      </c>
      <c r="BJ76" s="117">
        <v>1527</v>
      </c>
      <c r="BK76" s="50">
        <v>1409</v>
      </c>
      <c r="BL76" s="117">
        <v>323</v>
      </c>
      <c r="BM76" s="50">
        <v>295</v>
      </c>
      <c r="BN76" s="117">
        <v>483</v>
      </c>
      <c r="BO76" s="50">
        <v>292</v>
      </c>
      <c r="BP76" s="117">
        <v>0</v>
      </c>
      <c r="BQ76" s="50">
        <v>216</v>
      </c>
      <c r="BR76" s="52" t="s">
        <v>50</v>
      </c>
      <c r="BS76" s="117">
        <v>365</v>
      </c>
      <c r="BT76" s="50">
        <v>291</v>
      </c>
      <c r="BU76" s="117">
        <v>439</v>
      </c>
      <c r="BV76" s="50">
        <v>575</v>
      </c>
      <c r="BW76" s="117">
        <v>2144</v>
      </c>
      <c r="BX76" s="50">
        <v>849</v>
      </c>
      <c r="BY76" s="117">
        <v>822</v>
      </c>
      <c r="BZ76" s="50">
        <v>520</v>
      </c>
      <c r="CA76" s="117">
        <v>376</v>
      </c>
      <c r="CB76" s="50">
        <v>295</v>
      </c>
      <c r="CC76" s="52" t="s">
        <v>50</v>
      </c>
      <c r="CD76" s="117">
        <v>2225</v>
      </c>
      <c r="CE76" s="50">
        <v>1122</v>
      </c>
      <c r="CF76" s="117">
        <v>358</v>
      </c>
      <c r="CG76" s="50">
        <v>282</v>
      </c>
      <c r="CH76" s="117">
        <v>667</v>
      </c>
      <c r="CI76" s="50">
        <v>493</v>
      </c>
      <c r="CJ76" s="117">
        <v>1590</v>
      </c>
      <c r="CK76" s="50">
        <v>721</v>
      </c>
      <c r="CL76" s="117">
        <v>1218</v>
      </c>
      <c r="CM76" s="50">
        <v>1054</v>
      </c>
      <c r="CN76" s="52" t="s">
        <v>50</v>
      </c>
      <c r="CO76" s="117">
        <v>89</v>
      </c>
      <c r="CP76" s="50">
        <v>148</v>
      </c>
      <c r="CQ76" s="117">
        <v>755</v>
      </c>
      <c r="CR76" s="50">
        <v>640</v>
      </c>
      <c r="CS76" s="117">
        <v>1353</v>
      </c>
      <c r="CT76" s="50">
        <v>1198</v>
      </c>
      <c r="CU76" s="117">
        <v>1483</v>
      </c>
      <c r="CV76" s="50">
        <v>618</v>
      </c>
      <c r="CW76" s="117">
        <v>3854</v>
      </c>
      <c r="CX76" s="50">
        <v>1588</v>
      </c>
      <c r="CY76" s="52" t="s">
        <v>50</v>
      </c>
      <c r="CZ76" s="117">
        <v>303</v>
      </c>
      <c r="DA76" s="50">
        <v>219</v>
      </c>
      <c r="DB76" s="117">
        <v>26</v>
      </c>
      <c r="DC76" s="50">
        <v>44</v>
      </c>
      <c r="DD76" s="117">
        <v>1381</v>
      </c>
      <c r="DE76" s="50">
        <v>655</v>
      </c>
      <c r="DF76" s="117">
        <v>1657</v>
      </c>
      <c r="DG76" s="50">
        <v>941</v>
      </c>
      <c r="DH76" s="117">
        <v>217</v>
      </c>
      <c r="DI76" s="50">
        <v>214</v>
      </c>
      <c r="DJ76" s="52" t="s">
        <v>50</v>
      </c>
      <c r="DK76" s="117">
        <v>682608</v>
      </c>
      <c r="DL76" s="50">
        <v>20672</v>
      </c>
      <c r="DM76" s="117">
        <v>47</v>
      </c>
      <c r="DN76" s="50">
        <v>76</v>
      </c>
    </row>
    <row r="77" spans="1:118" ht="13.5" thickBot="1" x14ac:dyDescent="0.25">
      <c r="A77" s="59" t="s">
        <v>51</v>
      </c>
      <c r="B77" s="201">
        <f>INDEX($10:$10,1,MATCH($A77,$7:$7,0))-INDEX($E$12:$DN$77,MATCH($A77,$A$12:$A$77,0),MATCH($A77,$E$7:$DN$7,0))</f>
        <v>30860</v>
      </c>
      <c r="C77" s="201">
        <f t="shared" si="21"/>
        <v>27320</v>
      </c>
      <c r="D77" s="202">
        <f t="shared" si="22"/>
        <v>-3540</v>
      </c>
      <c r="E77" s="121">
        <v>459</v>
      </c>
      <c r="F77" s="57">
        <v>486</v>
      </c>
      <c r="G77" s="121">
        <v>72</v>
      </c>
      <c r="H77" s="57">
        <v>93</v>
      </c>
      <c r="I77" s="121">
        <v>724</v>
      </c>
      <c r="J77" s="57">
        <v>542</v>
      </c>
      <c r="K77" s="121">
        <v>557</v>
      </c>
      <c r="L77" s="57">
        <v>562</v>
      </c>
      <c r="M77" s="121">
        <v>1709</v>
      </c>
      <c r="N77" s="57">
        <v>690</v>
      </c>
      <c r="O77" s="59" t="s">
        <v>51</v>
      </c>
      <c r="P77" s="121">
        <v>5140</v>
      </c>
      <c r="Q77" s="57">
        <v>1565</v>
      </c>
      <c r="R77" s="121">
        <v>35</v>
      </c>
      <c r="S77" s="57">
        <v>70</v>
      </c>
      <c r="T77" s="121">
        <v>0</v>
      </c>
      <c r="U77" s="57">
        <v>261</v>
      </c>
      <c r="V77" s="121">
        <v>0</v>
      </c>
      <c r="W77" s="57">
        <v>261</v>
      </c>
      <c r="X77" s="121">
        <v>1130</v>
      </c>
      <c r="Y77" s="57">
        <v>686</v>
      </c>
      <c r="Z77" s="59" t="s">
        <v>51</v>
      </c>
      <c r="AA77" s="121">
        <v>479</v>
      </c>
      <c r="AB77" s="57">
        <v>349</v>
      </c>
      <c r="AC77" s="121">
        <v>252</v>
      </c>
      <c r="AD77" s="57">
        <v>398</v>
      </c>
      <c r="AE77" s="121">
        <v>964</v>
      </c>
      <c r="AF77" s="57">
        <v>859</v>
      </c>
      <c r="AG77" s="121">
        <v>759</v>
      </c>
      <c r="AH77" s="57">
        <v>465</v>
      </c>
      <c r="AI77" s="121">
        <v>33</v>
      </c>
      <c r="AJ77" s="57">
        <v>54</v>
      </c>
      <c r="AK77" s="59" t="s">
        <v>51</v>
      </c>
      <c r="AL77" s="121">
        <v>707</v>
      </c>
      <c r="AM77" s="57">
        <v>547</v>
      </c>
      <c r="AN77" s="121">
        <v>540</v>
      </c>
      <c r="AO77" s="57">
        <v>414</v>
      </c>
      <c r="AP77" s="121">
        <v>98</v>
      </c>
      <c r="AQ77" s="57">
        <v>178</v>
      </c>
      <c r="AR77" s="121">
        <v>151</v>
      </c>
      <c r="AS77" s="57">
        <v>242</v>
      </c>
      <c r="AT77" s="121">
        <v>0</v>
      </c>
      <c r="AU77" s="57">
        <v>261</v>
      </c>
      <c r="AV77" s="59" t="s">
        <v>51</v>
      </c>
      <c r="AW77" s="121">
        <v>210</v>
      </c>
      <c r="AX77" s="57">
        <v>348</v>
      </c>
      <c r="AY77" s="121">
        <v>0</v>
      </c>
      <c r="AZ77" s="57">
        <v>261</v>
      </c>
      <c r="BA77" s="121">
        <v>789</v>
      </c>
      <c r="BB77" s="57">
        <v>518</v>
      </c>
      <c r="BC77" s="121">
        <v>346</v>
      </c>
      <c r="BD77" s="57">
        <v>422</v>
      </c>
      <c r="BE77" s="121">
        <v>429</v>
      </c>
      <c r="BF77" s="57">
        <v>644</v>
      </c>
      <c r="BG77" s="59" t="s">
        <v>51</v>
      </c>
      <c r="BH77" s="121">
        <v>296</v>
      </c>
      <c r="BI77" s="57">
        <v>382</v>
      </c>
      <c r="BJ77" s="121">
        <v>1348</v>
      </c>
      <c r="BK77" s="57">
        <v>656</v>
      </c>
      <c r="BL77" s="121">
        <v>512</v>
      </c>
      <c r="BM77" s="57">
        <v>274</v>
      </c>
      <c r="BN77" s="121">
        <v>1215</v>
      </c>
      <c r="BO77" s="57">
        <v>942</v>
      </c>
      <c r="BP77" s="121">
        <v>0</v>
      </c>
      <c r="BQ77" s="57">
        <v>261</v>
      </c>
      <c r="BR77" s="59" t="s">
        <v>51</v>
      </c>
      <c r="BS77" s="121">
        <v>32</v>
      </c>
      <c r="BT77" s="57">
        <v>53</v>
      </c>
      <c r="BU77" s="121">
        <v>66</v>
      </c>
      <c r="BV77" s="57">
        <v>105</v>
      </c>
      <c r="BW77" s="121">
        <v>131</v>
      </c>
      <c r="BX77" s="57">
        <v>163</v>
      </c>
      <c r="BY77" s="121">
        <v>242</v>
      </c>
      <c r="BZ77" s="57">
        <v>228</v>
      </c>
      <c r="CA77" s="121">
        <v>267</v>
      </c>
      <c r="CB77" s="57">
        <v>264</v>
      </c>
      <c r="CC77" s="59" t="s">
        <v>51</v>
      </c>
      <c r="CD77" s="121">
        <v>834</v>
      </c>
      <c r="CE77" s="57">
        <v>593</v>
      </c>
      <c r="CF77" s="121">
        <v>171</v>
      </c>
      <c r="CG77" s="57">
        <v>173</v>
      </c>
      <c r="CH77" s="121">
        <v>601</v>
      </c>
      <c r="CI77" s="57">
        <v>520</v>
      </c>
      <c r="CJ77" s="121">
        <v>398</v>
      </c>
      <c r="CK77" s="57">
        <v>237</v>
      </c>
      <c r="CL77" s="121">
        <v>0</v>
      </c>
      <c r="CM77" s="57">
        <v>261</v>
      </c>
      <c r="CN77" s="59" t="s">
        <v>51</v>
      </c>
      <c r="CO77" s="121">
        <v>0</v>
      </c>
      <c r="CP77" s="57">
        <v>261</v>
      </c>
      <c r="CQ77" s="121">
        <v>0</v>
      </c>
      <c r="CR77" s="57">
        <v>261</v>
      </c>
      <c r="CS77" s="121">
        <v>731</v>
      </c>
      <c r="CT77" s="57">
        <v>596</v>
      </c>
      <c r="CU77" s="121">
        <v>177</v>
      </c>
      <c r="CV77" s="57">
        <v>239</v>
      </c>
      <c r="CW77" s="121">
        <v>1054</v>
      </c>
      <c r="CX77" s="57">
        <v>626</v>
      </c>
      <c r="CY77" s="59" t="s">
        <v>51</v>
      </c>
      <c r="CZ77" s="121">
        <v>2957</v>
      </c>
      <c r="DA77" s="57">
        <v>1363</v>
      </c>
      <c r="DB77" s="121">
        <v>0</v>
      </c>
      <c r="DC77" s="57">
        <v>261</v>
      </c>
      <c r="DD77" s="121">
        <v>0</v>
      </c>
      <c r="DE77" s="57">
        <v>261</v>
      </c>
      <c r="DF77" s="121">
        <v>526</v>
      </c>
      <c r="DG77" s="57">
        <v>389</v>
      </c>
      <c r="DH77" s="121">
        <v>0</v>
      </c>
      <c r="DI77" s="57">
        <v>261</v>
      </c>
      <c r="DJ77" s="59" t="s">
        <v>51</v>
      </c>
      <c r="DK77" s="121">
        <v>179</v>
      </c>
      <c r="DL77" s="57">
        <v>158</v>
      </c>
      <c r="DM77" s="121">
        <v>65556</v>
      </c>
      <c r="DN77" s="57">
        <v>5755</v>
      </c>
    </row>
    <row r="78" spans="1:118" x14ac:dyDescent="0.2">
      <c r="A78" s="6" t="s">
        <v>54</v>
      </c>
      <c r="B78" s="6"/>
      <c r="C78" s="6"/>
      <c r="D78" s="6"/>
      <c r="E78" s="7"/>
      <c r="F78" s="8"/>
      <c r="G78" s="7"/>
      <c r="H78" s="8"/>
      <c r="I78" s="7"/>
      <c r="J78" s="8"/>
      <c r="K78" s="7"/>
      <c r="L78" s="8"/>
      <c r="M78" s="7"/>
      <c r="N78" s="8"/>
      <c r="O78" s="6" t="s">
        <v>54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6" t="s">
        <v>54</v>
      </c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6" t="s">
        <v>54</v>
      </c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6" t="s">
        <v>54</v>
      </c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6" t="s">
        <v>54</v>
      </c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6" t="s">
        <v>54</v>
      </c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6" t="s">
        <v>54</v>
      </c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6" t="s">
        <v>54</v>
      </c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6" t="s">
        <v>54</v>
      </c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6" t="s">
        <v>54</v>
      </c>
      <c r="DK78" s="7"/>
      <c r="DL78" s="7"/>
    </row>
    <row r="79" spans="1:118" x14ac:dyDescent="0.2">
      <c r="A79" s="61" t="s">
        <v>142</v>
      </c>
      <c r="B79" s="61"/>
      <c r="C79" s="61"/>
      <c r="D79" s="61"/>
      <c r="E79" s="124"/>
      <c r="G79" s="124"/>
      <c r="I79" s="124"/>
      <c r="K79" s="124"/>
      <c r="M79" s="124"/>
      <c r="O79" s="61" t="s">
        <v>142</v>
      </c>
      <c r="P79" s="124"/>
      <c r="Q79" s="124"/>
      <c r="R79" s="124"/>
      <c r="S79" s="124"/>
      <c r="T79" s="124"/>
      <c r="U79" s="124"/>
      <c r="V79" s="124"/>
      <c r="W79" s="124"/>
      <c r="X79" s="124"/>
      <c r="Y79" s="124"/>
      <c r="Z79" s="61" t="s">
        <v>142</v>
      </c>
      <c r="AA79" s="124"/>
      <c r="AB79" s="124"/>
      <c r="AC79" s="124"/>
      <c r="AD79" s="124"/>
      <c r="AE79" s="124"/>
      <c r="AF79" s="124"/>
      <c r="AG79" s="124"/>
      <c r="AH79" s="124"/>
      <c r="AI79" s="124"/>
      <c r="AJ79" s="124"/>
      <c r="AK79" s="61" t="s">
        <v>142</v>
      </c>
      <c r="AL79" s="124"/>
      <c r="AM79" s="124"/>
      <c r="AN79" s="124"/>
      <c r="AO79" s="124"/>
      <c r="AP79" s="124"/>
      <c r="AQ79" s="124"/>
      <c r="AR79" s="124"/>
      <c r="AS79" s="124"/>
      <c r="AT79" s="124"/>
      <c r="AU79" s="124"/>
      <c r="AV79" s="61" t="s">
        <v>142</v>
      </c>
      <c r="AW79" s="124"/>
      <c r="AX79" s="124"/>
      <c r="AY79" s="124"/>
      <c r="AZ79" s="124"/>
      <c r="BA79" s="124"/>
      <c r="BB79" s="124"/>
      <c r="BC79" s="124"/>
      <c r="BD79" s="124"/>
      <c r="BE79" s="124"/>
      <c r="BF79" s="124"/>
      <c r="BG79" s="61" t="s">
        <v>142</v>
      </c>
      <c r="BH79" s="124"/>
      <c r="BI79" s="124"/>
      <c r="BJ79" s="124"/>
      <c r="BK79" s="124"/>
      <c r="BL79" s="124"/>
      <c r="BM79" s="124"/>
      <c r="BN79" s="124"/>
      <c r="BO79" s="124"/>
      <c r="BP79" s="124"/>
      <c r="BQ79" s="124"/>
      <c r="BR79" s="61" t="s">
        <v>142</v>
      </c>
      <c r="BS79" s="124"/>
      <c r="BT79" s="124"/>
      <c r="BU79" s="124"/>
      <c r="BV79" s="124"/>
      <c r="BW79" s="124"/>
      <c r="BX79" s="124"/>
      <c r="BY79" s="124"/>
      <c r="BZ79" s="124"/>
      <c r="CA79" s="124"/>
      <c r="CB79" s="124"/>
      <c r="CC79" s="61" t="s">
        <v>142</v>
      </c>
      <c r="CD79" s="124"/>
      <c r="CE79" s="124"/>
      <c r="CF79" s="124"/>
      <c r="CG79" s="124"/>
      <c r="CH79" s="124"/>
      <c r="CI79" s="124"/>
      <c r="CJ79" s="124"/>
      <c r="CK79" s="124"/>
      <c r="CL79" s="124"/>
      <c r="CM79" s="124"/>
      <c r="CN79" s="61" t="s">
        <v>142</v>
      </c>
      <c r="CO79" s="124"/>
      <c r="CP79" s="124"/>
      <c r="CQ79" s="124"/>
      <c r="CR79" s="124"/>
      <c r="CS79" s="124"/>
      <c r="CT79" s="124"/>
      <c r="CU79" s="124"/>
      <c r="CV79" s="124"/>
      <c r="CW79" s="124"/>
      <c r="CX79" s="124"/>
      <c r="CY79" s="61" t="s">
        <v>142</v>
      </c>
      <c r="CZ79" s="124"/>
      <c r="DA79" s="124"/>
      <c r="DB79" s="124"/>
      <c r="DC79" s="124"/>
      <c r="DD79" s="124"/>
      <c r="DE79" s="124"/>
      <c r="DF79" s="124"/>
      <c r="DG79" s="124"/>
      <c r="DH79" s="124"/>
      <c r="DI79" s="124"/>
      <c r="DJ79" s="61" t="s">
        <v>142</v>
      </c>
      <c r="DK79" s="124"/>
      <c r="DL79" s="124"/>
    </row>
    <row r="80" spans="1:118" x14ac:dyDescent="0.2">
      <c r="A80" s="61" t="s">
        <v>55</v>
      </c>
      <c r="B80" s="61"/>
      <c r="C80" s="61"/>
      <c r="D80" s="61"/>
      <c r="E80" s="7"/>
      <c r="F80" s="8"/>
      <c r="G80" s="7"/>
      <c r="H80" s="8"/>
      <c r="I80" s="7"/>
      <c r="J80" s="8"/>
      <c r="K80" s="7"/>
      <c r="L80" s="8"/>
      <c r="M80" s="7"/>
      <c r="N80" s="8"/>
      <c r="O80" s="61" t="s">
        <v>55</v>
      </c>
      <c r="P80" s="7"/>
      <c r="Q80" s="7"/>
      <c r="R80" s="7"/>
      <c r="S80" s="7"/>
      <c r="T80" s="7"/>
      <c r="U80" s="7"/>
      <c r="V80" s="7"/>
      <c r="W80" s="7"/>
      <c r="X80" s="7"/>
      <c r="Y80" s="7"/>
      <c r="Z80" s="61" t="s">
        <v>55</v>
      </c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61" t="s">
        <v>55</v>
      </c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61" t="s">
        <v>55</v>
      </c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61" t="s">
        <v>55</v>
      </c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61" t="s">
        <v>55</v>
      </c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61" t="s">
        <v>55</v>
      </c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61" t="s">
        <v>55</v>
      </c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61" t="s">
        <v>55</v>
      </c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61" t="s">
        <v>55</v>
      </c>
      <c r="DK80" s="7"/>
      <c r="DL80" s="7"/>
    </row>
    <row r="81" spans="1:114" x14ac:dyDescent="0.2">
      <c r="A81" s="46" t="s">
        <v>139</v>
      </c>
      <c r="O81" s="46" t="s">
        <v>139</v>
      </c>
      <c r="Z81" s="46" t="s">
        <v>139</v>
      </c>
      <c r="AK81" s="46" t="s">
        <v>139</v>
      </c>
      <c r="AV81" s="46" t="s">
        <v>139</v>
      </c>
      <c r="BG81" s="46" t="s">
        <v>139</v>
      </c>
      <c r="BR81" s="46" t="s">
        <v>139</v>
      </c>
      <c r="CC81" s="46" t="s">
        <v>139</v>
      </c>
      <c r="CN81" s="46" t="s">
        <v>139</v>
      </c>
      <c r="CY81" s="46" t="s">
        <v>139</v>
      </c>
      <c r="DJ81" s="46" t="s">
        <v>139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A80"/>
  <sheetViews>
    <sheetView workbookViewId="0">
      <selection activeCell="D21" sqref="D21:D22"/>
    </sheetView>
  </sheetViews>
  <sheetFormatPr defaultRowHeight="12.75" x14ac:dyDescent="0.2"/>
  <cols>
    <col min="1" max="4" width="19.85546875" style="46" customWidth="1"/>
    <col min="5" max="5" width="10" style="46" customWidth="1"/>
    <col min="6" max="6" width="10" style="47" customWidth="1"/>
    <col min="7" max="7" width="10" style="46" customWidth="1"/>
    <col min="8" max="8" width="10" style="47" customWidth="1"/>
    <col min="9" max="9" width="10" style="46" customWidth="1"/>
    <col min="10" max="10" width="10" style="47" customWidth="1"/>
    <col min="11" max="11" width="10" style="46" customWidth="1"/>
    <col min="12" max="12" width="10" style="47" customWidth="1"/>
    <col min="13" max="13" width="10" style="46" customWidth="1"/>
    <col min="14" max="14" width="10" style="47" customWidth="1"/>
    <col min="15" max="15" width="19.85546875" style="46" customWidth="1"/>
    <col min="16" max="25" width="10" style="46" customWidth="1"/>
    <col min="26" max="26" width="19.85546875" style="46" customWidth="1"/>
    <col min="27" max="36" width="10" style="46" customWidth="1"/>
    <col min="37" max="37" width="19.85546875" style="46" customWidth="1"/>
    <col min="38" max="47" width="10" style="46" customWidth="1"/>
    <col min="48" max="48" width="19.85546875" style="46" customWidth="1"/>
    <col min="49" max="58" width="10" style="46" customWidth="1"/>
    <col min="59" max="59" width="19.85546875" style="46" customWidth="1"/>
    <col min="60" max="69" width="10" style="46" customWidth="1"/>
    <col min="70" max="70" width="19.85546875" style="46" customWidth="1"/>
    <col min="71" max="80" width="10" style="46" customWidth="1"/>
    <col min="81" max="81" width="19.85546875" style="46" customWidth="1"/>
    <col min="82" max="91" width="10" style="46" customWidth="1"/>
    <col min="92" max="92" width="19.85546875" style="46" customWidth="1"/>
    <col min="93" max="102" width="10" style="46" customWidth="1"/>
    <col min="103" max="103" width="19.85546875" style="46" customWidth="1"/>
    <col min="104" max="113" width="10" style="46" customWidth="1"/>
    <col min="114" max="114" width="19.85546875" style="46" customWidth="1"/>
    <col min="115" max="118" width="10" style="46" customWidth="1"/>
    <col min="119" max="259" width="9.140625" style="46"/>
    <col min="260" max="260" width="19.85546875" style="46" customWidth="1"/>
    <col min="261" max="270" width="10" style="46" customWidth="1"/>
    <col min="271" max="271" width="19.85546875" style="46" customWidth="1"/>
    <col min="272" max="281" width="10" style="46" customWidth="1"/>
    <col min="282" max="282" width="19.85546875" style="46" customWidth="1"/>
    <col min="283" max="292" width="10" style="46" customWidth="1"/>
    <col min="293" max="293" width="19.85546875" style="46" customWidth="1"/>
    <col min="294" max="303" width="10" style="46" customWidth="1"/>
    <col min="304" max="304" width="19.85546875" style="46" customWidth="1"/>
    <col min="305" max="314" width="10" style="46" customWidth="1"/>
    <col min="315" max="315" width="19.85546875" style="46" customWidth="1"/>
    <col min="316" max="325" width="10" style="46" customWidth="1"/>
    <col min="326" max="326" width="19.85546875" style="46" customWidth="1"/>
    <col min="327" max="336" width="10" style="46" customWidth="1"/>
    <col min="337" max="337" width="19.85546875" style="46" customWidth="1"/>
    <col min="338" max="347" width="10" style="46" customWidth="1"/>
    <col min="348" max="348" width="19.85546875" style="46" customWidth="1"/>
    <col min="349" max="358" width="10" style="46" customWidth="1"/>
    <col min="359" max="359" width="19.85546875" style="46" customWidth="1"/>
    <col min="360" max="369" width="10" style="46" customWidth="1"/>
    <col min="370" max="370" width="19.85546875" style="46" customWidth="1"/>
    <col min="371" max="374" width="10" style="46" customWidth="1"/>
    <col min="375" max="515" width="9.140625" style="46"/>
    <col min="516" max="516" width="19.85546875" style="46" customWidth="1"/>
    <col min="517" max="526" width="10" style="46" customWidth="1"/>
    <col min="527" max="527" width="19.85546875" style="46" customWidth="1"/>
    <col min="528" max="537" width="10" style="46" customWidth="1"/>
    <col min="538" max="538" width="19.85546875" style="46" customWidth="1"/>
    <col min="539" max="548" width="10" style="46" customWidth="1"/>
    <col min="549" max="549" width="19.85546875" style="46" customWidth="1"/>
    <col min="550" max="559" width="10" style="46" customWidth="1"/>
    <col min="560" max="560" width="19.85546875" style="46" customWidth="1"/>
    <col min="561" max="570" width="10" style="46" customWidth="1"/>
    <col min="571" max="571" width="19.85546875" style="46" customWidth="1"/>
    <col min="572" max="581" width="10" style="46" customWidth="1"/>
    <col min="582" max="582" width="19.85546875" style="46" customWidth="1"/>
    <col min="583" max="592" width="10" style="46" customWidth="1"/>
    <col min="593" max="593" width="19.85546875" style="46" customWidth="1"/>
    <col min="594" max="603" width="10" style="46" customWidth="1"/>
    <col min="604" max="604" width="19.85546875" style="46" customWidth="1"/>
    <col min="605" max="614" width="10" style="46" customWidth="1"/>
    <col min="615" max="615" width="19.85546875" style="46" customWidth="1"/>
    <col min="616" max="625" width="10" style="46" customWidth="1"/>
    <col min="626" max="626" width="19.85546875" style="46" customWidth="1"/>
    <col min="627" max="630" width="10" style="46" customWidth="1"/>
    <col min="631" max="771" width="9.140625" style="46"/>
    <col min="772" max="772" width="19.85546875" style="46" customWidth="1"/>
    <col min="773" max="782" width="10" style="46" customWidth="1"/>
    <col min="783" max="783" width="19.85546875" style="46" customWidth="1"/>
    <col min="784" max="793" width="10" style="46" customWidth="1"/>
    <col min="794" max="794" width="19.85546875" style="46" customWidth="1"/>
    <col min="795" max="804" width="10" style="46" customWidth="1"/>
    <col min="805" max="805" width="19.85546875" style="46" customWidth="1"/>
    <col min="806" max="815" width="10" style="46" customWidth="1"/>
    <col min="816" max="816" width="19.85546875" style="46" customWidth="1"/>
    <col min="817" max="826" width="10" style="46" customWidth="1"/>
    <col min="827" max="827" width="19.85546875" style="46" customWidth="1"/>
    <col min="828" max="837" width="10" style="46" customWidth="1"/>
    <col min="838" max="838" width="19.85546875" style="46" customWidth="1"/>
    <col min="839" max="848" width="10" style="46" customWidth="1"/>
    <col min="849" max="849" width="19.85546875" style="46" customWidth="1"/>
    <col min="850" max="859" width="10" style="46" customWidth="1"/>
    <col min="860" max="860" width="19.85546875" style="46" customWidth="1"/>
    <col min="861" max="870" width="10" style="46" customWidth="1"/>
    <col min="871" max="871" width="19.85546875" style="46" customWidth="1"/>
    <col min="872" max="881" width="10" style="46" customWidth="1"/>
    <col min="882" max="882" width="19.85546875" style="46" customWidth="1"/>
    <col min="883" max="886" width="10" style="46" customWidth="1"/>
    <col min="887" max="1027" width="9.140625" style="46"/>
    <col min="1028" max="1028" width="19.85546875" style="46" customWidth="1"/>
    <col min="1029" max="1038" width="10" style="46" customWidth="1"/>
    <col min="1039" max="1039" width="19.85546875" style="46" customWidth="1"/>
    <col min="1040" max="1049" width="10" style="46" customWidth="1"/>
    <col min="1050" max="1050" width="19.85546875" style="46" customWidth="1"/>
    <col min="1051" max="1060" width="10" style="46" customWidth="1"/>
    <col min="1061" max="1061" width="19.85546875" style="46" customWidth="1"/>
    <col min="1062" max="1071" width="10" style="46" customWidth="1"/>
    <col min="1072" max="1072" width="19.85546875" style="46" customWidth="1"/>
    <col min="1073" max="1082" width="10" style="46" customWidth="1"/>
    <col min="1083" max="1083" width="19.85546875" style="46" customWidth="1"/>
    <col min="1084" max="1093" width="10" style="46" customWidth="1"/>
    <col min="1094" max="1094" width="19.85546875" style="46" customWidth="1"/>
    <col min="1095" max="1104" width="10" style="46" customWidth="1"/>
    <col min="1105" max="1105" width="19.85546875" style="46" customWidth="1"/>
    <col min="1106" max="1115" width="10" style="46" customWidth="1"/>
    <col min="1116" max="1116" width="19.85546875" style="46" customWidth="1"/>
    <col min="1117" max="1126" width="10" style="46" customWidth="1"/>
    <col min="1127" max="1127" width="19.85546875" style="46" customWidth="1"/>
    <col min="1128" max="1137" width="10" style="46" customWidth="1"/>
    <col min="1138" max="1138" width="19.85546875" style="46" customWidth="1"/>
    <col min="1139" max="1142" width="10" style="46" customWidth="1"/>
    <col min="1143" max="1283" width="9.140625" style="46"/>
    <col min="1284" max="1284" width="19.85546875" style="46" customWidth="1"/>
    <col min="1285" max="1294" width="10" style="46" customWidth="1"/>
    <col min="1295" max="1295" width="19.85546875" style="46" customWidth="1"/>
    <col min="1296" max="1305" width="10" style="46" customWidth="1"/>
    <col min="1306" max="1306" width="19.85546875" style="46" customWidth="1"/>
    <col min="1307" max="1316" width="10" style="46" customWidth="1"/>
    <col min="1317" max="1317" width="19.85546875" style="46" customWidth="1"/>
    <col min="1318" max="1327" width="10" style="46" customWidth="1"/>
    <col min="1328" max="1328" width="19.85546875" style="46" customWidth="1"/>
    <col min="1329" max="1338" width="10" style="46" customWidth="1"/>
    <col min="1339" max="1339" width="19.85546875" style="46" customWidth="1"/>
    <col min="1340" max="1349" width="10" style="46" customWidth="1"/>
    <col min="1350" max="1350" width="19.85546875" style="46" customWidth="1"/>
    <col min="1351" max="1360" width="10" style="46" customWidth="1"/>
    <col min="1361" max="1361" width="19.85546875" style="46" customWidth="1"/>
    <col min="1362" max="1371" width="10" style="46" customWidth="1"/>
    <col min="1372" max="1372" width="19.85546875" style="46" customWidth="1"/>
    <col min="1373" max="1382" width="10" style="46" customWidth="1"/>
    <col min="1383" max="1383" width="19.85546875" style="46" customWidth="1"/>
    <col min="1384" max="1393" width="10" style="46" customWidth="1"/>
    <col min="1394" max="1394" width="19.85546875" style="46" customWidth="1"/>
    <col min="1395" max="1398" width="10" style="46" customWidth="1"/>
    <col min="1399" max="1539" width="9.140625" style="46"/>
    <col min="1540" max="1540" width="19.85546875" style="46" customWidth="1"/>
    <col min="1541" max="1550" width="10" style="46" customWidth="1"/>
    <col min="1551" max="1551" width="19.85546875" style="46" customWidth="1"/>
    <col min="1552" max="1561" width="10" style="46" customWidth="1"/>
    <col min="1562" max="1562" width="19.85546875" style="46" customWidth="1"/>
    <col min="1563" max="1572" width="10" style="46" customWidth="1"/>
    <col min="1573" max="1573" width="19.85546875" style="46" customWidth="1"/>
    <col min="1574" max="1583" width="10" style="46" customWidth="1"/>
    <col min="1584" max="1584" width="19.85546875" style="46" customWidth="1"/>
    <col min="1585" max="1594" width="10" style="46" customWidth="1"/>
    <col min="1595" max="1595" width="19.85546875" style="46" customWidth="1"/>
    <col min="1596" max="1605" width="10" style="46" customWidth="1"/>
    <col min="1606" max="1606" width="19.85546875" style="46" customWidth="1"/>
    <col min="1607" max="1616" width="10" style="46" customWidth="1"/>
    <col min="1617" max="1617" width="19.85546875" style="46" customWidth="1"/>
    <col min="1618" max="1627" width="10" style="46" customWidth="1"/>
    <col min="1628" max="1628" width="19.85546875" style="46" customWidth="1"/>
    <col min="1629" max="1638" width="10" style="46" customWidth="1"/>
    <col min="1639" max="1639" width="19.85546875" style="46" customWidth="1"/>
    <col min="1640" max="1649" width="10" style="46" customWidth="1"/>
    <col min="1650" max="1650" width="19.85546875" style="46" customWidth="1"/>
    <col min="1651" max="1654" width="10" style="46" customWidth="1"/>
    <col min="1655" max="1795" width="9.140625" style="46"/>
    <col min="1796" max="1796" width="19.85546875" style="46" customWidth="1"/>
    <col min="1797" max="1806" width="10" style="46" customWidth="1"/>
    <col min="1807" max="1807" width="19.85546875" style="46" customWidth="1"/>
    <col min="1808" max="1817" width="10" style="46" customWidth="1"/>
    <col min="1818" max="1818" width="19.85546875" style="46" customWidth="1"/>
    <col min="1819" max="1828" width="10" style="46" customWidth="1"/>
    <col min="1829" max="1829" width="19.85546875" style="46" customWidth="1"/>
    <col min="1830" max="1839" width="10" style="46" customWidth="1"/>
    <col min="1840" max="1840" width="19.85546875" style="46" customWidth="1"/>
    <col min="1841" max="1850" width="10" style="46" customWidth="1"/>
    <col min="1851" max="1851" width="19.85546875" style="46" customWidth="1"/>
    <col min="1852" max="1861" width="10" style="46" customWidth="1"/>
    <col min="1862" max="1862" width="19.85546875" style="46" customWidth="1"/>
    <col min="1863" max="1872" width="10" style="46" customWidth="1"/>
    <col min="1873" max="1873" width="19.85546875" style="46" customWidth="1"/>
    <col min="1874" max="1883" width="10" style="46" customWidth="1"/>
    <col min="1884" max="1884" width="19.85546875" style="46" customWidth="1"/>
    <col min="1885" max="1894" width="10" style="46" customWidth="1"/>
    <col min="1895" max="1895" width="19.85546875" style="46" customWidth="1"/>
    <col min="1896" max="1905" width="10" style="46" customWidth="1"/>
    <col min="1906" max="1906" width="19.85546875" style="46" customWidth="1"/>
    <col min="1907" max="1910" width="10" style="46" customWidth="1"/>
    <col min="1911" max="2051" width="9.140625" style="46"/>
    <col min="2052" max="2052" width="19.85546875" style="46" customWidth="1"/>
    <col min="2053" max="2062" width="10" style="46" customWidth="1"/>
    <col min="2063" max="2063" width="19.85546875" style="46" customWidth="1"/>
    <col min="2064" max="2073" width="10" style="46" customWidth="1"/>
    <col min="2074" max="2074" width="19.85546875" style="46" customWidth="1"/>
    <col min="2075" max="2084" width="10" style="46" customWidth="1"/>
    <col min="2085" max="2085" width="19.85546875" style="46" customWidth="1"/>
    <col min="2086" max="2095" width="10" style="46" customWidth="1"/>
    <col min="2096" max="2096" width="19.85546875" style="46" customWidth="1"/>
    <col min="2097" max="2106" width="10" style="46" customWidth="1"/>
    <col min="2107" max="2107" width="19.85546875" style="46" customWidth="1"/>
    <col min="2108" max="2117" width="10" style="46" customWidth="1"/>
    <col min="2118" max="2118" width="19.85546875" style="46" customWidth="1"/>
    <col min="2119" max="2128" width="10" style="46" customWidth="1"/>
    <col min="2129" max="2129" width="19.85546875" style="46" customWidth="1"/>
    <col min="2130" max="2139" width="10" style="46" customWidth="1"/>
    <col min="2140" max="2140" width="19.85546875" style="46" customWidth="1"/>
    <col min="2141" max="2150" width="10" style="46" customWidth="1"/>
    <col min="2151" max="2151" width="19.85546875" style="46" customWidth="1"/>
    <col min="2152" max="2161" width="10" style="46" customWidth="1"/>
    <col min="2162" max="2162" width="19.85546875" style="46" customWidth="1"/>
    <col min="2163" max="2166" width="10" style="46" customWidth="1"/>
    <col min="2167" max="2307" width="9.140625" style="46"/>
    <col min="2308" max="2308" width="19.85546875" style="46" customWidth="1"/>
    <col min="2309" max="2318" width="10" style="46" customWidth="1"/>
    <col min="2319" max="2319" width="19.85546875" style="46" customWidth="1"/>
    <col min="2320" max="2329" width="10" style="46" customWidth="1"/>
    <col min="2330" max="2330" width="19.85546875" style="46" customWidth="1"/>
    <col min="2331" max="2340" width="10" style="46" customWidth="1"/>
    <col min="2341" max="2341" width="19.85546875" style="46" customWidth="1"/>
    <col min="2342" max="2351" width="10" style="46" customWidth="1"/>
    <col min="2352" max="2352" width="19.85546875" style="46" customWidth="1"/>
    <col min="2353" max="2362" width="10" style="46" customWidth="1"/>
    <col min="2363" max="2363" width="19.85546875" style="46" customWidth="1"/>
    <col min="2364" max="2373" width="10" style="46" customWidth="1"/>
    <col min="2374" max="2374" width="19.85546875" style="46" customWidth="1"/>
    <col min="2375" max="2384" width="10" style="46" customWidth="1"/>
    <col min="2385" max="2385" width="19.85546875" style="46" customWidth="1"/>
    <col min="2386" max="2395" width="10" style="46" customWidth="1"/>
    <col min="2396" max="2396" width="19.85546875" style="46" customWidth="1"/>
    <col min="2397" max="2406" width="10" style="46" customWidth="1"/>
    <col min="2407" max="2407" width="19.85546875" style="46" customWidth="1"/>
    <col min="2408" max="2417" width="10" style="46" customWidth="1"/>
    <col min="2418" max="2418" width="19.85546875" style="46" customWidth="1"/>
    <col min="2419" max="2422" width="10" style="46" customWidth="1"/>
    <col min="2423" max="2563" width="9.140625" style="46"/>
    <col min="2564" max="2564" width="19.85546875" style="46" customWidth="1"/>
    <col min="2565" max="2574" width="10" style="46" customWidth="1"/>
    <col min="2575" max="2575" width="19.85546875" style="46" customWidth="1"/>
    <col min="2576" max="2585" width="10" style="46" customWidth="1"/>
    <col min="2586" max="2586" width="19.85546875" style="46" customWidth="1"/>
    <col min="2587" max="2596" width="10" style="46" customWidth="1"/>
    <col min="2597" max="2597" width="19.85546875" style="46" customWidth="1"/>
    <col min="2598" max="2607" width="10" style="46" customWidth="1"/>
    <col min="2608" max="2608" width="19.85546875" style="46" customWidth="1"/>
    <col min="2609" max="2618" width="10" style="46" customWidth="1"/>
    <col min="2619" max="2619" width="19.85546875" style="46" customWidth="1"/>
    <col min="2620" max="2629" width="10" style="46" customWidth="1"/>
    <col min="2630" max="2630" width="19.85546875" style="46" customWidth="1"/>
    <col min="2631" max="2640" width="10" style="46" customWidth="1"/>
    <col min="2641" max="2641" width="19.85546875" style="46" customWidth="1"/>
    <col min="2642" max="2651" width="10" style="46" customWidth="1"/>
    <col min="2652" max="2652" width="19.85546875" style="46" customWidth="1"/>
    <col min="2653" max="2662" width="10" style="46" customWidth="1"/>
    <col min="2663" max="2663" width="19.85546875" style="46" customWidth="1"/>
    <col min="2664" max="2673" width="10" style="46" customWidth="1"/>
    <col min="2674" max="2674" width="19.85546875" style="46" customWidth="1"/>
    <col min="2675" max="2678" width="10" style="46" customWidth="1"/>
    <col min="2679" max="2819" width="9.140625" style="46"/>
    <col min="2820" max="2820" width="19.85546875" style="46" customWidth="1"/>
    <col min="2821" max="2830" width="10" style="46" customWidth="1"/>
    <col min="2831" max="2831" width="19.85546875" style="46" customWidth="1"/>
    <col min="2832" max="2841" width="10" style="46" customWidth="1"/>
    <col min="2842" max="2842" width="19.85546875" style="46" customWidth="1"/>
    <col min="2843" max="2852" width="10" style="46" customWidth="1"/>
    <col min="2853" max="2853" width="19.85546875" style="46" customWidth="1"/>
    <col min="2854" max="2863" width="10" style="46" customWidth="1"/>
    <col min="2864" max="2864" width="19.85546875" style="46" customWidth="1"/>
    <col min="2865" max="2874" width="10" style="46" customWidth="1"/>
    <col min="2875" max="2875" width="19.85546875" style="46" customWidth="1"/>
    <col min="2876" max="2885" width="10" style="46" customWidth="1"/>
    <col min="2886" max="2886" width="19.85546875" style="46" customWidth="1"/>
    <col min="2887" max="2896" width="10" style="46" customWidth="1"/>
    <col min="2897" max="2897" width="19.85546875" style="46" customWidth="1"/>
    <col min="2898" max="2907" width="10" style="46" customWidth="1"/>
    <col min="2908" max="2908" width="19.85546875" style="46" customWidth="1"/>
    <col min="2909" max="2918" width="10" style="46" customWidth="1"/>
    <col min="2919" max="2919" width="19.85546875" style="46" customWidth="1"/>
    <col min="2920" max="2929" width="10" style="46" customWidth="1"/>
    <col min="2930" max="2930" width="19.85546875" style="46" customWidth="1"/>
    <col min="2931" max="2934" width="10" style="46" customWidth="1"/>
    <col min="2935" max="3075" width="9.140625" style="46"/>
    <col min="3076" max="3076" width="19.85546875" style="46" customWidth="1"/>
    <col min="3077" max="3086" width="10" style="46" customWidth="1"/>
    <col min="3087" max="3087" width="19.85546875" style="46" customWidth="1"/>
    <col min="3088" max="3097" width="10" style="46" customWidth="1"/>
    <col min="3098" max="3098" width="19.85546875" style="46" customWidth="1"/>
    <col min="3099" max="3108" width="10" style="46" customWidth="1"/>
    <col min="3109" max="3109" width="19.85546875" style="46" customWidth="1"/>
    <col min="3110" max="3119" width="10" style="46" customWidth="1"/>
    <col min="3120" max="3120" width="19.85546875" style="46" customWidth="1"/>
    <col min="3121" max="3130" width="10" style="46" customWidth="1"/>
    <col min="3131" max="3131" width="19.85546875" style="46" customWidth="1"/>
    <col min="3132" max="3141" width="10" style="46" customWidth="1"/>
    <col min="3142" max="3142" width="19.85546875" style="46" customWidth="1"/>
    <col min="3143" max="3152" width="10" style="46" customWidth="1"/>
    <col min="3153" max="3153" width="19.85546875" style="46" customWidth="1"/>
    <col min="3154" max="3163" width="10" style="46" customWidth="1"/>
    <col min="3164" max="3164" width="19.85546875" style="46" customWidth="1"/>
    <col min="3165" max="3174" width="10" style="46" customWidth="1"/>
    <col min="3175" max="3175" width="19.85546875" style="46" customWidth="1"/>
    <col min="3176" max="3185" width="10" style="46" customWidth="1"/>
    <col min="3186" max="3186" width="19.85546875" style="46" customWidth="1"/>
    <col min="3187" max="3190" width="10" style="46" customWidth="1"/>
    <col min="3191" max="3331" width="9.140625" style="46"/>
    <col min="3332" max="3332" width="19.85546875" style="46" customWidth="1"/>
    <col min="3333" max="3342" width="10" style="46" customWidth="1"/>
    <col min="3343" max="3343" width="19.85546875" style="46" customWidth="1"/>
    <col min="3344" max="3353" width="10" style="46" customWidth="1"/>
    <col min="3354" max="3354" width="19.85546875" style="46" customWidth="1"/>
    <col min="3355" max="3364" width="10" style="46" customWidth="1"/>
    <col min="3365" max="3365" width="19.85546875" style="46" customWidth="1"/>
    <col min="3366" max="3375" width="10" style="46" customWidth="1"/>
    <col min="3376" max="3376" width="19.85546875" style="46" customWidth="1"/>
    <col min="3377" max="3386" width="10" style="46" customWidth="1"/>
    <col min="3387" max="3387" width="19.85546875" style="46" customWidth="1"/>
    <col min="3388" max="3397" width="10" style="46" customWidth="1"/>
    <col min="3398" max="3398" width="19.85546875" style="46" customWidth="1"/>
    <col min="3399" max="3408" width="10" style="46" customWidth="1"/>
    <col min="3409" max="3409" width="19.85546875" style="46" customWidth="1"/>
    <col min="3410" max="3419" width="10" style="46" customWidth="1"/>
    <col min="3420" max="3420" width="19.85546875" style="46" customWidth="1"/>
    <col min="3421" max="3430" width="10" style="46" customWidth="1"/>
    <col min="3431" max="3431" width="19.85546875" style="46" customWidth="1"/>
    <col min="3432" max="3441" width="10" style="46" customWidth="1"/>
    <col min="3442" max="3442" width="19.85546875" style="46" customWidth="1"/>
    <col min="3443" max="3446" width="10" style="46" customWidth="1"/>
    <col min="3447" max="3587" width="9.140625" style="46"/>
    <col min="3588" max="3588" width="19.85546875" style="46" customWidth="1"/>
    <col min="3589" max="3598" width="10" style="46" customWidth="1"/>
    <col min="3599" max="3599" width="19.85546875" style="46" customWidth="1"/>
    <col min="3600" max="3609" width="10" style="46" customWidth="1"/>
    <col min="3610" max="3610" width="19.85546875" style="46" customWidth="1"/>
    <col min="3611" max="3620" width="10" style="46" customWidth="1"/>
    <col min="3621" max="3621" width="19.85546875" style="46" customWidth="1"/>
    <col min="3622" max="3631" width="10" style="46" customWidth="1"/>
    <col min="3632" max="3632" width="19.85546875" style="46" customWidth="1"/>
    <col min="3633" max="3642" width="10" style="46" customWidth="1"/>
    <col min="3643" max="3643" width="19.85546875" style="46" customWidth="1"/>
    <col min="3644" max="3653" width="10" style="46" customWidth="1"/>
    <col min="3654" max="3654" width="19.85546875" style="46" customWidth="1"/>
    <col min="3655" max="3664" width="10" style="46" customWidth="1"/>
    <col min="3665" max="3665" width="19.85546875" style="46" customWidth="1"/>
    <col min="3666" max="3675" width="10" style="46" customWidth="1"/>
    <col min="3676" max="3676" width="19.85546875" style="46" customWidth="1"/>
    <col min="3677" max="3686" width="10" style="46" customWidth="1"/>
    <col min="3687" max="3687" width="19.85546875" style="46" customWidth="1"/>
    <col min="3688" max="3697" width="10" style="46" customWidth="1"/>
    <col min="3698" max="3698" width="19.85546875" style="46" customWidth="1"/>
    <col min="3699" max="3702" width="10" style="46" customWidth="1"/>
    <col min="3703" max="3843" width="9.140625" style="46"/>
    <col min="3844" max="3844" width="19.85546875" style="46" customWidth="1"/>
    <col min="3845" max="3854" width="10" style="46" customWidth="1"/>
    <col min="3855" max="3855" width="19.85546875" style="46" customWidth="1"/>
    <col min="3856" max="3865" width="10" style="46" customWidth="1"/>
    <col min="3866" max="3866" width="19.85546875" style="46" customWidth="1"/>
    <col min="3867" max="3876" width="10" style="46" customWidth="1"/>
    <col min="3877" max="3877" width="19.85546875" style="46" customWidth="1"/>
    <col min="3878" max="3887" width="10" style="46" customWidth="1"/>
    <col min="3888" max="3888" width="19.85546875" style="46" customWidth="1"/>
    <col min="3889" max="3898" width="10" style="46" customWidth="1"/>
    <col min="3899" max="3899" width="19.85546875" style="46" customWidth="1"/>
    <col min="3900" max="3909" width="10" style="46" customWidth="1"/>
    <col min="3910" max="3910" width="19.85546875" style="46" customWidth="1"/>
    <col min="3911" max="3920" width="10" style="46" customWidth="1"/>
    <col min="3921" max="3921" width="19.85546875" style="46" customWidth="1"/>
    <col min="3922" max="3931" width="10" style="46" customWidth="1"/>
    <col min="3932" max="3932" width="19.85546875" style="46" customWidth="1"/>
    <col min="3933" max="3942" width="10" style="46" customWidth="1"/>
    <col min="3943" max="3943" width="19.85546875" style="46" customWidth="1"/>
    <col min="3944" max="3953" width="10" style="46" customWidth="1"/>
    <col min="3954" max="3954" width="19.85546875" style="46" customWidth="1"/>
    <col min="3955" max="3958" width="10" style="46" customWidth="1"/>
    <col min="3959" max="4099" width="9.140625" style="46"/>
    <col min="4100" max="4100" width="19.85546875" style="46" customWidth="1"/>
    <col min="4101" max="4110" width="10" style="46" customWidth="1"/>
    <col min="4111" max="4111" width="19.85546875" style="46" customWidth="1"/>
    <col min="4112" max="4121" width="10" style="46" customWidth="1"/>
    <col min="4122" max="4122" width="19.85546875" style="46" customWidth="1"/>
    <col min="4123" max="4132" width="10" style="46" customWidth="1"/>
    <col min="4133" max="4133" width="19.85546875" style="46" customWidth="1"/>
    <col min="4134" max="4143" width="10" style="46" customWidth="1"/>
    <col min="4144" max="4144" width="19.85546875" style="46" customWidth="1"/>
    <col min="4145" max="4154" width="10" style="46" customWidth="1"/>
    <col min="4155" max="4155" width="19.85546875" style="46" customWidth="1"/>
    <col min="4156" max="4165" width="10" style="46" customWidth="1"/>
    <col min="4166" max="4166" width="19.85546875" style="46" customWidth="1"/>
    <col min="4167" max="4176" width="10" style="46" customWidth="1"/>
    <col min="4177" max="4177" width="19.85546875" style="46" customWidth="1"/>
    <col min="4178" max="4187" width="10" style="46" customWidth="1"/>
    <col min="4188" max="4188" width="19.85546875" style="46" customWidth="1"/>
    <col min="4189" max="4198" width="10" style="46" customWidth="1"/>
    <col min="4199" max="4199" width="19.85546875" style="46" customWidth="1"/>
    <col min="4200" max="4209" width="10" style="46" customWidth="1"/>
    <col min="4210" max="4210" width="19.85546875" style="46" customWidth="1"/>
    <col min="4211" max="4214" width="10" style="46" customWidth="1"/>
    <col min="4215" max="4355" width="9.140625" style="46"/>
    <col min="4356" max="4356" width="19.85546875" style="46" customWidth="1"/>
    <col min="4357" max="4366" width="10" style="46" customWidth="1"/>
    <col min="4367" max="4367" width="19.85546875" style="46" customWidth="1"/>
    <col min="4368" max="4377" width="10" style="46" customWidth="1"/>
    <col min="4378" max="4378" width="19.85546875" style="46" customWidth="1"/>
    <col min="4379" max="4388" width="10" style="46" customWidth="1"/>
    <col min="4389" max="4389" width="19.85546875" style="46" customWidth="1"/>
    <col min="4390" max="4399" width="10" style="46" customWidth="1"/>
    <col min="4400" max="4400" width="19.85546875" style="46" customWidth="1"/>
    <col min="4401" max="4410" width="10" style="46" customWidth="1"/>
    <col min="4411" max="4411" width="19.85546875" style="46" customWidth="1"/>
    <col min="4412" max="4421" width="10" style="46" customWidth="1"/>
    <col min="4422" max="4422" width="19.85546875" style="46" customWidth="1"/>
    <col min="4423" max="4432" width="10" style="46" customWidth="1"/>
    <col min="4433" max="4433" width="19.85546875" style="46" customWidth="1"/>
    <col min="4434" max="4443" width="10" style="46" customWidth="1"/>
    <col min="4444" max="4444" width="19.85546875" style="46" customWidth="1"/>
    <col min="4445" max="4454" width="10" style="46" customWidth="1"/>
    <col min="4455" max="4455" width="19.85546875" style="46" customWidth="1"/>
    <col min="4456" max="4465" width="10" style="46" customWidth="1"/>
    <col min="4466" max="4466" width="19.85546875" style="46" customWidth="1"/>
    <col min="4467" max="4470" width="10" style="46" customWidth="1"/>
    <col min="4471" max="4611" width="9.140625" style="46"/>
    <col min="4612" max="4612" width="19.85546875" style="46" customWidth="1"/>
    <col min="4613" max="4622" width="10" style="46" customWidth="1"/>
    <col min="4623" max="4623" width="19.85546875" style="46" customWidth="1"/>
    <col min="4624" max="4633" width="10" style="46" customWidth="1"/>
    <col min="4634" max="4634" width="19.85546875" style="46" customWidth="1"/>
    <col min="4635" max="4644" width="10" style="46" customWidth="1"/>
    <col min="4645" max="4645" width="19.85546875" style="46" customWidth="1"/>
    <col min="4646" max="4655" width="10" style="46" customWidth="1"/>
    <col min="4656" max="4656" width="19.85546875" style="46" customWidth="1"/>
    <col min="4657" max="4666" width="10" style="46" customWidth="1"/>
    <col min="4667" max="4667" width="19.85546875" style="46" customWidth="1"/>
    <col min="4668" max="4677" width="10" style="46" customWidth="1"/>
    <col min="4678" max="4678" width="19.85546875" style="46" customWidth="1"/>
    <col min="4679" max="4688" width="10" style="46" customWidth="1"/>
    <col min="4689" max="4689" width="19.85546875" style="46" customWidth="1"/>
    <col min="4690" max="4699" width="10" style="46" customWidth="1"/>
    <col min="4700" max="4700" width="19.85546875" style="46" customWidth="1"/>
    <col min="4701" max="4710" width="10" style="46" customWidth="1"/>
    <col min="4711" max="4711" width="19.85546875" style="46" customWidth="1"/>
    <col min="4712" max="4721" width="10" style="46" customWidth="1"/>
    <col min="4722" max="4722" width="19.85546875" style="46" customWidth="1"/>
    <col min="4723" max="4726" width="10" style="46" customWidth="1"/>
    <col min="4727" max="4867" width="9.140625" style="46"/>
    <col min="4868" max="4868" width="19.85546875" style="46" customWidth="1"/>
    <col min="4869" max="4878" width="10" style="46" customWidth="1"/>
    <col min="4879" max="4879" width="19.85546875" style="46" customWidth="1"/>
    <col min="4880" max="4889" width="10" style="46" customWidth="1"/>
    <col min="4890" max="4890" width="19.85546875" style="46" customWidth="1"/>
    <col min="4891" max="4900" width="10" style="46" customWidth="1"/>
    <col min="4901" max="4901" width="19.85546875" style="46" customWidth="1"/>
    <col min="4902" max="4911" width="10" style="46" customWidth="1"/>
    <col min="4912" max="4912" width="19.85546875" style="46" customWidth="1"/>
    <col min="4913" max="4922" width="10" style="46" customWidth="1"/>
    <col min="4923" max="4923" width="19.85546875" style="46" customWidth="1"/>
    <col min="4924" max="4933" width="10" style="46" customWidth="1"/>
    <col min="4934" max="4934" width="19.85546875" style="46" customWidth="1"/>
    <col min="4935" max="4944" width="10" style="46" customWidth="1"/>
    <col min="4945" max="4945" width="19.85546875" style="46" customWidth="1"/>
    <col min="4946" max="4955" width="10" style="46" customWidth="1"/>
    <col min="4956" max="4956" width="19.85546875" style="46" customWidth="1"/>
    <col min="4957" max="4966" width="10" style="46" customWidth="1"/>
    <col min="4967" max="4967" width="19.85546875" style="46" customWidth="1"/>
    <col min="4968" max="4977" width="10" style="46" customWidth="1"/>
    <col min="4978" max="4978" width="19.85546875" style="46" customWidth="1"/>
    <col min="4979" max="4982" width="10" style="46" customWidth="1"/>
    <col min="4983" max="5123" width="9.140625" style="46"/>
    <col min="5124" max="5124" width="19.85546875" style="46" customWidth="1"/>
    <col min="5125" max="5134" width="10" style="46" customWidth="1"/>
    <col min="5135" max="5135" width="19.85546875" style="46" customWidth="1"/>
    <col min="5136" max="5145" width="10" style="46" customWidth="1"/>
    <col min="5146" max="5146" width="19.85546875" style="46" customWidth="1"/>
    <col min="5147" max="5156" width="10" style="46" customWidth="1"/>
    <col min="5157" max="5157" width="19.85546875" style="46" customWidth="1"/>
    <col min="5158" max="5167" width="10" style="46" customWidth="1"/>
    <col min="5168" max="5168" width="19.85546875" style="46" customWidth="1"/>
    <col min="5169" max="5178" width="10" style="46" customWidth="1"/>
    <col min="5179" max="5179" width="19.85546875" style="46" customWidth="1"/>
    <col min="5180" max="5189" width="10" style="46" customWidth="1"/>
    <col min="5190" max="5190" width="19.85546875" style="46" customWidth="1"/>
    <col min="5191" max="5200" width="10" style="46" customWidth="1"/>
    <col min="5201" max="5201" width="19.85546875" style="46" customWidth="1"/>
    <col min="5202" max="5211" width="10" style="46" customWidth="1"/>
    <col min="5212" max="5212" width="19.85546875" style="46" customWidth="1"/>
    <col min="5213" max="5222" width="10" style="46" customWidth="1"/>
    <col min="5223" max="5223" width="19.85546875" style="46" customWidth="1"/>
    <col min="5224" max="5233" width="10" style="46" customWidth="1"/>
    <col min="5234" max="5234" width="19.85546875" style="46" customWidth="1"/>
    <col min="5235" max="5238" width="10" style="46" customWidth="1"/>
    <col min="5239" max="5379" width="9.140625" style="46"/>
    <col min="5380" max="5380" width="19.85546875" style="46" customWidth="1"/>
    <col min="5381" max="5390" width="10" style="46" customWidth="1"/>
    <col min="5391" max="5391" width="19.85546875" style="46" customWidth="1"/>
    <col min="5392" max="5401" width="10" style="46" customWidth="1"/>
    <col min="5402" max="5402" width="19.85546875" style="46" customWidth="1"/>
    <col min="5403" max="5412" width="10" style="46" customWidth="1"/>
    <col min="5413" max="5413" width="19.85546875" style="46" customWidth="1"/>
    <col min="5414" max="5423" width="10" style="46" customWidth="1"/>
    <col min="5424" max="5424" width="19.85546875" style="46" customWidth="1"/>
    <col min="5425" max="5434" width="10" style="46" customWidth="1"/>
    <col min="5435" max="5435" width="19.85546875" style="46" customWidth="1"/>
    <col min="5436" max="5445" width="10" style="46" customWidth="1"/>
    <col min="5446" max="5446" width="19.85546875" style="46" customWidth="1"/>
    <col min="5447" max="5456" width="10" style="46" customWidth="1"/>
    <col min="5457" max="5457" width="19.85546875" style="46" customWidth="1"/>
    <col min="5458" max="5467" width="10" style="46" customWidth="1"/>
    <col min="5468" max="5468" width="19.85546875" style="46" customWidth="1"/>
    <col min="5469" max="5478" width="10" style="46" customWidth="1"/>
    <col min="5479" max="5479" width="19.85546875" style="46" customWidth="1"/>
    <col min="5480" max="5489" width="10" style="46" customWidth="1"/>
    <col min="5490" max="5490" width="19.85546875" style="46" customWidth="1"/>
    <col min="5491" max="5494" width="10" style="46" customWidth="1"/>
    <col min="5495" max="5635" width="9.140625" style="46"/>
    <col min="5636" max="5636" width="19.85546875" style="46" customWidth="1"/>
    <col min="5637" max="5646" width="10" style="46" customWidth="1"/>
    <col min="5647" max="5647" width="19.85546875" style="46" customWidth="1"/>
    <col min="5648" max="5657" width="10" style="46" customWidth="1"/>
    <col min="5658" max="5658" width="19.85546875" style="46" customWidth="1"/>
    <col min="5659" max="5668" width="10" style="46" customWidth="1"/>
    <col min="5669" max="5669" width="19.85546875" style="46" customWidth="1"/>
    <col min="5670" max="5679" width="10" style="46" customWidth="1"/>
    <col min="5680" max="5680" width="19.85546875" style="46" customWidth="1"/>
    <col min="5681" max="5690" width="10" style="46" customWidth="1"/>
    <col min="5691" max="5691" width="19.85546875" style="46" customWidth="1"/>
    <col min="5692" max="5701" width="10" style="46" customWidth="1"/>
    <col min="5702" max="5702" width="19.85546875" style="46" customWidth="1"/>
    <col min="5703" max="5712" width="10" style="46" customWidth="1"/>
    <col min="5713" max="5713" width="19.85546875" style="46" customWidth="1"/>
    <col min="5714" max="5723" width="10" style="46" customWidth="1"/>
    <col min="5724" max="5724" width="19.85546875" style="46" customWidth="1"/>
    <col min="5725" max="5734" width="10" style="46" customWidth="1"/>
    <col min="5735" max="5735" width="19.85546875" style="46" customWidth="1"/>
    <col min="5736" max="5745" width="10" style="46" customWidth="1"/>
    <col min="5746" max="5746" width="19.85546875" style="46" customWidth="1"/>
    <col min="5747" max="5750" width="10" style="46" customWidth="1"/>
    <col min="5751" max="5891" width="9.140625" style="46"/>
    <col min="5892" max="5892" width="19.85546875" style="46" customWidth="1"/>
    <col min="5893" max="5902" width="10" style="46" customWidth="1"/>
    <col min="5903" max="5903" width="19.85546875" style="46" customWidth="1"/>
    <col min="5904" max="5913" width="10" style="46" customWidth="1"/>
    <col min="5914" max="5914" width="19.85546875" style="46" customWidth="1"/>
    <col min="5915" max="5924" width="10" style="46" customWidth="1"/>
    <col min="5925" max="5925" width="19.85546875" style="46" customWidth="1"/>
    <col min="5926" max="5935" width="10" style="46" customWidth="1"/>
    <col min="5936" max="5936" width="19.85546875" style="46" customWidth="1"/>
    <col min="5937" max="5946" width="10" style="46" customWidth="1"/>
    <col min="5947" max="5947" width="19.85546875" style="46" customWidth="1"/>
    <col min="5948" max="5957" width="10" style="46" customWidth="1"/>
    <col min="5958" max="5958" width="19.85546875" style="46" customWidth="1"/>
    <col min="5959" max="5968" width="10" style="46" customWidth="1"/>
    <col min="5969" max="5969" width="19.85546875" style="46" customWidth="1"/>
    <col min="5970" max="5979" width="10" style="46" customWidth="1"/>
    <col min="5980" max="5980" width="19.85546875" style="46" customWidth="1"/>
    <col min="5981" max="5990" width="10" style="46" customWidth="1"/>
    <col min="5991" max="5991" width="19.85546875" style="46" customWidth="1"/>
    <col min="5992" max="6001" width="10" style="46" customWidth="1"/>
    <col min="6002" max="6002" width="19.85546875" style="46" customWidth="1"/>
    <col min="6003" max="6006" width="10" style="46" customWidth="1"/>
    <col min="6007" max="6147" width="9.140625" style="46"/>
    <col min="6148" max="6148" width="19.85546875" style="46" customWidth="1"/>
    <col min="6149" max="6158" width="10" style="46" customWidth="1"/>
    <col min="6159" max="6159" width="19.85546875" style="46" customWidth="1"/>
    <col min="6160" max="6169" width="10" style="46" customWidth="1"/>
    <col min="6170" max="6170" width="19.85546875" style="46" customWidth="1"/>
    <col min="6171" max="6180" width="10" style="46" customWidth="1"/>
    <col min="6181" max="6181" width="19.85546875" style="46" customWidth="1"/>
    <col min="6182" max="6191" width="10" style="46" customWidth="1"/>
    <col min="6192" max="6192" width="19.85546875" style="46" customWidth="1"/>
    <col min="6193" max="6202" width="10" style="46" customWidth="1"/>
    <col min="6203" max="6203" width="19.85546875" style="46" customWidth="1"/>
    <col min="6204" max="6213" width="10" style="46" customWidth="1"/>
    <col min="6214" max="6214" width="19.85546875" style="46" customWidth="1"/>
    <col min="6215" max="6224" width="10" style="46" customWidth="1"/>
    <col min="6225" max="6225" width="19.85546875" style="46" customWidth="1"/>
    <col min="6226" max="6235" width="10" style="46" customWidth="1"/>
    <col min="6236" max="6236" width="19.85546875" style="46" customWidth="1"/>
    <col min="6237" max="6246" width="10" style="46" customWidth="1"/>
    <col min="6247" max="6247" width="19.85546875" style="46" customWidth="1"/>
    <col min="6248" max="6257" width="10" style="46" customWidth="1"/>
    <col min="6258" max="6258" width="19.85546875" style="46" customWidth="1"/>
    <col min="6259" max="6262" width="10" style="46" customWidth="1"/>
    <col min="6263" max="6403" width="9.140625" style="46"/>
    <col min="6404" max="6404" width="19.85546875" style="46" customWidth="1"/>
    <col min="6405" max="6414" width="10" style="46" customWidth="1"/>
    <col min="6415" max="6415" width="19.85546875" style="46" customWidth="1"/>
    <col min="6416" max="6425" width="10" style="46" customWidth="1"/>
    <col min="6426" max="6426" width="19.85546875" style="46" customWidth="1"/>
    <col min="6427" max="6436" width="10" style="46" customWidth="1"/>
    <col min="6437" max="6437" width="19.85546875" style="46" customWidth="1"/>
    <col min="6438" max="6447" width="10" style="46" customWidth="1"/>
    <col min="6448" max="6448" width="19.85546875" style="46" customWidth="1"/>
    <col min="6449" max="6458" width="10" style="46" customWidth="1"/>
    <col min="6459" max="6459" width="19.85546875" style="46" customWidth="1"/>
    <col min="6460" max="6469" width="10" style="46" customWidth="1"/>
    <col min="6470" max="6470" width="19.85546875" style="46" customWidth="1"/>
    <col min="6471" max="6480" width="10" style="46" customWidth="1"/>
    <col min="6481" max="6481" width="19.85546875" style="46" customWidth="1"/>
    <col min="6482" max="6491" width="10" style="46" customWidth="1"/>
    <col min="6492" max="6492" width="19.85546875" style="46" customWidth="1"/>
    <col min="6493" max="6502" width="10" style="46" customWidth="1"/>
    <col min="6503" max="6503" width="19.85546875" style="46" customWidth="1"/>
    <col min="6504" max="6513" width="10" style="46" customWidth="1"/>
    <col min="6514" max="6514" width="19.85546875" style="46" customWidth="1"/>
    <col min="6515" max="6518" width="10" style="46" customWidth="1"/>
    <col min="6519" max="6659" width="9.140625" style="46"/>
    <col min="6660" max="6660" width="19.85546875" style="46" customWidth="1"/>
    <col min="6661" max="6670" width="10" style="46" customWidth="1"/>
    <col min="6671" max="6671" width="19.85546875" style="46" customWidth="1"/>
    <col min="6672" max="6681" width="10" style="46" customWidth="1"/>
    <col min="6682" max="6682" width="19.85546875" style="46" customWidth="1"/>
    <col min="6683" max="6692" width="10" style="46" customWidth="1"/>
    <col min="6693" max="6693" width="19.85546875" style="46" customWidth="1"/>
    <col min="6694" max="6703" width="10" style="46" customWidth="1"/>
    <col min="6704" max="6704" width="19.85546875" style="46" customWidth="1"/>
    <col min="6705" max="6714" width="10" style="46" customWidth="1"/>
    <col min="6715" max="6715" width="19.85546875" style="46" customWidth="1"/>
    <col min="6716" max="6725" width="10" style="46" customWidth="1"/>
    <col min="6726" max="6726" width="19.85546875" style="46" customWidth="1"/>
    <col min="6727" max="6736" width="10" style="46" customWidth="1"/>
    <col min="6737" max="6737" width="19.85546875" style="46" customWidth="1"/>
    <col min="6738" max="6747" width="10" style="46" customWidth="1"/>
    <col min="6748" max="6748" width="19.85546875" style="46" customWidth="1"/>
    <col min="6749" max="6758" width="10" style="46" customWidth="1"/>
    <col min="6759" max="6759" width="19.85546875" style="46" customWidth="1"/>
    <col min="6760" max="6769" width="10" style="46" customWidth="1"/>
    <col min="6770" max="6770" width="19.85546875" style="46" customWidth="1"/>
    <col min="6771" max="6774" width="10" style="46" customWidth="1"/>
    <col min="6775" max="6915" width="9.140625" style="46"/>
    <col min="6916" max="6916" width="19.85546875" style="46" customWidth="1"/>
    <col min="6917" max="6926" width="10" style="46" customWidth="1"/>
    <col min="6927" max="6927" width="19.85546875" style="46" customWidth="1"/>
    <col min="6928" max="6937" width="10" style="46" customWidth="1"/>
    <col min="6938" max="6938" width="19.85546875" style="46" customWidth="1"/>
    <col min="6939" max="6948" width="10" style="46" customWidth="1"/>
    <col min="6949" max="6949" width="19.85546875" style="46" customWidth="1"/>
    <col min="6950" max="6959" width="10" style="46" customWidth="1"/>
    <col min="6960" max="6960" width="19.85546875" style="46" customWidth="1"/>
    <col min="6961" max="6970" width="10" style="46" customWidth="1"/>
    <col min="6971" max="6971" width="19.85546875" style="46" customWidth="1"/>
    <col min="6972" max="6981" width="10" style="46" customWidth="1"/>
    <col min="6982" max="6982" width="19.85546875" style="46" customWidth="1"/>
    <col min="6983" max="6992" width="10" style="46" customWidth="1"/>
    <col min="6993" max="6993" width="19.85546875" style="46" customWidth="1"/>
    <col min="6994" max="7003" width="10" style="46" customWidth="1"/>
    <col min="7004" max="7004" width="19.85546875" style="46" customWidth="1"/>
    <col min="7005" max="7014" width="10" style="46" customWidth="1"/>
    <col min="7015" max="7015" width="19.85546875" style="46" customWidth="1"/>
    <col min="7016" max="7025" width="10" style="46" customWidth="1"/>
    <col min="7026" max="7026" width="19.85546875" style="46" customWidth="1"/>
    <col min="7027" max="7030" width="10" style="46" customWidth="1"/>
    <col min="7031" max="7171" width="9.140625" style="46"/>
    <col min="7172" max="7172" width="19.85546875" style="46" customWidth="1"/>
    <col min="7173" max="7182" width="10" style="46" customWidth="1"/>
    <col min="7183" max="7183" width="19.85546875" style="46" customWidth="1"/>
    <col min="7184" max="7193" width="10" style="46" customWidth="1"/>
    <col min="7194" max="7194" width="19.85546875" style="46" customWidth="1"/>
    <col min="7195" max="7204" width="10" style="46" customWidth="1"/>
    <col min="7205" max="7205" width="19.85546875" style="46" customWidth="1"/>
    <col min="7206" max="7215" width="10" style="46" customWidth="1"/>
    <col min="7216" max="7216" width="19.85546875" style="46" customWidth="1"/>
    <col min="7217" max="7226" width="10" style="46" customWidth="1"/>
    <col min="7227" max="7227" width="19.85546875" style="46" customWidth="1"/>
    <col min="7228" max="7237" width="10" style="46" customWidth="1"/>
    <col min="7238" max="7238" width="19.85546875" style="46" customWidth="1"/>
    <col min="7239" max="7248" width="10" style="46" customWidth="1"/>
    <col min="7249" max="7249" width="19.85546875" style="46" customWidth="1"/>
    <col min="7250" max="7259" width="10" style="46" customWidth="1"/>
    <col min="7260" max="7260" width="19.85546875" style="46" customWidth="1"/>
    <col min="7261" max="7270" width="10" style="46" customWidth="1"/>
    <col min="7271" max="7271" width="19.85546875" style="46" customWidth="1"/>
    <col min="7272" max="7281" width="10" style="46" customWidth="1"/>
    <col min="7282" max="7282" width="19.85546875" style="46" customWidth="1"/>
    <col min="7283" max="7286" width="10" style="46" customWidth="1"/>
    <col min="7287" max="7427" width="9.140625" style="46"/>
    <col min="7428" max="7428" width="19.85546875" style="46" customWidth="1"/>
    <col min="7429" max="7438" width="10" style="46" customWidth="1"/>
    <col min="7439" max="7439" width="19.85546875" style="46" customWidth="1"/>
    <col min="7440" max="7449" width="10" style="46" customWidth="1"/>
    <col min="7450" max="7450" width="19.85546875" style="46" customWidth="1"/>
    <col min="7451" max="7460" width="10" style="46" customWidth="1"/>
    <col min="7461" max="7461" width="19.85546875" style="46" customWidth="1"/>
    <col min="7462" max="7471" width="10" style="46" customWidth="1"/>
    <col min="7472" max="7472" width="19.85546875" style="46" customWidth="1"/>
    <col min="7473" max="7482" width="10" style="46" customWidth="1"/>
    <col min="7483" max="7483" width="19.85546875" style="46" customWidth="1"/>
    <col min="7484" max="7493" width="10" style="46" customWidth="1"/>
    <col min="7494" max="7494" width="19.85546875" style="46" customWidth="1"/>
    <col min="7495" max="7504" width="10" style="46" customWidth="1"/>
    <col min="7505" max="7505" width="19.85546875" style="46" customWidth="1"/>
    <col min="7506" max="7515" width="10" style="46" customWidth="1"/>
    <col min="7516" max="7516" width="19.85546875" style="46" customWidth="1"/>
    <col min="7517" max="7526" width="10" style="46" customWidth="1"/>
    <col min="7527" max="7527" width="19.85546875" style="46" customWidth="1"/>
    <col min="7528" max="7537" width="10" style="46" customWidth="1"/>
    <col min="7538" max="7538" width="19.85546875" style="46" customWidth="1"/>
    <col min="7539" max="7542" width="10" style="46" customWidth="1"/>
    <col min="7543" max="7683" width="9.140625" style="46"/>
    <col min="7684" max="7684" width="19.85546875" style="46" customWidth="1"/>
    <col min="7685" max="7694" width="10" style="46" customWidth="1"/>
    <col min="7695" max="7695" width="19.85546875" style="46" customWidth="1"/>
    <col min="7696" max="7705" width="10" style="46" customWidth="1"/>
    <col min="7706" max="7706" width="19.85546875" style="46" customWidth="1"/>
    <col min="7707" max="7716" width="10" style="46" customWidth="1"/>
    <col min="7717" max="7717" width="19.85546875" style="46" customWidth="1"/>
    <col min="7718" max="7727" width="10" style="46" customWidth="1"/>
    <col min="7728" max="7728" width="19.85546875" style="46" customWidth="1"/>
    <col min="7729" max="7738" width="10" style="46" customWidth="1"/>
    <col min="7739" max="7739" width="19.85546875" style="46" customWidth="1"/>
    <col min="7740" max="7749" width="10" style="46" customWidth="1"/>
    <col min="7750" max="7750" width="19.85546875" style="46" customWidth="1"/>
    <col min="7751" max="7760" width="10" style="46" customWidth="1"/>
    <col min="7761" max="7761" width="19.85546875" style="46" customWidth="1"/>
    <col min="7762" max="7771" width="10" style="46" customWidth="1"/>
    <col min="7772" max="7772" width="19.85546875" style="46" customWidth="1"/>
    <col min="7773" max="7782" width="10" style="46" customWidth="1"/>
    <col min="7783" max="7783" width="19.85546875" style="46" customWidth="1"/>
    <col min="7784" max="7793" width="10" style="46" customWidth="1"/>
    <col min="7794" max="7794" width="19.85546875" style="46" customWidth="1"/>
    <col min="7795" max="7798" width="10" style="46" customWidth="1"/>
    <col min="7799" max="7939" width="9.140625" style="46"/>
    <col min="7940" max="7940" width="19.85546875" style="46" customWidth="1"/>
    <col min="7941" max="7950" width="10" style="46" customWidth="1"/>
    <col min="7951" max="7951" width="19.85546875" style="46" customWidth="1"/>
    <col min="7952" max="7961" width="10" style="46" customWidth="1"/>
    <col min="7962" max="7962" width="19.85546875" style="46" customWidth="1"/>
    <col min="7963" max="7972" width="10" style="46" customWidth="1"/>
    <col min="7973" max="7973" width="19.85546875" style="46" customWidth="1"/>
    <col min="7974" max="7983" width="10" style="46" customWidth="1"/>
    <col min="7984" max="7984" width="19.85546875" style="46" customWidth="1"/>
    <col min="7985" max="7994" width="10" style="46" customWidth="1"/>
    <col min="7995" max="7995" width="19.85546875" style="46" customWidth="1"/>
    <col min="7996" max="8005" width="10" style="46" customWidth="1"/>
    <col min="8006" max="8006" width="19.85546875" style="46" customWidth="1"/>
    <col min="8007" max="8016" width="10" style="46" customWidth="1"/>
    <col min="8017" max="8017" width="19.85546875" style="46" customWidth="1"/>
    <col min="8018" max="8027" width="10" style="46" customWidth="1"/>
    <col min="8028" max="8028" width="19.85546875" style="46" customWidth="1"/>
    <col min="8029" max="8038" width="10" style="46" customWidth="1"/>
    <col min="8039" max="8039" width="19.85546875" style="46" customWidth="1"/>
    <col min="8040" max="8049" width="10" style="46" customWidth="1"/>
    <col min="8050" max="8050" width="19.85546875" style="46" customWidth="1"/>
    <col min="8051" max="8054" width="10" style="46" customWidth="1"/>
    <col min="8055" max="8195" width="9.140625" style="46"/>
    <col min="8196" max="8196" width="19.85546875" style="46" customWidth="1"/>
    <col min="8197" max="8206" width="10" style="46" customWidth="1"/>
    <col min="8207" max="8207" width="19.85546875" style="46" customWidth="1"/>
    <col min="8208" max="8217" width="10" style="46" customWidth="1"/>
    <col min="8218" max="8218" width="19.85546875" style="46" customWidth="1"/>
    <col min="8219" max="8228" width="10" style="46" customWidth="1"/>
    <col min="8229" max="8229" width="19.85546875" style="46" customWidth="1"/>
    <col min="8230" max="8239" width="10" style="46" customWidth="1"/>
    <col min="8240" max="8240" width="19.85546875" style="46" customWidth="1"/>
    <col min="8241" max="8250" width="10" style="46" customWidth="1"/>
    <col min="8251" max="8251" width="19.85546875" style="46" customWidth="1"/>
    <col min="8252" max="8261" width="10" style="46" customWidth="1"/>
    <col min="8262" max="8262" width="19.85546875" style="46" customWidth="1"/>
    <col min="8263" max="8272" width="10" style="46" customWidth="1"/>
    <col min="8273" max="8273" width="19.85546875" style="46" customWidth="1"/>
    <col min="8274" max="8283" width="10" style="46" customWidth="1"/>
    <col min="8284" max="8284" width="19.85546875" style="46" customWidth="1"/>
    <col min="8285" max="8294" width="10" style="46" customWidth="1"/>
    <col min="8295" max="8295" width="19.85546875" style="46" customWidth="1"/>
    <col min="8296" max="8305" width="10" style="46" customWidth="1"/>
    <col min="8306" max="8306" width="19.85546875" style="46" customWidth="1"/>
    <col min="8307" max="8310" width="10" style="46" customWidth="1"/>
    <col min="8311" max="8451" width="9.140625" style="46"/>
    <col min="8452" max="8452" width="19.85546875" style="46" customWidth="1"/>
    <col min="8453" max="8462" width="10" style="46" customWidth="1"/>
    <col min="8463" max="8463" width="19.85546875" style="46" customWidth="1"/>
    <col min="8464" max="8473" width="10" style="46" customWidth="1"/>
    <col min="8474" max="8474" width="19.85546875" style="46" customWidth="1"/>
    <col min="8475" max="8484" width="10" style="46" customWidth="1"/>
    <col min="8485" max="8485" width="19.85546875" style="46" customWidth="1"/>
    <col min="8486" max="8495" width="10" style="46" customWidth="1"/>
    <col min="8496" max="8496" width="19.85546875" style="46" customWidth="1"/>
    <col min="8497" max="8506" width="10" style="46" customWidth="1"/>
    <col min="8507" max="8507" width="19.85546875" style="46" customWidth="1"/>
    <col min="8508" max="8517" width="10" style="46" customWidth="1"/>
    <col min="8518" max="8518" width="19.85546875" style="46" customWidth="1"/>
    <col min="8519" max="8528" width="10" style="46" customWidth="1"/>
    <col min="8529" max="8529" width="19.85546875" style="46" customWidth="1"/>
    <col min="8530" max="8539" width="10" style="46" customWidth="1"/>
    <col min="8540" max="8540" width="19.85546875" style="46" customWidth="1"/>
    <col min="8541" max="8550" width="10" style="46" customWidth="1"/>
    <col min="8551" max="8551" width="19.85546875" style="46" customWidth="1"/>
    <col min="8552" max="8561" width="10" style="46" customWidth="1"/>
    <col min="8562" max="8562" width="19.85546875" style="46" customWidth="1"/>
    <col min="8563" max="8566" width="10" style="46" customWidth="1"/>
    <col min="8567" max="8707" width="9.140625" style="46"/>
    <col min="8708" max="8708" width="19.85546875" style="46" customWidth="1"/>
    <col min="8709" max="8718" width="10" style="46" customWidth="1"/>
    <col min="8719" max="8719" width="19.85546875" style="46" customWidth="1"/>
    <col min="8720" max="8729" width="10" style="46" customWidth="1"/>
    <col min="8730" max="8730" width="19.85546875" style="46" customWidth="1"/>
    <col min="8731" max="8740" width="10" style="46" customWidth="1"/>
    <col min="8741" max="8741" width="19.85546875" style="46" customWidth="1"/>
    <col min="8742" max="8751" width="10" style="46" customWidth="1"/>
    <col min="8752" max="8752" width="19.85546875" style="46" customWidth="1"/>
    <col min="8753" max="8762" width="10" style="46" customWidth="1"/>
    <col min="8763" max="8763" width="19.85546875" style="46" customWidth="1"/>
    <col min="8764" max="8773" width="10" style="46" customWidth="1"/>
    <col min="8774" max="8774" width="19.85546875" style="46" customWidth="1"/>
    <col min="8775" max="8784" width="10" style="46" customWidth="1"/>
    <col min="8785" max="8785" width="19.85546875" style="46" customWidth="1"/>
    <col min="8786" max="8795" width="10" style="46" customWidth="1"/>
    <col min="8796" max="8796" width="19.85546875" style="46" customWidth="1"/>
    <col min="8797" max="8806" width="10" style="46" customWidth="1"/>
    <col min="8807" max="8807" width="19.85546875" style="46" customWidth="1"/>
    <col min="8808" max="8817" width="10" style="46" customWidth="1"/>
    <col min="8818" max="8818" width="19.85546875" style="46" customWidth="1"/>
    <col min="8819" max="8822" width="10" style="46" customWidth="1"/>
    <col min="8823" max="8963" width="9.140625" style="46"/>
    <col min="8964" max="8964" width="19.85546875" style="46" customWidth="1"/>
    <col min="8965" max="8974" width="10" style="46" customWidth="1"/>
    <col min="8975" max="8975" width="19.85546875" style="46" customWidth="1"/>
    <col min="8976" max="8985" width="10" style="46" customWidth="1"/>
    <col min="8986" max="8986" width="19.85546875" style="46" customWidth="1"/>
    <col min="8987" max="8996" width="10" style="46" customWidth="1"/>
    <col min="8997" max="8997" width="19.85546875" style="46" customWidth="1"/>
    <col min="8998" max="9007" width="10" style="46" customWidth="1"/>
    <col min="9008" max="9008" width="19.85546875" style="46" customWidth="1"/>
    <col min="9009" max="9018" width="10" style="46" customWidth="1"/>
    <col min="9019" max="9019" width="19.85546875" style="46" customWidth="1"/>
    <col min="9020" max="9029" width="10" style="46" customWidth="1"/>
    <col min="9030" max="9030" width="19.85546875" style="46" customWidth="1"/>
    <col min="9031" max="9040" width="10" style="46" customWidth="1"/>
    <col min="9041" max="9041" width="19.85546875" style="46" customWidth="1"/>
    <col min="9042" max="9051" width="10" style="46" customWidth="1"/>
    <col min="9052" max="9052" width="19.85546875" style="46" customWidth="1"/>
    <col min="9053" max="9062" width="10" style="46" customWidth="1"/>
    <col min="9063" max="9063" width="19.85546875" style="46" customWidth="1"/>
    <col min="9064" max="9073" width="10" style="46" customWidth="1"/>
    <col min="9074" max="9074" width="19.85546875" style="46" customWidth="1"/>
    <col min="9075" max="9078" width="10" style="46" customWidth="1"/>
    <col min="9079" max="9219" width="9.140625" style="46"/>
    <col min="9220" max="9220" width="19.85546875" style="46" customWidth="1"/>
    <col min="9221" max="9230" width="10" style="46" customWidth="1"/>
    <col min="9231" max="9231" width="19.85546875" style="46" customWidth="1"/>
    <col min="9232" max="9241" width="10" style="46" customWidth="1"/>
    <col min="9242" max="9242" width="19.85546875" style="46" customWidth="1"/>
    <col min="9243" max="9252" width="10" style="46" customWidth="1"/>
    <col min="9253" max="9253" width="19.85546875" style="46" customWidth="1"/>
    <col min="9254" max="9263" width="10" style="46" customWidth="1"/>
    <col min="9264" max="9264" width="19.85546875" style="46" customWidth="1"/>
    <col min="9265" max="9274" width="10" style="46" customWidth="1"/>
    <col min="9275" max="9275" width="19.85546875" style="46" customWidth="1"/>
    <col min="9276" max="9285" width="10" style="46" customWidth="1"/>
    <col min="9286" max="9286" width="19.85546875" style="46" customWidth="1"/>
    <col min="9287" max="9296" width="10" style="46" customWidth="1"/>
    <col min="9297" max="9297" width="19.85546875" style="46" customWidth="1"/>
    <col min="9298" max="9307" width="10" style="46" customWidth="1"/>
    <col min="9308" max="9308" width="19.85546875" style="46" customWidth="1"/>
    <col min="9309" max="9318" width="10" style="46" customWidth="1"/>
    <col min="9319" max="9319" width="19.85546875" style="46" customWidth="1"/>
    <col min="9320" max="9329" width="10" style="46" customWidth="1"/>
    <col min="9330" max="9330" width="19.85546875" style="46" customWidth="1"/>
    <col min="9331" max="9334" width="10" style="46" customWidth="1"/>
    <col min="9335" max="9475" width="9.140625" style="46"/>
    <col min="9476" max="9476" width="19.85546875" style="46" customWidth="1"/>
    <col min="9477" max="9486" width="10" style="46" customWidth="1"/>
    <col min="9487" max="9487" width="19.85546875" style="46" customWidth="1"/>
    <col min="9488" max="9497" width="10" style="46" customWidth="1"/>
    <col min="9498" max="9498" width="19.85546875" style="46" customWidth="1"/>
    <col min="9499" max="9508" width="10" style="46" customWidth="1"/>
    <col min="9509" max="9509" width="19.85546875" style="46" customWidth="1"/>
    <col min="9510" max="9519" width="10" style="46" customWidth="1"/>
    <col min="9520" max="9520" width="19.85546875" style="46" customWidth="1"/>
    <col min="9521" max="9530" width="10" style="46" customWidth="1"/>
    <col min="9531" max="9531" width="19.85546875" style="46" customWidth="1"/>
    <col min="9532" max="9541" width="10" style="46" customWidth="1"/>
    <col min="9542" max="9542" width="19.85546875" style="46" customWidth="1"/>
    <col min="9543" max="9552" width="10" style="46" customWidth="1"/>
    <col min="9553" max="9553" width="19.85546875" style="46" customWidth="1"/>
    <col min="9554" max="9563" width="10" style="46" customWidth="1"/>
    <col min="9564" max="9564" width="19.85546875" style="46" customWidth="1"/>
    <col min="9565" max="9574" width="10" style="46" customWidth="1"/>
    <col min="9575" max="9575" width="19.85546875" style="46" customWidth="1"/>
    <col min="9576" max="9585" width="10" style="46" customWidth="1"/>
    <col min="9586" max="9586" width="19.85546875" style="46" customWidth="1"/>
    <col min="9587" max="9590" width="10" style="46" customWidth="1"/>
    <col min="9591" max="9731" width="9.140625" style="46"/>
    <col min="9732" max="9732" width="19.85546875" style="46" customWidth="1"/>
    <col min="9733" max="9742" width="10" style="46" customWidth="1"/>
    <col min="9743" max="9743" width="19.85546875" style="46" customWidth="1"/>
    <col min="9744" max="9753" width="10" style="46" customWidth="1"/>
    <col min="9754" max="9754" width="19.85546875" style="46" customWidth="1"/>
    <col min="9755" max="9764" width="10" style="46" customWidth="1"/>
    <col min="9765" max="9765" width="19.85546875" style="46" customWidth="1"/>
    <col min="9766" max="9775" width="10" style="46" customWidth="1"/>
    <col min="9776" max="9776" width="19.85546875" style="46" customWidth="1"/>
    <col min="9777" max="9786" width="10" style="46" customWidth="1"/>
    <col min="9787" max="9787" width="19.85546875" style="46" customWidth="1"/>
    <col min="9788" max="9797" width="10" style="46" customWidth="1"/>
    <col min="9798" max="9798" width="19.85546875" style="46" customWidth="1"/>
    <col min="9799" max="9808" width="10" style="46" customWidth="1"/>
    <col min="9809" max="9809" width="19.85546875" style="46" customWidth="1"/>
    <col min="9810" max="9819" width="10" style="46" customWidth="1"/>
    <col min="9820" max="9820" width="19.85546875" style="46" customWidth="1"/>
    <col min="9821" max="9830" width="10" style="46" customWidth="1"/>
    <col min="9831" max="9831" width="19.85546875" style="46" customWidth="1"/>
    <col min="9832" max="9841" width="10" style="46" customWidth="1"/>
    <col min="9842" max="9842" width="19.85546875" style="46" customWidth="1"/>
    <col min="9843" max="9846" width="10" style="46" customWidth="1"/>
    <col min="9847" max="9987" width="9.140625" style="46"/>
    <col min="9988" max="9988" width="19.85546875" style="46" customWidth="1"/>
    <col min="9989" max="9998" width="10" style="46" customWidth="1"/>
    <col min="9999" max="9999" width="19.85546875" style="46" customWidth="1"/>
    <col min="10000" max="10009" width="10" style="46" customWidth="1"/>
    <col min="10010" max="10010" width="19.85546875" style="46" customWidth="1"/>
    <col min="10011" max="10020" width="10" style="46" customWidth="1"/>
    <col min="10021" max="10021" width="19.85546875" style="46" customWidth="1"/>
    <col min="10022" max="10031" width="10" style="46" customWidth="1"/>
    <col min="10032" max="10032" width="19.85546875" style="46" customWidth="1"/>
    <col min="10033" max="10042" width="10" style="46" customWidth="1"/>
    <col min="10043" max="10043" width="19.85546875" style="46" customWidth="1"/>
    <col min="10044" max="10053" width="10" style="46" customWidth="1"/>
    <col min="10054" max="10054" width="19.85546875" style="46" customWidth="1"/>
    <col min="10055" max="10064" width="10" style="46" customWidth="1"/>
    <col min="10065" max="10065" width="19.85546875" style="46" customWidth="1"/>
    <col min="10066" max="10075" width="10" style="46" customWidth="1"/>
    <col min="10076" max="10076" width="19.85546875" style="46" customWidth="1"/>
    <col min="10077" max="10086" width="10" style="46" customWidth="1"/>
    <col min="10087" max="10087" width="19.85546875" style="46" customWidth="1"/>
    <col min="10088" max="10097" width="10" style="46" customWidth="1"/>
    <col min="10098" max="10098" width="19.85546875" style="46" customWidth="1"/>
    <col min="10099" max="10102" width="10" style="46" customWidth="1"/>
    <col min="10103" max="10243" width="9.140625" style="46"/>
    <col min="10244" max="10244" width="19.85546875" style="46" customWidth="1"/>
    <col min="10245" max="10254" width="10" style="46" customWidth="1"/>
    <col min="10255" max="10255" width="19.85546875" style="46" customWidth="1"/>
    <col min="10256" max="10265" width="10" style="46" customWidth="1"/>
    <col min="10266" max="10266" width="19.85546875" style="46" customWidth="1"/>
    <col min="10267" max="10276" width="10" style="46" customWidth="1"/>
    <col min="10277" max="10277" width="19.85546875" style="46" customWidth="1"/>
    <col min="10278" max="10287" width="10" style="46" customWidth="1"/>
    <col min="10288" max="10288" width="19.85546875" style="46" customWidth="1"/>
    <col min="10289" max="10298" width="10" style="46" customWidth="1"/>
    <col min="10299" max="10299" width="19.85546875" style="46" customWidth="1"/>
    <col min="10300" max="10309" width="10" style="46" customWidth="1"/>
    <col min="10310" max="10310" width="19.85546875" style="46" customWidth="1"/>
    <col min="10311" max="10320" width="10" style="46" customWidth="1"/>
    <col min="10321" max="10321" width="19.85546875" style="46" customWidth="1"/>
    <col min="10322" max="10331" width="10" style="46" customWidth="1"/>
    <col min="10332" max="10332" width="19.85546875" style="46" customWidth="1"/>
    <col min="10333" max="10342" width="10" style="46" customWidth="1"/>
    <col min="10343" max="10343" width="19.85546875" style="46" customWidth="1"/>
    <col min="10344" max="10353" width="10" style="46" customWidth="1"/>
    <col min="10354" max="10354" width="19.85546875" style="46" customWidth="1"/>
    <col min="10355" max="10358" width="10" style="46" customWidth="1"/>
    <col min="10359" max="10499" width="9.140625" style="46"/>
    <col min="10500" max="10500" width="19.85546875" style="46" customWidth="1"/>
    <col min="10501" max="10510" width="10" style="46" customWidth="1"/>
    <col min="10511" max="10511" width="19.85546875" style="46" customWidth="1"/>
    <col min="10512" max="10521" width="10" style="46" customWidth="1"/>
    <col min="10522" max="10522" width="19.85546875" style="46" customWidth="1"/>
    <col min="10523" max="10532" width="10" style="46" customWidth="1"/>
    <col min="10533" max="10533" width="19.85546875" style="46" customWidth="1"/>
    <col min="10534" max="10543" width="10" style="46" customWidth="1"/>
    <col min="10544" max="10544" width="19.85546875" style="46" customWidth="1"/>
    <col min="10545" max="10554" width="10" style="46" customWidth="1"/>
    <col min="10555" max="10555" width="19.85546875" style="46" customWidth="1"/>
    <col min="10556" max="10565" width="10" style="46" customWidth="1"/>
    <col min="10566" max="10566" width="19.85546875" style="46" customWidth="1"/>
    <col min="10567" max="10576" width="10" style="46" customWidth="1"/>
    <col min="10577" max="10577" width="19.85546875" style="46" customWidth="1"/>
    <col min="10578" max="10587" width="10" style="46" customWidth="1"/>
    <col min="10588" max="10588" width="19.85546875" style="46" customWidth="1"/>
    <col min="10589" max="10598" width="10" style="46" customWidth="1"/>
    <col min="10599" max="10599" width="19.85546875" style="46" customWidth="1"/>
    <col min="10600" max="10609" width="10" style="46" customWidth="1"/>
    <col min="10610" max="10610" width="19.85546875" style="46" customWidth="1"/>
    <col min="10611" max="10614" width="10" style="46" customWidth="1"/>
    <col min="10615" max="10755" width="9.140625" style="46"/>
    <col min="10756" max="10756" width="19.85546875" style="46" customWidth="1"/>
    <col min="10757" max="10766" width="10" style="46" customWidth="1"/>
    <col min="10767" max="10767" width="19.85546875" style="46" customWidth="1"/>
    <col min="10768" max="10777" width="10" style="46" customWidth="1"/>
    <col min="10778" max="10778" width="19.85546875" style="46" customWidth="1"/>
    <col min="10779" max="10788" width="10" style="46" customWidth="1"/>
    <col min="10789" max="10789" width="19.85546875" style="46" customWidth="1"/>
    <col min="10790" max="10799" width="10" style="46" customWidth="1"/>
    <col min="10800" max="10800" width="19.85546875" style="46" customWidth="1"/>
    <col min="10801" max="10810" width="10" style="46" customWidth="1"/>
    <col min="10811" max="10811" width="19.85546875" style="46" customWidth="1"/>
    <col min="10812" max="10821" width="10" style="46" customWidth="1"/>
    <col min="10822" max="10822" width="19.85546875" style="46" customWidth="1"/>
    <col min="10823" max="10832" width="10" style="46" customWidth="1"/>
    <col min="10833" max="10833" width="19.85546875" style="46" customWidth="1"/>
    <col min="10834" max="10843" width="10" style="46" customWidth="1"/>
    <col min="10844" max="10844" width="19.85546875" style="46" customWidth="1"/>
    <col min="10845" max="10854" width="10" style="46" customWidth="1"/>
    <col min="10855" max="10855" width="19.85546875" style="46" customWidth="1"/>
    <col min="10856" max="10865" width="10" style="46" customWidth="1"/>
    <col min="10866" max="10866" width="19.85546875" style="46" customWidth="1"/>
    <col min="10867" max="10870" width="10" style="46" customWidth="1"/>
    <col min="10871" max="11011" width="9.140625" style="46"/>
    <col min="11012" max="11012" width="19.85546875" style="46" customWidth="1"/>
    <col min="11013" max="11022" width="10" style="46" customWidth="1"/>
    <col min="11023" max="11023" width="19.85546875" style="46" customWidth="1"/>
    <col min="11024" max="11033" width="10" style="46" customWidth="1"/>
    <col min="11034" max="11034" width="19.85546875" style="46" customWidth="1"/>
    <col min="11035" max="11044" width="10" style="46" customWidth="1"/>
    <col min="11045" max="11045" width="19.85546875" style="46" customWidth="1"/>
    <col min="11046" max="11055" width="10" style="46" customWidth="1"/>
    <col min="11056" max="11056" width="19.85546875" style="46" customWidth="1"/>
    <col min="11057" max="11066" width="10" style="46" customWidth="1"/>
    <col min="11067" max="11067" width="19.85546875" style="46" customWidth="1"/>
    <col min="11068" max="11077" width="10" style="46" customWidth="1"/>
    <col min="11078" max="11078" width="19.85546875" style="46" customWidth="1"/>
    <col min="11079" max="11088" width="10" style="46" customWidth="1"/>
    <col min="11089" max="11089" width="19.85546875" style="46" customWidth="1"/>
    <col min="11090" max="11099" width="10" style="46" customWidth="1"/>
    <col min="11100" max="11100" width="19.85546875" style="46" customWidth="1"/>
    <col min="11101" max="11110" width="10" style="46" customWidth="1"/>
    <col min="11111" max="11111" width="19.85546875" style="46" customWidth="1"/>
    <col min="11112" max="11121" width="10" style="46" customWidth="1"/>
    <col min="11122" max="11122" width="19.85546875" style="46" customWidth="1"/>
    <col min="11123" max="11126" width="10" style="46" customWidth="1"/>
    <col min="11127" max="11267" width="9.140625" style="46"/>
    <col min="11268" max="11268" width="19.85546875" style="46" customWidth="1"/>
    <col min="11269" max="11278" width="10" style="46" customWidth="1"/>
    <col min="11279" max="11279" width="19.85546875" style="46" customWidth="1"/>
    <col min="11280" max="11289" width="10" style="46" customWidth="1"/>
    <col min="11290" max="11290" width="19.85546875" style="46" customWidth="1"/>
    <col min="11291" max="11300" width="10" style="46" customWidth="1"/>
    <col min="11301" max="11301" width="19.85546875" style="46" customWidth="1"/>
    <col min="11302" max="11311" width="10" style="46" customWidth="1"/>
    <col min="11312" max="11312" width="19.85546875" style="46" customWidth="1"/>
    <col min="11313" max="11322" width="10" style="46" customWidth="1"/>
    <col min="11323" max="11323" width="19.85546875" style="46" customWidth="1"/>
    <col min="11324" max="11333" width="10" style="46" customWidth="1"/>
    <col min="11334" max="11334" width="19.85546875" style="46" customWidth="1"/>
    <col min="11335" max="11344" width="10" style="46" customWidth="1"/>
    <col min="11345" max="11345" width="19.85546875" style="46" customWidth="1"/>
    <col min="11346" max="11355" width="10" style="46" customWidth="1"/>
    <col min="11356" max="11356" width="19.85546875" style="46" customWidth="1"/>
    <col min="11357" max="11366" width="10" style="46" customWidth="1"/>
    <col min="11367" max="11367" width="19.85546875" style="46" customWidth="1"/>
    <col min="11368" max="11377" width="10" style="46" customWidth="1"/>
    <col min="11378" max="11378" width="19.85546875" style="46" customWidth="1"/>
    <col min="11379" max="11382" width="10" style="46" customWidth="1"/>
    <col min="11383" max="11523" width="9.140625" style="46"/>
    <col min="11524" max="11524" width="19.85546875" style="46" customWidth="1"/>
    <col min="11525" max="11534" width="10" style="46" customWidth="1"/>
    <col min="11535" max="11535" width="19.85546875" style="46" customWidth="1"/>
    <col min="11536" max="11545" width="10" style="46" customWidth="1"/>
    <col min="11546" max="11546" width="19.85546875" style="46" customWidth="1"/>
    <col min="11547" max="11556" width="10" style="46" customWidth="1"/>
    <col min="11557" max="11557" width="19.85546875" style="46" customWidth="1"/>
    <col min="11558" max="11567" width="10" style="46" customWidth="1"/>
    <col min="11568" max="11568" width="19.85546875" style="46" customWidth="1"/>
    <col min="11569" max="11578" width="10" style="46" customWidth="1"/>
    <col min="11579" max="11579" width="19.85546875" style="46" customWidth="1"/>
    <col min="11580" max="11589" width="10" style="46" customWidth="1"/>
    <col min="11590" max="11590" width="19.85546875" style="46" customWidth="1"/>
    <col min="11591" max="11600" width="10" style="46" customWidth="1"/>
    <col min="11601" max="11601" width="19.85546875" style="46" customWidth="1"/>
    <col min="11602" max="11611" width="10" style="46" customWidth="1"/>
    <col min="11612" max="11612" width="19.85546875" style="46" customWidth="1"/>
    <col min="11613" max="11622" width="10" style="46" customWidth="1"/>
    <col min="11623" max="11623" width="19.85546875" style="46" customWidth="1"/>
    <col min="11624" max="11633" width="10" style="46" customWidth="1"/>
    <col min="11634" max="11634" width="19.85546875" style="46" customWidth="1"/>
    <col min="11635" max="11638" width="10" style="46" customWidth="1"/>
    <col min="11639" max="11779" width="9.140625" style="46"/>
    <col min="11780" max="11780" width="19.85546875" style="46" customWidth="1"/>
    <col min="11781" max="11790" width="10" style="46" customWidth="1"/>
    <col min="11791" max="11791" width="19.85546875" style="46" customWidth="1"/>
    <col min="11792" max="11801" width="10" style="46" customWidth="1"/>
    <col min="11802" max="11802" width="19.85546875" style="46" customWidth="1"/>
    <col min="11803" max="11812" width="10" style="46" customWidth="1"/>
    <col min="11813" max="11813" width="19.85546875" style="46" customWidth="1"/>
    <col min="11814" max="11823" width="10" style="46" customWidth="1"/>
    <col min="11824" max="11824" width="19.85546875" style="46" customWidth="1"/>
    <col min="11825" max="11834" width="10" style="46" customWidth="1"/>
    <col min="11835" max="11835" width="19.85546875" style="46" customWidth="1"/>
    <col min="11836" max="11845" width="10" style="46" customWidth="1"/>
    <col min="11846" max="11846" width="19.85546875" style="46" customWidth="1"/>
    <col min="11847" max="11856" width="10" style="46" customWidth="1"/>
    <col min="11857" max="11857" width="19.85546875" style="46" customWidth="1"/>
    <col min="11858" max="11867" width="10" style="46" customWidth="1"/>
    <col min="11868" max="11868" width="19.85546875" style="46" customWidth="1"/>
    <col min="11869" max="11878" width="10" style="46" customWidth="1"/>
    <col min="11879" max="11879" width="19.85546875" style="46" customWidth="1"/>
    <col min="11880" max="11889" width="10" style="46" customWidth="1"/>
    <col min="11890" max="11890" width="19.85546875" style="46" customWidth="1"/>
    <col min="11891" max="11894" width="10" style="46" customWidth="1"/>
    <col min="11895" max="12035" width="9.140625" style="46"/>
    <col min="12036" max="12036" width="19.85546875" style="46" customWidth="1"/>
    <col min="12037" max="12046" width="10" style="46" customWidth="1"/>
    <col min="12047" max="12047" width="19.85546875" style="46" customWidth="1"/>
    <col min="12048" max="12057" width="10" style="46" customWidth="1"/>
    <col min="12058" max="12058" width="19.85546875" style="46" customWidth="1"/>
    <col min="12059" max="12068" width="10" style="46" customWidth="1"/>
    <col min="12069" max="12069" width="19.85546875" style="46" customWidth="1"/>
    <col min="12070" max="12079" width="10" style="46" customWidth="1"/>
    <col min="12080" max="12080" width="19.85546875" style="46" customWidth="1"/>
    <col min="12081" max="12090" width="10" style="46" customWidth="1"/>
    <col min="12091" max="12091" width="19.85546875" style="46" customWidth="1"/>
    <col min="12092" max="12101" width="10" style="46" customWidth="1"/>
    <col min="12102" max="12102" width="19.85546875" style="46" customWidth="1"/>
    <col min="12103" max="12112" width="10" style="46" customWidth="1"/>
    <col min="12113" max="12113" width="19.85546875" style="46" customWidth="1"/>
    <col min="12114" max="12123" width="10" style="46" customWidth="1"/>
    <col min="12124" max="12124" width="19.85546875" style="46" customWidth="1"/>
    <col min="12125" max="12134" width="10" style="46" customWidth="1"/>
    <col min="12135" max="12135" width="19.85546875" style="46" customWidth="1"/>
    <col min="12136" max="12145" width="10" style="46" customWidth="1"/>
    <col min="12146" max="12146" width="19.85546875" style="46" customWidth="1"/>
    <col min="12147" max="12150" width="10" style="46" customWidth="1"/>
    <col min="12151" max="12291" width="9.140625" style="46"/>
    <col min="12292" max="12292" width="19.85546875" style="46" customWidth="1"/>
    <col min="12293" max="12302" width="10" style="46" customWidth="1"/>
    <col min="12303" max="12303" width="19.85546875" style="46" customWidth="1"/>
    <col min="12304" max="12313" width="10" style="46" customWidth="1"/>
    <col min="12314" max="12314" width="19.85546875" style="46" customWidth="1"/>
    <col min="12315" max="12324" width="10" style="46" customWidth="1"/>
    <col min="12325" max="12325" width="19.85546875" style="46" customWidth="1"/>
    <col min="12326" max="12335" width="10" style="46" customWidth="1"/>
    <col min="12336" max="12336" width="19.85546875" style="46" customWidth="1"/>
    <col min="12337" max="12346" width="10" style="46" customWidth="1"/>
    <col min="12347" max="12347" width="19.85546875" style="46" customWidth="1"/>
    <col min="12348" max="12357" width="10" style="46" customWidth="1"/>
    <col min="12358" max="12358" width="19.85546875" style="46" customWidth="1"/>
    <col min="12359" max="12368" width="10" style="46" customWidth="1"/>
    <col min="12369" max="12369" width="19.85546875" style="46" customWidth="1"/>
    <col min="12370" max="12379" width="10" style="46" customWidth="1"/>
    <col min="12380" max="12380" width="19.85546875" style="46" customWidth="1"/>
    <col min="12381" max="12390" width="10" style="46" customWidth="1"/>
    <col min="12391" max="12391" width="19.85546875" style="46" customWidth="1"/>
    <col min="12392" max="12401" width="10" style="46" customWidth="1"/>
    <col min="12402" max="12402" width="19.85546875" style="46" customWidth="1"/>
    <col min="12403" max="12406" width="10" style="46" customWidth="1"/>
    <col min="12407" max="12547" width="9.140625" style="46"/>
    <col min="12548" max="12548" width="19.85546875" style="46" customWidth="1"/>
    <col min="12549" max="12558" width="10" style="46" customWidth="1"/>
    <col min="12559" max="12559" width="19.85546875" style="46" customWidth="1"/>
    <col min="12560" max="12569" width="10" style="46" customWidth="1"/>
    <col min="12570" max="12570" width="19.85546875" style="46" customWidth="1"/>
    <col min="12571" max="12580" width="10" style="46" customWidth="1"/>
    <col min="12581" max="12581" width="19.85546875" style="46" customWidth="1"/>
    <col min="12582" max="12591" width="10" style="46" customWidth="1"/>
    <col min="12592" max="12592" width="19.85546875" style="46" customWidth="1"/>
    <col min="12593" max="12602" width="10" style="46" customWidth="1"/>
    <col min="12603" max="12603" width="19.85546875" style="46" customWidth="1"/>
    <col min="12604" max="12613" width="10" style="46" customWidth="1"/>
    <col min="12614" max="12614" width="19.85546875" style="46" customWidth="1"/>
    <col min="12615" max="12624" width="10" style="46" customWidth="1"/>
    <col min="12625" max="12625" width="19.85546875" style="46" customWidth="1"/>
    <col min="12626" max="12635" width="10" style="46" customWidth="1"/>
    <col min="12636" max="12636" width="19.85546875" style="46" customWidth="1"/>
    <col min="12637" max="12646" width="10" style="46" customWidth="1"/>
    <col min="12647" max="12647" width="19.85546875" style="46" customWidth="1"/>
    <col min="12648" max="12657" width="10" style="46" customWidth="1"/>
    <col min="12658" max="12658" width="19.85546875" style="46" customWidth="1"/>
    <col min="12659" max="12662" width="10" style="46" customWidth="1"/>
    <col min="12663" max="12803" width="9.140625" style="46"/>
    <col min="12804" max="12804" width="19.85546875" style="46" customWidth="1"/>
    <col min="12805" max="12814" width="10" style="46" customWidth="1"/>
    <col min="12815" max="12815" width="19.85546875" style="46" customWidth="1"/>
    <col min="12816" max="12825" width="10" style="46" customWidth="1"/>
    <col min="12826" max="12826" width="19.85546875" style="46" customWidth="1"/>
    <col min="12827" max="12836" width="10" style="46" customWidth="1"/>
    <col min="12837" max="12837" width="19.85546875" style="46" customWidth="1"/>
    <col min="12838" max="12847" width="10" style="46" customWidth="1"/>
    <col min="12848" max="12848" width="19.85546875" style="46" customWidth="1"/>
    <col min="12849" max="12858" width="10" style="46" customWidth="1"/>
    <col min="12859" max="12859" width="19.85546875" style="46" customWidth="1"/>
    <col min="12860" max="12869" width="10" style="46" customWidth="1"/>
    <col min="12870" max="12870" width="19.85546875" style="46" customWidth="1"/>
    <col min="12871" max="12880" width="10" style="46" customWidth="1"/>
    <col min="12881" max="12881" width="19.85546875" style="46" customWidth="1"/>
    <col min="12882" max="12891" width="10" style="46" customWidth="1"/>
    <col min="12892" max="12892" width="19.85546875" style="46" customWidth="1"/>
    <col min="12893" max="12902" width="10" style="46" customWidth="1"/>
    <col min="12903" max="12903" width="19.85546875" style="46" customWidth="1"/>
    <col min="12904" max="12913" width="10" style="46" customWidth="1"/>
    <col min="12914" max="12914" width="19.85546875" style="46" customWidth="1"/>
    <col min="12915" max="12918" width="10" style="46" customWidth="1"/>
    <col min="12919" max="13059" width="9.140625" style="46"/>
    <col min="13060" max="13060" width="19.85546875" style="46" customWidth="1"/>
    <col min="13061" max="13070" width="10" style="46" customWidth="1"/>
    <col min="13071" max="13071" width="19.85546875" style="46" customWidth="1"/>
    <col min="13072" max="13081" width="10" style="46" customWidth="1"/>
    <col min="13082" max="13082" width="19.85546875" style="46" customWidth="1"/>
    <col min="13083" max="13092" width="10" style="46" customWidth="1"/>
    <col min="13093" max="13093" width="19.85546875" style="46" customWidth="1"/>
    <col min="13094" max="13103" width="10" style="46" customWidth="1"/>
    <col min="13104" max="13104" width="19.85546875" style="46" customWidth="1"/>
    <col min="13105" max="13114" width="10" style="46" customWidth="1"/>
    <col min="13115" max="13115" width="19.85546875" style="46" customWidth="1"/>
    <col min="13116" max="13125" width="10" style="46" customWidth="1"/>
    <col min="13126" max="13126" width="19.85546875" style="46" customWidth="1"/>
    <col min="13127" max="13136" width="10" style="46" customWidth="1"/>
    <col min="13137" max="13137" width="19.85546875" style="46" customWidth="1"/>
    <col min="13138" max="13147" width="10" style="46" customWidth="1"/>
    <col min="13148" max="13148" width="19.85546875" style="46" customWidth="1"/>
    <col min="13149" max="13158" width="10" style="46" customWidth="1"/>
    <col min="13159" max="13159" width="19.85546875" style="46" customWidth="1"/>
    <col min="13160" max="13169" width="10" style="46" customWidth="1"/>
    <col min="13170" max="13170" width="19.85546875" style="46" customWidth="1"/>
    <col min="13171" max="13174" width="10" style="46" customWidth="1"/>
    <col min="13175" max="13315" width="9.140625" style="46"/>
    <col min="13316" max="13316" width="19.85546875" style="46" customWidth="1"/>
    <col min="13317" max="13326" width="10" style="46" customWidth="1"/>
    <col min="13327" max="13327" width="19.85546875" style="46" customWidth="1"/>
    <col min="13328" max="13337" width="10" style="46" customWidth="1"/>
    <col min="13338" max="13338" width="19.85546875" style="46" customWidth="1"/>
    <col min="13339" max="13348" width="10" style="46" customWidth="1"/>
    <col min="13349" max="13349" width="19.85546875" style="46" customWidth="1"/>
    <col min="13350" max="13359" width="10" style="46" customWidth="1"/>
    <col min="13360" max="13360" width="19.85546875" style="46" customWidth="1"/>
    <col min="13361" max="13370" width="10" style="46" customWidth="1"/>
    <col min="13371" max="13371" width="19.85546875" style="46" customWidth="1"/>
    <col min="13372" max="13381" width="10" style="46" customWidth="1"/>
    <col min="13382" max="13382" width="19.85546875" style="46" customWidth="1"/>
    <col min="13383" max="13392" width="10" style="46" customWidth="1"/>
    <col min="13393" max="13393" width="19.85546875" style="46" customWidth="1"/>
    <col min="13394" max="13403" width="10" style="46" customWidth="1"/>
    <col min="13404" max="13404" width="19.85546875" style="46" customWidth="1"/>
    <col min="13405" max="13414" width="10" style="46" customWidth="1"/>
    <col min="13415" max="13415" width="19.85546875" style="46" customWidth="1"/>
    <col min="13416" max="13425" width="10" style="46" customWidth="1"/>
    <col min="13426" max="13426" width="19.85546875" style="46" customWidth="1"/>
    <col min="13427" max="13430" width="10" style="46" customWidth="1"/>
    <col min="13431" max="13571" width="9.140625" style="46"/>
    <col min="13572" max="13572" width="19.85546875" style="46" customWidth="1"/>
    <col min="13573" max="13582" width="10" style="46" customWidth="1"/>
    <col min="13583" max="13583" width="19.85546875" style="46" customWidth="1"/>
    <col min="13584" max="13593" width="10" style="46" customWidth="1"/>
    <col min="13594" max="13594" width="19.85546875" style="46" customWidth="1"/>
    <col min="13595" max="13604" width="10" style="46" customWidth="1"/>
    <col min="13605" max="13605" width="19.85546875" style="46" customWidth="1"/>
    <col min="13606" max="13615" width="10" style="46" customWidth="1"/>
    <col min="13616" max="13616" width="19.85546875" style="46" customWidth="1"/>
    <col min="13617" max="13626" width="10" style="46" customWidth="1"/>
    <col min="13627" max="13627" width="19.85546875" style="46" customWidth="1"/>
    <col min="13628" max="13637" width="10" style="46" customWidth="1"/>
    <col min="13638" max="13638" width="19.85546875" style="46" customWidth="1"/>
    <col min="13639" max="13648" width="10" style="46" customWidth="1"/>
    <col min="13649" max="13649" width="19.85546875" style="46" customWidth="1"/>
    <col min="13650" max="13659" width="10" style="46" customWidth="1"/>
    <col min="13660" max="13660" width="19.85546875" style="46" customWidth="1"/>
    <col min="13661" max="13670" width="10" style="46" customWidth="1"/>
    <col min="13671" max="13671" width="19.85546875" style="46" customWidth="1"/>
    <col min="13672" max="13681" width="10" style="46" customWidth="1"/>
    <col min="13682" max="13682" width="19.85546875" style="46" customWidth="1"/>
    <col min="13683" max="13686" width="10" style="46" customWidth="1"/>
    <col min="13687" max="13827" width="9.140625" style="46"/>
    <col min="13828" max="13828" width="19.85546875" style="46" customWidth="1"/>
    <col min="13829" max="13838" width="10" style="46" customWidth="1"/>
    <col min="13839" max="13839" width="19.85546875" style="46" customWidth="1"/>
    <col min="13840" max="13849" width="10" style="46" customWidth="1"/>
    <col min="13850" max="13850" width="19.85546875" style="46" customWidth="1"/>
    <col min="13851" max="13860" width="10" style="46" customWidth="1"/>
    <col min="13861" max="13861" width="19.85546875" style="46" customWidth="1"/>
    <col min="13862" max="13871" width="10" style="46" customWidth="1"/>
    <col min="13872" max="13872" width="19.85546875" style="46" customWidth="1"/>
    <col min="13873" max="13882" width="10" style="46" customWidth="1"/>
    <col min="13883" max="13883" width="19.85546875" style="46" customWidth="1"/>
    <col min="13884" max="13893" width="10" style="46" customWidth="1"/>
    <col min="13894" max="13894" width="19.85546875" style="46" customWidth="1"/>
    <col min="13895" max="13904" width="10" style="46" customWidth="1"/>
    <col min="13905" max="13905" width="19.85546875" style="46" customWidth="1"/>
    <col min="13906" max="13915" width="10" style="46" customWidth="1"/>
    <col min="13916" max="13916" width="19.85546875" style="46" customWidth="1"/>
    <col min="13917" max="13926" width="10" style="46" customWidth="1"/>
    <col min="13927" max="13927" width="19.85546875" style="46" customWidth="1"/>
    <col min="13928" max="13937" width="10" style="46" customWidth="1"/>
    <col min="13938" max="13938" width="19.85546875" style="46" customWidth="1"/>
    <col min="13939" max="13942" width="10" style="46" customWidth="1"/>
    <col min="13943" max="14083" width="9.140625" style="46"/>
    <col min="14084" max="14084" width="19.85546875" style="46" customWidth="1"/>
    <col min="14085" max="14094" width="10" style="46" customWidth="1"/>
    <col min="14095" max="14095" width="19.85546875" style="46" customWidth="1"/>
    <col min="14096" max="14105" width="10" style="46" customWidth="1"/>
    <col min="14106" max="14106" width="19.85546875" style="46" customWidth="1"/>
    <col min="14107" max="14116" width="10" style="46" customWidth="1"/>
    <col min="14117" max="14117" width="19.85546875" style="46" customWidth="1"/>
    <col min="14118" max="14127" width="10" style="46" customWidth="1"/>
    <col min="14128" max="14128" width="19.85546875" style="46" customWidth="1"/>
    <col min="14129" max="14138" width="10" style="46" customWidth="1"/>
    <col min="14139" max="14139" width="19.85546875" style="46" customWidth="1"/>
    <col min="14140" max="14149" width="10" style="46" customWidth="1"/>
    <col min="14150" max="14150" width="19.85546875" style="46" customWidth="1"/>
    <col min="14151" max="14160" width="10" style="46" customWidth="1"/>
    <col min="14161" max="14161" width="19.85546875" style="46" customWidth="1"/>
    <col min="14162" max="14171" width="10" style="46" customWidth="1"/>
    <col min="14172" max="14172" width="19.85546875" style="46" customWidth="1"/>
    <col min="14173" max="14182" width="10" style="46" customWidth="1"/>
    <col min="14183" max="14183" width="19.85546875" style="46" customWidth="1"/>
    <col min="14184" max="14193" width="10" style="46" customWidth="1"/>
    <col min="14194" max="14194" width="19.85546875" style="46" customWidth="1"/>
    <col min="14195" max="14198" width="10" style="46" customWidth="1"/>
    <col min="14199" max="14339" width="9.140625" style="46"/>
    <col min="14340" max="14340" width="19.85546875" style="46" customWidth="1"/>
    <col min="14341" max="14350" width="10" style="46" customWidth="1"/>
    <col min="14351" max="14351" width="19.85546875" style="46" customWidth="1"/>
    <col min="14352" max="14361" width="10" style="46" customWidth="1"/>
    <col min="14362" max="14362" width="19.85546875" style="46" customWidth="1"/>
    <col min="14363" max="14372" width="10" style="46" customWidth="1"/>
    <col min="14373" max="14373" width="19.85546875" style="46" customWidth="1"/>
    <col min="14374" max="14383" width="10" style="46" customWidth="1"/>
    <col min="14384" max="14384" width="19.85546875" style="46" customWidth="1"/>
    <col min="14385" max="14394" width="10" style="46" customWidth="1"/>
    <col min="14395" max="14395" width="19.85546875" style="46" customWidth="1"/>
    <col min="14396" max="14405" width="10" style="46" customWidth="1"/>
    <col min="14406" max="14406" width="19.85546875" style="46" customWidth="1"/>
    <col min="14407" max="14416" width="10" style="46" customWidth="1"/>
    <col min="14417" max="14417" width="19.85546875" style="46" customWidth="1"/>
    <col min="14418" max="14427" width="10" style="46" customWidth="1"/>
    <col min="14428" max="14428" width="19.85546875" style="46" customWidth="1"/>
    <col min="14429" max="14438" width="10" style="46" customWidth="1"/>
    <col min="14439" max="14439" width="19.85546875" style="46" customWidth="1"/>
    <col min="14440" max="14449" width="10" style="46" customWidth="1"/>
    <col min="14450" max="14450" width="19.85546875" style="46" customWidth="1"/>
    <col min="14451" max="14454" width="10" style="46" customWidth="1"/>
    <col min="14455" max="14595" width="9.140625" style="46"/>
    <col min="14596" max="14596" width="19.85546875" style="46" customWidth="1"/>
    <col min="14597" max="14606" width="10" style="46" customWidth="1"/>
    <col min="14607" max="14607" width="19.85546875" style="46" customWidth="1"/>
    <col min="14608" max="14617" width="10" style="46" customWidth="1"/>
    <col min="14618" max="14618" width="19.85546875" style="46" customWidth="1"/>
    <col min="14619" max="14628" width="10" style="46" customWidth="1"/>
    <col min="14629" max="14629" width="19.85546875" style="46" customWidth="1"/>
    <col min="14630" max="14639" width="10" style="46" customWidth="1"/>
    <col min="14640" max="14640" width="19.85546875" style="46" customWidth="1"/>
    <col min="14641" max="14650" width="10" style="46" customWidth="1"/>
    <col min="14651" max="14651" width="19.85546875" style="46" customWidth="1"/>
    <col min="14652" max="14661" width="10" style="46" customWidth="1"/>
    <col min="14662" max="14662" width="19.85546875" style="46" customWidth="1"/>
    <col min="14663" max="14672" width="10" style="46" customWidth="1"/>
    <col min="14673" max="14673" width="19.85546875" style="46" customWidth="1"/>
    <col min="14674" max="14683" width="10" style="46" customWidth="1"/>
    <col min="14684" max="14684" width="19.85546875" style="46" customWidth="1"/>
    <col min="14685" max="14694" width="10" style="46" customWidth="1"/>
    <col min="14695" max="14695" width="19.85546875" style="46" customWidth="1"/>
    <col min="14696" max="14705" width="10" style="46" customWidth="1"/>
    <col min="14706" max="14706" width="19.85546875" style="46" customWidth="1"/>
    <col min="14707" max="14710" width="10" style="46" customWidth="1"/>
    <col min="14711" max="14851" width="9.140625" style="46"/>
    <col min="14852" max="14852" width="19.85546875" style="46" customWidth="1"/>
    <col min="14853" max="14862" width="10" style="46" customWidth="1"/>
    <col min="14863" max="14863" width="19.85546875" style="46" customWidth="1"/>
    <col min="14864" max="14873" width="10" style="46" customWidth="1"/>
    <col min="14874" max="14874" width="19.85546875" style="46" customWidth="1"/>
    <col min="14875" max="14884" width="10" style="46" customWidth="1"/>
    <col min="14885" max="14885" width="19.85546875" style="46" customWidth="1"/>
    <col min="14886" max="14895" width="10" style="46" customWidth="1"/>
    <col min="14896" max="14896" width="19.85546875" style="46" customWidth="1"/>
    <col min="14897" max="14906" width="10" style="46" customWidth="1"/>
    <col min="14907" max="14907" width="19.85546875" style="46" customWidth="1"/>
    <col min="14908" max="14917" width="10" style="46" customWidth="1"/>
    <col min="14918" max="14918" width="19.85546875" style="46" customWidth="1"/>
    <col min="14919" max="14928" width="10" style="46" customWidth="1"/>
    <col min="14929" max="14929" width="19.85546875" style="46" customWidth="1"/>
    <col min="14930" max="14939" width="10" style="46" customWidth="1"/>
    <col min="14940" max="14940" width="19.85546875" style="46" customWidth="1"/>
    <col min="14941" max="14950" width="10" style="46" customWidth="1"/>
    <col min="14951" max="14951" width="19.85546875" style="46" customWidth="1"/>
    <col min="14952" max="14961" width="10" style="46" customWidth="1"/>
    <col min="14962" max="14962" width="19.85546875" style="46" customWidth="1"/>
    <col min="14963" max="14966" width="10" style="46" customWidth="1"/>
    <col min="14967" max="15107" width="9.140625" style="46"/>
    <col min="15108" max="15108" width="19.85546875" style="46" customWidth="1"/>
    <col min="15109" max="15118" width="10" style="46" customWidth="1"/>
    <col min="15119" max="15119" width="19.85546875" style="46" customWidth="1"/>
    <col min="15120" max="15129" width="10" style="46" customWidth="1"/>
    <col min="15130" max="15130" width="19.85546875" style="46" customWidth="1"/>
    <col min="15131" max="15140" width="10" style="46" customWidth="1"/>
    <col min="15141" max="15141" width="19.85546875" style="46" customWidth="1"/>
    <col min="15142" max="15151" width="10" style="46" customWidth="1"/>
    <col min="15152" max="15152" width="19.85546875" style="46" customWidth="1"/>
    <col min="15153" max="15162" width="10" style="46" customWidth="1"/>
    <col min="15163" max="15163" width="19.85546875" style="46" customWidth="1"/>
    <col min="15164" max="15173" width="10" style="46" customWidth="1"/>
    <col min="15174" max="15174" width="19.85546875" style="46" customWidth="1"/>
    <col min="15175" max="15184" width="10" style="46" customWidth="1"/>
    <col min="15185" max="15185" width="19.85546875" style="46" customWidth="1"/>
    <col min="15186" max="15195" width="10" style="46" customWidth="1"/>
    <col min="15196" max="15196" width="19.85546875" style="46" customWidth="1"/>
    <col min="15197" max="15206" width="10" style="46" customWidth="1"/>
    <col min="15207" max="15207" width="19.85546875" style="46" customWidth="1"/>
    <col min="15208" max="15217" width="10" style="46" customWidth="1"/>
    <col min="15218" max="15218" width="19.85546875" style="46" customWidth="1"/>
    <col min="15219" max="15222" width="10" style="46" customWidth="1"/>
    <col min="15223" max="15363" width="9.140625" style="46"/>
    <col min="15364" max="15364" width="19.85546875" style="46" customWidth="1"/>
    <col min="15365" max="15374" width="10" style="46" customWidth="1"/>
    <col min="15375" max="15375" width="19.85546875" style="46" customWidth="1"/>
    <col min="15376" max="15385" width="10" style="46" customWidth="1"/>
    <col min="15386" max="15386" width="19.85546875" style="46" customWidth="1"/>
    <col min="15387" max="15396" width="10" style="46" customWidth="1"/>
    <col min="15397" max="15397" width="19.85546875" style="46" customWidth="1"/>
    <col min="15398" max="15407" width="10" style="46" customWidth="1"/>
    <col min="15408" max="15408" width="19.85546875" style="46" customWidth="1"/>
    <col min="15409" max="15418" width="10" style="46" customWidth="1"/>
    <col min="15419" max="15419" width="19.85546875" style="46" customWidth="1"/>
    <col min="15420" max="15429" width="10" style="46" customWidth="1"/>
    <col min="15430" max="15430" width="19.85546875" style="46" customWidth="1"/>
    <col min="15431" max="15440" width="10" style="46" customWidth="1"/>
    <col min="15441" max="15441" width="19.85546875" style="46" customWidth="1"/>
    <col min="15442" max="15451" width="10" style="46" customWidth="1"/>
    <col min="15452" max="15452" width="19.85546875" style="46" customWidth="1"/>
    <col min="15453" max="15462" width="10" style="46" customWidth="1"/>
    <col min="15463" max="15463" width="19.85546875" style="46" customWidth="1"/>
    <col min="15464" max="15473" width="10" style="46" customWidth="1"/>
    <col min="15474" max="15474" width="19.85546875" style="46" customWidth="1"/>
    <col min="15475" max="15478" width="10" style="46" customWidth="1"/>
    <col min="15479" max="15619" width="9.140625" style="46"/>
    <col min="15620" max="15620" width="19.85546875" style="46" customWidth="1"/>
    <col min="15621" max="15630" width="10" style="46" customWidth="1"/>
    <col min="15631" max="15631" width="19.85546875" style="46" customWidth="1"/>
    <col min="15632" max="15641" width="10" style="46" customWidth="1"/>
    <col min="15642" max="15642" width="19.85546875" style="46" customWidth="1"/>
    <col min="15643" max="15652" width="10" style="46" customWidth="1"/>
    <col min="15653" max="15653" width="19.85546875" style="46" customWidth="1"/>
    <col min="15654" max="15663" width="10" style="46" customWidth="1"/>
    <col min="15664" max="15664" width="19.85546875" style="46" customWidth="1"/>
    <col min="15665" max="15674" width="10" style="46" customWidth="1"/>
    <col min="15675" max="15675" width="19.85546875" style="46" customWidth="1"/>
    <col min="15676" max="15685" width="10" style="46" customWidth="1"/>
    <col min="15686" max="15686" width="19.85546875" style="46" customWidth="1"/>
    <col min="15687" max="15696" width="10" style="46" customWidth="1"/>
    <col min="15697" max="15697" width="19.85546875" style="46" customWidth="1"/>
    <col min="15698" max="15707" width="10" style="46" customWidth="1"/>
    <col min="15708" max="15708" width="19.85546875" style="46" customWidth="1"/>
    <col min="15709" max="15718" width="10" style="46" customWidth="1"/>
    <col min="15719" max="15719" width="19.85546875" style="46" customWidth="1"/>
    <col min="15720" max="15729" width="10" style="46" customWidth="1"/>
    <col min="15730" max="15730" width="19.85546875" style="46" customWidth="1"/>
    <col min="15731" max="15734" width="10" style="46" customWidth="1"/>
    <col min="15735" max="15875" width="9.140625" style="46"/>
    <col min="15876" max="15876" width="19.85546875" style="46" customWidth="1"/>
    <col min="15877" max="15886" width="10" style="46" customWidth="1"/>
    <col min="15887" max="15887" width="19.85546875" style="46" customWidth="1"/>
    <col min="15888" max="15897" width="10" style="46" customWidth="1"/>
    <col min="15898" max="15898" width="19.85546875" style="46" customWidth="1"/>
    <col min="15899" max="15908" width="10" style="46" customWidth="1"/>
    <col min="15909" max="15909" width="19.85546875" style="46" customWidth="1"/>
    <col min="15910" max="15919" width="10" style="46" customWidth="1"/>
    <col min="15920" max="15920" width="19.85546875" style="46" customWidth="1"/>
    <col min="15921" max="15930" width="10" style="46" customWidth="1"/>
    <col min="15931" max="15931" width="19.85546875" style="46" customWidth="1"/>
    <col min="15932" max="15941" width="10" style="46" customWidth="1"/>
    <col min="15942" max="15942" width="19.85546875" style="46" customWidth="1"/>
    <col min="15943" max="15952" width="10" style="46" customWidth="1"/>
    <col min="15953" max="15953" width="19.85546875" style="46" customWidth="1"/>
    <col min="15954" max="15963" width="10" style="46" customWidth="1"/>
    <col min="15964" max="15964" width="19.85546875" style="46" customWidth="1"/>
    <col min="15965" max="15974" width="10" style="46" customWidth="1"/>
    <col min="15975" max="15975" width="19.85546875" style="46" customWidth="1"/>
    <col min="15976" max="15985" width="10" style="46" customWidth="1"/>
    <col min="15986" max="15986" width="19.85546875" style="46" customWidth="1"/>
    <col min="15987" max="15990" width="10" style="46" customWidth="1"/>
    <col min="15991" max="16131" width="9.140625" style="46"/>
    <col min="16132" max="16132" width="19.85546875" style="46" customWidth="1"/>
    <col min="16133" max="16142" width="10" style="46" customWidth="1"/>
    <col min="16143" max="16143" width="19.85546875" style="46" customWidth="1"/>
    <col min="16144" max="16153" width="10" style="46" customWidth="1"/>
    <col min="16154" max="16154" width="19.85546875" style="46" customWidth="1"/>
    <col min="16155" max="16164" width="10" style="46" customWidth="1"/>
    <col min="16165" max="16165" width="19.85546875" style="46" customWidth="1"/>
    <col min="16166" max="16175" width="10" style="46" customWidth="1"/>
    <col min="16176" max="16176" width="19.85546875" style="46" customWidth="1"/>
    <col min="16177" max="16186" width="10" style="46" customWidth="1"/>
    <col min="16187" max="16187" width="19.85546875" style="46" customWidth="1"/>
    <col min="16188" max="16197" width="10" style="46" customWidth="1"/>
    <col min="16198" max="16198" width="19.85546875" style="46" customWidth="1"/>
    <col min="16199" max="16208" width="10" style="46" customWidth="1"/>
    <col min="16209" max="16209" width="19.85546875" style="46" customWidth="1"/>
    <col min="16210" max="16219" width="10" style="46" customWidth="1"/>
    <col min="16220" max="16220" width="19.85546875" style="46" customWidth="1"/>
    <col min="16221" max="16230" width="10" style="46" customWidth="1"/>
    <col min="16231" max="16231" width="19.85546875" style="46" customWidth="1"/>
    <col min="16232" max="16241" width="10" style="46" customWidth="1"/>
    <col min="16242" max="16242" width="19.85546875" style="46" customWidth="1"/>
    <col min="16243" max="16246" width="10" style="46" customWidth="1"/>
    <col min="16247" max="16384" width="9.140625" style="46"/>
  </cols>
  <sheetData>
    <row r="1" spans="1:131" ht="1.5" customHeight="1" x14ac:dyDescent="0.2">
      <c r="A1" s="6" t="s">
        <v>242</v>
      </c>
      <c r="B1" s="6"/>
      <c r="C1" s="6"/>
      <c r="D1" s="6"/>
      <c r="O1" s="6"/>
      <c r="Z1" s="6"/>
      <c r="AK1" s="6"/>
      <c r="AV1" s="6"/>
      <c r="BG1" s="6"/>
      <c r="BR1" s="6"/>
      <c r="CC1" s="6"/>
      <c r="CN1" s="6"/>
      <c r="CY1" s="6"/>
      <c r="DJ1" s="6"/>
    </row>
    <row r="2" spans="1:131" x14ac:dyDescent="0.2">
      <c r="A2" s="1" t="s">
        <v>136</v>
      </c>
      <c r="B2" s="1"/>
      <c r="C2" s="1"/>
      <c r="D2" s="1"/>
      <c r="O2" s="1" t="s">
        <v>136</v>
      </c>
      <c r="Z2" s="1" t="s">
        <v>136</v>
      </c>
      <c r="AK2" s="1" t="s">
        <v>136</v>
      </c>
      <c r="AV2" s="1" t="s">
        <v>136</v>
      </c>
      <c r="BG2" s="1" t="s">
        <v>136</v>
      </c>
      <c r="BR2" s="1" t="s">
        <v>136</v>
      </c>
      <c r="CC2" s="1" t="s">
        <v>136</v>
      </c>
      <c r="CN2" s="1" t="s">
        <v>136</v>
      </c>
      <c r="CY2" s="1" t="s">
        <v>136</v>
      </c>
      <c r="DJ2" s="1" t="s">
        <v>136</v>
      </c>
    </row>
    <row r="3" spans="1:131" x14ac:dyDescent="0.2">
      <c r="A3" s="46" t="s">
        <v>137</v>
      </c>
      <c r="O3" s="46" t="s">
        <v>137</v>
      </c>
      <c r="Z3" s="46" t="s">
        <v>137</v>
      </c>
      <c r="AK3" s="46" t="s">
        <v>137</v>
      </c>
      <c r="AV3" s="46" t="s">
        <v>137</v>
      </c>
      <c r="BG3" s="46" t="s">
        <v>137</v>
      </c>
      <c r="BR3" s="46" t="s">
        <v>137</v>
      </c>
      <c r="CC3" s="46" t="s">
        <v>137</v>
      </c>
      <c r="CN3" s="46" t="s">
        <v>137</v>
      </c>
      <c r="CY3" s="46" t="s">
        <v>137</v>
      </c>
      <c r="DJ3" s="46" t="s">
        <v>137</v>
      </c>
    </row>
    <row r="4" spans="1:131" x14ac:dyDescent="0.2">
      <c r="A4" s="46" t="s">
        <v>129</v>
      </c>
      <c r="O4" s="46" t="s">
        <v>129</v>
      </c>
      <c r="Z4" s="46" t="s">
        <v>129</v>
      </c>
      <c r="AK4" s="46" t="s">
        <v>129</v>
      </c>
      <c r="AV4" s="46" t="s">
        <v>129</v>
      </c>
      <c r="BG4" s="46" t="s">
        <v>129</v>
      </c>
      <c r="BR4" s="46" t="s">
        <v>129</v>
      </c>
      <c r="CC4" s="46" t="s">
        <v>129</v>
      </c>
      <c r="CN4" s="46" t="s">
        <v>129</v>
      </c>
      <c r="CY4" s="46" t="s">
        <v>129</v>
      </c>
      <c r="DJ4" s="46" t="s">
        <v>129</v>
      </c>
    </row>
    <row r="5" spans="1:131" s="47" customFormat="1" ht="13.5" thickBot="1" x14ac:dyDescent="0.25">
      <c r="A5" s="10"/>
      <c r="B5" s="10"/>
      <c r="C5" s="10"/>
      <c r="D5" s="10"/>
      <c r="O5" s="10"/>
      <c r="Z5" s="10"/>
      <c r="AK5" s="10"/>
      <c r="AV5" s="10"/>
      <c r="BG5" s="10"/>
      <c r="BR5" s="10"/>
      <c r="CC5" s="10"/>
      <c r="CN5" s="10"/>
      <c r="CY5" s="10"/>
      <c r="DJ5" s="10"/>
    </row>
    <row r="6" spans="1:131" ht="12.75" customHeight="1" thickBot="1" x14ac:dyDescent="0.25">
      <c r="A6" s="94" t="s">
        <v>130</v>
      </c>
      <c r="B6" s="200" t="s">
        <v>246</v>
      </c>
      <c r="C6" s="200" t="s">
        <v>247</v>
      </c>
      <c r="D6" s="200" t="s">
        <v>248</v>
      </c>
      <c r="E6" s="186" t="s">
        <v>131</v>
      </c>
      <c r="F6" s="187"/>
      <c r="G6" s="187"/>
      <c r="H6" s="187"/>
      <c r="I6" s="187"/>
      <c r="J6" s="187"/>
      <c r="K6" s="187"/>
      <c r="L6" s="187"/>
      <c r="M6" s="187"/>
      <c r="N6" s="188"/>
      <c r="O6" s="94" t="s">
        <v>130</v>
      </c>
      <c r="P6" s="186" t="s">
        <v>131</v>
      </c>
      <c r="Q6" s="187"/>
      <c r="R6" s="187"/>
      <c r="S6" s="187"/>
      <c r="T6" s="187"/>
      <c r="U6" s="187"/>
      <c r="V6" s="187"/>
      <c r="W6" s="187"/>
      <c r="X6" s="187"/>
      <c r="Y6" s="188"/>
      <c r="Z6" s="94" t="s">
        <v>130</v>
      </c>
      <c r="AA6" s="186" t="s">
        <v>131</v>
      </c>
      <c r="AB6" s="187"/>
      <c r="AC6" s="187"/>
      <c r="AD6" s="187"/>
      <c r="AE6" s="187"/>
      <c r="AF6" s="187"/>
      <c r="AG6" s="187"/>
      <c r="AH6" s="187"/>
      <c r="AI6" s="187"/>
      <c r="AJ6" s="188"/>
      <c r="AK6" s="94" t="s">
        <v>130</v>
      </c>
      <c r="AL6" s="186" t="s">
        <v>131</v>
      </c>
      <c r="AM6" s="187"/>
      <c r="AN6" s="187"/>
      <c r="AO6" s="187"/>
      <c r="AP6" s="187"/>
      <c r="AQ6" s="187"/>
      <c r="AR6" s="187"/>
      <c r="AS6" s="187"/>
      <c r="AT6" s="187"/>
      <c r="AU6" s="188"/>
      <c r="AV6" s="94" t="s">
        <v>130</v>
      </c>
      <c r="AW6" s="186" t="s">
        <v>131</v>
      </c>
      <c r="AX6" s="187"/>
      <c r="AY6" s="187"/>
      <c r="AZ6" s="187"/>
      <c r="BA6" s="187"/>
      <c r="BB6" s="187"/>
      <c r="BC6" s="187"/>
      <c r="BD6" s="187"/>
      <c r="BE6" s="187"/>
      <c r="BF6" s="188"/>
      <c r="BG6" s="94" t="s">
        <v>130</v>
      </c>
      <c r="BH6" s="186" t="s">
        <v>131</v>
      </c>
      <c r="BI6" s="187"/>
      <c r="BJ6" s="187"/>
      <c r="BK6" s="187"/>
      <c r="BL6" s="187"/>
      <c r="BM6" s="187"/>
      <c r="BN6" s="187"/>
      <c r="BO6" s="187"/>
      <c r="BP6" s="187"/>
      <c r="BQ6" s="188"/>
      <c r="BR6" s="94" t="s">
        <v>130</v>
      </c>
      <c r="BS6" s="186" t="s">
        <v>131</v>
      </c>
      <c r="BT6" s="187"/>
      <c r="BU6" s="187"/>
      <c r="BV6" s="187"/>
      <c r="BW6" s="187"/>
      <c r="BX6" s="187"/>
      <c r="BY6" s="187"/>
      <c r="BZ6" s="187"/>
      <c r="CA6" s="187"/>
      <c r="CB6" s="188"/>
      <c r="CC6" s="94" t="s">
        <v>130</v>
      </c>
      <c r="CD6" s="186" t="s">
        <v>131</v>
      </c>
      <c r="CE6" s="187"/>
      <c r="CF6" s="187"/>
      <c r="CG6" s="187"/>
      <c r="CH6" s="187"/>
      <c r="CI6" s="187"/>
      <c r="CJ6" s="187"/>
      <c r="CK6" s="187"/>
      <c r="CL6" s="187"/>
      <c r="CM6" s="188"/>
      <c r="CN6" s="94" t="s">
        <v>130</v>
      </c>
      <c r="CO6" s="186" t="s">
        <v>131</v>
      </c>
      <c r="CP6" s="187"/>
      <c r="CQ6" s="187"/>
      <c r="CR6" s="187"/>
      <c r="CS6" s="187"/>
      <c r="CT6" s="187"/>
      <c r="CU6" s="187"/>
      <c r="CV6" s="187"/>
      <c r="CW6" s="187"/>
      <c r="CX6" s="188"/>
      <c r="CY6" s="94" t="s">
        <v>130</v>
      </c>
      <c r="CZ6" s="186" t="s">
        <v>131</v>
      </c>
      <c r="DA6" s="187"/>
      <c r="DB6" s="187"/>
      <c r="DC6" s="187"/>
      <c r="DD6" s="187"/>
      <c r="DE6" s="187"/>
      <c r="DF6" s="187"/>
      <c r="DG6" s="187"/>
      <c r="DH6" s="187"/>
      <c r="DI6" s="188"/>
      <c r="DJ6" s="94" t="s">
        <v>130</v>
      </c>
      <c r="DK6" s="186" t="s">
        <v>131</v>
      </c>
      <c r="DL6" s="187"/>
      <c r="DM6" s="187"/>
      <c r="DN6" s="188"/>
    </row>
    <row r="7" spans="1:131" s="85" customFormat="1" ht="12.75" customHeight="1" x14ac:dyDescent="0.2">
      <c r="A7" s="100"/>
      <c r="B7" s="180"/>
      <c r="C7" s="180"/>
      <c r="D7" s="180"/>
      <c r="E7" s="104" t="s">
        <v>0</v>
      </c>
      <c r="F7" s="105"/>
      <c r="G7" s="106" t="s">
        <v>1</v>
      </c>
      <c r="H7" s="105"/>
      <c r="I7" s="106" t="s">
        <v>2</v>
      </c>
      <c r="J7" s="105"/>
      <c r="K7" s="106" t="s">
        <v>3</v>
      </c>
      <c r="L7" s="105"/>
      <c r="M7" s="106" t="s">
        <v>4</v>
      </c>
      <c r="N7" s="105"/>
      <c r="O7" s="100"/>
      <c r="P7" s="106" t="s">
        <v>5</v>
      </c>
      <c r="Q7" s="105"/>
      <c r="R7" s="106" t="s">
        <v>6</v>
      </c>
      <c r="S7" s="105"/>
      <c r="T7" s="106" t="s">
        <v>7</v>
      </c>
      <c r="U7" s="105"/>
      <c r="V7" s="106" t="s">
        <v>8</v>
      </c>
      <c r="W7" s="105"/>
      <c r="X7" s="106" t="s">
        <v>9</v>
      </c>
      <c r="Y7" s="105"/>
      <c r="Z7" s="100"/>
      <c r="AA7" s="106" t="s">
        <v>10</v>
      </c>
      <c r="AB7" s="105"/>
      <c r="AC7" s="106" t="s">
        <v>11</v>
      </c>
      <c r="AD7" s="105"/>
      <c r="AE7" s="106" t="s">
        <v>12</v>
      </c>
      <c r="AF7" s="105"/>
      <c r="AG7" s="106" t="s">
        <v>13</v>
      </c>
      <c r="AH7" s="105"/>
      <c r="AI7" s="106" t="s">
        <v>14</v>
      </c>
      <c r="AJ7" s="105"/>
      <c r="AK7" s="100"/>
      <c r="AL7" s="106" t="s">
        <v>15</v>
      </c>
      <c r="AM7" s="105"/>
      <c r="AN7" s="106" t="s">
        <v>16</v>
      </c>
      <c r="AO7" s="105"/>
      <c r="AP7" s="106" t="s">
        <v>17</v>
      </c>
      <c r="AQ7" s="105"/>
      <c r="AR7" s="106" t="s">
        <v>18</v>
      </c>
      <c r="AS7" s="105"/>
      <c r="AT7" s="106" t="s">
        <v>19</v>
      </c>
      <c r="AU7" s="105"/>
      <c r="AV7" s="100"/>
      <c r="AW7" s="106" t="s">
        <v>20</v>
      </c>
      <c r="AX7" s="105"/>
      <c r="AY7" s="106" t="s">
        <v>21</v>
      </c>
      <c r="AZ7" s="105"/>
      <c r="BA7" s="106" t="s">
        <v>22</v>
      </c>
      <c r="BB7" s="105"/>
      <c r="BC7" s="106" t="s">
        <v>23</v>
      </c>
      <c r="BD7" s="105"/>
      <c r="BE7" s="106" t="s">
        <v>24</v>
      </c>
      <c r="BF7" s="105"/>
      <c r="BG7" s="100"/>
      <c r="BH7" s="106" t="s">
        <v>25</v>
      </c>
      <c r="BI7" s="105"/>
      <c r="BJ7" s="106" t="s">
        <v>26</v>
      </c>
      <c r="BK7" s="105"/>
      <c r="BL7" s="106" t="s">
        <v>27</v>
      </c>
      <c r="BM7" s="105"/>
      <c r="BN7" s="106" t="s">
        <v>28</v>
      </c>
      <c r="BO7" s="105"/>
      <c r="BP7" s="106" t="s">
        <v>29</v>
      </c>
      <c r="BQ7" s="105"/>
      <c r="BR7" s="100"/>
      <c r="BS7" s="106" t="s">
        <v>30</v>
      </c>
      <c r="BT7" s="105"/>
      <c r="BU7" s="106" t="s">
        <v>31</v>
      </c>
      <c r="BV7" s="105"/>
      <c r="BW7" s="106" t="s">
        <v>32</v>
      </c>
      <c r="BX7" s="105"/>
      <c r="BY7" s="106" t="s">
        <v>33</v>
      </c>
      <c r="BZ7" s="105"/>
      <c r="CA7" s="106" t="s">
        <v>34</v>
      </c>
      <c r="CB7" s="105"/>
      <c r="CC7" s="100"/>
      <c r="CD7" s="106" t="s">
        <v>35</v>
      </c>
      <c r="CE7" s="105"/>
      <c r="CF7" s="106" t="s">
        <v>36</v>
      </c>
      <c r="CG7" s="105"/>
      <c r="CH7" s="106" t="s">
        <v>37</v>
      </c>
      <c r="CI7" s="105"/>
      <c r="CJ7" s="106" t="s">
        <v>38</v>
      </c>
      <c r="CK7" s="105"/>
      <c r="CL7" s="106" t="s">
        <v>39</v>
      </c>
      <c r="CM7" s="105"/>
      <c r="CN7" s="100"/>
      <c r="CO7" s="106" t="s">
        <v>40</v>
      </c>
      <c r="CP7" s="105"/>
      <c r="CQ7" s="106" t="s">
        <v>41</v>
      </c>
      <c r="CR7" s="105"/>
      <c r="CS7" s="106" t="s">
        <v>42</v>
      </c>
      <c r="CT7" s="105"/>
      <c r="CU7" s="106" t="s">
        <v>43</v>
      </c>
      <c r="CV7" s="105"/>
      <c r="CW7" s="106" t="s">
        <v>44</v>
      </c>
      <c r="CX7" s="105"/>
      <c r="CY7" s="100"/>
      <c r="CZ7" s="106" t="s">
        <v>45</v>
      </c>
      <c r="DA7" s="105"/>
      <c r="DB7" s="106" t="s">
        <v>46</v>
      </c>
      <c r="DC7" s="105"/>
      <c r="DD7" s="106" t="s">
        <v>47</v>
      </c>
      <c r="DE7" s="105"/>
      <c r="DF7" s="106" t="s">
        <v>48</v>
      </c>
      <c r="DG7" s="105"/>
      <c r="DH7" s="106" t="s">
        <v>49</v>
      </c>
      <c r="DI7" s="105"/>
      <c r="DJ7" s="100"/>
      <c r="DK7" s="106" t="s">
        <v>50</v>
      </c>
      <c r="DL7" s="105"/>
      <c r="DM7" s="106" t="s">
        <v>51</v>
      </c>
      <c r="DN7" s="105"/>
      <c r="DO7" s="180"/>
      <c r="DP7" s="180"/>
      <c r="DQ7" s="180"/>
      <c r="DR7" s="180"/>
      <c r="DS7" s="180"/>
      <c r="DT7" s="180"/>
      <c r="DU7" s="180"/>
      <c r="DV7" s="180"/>
      <c r="DW7" s="180"/>
      <c r="DX7" s="180"/>
      <c r="DY7" s="180"/>
      <c r="DZ7" s="180"/>
      <c r="EA7" s="180"/>
    </row>
    <row r="8" spans="1:131" s="85" customFormat="1" x14ac:dyDescent="0.2">
      <c r="A8" s="189"/>
      <c r="B8" s="203"/>
      <c r="C8" s="203"/>
      <c r="D8" s="177"/>
      <c r="E8" s="114" t="s">
        <v>52</v>
      </c>
      <c r="F8" s="4" t="s">
        <v>53</v>
      </c>
      <c r="G8" s="115" t="s">
        <v>52</v>
      </c>
      <c r="H8" s="4" t="s">
        <v>53</v>
      </c>
      <c r="I8" s="115" t="s">
        <v>52</v>
      </c>
      <c r="J8" s="4" t="s">
        <v>53</v>
      </c>
      <c r="K8" s="115" t="s">
        <v>52</v>
      </c>
      <c r="L8" s="4" t="s">
        <v>53</v>
      </c>
      <c r="M8" s="185" t="s">
        <v>52</v>
      </c>
      <c r="N8" s="4" t="s">
        <v>53</v>
      </c>
      <c r="O8" s="165"/>
      <c r="P8" s="115" t="s">
        <v>52</v>
      </c>
      <c r="Q8" s="4" t="s">
        <v>53</v>
      </c>
      <c r="R8" s="115" t="s">
        <v>52</v>
      </c>
      <c r="S8" s="4" t="s">
        <v>53</v>
      </c>
      <c r="T8" s="115" t="s">
        <v>52</v>
      </c>
      <c r="U8" s="4" t="s">
        <v>53</v>
      </c>
      <c r="V8" s="115" t="s">
        <v>52</v>
      </c>
      <c r="W8" s="4" t="s">
        <v>53</v>
      </c>
      <c r="X8" s="185" t="s">
        <v>52</v>
      </c>
      <c r="Y8" s="4" t="s">
        <v>53</v>
      </c>
      <c r="Z8" s="165"/>
      <c r="AA8" s="115" t="s">
        <v>52</v>
      </c>
      <c r="AB8" s="4" t="s">
        <v>53</v>
      </c>
      <c r="AC8" s="115" t="s">
        <v>52</v>
      </c>
      <c r="AD8" s="4" t="s">
        <v>53</v>
      </c>
      <c r="AE8" s="115" t="s">
        <v>52</v>
      </c>
      <c r="AF8" s="4" t="s">
        <v>53</v>
      </c>
      <c r="AG8" s="115" t="s">
        <v>52</v>
      </c>
      <c r="AH8" s="4" t="s">
        <v>53</v>
      </c>
      <c r="AI8" s="185" t="s">
        <v>52</v>
      </c>
      <c r="AJ8" s="4" t="s">
        <v>53</v>
      </c>
      <c r="AK8" s="165"/>
      <c r="AL8" s="115" t="s">
        <v>52</v>
      </c>
      <c r="AM8" s="4" t="s">
        <v>53</v>
      </c>
      <c r="AN8" s="115" t="s">
        <v>52</v>
      </c>
      <c r="AO8" s="4" t="s">
        <v>53</v>
      </c>
      <c r="AP8" s="115" t="s">
        <v>52</v>
      </c>
      <c r="AQ8" s="4" t="s">
        <v>53</v>
      </c>
      <c r="AR8" s="115" t="s">
        <v>52</v>
      </c>
      <c r="AS8" s="4" t="s">
        <v>53</v>
      </c>
      <c r="AT8" s="185" t="s">
        <v>52</v>
      </c>
      <c r="AU8" s="4" t="s">
        <v>53</v>
      </c>
      <c r="AV8" s="165"/>
      <c r="AW8" s="115" t="s">
        <v>52</v>
      </c>
      <c r="AX8" s="4" t="s">
        <v>53</v>
      </c>
      <c r="AY8" s="115" t="s">
        <v>52</v>
      </c>
      <c r="AZ8" s="4" t="s">
        <v>53</v>
      </c>
      <c r="BA8" s="115" t="s">
        <v>52</v>
      </c>
      <c r="BB8" s="4" t="s">
        <v>53</v>
      </c>
      <c r="BC8" s="115" t="s">
        <v>52</v>
      </c>
      <c r="BD8" s="4" t="s">
        <v>53</v>
      </c>
      <c r="BE8" s="185" t="s">
        <v>52</v>
      </c>
      <c r="BF8" s="4" t="s">
        <v>53</v>
      </c>
      <c r="BG8" s="165"/>
      <c r="BH8" s="115" t="s">
        <v>52</v>
      </c>
      <c r="BI8" s="4" t="s">
        <v>53</v>
      </c>
      <c r="BJ8" s="115" t="s">
        <v>52</v>
      </c>
      <c r="BK8" s="4" t="s">
        <v>53</v>
      </c>
      <c r="BL8" s="115" t="s">
        <v>52</v>
      </c>
      <c r="BM8" s="4" t="s">
        <v>53</v>
      </c>
      <c r="BN8" s="115" t="s">
        <v>52</v>
      </c>
      <c r="BO8" s="4" t="s">
        <v>53</v>
      </c>
      <c r="BP8" s="185" t="s">
        <v>52</v>
      </c>
      <c r="BQ8" s="4" t="s">
        <v>53</v>
      </c>
      <c r="BR8" s="165"/>
      <c r="BS8" s="115" t="s">
        <v>52</v>
      </c>
      <c r="BT8" s="4" t="s">
        <v>53</v>
      </c>
      <c r="BU8" s="115" t="s">
        <v>52</v>
      </c>
      <c r="BV8" s="4" t="s">
        <v>53</v>
      </c>
      <c r="BW8" s="115" t="s">
        <v>52</v>
      </c>
      <c r="BX8" s="4" t="s">
        <v>53</v>
      </c>
      <c r="BY8" s="115" t="s">
        <v>52</v>
      </c>
      <c r="BZ8" s="4" t="s">
        <v>53</v>
      </c>
      <c r="CA8" s="185" t="s">
        <v>52</v>
      </c>
      <c r="CB8" s="4" t="s">
        <v>53</v>
      </c>
      <c r="CC8" s="165"/>
      <c r="CD8" s="115" t="s">
        <v>52</v>
      </c>
      <c r="CE8" s="4" t="s">
        <v>53</v>
      </c>
      <c r="CF8" s="115" t="s">
        <v>52</v>
      </c>
      <c r="CG8" s="4" t="s">
        <v>53</v>
      </c>
      <c r="CH8" s="115" t="s">
        <v>52</v>
      </c>
      <c r="CI8" s="4" t="s">
        <v>53</v>
      </c>
      <c r="CJ8" s="115" t="s">
        <v>52</v>
      </c>
      <c r="CK8" s="4" t="s">
        <v>53</v>
      </c>
      <c r="CL8" s="185" t="s">
        <v>52</v>
      </c>
      <c r="CM8" s="4" t="s">
        <v>53</v>
      </c>
      <c r="CN8" s="165"/>
      <c r="CO8" s="115" t="s">
        <v>52</v>
      </c>
      <c r="CP8" s="4" t="s">
        <v>53</v>
      </c>
      <c r="CQ8" s="115" t="s">
        <v>52</v>
      </c>
      <c r="CR8" s="4" t="s">
        <v>53</v>
      </c>
      <c r="CS8" s="115" t="s">
        <v>52</v>
      </c>
      <c r="CT8" s="4" t="s">
        <v>53</v>
      </c>
      <c r="CU8" s="115" t="s">
        <v>52</v>
      </c>
      <c r="CV8" s="4" t="s">
        <v>53</v>
      </c>
      <c r="CW8" s="185" t="s">
        <v>52</v>
      </c>
      <c r="CX8" s="4" t="s">
        <v>53</v>
      </c>
      <c r="CY8" s="165"/>
      <c r="CZ8" s="115" t="s">
        <v>52</v>
      </c>
      <c r="DA8" s="4" t="s">
        <v>53</v>
      </c>
      <c r="DB8" s="115" t="s">
        <v>52</v>
      </c>
      <c r="DC8" s="4" t="s">
        <v>53</v>
      </c>
      <c r="DD8" s="115" t="s">
        <v>52</v>
      </c>
      <c r="DE8" s="4" t="s">
        <v>53</v>
      </c>
      <c r="DF8" s="115" t="s">
        <v>52</v>
      </c>
      <c r="DG8" s="4" t="s">
        <v>53</v>
      </c>
      <c r="DH8" s="185" t="s">
        <v>52</v>
      </c>
      <c r="DI8" s="4" t="s">
        <v>53</v>
      </c>
      <c r="DJ8" s="165"/>
      <c r="DK8" s="115" t="s">
        <v>52</v>
      </c>
      <c r="DL8" s="4" t="s">
        <v>53</v>
      </c>
      <c r="DM8" s="115" t="s">
        <v>52</v>
      </c>
      <c r="DN8" s="4" t="s">
        <v>53</v>
      </c>
      <c r="DS8" s="180"/>
    </row>
    <row r="9" spans="1:131" s="85" customFormat="1" x14ac:dyDescent="0.2">
      <c r="A9" s="48"/>
      <c r="B9" s="178"/>
      <c r="C9" s="178"/>
      <c r="D9" s="178"/>
      <c r="E9" s="116"/>
      <c r="F9" s="5"/>
      <c r="G9" s="116"/>
      <c r="H9" s="5"/>
      <c r="I9" s="116"/>
      <c r="J9" s="5"/>
      <c r="K9" s="116"/>
      <c r="L9" s="5"/>
      <c r="M9" s="116"/>
      <c r="N9" s="5"/>
      <c r="O9" s="48"/>
      <c r="P9" s="116"/>
      <c r="Q9" s="5"/>
      <c r="R9" s="116"/>
      <c r="S9" s="5"/>
      <c r="T9" s="116"/>
      <c r="U9" s="5"/>
      <c r="V9" s="116"/>
      <c r="W9" s="5"/>
      <c r="X9" s="116"/>
      <c r="Y9" s="5"/>
      <c r="Z9" s="48"/>
      <c r="AA9" s="116"/>
      <c r="AB9" s="5"/>
      <c r="AC9" s="116"/>
      <c r="AD9" s="5"/>
      <c r="AE9" s="116"/>
      <c r="AF9" s="5"/>
      <c r="AG9" s="116"/>
      <c r="AH9" s="5"/>
      <c r="AI9" s="116"/>
      <c r="AJ9" s="5"/>
      <c r="AK9" s="48"/>
      <c r="AL9" s="116"/>
      <c r="AM9" s="5"/>
      <c r="AN9" s="116"/>
      <c r="AO9" s="5"/>
      <c r="AP9" s="116"/>
      <c r="AQ9" s="5"/>
      <c r="AR9" s="116"/>
      <c r="AS9" s="5"/>
      <c r="AT9" s="116"/>
      <c r="AU9" s="5"/>
      <c r="AV9" s="48"/>
      <c r="AW9" s="116"/>
      <c r="AX9" s="5"/>
      <c r="AY9" s="116"/>
      <c r="AZ9" s="5"/>
      <c r="BA9" s="116"/>
      <c r="BB9" s="5"/>
      <c r="BC9" s="116"/>
      <c r="BD9" s="5"/>
      <c r="BE9" s="116"/>
      <c r="BF9" s="5"/>
      <c r="BG9" s="48"/>
      <c r="BH9" s="116"/>
      <c r="BI9" s="5"/>
      <c r="BJ9" s="116"/>
      <c r="BK9" s="5"/>
      <c r="BL9" s="116"/>
      <c r="BM9" s="5"/>
      <c r="BN9" s="116"/>
      <c r="BO9" s="5"/>
      <c r="BP9" s="116"/>
      <c r="BQ9" s="5"/>
      <c r="BR9" s="48"/>
      <c r="BS9" s="116"/>
      <c r="BT9" s="5"/>
      <c r="BU9" s="116"/>
      <c r="BV9" s="5"/>
      <c r="BW9" s="116"/>
      <c r="BX9" s="5"/>
      <c r="BY9" s="116"/>
      <c r="BZ9" s="5"/>
      <c r="CA9" s="116"/>
      <c r="CB9" s="5"/>
      <c r="CC9" s="48"/>
      <c r="CD9" s="116"/>
      <c r="CE9" s="5"/>
      <c r="CF9" s="116"/>
      <c r="CG9" s="5"/>
      <c r="CH9" s="116"/>
      <c r="CI9" s="5"/>
      <c r="CJ9" s="116"/>
      <c r="CK9" s="5"/>
      <c r="CL9" s="116"/>
      <c r="CM9" s="5"/>
      <c r="CN9" s="48"/>
      <c r="CO9" s="116"/>
      <c r="CP9" s="5"/>
      <c r="CQ9" s="116"/>
      <c r="CR9" s="5"/>
      <c r="CS9" s="116"/>
      <c r="CT9" s="5"/>
      <c r="CU9" s="116"/>
      <c r="CV9" s="5"/>
      <c r="CW9" s="116"/>
      <c r="CX9" s="5"/>
      <c r="CY9" s="48"/>
      <c r="CZ9" s="116"/>
      <c r="DA9" s="5"/>
      <c r="DB9" s="116"/>
      <c r="DC9" s="5"/>
      <c r="DD9" s="116"/>
      <c r="DE9" s="5"/>
      <c r="DF9" s="116"/>
      <c r="DG9" s="5"/>
      <c r="DH9" s="116"/>
      <c r="DI9" s="5"/>
      <c r="DJ9" s="48"/>
      <c r="DK9" s="116"/>
      <c r="DL9" s="5"/>
      <c r="DM9" s="116"/>
      <c r="DN9" s="5"/>
    </row>
    <row r="10" spans="1:131" s="85" customFormat="1" x14ac:dyDescent="0.2">
      <c r="A10" s="49" t="s">
        <v>76</v>
      </c>
      <c r="B10" s="195">
        <f>SUM(B12:B46,B52:B77)</f>
        <v>7596391</v>
      </c>
      <c r="C10" s="195">
        <f t="shared" ref="C10:D10" si="0">SUM(C12:C46,C52:C77)</f>
        <v>7596391</v>
      </c>
      <c r="D10" s="195">
        <f t="shared" si="0"/>
        <v>0</v>
      </c>
      <c r="E10" s="195">
        <f>SUM(E12:E46,E52:E77)</f>
        <v>717372</v>
      </c>
      <c r="F10" s="11"/>
      <c r="G10" s="195">
        <f>SUM(G12:G46,G52:G77)</f>
        <v>161525</v>
      </c>
      <c r="H10" s="11"/>
      <c r="I10" s="195">
        <f>SUM(I12:I46,I52:I77)</f>
        <v>1118811</v>
      </c>
      <c r="J10" s="11"/>
      <c r="K10" s="195">
        <f>SUM(K12:K46,K52:K77)</f>
        <v>508928</v>
      </c>
      <c r="L10" s="11"/>
      <c r="M10" s="195">
        <f>SUM(M12:M46,M52:M77)</f>
        <v>5487956</v>
      </c>
      <c r="N10" s="11"/>
      <c r="O10" s="51"/>
      <c r="P10" s="195">
        <f>SUM(P12:P46,P52:P77)</f>
        <v>885167</v>
      </c>
      <c r="Q10" s="11"/>
      <c r="R10" s="195">
        <f>SUM(R12:R46,R52:R77)</f>
        <v>435688</v>
      </c>
      <c r="S10" s="11"/>
      <c r="T10" s="195">
        <f>SUM(T12:T46,T52:T77)</f>
        <v>113334</v>
      </c>
      <c r="U10" s="11"/>
      <c r="V10" s="195">
        <f>SUM(V12:V46,V52:V77)</f>
        <v>118958</v>
      </c>
      <c r="W10" s="11"/>
      <c r="X10" s="195">
        <f>SUM(X12:X46,X52:X77)</f>
        <v>2926995</v>
      </c>
      <c r="Y10" s="11"/>
      <c r="Z10" s="51"/>
      <c r="AA10" s="195">
        <f>SUM(AA12:AA46,AA52:AA77)</f>
        <v>1581890</v>
      </c>
      <c r="AB10" s="11"/>
      <c r="AC10" s="195">
        <f>SUM(AC12:AC46,AC52:AC77)</f>
        <v>199044</v>
      </c>
      <c r="AD10" s="11"/>
      <c r="AE10" s="195">
        <f>SUM(AE12:AE46,AE52:AE77)</f>
        <v>258791</v>
      </c>
      <c r="AF10" s="11"/>
      <c r="AG10" s="195">
        <f>SUM(AG12:AG46,AG52:AG77)</f>
        <v>1814422</v>
      </c>
      <c r="AH10" s="11"/>
      <c r="AI10" s="195">
        <f>SUM(AI12:AI46,AI52:AI77)</f>
        <v>1010725</v>
      </c>
      <c r="AJ10" s="11"/>
      <c r="AK10" s="51"/>
      <c r="AL10" s="195">
        <f>SUM(AL12:AL46,AL52:AL77)</f>
        <v>460295</v>
      </c>
      <c r="AM10" s="11"/>
      <c r="AN10" s="195">
        <f>SUM(AN12:AN46,AN52:AN77)</f>
        <v>490531</v>
      </c>
      <c r="AO10" s="11"/>
      <c r="AP10" s="195">
        <f>SUM(AP12:AP46,AP52:AP77)</f>
        <v>643896</v>
      </c>
      <c r="AQ10" s="11"/>
      <c r="AR10" s="195">
        <f>SUM(AR12:AR46,AR52:AR77)</f>
        <v>647010</v>
      </c>
      <c r="AS10" s="11"/>
      <c r="AT10" s="195">
        <f>SUM(AT12:AT46,AT52:AT77)</f>
        <v>180131</v>
      </c>
      <c r="AU10" s="11"/>
      <c r="AV10" s="195"/>
      <c r="AW10" s="195">
        <f>SUM(AW12:AW46,AW52:AW77)</f>
        <v>775420</v>
      </c>
      <c r="AX10" s="11"/>
      <c r="AY10" s="195">
        <f>SUM(AY12:AY46,AY52:AY77)</f>
        <v>852317</v>
      </c>
      <c r="AZ10" s="11"/>
      <c r="BA10" s="195">
        <f>SUM(BA12:BA46,BA52:BA77)</f>
        <v>1467236</v>
      </c>
      <c r="BB10" s="11"/>
      <c r="BC10" s="195">
        <f>SUM(BC12:BC46,BC52:BC77)</f>
        <v>722576</v>
      </c>
      <c r="BD10" s="11"/>
      <c r="BE10" s="195">
        <f>SUM(BE12:BE46,BE52:BE77)</f>
        <v>466746</v>
      </c>
      <c r="BF10" s="11"/>
      <c r="BG10" s="51"/>
      <c r="BH10" s="195">
        <f>SUM(BH12:BH46,BH52:BH77)</f>
        <v>951611</v>
      </c>
      <c r="BI10" s="11"/>
      <c r="BJ10" s="195">
        <f>SUM(BJ12:BJ46,BJ52:BJ77)</f>
        <v>152894</v>
      </c>
      <c r="BK10" s="11"/>
      <c r="BL10" s="195">
        <f>SUM(BL12:BL46,BL52:BL77)</f>
        <v>299945</v>
      </c>
      <c r="BM10" s="11"/>
      <c r="BN10" s="195">
        <f>SUM(BN12:BN46,BN52:BN77)</f>
        <v>485143</v>
      </c>
      <c r="BO10" s="11"/>
      <c r="BP10" s="195">
        <f>SUM(BP12:BP46,BP52:BP77)</f>
        <v>179764</v>
      </c>
      <c r="BQ10" s="11"/>
      <c r="BR10" s="51"/>
      <c r="BS10" s="195">
        <f>SUM(BS12:BS46,BS52:BS77)</f>
        <v>952305</v>
      </c>
      <c r="BT10" s="11"/>
      <c r="BU10" s="195">
        <f>SUM(BU12:BU46,BU52:BU77)</f>
        <v>305948</v>
      </c>
      <c r="BV10" s="11"/>
      <c r="BW10" s="195">
        <f>SUM(BW12:BW46,BW52:BW77)</f>
        <v>2286491</v>
      </c>
      <c r="BX10" s="11"/>
      <c r="BY10" s="195">
        <f>SUM(BY12:BY46,BY52:BY77)</f>
        <v>1412089</v>
      </c>
      <c r="BZ10" s="11"/>
      <c r="CA10" s="195">
        <f>SUM(CA12:CA46,CA52:CA77)</f>
        <v>101653</v>
      </c>
      <c r="CB10" s="11"/>
      <c r="CC10" s="51"/>
      <c r="CD10" s="195">
        <f>SUM(CD12:CD46,CD52:CD77)</f>
        <v>1731049</v>
      </c>
      <c r="CE10" s="11"/>
      <c r="CF10" s="195">
        <f>SUM(CF12:CF46,CF52:CF77)</f>
        <v>666369</v>
      </c>
      <c r="CG10" s="11"/>
      <c r="CH10" s="195">
        <f>SUM(CH12:CH46,CH52:CH77)</f>
        <v>660693</v>
      </c>
      <c r="CI10" s="11"/>
      <c r="CJ10" s="195">
        <f>SUM(CJ12:CJ46,CJ52:CJ77)</f>
        <v>1509032</v>
      </c>
      <c r="CK10" s="11"/>
      <c r="CL10" s="195">
        <f>SUM(CL12:CL46,CL52:CL77)</f>
        <v>330869</v>
      </c>
      <c r="CM10" s="11"/>
      <c r="CN10" s="51"/>
      <c r="CO10" s="195">
        <f>SUM(CO12:CO46,CO52:CO77)</f>
        <v>136654</v>
      </c>
      <c r="CP10" s="11"/>
      <c r="CQ10" s="195">
        <f>SUM(CQ12:CQ46,CQ52:CQ77)</f>
        <v>601554</v>
      </c>
      <c r="CR10" s="11"/>
      <c r="CS10" s="195">
        <f>SUM(CS12:CS46,CS52:CS77)</f>
        <v>120956</v>
      </c>
      <c r="CT10" s="11"/>
      <c r="CU10" s="195">
        <f>SUM(CU12:CU46,CU52:CU77)</f>
        <v>961477</v>
      </c>
      <c r="CV10" s="11"/>
      <c r="CW10" s="195">
        <f>SUM(CW12:CW46,CW52:CW77)</f>
        <v>4222615</v>
      </c>
      <c r="CX10" s="11"/>
      <c r="CY10" s="51"/>
      <c r="CZ10" s="195">
        <f>SUM(CZ12:CZ46,CZ52:CZ77)</f>
        <v>442215</v>
      </c>
      <c r="DA10" s="11"/>
      <c r="DB10" s="195">
        <f>SUM(DB12:DB46,DB52:DB77)</f>
        <v>88414</v>
      </c>
      <c r="DC10" s="11"/>
      <c r="DD10" s="195">
        <f>SUM(DD12:DD46,DD52:DD77)</f>
        <v>1163951</v>
      </c>
      <c r="DE10" s="11"/>
      <c r="DF10" s="195">
        <f>SUM(DF12:DF46,DF52:DF77)</f>
        <v>1088460</v>
      </c>
      <c r="DG10" s="11"/>
      <c r="DH10" s="195">
        <f>SUM(DH12:DH46,DH52:DH77)</f>
        <v>223563</v>
      </c>
      <c r="DI10" s="11"/>
      <c r="DJ10" s="51"/>
      <c r="DK10" s="195">
        <f>SUM(DK12:DK46,DK52:DK77)</f>
        <v>843244</v>
      </c>
      <c r="DL10" s="11"/>
      <c r="DM10" s="195">
        <f>SUM(DM12:DM46,DM52:DM77)</f>
        <v>100925</v>
      </c>
      <c r="DN10" s="11"/>
    </row>
    <row r="11" spans="1:131" s="85" customFormat="1" x14ac:dyDescent="0.2">
      <c r="A11" s="51"/>
      <c r="B11" s="179"/>
      <c r="C11" s="179"/>
      <c r="D11" s="179"/>
      <c r="E11" s="119"/>
      <c r="F11" s="11"/>
      <c r="G11" s="119"/>
      <c r="H11" s="11"/>
      <c r="I11" s="119"/>
      <c r="J11" s="11"/>
      <c r="K11" s="119"/>
      <c r="L11" s="11"/>
      <c r="M11" s="119"/>
      <c r="N11" s="11"/>
      <c r="O11" s="51"/>
      <c r="P11" s="119"/>
      <c r="Q11" s="11"/>
      <c r="R11" s="119"/>
      <c r="S11" s="11"/>
      <c r="T11" s="119"/>
      <c r="U11" s="11"/>
      <c r="V11" s="119"/>
      <c r="W11" s="11"/>
      <c r="X11" s="119"/>
      <c r="Y11" s="11"/>
      <c r="Z11" s="51"/>
      <c r="AA11" s="119"/>
      <c r="AB11" s="11"/>
      <c r="AC11" s="119"/>
      <c r="AD11" s="11"/>
      <c r="AE11" s="119"/>
      <c r="AF11" s="11"/>
      <c r="AG11" s="119"/>
      <c r="AH11" s="11"/>
      <c r="AI11" s="119"/>
      <c r="AJ11" s="11"/>
      <c r="AK11" s="51"/>
      <c r="AL11" s="119"/>
      <c r="AM11" s="11"/>
      <c r="AN11" s="119"/>
      <c r="AO11" s="11"/>
      <c r="AP11" s="119"/>
      <c r="AQ11" s="11"/>
      <c r="AR11" s="119"/>
      <c r="AS11" s="11"/>
      <c r="AT11" s="119"/>
      <c r="AU11" s="11"/>
      <c r="AV11" s="51"/>
      <c r="AW11" s="119"/>
      <c r="AX11" s="11"/>
      <c r="AY11" s="119"/>
      <c r="AZ11" s="11"/>
      <c r="BA11" s="119"/>
      <c r="BB11" s="11"/>
      <c r="BC11" s="119"/>
      <c r="BD11" s="11"/>
      <c r="BE11" s="119"/>
      <c r="BF11" s="11"/>
      <c r="BG11" s="51"/>
      <c r="BH11" s="119"/>
      <c r="BI11" s="11"/>
      <c r="BJ11" s="119"/>
      <c r="BK11" s="11"/>
      <c r="BL11" s="119"/>
      <c r="BM11" s="11"/>
      <c r="BN11" s="119"/>
      <c r="BO11" s="11"/>
      <c r="BP11" s="119"/>
      <c r="BQ11" s="11"/>
      <c r="BR11" s="51"/>
      <c r="BS11" s="119"/>
      <c r="BT11" s="11"/>
      <c r="BU11" s="119"/>
      <c r="BV11" s="11"/>
      <c r="BW11" s="119"/>
      <c r="BX11" s="11"/>
      <c r="BY11" s="119"/>
      <c r="BZ11" s="11"/>
      <c r="CA11" s="119"/>
      <c r="CB11" s="11"/>
      <c r="CC11" s="51"/>
      <c r="CD11" s="119"/>
      <c r="CE11" s="11"/>
      <c r="CF11" s="119"/>
      <c r="CG11" s="11"/>
      <c r="CH11" s="119"/>
      <c r="CI11" s="11"/>
      <c r="CJ11" s="119"/>
      <c r="CK11" s="11"/>
      <c r="CL11" s="119"/>
      <c r="CM11" s="11"/>
      <c r="CN11" s="51"/>
      <c r="CO11" s="119"/>
      <c r="CP11" s="11"/>
      <c r="CQ11" s="119"/>
      <c r="CR11" s="11"/>
      <c r="CS11" s="119"/>
      <c r="CT11" s="11"/>
      <c r="CU11" s="119"/>
      <c r="CV11" s="11"/>
      <c r="CW11" s="119"/>
      <c r="CX11" s="11"/>
      <c r="CY11" s="51"/>
      <c r="CZ11" s="119"/>
      <c r="DA11" s="11"/>
      <c r="DB11" s="119"/>
      <c r="DC11" s="11"/>
      <c r="DD11" s="119"/>
      <c r="DE11" s="11"/>
      <c r="DF11" s="119"/>
      <c r="DG11" s="11"/>
      <c r="DH11" s="119"/>
      <c r="DI11" s="11"/>
      <c r="DJ11" s="51"/>
      <c r="DK11" s="119"/>
      <c r="DL11" s="11"/>
      <c r="DM11" s="119"/>
      <c r="DN11" s="11"/>
    </row>
    <row r="12" spans="1:131" x14ac:dyDescent="0.2">
      <c r="A12" s="52" t="s">
        <v>0</v>
      </c>
      <c r="B12" s="196">
        <f>INDEX($10:$10,1,MATCH($A12,$7:$7,0))-INDEX($E$12:$DN$77,MATCH($A12,$A$12:$A$77,0),MATCH($A12,$E$7:$DN$7,0))</f>
        <v>113085</v>
      </c>
      <c r="C12" s="196">
        <f>SUM(E12,G12,I12,K12,M12,P12,R12,T12,V12,X12,AA12,AC12,AE12,AG12,AI12,AL12,AN12,AP12,AR12,AT12,AW12,AY12,BA12,BC12,BE12,BH12,BJ12,BL12,BN12,BP12,BS12,BU12,BW12,BY12,CA12,CD12,CF12,CH12,CJ12,CL12,CO12,CQ12,CS12,CU12,CW12,CZ12,DB12,DD12,DF12,DH12,DK12,DM12)-INDEX($E$12:$DN$77,MATCH($A12,$A$12:$A$77,0),MATCH($A12,$E$7:$DN$7,0))</f>
        <v>138115</v>
      </c>
      <c r="D12" s="196">
        <f>C12-B12</f>
        <v>25030</v>
      </c>
      <c r="E12" s="117">
        <v>604287</v>
      </c>
      <c r="F12" s="50">
        <v>20130</v>
      </c>
      <c r="G12" s="117">
        <v>1253</v>
      </c>
      <c r="H12" s="50">
        <v>1131</v>
      </c>
      <c r="I12" s="117">
        <v>1005</v>
      </c>
      <c r="J12" s="50">
        <v>610</v>
      </c>
      <c r="K12" s="117">
        <v>1580</v>
      </c>
      <c r="L12" s="50">
        <v>795</v>
      </c>
      <c r="M12" s="117">
        <v>4643</v>
      </c>
      <c r="N12" s="50">
        <v>1502</v>
      </c>
      <c r="O12" s="52" t="s">
        <v>0</v>
      </c>
      <c r="P12" s="117">
        <v>981</v>
      </c>
      <c r="Q12" s="50">
        <v>647</v>
      </c>
      <c r="R12" s="117">
        <v>514</v>
      </c>
      <c r="S12" s="50">
        <v>664</v>
      </c>
      <c r="T12" s="117">
        <v>0</v>
      </c>
      <c r="U12" s="50">
        <v>267</v>
      </c>
      <c r="V12" s="117">
        <v>0</v>
      </c>
      <c r="W12" s="50">
        <v>267</v>
      </c>
      <c r="X12" s="117">
        <v>18536</v>
      </c>
      <c r="Y12" s="50">
        <v>2969</v>
      </c>
      <c r="Z12" s="52" t="s">
        <v>0</v>
      </c>
      <c r="AA12" s="117">
        <v>26244</v>
      </c>
      <c r="AB12" s="50">
        <v>4872</v>
      </c>
      <c r="AC12" s="117">
        <v>988</v>
      </c>
      <c r="AD12" s="50">
        <v>1004</v>
      </c>
      <c r="AE12" s="117">
        <v>37</v>
      </c>
      <c r="AF12" s="50">
        <v>64</v>
      </c>
      <c r="AG12" s="117">
        <v>2345</v>
      </c>
      <c r="AH12" s="50">
        <v>1068</v>
      </c>
      <c r="AI12" s="117">
        <v>3616</v>
      </c>
      <c r="AJ12" s="50">
        <v>1812</v>
      </c>
      <c r="AK12" s="52" t="s">
        <v>0</v>
      </c>
      <c r="AL12" s="117">
        <v>243</v>
      </c>
      <c r="AM12" s="50">
        <v>207</v>
      </c>
      <c r="AN12" s="117">
        <v>351</v>
      </c>
      <c r="AO12" s="50">
        <v>268</v>
      </c>
      <c r="AP12" s="117">
        <v>2453</v>
      </c>
      <c r="AQ12" s="50">
        <v>775</v>
      </c>
      <c r="AR12" s="117">
        <v>4346</v>
      </c>
      <c r="AS12" s="50">
        <v>1727</v>
      </c>
      <c r="AT12" s="117">
        <v>64</v>
      </c>
      <c r="AU12" s="50">
        <v>94</v>
      </c>
      <c r="AV12" s="52" t="s">
        <v>0</v>
      </c>
      <c r="AW12" s="117">
        <v>2195</v>
      </c>
      <c r="AX12" s="50">
        <v>1081</v>
      </c>
      <c r="AY12" s="117">
        <v>522</v>
      </c>
      <c r="AZ12" s="50">
        <v>473</v>
      </c>
      <c r="BA12" s="117">
        <v>5007</v>
      </c>
      <c r="BB12" s="50">
        <v>1901</v>
      </c>
      <c r="BC12" s="117">
        <v>701</v>
      </c>
      <c r="BD12" s="50">
        <v>562</v>
      </c>
      <c r="BE12" s="117">
        <v>10358</v>
      </c>
      <c r="BF12" s="50">
        <v>2691</v>
      </c>
      <c r="BG12" s="52" t="s">
        <v>0</v>
      </c>
      <c r="BH12" s="117">
        <v>1270</v>
      </c>
      <c r="BI12" s="50">
        <v>649</v>
      </c>
      <c r="BJ12" s="117">
        <v>85</v>
      </c>
      <c r="BK12" s="50">
        <v>117</v>
      </c>
      <c r="BL12" s="117">
        <v>603</v>
      </c>
      <c r="BM12" s="50">
        <v>555</v>
      </c>
      <c r="BN12" s="117">
        <v>620</v>
      </c>
      <c r="BO12" s="50">
        <v>704</v>
      </c>
      <c r="BP12" s="117">
        <v>240</v>
      </c>
      <c r="BQ12" s="50">
        <v>395</v>
      </c>
      <c r="BR12" s="52" t="s">
        <v>0</v>
      </c>
      <c r="BS12" s="117">
        <v>2922</v>
      </c>
      <c r="BT12" s="50">
        <v>1569</v>
      </c>
      <c r="BU12" s="117">
        <v>726</v>
      </c>
      <c r="BV12" s="50">
        <v>537</v>
      </c>
      <c r="BW12" s="117">
        <v>4909</v>
      </c>
      <c r="BX12" s="50">
        <v>1681</v>
      </c>
      <c r="BY12" s="117">
        <v>4868</v>
      </c>
      <c r="BZ12" s="50">
        <v>1933</v>
      </c>
      <c r="CA12" s="117">
        <v>0</v>
      </c>
      <c r="CB12" s="50">
        <v>267</v>
      </c>
      <c r="CC12" s="52" t="s">
        <v>0</v>
      </c>
      <c r="CD12" s="117">
        <v>2859</v>
      </c>
      <c r="CE12" s="50">
        <v>1029</v>
      </c>
      <c r="CF12" s="117">
        <v>862</v>
      </c>
      <c r="CG12" s="50">
        <v>609</v>
      </c>
      <c r="CH12" s="117">
        <v>151</v>
      </c>
      <c r="CI12" s="50">
        <v>159</v>
      </c>
      <c r="CJ12" s="117">
        <v>1991</v>
      </c>
      <c r="CK12" s="50">
        <v>1106</v>
      </c>
      <c r="CL12" s="117">
        <v>320</v>
      </c>
      <c r="CM12" s="50">
        <v>446</v>
      </c>
      <c r="CN12" s="52" t="s">
        <v>0</v>
      </c>
      <c r="CO12" s="117">
        <v>139</v>
      </c>
      <c r="CP12" s="50">
        <v>163</v>
      </c>
      <c r="CQ12" s="117">
        <v>1848</v>
      </c>
      <c r="CR12" s="50">
        <v>931</v>
      </c>
      <c r="CS12" s="117">
        <v>0</v>
      </c>
      <c r="CT12" s="50">
        <v>267</v>
      </c>
      <c r="CU12" s="117">
        <v>9812</v>
      </c>
      <c r="CV12" s="50">
        <v>2326</v>
      </c>
      <c r="CW12" s="117">
        <v>9001</v>
      </c>
      <c r="CX12" s="50">
        <v>2623</v>
      </c>
      <c r="CY12" s="52" t="s">
        <v>0</v>
      </c>
      <c r="CZ12" s="117">
        <v>184</v>
      </c>
      <c r="DA12" s="50">
        <v>243</v>
      </c>
      <c r="DB12" s="117">
        <v>65</v>
      </c>
      <c r="DC12" s="50">
        <v>102</v>
      </c>
      <c r="DD12" s="117">
        <v>4390</v>
      </c>
      <c r="DE12" s="50">
        <v>1563</v>
      </c>
      <c r="DF12" s="117">
        <v>1023</v>
      </c>
      <c r="DG12" s="50">
        <v>1120</v>
      </c>
      <c r="DH12" s="117">
        <v>361</v>
      </c>
      <c r="DI12" s="50">
        <v>348</v>
      </c>
      <c r="DJ12" s="52" t="s">
        <v>0</v>
      </c>
      <c r="DK12" s="117">
        <v>590</v>
      </c>
      <c r="DL12" s="50">
        <v>483</v>
      </c>
      <c r="DM12" s="117">
        <v>294</v>
      </c>
      <c r="DN12" s="50">
        <v>292</v>
      </c>
    </row>
    <row r="13" spans="1:131" x14ac:dyDescent="0.2">
      <c r="A13" s="52" t="s">
        <v>1</v>
      </c>
      <c r="B13" s="196">
        <f>INDEX($10:$10,1,MATCH($A13,$7:$7,0))-INDEX($E$12:$DN$77,MATCH($A13,$A$12:$A$77,0),MATCH($A13,$E$7:$DN$7,0))</f>
        <v>63013</v>
      </c>
      <c r="C13" s="196">
        <f t="shared" ref="C13:C16" si="1">SUM(E13,G13,I13,K13,M13,P13,R13,T13,V13,X13,AA13,AC13,AE13,AG13,AI13,AL13,AN13,AP13,AR13,AT13,AW13,AY13,BA13,BC13,BE13,BH13,BJ13,BL13,BN13,BP13,BS13,BU13,BW13,BY13,CA13,CD13,CF13,CH13,CJ13,CL13,CO13,CQ13,CS13,CU13,CW13,CZ13,DB13,DD13,DF13,DH13,DK13,DM13)-INDEX($E$12:$DN$77,MATCH($A13,$A$12:$A$77,0),MATCH($A13,$E$7:$DN$7,0))</f>
        <v>36583</v>
      </c>
      <c r="D13" s="196">
        <f t="shared" ref="D13:D16" si="2">C13-B13</f>
        <v>-26430</v>
      </c>
      <c r="E13" s="117">
        <v>1151</v>
      </c>
      <c r="F13" s="50">
        <v>972</v>
      </c>
      <c r="G13" s="117">
        <v>98512</v>
      </c>
      <c r="H13" s="50">
        <v>8275</v>
      </c>
      <c r="I13" s="117">
        <v>2320</v>
      </c>
      <c r="J13" s="50">
        <v>1271</v>
      </c>
      <c r="K13" s="117">
        <v>386</v>
      </c>
      <c r="L13" s="50">
        <v>412</v>
      </c>
      <c r="M13" s="117">
        <v>3985</v>
      </c>
      <c r="N13" s="50">
        <v>1208</v>
      </c>
      <c r="O13" s="52" t="s">
        <v>1</v>
      </c>
      <c r="P13" s="117">
        <v>1771</v>
      </c>
      <c r="Q13" s="50">
        <v>903</v>
      </c>
      <c r="R13" s="117">
        <v>164</v>
      </c>
      <c r="S13" s="50">
        <v>269</v>
      </c>
      <c r="T13" s="117">
        <v>0</v>
      </c>
      <c r="U13" s="50">
        <v>237</v>
      </c>
      <c r="V13" s="117">
        <v>0</v>
      </c>
      <c r="W13" s="50">
        <v>237</v>
      </c>
      <c r="X13" s="117">
        <v>956</v>
      </c>
      <c r="Y13" s="50">
        <v>603</v>
      </c>
      <c r="Z13" s="52" t="s">
        <v>1</v>
      </c>
      <c r="AA13" s="117">
        <v>1639</v>
      </c>
      <c r="AB13" s="50">
        <v>1093</v>
      </c>
      <c r="AC13" s="117">
        <v>1119</v>
      </c>
      <c r="AD13" s="50">
        <v>661</v>
      </c>
      <c r="AE13" s="117">
        <v>168</v>
      </c>
      <c r="AF13" s="50">
        <v>158</v>
      </c>
      <c r="AG13" s="117">
        <v>559</v>
      </c>
      <c r="AH13" s="50">
        <v>364</v>
      </c>
      <c r="AI13" s="117">
        <v>196</v>
      </c>
      <c r="AJ13" s="50">
        <v>203</v>
      </c>
      <c r="AK13" s="52" t="s">
        <v>1</v>
      </c>
      <c r="AL13" s="117">
        <v>0</v>
      </c>
      <c r="AM13" s="50">
        <v>237</v>
      </c>
      <c r="AN13" s="117">
        <v>555</v>
      </c>
      <c r="AO13" s="50">
        <v>819</v>
      </c>
      <c r="AP13" s="117">
        <v>267</v>
      </c>
      <c r="AQ13" s="50">
        <v>309</v>
      </c>
      <c r="AR13" s="117">
        <v>325</v>
      </c>
      <c r="AS13" s="50">
        <v>498</v>
      </c>
      <c r="AT13" s="117">
        <v>338</v>
      </c>
      <c r="AU13" s="50">
        <v>312</v>
      </c>
      <c r="AV13" s="52" t="s">
        <v>1</v>
      </c>
      <c r="AW13" s="117">
        <v>938</v>
      </c>
      <c r="AX13" s="50">
        <v>681</v>
      </c>
      <c r="AY13" s="117">
        <v>359</v>
      </c>
      <c r="AZ13" s="50">
        <v>411</v>
      </c>
      <c r="BA13" s="117">
        <v>1061</v>
      </c>
      <c r="BB13" s="50">
        <v>882</v>
      </c>
      <c r="BC13" s="117">
        <v>172</v>
      </c>
      <c r="BD13" s="50">
        <v>202</v>
      </c>
      <c r="BE13" s="117">
        <v>99</v>
      </c>
      <c r="BF13" s="50">
        <v>164</v>
      </c>
      <c r="BG13" s="52" t="s">
        <v>1</v>
      </c>
      <c r="BH13" s="117">
        <v>843</v>
      </c>
      <c r="BI13" s="50">
        <v>872</v>
      </c>
      <c r="BJ13" s="117">
        <v>897</v>
      </c>
      <c r="BK13" s="50">
        <v>692</v>
      </c>
      <c r="BL13" s="117">
        <v>185</v>
      </c>
      <c r="BM13" s="50">
        <v>187</v>
      </c>
      <c r="BN13" s="117">
        <v>210</v>
      </c>
      <c r="BO13" s="50">
        <v>271</v>
      </c>
      <c r="BP13" s="117">
        <v>0</v>
      </c>
      <c r="BQ13" s="50">
        <v>237</v>
      </c>
      <c r="BR13" s="52" t="s">
        <v>1</v>
      </c>
      <c r="BS13" s="117">
        <v>113</v>
      </c>
      <c r="BT13" s="50">
        <v>203</v>
      </c>
      <c r="BU13" s="117">
        <v>307</v>
      </c>
      <c r="BV13" s="50">
        <v>292</v>
      </c>
      <c r="BW13" s="117">
        <v>569</v>
      </c>
      <c r="BX13" s="50">
        <v>489</v>
      </c>
      <c r="BY13" s="117">
        <v>386</v>
      </c>
      <c r="BZ13" s="50">
        <v>357</v>
      </c>
      <c r="CA13" s="117">
        <v>191</v>
      </c>
      <c r="CB13" s="50">
        <v>207</v>
      </c>
      <c r="CC13" s="52" t="s">
        <v>1</v>
      </c>
      <c r="CD13" s="117">
        <v>303</v>
      </c>
      <c r="CE13" s="50">
        <v>335</v>
      </c>
      <c r="CF13" s="117">
        <v>319</v>
      </c>
      <c r="CG13" s="50">
        <v>274</v>
      </c>
      <c r="CH13" s="117">
        <v>1740</v>
      </c>
      <c r="CI13" s="50">
        <v>1188</v>
      </c>
      <c r="CJ13" s="117">
        <v>550</v>
      </c>
      <c r="CK13" s="50">
        <v>362</v>
      </c>
      <c r="CL13" s="117">
        <v>216</v>
      </c>
      <c r="CM13" s="50">
        <v>320</v>
      </c>
      <c r="CN13" s="52" t="s">
        <v>1</v>
      </c>
      <c r="CO13" s="117">
        <v>0</v>
      </c>
      <c r="CP13" s="50">
        <v>237</v>
      </c>
      <c r="CQ13" s="117">
        <v>860</v>
      </c>
      <c r="CR13" s="50">
        <v>731</v>
      </c>
      <c r="CS13" s="117">
        <v>68</v>
      </c>
      <c r="CT13" s="50">
        <v>110</v>
      </c>
      <c r="CU13" s="117">
        <v>1484</v>
      </c>
      <c r="CV13" s="50">
        <v>1116</v>
      </c>
      <c r="CW13" s="117">
        <v>3460</v>
      </c>
      <c r="CX13" s="50">
        <v>1514</v>
      </c>
      <c r="CY13" s="52" t="s">
        <v>1</v>
      </c>
      <c r="CZ13" s="117">
        <v>372</v>
      </c>
      <c r="DA13" s="50">
        <v>350</v>
      </c>
      <c r="DB13" s="117">
        <v>0</v>
      </c>
      <c r="DC13" s="50">
        <v>237</v>
      </c>
      <c r="DD13" s="117">
        <v>1028</v>
      </c>
      <c r="DE13" s="50">
        <v>939</v>
      </c>
      <c r="DF13" s="117">
        <v>3368</v>
      </c>
      <c r="DG13" s="50">
        <v>1456</v>
      </c>
      <c r="DH13" s="117">
        <v>0</v>
      </c>
      <c r="DI13" s="50">
        <v>237</v>
      </c>
      <c r="DJ13" s="52" t="s">
        <v>1</v>
      </c>
      <c r="DK13" s="117">
        <v>586</v>
      </c>
      <c r="DL13" s="50">
        <v>548</v>
      </c>
      <c r="DM13" s="117">
        <v>0</v>
      </c>
      <c r="DN13" s="50">
        <v>237</v>
      </c>
    </row>
    <row r="14" spans="1:131" x14ac:dyDescent="0.2">
      <c r="A14" s="52" t="s">
        <v>2</v>
      </c>
      <c r="B14" s="196">
        <f>INDEX($10:$10,1,MATCH($A14,$7:$7,0))-INDEX($E$12:$DN$77,MATCH($A14,$A$12:$A$77,0),MATCH($A14,$E$7:$DN$7,0))</f>
        <v>189415</v>
      </c>
      <c r="C14" s="196">
        <f t="shared" si="1"/>
        <v>262932</v>
      </c>
      <c r="D14" s="196">
        <f t="shared" si="2"/>
        <v>73517</v>
      </c>
      <c r="E14" s="117">
        <v>1678</v>
      </c>
      <c r="F14" s="50">
        <v>1346</v>
      </c>
      <c r="G14" s="117">
        <v>1994</v>
      </c>
      <c r="H14" s="50">
        <v>908</v>
      </c>
      <c r="I14" s="117">
        <v>929396</v>
      </c>
      <c r="J14" s="50">
        <v>27779</v>
      </c>
      <c r="K14" s="117">
        <v>1432</v>
      </c>
      <c r="L14" s="50">
        <v>811</v>
      </c>
      <c r="M14" s="117">
        <v>65684</v>
      </c>
      <c r="N14" s="50">
        <v>9806</v>
      </c>
      <c r="O14" s="52" t="s">
        <v>2</v>
      </c>
      <c r="P14" s="117">
        <v>10555</v>
      </c>
      <c r="Q14" s="50">
        <v>2256</v>
      </c>
      <c r="R14" s="117">
        <v>1026</v>
      </c>
      <c r="S14" s="50">
        <v>607</v>
      </c>
      <c r="T14" s="117">
        <v>371</v>
      </c>
      <c r="U14" s="50">
        <v>396</v>
      </c>
      <c r="V14" s="117">
        <v>613</v>
      </c>
      <c r="W14" s="50">
        <v>408</v>
      </c>
      <c r="X14" s="117">
        <v>5693</v>
      </c>
      <c r="Y14" s="50">
        <v>1790</v>
      </c>
      <c r="Z14" s="52" t="s">
        <v>2</v>
      </c>
      <c r="AA14" s="117">
        <v>4160</v>
      </c>
      <c r="AB14" s="50">
        <v>2149</v>
      </c>
      <c r="AC14" s="117">
        <v>2966</v>
      </c>
      <c r="AD14" s="50">
        <v>1320</v>
      </c>
      <c r="AE14" s="117">
        <v>1910</v>
      </c>
      <c r="AF14" s="50">
        <v>944</v>
      </c>
      <c r="AG14" s="117">
        <v>11447</v>
      </c>
      <c r="AH14" s="50">
        <v>3427</v>
      </c>
      <c r="AI14" s="117">
        <v>5633</v>
      </c>
      <c r="AJ14" s="50">
        <v>2066</v>
      </c>
      <c r="AK14" s="52" t="s">
        <v>2</v>
      </c>
      <c r="AL14" s="117">
        <v>2570</v>
      </c>
      <c r="AM14" s="50">
        <v>1157</v>
      </c>
      <c r="AN14" s="117">
        <v>3357</v>
      </c>
      <c r="AO14" s="50">
        <v>1401</v>
      </c>
      <c r="AP14" s="117">
        <v>754</v>
      </c>
      <c r="AQ14" s="50">
        <v>598</v>
      </c>
      <c r="AR14" s="117">
        <v>1178</v>
      </c>
      <c r="AS14" s="50">
        <v>641</v>
      </c>
      <c r="AT14" s="117">
        <v>1053</v>
      </c>
      <c r="AU14" s="50">
        <v>793</v>
      </c>
      <c r="AV14" s="52" t="s">
        <v>2</v>
      </c>
      <c r="AW14" s="117">
        <v>2248</v>
      </c>
      <c r="AX14" s="50">
        <v>1102</v>
      </c>
      <c r="AY14" s="117">
        <v>5328</v>
      </c>
      <c r="AZ14" s="50">
        <v>2505</v>
      </c>
      <c r="BA14" s="117">
        <v>12012</v>
      </c>
      <c r="BB14" s="50">
        <v>3085</v>
      </c>
      <c r="BC14" s="117">
        <v>7949</v>
      </c>
      <c r="BD14" s="50">
        <v>2464</v>
      </c>
      <c r="BE14" s="117">
        <v>436</v>
      </c>
      <c r="BF14" s="50">
        <v>423</v>
      </c>
      <c r="BG14" s="52" t="s">
        <v>2</v>
      </c>
      <c r="BH14" s="117">
        <v>6354</v>
      </c>
      <c r="BI14" s="50">
        <v>2172</v>
      </c>
      <c r="BJ14" s="117">
        <v>1063</v>
      </c>
      <c r="BK14" s="50">
        <v>574</v>
      </c>
      <c r="BL14" s="117">
        <v>1388</v>
      </c>
      <c r="BM14" s="50">
        <v>1040</v>
      </c>
      <c r="BN14" s="117">
        <v>10394</v>
      </c>
      <c r="BO14" s="50">
        <v>3234</v>
      </c>
      <c r="BP14" s="117">
        <v>529</v>
      </c>
      <c r="BQ14" s="50">
        <v>467</v>
      </c>
      <c r="BR14" s="52" t="s">
        <v>2</v>
      </c>
      <c r="BS14" s="117">
        <v>4214</v>
      </c>
      <c r="BT14" s="50">
        <v>2005</v>
      </c>
      <c r="BU14" s="117">
        <v>10332</v>
      </c>
      <c r="BV14" s="50">
        <v>3535</v>
      </c>
      <c r="BW14" s="117">
        <v>5843</v>
      </c>
      <c r="BX14" s="50">
        <v>1791</v>
      </c>
      <c r="BY14" s="117">
        <v>3803</v>
      </c>
      <c r="BZ14" s="50">
        <v>1458</v>
      </c>
      <c r="CA14" s="117">
        <v>985</v>
      </c>
      <c r="CB14" s="50">
        <v>670</v>
      </c>
      <c r="CC14" s="52" t="s">
        <v>2</v>
      </c>
      <c r="CD14" s="117">
        <v>6477</v>
      </c>
      <c r="CE14" s="50">
        <v>2184</v>
      </c>
      <c r="CF14" s="117">
        <v>2830</v>
      </c>
      <c r="CG14" s="50">
        <v>914</v>
      </c>
      <c r="CH14" s="117">
        <v>7151</v>
      </c>
      <c r="CI14" s="50">
        <v>2512</v>
      </c>
      <c r="CJ14" s="117">
        <v>3616</v>
      </c>
      <c r="CK14" s="50">
        <v>1056</v>
      </c>
      <c r="CL14" s="117">
        <v>145</v>
      </c>
      <c r="CM14" s="50">
        <v>185</v>
      </c>
      <c r="CN14" s="52" t="s">
        <v>2</v>
      </c>
      <c r="CO14" s="117">
        <v>168</v>
      </c>
      <c r="CP14" s="50">
        <v>197</v>
      </c>
      <c r="CQ14" s="117">
        <v>1490</v>
      </c>
      <c r="CR14" s="50">
        <v>812</v>
      </c>
      <c r="CS14" s="117">
        <v>752</v>
      </c>
      <c r="CT14" s="50">
        <v>477</v>
      </c>
      <c r="CU14" s="117">
        <v>2585</v>
      </c>
      <c r="CV14" s="50">
        <v>911</v>
      </c>
      <c r="CW14" s="117">
        <v>13890</v>
      </c>
      <c r="CX14" s="50">
        <v>3071</v>
      </c>
      <c r="CY14" s="52" t="s">
        <v>2</v>
      </c>
      <c r="CZ14" s="117">
        <v>7662</v>
      </c>
      <c r="DA14" s="50">
        <v>2078</v>
      </c>
      <c r="DB14" s="117">
        <v>227</v>
      </c>
      <c r="DC14" s="50">
        <v>368</v>
      </c>
      <c r="DD14" s="117">
        <v>3766</v>
      </c>
      <c r="DE14" s="50">
        <v>1714</v>
      </c>
      <c r="DF14" s="117">
        <v>9194</v>
      </c>
      <c r="DG14" s="50">
        <v>2213</v>
      </c>
      <c r="DH14" s="117">
        <v>759</v>
      </c>
      <c r="DI14" s="50">
        <v>562</v>
      </c>
      <c r="DJ14" s="52" t="s">
        <v>2</v>
      </c>
      <c r="DK14" s="117">
        <v>4049</v>
      </c>
      <c r="DL14" s="50">
        <v>1888</v>
      </c>
      <c r="DM14" s="117">
        <v>1219</v>
      </c>
      <c r="DN14" s="50">
        <v>943</v>
      </c>
    </row>
    <row r="15" spans="1:131" x14ac:dyDescent="0.2">
      <c r="A15" s="52" t="s">
        <v>3</v>
      </c>
      <c r="B15" s="196">
        <f>INDEX($10:$10,1,MATCH($A15,$7:$7,0))-INDEX($E$12:$DN$77,MATCH($A15,$A$12:$A$77,0),MATCH($A15,$E$7:$DN$7,0))</f>
        <v>83680</v>
      </c>
      <c r="C15" s="196">
        <f t="shared" si="1"/>
        <v>89701</v>
      </c>
      <c r="D15" s="196">
        <f t="shared" si="2"/>
        <v>6021</v>
      </c>
      <c r="E15" s="117">
        <v>2065</v>
      </c>
      <c r="F15" s="50">
        <v>1351</v>
      </c>
      <c r="G15" s="117">
        <v>410</v>
      </c>
      <c r="H15" s="50">
        <v>506</v>
      </c>
      <c r="I15" s="117">
        <v>930</v>
      </c>
      <c r="J15" s="50">
        <v>637</v>
      </c>
      <c r="K15" s="117">
        <v>425248</v>
      </c>
      <c r="L15" s="50">
        <v>16470</v>
      </c>
      <c r="M15" s="117">
        <v>7139</v>
      </c>
      <c r="N15" s="50">
        <v>1890</v>
      </c>
      <c r="O15" s="52" t="s">
        <v>3</v>
      </c>
      <c r="P15" s="117">
        <v>1148</v>
      </c>
      <c r="Q15" s="50">
        <v>807</v>
      </c>
      <c r="R15" s="117">
        <v>508</v>
      </c>
      <c r="S15" s="50">
        <v>572</v>
      </c>
      <c r="T15" s="117">
        <v>0</v>
      </c>
      <c r="U15" s="50">
        <v>267</v>
      </c>
      <c r="V15" s="117">
        <v>72</v>
      </c>
      <c r="W15" s="50">
        <v>118</v>
      </c>
      <c r="X15" s="117">
        <v>2923</v>
      </c>
      <c r="Y15" s="50">
        <v>984</v>
      </c>
      <c r="Z15" s="52" t="s">
        <v>3</v>
      </c>
      <c r="AA15" s="117">
        <v>1023</v>
      </c>
      <c r="AB15" s="50">
        <v>548</v>
      </c>
      <c r="AC15" s="117">
        <v>149</v>
      </c>
      <c r="AD15" s="50">
        <v>269</v>
      </c>
      <c r="AE15" s="117">
        <v>183</v>
      </c>
      <c r="AF15" s="50">
        <v>177</v>
      </c>
      <c r="AG15" s="117">
        <v>2333</v>
      </c>
      <c r="AH15" s="50">
        <v>921</v>
      </c>
      <c r="AI15" s="117">
        <v>1176</v>
      </c>
      <c r="AJ15" s="50">
        <v>902</v>
      </c>
      <c r="AK15" s="52" t="s">
        <v>3</v>
      </c>
      <c r="AL15" s="117">
        <v>249</v>
      </c>
      <c r="AM15" s="50">
        <v>223</v>
      </c>
      <c r="AN15" s="117">
        <v>2085</v>
      </c>
      <c r="AO15" s="50">
        <v>1005</v>
      </c>
      <c r="AP15" s="117">
        <v>858</v>
      </c>
      <c r="AQ15" s="50">
        <v>720</v>
      </c>
      <c r="AR15" s="117">
        <v>5563</v>
      </c>
      <c r="AS15" s="50">
        <v>2238</v>
      </c>
      <c r="AT15" s="117">
        <v>0</v>
      </c>
      <c r="AU15" s="50">
        <v>267</v>
      </c>
      <c r="AV15" s="52" t="s">
        <v>3</v>
      </c>
      <c r="AW15" s="117">
        <v>855</v>
      </c>
      <c r="AX15" s="50">
        <v>951</v>
      </c>
      <c r="AY15" s="117">
        <v>382</v>
      </c>
      <c r="AZ15" s="50">
        <v>380</v>
      </c>
      <c r="BA15" s="117">
        <v>1771</v>
      </c>
      <c r="BB15" s="50">
        <v>1058</v>
      </c>
      <c r="BC15" s="117">
        <v>1336</v>
      </c>
      <c r="BD15" s="50">
        <v>970</v>
      </c>
      <c r="BE15" s="117">
        <v>2948</v>
      </c>
      <c r="BF15" s="50">
        <v>1117</v>
      </c>
      <c r="BG15" s="52" t="s">
        <v>3</v>
      </c>
      <c r="BH15" s="117">
        <v>6958</v>
      </c>
      <c r="BI15" s="50">
        <v>1880</v>
      </c>
      <c r="BJ15" s="117">
        <v>0</v>
      </c>
      <c r="BK15" s="50">
        <v>267</v>
      </c>
      <c r="BL15" s="117">
        <v>555</v>
      </c>
      <c r="BM15" s="50">
        <v>657</v>
      </c>
      <c r="BN15" s="117">
        <v>2131</v>
      </c>
      <c r="BO15" s="50">
        <v>1932</v>
      </c>
      <c r="BP15" s="117">
        <v>1320</v>
      </c>
      <c r="BQ15" s="50">
        <v>1546</v>
      </c>
      <c r="BR15" s="52" t="s">
        <v>3</v>
      </c>
      <c r="BS15" s="117">
        <v>332</v>
      </c>
      <c r="BT15" s="50">
        <v>346</v>
      </c>
      <c r="BU15" s="117">
        <v>1187</v>
      </c>
      <c r="BV15" s="50">
        <v>1216</v>
      </c>
      <c r="BW15" s="117">
        <v>1206</v>
      </c>
      <c r="BX15" s="50">
        <v>909</v>
      </c>
      <c r="BY15" s="117">
        <v>1057</v>
      </c>
      <c r="BZ15" s="50">
        <v>639</v>
      </c>
      <c r="CA15" s="117">
        <v>59</v>
      </c>
      <c r="CB15" s="50">
        <v>97</v>
      </c>
      <c r="CC15" s="52" t="s">
        <v>3</v>
      </c>
      <c r="CD15" s="117">
        <v>979</v>
      </c>
      <c r="CE15" s="50">
        <v>688</v>
      </c>
      <c r="CF15" s="117">
        <v>5991</v>
      </c>
      <c r="CG15" s="50">
        <v>1835</v>
      </c>
      <c r="CH15" s="117">
        <v>250</v>
      </c>
      <c r="CI15" s="50">
        <v>210</v>
      </c>
      <c r="CJ15" s="117">
        <v>339</v>
      </c>
      <c r="CK15" s="50">
        <v>267</v>
      </c>
      <c r="CL15" s="117">
        <v>553</v>
      </c>
      <c r="CM15" s="50">
        <v>637</v>
      </c>
      <c r="CN15" s="52" t="s">
        <v>3</v>
      </c>
      <c r="CO15" s="117">
        <v>0</v>
      </c>
      <c r="CP15" s="50">
        <v>267</v>
      </c>
      <c r="CQ15" s="117">
        <v>1022</v>
      </c>
      <c r="CR15" s="50">
        <v>814</v>
      </c>
      <c r="CS15" s="117">
        <v>113</v>
      </c>
      <c r="CT15" s="50">
        <v>185</v>
      </c>
      <c r="CU15" s="117">
        <v>5108</v>
      </c>
      <c r="CV15" s="50">
        <v>1486</v>
      </c>
      <c r="CW15" s="117">
        <v>18459</v>
      </c>
      <c r="CX15" s="50">
        <v>3858</v>
      </c>
      <c r="CY15" s="52" t="s">
        <v>3</v>
      </c>
      <c r="CZ15" s="117">
        <v>1343</v>
      </c>
      <c r="DA15" s="50">
        <v>944</v>
      </c>
      <c r="DB15" s="117">
        <v>0</v>
      </c>
      <c r="DC15" s="50">
        <v>267</v>
      </c>
      <c r="DD15" s="117">
        <v>406</v>
      </c>
      <c r="DE15" s="50">
        <v>496</v>
      </c>
      <c r="DF15" s="117">
        <v>1908</v>
      </c>
      <c r="DG15" s="50">
        <v>1424</v>
      </c>
      <c r="DH15" s="117">
        <v>222</v>
      </c>
      <c r="DI15" s="50">
        <v>330</v>
      </c>
      <c r="DJ15" s="52" t="s">
        <v>3</v>
      </c>
      <c r="DK15" s="117">
        <v>1599</v>
      </c>
      <c r="DL15" s="50">
        <v>1164</v>
      </c>
      <c r="DM15" s="117">
        <v>498</v>
      </c>
      <c r="DN15" s="50">
        <v>559</v>
      </c>
    </row>
    <row r="16" spans="1:131" x14ac:dyDescent="0.2">
      <c r="A16" s="52" t="s">
        <v>4</v>
      </c>
      <c r="B16" s="196">
        <f>INDEX($10:$10,1,MATCH($A16,$7:$7,0))-INDEX($E$12:$DN$77,MATCH($A16,$A$12:$A$77,0),MATCH($A16,$E$7:$DN$7,0))</f>
        <v>668021</v>
      </c>
      <c r="C16" s="196">
        <f t="shared" si="1"/>
        <v>491657</v>
      </c>
      <c r="D16" s="196">
        <f t="shared" si="2"/>
        <v>-176364</v>
      </c>
      <c r="E16" s="117">
        <v>2527</v>
      </c>
      <c r="F16" s="50">
        <v>1264</v>
      </c>
      <c r="G16" s="117">
        <v>5508</v>
      </c>
      <c r="H16" s="50">
        <v>1924</v>
      </c>
      <c r="I16" s="117">
        <v>33629</v>
      </c>
      <c r="J16" s="50">
        <v>6142</v>
      </c>
      <c r="K16" s="117">
        <v>4098</v>
      </c>
      <c r="L16" s="50">
        <v>1260</v>
      </c>
      <c r="M16" s="117">
        <v>4819935</v>
      </c>
      <c r="N16" s="50">
        <v>72015</v>
      </c>
      <c r="O16" s="52" t="s">
        <v>4</v>
      </c>
      <c r="P16" s="117">
        <v>23652</v>
      </c>
      <c r="Q16" s="50">
        <v>4040</v>
      </c>
      <c r="R16" s="117">
        <v>6930</v>
      </c>
      <c r="S16" s="50">
        <v>2395</v>
      </c>
      <c r="T16" s="117">
        <v>324</v>
      </c>
      <c r="U16" s="50">
        <v>257</v>
      </c>
      <c r="V16" s="117">
        <v>1853</v>
      </c>
      <c r="W16" s="50">
        <v>693</v>
      </c>
      <c r="X16" s="117">
        <v>28552</v>
      </c>
      <c r="Y16" s="50">
        <v>5121</v>
      </c>
      <c r="Z16" s="52" t="s">
        <v>4</v>
      </c>
      <c r="AA16" s="117">
        <v>13499</v>
      </c>
      <c r="AB16" s="50">
        <v>2855</v>
      </c>
      <c r="AC16" s="117">
        <v>15352</v>
      </c>
      <c r="AD16" s="50">
        <v>4254</v>
      </c>
      <c r="AE16" s="117">
        <v>5052</v>
      </c>
      <c r="AF16" s="50">
        <v>2295</v>
      </c>
      <c r="AG16" s="117">
        <v>24219</v>
      </c>
      <c r="AH16" s="50">
        <v>4666</v>
      </c>
      <c r="AI16" s="117">
        <v>7152</v>
      </c>
      <c r="AJ16" s="50">
        <v>1926</v>
      </c>
      <c r="AK16" s="52" t="s">
        <v>4</v>
      </c>
      <c r="AL16" s="117">
        <v>2962</v>
      </c>
      <c r="AM16" s="50">
        <v>1141</v>
      </c>
      <c r="AN16" s="117">
        <v>2793</v>
      </c>
      <c r="AO16" s="50">
        <v>1230</v>
      </c>
      <c r="AP16" s="117">
        <v>3871</v>
      </c>
      <c r="AQ16" s="50">
        <v>1389</v>
      </c>
      <c r="AR16" s="117">
        <v>6176</v>
      </c>
      <c r="AS16" s="50">
        <v>2182</v>
      </c>
      <c r="AT16" s="117">
        <v>1374</v>
      </c>
      <c r="AU16" s="50">
        <v>822</v>
      </c>
      <c r="AV16" s="52" t="s">
        <v>4</v>
      </c>
      <c r="AW16" s="117">
        <v>8522</v>
      </c>
      <c r="AX16" s="50">
        <v>2262</v>
      </c>
      <c r="AY16" s="117">
        <v>12018</v>
      </c>
      <c r="AZ16" s="50">
        <v>2147</v>
      </c>
      <c r="BA16" s="117">
        <v>15046</v>
      </c>
      <c r="BB16" s="50">
        <v>4406</v>
      </c>
      <c r="BC16" s="117">
        <v>9692</v>
      </c>
      <c r="BD16" s="50">
        <v>2958</v>
      </c>
      <c r="BE16" s="117">
        <v>4442</v>
      </c>
      <c r="BF16" s="50">
        <v>2329</v>
      </c>
      <c r="BG16" s="52" t="s">
        <v>4</v>
      </c>
      <c r="BH16" s="117">
        <v>9661</v>
      </c>
      <c r="BI16" s="50">
        <v>2974</v>
      </c>
      <c r="BJ16" s="117">
        <v>2584</v>
      </c>
      <c r="BK16" s="50">
        <v>1014</v>
      </c>
      <c r="BL16" s="117">
        <v>2700</v>
      </c>
      <c r="BM16" s="50">
        <v>1004</v>
      </c>
      <c r="BN16" s="117">
        <v>29730</v>
      </c>
      <c r="BO16" s="50">
        <v>4634</v>
      </c>
      <c r="BP16" s="117">
        <v>1190</v>
      </c>
      <c r="BQ16" s="50">
        <v>731</v>
      </c>
      <c r="BR16" s="52" t="s">
        <v>4</v>
      </c>
      <c r="BS16" s="117">
        <v>9919</v>
      </c>
      <c r="BT16" s="50">
        <v>2355</v>
      </c>
      <c r="BU16" s="117">
        <v>5536</v>
      </c>
      <c r="BV16" s="50">
        <v>1651</v>
      </c>
      <c r="BW16" s="117">
        <v>25255</v>
      </c>
      <c r="BX16" s="50">
        <v>4186</v>
      </c>
      <c r="BY16" s="117">
        <v>12337</v>
      </c>
      <c r="BZ16" s="50">
        <v>2734</v>
      </c>
      <c r="CA16" s="117">
        <v>242</v>
      </c>
      <c r="CB16" s="50">
        <v>184</v>
      </c>
      <c r="CC16" s="52" t="s">
        <v>4</v>
      </c>
      <c r="CD16" s="117">
        <v>10141</v>
      </c>
      <c r="CE16" s="50">
        <v>2117</v>
      </c>
      <c r="CF16" s="117">
        <v>4443</v>
      </c>
      <c r="CG16" s="50">
        <v>1739</v>
      </c>
      <c r="CH16" s="117">
        <v>17046</v>
      </c>
      <c r="CI16" s="50">
        <v>2640</v>
      </c>
      <c r="CJ16" s="117">
        <v>11695</v>
      </c>
      <c r="CK16" s="50">
        <v>2318</v>
      </c>
      <c r="CL16" s="117">
        <v>599</v>
      </c>
      <c r="CM16" s="50">
        <v>493</v>
      </c>
      <c r="CN16" s="52" t="s">
        <v>4</v>
      </c>
      <c r="CO16" s="117">
        <v>1612</v>
      </c>
      <c r="CP16" s="50">
        <v>820</v>
      </c>
      <c r="CQ16" s="117">
        <v>3275</v>
      </c>
      <c r="CR16" s="50">
        <v>1217</v>
      </c>
      <c r="CS16" s="117">
        <v>672</v>
      </c>
      <c r="CT16" s="50">
        <v>405</v>
      </c>
      <c r="CU16" s="117">
        <v>8140</v>
      </c>
      <c r="CV16" s="50">
        <v>2547</v>
      </c>
      <c r="CW16" s="117">
        <v>36391</v>
      </c>
      <c r="CX16" s="50">
        <v>4262</v>
      </c>
      <c r="CY16" s="52" t="s">
        <v>4</v>
      </c>
      <c r="CZ16" s="117">
        <v>12377</v>
      </c>
      <c r="DA16" s="50">
        <v>3419</v>
      </c>
      <c r="DB16" s="117">
        <v>250</v>
      </c>
      <c r="DC16" s="50">
        <v>233</v>
      </c>
      <c r="DD16" s="117">
        <v>14966</v>
      </c>
      <c r="DE16" s="50">
        <v>3603</v>
      </c>
      <c r="DF16" s="117">
        <v>24449</v>
      </c>
      <c r="DG16" s="50">
        <v>3719</v>
      </c>
      <c r="DH16" s="117">
        <v>265</v>
      </c>
      <c r="DI16" s="50">
        <v>262</v>
      </c>
      <c r="DJ16" s="52" t="s">
        <v>4</v>
      </c>
      <c r="DK16" s="117">
        <v>5551</v>
      </c>
      <c r="DL16" s="50">
        <v>1496</v>
      </c>
      <c r="DM16" s="117">
        <v>1388</v>
      </c>
      <c r="DN16" s="50">
        <v>996</v>
      </c>
    </row>
    <row r="17" spans="1:118" x14ac:dyDescent="0.2">
      <c r="A17" s="52"/>
      <c r="B17" s="52"/>
      <c r="C17" s="52"/>
      <c r="D17" s="52"/>
      <c r="E17" s="117"/>
      <c r="F17" s="50"/>
      <c r="G17" s="117"/>
      <c r="H17" s="50"/>
      <c r="I17" s="117"/>
      <c r="J17" s="50"/>
      <c r="K17" s="117"/>
      <c r="L17" s="50"/>
      <c r="M17" s="117"/>
      <c r="N17" s="50"/>
      <c r="O17" s="52"/>
      <c r="P17" s="117"/>
      <c r="Q17" s="50"/>
      <c r="R17" s="117"/>
      <c r="S17" s="50"/>
      <c r="T17" s="117"/>
      <c r="U17" s="50"/>
      <c r="V17" s="117"/>
      <c r="W17" s="50"/>
      <c r="X17" s="117"/>
      <c r="Y17" s="50"/>
      <c r="Z17" s="52"/>
      <c r="AA17" s="117"/>
      <c r="AB17" s="50"/>
      <c r="AC17" s="117"/>
      <c r="AD17" s="50"/>
      <c r="AE17" s="117"/>
      <c r="AF17" s="50"/>
      <c r="AG17" s="117"/>
      <c r="AH17" s="50"/>
      <c r="AI17" s="117"/>
      <c r="AJ17" s="50"/>
      <c r="AK17" s="52"/>
      <c r="AL17" s="117"/>
      <c r="AM17" s="50"/>
      <c r="AN17" s="117"/>
      <c r="AO17" s="50"/>
      <c r="AP17" s="117"/>
      <c r="AQ17" s="50"/>
      <c r="AR17" s="117"/>
      <c r="AS17" s="50"/>
      <c r="AT17" s="117"/>
      <c r="AU17" s="50"/>
      <c r="AV17" s="52"/>
      <c r="AW17" s="117"/>
      <c r="AX17" s="50"/>
      <c r="AY17" s="117"/>
      <c r="AZ17" s="50"/>
      <c r="BA17" s="117"/>
      <c r="BB17" s="50"/>
      <c r="BC17" s="117"/>
      <c r="BD17" s="50"/>
      <c r="BE17" s="117"/>
      <c r="BF17" s="50"/>
      <c r="BG17" s="52"/>
      <c r="BH17" s="117"/>
      <c r="BI17" s="50"/>
      <c r="BJ17" s="117"/>
      <c r="BK17" s="50"/>
      <c r="BL17" s="117"/>
      <c r="BM17" s="50"/>
      <c r="BN17" s="117"/>
      <c r="BO17" s="50"/>
      <c r="BP17" s="117"/>
      <c r="BQ17" s="50"/>
      <c r="BR17" s="52"/>
      <c r="BS17" s="117"/>
      <c r="BT17" s="50"/>
      <c r="BU17" s="117"/>
      <c r="BV17" s="50"/>
      <c r="BW17" s="117"/>
      <c r="BX17" s="50"/>
      <c r="BY17" s="117"/>
      <c r="BZ17" s="50"/>
      <c r="CA17" s="117"/>
      <c r="CB17" s="50"/>
      <c r="CC17" s="52"/>
      <c r="CD17" s="117"/>
      <c r="CE17" s="50"/>
      <c r="CF17" s="117"/>
      <c r="CG17" s="50"/>
      <c r="CH17" s="117"/>
      <c r="CI17" s="50"/>
      <c r="CJ17" s="117"/>
      <c r="CK17" s="50"/>
      <c r="CL17" s="117"/>
      <c r="CM17" s="50"/>
      <c r="CN17" s="52"/>
      <c r="CO17" s="117"/>
      <c r="CP17" s="50"/>
      <c r="CQ17" s="117"/>
      <c r="CR17" s="50"/>
      <c r="CS17" s="117"/>
      <c r="CT17" s="50"/>
      <c r="CU17" s="117"/>
      <c r="CV17" s="50"/>
      <c r="CW17" s="117"/>
      <c r="CX17" s="50"/>
      <c r="CY17" s="52"/>
      <c r="CZ17" s="117"/>
      <c r="DA17" s="50"/>
      <c r="DB17" s="117"/>
      <c r="DC17" s="50"/>
      <c r="DD17" s="117"/>
      <c r="DE17" s="50"/>
      <c r="DF17" s="117"/>
      <c r="DG17" s="50"/>
      <c r="DH17" s="117"/>
      <c r="DI17" s="50"/>
      <c r="DJ17" s="52"/>
      <c r="DK17" s="117"/>
      <c r="DL17" s="50"/>
      <c r="DM17" s="117"/>
      <c r="DN17" s="50"/>
    </row>
    <row r="18" spans="1:118" x14ac:dyDescent="0.2">
      <c r="A18" s="52" t="s">
        <v>5</v>
      </c>
      <c r="B18" s="196">
        <f>INDEX($10:$10,1,MATCH($A18,$7:$7,0))-INDEX($E$12:$DN$77,MATCH($A18,$A$12:$A$77,0),MATCH($A18,$E$7:$DN$7,0))</f>
        <v>176007</v>
      </c>
      <c r="C18" s="196">
        <f t="shared" ref="C18:C22" si="3">SUM(E18,G18,I18,K18,M18,P18,R18,T18,V18,X18,AA18,AC18,AE18,AG18,AI18,AL18,AN18,AP18,AR18,AT18,AW18,AY18,BA18,BC18,BE18,BH18,BJ18,BL18,BN18,BP18,BS18,BU18,BW18,BY18,CA18,CD18,CF18,CH18,CJ18,CL18,CO18,CQ18,CS18,CU18,CW18,CZ18,DB18,DD18,DF18,DH18,DK18,DM18)-INDEX($E$12:$DN$77,MATCH($A18,$A$12:$A$77,0),MATCH($A18,$E$7:$DN$7,0))</f>
        <v>197883</v>
      </c>
      <c r="D18" s="196">
        <f t="shared" ref="D18:D22" si="4">C18-B18</f>
        <v>21876</v>
      </c>
      <c r="E18" s="117">
        <v>1958</v>
      </c>
      <c r="F18" s="50">
        <v>1499</v>
      </c>
      <c r="G18" s="117">
        <v>1905</v>
      </c>
      <c r="H18" s="50">
        <v>1238</v>
      </c>
      <c r="I18" s="117">
        <v>10752</v>
      </c>
      <c r="J18" s="50">
        <v>2778</v>
      </c>
      <c r="K18" s="117">
        <v>2261</v>
      </c>
      <c r="L18" s="50">
        <v>1145</v>
      </c>
      <c r="M18" s="117">
        <v>29278</v>
      </c>
      <c r="N18" s="50">
        <v>4214</v>
      </c>
      <c r="O18" s="52" t="s">
        <v>5</v>
      </c>
      <c r="P18" s="117">
        <v>709160</v>
      </c>
      <c r="Q18" s="50">
        <v>20730</v>
      </c>
      <c r="R18" s="117">
        <v>3270</v>
      </c>
      <c r="S18" s="50">
        <v>2090</v>
      </c>
      <c r="T18" s="117">
        <v>212</v>
      </c>
      <c r="U18" s="50">
        <v>252</v>
      </c>
      <c r="V18" s="117">
        <v>565</v>
      </c>
      <c r="W18" s="50">
        <v>480</v>
      </c>
      <c r="X18" s="117">
        <v>8594</v>
      </c>
      <c r="Y18" s="50">
        <v>3109</v>
      </c>
      <c r="Z18" s="52" t="s">
        <v>5</v>
      </c>
      <c r="AA18" s="117">
        <v>3934</v>
      </c>
      <c r="AB18" s="50">
        <v>1593</v>
      </c>
      <c r="AC18" s="117">
        <v>1885</v>
      </c>
      <c r="AD18" s="50">
        <v>1125</v>
      </c>
      <c r="AE18" s="117">
        <v>1142</v>
      </c>
      <c r="AF18" s="50">
        <v>557</v>
      </c>
      <c r="AG18" s="117">
        <v>5902</v>
      </c>
      <c r="AH18" s="50">
        <v>1767</v>
      </c>
      <c r="AI18" s="117">
        <v>2821</v>
      </c>
      <c r="AJ18" s="50">
        <v>1233</v>
      </c>
      <c r="AK18" s="52" t="s">
        <v>5</v>
      </c>
      <c r="AL18" s="117">
        <v>1309</v>
      </c>
      <c r="AM18" s="50">
        <v>714</v>
      </c>
      <c r="AN18" s="117">
        <v>5977</v>
      </c>
      <c r="AO18" s="50">
        <v>1844</v>
      </c>
      <c r="AP18" s="117">
        <v>1558</v>
      </c>
      <c r="AQ18" s="50">
        <v>1057</v>
      </c>
      <c r="AR18" s="117">
        <v>3012</v>
      </c>
      <c r="AS18" s="50">
        <v>1992</v>
      </c>
      <c r="AT18" s="117">
        <v>1177</v>
      </c>
      <c r="AU18" s="50">
        <v>850</v>
      </c>
      <c r="AV18" s="52" t="s">
        <v>5</v>
      </c>
      <c r="AW18" s="117">
        <v>3452</v>
      </c>
      <c r="AX18" s="50">
        <v>1507</v>
      </c>
      <c r="AY18" s="117">
        <v>4013</v>
      </c>
      <c r="AZ18" s="50">
        <v>1730</v>
      </c>
      <c r="BA18" s="117">
        <v>2417</v>
      </c>
      <c r="BB18" s="50">
        <v>928</v>
      </c>
      <c r="BC18" s="117">
        <v>2965</v>
      </c>
      <c r="BD18" s="50">
        <v>1212</v>
      </c>
      <c r="BE18" s="117">
        <v>181</v>
      </c>
      <c r="BF18" s="50">
        <v>195</v>
      </c>
      <c r="BG18" s="52" t="s">
        <v>5</v>
      </c>
      <c r="BH18" s="117">
        <v>6505</v>
      </c>
      <c r="BI18" s="50">
        <v>2144</v>
      </c>
      <c r="BJ18" s="117">
        <v>1398</v>
      </c>
      <c r="BK18" s="50">
        <v>720</v>
      </c>
      <c r="BL18" s="117">
        <v>4892</v>
      </c>
      <c r="BM18" s="50">
        <v>1972</v>
      </c>
      <c r="BN18" s="117">
        <v>4858</v>
      </c>
      <c r="BO18" s="50">
        <v>1748</v>
      </c>
      <c r="BP18" s="117">
        <v>391</v>
      </c>
      <c r="BQ18" s="50">
        <v>297</v>
      </c>
      <c r="BR18" s="52" t="s">
        <v>5</v>
      </c>
      <c r="BS18" s="117">
        <v>2136</v>
      </c>
      <c r="BT18" s="50">
        <v>1370</v>
      </c>
      <c r="BU18" s="117">
        <v>4450</v>
      </c>
      <c r="BV18" s="50">
        <v>1655</v>
      </c>
      <c r="BW18" s="117">
        <v>4380</v>
      </c>
      <c r="BX18" s="50">
        <v>1753</v>
      </c>
      <c r="BY18" s="117">
        <v>2612</v>
      </c>
      <c r="BZ18" s="50">
        <v>1169</v>
      </c>
      <c r="CA18" s="117">
        <v>1025</v>
      </c>
      <c r="CB18" s="50">
        <v>558</v>
      </c>
      <c r="CC18" s="52" t="s">
        <v>5</v>
      </c>
      <c r="CD18" s="117">
        <v>5159</v>
      </c>
      <c r="CE18" s="50">
        <v>2679</v>
      </c>
      <c r="CF18" s="117">
        <v>3974</v>
      </c>
      <c r="CG18" s="50">
        <v>1969</v>
      </c>
      <c r="CH18" s="117">
        <v>5550</v>
      </c>
      <c r="CI18" s="50">
        <v>2858</v>
      </c>
      <c r="CJ18" s="117">
        <v>2036</v>
      </c>
      <c r="CK18" s="50">
        <v>902</v>
      </c>
      <c r="CL18" s="117">
        <v>0</v>
      </c>
      <c r="CM18" s="50">
        <v>275</v>
      </c>
      <c r="CN18" s="52" t="s">
        <v>5</v>
      </c>
      <c r="CO18" s="117">
        <v>1295</v>
      </c>
      <c r="CP18" s="50">
        <v>1345</v>
      </c>
      <c r="CQ18" s="117">
        <v>576</v>
      </c>
      <c r="CR18" s="50">
        <v>434</v>
      </c>
      <c r="CS18" s="117">
        <v>793</v>
      </c>
      <c r="CT18" s="50">
        <v>473</v>
      </c>
      <c r="CU18" s="117">
        <v>2415</v>
      </c>
      <c r="CV18" s="50">
        <v>1577</v>
      </c>
      <c r="CW18" s="117">
        <v>23618</v>
      </c>
      <c r="CX18" s="50">
        <v>4645</v>
      </c>
      <c r="CY18" s="52" t="s">
        <v>5</v>
      </c>
      <c r="CZ18" s="117">
        <v>4529</v>
      </c>
      <c r="DA18" s="50">
        <v>1521</v>
      </c>
      <c r="DB18" s="117">
        <v>426</v>
      </c>
      <c r="DC18" s="50">
        <v>389</v>
      </c>
      <c r="DD18" s="117">
        <v>4864</v>
      </c>
      <c r="DE18" s="50">
        <v>1652</v>
      </c>
      <c r="DF18" s="117">
        <v>3639</v>
      </c>
      <c r="DG18" s="50">
        <v>1089</v>
      </c>
      <c r="DH18" s="117">
        <v>369</v>
      </c>
      <c r="DI18" s="50">
        <v>456</v>
      </c>
      <c r="DJ18" s="52" t="s">
        <v>5</v>
      </c>
      <c r="DK18" s="117">
        <v>3007</v>
      </c>
      <c r="DL18" s="50">
        <v>1521</v>
      </c>
      <c r="DM18" s="117">
        <v>2446</v>
      </c>
      <c r="DN18" s="50">
        <v>870</v>
      </c>
    </row>
    <row r="19" spans="1:118" x14ac:dyDescent="0.2">
      <c r="A19" s="52" t="s">
        <v>6</v>
      </c>
      <c r="B19" s="196">
        <f>INDEX($10:$10,1,MATCH($A19,$7:$7,0))-INDEX($E$12:$DN$77,MATCH($A19,$A$12:$A$77,0),MATCH($A19,$E$7:$DN$7,0))</f>
        <v>101599</v>
      </c>
      <c r="C19" s="196">
        <f t="shared" si="3"/>
        <v>80620</v>
      </c>
      <c r="D19" s="196">
        <f t="shared" si="4"/>
        <v>-20979</v>
      </c>
      <c r="E19" s="117">
        <v>205</v>
      </c>
      <c r="F19" s="50">
        <v>250</v>
      </c>
      <c r="G19" s="117">
        <v>244</v>
      </c>
      <c r="H19" s="50">
        <v>304</v>
      </c>
      <c r="I19" s="117">
        <v>701</v>
      </c>
      <c r="J19" s="50">
        <v>361</v>
      </c>
      <c r="K19" s="117">
        <v>219</v>
      </c>
      <c r="L19" s="50">
        <v>218</v>
      </c>
      <c r="M19" s="117">
        <v>4376</v>
      </c>
      <c r="N19" s="50">
        <v>1457</v>
      </c>
      <c r="O19" s="52" t="s">
        <v>6</v>
      </c>
      <c r="P19" s="117">
        <v>1156</v>
      </c>
      <c r="Q19" s="50">
        <v>435</v>
      </c>
      <c r="R19" s="117">
        <v>334089</v>
      </c>
      <c r="S19" s="50">
        <v>14864</v>
      </c>
      <c r="T19" s="117">
        <v>148</v>
      </c>
      <c r="U19" s="50">
        <v>247</v>
      </c>
      <c r="V19" s="117">
        <v>439</v>
      </c>
      <c r="W19" s="50">
        <v>335</v>
      </c>
      <c r="X19" s="117">
        <v>7760</v>
      </c>
      <c r="Y19" s="50">
        <v>2433</v>
      </c>
      <c r="Z19" s="52" t="s">
        <v>6</v>
      </c>
      <c r="AA19" s="117">
        <v>652</v>
      </c>
      <c r="AB19" s="50">
        <v>354</v>
      </c>
      <c r="AC19" s="117">
        <v>235</v>
      </c>
      <c r="AD19" s="50">
        <v>210</v>
      </c>
      <c r="AE19" s="117">
        <v>265</v>
      </c>
      <c r="AF19" s="50">
        <v>334</v>
      </c>
      <c r="AG19" s="117">
        <v>1897</v>
      </c>
      <c r="AH19" s="50">
        <v>744</v>
      </c>
      <c r="AI19" s="117">
        <v>953</v>
      </c>
      <c r="AJ19" s="50">
        <v>721</v>
      </c>
      <c r="AK19" s="52" t="s">
        <v>6</v>
      </c>
      <c r="AL19" s="117">
        <v>508</v>
      </c>
      <c r="AM19" s="50">
        <v>513</v>
      </c>
      <c r="AN19" s="117">
        <v>0</v>
      </c>
      <c r="AO19" s="50">
        <v>273</v>
      </c>
      <c r="AP19" s="117">
        <v>405</v>
      </c>
      <c r="AQ19" s="50">
        <v>516</v>
      </c>
      <c r="AR19" s="117">
        <v>236</v>
      </c>
      <c r="AS19" s="50">
        <v>226</v>
      </c>
      <c r="AT19" s="117">
        <v>995</v>
      </c>
      <c r="AU19" s="50">
        <v>474</v>
      </c>
      <c r="AV19" s="52" t="s">
        <v>6</v>
      </c>
      <c r="AW19" s="117">
        <v>2139</v>
      </c>
      <c r="AX19" s="50">
        <v>991</v>
      </c>
      <c r="AY19" s="117">
        <v>8705</v>
      </c>
      <c r="AZ19" s="50">
        <v>1884</v>
      </c>
      <c r="BA19" s="117">
        <v>722</v>
      </c>
      <c r="BB19" s="50">
        <v>470</v>
      </c>
      <c r="BC19" s="117">
        <v>313</v>
      </c>
      <c r="BD19" s="50">
        <v>216</v>
      </c>
      <c r="BE19" s="117">
        <v>0</v>
      </c>
      <c r="BF19" s="50">
        <v>273</v>
      </c>
      <c r="BG19" s="52" t="s">
        <v>6</v>
      </c>
      <c r="BH19" s="117">
        <v>74</v>
      </c>
      <c r="BI19" s="50">
        <v>125</v>
      </c>
      <c r="BJ19" s="117">
        <v>0</v>
      </c>
      <c r="BK19" s="50">
        <v>273</v>
      </c>
      <c r="BL19" s="117">
        <v>404</v>
      </c>
      <c r="BM19" s="50">
        <v>273</v>
      </c>
      <c r="BN19" s="117">
        <v>636</v>
      </c>
      <c r="BO19" s="50">
        <v>569</v>
      </c>
      <c r="BP19" s="117">
        <v>2045</v>
      </c>
      <c r="BQ19" s="50">
        <v>1189</v>
      </c>
      <c r="BR19" s="52" t="s">
        <v>6</v>
      </c>
      <c r="BS19" s="117">
        <v>4884</v>
      </c>
      <c r="BT19" s="50">
        <v>1481</v>
      </c>
      <c r="BU19" s="117">
        <v>0</v>
      </c>
      <c r="BV19" s="50">
        <v>273</v>
      </c>
      <c r="BW19" s="117">
        <v>23272</v>
      </c>
      <c r="BX19" s="50">
        <v>3437</v>
      </c>
      <c r="BY19" s="117">
        <v>2297</v>
      </c>
      <c r="BZ19" s="50">
        <v>927</v>
      </c>
      <c r="CA19" s="117">
        <v>65</v>
      </c>
      <c r="CB19" s="50">
        <v>101</v>
      </c>
      <c r="CC19" s="52" t="s">
        <v>6</v>
      </c>
      <c r="CD19" s="117">
        <v>654</v>
      </c>
      <c r="CE19" s="50">
        <v>384</v>
      </c>
      <c r="CF19" s="117">
        <v>71</v>
      </c>
      <c r="CG19" s="50">
        <v>117</v>
      </c>
      <c r="CH19" s="117">
        <v>60</v>
      </c>
      <c r="CI19" s="50">
        <v>101</v>
      </c>
      <c r="CJ19" s="117">
        <v>2346</v>
      </c>
      <c r="CK19" s="50">
        <v>919</v>
      </c>
      <c r="CL19" s="117">
        <v>1957</v>
      </c>
      <c r="CM19" s="50">
        <v>1222</v>
      </c>
      <c r="CN19" s="52" t="s">
        <v>6</v>
      </c>
      <c r="CO19" s="117">
        <v>1927</v>
      </c>
      <c r="CP19" s="50">
        <v>812</v>
      </c>
      <c r="CQ19" s="117">
        <v>371</v>
      </c>
      <c r="CR19" s="50">
        <v>344</v>
      </c>
      <c r="CS19" s="117">
        <v>13</v>
      </c>
      <c r="CT19" s="50">
        <v>24</v>
      </c>
      <c r="CU19" s="117">
        <v>602</v>
      </c>
      <c r="CV19" s="50">
        <v>499</v>
      </c>
      <c r="CW19" s="117">
        <v>2311</v>
      </c>
      <c r="CX19" s="50">
        <v>1010</v>
      </c>
      <c r="CY19" s="52" t="s">
        <v>6</v>
      </c>
      <c r="CZ19" s="117">
        <v>563</v>
      </c>
      <c r="DA19" s="50">
        <v>488</v>
      </c>
      <c r="DB19" s="117">
        <v>680</v>
      </c>
      <c r="DC19" s="50">
        <v>353</v>
      </c>
      <c r="DD19" s="117">
        <v>1101</v>
      </c>
      <c r="DE19" s="50">
        <v>555</v>
      </c>
      <c r="DF19" s="117">
        <v>761</v>
      </c>
      <c r="DG19" s="50">
        <v>686</v>
      </c>
      <c r="DH19" s="117">
        <v>46</v>
      </c>
      <c r="DI19" s="50">
        <v>76</v>
      </c>
      <c r="DJ19" s="52" t="s">
        <v>6</v>
      </c>
      <c r="DK19" s="117">
        <v>207</v>
      </c>
      <c r="DL19" s="50">
        <v>166</v>
      </c>
      <c r="DM19" s="117">
        <v>0</v>
      </c>
      <c r="DN19" s="50">
        <v>273</v>
      </c>
    </row>
    <row r="20" spans="1:118" x14ac:dyDescent="0.2">
      <c r="A20" s="52" t="s">
        <v>7</v>
      </c>
      <c r="B20" s="196">
        <f>INDEX($10:$10,1,MATCH($A20,$7:$7,0))-INDEX($E$12:$DN$77,MATCH($A20,$A$12:$A$77,0),MATCH($A20,$E$7:$DN$7,0))</f>
        <v>30348</v>
      </c>
      <c r="C20" s="196">
        <f t="shared" si="3"/>
        <v>40698</v>
      </c>
      <c r="D20" s="196">
        <f t="shared" si="4"/>
        <v>10350</v>
      </c>
      <c r="E20" s="117">
        <v>185</v>
      </c>
      <c r="F20" s="50">
        <v>225</v>
      </c>
      <c r="G20" s="117">
        <v>60</v>
      </c>
      <c r="H20" s="50">
        <v>101</v>
      </c>
      <c r="I20" s="117">
        <v>324</v>
      </c>
      <c r="J20" s="50">
        <v>386</v>
      </c>
      <c r="K20" s="117">
        <v>0</v>
      </c>
      <c r="L20" s="50">
        <v>261</v>
      </c>
      <c r="M20" s="117">
        <v>214</v>
      </c>
      <c r="N20" s="50">
        <v>217</v>
      </c>
      <c r="O20" s="52" t="s">
        <v>7</v>
      </c>
      <c r="P20" s="117">
        <v>484</v>
      </c>
      <c r="Q20" s="50">
        <v>560</v>
      </c>
      <c r="R20" s="117">
        <v>539</v>
      </c>
      <c r="S20" s="50">
        <v>430</v>
      </c>
      <c r="T20" s="117">
        <v>82986</v>
      </c>
      <c r="U20" s="50">
        <v>6949</v>
      </c>
      <c r="V20" s="117">
        <v>170</v>
      </c>
      <c r="W20" s="50">
        <v>148</v>
      </c>
      <c r="X20" s="117">
        <v>1314</v>
      </c>
      <c r="Y20" s="50">
        <v>809</v>
      </c>
      <c r="Z20" s="52" t="s">
        <v>7</v>
      </c>
      <c r="AA20" s="117">
        <v>304</v>
      </c>
      <c r="AB20" s="50">
        <v>354</v>
      </c>
      <c r="AC20" s="117">
        <v>0</v>
      </c>
      <c r="AD20" s="50">
        <v>261</v>
      </c>
      <c r="AE20" s="117">
        <v>0</v>
      </c>
      <c r="AF20" s="50">
        <v>261</v>
      </c>
      <c r="AG20" s="117">
        <v>107</v>
      </c>
      <c r="AH20" s="50">
        <v>172</v>
      </c>
      <c r="AI20" s="117">
        <v>502</v>
      </c>
      <c r="AJ20" s="50">
        <v>505</v>
      </c>
      <c r="AK20" s="52" t="s">
        <v>7</v>
      </c>
      <c r="AL20" s="117">
        <v>60</v>
      </c>
      <c r="AM20" s="50">
        <v>104</v>
      </c>
      <c r="AN20" s="117">
        <v>237</v>
      </c>
      <c r="AO20" s="50">
        <v>271</v>
      </c>
      <c r="AP20" s="117">
        <v>36</v>
      </c>
      <c r="AQ20" s="50">
        <v>61</v>
      </c>
      <c r="AR20" s="117">
        <v>288</v>
      </c>
      <c r="AS20" s="50">
        <v>330</v>
      </c>
      <c r="AT20" s="117">
        <v>0</v>
      </c>
      <c r="AU20" s="50">
        <v>261</v>
      </c>
      <c r="AV20" s="52" t="s">
        <v>7</v>
      </c>
      <c r="AW20" s="117">
        <v>5631</v>
      </c>
      <c r="AX20" s="50">
        <v>1601</v>
      </c>
      <c r="AY20" s="117">
        <v>1274</v>
      </c>
      <c r="AZ20" s="50">
        <v>726</v>
      </c>
      <c r="BA20" s="117">
        <v>903</v>
      </c>
      <c r="BB20" s="50">
        <v>725</v>
      </c>
      <c r="BC20" s="117">
        <v>117</v>
      </c>
      <c r="BD20" s="50">
        <v>140</v>
      </c>
      <c r="BE20" s="117">
        <v>406</v>
      </c>
      <c r="BF20" s="50">
        <v>404</v>
      </c>
      <c r="BG20" s="52" t="s">
        <v>7</v>
      </c>
      <c r="BH20" s="117">
        <v>0</v>
      </c>
      <c r="BI20" s="50">
        <v>261</v>
      </c>
      <c r="BJ20" s="117">
        <v>0</v>
      </c>
      <c r="BK20" s="50">
        <v>261</v>
      </c>
      <c r="BL20" s="117">
        <v>0</v>
      </c>
      <c r="BM20" s="50">
        <v>261</v>
      </c>
      <c r="BN20" s="117">
        <v>789</v>
      </c>
      <c r="BO20" s="50">
        <v>1159</v>
      </c>
      <c r="BP20" s="117">
        <v>84</v>
      </c>
      <c r="BQ20" s="50">
        <v>100</v>
      </c>
      <c r="BR20" s="52" t="s">
        <v>7</v>
      </c>
      <c r="BS20" s="117">
        <v>6461</v>
      </c>
      <c r="BT20" s="50">
        <v>1626</v>
      </c>
      <c r="BU20" s="117">
        <v>167</v>
      </c>
      <c r="BV20" s="50">
        <v>279</v>
      </c>
      <c r="BW20" s="117">
        <v>3848</v>
      </c>
      <c r="BX20" s="50">
        <v>1362</v>
      </c>
      <c r="BY20" s="117">
        <v>1038</v>
      </c>
      <c r="BZ20" s="50">
        <v>962</v>
      </c>
      <c r="CA20" s="117">
        <v>0</v>
      </c>
      <c r="CB20" s="50">
        <v>261</v>
      </c>
      <c r="CC20" s="52" t="s">
        <v>7</v>
      </c>
      <c r="CD20" s="117">
        <v>280</v>
      </c>
      <c r="CE20" s="50">
        <v>413</v>
      </c>
      <c r="CF20" s="117">
        <v>210</v>
      </c>
      <c r="CG20" s="50">
        <v>255</v>
      </c>
      <c r="CH20" s="117">
        <v>0</v>
      </c>
      <c r="CI20" s="50">
        <v>273</v>
      </c>
      <c r="CJ20" s="117">
        <v>10526</v>
      </c>
      <c r="CK20" s="50">
        <v>3022</v>
      </c>
      <c r="CL20" s="117">
        <v>306</v>
      </c>
      <c r="CM20" s="50">
        <v>471</v>
      </c>
      <c r="CN20" s="52" t="s">
        <v>7</v>
      </c>
      <c r="CO20" s="117">
        <v>262</v>
      </c>
      <c r="CP20" s="50">
        <v>195</v>
      </c>
      <c r="CQ20" s="117">
        <v>480</v>
      </c>
      <c r="CR20" s="50">
        <v>706</v>
      </c>
      <c r="CS20" s="117">
        <v>0</v>
      </c>
      <c r="CT20" s="50">
        <v>261</v>
      </c>
      <c r="CU20" s="117">
        <v>99</v>
      </c>
      <c r="CV20" s="50">
        <v>165</v>
      </c>
      <c r="CW20" s="117">
        <v>1683</v>
      </c>
      <c r="CX20" s="50">
        <v>811</v>
      </c>
      <c r="CY20" s="52" t="s">
        <v>7</v>
      </c>
      <c r="CZ20" s="117">
        <v>0</v>
      </c>
      <c r="DA20" s="50">
        <v>261</v>
      </c>
      <c r="DB20" s="117">
        <v>16</v>
      </c>
      <c r="DC20" s="50">
        <v>27</v>
      </c>
      <c r="DD20" s="117">
        <v>1123</v>
      </c>
      <c r="DE20" s="50">
        <v>578</v>
      </c>
      <c r="DF20" s="117">
        <v>21</v>
      </c>
      <c r="DG20" s="50">
        <v>39</v>
      </c>
      <c r="DH20" s="117">
        <v>100</v>
      </c>
      <c r="DI20" s="50">
        <v>144</v>
      </c>
      <c r="DJ20" s="52" t="s">
        <v>7</v>
      </c>
      <c r="DK20" s="117">
        <v>0</v>
      </c>
      <c r="DL20" s="50">
        <v>261</v>
      </c>
      <c r="DM20" s="117">
        <v>50</v>
      </c>
      <c r="DN20" s="50">
        <v>82</v>
      </c>
    </row>
    <row r="21" spans="1:118" x14ac:dyDescent="0.2">
      <c r="A21" s="52" t="s">
        <v>8</v>
      </c>
      <c r="B21" s="196">
        <f>INDEX($10:$10,1,MATCH($A21,$7:$7,0))-INDEX($E$12:$DN$77,MATCH($A21,$A$12:$A$77,0),MATCH($A21,$E$7:$DN$7,0))</f>
        <v>60777</v>
      </c>
      <c r="C21" s="196">
        <f t="shared" si="3"/>
        <v>47654</v>
      </c>
      <c r="D21" s="196">
        <f t="shared" si="4"/>
        <v>-13123</v>
      </c>
      <c r="E21" s="117">
        <v>453</v>
      </c>
      <c r="F21" s="50">
        <v>492</v>
      </c>
      <c r="G21" s="117">
        <v>0</v>
      </c>
      <c r="H21" s="50">
        <v>300</v>
      </c>
      <c r="I21" s="117">
        <v>296</v>
      </c>
      <c r="J21" s="50">
        <v>308</v>
      </c>
      <c r="K21" s="117">
        <v>574</v>
      </c>
      <c r="L21" s="50">
        <v>706</v>
      </c>
      <c r="M21" s="117">
        <v>4178</v>
      </c>
      <c r="N21" s="50">
        <v>1801</v>
      </c>
      <c r="O21" s="52" t="s">
        <v>8</v>
      </c>
      <c r="P21" s="117">
        <v>489</v>
      </c>
      <c r="Q21" s="50">
        <v>382</v>
      </c>
      <c r="R21" s="117">
        <v>1438</v>
      </c>
      <c r="S21" s="50">
        <v>776</v>
      </c>
      <c r="T21" s="117">
        <v>471</v>
      </c>
      <c r="U21" s="50">
        <v>284</v>
      </c>
      <c r="V21" s="117">
        <v>58181</v>
      </c>
      <c r="W21" s="50">
        <v>6847</v>
      </c>
      <c r="X21" s="117">
        <v>2307</v>
      </c>
      <c r="Y21" s="50">
        <v>985</v>
      </c>
      <c r="Z21" s="52" t="s">
        <v>8</v>
      </c>
      <c r="AA21" s="117">
        <v>501</v>
      </c>
      <c r="AB21" s="50">
        <v>348</v>
      </c>
      <c r="AC21" s="117">
        <v>252</v>
      </c>
      <c r="AD21" s="50">
        <v>260</v>
      </c>
      <c r="AE21" s="117">
        <v>47</v>
      </c>
      <c r="AF21" s="50">
        <v>77</v>
      </c>
      <c r="AG21" s="117">
        <v>1239</v>
      </c>
      <c r="AH21" s="50">
        <v>518</v>
      </c>
      <c r="AI21" s="117">
        <v>124</v>
      </c>
      <c r="AJ21" s="50">
        <v>163</v>
      </c>
      <c r="AK21" s="52" t="s">
        <v>8</v>
      </c>
      <c r="AL21" s="117">
        <v>111</v>
      </c>
      <c r="AM21" s="50">
        <v>184</v>
      </c>
      <c r="AN21" s="117">
        <v>0</v>
      </c>
      <c r="AO21" s="50">
        <v>300</v>
      </c>
      <c r="AP21" s="117">
        <v>202</v>
      </c>
      <c r="AQ21" s="50">
        <v>218</v>
      </c>
      <c r="AR21" s="117">
        <v>96</v>
      </c>
      <c r="AS21" s="50">
        <v>158</v>
      </c>
      <c r="AT21" s="117">
        <v>53</v>
      </c>
      <c r="AU21" s="50">
        <v>89</v>
      </c>
      <c r="AV21" s="52" t="s">
        <v>8</v>
      </c>
      <c r="AW21" s="117">
        <v>14647</v>
      </c>
      <c r="AX21" s="50">
        <v>2724</v>
      </c>
      <c r="AY21" s="117">
        <v>1659</v>
      </c>
      <c r="AZ21" s="50">
        <v>714</v>
      </c>
      <c r="BA21" s="117">
        <v>419</v>
      </c>
      <c r="BB21" s="50">
        <v>268</v>
      </c>
      <c r="BC21" s="117">
        <v>0</v>
      </c>
      <c r="BD21" s="50">
        <v>300</v>
      </c>
      <c r="BE21" s="117">
        <v>0</v>
      </c>
      <c r="BF21" s="50">
        <v>300</v>
      </c>
      <c r="BG21" s="52" t="s">
        <v>8</v>
      </c>
      <c r="BH21" s="117">
        <v>355</v>
      </c>
      <c r="BI21" s="50">
        <v>336</v>
      </c>
      <c r="BJ21" s="117">
        <v>119</v>
      </c>
      <c r="BK21" s="50">
        <v>197</v>
      </c>
      <c r="BL21" s="117">
        <v>102</v>
      </c>
      <c r="BM21" s="50">
        <v>175</v>
      </c>
      <c r="BN21" s="117">
        <v>53</v>
      </c>
      <c r="BO21" s="50">
        <v>89</v>
      </c>
      <c r="BP21" s="117">
        <v>108</v>
      </c>
      <c r="BQ21" s="50">
        <v>112</v>
      </c>
      <c r="BR21" s="52" t="s">
        <v>8</v>
      </c>
      <c r="BS21" s="117">
        <v>778</v>
      </c>
      <c r="BT21" s="50">
        <v>362</v>
      </c>
      <c r="BU21" s="117">
        <v>107</v>
      </c>
      <c r="BV21" s="50">
        <v>194</v>
      </c>
      <c r="BW21" s="117">
        <v>3751</v>
      </c>
      <c r="BX21" s="50">
        <v>957</v>
      </c>
      <c r="BY21" s="117">
        <v>534</v>
      </c>
      <c r="BZ21" s="50">
        <v>323</v>
      </c>
      <c r="CA21" s="117">
        <v>0</v>
      </c>
      <c r="CB21" s="50">
        <v>300</v>
      </c>
      <c r="CC21" s="52" t="s">
        <v>8</v>
      </c>
      <c r="CD21" s="117">
        <v>1232</v>
      </c>
      <c r="CE21" s="50">
        <v>709</v>
      </c>
      <c r="CF21" s="117">
        <v>0</v>
      </c>
      <c r="CG21" s="50">
        <v>300</v>
      </c>
      <c r="CH21" s="117">
        <v>400</v>
      </c>
      <c r="CI21" s="50">
        <v>374</v>
      </c>
      <c r="CJ21" s="117">
        <v>1406</v>
      </c>
      <c r="CK21" s="50">
        <v>567</v>
      </c>
      <c r="CL21" s="117">
        <v>0</v>
      </c>
      <c r="CM21" s="50">
        <v>300</v>
      </c>
      <c r="CN21" s="52" t="s">
        <v>8</v>
      </c>
      <c r="CO21" s="117">
        <v>415</v>
      </c>
      <c r="CP21" s="50">
        <v>235</v>
      </c>
      <c r="CQ21" s="117">
        <v>103</v>
      </c>
      <c r="CR21" s="50">
        <v>171</v>
      </c>
      <c r="CS21" s="117">
        <v>53</v>
      </c>
      <c r="CT21" s="50">
        <v>90</v>
      </c>
      <c r="CU21" s="117">
        <v>124</v>
      </c>
      <c r="CV21" s="50">
        <v>143</v>
      </c>
      <c r="CW21" s="117">
        <v>968</v>
      </c>
      <c r="CX21" s="50">
        <v>441</v>
      </c>
      <c r="CY21" s="52" t="s">
        <v>8</v>
      </c>
      <c r="CZ21" s="117">
        <v>0</v>
      </c>
      <c r="DA21" s="50">
        <v>300</v>
      </c>
      <c r="DB21" s="117">
        <v>172</v>
      </c>
      <c r="DC21" s="50">
        <v>202</v>
      </c>
      <c r="DD21" s="117">
        <v>6365</v>
      </c>
      <c r="DE21" s="50">
        <v>1650</v>
      </c>
      <c r="DF21" s="117">
        <v>586</v>
      </c>
      <c r="DG21" s="50">
        <v>512</v>
      </c>
      <c r="DH21" s="117">
        <v>163</v>
      </c>
      <c r="DI21" s="50">
        <v>168</v>
      </c>
      <c r="DJ21" s="52" t="s">
        <v>8</v>
      </c>
      <c r="DK21" s="117">
        <v>204</v>
      </c>
      <c r="DL21" s="50">
        <v>178</v>
      </c>
      <c r="DM21" s="117">
        <v>0</v>
      </c>
      <c r="DN21" s="50">
        <v>300</v>
      </c>
    </row>
    <row r="22" spans="1:118" x14ac:dyDescent="0.2">
      <c r="A22" s="52" t="s">
        <v>9</v>
      </c>
      <c r="B22" s="196">
        <f>INDEX($10:$10,1,MATCH($A22,$7:$7,0))-INDEX($E$12:$DN$77,MATCH($A22,$A$12:$A$77,0),MATCH($A22,$E$7:$DN$7,0))</f>
        <v>538034</v>
      </c>
      <c r="C22" s="196">
        <f t="shared" si="3"/>
        <v>512359</v>
      </c>
      <c r="D22" s="196">
        <f t="shared" si="4"/>
        <v>-25675</v>
      </c>
      <c r="E22" s="117">
        <v>13391</v>
      </c>
      <c r="F22" s="50">
        <v>3414</v>
      </c>
      <c r="G22" s="117">
        <v>6221</v>
      </c>
      <c r="H22" s="50">
        <v>2565</v>
      </c>
      <c r="I22" s="117">
        <v>3872</v>
      </c>
      <c r="J22" s="50">
        <v>1260</v>
      </c>
      <c r="K22" s="117">
        <v>1883</v>
      </c>
      <c r="L22" s="50">
        <v>1215</v>
      </c>
      <c r="M22" s="117">
        <v>20661</v>
      </c>
      <c r="N22" s="50">
        <v>3287</v>
      </c>
      <c r="O22" s="52" t="s">
        <v>9</v>
      </c>
      <c r="P22" s="117">
        <v>10966</v>
      </c>
      <c r="Q22" s="50">
        <v>3673</v>
      </c>
      <c r="R22" s="117">
        <v>13719</v>
      </c>
      <c r="S22" s="50">
        <v>2487</v>
      </c>
      <c r="T22" s="117">
        <v>1158</v>
      </c>
      <c r="U22" s="50">
        <v>676</v>
      </c>
      <c r="V22" s="117">
        <v>1321</v>
      </c>
      <c r="W22" s="50">
        <v>650</v>
      </c>
      <c r="X22" s="117">
        <v>2388961</v>
      </c>
      <c r="Y22" s="50">
        <v>38726</v>
      </c>
      <c r="Z22" s="52" t="s">
        <v>9</v>
      </c>
      <c r="AA22" s="117">
        <v>31752</v>
      </c>
      <c r="AB22" s="50">
        <v>5476</v>
      </c>
      <c r="AC22" s="117">
        <v>2678</v>
      </c>
      <c r="AD22" s="50">
        <v>1587</v>
      </c>
      <c r="AE22" s="117">
        <v>1122</v>
      </c>
      <c r="AF22" s="50">
        <v>699</v>
      </c>
      <c r="AG22" s="117">
        <v>18065</v>
      </c>
      <c r="AH22" s="50">
        <v>3367</v>
      </c>
      <c r="AI22" s="117">
        <v>13047</v>
      </c>
      <c r="AJ22" s="50">
        <v>3430</v>
      </c>
      <c r="AK22" s="52" t="s">
        <v>9</v>
      </c>
      <c r="AL22" s="117">
        <v>1425</v>
      </c>
      <c r="AM22" s="50">
        <v>694</v>
      </c>
      <c r="AN22" s="117">
        <v>1402</v>
      </c>
      <c r="AO22" s="50">
        <v>758</v>
      </c>
      <c r="AP22" s="117">
        <v>9255</v>
      </c>
      <c r="AQ22" s="50">
        <v>2601</v>
      </c>
      <c r="AR22" s="117">
        <v>5901</v>
      </c>
      <c r="AS22" s="50">
        <v>1924</v>
      </c>
      <c r="AT22" s="117">
        <v>4872</v>
      </c>
      <c r="AU22" s="50">
        <v>1857</v>
      </c>
      <c r="AV22" s="52" t="s">
        <v>9</v>
      </c>
      <c r="AW22" s="117">
        <v>13441</v>
      </c>
      <c r="AX22" s="50">
        <v>2883</v>
      </c>
      <c r="AY22" s="117">
        <v>24301</v>
      </c>
      <c r="AZ22" s="50">
        <v>4538</v>
      </c>
      <c r="BA22" s="117">
        <v>22360</v>
      </c>
      <c r="BB22" s="50">
        <v>4683</v>
      </c>
      <c r="BC22" s="117">
        <v>5005</v>
      </c>
      <c r="BD22" s="50">
        <v>1478</v>
      </c>
      <c r="BE22" s="117">
        <v>6103</v>
      </c>
      <c r="BF22" s="50">
        <v>2040</v>
      </c>
      <c r="BG22" s="52" t="s">
        <v>9</v>
      </c>
      <c r="BH22" s="117">
        <v>4774</v>
      </c>
      <c r="BI22" s="50">
        <v>1585</v>
      </c>
      <c r="BJ22" s="117">
        <v>481</v>
      </c>
      <c r="BK22" s="50">
        <v>364</v>
      </c>
      <c r="BL22" s="117">
        <v>950</v>
      </c>
      <c r="BM22" s="50">
        <v>604</v>
      </c>
      <c r="BN22" s="117">
        <v>2141</v>
      </c>
      <c r="BO22" s="50">
        <v>1176</v>
      </c>
      <c r="BP22" s="117">
        <v>2757</v>
      </c>
      <c r="BQ22" s="50">
        <v>1008</v>
      </c>
      <c r="BR22" s="52" t="s">
        <v>9</v>
      </c>
      <c r="BS22" s="117">
        <v>23909</v>
      </c>
      <c r="BT22" s="50">
        <v>3931</v>
      </c>
      <c r="BU22" s="117">
        <v>835</v>
      </c>
      <c r="BV22" s="50">
        <v>537</v>
      </c>
      <c r="BW22" s="117">
        <v>63312</v>
      </c>
      <c r="BX22" s="50">
        <v>5266</v>
      </c>
      <c r="BY22" s="117">
        <v>15249</v>
      </c>
      <c r="BZ22" s="50">
        <v>3512</v>
      </c>
      <c r="CA22" s="117">
        <v>753</v>
      </c>
      <c r="CB22" s="50">
        <v>831</v>
      </c>
      <c r="CC22" s="52" t="s">
        <v>9</v>
      </c>
      <c r="CD22" s="117">
        <v>23340</v>
      </c>
      <c r="CE22" s="50">
        <v>3562</v>
      </c>
      <c r="CF22" s="117">
        <v>3528</v>
      </c>
      <c r="CG22" s="50">
        <v>1511</v>
      </c>
      <c r="CH22" s="117">
        <v>2119</v>
      </c>
      <c r="CI22" s="50">
        <v>891</v>
      </c>
      <c r="CJ22" s="117">
        <v>25668</v>
      </c>
      <c r="CK22" s="50">
        <v>4323</v>
      </c>
      <c r="CL22" s="117">
        <v>18832</v>
      </c>
      <c r="CM22" s="50">
        <v>3980</v>
      </c>
      <c r="CN22" s="52" t="s">
        <v>9</v>
      </c>
      <c r="CO22" s="117">
        <v>3530</v>
      </c>
      <c r="CP22" s="50">
        <v>1805</v>
      </c>
      <c r="CQ22" s="117">
        <v>8460</v>
      </c>
      <c r="CR22" s="50">
        <v>2141</v>
      </c>
      <c r="CS22" s="117">
        <v>682</v>
      </c>
      <c r="CT22" s="50">
        <v>693</v>
      </c>
      <c r="CU22" s="117">
        <v>10052</v>
      </c>
      <c r="CV22" s="50">
        <v>2762</v>
      </c>
      <c r="CW22" s="117">
        <v>24855</v>
      </c>
      <c r="CX22" s="50">
        <v>4473</v>
      </c>
      <c r="CY22" s="52" t="s">
        <v>9</v>
      </c>
      <c r="CZ22" s="117">
        <v>1645</v>
      </c>
      <c r="DA22" s="50">
        <v>1047</v>
      </c>
      <c r="DB22" s="117">
        <v>1139</v>
      </c>
      <c r="DC22" s="50">
        <v>764</v>
      </c>
      <c r="DD22" s="117">
        <v>21684</v>
      </c>
      <c r="DE22" s="50">
        <v>4054</v>
      </c>
      <c r="DF22" s="117">
        <v>7426</v>
      </c>
      <c r="DG22" s="50">
        <v>2861</v>
      </c>
      <c r="DH22" s="117">
        <v>2778</v>
      </c>
      <c r="DI22" s="50">
        <v>1219</v>
      </c>
      <c r="DJ22" s="52" t="s">
        <v>9</v>
      </c>
      <c r="DK22" s="117">
        <v>6744</v>
      </c>
      <c r="DL22" s="50">
        <v>2088</v>
      </c>
      <c r="DM22" s="117">
        <v>795</v>
      </c>
      <c r="DN22" s="50">
        <v>496</v>
      </c>
    </row>
    <row r="23" spans="1:118" x14ac:dyDescent="0.2">
      <c r="A23" s="52"/>
      <c r="B23" s="196"/>
      <c r="C23" s="196"/>
      <c r="D23" s="196"/>
      <c r="E23" s="117"/>
      <c r="F23" s="50"/>
      <c r="G23" s="117"/>
      <c r="H23" s="50"/>
      <c r="I23" s="117"/>
      <c r="J23" s="50"/>
      <c r="K23" s="117"/>
      <c r="L23" s="50"/>
      <c r="M23" s="117"/>
      <c r="N23" s="50"/>
      <c r="O23" s="52"/>
      <c r="P23" s="117"/>
      <c r="Q23" s="50"/>
      <c r="R23" s="117"/>
      <c r="S23" s="50"/>
      <c r="T23" s="117"/>
      <c r="U23" s="50"/>
      <c r="V23" s="117"/>
      <c r="W23" s="50"/>
      <c r="X23" s="117"/>
      <c r="Y23" s="50"/>
      <c r="Z23" s="52"/>
      <c r="AA23" s="117"/>
      <c r="AB23" s="50"/>
      <c r="AC23" s="117"/>
      <c r="AD23" s="50"/>
      <c r="AE23" s="117"/>
      <c r="AF23" s="50"/>
      <c r="AG23" s="117"/>
      <c r="AH23" s="50"/>
      <c r="AI23" s="117"/>
      <c r="AJ23" s="50"/>
      <c r="AK23" s="52"/>
      <c r="AL23" s="117"/>
      <c r="AM23" s="50"/>
      <c r="AN23" s="117"/>
      <c r="AO23" s="50"/>
      <c r="AP23" s="117"/>
      <c r="AQ23" s="50"/>
      <c r="AR23" s="117"/>
      <c r="AS23" s="50"/>
      <c r="AT23" s="117"/>
      <c r="AU23" s="50"/>
      <c r="AV23" s="52"/>
      <c r="AW23" s="117"/>
      <c r="AX23" s="50"/>
      <c r="AY23" s="117"/>
      <c r="AZ23" s="50"/>
      <c r="BA23" s="117"/>
      <c r="BB23" s="50"/>
      <c r="BC23" s="117"/>
      <c r="BD23" s="50"/>
      <c r="BE23" s="117"/>
      <c r="BF23" s="50"/>
      <c r="BG23" s="52"/>
      <c r="BH23" s="117"/>
      <c r="BI23" s="50"/>
      <c r="BJ23" s="117"/>
      <c r="BK23" s="50"/>
      <c r="BL23" s="117"/>
      <c r="BM23" s="50"/>
      <c r="BN23" s="117"/>
      <c r="BO23" s="50"/>
      <c r="BP23" s="117"/>
      <c r="BQ23" s="50"/>
      <c r="BR23" s="52"/>
      <c r="BS23" s="117"/>
      <c r="BT23" s="50"/>
      <c r="BU23" s="117"/>
      <c r="BV23" s="50"/>
      <c r="BW23" s="117"/>
      <c r="BX23" s="50"/>
      <c r="BY23" s="117"/>
      <c r="BZ23" s="50"/>
      <c r="CA23" s="117"/>
      <c r="CB23" s="50"/>
      <c r="CC23" s="52"/>
      <c r="CD23" s="117"/>
      <c r="CE23" s="50"/>
      <c r="CF23" s="117"/>
      <c r="CG23" s="50"/>
      <c r="CH23" s="117"/>
      <c r="CI23" s="50"/>
      <c r="CJ23" s="117"/>
      <c r="CK23" s="50"/>
      <c r="CL23" s="117"/>
      <c r="CM23" s="50"/>
      <c r="CN23" s="52"/>
      <c r="CO23" s="117"/>
      <c r="CP23" s="50"/>
      <c r="CQ23" s="117"/>
      <c r="CR23" s="50"/>
      <c r="CS23" s="117"/>
      <c r="CT23" s="50"/>
      <c r="CU23" s="117"/>
      <c r="CV23" s="50"/>
      <c r="CW23" s="117"/>
      <c r="CX23" s="50"/>
      <c r="CY23" s="52"/>
      <c r="CZ23" s="117"/>
      <c r="DA23" s="50"/>
      <c r="DB23" s="117"/>
      <c r="DC23" s="50"/>
      <c r="DD23" s="117"/>
      <c r="DE23" s="50"/>
      <c r="DF23" s="117"/>
      <c r="DG23" s="50"/>
      <c r="DH23" s="117"/>
      <c r="DI23" s="50"/>
      <c r="DJ23" s="52"/>
      <c r="DK23" s="117"/>
      <c r="DL23" s="50"/>
      <c r="DM23" s="117"/>
      <c r="DN23" s="50"/>
    </row>
    <row r="24" spans="1:118" x14ac:dyDescent="0.2">
      <c r="A24" s="52" t="s">
        <v>10</v>
      </c>
      <c r="B24" s="196">
        <f>INDEX($10:$10,1,MATCH($A24,$7:$7,0))-INDEX($E$12:$DN$77,MATCH($A24,$A$12:$A$77,0),MATCH($A24,$E$7:$DN$7,0))</f>
        <v>261233</v>
      </c>
      <c r="C24" s="196">
        <f t="shared" ref="C24:C28" si="5">SUM(E24,G24,I24,K24,M24,P24,R24,T24,V24,X24,AA24,AC24,AE24,AG24,AI24,AL24,AN24,AP24,AR24,AT24,AW24,AY24,BA24,BC24,BE24,BH24,BJ24,BL24,BN24,BP24,BS24,BU24,BW24,BY24,CA24,CD24,CF24,CH24,CJ24,CL24,CO24,CQ24,CS24,CU24,CW24,CZ24,DB24,DD24,DF24,DH24,DK24,DM24)-INDEX($E$12:$DN$77,MATCH($A24,$A$12:$A$77,0),MATCH($A24,$E$7:$DN$7,0))</f>
        <v>338487</v>
      </c>
      <c r="D24" s="196">
        <f t="shared" ref="D24:D28" si="6">C24-B24</f>
        <v>77254</v>
      </c>
      <c r="E24" s="117">
        <v>17724</v>
      </c>
      <c r="F24" s="50">
        <v>2931</v>
      </c>
      <c r="G24" s="117">
        <v>2063</v>
      </c>
      <c r="H24" s="50">
        <v>1774</v>
      </c>
      <c r="I24" s="117">
        <v>4385</v>
      </c>
      <c r="J24" s="50">
        <v>1703</v>
      </c>
      <c r="K24" s="117">
        <v>2285</v>
      </c>
      <c r="L24" s="50">
        <v>1195</v>
      </c>
      <c r="M24" s="117">
        <v>21454</v>
      </c>
      <c r="N24" s="50">
        <v>4225</v>
      </c>
      <c r="O24" s="52" t="s">
        <v>10</v>
      </c>
      <c r="P24" s="117">
        <v>3194</v>
      </c>
      <c r="Q24" s="50">
        <v>1403</v>
      </c>
      <c r="R24" s="117">
        <v>3380</v>
      </c>
      <c r="S24" s="50">
        <v>1666</v>
      </c>
      <c r="T24" s="117">
        <v>1323</v>
      </c>
      <c r="U24" s="50">
        <v>1165</v>
      </c>
      <c r="V24" s="117">
        <v>1924</v>
      </c>
      <c r="W24" s="50">
        <v>1333</v>
      </c>
      <c r="X24" s="117">
        <v>77098</v>
      </c>
      <c r="Y24" s="50">
        <v>8807</v>
      </c>
      <c r="Z24" s="52" t="s">
        <v>10</v>
      </c>
      <c r="AA24" s="117">
        <v>1320657</v>
      </c>
      <c r="AB24" s="50">
        <v>28745</v>
      </c>
      <c r="AC24" s="117">
        <v>2198</v>
      </c>
      <c r="AD24" s="50">
        <v>1446</v>
      </c>
      <c r="AE24" s="117">
        <v>335</v>
      </c>
      <c r="AF24" s="50">
        <v>242</v>
      </c>
      <c r="AG24" s="117">
        <v>8465</v>
      </c>
      <c r="AH24" s="50">
        <v>3130</v>
      </c>
      <c r="AI24" s="117">
        <v>3902</v>
      </c>
      <c r="AJ24" s="50">
        <v>1685</v>
      </c>
      <c r="AK24" s="52" t="s">
        <v>10</v>
      </c>
      <c r="AL24" s="117">
        <v>1599</v>
      </c>
      <c r="AM24" s="50">
        <v>1185</v>
      </c>
      <c r="AN24" s="117">
        <v>986</v>
      </c>
      <c r="AO24" s="50">
        <v>584</v>
      </c>
      <c r="AP24" s="117">
        <v>4276</v>
      </c>
      <c r="AQ24" s="50">
        <v>2207</v>
      </c>
      <c r="AR24" s="117">
        <v>10574</v>
      </c>
      <c r="AS24" s="50">
        <v>3133</v>
      </c>
      <c r="AT24" s="117">
        <v>306</v>
      </c>
      <c r="AU24" s="50">
        <v>408</v>
      </c>
      <c r="AV24" s="52" t="s">
        <v>10</v>
      </c>
      <c r="AW24" s="117">
        <v>5543</v>
      </c>
      <c r="AX24" s="50">
        <v>1640</v>
      </c>
      <c r="AY24" s="117">
        <v>3986</v>
      </c>
      <c r="AZ24" s="50">
        <v>2299</v>
      </c>
      <c r="BA24" s="117">
        <v>8520</v>
      </c>
      <c r="BB24" s="50">
        <v>3180</v>
      </c>
      <c r="BC24" s="117">
        <v>1605</v>
      </c>
      <c r="BD24" s="50">
        <v>801</v>
      </c>
      <c r="BE24" s="117">
        <v>3829</v>
      </c>
      <c r="BF24" s="50">
        <v>1364</v>
      </c>
      <c r="BG24" s="52" t="s">
        <v>10</v>
      </c>
      <c r="BH24" s="117">
        <v>3003</v>
      </c>
      <c r="BI24" s="50">
        <v>1559</v>
      </c>
      <c r="BJ24" s="117">
        <v>373</v>
      </c>
      <c r="BK24" s="50">
        <v>369</v>
      </c>
      <c r="BL24" s="117">
        <v>289</v>
      </c>
      <c r="BM24" s="50">
        <v>329</v>
      </c>
      <c r="BN24" s="117">
        <v>917</v>
      </c>
      <c r="BO24" s="50">
        <v>628</v>
      </c>
      <c r="BP24" s="117">
        <v>909</v>
      </c>
      <c r="BQ24" s="50">
        <v>758</v>
      </c>
      <c r="BR24" s="52" t="s">
        <v>10</v>
      </c>
      <c r="BS24" s="117">
        <v>8683</v>
      </c>
      <c r="BT24" s="50">
        <v>2287</v>
      </c>
      <c r="BU24" s="117">
        <v>1365</v>
      </c>
      <c r="BV24" s="50">
        <v>911</v>
      </c>
      <c r="BW24" s="117">
        <v>24235</v>
      </c>
      <c r="BX24" s="50">
        <v>4290</v>
      </c>
      <c r="BY24" s="117">
        <v>15027</v>
      </c>
      <c r="BZ24" s="50">
        <v>3219</v>
      </c>
      <c r="CA24" s="117">
        <v>0</v>
      </c>
      <c r="CB24" s="50">
        <v>296</v>
      </c>
      <c r="CC24" s="52" t="s">
        <v>10</v>
      </c>
      <c r="CD24" s="117">
        <v>6873</v>
      </c>
      <c r="CE24" s="50">
        <v>2073</v>
      </c>
      <c r="CF24" s="117">
        <v>2431</v>
      </c>
      <c r="CG24" s="50">
        <v>1091</v>
      </c>
      <c r="CH24" s="117">
        <v>1991</v>
      </c>
      <c r="CI24" s="50">
        <v>1533</v>
      </c>
      <c r="CJ24" s="117">
        <v>9614</v>
      </c>
      <c r="CK24" s="50">
        <v>3254</v>
      </c>
      <c r="CL24" s="117">
        <v>2471</v>
      </c>
      <c r="CM24" s="50">
        <v>1439</v>
      </c>
      <c r="CN24" s="52" t="s">
        <v>10</v>
      </c>
      <c r="CO24" s="117">
        <v>297</v>
      </c>
      <c r="CP24" s="50">
        <v>235</v>
      </c>
      <c r="CQ24" s="117">
        <v>14735</v>
      </c>
      <c r="CR24" s="50">
        <v>3741</v>
      </c>
      <c r="CS24" s="117">
        <v>249</v>
      </c>
      <c r="CT24" s="50">
        <v>368</v>
      </c>
      <c r="CU24" s="117">
        <v>13358</v>
      </c>
      <c r="CV24" s="50">
        <v>3259</v>
      </c>
      <c r="CW24" s="117">
        <v>18656</v>
      </c>
      <c r="CX24" s="50">
        <v>4243</v>
      </c>
      <c r="CY24" s="52" t="s">
        <v>10</v>
      </c>
      <c r="CZ24" s="117">
        <v>2986</v>
      </c>
      <c r="DA24" s="50">
        <v>1578</v>
      </c>
      <c r="DB24" s="117">
        <v>660</v>
      </c>
      <c r="DC24" s="50">
        <v>977</v>
      </c>
      <c r="DD24" s="117">
        <v>12095</v>
      </c>
      <c r="DE24" s="50">
        <v>2642</v>
      </c>
      <c r="DF24" s="117">
        <v>1735</v>
      </c>
      <c r="DG24" s="50">
        <v>917</v>
      </c>
      <c r="DH24" s="117">
        <v>1861</v>
      </c>
      <c r="DI24" s="50">
        <v>1279</v>
      </c>
      <c r="DJ24" s="52" t="s">
        <v>10</v>
      </c>
      <c r="DK24" s="117">
        <v>2300</v>
      </c>
      <c r="DL24" s="50">
        <v>1201</v>
      </c>
      <c r="DM24" s="117">
        <v>420</v>
      </c>
      <c r="DN24" s="50">
        <v>318</v>
      </c>
    </row>
    <row r="25" spans="1:118" x14ac:dyDescent="0.2">
      <c r="A25" s="52" t="s">
        <v>11</v>
      </c>
      <c r="B25" s="196">
        <f>INDEX($10:$10,1,MATCH($A25,$7:$7,0))-INDEX($E$12:$DN$77,MATCH($A25,$A$12:$A$77,0),MATCH($A25,$E$7:$DN$7,0))</f>
        <v>66468</v>
      </c>
      <c r="C25" s="196">
        <f t="shared" si="5"/>
        <v>52179</v>
      </c>
      <c r="D25" s="196">
        <f t="shared" si="6"/>
        <v>-14289</v>
      </c>
      <c r="E25" s="117">
        <v>1223</v>
      </c>
      <c r="F25" s="50">
        <v>1534</v>
      </c>
      <c r="G25" s="117">
        <v>588</v>
      </c>
      <c r="H25" s="50">
        <v>591</v>
      </c>
      <c r="I25" s="117">
        <v>2125</v>
      </c>
      <c r="J25" s="50">
        <v>1429</v>
      </c>
      <c r="K25" s="117">
        <v>5</v>
      </c>
      <c r="L25" s="50">
        <v>10</v>
      </c>
      <c r="M25" s="117">
        <v>11560</v>
      </c>
      <c r="N25" s="50">
        <v>2902</v>
      </c>
      <c r="O25" s="52" t="s">
        <v>11</v>
      </c>
      <c r="P25" s="117">
        <v>698</v>
      </c>
      <c r="Q25" s="50">
        <v>435</v>
      </c>
      <c r="R25" s="117">
        <v>150</v>
      </c>
      <c r="S25" s="50">
        <v>248</v>
      </c>
      <c r="T25" s="117">
        <v>0</v>
      </c>
      <c r="U25" s="50">
        <v>271</v>
      </c>
      <c r="V25" s="117">
        <v>352</v>
      </c>
      <c r="W25" s="50">
        <v>360</v>
      </c>
      <c r="X25" s="117">
        <v>3314</v>
      </c>
      <c r="Y25" s="50">
        <v>1113</v>
      </c>
      <c r="Z25" s="52" t="s">
        <v>11</v>
      </c>
      <c r="AA25" s="117">
        <v>1462</v>
      </c>
      <c r="AB25" s="50">
        <v>892</v>
      </c>
      <c r="AC25" s="117">
        <v>132576</v>
      </c>
      <c r="AD25" s="50">
        <v>10647</v>
      </c>
      <c r="AE25" s="117">
        <v>60</v>
      </c>
      <c r="AF25" s="50">
        <v>101</v>
      </c>
      <c r="AG25" s="117">
        <v>1142</v>
      </c>
      <c r="AH25" s="50">
        <v>484</v>
      </c>
      <c r="AI25" s="117">
        <v>275</v>
      </c>
      <c r="AJ25" s="50">
        <v>393</v>
      </c>
      <c r="AK25" s="52" t="s">
        <v>11</v>
      </c>
      <c r="AL25" s="117">
        <v>0</v>
      </c>
      <c r="AM25" s="50">
        <v>271</v>
      </c>
      <c r="AN25" s="117">
        <v>638</v>
      </c>
      <c r="AO25" s="50">
        <v>693</v>
      </c>
      <c r="AP25" s="117">
        <v>606</v>
      </c>
      <c r="AQ25" s="50">
        <v>309</v>
      </c>
      <c r="AR25" s="117">
        <v>0</v>
      </c>
      <c r="AS25" s="50">
        <v>271</v>
      </c>
      <c r="AT25" s="117">
        <v>129</v>
      </c>
      <c r="AU25" s="50">
        <v>213</v>
      </c>
      <c r="AV25" s="52" t="s">
        <v>11</v>
      </c>
      <c r="AW25" s="117">
        <v>952</v>
      </c>
      <c r="AX25" s="50">
        <v>583</v>
      </c>
      <c r="AY25" s="117">
        <v>1403</v>
      </c>
      <c r="AZ25" s="50">
        <v>1221</v>
      </c>
      <c r="BA25" s="117">
        <v>1101</v>
      </c>
      <c r="BB25" s="50">
        <v>762</v>
      </c>
      <c r="BC25" s="117">
        <v>716</v>
      </c>
      <c r="BD25" s="50">
        <v>613</v>
      </c>
      <c r="BE25" s="117">
        <v>41</v>
      </c>
      <c r="BF25" s="50">
        <v>69</v>
      </c>
      <c r="BG25" s="52" t="s">
        <v>11</v>
      </c>
      <c r="BH25" s="117">
        <v>181</v>
      </c>
      <c r="BI25" s="50">
        <v>183</v>
      </c>
      <c r="BJ25" s="117">
        <v>445</v>
      </c>
      <c r="BK25" s="50">
        <v>537</v>
      </c>
      <c r="BL25" s="117">
        <v>42</v>
      </c>
      <c r="BM25" s="50">
        <v>71</v>
      </c>
      <c r="BN25" s="117">
        <v>1347</v>
      </c>
      <c r="BO25" s="50">
        <v>857</v>
      </c>
      <c r="BP25" s="117">
        <v>298</v>
      </c>
      <c r="BQ25" s="50">
        <v>373</v>
      </c>
      <c r="BR25" s="52" t="s">
        <v>11</v>
      </c>
      <c r="BS25" s="117">
        <v>132</v>
      </c>
      <c r="BT25" s="50">
        <v>220</v>
      </c>
      <c r="BU25" s="117">
        <v>244</v>
      </c>
      <c r="BV25" s="50">
        <v>378</v>
      </c>
      <c r="BW25" s="117">
        <v>1843</v>
      </c>
      <c r="BX25" s="50">
        <v>951</v>
      </c>
      <c r="BY25" s="117">
        <v>1500</v>
      </c>
      <c r="BZ25" s="50">
        <v>860</v>
      </c>
      <c r="CA25" s="117">
        <v>0</v>
      </c>
      <c r="CB25" s="50">
        <v>271</v>
      </c>
      <c r="CC25" s="52" t="s">
        <v>11</v>
      </c>
      <c r="CD25" s="117">
        <v>974</v>
      </c>
      <c r="CE25" s="50">
        <v>644</v>
      </c>
      <c r="CF25" s="117">
        <v>388</v>
      </c>
      <c r="CG25" s="50">
        <v>347</v>
      </c>
      <c r="CH25" s="117">
        <v>3110</v>
      </c>
      <c r="CI25" s="50">
        <v>1106</v>
      </c>
      <c r="CJ25" s="117">
        <v>328</v>
      </c>
      <c r="CK25" s="50">
        <v>331</v>
      </c>
      <c r="CL25" s="117">
        <v>206</v>
      </c>
      <c r="CM25" s="50">
        <v>327</v>
      </c>
      <c r="CN25" s="52" t="s">
        <v>11</v>
      </c>
      <c r="CO25" s="117">
        <v>453</v>
      </c>
      <c r="CP25" s="50">
        <v>473</v>
      </c>
      <c r="CQ25" s="117">
        <v>793</v>
      </c>
      <c r="CR25" s="50">
        <v>677</v>
      </c>
      <c r="CS25" s="117">
        <v>55</v>
      </c>
      <c r="CT25" s="50">
        <v>93</v>
      </c>
      <c r="CU25" s="117">
        <v>526</v>
      </c>
      <c r="CV25" s="50">
        <v>568</v>
      </c>
      <c r="CW25" s="117">
        <v>3372</v>
      </c>
      <c r="CX25" s="50">
        <v>1489</v>
      </c>
      <c r="CY25" s="52" t="s">
        <v>11</v>
      </c>
      <c r="CZ25" s="117">
        <v>774</v>
      </c>
      <c r="DA25" s="50">
        <v>626</v>
      </c>
      <c r="DB25" s="117">
        <v>267</v>
      </c>
      <c r="DC25" s="50">
        <v>415</v>
      </c>
      <c r="DD25" s="117">
        <v>2446</v>
      </c>
      <c r="DE25" s="50">
        <v>1718</v>
      </c>
      <c r="DF25" s="117">
        <v>3327</v>
      </c>
      <c r="DG25" s="50">
        <v>1447</v>
      </c>
      <c r="DH25" s="117">
        <v>25</v>
      </c>
      <c r="DI25" s="50">
        <v>41</v>
      </c>
      <c r="DJ25" s="52" t="s">
        <v>11</v>
      </c>
      <c r="DK25" s="117">
        <v>563</v>
      </c>
      <c r="DL25" s="50">
        <v>525</v>
      </c>
      <c r="DM25" s="117">
        <v>0</v>
      </c>
      <c r="DN25" s="50">
        <v>271</v>
      </c>
    </row>
    <row r="26" spans="1:118" x14ac:dyDescent="0.2">
      <c r="A26" s="52" t="s">
        <v>12</v>
      </c>
      <c r="B26" s="196">
        <f>INDEX($10:$10,1,MATCH($A26,$7:$7,0))-INDEX($E$12:$DN$77,MATCH($A26,$A$12:$A$77,0),MATCH($A26,$E$7:$DN$7,0))</f>
        <v>48830</v>
      </c>
      <c r="C26" s="196">
        <f t="shared" si="5"/>
        <v>66226</v>
      </c>
      <c r="D26" s="196">
        <f t="shared" si="6"/>
        <v>17396</v>
      </c>
      <c r="E26" s="117">
        <v>67</v>
      </c>
      <c r="F26" s="50">
        <v>94</v>
      </c>
      <c r="G26" s="117">
        <v>693</v>
      </c>
      <c r="H26" s="50">
        <v>549</v>
      </c>
      <c r="I26" s="117">
        <v>4701</v>
      </c>
      <c r="J26" s="50">
        <v>2049</v>
      </c>
      <c r="K26" s="117">
        <v>0</v>
      </c>
      <c r="L26" s="50">
        <v>257</v>
      </c>
      <c r="M26" s="117">
        <v>10146</v>
      </c>
      <c r="N26" s="50">
        <v>2182</v>
      </c>
      <c r="O26" s="52" t="s">
        <v>12</v>
      </c>
      <c r="P26" s="117">
        <v>2707</v>
      </c>
      <c r="Q26" s="50">
        <v>1295</v>
      </c>
      <c r="R26" s="117">
        <v>0</v>
      </c>
      <c r="S26" s="50">
        <v>257</v>
      </c>
      <c r="T26" s="117">
        <v>0</v>
      </c>
      <c r="U26" s="50">
        <v>257</v>
      </c>
      <c r="V26" s="117">
        <v>0</v>
      </c>
      <c r="W26" s="50">
        <v>257</v>
      </c>
      <c r="X26" s="117">
        <v>2166</v>
      </c>
      <c r="Y26" s="50">
        <v>1051</v>
      </c>
      <c r="Z26" s="52" t="s">
        <v>12</v>
      </c>
      <c r="AA26" s="117">
        <v>365</v>
      </c>
      <c r="AB26" s="50">
        <v>339</v>
      </c>
      <c r="AC26" s="117">
        <v>677</v>
      </c>
      <c r="AD26" s="50">
        <v>521</v>
      </c>
      <c r="AE26" s="117">
        <v>209961</v>
      </c>
      <c r="AF26" s="50">
        <v>9504</v>
      </c>
      <c r="AG26" s="117">
        <v>1167</v>
      </c>
      <c r="AH26" s="50">
        <v>1366</v>
      </c>
      <c r="AI26" s="117">
        <v>408</v>
      </c>
      <c r="AJ26" s="50">
        <v>347</v>
      </c>
      <c r="AK26" s="52" t="s">
        <v>12</v>
      </c>
      <c r="AL26" s="117">
        <v>321</v>
      </c>
      <c r="AM26" s="50">
        <v>446</v>
      </c>
      <c r="AN26" s="117">
        <v>484</v>
      </c>
      <c r="AO26" s="50">
        <v>447</v>
      </c>
      <c r="AP26" s="117">
        <v>357</v>
      </c>
      <c r="AQ26" s="50">
        <v>477</v>
      </c>
      <c r="AR26" s="117">
        <v>0</v>
      </c>
      <c r="AS26" s="50">
        <v>257</v>
      </c>
      <c r="AT26" s="117">
        <v>118</v>
      </c>
      <c r="AU26" s="50">
        <v>183</v>
      </c>
      <c r="AV26" s="52" t="s">
        <v>12</v>
      </c>
      <c r="AW26" s="117">
        <v>234</v>
      </c>
      <c r="AX26" s="50">
        <v>387</v>
      </c>
      <c r="AY26" s="117">
        <v>133</v>
      </c>
      <c r="AZ26" s="50">
        <v>196</v>
      </c>
      <c r="BA26" s="117">
        <v>389</v>
      </c>
      <c r="BB26" s="50">
        <v>380</v>
      </c>
      <c r="BC26" s="117">
        <v>1643</v>
      </c>
      <c r="BD26" s="50">
        <v>1255</v>
      </c>
      <c r="BE26" s="117">
        <v>10</v>
      </c>
      <c r="BF26" s="50">
        <v>19</v>
      </c>
      <c r="BG26" s="52" t="s">
        <v>12</v>
      </c>
      <c r="BH26" s="117">
        <v>398</v>
      </c>
      <c r="BI26" s="50">
        <v>313</v>
      </c>
      <c r="BJ26" s="117">
        <v>1847</v>
      </c>
      <c r="BK26" s="50">
        <v>1016</v>
      </c>
      <c r="BL26" s="117">
        <v>343</v>
      </c>
      <c r="BM26" s="50">
        <v>322</v>
      </c>
      <c r="BN26" s="117">
        <v>3732</v>
      </c>
      <c r="BO26" s="50">
        <v>1846</v>
      </c>
      <c r="BP26" s="117">
        <v>153</v>
      </c>
      <c r="BQ26" s="50">
        <v>249</v>
      </c>
      <c r="BR26" s="52" t="s">
        <v>12</v>
      </c>
      <c r="BS26" s="117">
        <v>123</v>
      </c>
      <c r="BT26" s="50">
        <v>198</v>
      </c>
      <c r="BU26" s="117">
        <v>1915</v>
      </c>
      <c r="BV26" s="50">
        <v>1614</v>
      </c>
      <c r="BW26" s="117">
        <v>349</v>
      </c>
      <c r="BX26" s="50">
        <v>247</v>
      </c>
      <c r="BY26" s="117">
        <v>596</v>
      </c>
      <c r="BZ26" s="50">
        <v>474</v>
      </c>
      <c r="CA26" s="117">
        <v>319</v>
      </c>
      <c r="CB26" s="50">
        <v>368</v>
      </c>
      <c r="CC26" s="52" t="s">
        <v>12</v>
      </c>
      <c r="CD26" s="117">
        <v>695</v>
      </c>
      <c r="CE26" s="50">
        <v>552</v>
      </c>
      <c r="CF26" s="117">
        <v>468</v>
      </c>
      <c r="CG26" s="50">
        <v>520</v>
      </c>
      <c r="CH26" s="117">
        <v>5235</v>
      </c>
      <c r="CI26" s="50">
        <v>2012</v>
      </c>
      <c r="CJ26" s="117">
        <v>298</v>
      </c>
      <c r="CK26" s="50">
        <v>389</v>
      </c>
      <c r="CL26" s="117">
        <v>0</v>
      </c>
      <c r="CM26" s="50">
        <v>257</v>
      </c>
      <c r="CN26" s="52" t="s">
        <v>12</v>
      </c>
      <c r="CO26" s="117">
        <v>153</v>
      </c>
      <c r="CP26" s="50">
        <v>249</v>
      </c>
      <c r="CQ26" s="117">
        <v>12</v>
      </c>
      <c r="CR26" s="50">
        <v>21</v>
      </c>
      <c r="CS26" s="117">
        <v>149</v>
      </c>
      <c r="CT26" s="50">
        <v>237</v>
      </c>
      <c r="CU26" s="117">
        <v>573</v>
      </c>
      <c r="CV26" s="50">
        <v>490</v>
      </c>
      <c r="CW26" s="117">
        <v>1708</v>
      </c>
      <c r="CX26" s="50">
        <v>853</v>
      </c>
      <c r="CY26" s="52" t="s">
        <v>12</v>
      </c>
      <c r="CZ26" s="117">
        <v>6361</v>
      </c>
      <c r="DA26" s="50">
        <v>2049</v>
      </c>
      <c r="DB26" s="117">
        <v>0</v>
      </c>
      <c r="DC26" s="50">
        <v>257</v>
      </c>
      <c r="DD26" s="117">
        <v>299</v>
      </c>
      <c r="DE26" s="50">
        <v>301</v>
      </c>
      <c r="DF26" s="117">
        <v>11271</v>
      </c>
      <c r="DG26" s="50">
        <v>2469</v>
      </c>
      <c r="DH26" s="117">
        <v>238</v>
      </c>
      <c r="DI26" s="50">
        <v>298</v>
      </c>
      <c r="DJ26" s="52" t="s">
        <v>12</v>
      </c>
      <c r="DK26" s="117">
        <v>627</v>
      </c>
      <c r="DL26" s="50">
        <v>527</v>
      </c>
      <c r="DM26" s="117">
        <v>1578</v>
      </c>
      <c r="DN26" s="50">
        <v>800</v>
      </c>
    </row>
    <row r="27" spans="1:118" x14ac:dyDescent="0.2">
      <c r="A27" s="52" t="s">
        <v>13</v>
      </c>
      <c r="B27" s="196">
        <f>INDEX($10:$10,1,MATCH($A27,$7:$7,0))-INDEX($E$12:$DN$77,MATCH($A27,$A$12:$A$77,0),MATCH($A27,$E$7:$DN$7,0))</f>
        <v>298703</v>
      </c>
      <c r="C27" s="196">
        <f t="shared" si="5"/>
        <v>233471</v>
      </c>
      <c r="D27" s="196">
        <f t="shared" si="6"/>
        <v>-65232</v>
      </c>
      <c r="E27" s="117">
        <v>2554</v>
      </c>
      <c r="F27" s="50">
        <v>911</v>
      </c>
      <c r="G27" s="117">
        <v>938</v>
      </c>
      <c r="H27" s="50">
        <v>1136</v>
      </c>
      <c r="I27" s="117">
        <v>5847</v>
      </c>
      <c r="J27" s="50">
        <v>2155</v>
      </c>
      <c r="K27" s="117">
        <v>4378</v>
      </c>
      <c r="L27" s="50">
        <v>1739</v>
      </c>
      <c r="M27" s="117">
        <v>14173</v>
      </c>
      <c r="N27" s="50">
        <v>2535</v>
      </c>
      <c r="O27" s="52" t="s">
        <v>13</v>
      </c>
      <c r="P27" s="117">
        <v>4045</v>
      </c>
      <c r="Q27" s="50">
        <v>1360</v>
      </c>
      <c r="R27" s="117">
        <v>1298</v>
      </c>
      <c r="S27" s="50">
        <v>737</v>
      </c>
      <c r="T27" s="117">
        <v>383</v>
      </c>
      <c r="U27" s="50">
        <v>363</v>
      </c>
      <c r="V27" s="117">
        <v>1379</v>
      </c>
      <c r="W27" s="50">
        <v>632</v>
      </c>
      <c r="X27" s="117">
        <v>14542</v>
      </c>
      <c r="Y27" s="50">
        <v>3094</v>
      </c>
      <c r="Z27" s="52" t="s">
        <v>13</v>
      </c>
      <c r="AA27" s="117">
        <v>9116</v>
      </c>
      <c r="AB27" s="50">
        <v>2835</v>
      </c>
      <c r="AC27" s="117">
        <v>1103</v>
      </c>
      <c r="AD27" s="50">
        <v>669</v>
      </c>
      <c r="AE27" s="117">
        <v>394</v>
      </c>
      <c r="AF27" s="50">
        <v>230</v>
      </c>
      <c r="AG27" s="117">
        <v>1515719</v>
      </c>
      <c r="AH27" s="50">
        <v>34366</v>
      </c>
      <c r="AI27" s="117">
        <v>19022</v>
      </c>
      <c r="AJ27" s="50">
        <v>3581</v>
      </c>
      <c r="AK27" s="52" t="s">
        <v>13</v>
      </c>
      <c r="AL27" s="117">
        <v>9777</v>
      </c>
      <c r="AM27" s="50">
        <v>2248</v>
      </c>
      <c r="AN27" s="117">
        <v>2169</v>
      </c>
      <c r="AO27" s="50">
        <v>1213</v>
      </c>
      <c r="AP27" s="117">
        <v>3715</v>
      </c>
      <c r="AQ27" s="50">
        <v>1290</v>
      </c>
      <c r="AR27" s="117">
        <v>2293</v>
      </c>
      <c r="AS27" s="50">
        <v>913</v>
      </c>
      <c r="AT27" s="117">
        <v>212</v>
      </c>
      <c r="AU27" s="50">
        <v>199</v>
      </c>
      <c r="AV27" s="52" t="s">
        <v>13</v>
      </c>
      <c r="AW27" s="117">
        <v>2098</v>
      </c>
      <c r="AX27" s="50">
        <v>935</v>
      </c>
      <c r="AY27" s="117">
        <v>3112</v>
      </c>
      <c r="AZ27" s="50">
        <v>1101</v>
      </c>
      <c r="BA27" s="117">
        <v>13655</v>
      </c>
      <c r="BB27" s="50">
        <v>2671</v>
      </c>
      <c r="BC27" s="117">
        <v>5123</v>
      </c>
      <c r="BD27" s="50">
        <v>1781</v>
      </c>
      <c r="BE27" s="117">
        <v>2391</v>
      </c>
      <c r="BF27" s="50">
        <v>1284</v>
      </c>
      <c r="BG27" s="52" t="s">
        <v>13</v>
      </c>
      <c r="BH27" s="117">
        <v>15832</v>
      </c>
      <c r="BI27" s="50">
        <v>3170</v>
      </c>
      <c r="BJ27" s="117">
        <v>349</v>
      </c>
      <c r="BK27" s="50">
        <v>305</v>
      </c>
      <c r="BL27" s="117">
        <v>1208</v>
      </c>
      <c r="BM27" s="50">
        <v>489</v>
      </c>
      <c r="BN27" s="117">
        <v>2271</v>
      </c>
      <c r="BO27" s="50">
        <v>999</v>
      </c>
      <c r="BP27" s="117">
        <v>1079</v>
      </c>
      <c r="BQ27" s="50">
        <v>692</v>
      </c>
      <c r="BR27" s="52" t="s">
        <v>13</v>
      </c>
      <c r="BS27" s="117">
        <v>3104</v>
      </c>
      <c r="BT27" s="50">
        <v>1453</v>
      </c>
      <c r="BU27" s="117">
        <v>765</v>
      </c>
      <c r="BV27" s="50">
        <v>695</v>
      </c>
      <c r="BW27" s="117">
        <v>9481</v>
      </c>
      <c r="BX27" s="50">
        <v>2542</v>
      </c>
      <c r="BY27" s="117">
        <v>6005</v>
      </c>
      <c r="BZ27" s="50">
        <v>2423</v>
      </c>
      <c r="CA27" s="117">
        <v>450</v>
      </c>
      <c r="CB27" s="50">
        <v>444</v>
      </c>
      <c r="CC27" s="52" t="s">
        <v>13</v>
      </c>
      <c r="CD27" s="117">
        <v>6161</v>
      </c>
      <c r="CE27" s="50">
        <v>1546</v>
      </c>
      <c r="CF27" s="117">
        <v>2272</v>
      </c>
      <c r="CG27" s="50">
        <v>1096</v>
      </c>
      <c r="CH27" s="117">
        <v>692</v>
      </c>
      <c r="CI27" s="50">
        <v>426</v>
      </c>
      <c r="CJ27" s="117">
        <v>6578</v>
      </c>
      <c r="CK27" s="50">
        <v>2829</v>
      </c>
      <c r="CL27" s="117">
        <v>957</v>
      </c>
      <c r="CM27" s="50">
        <v>807</v>
      </c>
      <c r="CN27" s="52" t="s">
        <v>13</v>
      </c>
      <c r="CO27" s="117">
        <v>1390</v>
      </c>
      <c r="CP27" s="50">
        <v>1083</v>
      </c>
      <c r="CQ27" s="117">
        <v>1055</v>
      </c>
      <c r="CR27" s="50">
        <v>565</v>
      </c>
      <c r="CS27" s="117">
        <v>1106</v>
      </c>
      <c r="CT27" s="50">
        <v>925</v>
      </c>
      <c r="CU27" s="117">
        <v>5814</v>
      </c>
      <c r="CV27" s="50">
        <v>1706</v>
      </c>
      <c r="CW27" s="117">
        <v>11382</v>
      </c>
      <c r="CX27" s="50">
        <v>3130</v>
      </c>
      <c r="CY27" s="52" t="s">
        <v>13</v>
      </c>
      <c r="CZ27" s="117">
        <v>1037</v>
      </c>
      <c r="DA27" s="50">
        <v>1356</v>
      </c>
      <c r="DB27" s="117">
        <v>62</v>
      </c>
      <c r="DC27" s="50">
        <v>106</v>
      </c>
      <c r="DD27" s="117">
        <v>6134</v>
      </c>
      <c r="DE27" s="50">
        <v>1808</v>
      </c>
      <c r="DF27" s="117">
        <v>3362</v>
      </c>
      <c r="DG27" s="50">
        <v>1343</v>
      </c>
      <c r="DH27" s="117">
        <v>496</v>
      </c>
      <c r="DI27" s="50">
        <v>557</v>
      </c>
      <c r="DJ27" s="52" t="s">
        <v>13</v>
      </c>
      <c r="DK27" s="117">
        <v>20647</v>
      </c>
      <c r="DL27" s="50">
        <v>3865</v>
      </c>
      <c r="DM27" s="117">
        <v>65</v>
      </c>
      <c r="DN27" s="50">
        <v>108</v>
      </c>
    </row>
    <row r="28" spans="1:118" x14ac:dyDescent="0.2">
      <c r="A28" s="52" t="s">
        <v>14</v>
      </c>
      <c r="B28" s="196">
        <f>INDEX($10:$10,1,MATCH($A28,$7:$7,0))-INDEX($E$12:$DN$77,MATCH($A28,$A$12:$A$77,0),MATCH($A28,$E$7:$DN$7,0))</f>
        <v>151112</v>
      </c>
      <c r="C28" s="196">
        <f t="shared" si="5"/>
        <v>150475</v>
      </c>
      <c r="D28" s="196">
        <f t="shared" si="6"/>
        <v>-637</v>
      </c>
      <c r="E28" s="117">
        <v>1317</v>
      </c>
      <c r="F28" s="50">
        <v>804</v>
      </c>
      <c r="G28" s="117">
        <v>148</v>
      </c>
      <c r="H28" s="50">
        <v>179</v>
      </c>
      <c r="I28" s="117">
        <v>3301</v>
      </c>
      <c r="J28" s="50">
        <v>1323</v>
      </c>
      <c r="K28" s="117">
        <v>567</v>
      </c>
      <c r="L28" s="50">
        <v>303</v>
      </c>
      <c r="M28" s="117">
        <v>7380</v>
      </c>
      <c r="N28" s="50">
        <v>1818</v>
      </c>
      <c r="O28" s="52" t="s">
        <v>14</v>
      </c>
      <c r="P28" s="117">
        <v>2372</v>
      </c>
      <c r="Q28" s="50">
        <v>930</v>
      </c>
      <c r="R28" s="117">
        <v>578</v>
      </c>
      <c r="S28" s="50">
        <v>469</v>
      </c>
      <c r="T28" s="117">
        <v>406</v>
      </c>
      <c r="U28" s="50">
        <v>357</v>
      </c>
      <c r="V28" s="117">
        <v>449</v>
      </c>
      <c r="W28" s="50">
        <v>354</v>
      </c>
      <c r="X28" s="117">
        <v>9632</v>
      </c>
      <c r="Y28" s="50">
        <v>2095</v>
      </c>
      <c r="Z28" s="52" t="s">
        <v>14</v>
      </c>
      <c r="AA28" s="117">
        <v>1371</v>
      </c>
      <c r="AB28" s="50">
        <v>560</v>
      </c>
      <c r="AC28" s="117">
        <v>461</v>
      </c>
      <c r="AD28" s="50">
        <v>351</v>
      </c>
      <c r="AE28" s="117">
        <v>174</v>
      </c>
      <c r="AF28" s="50">
        <v>280</v>
      </c>
      <c r="AG28" s="117">
        <v>33792</v>
      </c>
      <c r="AH28" s="50">
        <v>4361</v>
      </c>
      <c r="AI28" s="117">
        <v>859613</v>
      </c>
      <c r="AJ28" s="50">
        <v>25678</v>
      </c>
      <c r="AK28" s="52" t="s">
        <v>14</v>
      </c>
      <c r="AL28" s="117">
        <v>1275</v>
      </c>
      <c r="AM28" s="50">
        <v>798</v>
      </c>
      <c r="AN28" s="117">
        <v>1459</v>
      </c>
      <c r="AO28" s="50">
        <v>943</v>
      </c>
      <c r="AP28" s="117">
        <v>12866</v>
      </c>
      <c r="AQ28" s="50">
        <v>2653</v>
      </c>
      <c r="AR28" s="117">
        <v>791</v>
      </c>
      <c r="AS28" s="50">
        <v>499</v>
      </c>
      <c r="AT28" s="117">
        <v>379</v>
      </c>
      <c r="AU28" s="50">
        <v>298</v>
      </c>
      <c r="AV28" s="52" t="s">
        <v>14</v>
      </c>
      <c r="AW28" s="117">
        <v>1920</v>
      </c>
      <c r="AX28" s="50">
        <v>827</v>
      </c>
      <c r="AY28" s="117">
        <v>251</v>
      </c>
      <c r="AZ28" s="50">
        <v>214</v>
      </c>
      <c r="BA28" s="117">
        <v>9897</v>
      </c>
      <c r="BB28" s="50">
        <v>2100</v>
      </c>
      <c r="BC28" s="117">
        <v>1675</v>
      </c>
      <c r="BD28" s="50">
        <v>730</v>
      </c>
      <c r="BE28" s="117">
        <v>943</v>
      </c>
      <c r="BF28" s="50">
        <v>617</v>
      </c>
      <c r="BG28" s="52" t="s">
        <v>14</v>
      </c>
      <c r="BH28" s="117">
        <v>3500</v>
      </c>
      <c r="BI28" s="50">
        <v>1431</v>
      </c>
      <c r="BJ28" s="117">
        <v>199</v>
      </c>
      <c r="BK28" s="50">
        <v>226</v>
      </c>
      <c r="BL28" s="117">
        <v>734</v>
      </c>
      <c r="BM28" s="50">
        <v>501</v>
      </c>
      <c r="BN28" s="117">
        <v>898</v>
      </c>
      <c r="BO28" s="50">
        <v>548</v>
      </c>
      <c r="BP28" s="117">
        <v>78</v>
      </c>
      <c r="BQ28" s="50">
        <v>104</v>
      </c>
      <c r="BR28" s="52" t="s">
        <v>14</v>
      </c>
      <c r="BS28" s="117">
        <v>1558</v>
      </c>
      <c r="BT28" s="50">
        <v>911</v>
      </c>
      <c r="BU28" s="117">
        <v>954</v>
      </c>
      <c r="BV28" s="50">
        <v>830</v>
      </c>
      <c r="BW28" s="117">
        <v>3507</v>
      </c>
      <c r="BX28" s="50">
        <v>2304</v>
      </c>
      <c r="BY28" s="117">
        <v>2632</v>
      </c>
      <c r="BZ28" s="50">
        <v>826</v>
      </c>
      <c r="CA28" s="117">
        <v>97</v>
      </c>
      <c r="CB28" s="50">
        <v>163</v>
      </c>
      <c r="CC28" s="52" t="s">
        <v>14</v>
      </c>
      <c r="CD28" s="117">
        <v>13253</v>
      </c>
      <c r="CE28" s="50">
        <v>2544</v>
      </c>
      <c r="CF28" s="117">
        <v>415</v>
      </c>
      <c r="CG28" s="50">
        <v>341</v>
      </c>
      <c r="CH28" s="117">
        <v>673</v>
      </c>
      <c r="CI28" s="50">
        <v>601</v>
      </c>
      <c r="CJ28" s="117">
        <v>3470</v>
      </c>
      <c r="CK28" s="50">
        <v>1547</v>
      </c>
      <c r="CL28" s="117">
        <v>572</v>
      </c>
      <c r="CM28" s="50">
        <v>701</v>
      </c>
      <c r="CN28" s="52" t="s">
        <v>14</v>
      </c>
      <c r="CO28" s="117">
        <v>502</v>
      </c>
      <c r="CP28" s="50">
        <v>541</v>
      </c>
      <c r="CQ28" s="117">
        <v>1344</v>
      </c>
      <c r="CR28" s="50">
        <v>1098</v>
      </c>
      <c r="CS28" s="117">
        <v>96</v>
      </c>
      <c r="CT28" s="50">
        <v>105</v>
      </c>
      <c r="CU28" s="117">
        <v>4739</v>
      </c>
      <c r="CV28" s="50">
        <v>1650</v>
      </c>
      <c r="CW28" s="117">
        <v>5636</v>
      </c>
      <c r="CX28" s="50">
        <v>1544</v>
      </c>
      <c r="CY28" s="52" t="s">
        <v>14</v>
      </c>
      <c r="CZ28" s="117">
        <v>519</v>
      </c>
      <c r="DA28" s="50">
        <v>499</v>
      </c>
      <c r="DB28" s="117">
        <v>0</v>
      </c>
      <c r="DC28" s="50">
        <v>265</v>
      </c>
      <c r="DD28" s="117">
        <v>3720</v>
      </c>
      <c r="DE28" s="50">
        <v>1458</v>
      </c>
      <c r="DF28" s="117">
        <v>2075</v>
      </c>
      <c r="DG28" s="50">
        <v>1395</v>
      </c>
      <c r="DH28" s="117">
        <v>726</v>
      </c>
      <c r="DI28" s="50">
        <v>623</v>
      </c>
      <c r="DJ28" s="52" t="s">
        <v>14</v>
      </c>
      <c r="DK28" s="117">
        <v>4356</v>
      </c>
      <c r="DL28" s="50">
        <v>1780</v>
      </c>
      <c r="DM28" s="117">
        <v>818</v>
      </c>
      <c r="DN28" s="50">
        <v>933</v>
      </c>
    </row>
    <row r="29" spans="1:118" x14ac:dyDescent="0.2">
      <c r="A29" s="52"/>
      <c r="B29" s="52"/>
      <c r="C29" s="52"/>
      <c r="D29" s="52"/>
      <c r="E29" s="117"/>
      <c r="F29" s="50"/>
      <c r="G29" s="117"/>
      <c r="H29" s="50"/>
      <c r="I29" s="117"/>
      <c r="J29" s="50"/>
      <c r="K29" s="117"/>
      <c r="L29" s="50"/>
      <c r="M29" s="117"/>
      <c r="N29" s="50"/>
      <c r="O29" s="52"/>
      <c r="P29" s="117"/>
      <c r="Q29" s="50"/>
      <c r="R29" s="117"/>
      <c r="S29" s="50"/>
      <c r="T29" s="117"/>
      <c r="U29" s="50"/>
      <c r="V29" s="117"/>
      <c r="W29" s="50"/>
      <c r="X29" s="117"/>
      <c r="Y29" s="50"/>
      <c r="Z29" s="52"/>
      <c r="AA29" s="117"/>
      <c r="AB29" s="50"/>
      <c r="AC29" s="117"/>
      <c r="AD29" s="50"/>
      <c r="AE29" s="117"/>
      <c r="AF29" s="50"/>
      <c r="AG29" s="117"/>
      <c r="AH29" s="50"/>
      <c r="AI29" s="117"/>
      <c r="AJ29" s="50"/>
      <c r="AK29" s="52"/>
      <c r="AL29" s="117"/>
      <c r="AM29" s="50"/>
      <c r="AN29" s="117"/>
      <c r="AO29" s="50"/>
      <c r="AP29" s="117"/>
      <c r="AQ29" s="50"/>
      <c r="AR29" s="117"/>
      <c r="AS29" s="50"/>
      <c r="AT29" s="117"/>
      <c r="AU29" s="50"/>
      <c r="AV29" s="52"/>
      <c r="AW29" s="117"/>
      <c r="AX29" s="50"/>
      <c r="AY29" s="117"/>
      <c r="AZ29" s="50"/>
      <c r="BA29" s="117"/>
      <c r="BB29" s="50"/>
      <c r="BC29" s="117"/>
      <c r="BD29" s="50"/>
      <c r="BE29" s="117"/>
      <c r="BF29" s="50"/>
      <c r="BG29" s="52"/>
      <c r="BH29" s="117"/>
      <c r="BI29" s="50"/>
      <c r="BJ29" s="117"/>
      <c r="BK29" s="50"/>
      <c r="BL29" s="117"/>
      <c r="BM29" s="50"/>
      <c r="BN29" s="117"/>
      <c r="BO29" s="50"/>
      <c r="BP29" s="117"/>
      <c r="BQ29" s="50"/>
      <c r="BR29" s="52"/>
      <c r="BS29" s="117"/>
      <c r="BT29" s="50"/>
      <c r="BU29" s="117"/>
      <c r="BV29" s="50"/>
      <c r="BW29" s="117"/>
      <c r="BX29" s="50"/>
      <c r="BY29" s="117"/>
      <c r="BZ29" s="50"/>
      <c r="CA29" s="117"/>
      <c r="CB29" s="50"/>
      <c r="CC29" s="52"/>
      <c r="CD29" s="117"/>
      <c r="CE29" s="50"/>
      <c r="CF29" s="117"/>
      <c r="CG29" s="50"/>
      <c r="CH29" s="117"/>
      <c r="CI29" s="50"/>
      <c r="CJ29" s="117"/>
      <c r="CK29" s="50"/>
      <c r="CL29" s="117"/>
      <c r="CM29" s="50"/>
      <c r="CN29" s="52"/>
      <c r="CO29" s="117"/>
      <c r="CP29" s="50"/>
      <c r="CQ29" s="117"/>
      <c r="CR29" s="50"/>
      <c r="CS29" s="117"/>
      <c r="CT29" s="50"/>
      <c r="CU29" s="117"/>
      <c r="CV29" s="50"/>
      <c r="CW29" s="117"/>
      <c r="CX29" s="50"/>
      <c r="CY29" s="52"/>
      <c r="CZ29" s="117"/>
      <c r="DA29" s="50"/>
      <c r="DB29" s="117"/>
      <c r="DC29" s="50"/>
      <c r="DD29" s="117"/>
      <c r="DE29" s="50"/>
      <c r="DF29" s="117"/>
      <c r="DG29" s="50"/>
      <c r="DH29" s="117"/>
      <c r="DI29" s="50"/>
      <c r="DJ29" s="52"/>
      <c r="DK29" s="117"/>
      <c r="DL29" s="50"/>
      <c r="DM29" s="117"/>
      <c r="DN29" s="50"/>
    </row>
    <row r="30" spans="1:118" x14ac:dyDescent="0.2">
      <c r="A30" s="52" t="s">
        <v>15</v>
      </c>
      <c r="B30" s="196">
        <f>INDEX($10:$10,1,MATCH($A30,$7:$7,0))-INDEX($E$12:$DN$77,MATCH($A30,$A$12:$A$77,0),MATCH($A30,$E$7:$DN$7,0))</f>
        <v>70571</v>
      </c>
      <c r="C30" s="196">
        <f t="shared" ref="C30:C34" si="7">SUM(E30,G30,I30,K30,M30,P30,R30,T30,V30,X30,AA30,AC30,AE30,AG30,AI30,AL30,AN30,AP30,AR30,AT30,AW30,AY30,BA30,BC30,BE30,BH30,BJ30,BL30,BN30,BP30,BS30,BU30,BW30,BY30,CA30,CD30,CF30,CH30,CJ30,CL30,CO30,CQ30,CS30,CU30,CW30,CZ30,DB30,DD30,DF30,DH30,DK30,DM30)-INDEX($E$12:$DN$77,MATCH($A30,$A$12:$A$77,0),MATCH($A30,$E$7:$DN$7,0))</f>
        <v>82676</v>
      </c>
      <c r="D30" s="196">
        <f t="shared" ref="D30:D34" si="8">C30-B30</f>
        <v>12105</v>
      </c>
      <c r="E30" s="117">
        <v>511</v>
      </c>
      <c r="F30" s="50">
        <v>534</v>
      </c>
      <c r="G30" s="117">
        <v>507</v>
      </c>
      <c r="H30" s="50">
        <v>466</v>
      </c>
      <c r="I30" s="117">
        <v>2699</v>
      </c>
      <c r="J30" s="50">
        <v>908</v>
      </c>
      <c r="K30" s="117">
        <v>707</v>
      </c>
      <c r="L30" s="50">
        <v>632</v>
      </c>
      <c r="M30" s="117">
        <v>4489</v>
      </c>
      <c r="N30" s="50">
        <v>1390</v>
      </c>
      <c r="O30" s="52" t="s">
        <v>15</v>
      </c>
      <c r="P30" s="117">
        <v>1737</v>
      </c>
      <c r="Q30" s="50">
        <v>943</v>
      </c>
      <c r="R30" s="117">
        <v>0</v>
      </c>
      <c r="S30" s="50">
        <v>226</v>
      </c>
      <c r="T30" s="117">
        <v>132</v>
      </c>
      <c r="U30" s="50">
        <v>163</v>
      </c>
      <c r="V30" s="117">
        <v>303</v>
      </c>
      <c r="W30" s="50">
        <v>430</v>
      </c>
      <c r="X30" s="117">
        <v>2495</v>
      </c>
      <c r="Y30" s="50">
        <v>1033</v>
      </c>
      <c r="Z30" s="52" t="s">
        <v>15</v>
      </c>
      <c r="AA30" s="117">
        <v>1916</v>
      </c>
      <c r="AB30" s="50">
        <v>1545</v>
      </c>
      <c r="AC30" s="117">
        <v>569</v>
      </c>
      <c r="AD30" s="50">
        <v>468</v>
      </c>
      <c r="AE30" s="117">
        <v>118</v>
      </c>
      <c r="AF30" s="50">
        <v>156</v>
      </c>
      <c r="AG30" s="117">
        <v>14042</v>
      </c>
      <c r="AH30" s="50">
        <v>2915</v>
      </c>
      <c r="AI30" s="117">
        <v>2820</v>
      </c>
      <c r="AJ30" s="50">
        <v>896</v>
      </c>
      <c r="AK30" s="52" t="s">
        <v>15</v>
      </c>
      <c r="AL30" s="117">
        <v>389724</v>
      </c>
      <c r="AM30" s="50">
        <v>13406</v>
      </c>
      <c r="AN30" s="117">
        <v>2021</v>
      </c>
      <c r="AO30" s="50">
        <v>1413</v>
      </c>
      <c r="AP30" s="117">
        <v>733</v>
      </c>
      <c r="AQ30" s="50">
        <v>727</v>
      </c>
      <c r="AR30" s="117">
        <v>378</v>
      </c>
      <c r="AS30" s="50">
        <v>282</v>
      </c>
      <c r="AT30" s="117">
        <v>0</v>
      </c>
      <c r="AU30" s="50">
        <v>226</v>
      </c>
      <c r="AV30" s="52" t="s">
        <v>15</v>
      </c>
      <c r="AW30" s="117">
        <v>932</v>
      </c>
      <c r="AX30" s="50">
        <v>721</v>
      </c>
      <c r="AY30" s="117">
        <v>538</v>
      </c>
      <c r="AZ30" s="50">
        <v>457</v>
      </c>
      <c r="BA30" s="117">
        <v>2226</v>
      </c>
      <c r="BB30" s="50">
        <v>798</v>
      </c>
      <c r="BC30" s="117">
        <v>6440</v>
      </c>
      <c r="BD30" s="50">
        <v>1402</v>
      </c>
      <c r="BE30" s="117">
        <v>965</v>
      </c>
      <c r="BF30" s="50">
        <v>1067</v>
      </c>
      <c r="BG30" s="52" t="s">
        <v>15</v>
      </c>
      <c r="BH30" s="117">
        <v>4989</v>
      </c>
      <c r="BI30" s="50">
        <v>1491</v>
      </c>
      <c r="BJ30" s="117">
        <v>344</v>
      </c>
      <c r="BK30" s="50">
        <v>322</v>
      </c>
      <c r="BL30" s="117">
        <v>7420</v>
      </c>
      <c r="BM30" s="50">
        <v>1545</v>
      </c>
      <c r="BN30" s="117">
        <v>1080</v>
      </c>
      <c r="BO30" s="50">
        <v>1031</v>
      </c>
      <c r="BP30" s="117">
        <v>81</v>
      </c>
      <c r="BQ30" s="50">
        <v>94</v>
      </c>
      <c r="BR30" s="52" t="s">
        <v>15</v>
      </c>
      <c r="BS30" s="117">
        <v>0</v>
      </c>
      <c r="BT30" s="50">
        <v>226</v>
      </c>
      <c r="BU30" s="117">
        <v>336</v>
      </c>
      <c r="BV30" s="50">
        <v>322</v>
      </c>
      <c r="BW30" s="117">
        <v>822</v>
      </c>
      <c r="BX30" s="50">
        <v>685</v>
      </c>
      <c r="BY30" s="117">
        <v>1030</v>
      </c>
      <c r="BZ30" s="50">
        <v>586</v>
      </c>
      <c r="CA30" s="117">
        <v>536</v>
      </c>
      <c r="CB30" s="50">
        <v>370</v>
      </c>
      <c r="CC30" s="52" t="s">
        <v>15</v>
      </c>
      <c r="CD30" s="117">
        <v>1460</v>
      </c>
      <c r="CE30" s="50">
        <v>1007</v>
      </c>
      <c r="CF30" s="117">
        <v>637</v>
      </c>
      <c r="CG30" s="50">
        <v>576</v>
      </c>
      <c r="CH30" s="117">
        <v>1001</v>
      </c>
      <c r="CI30" s="50">
        <v>575</v>
      </c>
      <c r="CJ30" s="117">
        <v>944</v>
      </c>
      <c r="CK30" s="50">
        <v>624</v>
      </c>
      <c r="CL30" s="117">
        <v>0</v>
      </c>
      <c r="CM30" s="50">
        <v>226</v>
      </c>
      <c r="CN30" s="52" t="s">
        <v>15</v>
      </c>
      <c r="CO30" s="117">
        <v>0</v>
      </c>
      <c r="CP30" s="50">
        <v>226</v>
      </c>
      <c r="CQ30" s="117">
        <v>118</v>
      </c>
      <c r="CR30" s="50">
        <v>147</v>
      </c>
      <c r="CS30" s="117">
        <v>1987</v>
      </c>
      <c r="CT30" s="50">
        <v>871</v>
      </c>
      <c r="CU30" s="117">
        <v>585</v>
      </c>
      <c r="CV30" s="50">
        <v>473</v>
      </c>
      <c r="CW30" s="117">
        <v>3744</v>
      </c>
      <c r="CX30" s="50">
        <v>1296</v>
      </c>
      <c r="CY30" s="52" t="s">
        <v>15</v>
      </c>
      <c r="CZ30" s="117">
        <v>8</v>
      </c>
      <c r="DA30" s="50">
        <v>14</v>
      </c>
      <c r="DB30" s="117">
        <v>136</v>
      </c>
      <c r="DC30" s="50">
        <v>177</v>
      </c>
      <c r="DD30" s="117">
        <v>751</v>
      </c>
      <c r="DE30" s="50">
        <v>591</v>
      </c>
      <c r="DF30" s="117">
        <v>966</v>
      </c>
      <c r="DG30" s="50">
        <v>595</v>
      </c>
      <c r="DH30" s="117">
        <v>528</v>
      </c>
      <c r="DI30" s="50">
        <v>532</v>
      </c>
      <c r="DJ30" s="52" t="s">
        <v>15</v>
      </c>
      <c r="DK30" s="117">
        <v>5704</v>
      </c>
      <c r="DL30" s="50">
        <v>1885</v>
      </c>
      <c r="DM30" s="117">
        <v>191</v>
      </c>
      <c r="DN30" s="50">
        <v>179</v>
      </c>
    </row>
    <row r="31" spans="1:118" x14ac:dyDescent="0.2">
      <c r="A31" s="52" t="s">
        <v>16</v>
      </c>
      <c r="B31" s="196">
        <f>INDEX($10:$10,1,MATCH($A31,$7:$7,0))-INDEX($E$12:$DN$77,MATCH($A31,$A$12:$A$77,0),MATCH($A31,$E$7:$DN$7,0))</f>
        <v>92441</v>
      </c>
      <c r="C31" s="196">
        <f t="shared" si="7"/>
        <v>86558</v>
      </c>
      <c r="D31" s="196">
        <f t="shared" si="8"/>
        <v>-5883</v>
      </c>
      <c r="E31" s="117">
        <v>971</v>
      </c>
      <c r="F31" s="50">
        <v>754</v>
      </c>
      <c r="G31" s="117">
        <v>418</v>
      </c>
      <c r="H31" s="50">
        <v>405</v>
      </c>
      <c r="I31" s="117">
        <v>1914</v>
      </c>
      <c r="J31" s="50">
        <v>982</v>
      </c>
      <c r="K31" s="117">
        <v>2595</v>
      </c>
      <c r="L31" s="50">
        <v>1406</v>
      </c>
      <c r="M31" s="117">
        <v>5735</v>
      </c>
      <c r="N31" s="50">
        <v>1443</v>
      </c>
      <c r="O31" s="52" t="s">
        <v>16</v>
      </c>
      <c r="P31" s="117">
        <v>3885</v>
      </c>
      <c r="Q31" s="50">
        <v>1022</v>
      </c>
      <c r="R31" s="117">
        <v>97</v>
      </c>
      <c r="S31" s="50">
        <v>155</v>
      </c>
      <c r="T31" s="117">
        <v>0</v>
      </c>
      <c r="U31" s="50">
        <v>242</v>
      </c>
      <c r="V31" s="117">
        <v>87</v>
      </c>
      <c r="W31" s="50">
        <v>132</v>
      </c>
      <c r="X31" s="117">
        <v>2609</v>
      </c>
      <c r="Y31" s="50">
        <v>1033</v>
      </c>
      <c r="Z31" s="52" t="s">
        <v>16</v>
      </c>
      <c r="AA31" s="117">
        <v>1029</v>
      </c>
      <c r="AB31" s="50">
        <v>738</v>
      </c>
      <c r="AC31" s="117">
        <v>193</v>
      </c>
      <c r="AD31" s="50">
        <v>288</v>
      </c>
      <c r="AE31" s="117">
        <v>81</v>
      </c>
      <c r="AF31" s="50">
        <v>67</v>
      </c>
      <c r="AG31" s="117">
        <v>3103</v>
      </c>
      <c r="AH31" s="50">
        <v>1728</v>
      </c>
      <c r="AI31" s="117">
        <v>796</v>
      </c>
      <c r="AJ31" s="50">
        <v>588</v>
      </c>
      <c r="AK31" s="52" t="s">
        <v>16</v>
      </c>
      <c r="AL31" s="117">
        <v>3171</v>
      </c>
      <c r="AM31" s="50">
        <v>1347</v>
      </c>
      <c r="AN31" s="117">
        <v>398090</v>
      </c>
      <c r="AO31" s="50">
        <v>17150</v>
      </c>
      <c r="AP31" s="117">
        <v>2276</v>
      </c>
      <c r="AQ31" s="50">
        <v>1136</v>
      </c>
      <c r="AR31" s="117">
        <v>555</v>
      </c>
      <c r="AS31" s="50">
        <v>496</v>
      </c>
      <c r="AT31" s="117">
        <v>0</v>
      </c>
      <c r="AU31" s="50">
        <v>242</v>
      </c>
      <c r="AV31" s="52" t="s">
        <v>16</v>
      </c>
      <c r="AW31" s="117">
        <v>554</v>
      </c>
      <c r="AX31" s="50">
        <v>724</v>
      </c>
      <c r="AY31" s="117">
        <v>781</v>
      </c>
      <c r="AZ31" s="50">
        <v>568</v>
      </c>
      <c r="BA31" s="117">
        <v>612</v>
      </c>
      <c r="BB31" s="50">
        <v>377</v>
      </c>
      <c r="BC31" s="117">
        <v>823</v>
      </c>
      <c r="BD31" s="50">
        <v>501</v>
      </c>
      <c r="BE31" s="117">
        <v>259</v>
      </c>
      <c r="BF31" s="50">
        <v>311</v>
      </c>
      <c r="BG31" s="52" t="s">
        <v>16</v>
      </c>
      <c r="BH31" s="117">
        <v>19059</v>
      </c>
      <c r="BI31" s="50">
        <v>3141</v>
      </c>
      <c r="BJ31" s="117">
        <v>153</v>
      </c>
      <c r="BK31" s="50">
        <v>185</v>
      </c>
      <c r="BL31" s="117">
        <v>4137</v>
      </c>
      <c r="BM31" s="50">
        <v>1625</v>
      </c>
      <c r="BN31" s="117">
        <v>1644</v>
      </c>
      <c r="BO31" s="50">
        <v>918</v>
      </c>
      <c r="BP31" s="117">
        <v>0</v>
      </c>
      <c r="BQ31" s="50">
        <v>242</v>
      </c>
      <c r="BR31" s="52" t="s">
        <v>16</v>
      </c>
      <c r="BS31" s="117">
        <v>36</v>
      </c>
      <c r="BT31" s="50">
        <v>59</v>
      </c>
      <c r="BU31" s="117">
        <v>1257</v>
      </c>
      <c r="BV31" s="50">
        <v>674</v>
      </c>
      <c r="BW31" s="117">
        <v>704</v>
      </c>
      <c r="BX31" s="50">
        <v>508</v>
      </c>
      <c r="BY31" s="117">
        <v>925</v>
      </c>
      <c r="BZ31" s="50">
        <v>482</v>
      </c>
      <c r="CA31" s="117">
        <v>186</v>
      </c>
      <c r="CB31" s="50">
        <v>307</v>
      </c>
      <c r="CC31" s="52" t="s">
        <v>16</v>
      </c>
      <c r="CD31" s="117">
        <v>1286</v>
      </c>
      <c r="CE31" s="50">
        <v>801</v>
      </c>
      <c r="CF31" s="117">
        <v>7241</v>
      </c>
      <c r="CG31" s="50">
        <v>1686</v>
      </c>
      <c r="CH31" s="117">
        <v>426</v>
      </c>
      <c r="CI31" s="50">
        <v>307</v>
      </c>
      <c r="CJ31" s="117">
        <v>550</v>
      </c>
      <c r="CK31" s="50">
        <v>413</v>
      </c>
      <c r="CL31" s="117">
        <v>168</v>
      </c>
      <c r="CM31" s="50">
        <v>138</v>
      </c>
      <c r="CN31" s="52" t="s">
        <v>16</v>
      </c>
      <c r="CO31" s="117">
        <v>98</v>
      </c>
      <c r="CP31" s="50">
        <v>161</v>
      </c>
      <c r="CQ31" s="117">
        <v>487</v>
      </c>
      <c r="CR31" s="50">
        <v>520</v>
      </c>
      <c r="CS31" s="117">
        <v>364</v>
      </c>
      <c r="CT31" s="50">
        <v>337</v>
      </c>
      <c r="CU31" s="117">
        <v>1831</v>
      </c>
      <c r="CV31" s="50">
        <v>1127</v>
      </c>
      <c r="CW31" s="117">
        <v>8075</v>
      </c>
      <c r="CX31" s="50">
        <v>1862</v>
      </c>
      <c r="CY31" s="52" t="s">
        <v>16</v>
      </c>
      <c r="CZ31" s="117">
        <v>526</v>
      </c>
      <c r="DA31" s="50">
        <v>529</v>
      </c>
      <c r="DB31" s="117">
        <v>113</v>
      </c>
      <c r="DC31" s="50">
        <v>146</v>
      </c>
      <c r="DD31" s="117">
        <v>1889</v>
      </c>
      <c r="DE31" s="50">
        <v>1110</v>
      </c>
      <c r="DF31" s="117">
        <v>1454</v>
      </c>
      <c r="DG31" s="50">
        <v>928</v>
      </c>
      <c r="DH31" s="117">
        <v>118</v>
      </c>
      <c r="DI31" s="50">
        <v>207</v>
      </c>
      <c r="DJ31" s="52" t="s">
        <v>16</v>
      </c>
      <c r="DK31" s="117">
        <v>399</v>
      </c>
      <c r="DL31" s="50">
        <v>308</v>
      </c>
      <c r="DM31" s="117">
        <v>888</v>
      </c>
      <c r="DN31" s="50">
        <v>661</v>
      </c>
    </row>
    <row r="32" spans="1:118" x14ac:dyDescent="0.2">
      <c r="A32" s="52" t="s">
        <v>17</v>
      </c>
      <c r="B32" s="196">
        <f>INDEX($10:$10,1,MATCH($A32,$7:$7,0))-INDEX($E$12:$DN$77,MATCH($A32,$A$12:$A$77,0),MATCH($A32,$E$7:$DN$7,0))</f>
        <v>103817</v>
      </c>
      <c r="C32" s="196">
        <f t="shared" si="7"/>
        <v>123599</v>
      </c>
      <c r="D32" s="196">
        <f t="shared" si="8"/>
        <v>19782</v>
      </c>
      <c r="E32" s="117">
        <v>1471</v>
      </c>
      <c r="F32" s="50">
        <v>756</v>
      </c>
      <c r="G32" s="117">
        <v>472</v>
      </c>
      <c r="H32" s="50">
        <v>529</v>
      </c>
      <c r="I32" s="117">
        <v>1047</v>
      </c>
      <c r="J32" s="50">
        <v>686</v>
      </c>
      <c r="K32" s="117">
        <v>970</v>
      </c>
      <c r="L32" s="50">
        <v>733</v>
      </c>
      <c r="M32" s="117">
        <v>5596</v>
      </c>
      <c r="N32" s="50">
        <v>1740</v>
      </c>
      <c r="O32" s="52" t="s">
        <v>17</v>
      </c>
      <c r="P32" s="117">
        <v>1387</v>
      </c>
      <c r="Q32" s="50">
        <v>886</v>
      </c>
      <c r="R32" s="117">
        <v>1758</v>
      </c>
      <c r="S32" s="50">
        <v>1285</v>
      </c>
      <c r="T32" s="117">
        <v>369</v>
      </c>
      <c r="U32" s="50">
        <v>592</v>
      </c>
      <c r="V32" s="117">
        <v>315</v>
      </c>
      <c r="W32" s="50">
        <v>514</v>
      </c>
      <c r="X32" s="117">
        <v>10288</v>
      </c>
      <c r="Y32" s="50">
        <v>2722</v>
      </c>
      <c r="Z32" s="52" t="s">
        <v>17</v>
      </c>
      <c r="AA32" s="117">
        <v>5627</v>
      </c>
      <c r="AB32" s="50">
        <v>2339</v>
      </c>
      <c r="AC32" s="117">
        <v>2083</v>
      </c>
      <c r="AD32" s="50">
        <v>1495</v>
      </c>
      <c r="AE32" s="117">
        <v>141</v>
      </c>
      <c r="AF32" s="50">
        <v>241</v>
      </c>
      <c r="AG32" s="117">
        <v>4093</v>
      </c>
      <c r="AH32" s="50">
        <v>1229</v>
      </c>
      <c r="AI32" s="117">
        <v>14775</v>
      </c>
      <c r="AJ32" s="50">
        <v>2907</v>
      </c>
      <c r="AK32" s="52" t="s">
        <v>17</v>
      </c>
      <c r="AL32" s="117">
        <v>776</v>
      </c>
      <c r="AM32" s="50">
        <v>802</v>
      </c>
      <c r="AN32" s="117">
        <v>663</v>
      </c>
      <c r="AO32" s="50">
        <v>533</v>
      </c>
      <c r="AP32" s="117">
        <v>540079</v>
      </c>
      <c r="AQ32" s="50">
        <v>17033</v>
      </c>
      <c r="AR32" s="117">
        <v>699</v>
      </c>
      <c r="AS32" s="50">
        <v>548</v>
      </c>
      <c r="AT32" s="117">
        <v>267</v>
      </c>
      <c r="AU32" s="50">
        <v>230</v>
      </c>
      <c r="AV32" s="52" t="s">
        <v>17</v>
      </c>
      <c r="AW32" s="117">
        <v>992</v>
      </c>
      <c r="AX32" s="50">
        <v>575</v>
      </c>
      <c r="AY32" s="117">
        <v>441</v>
      </c>
      <c r="AZ32" s="50">
        <v>319</v>
      </c>
      <c r="BA32" s="117">
        <v>4803</v>
      </c>
      <c r="BB32" s="50">
        <v>1810</v>
      </c>
      <c r="BC32" s="117">
        <v>728</v>
      </c>
      <c r="BD32" s="50">
        <v>482</v>
      </c>
      <c r="BE32" s="117">
        <v>873</v>
      </c>
      <c r="BF32" s="50">
        <v>555</v>
      </c>
      <c r="BG32" s="52" t="s">
        <v>17</v>
      </c>
      <c r="BH32" s="117">
        <v>3279</v>
      </c>
      <c r="BI32" s="50">
        <v>1267</v>
      </c>
      <c r="BJ32" s="117">
        <v>0</v>
      </c>
      <c r="BK32" s="50">
        <v>271</v>
      </c>
      <c r="BL32" s="117">
        <v>794</v>
      </c>
      <c r="BM32" s="50">
        <v>524</v>
      </c>
      <c r="BN32" s="117">
        <v>975</v>
      </c>
      <c r="BO32" s="50">
        <v>511</v>
      </c>
      <c r="BP32" s="117">
        <v>211</v>
      </c>
      <c r="BQ32" s="50">
        <v>239</v>
      </c>
      <c r="BR32" s="52" t="s">
        <v>17</v>
      </c>
      <c r="BS32" s="117">
        <v>820</v>
      </c>
      <c r="BT32" s="50">
        <v>657</v>
      </c>
      <c r="BU32" s="117">
        <v>1070</v>
      </c>
      <c r="BV32" s="50">
        <v>1416</v>
      </c>
      <c r="BW32" s="117">
        <v>2236</v>
      </c>
      <c r="BX32" s="50">
        <v>1196</v>
      </c>
      <c r="BY32" s="117">
        <v>3986</v>
      </c>
      <c r="BZ32" s="50">
        <v>1400</v>
      </c>
      <c r="CA32" s="117">
        <v>238</v>
      </c>
      <c r="CB32" s="50">
        <v>382</v>
      </c>
      <c r="CC32" s="52" t="s">
        <v>17</v>
      </c>
      <c r="CD32" s="117">
        <v>18080</v>
      </c>
      <c r="CE32" s="50">
        <v>3311</v>
      </c>
      <c r="CF32" s="117">
        <v>2343</v>
      </c>
      <c r="CG32" s="50">
        <v>1367</v>
      </c>
      <c r="CH32" s="117">
        <v>373</v>
      </c>
      <c r="CI32" s="50">
        <v>477</v>
      </c>
      <c r="CJ32" s="117">
        <v>1310</v>
      </c>
      <c r="CK32" s="50">
        <v>635</v>
      </c>
      <c r="CL32" s="117">
        <v>136</v>
      </c>
      <c r="CM32" s="50">
        <v>210</v>
      </c>
      <c r="CN32" s="52" t="s">
        <v>17</v>
      </c>
      <c r="CO32" s="117">
        <v>0</v>
      </c>
      <c r="CP32" s="50">
        <v>271</v>
      </c>
      <c r="CQ32" s="117">
        <v>1659</v>
      </c>
      <c r="CR32" s="50">
        <v>682</v>
      </c>
      <c r="CS32" s="117">
        <v>0</v>
      </c>
      <c r="CT32" s="50">
        <v>271</v>
      </c>
      <c r="CU32" s="117">
        <v>10935</v>
      </c>
      <c r="CV32" s="50">
        <v>2643</v>
      </c>
      <c r="CW32" s="117">
        <v>6418</v>
      </c>
      <c r="CX32" s="50">
        <v>1556</v>
      </c>
      <c r="CY32" s="52" t="s">
        <v>17</v>
      </c>
      <c r="CZ32" s="117">
        <v>76</v>
      </c>
      <c r="DA32" s="50">
        <v>159</v>
      </c>
      <c r="DB32" s="117">
        <v>415</v>
      </c>
      <c r="DC32" s="50">
        <v>330</v>
      </c>
      <c r="DD32" s="117">
        <v>2162</v>
      </c>
      <c r="DE32" s="50">
        <v>894</v>
      </c>
      <c r="DF32" s="117">
        <v>197</v>
      </c>
      <c r="DG32" s="50">
        <v>182</v>
      </c>
      <c r="DH32" s="117">
        <v>2618</v>
      </c>
      <c r="DI32" s="50">
        <v>1232</v>
      </c>
      <c r="DJ32" s="52" t="s">
        <v>17</v>
      </c>
      <c r="DK32" s="117">
        <v>2634</v>
      </c>
      <c r="DL32" s="50">
        <v>2101</v>
      </c>
      <c r="DM32" s="117">
        <v>0</v>
      </c>
      <c r="DN32" s="50">
        <v>271</v>
      </c>
    </row>
    <row r="33" spans="1:118" x14ac:dyDescent="0.2">
      <c r="A33" s="52" t="s">
        <v>18</v>
      </c>
      <c r="B33" s="196">
        <f>INDEX($10:$10,1,MATCH($A33,$7:$7,0))-INDEX($E$12:$DN$77,MATCH($A33,$A$12:$A$77,0),MATCH($A33,$E$7:$DN$7,0))</f>
        <v>117192</v>
      </c>
      <c r="C33" s="196">
        <f t="shared" si="7"/>
        <v>127821</v>
      </c>
      <c r="D33" s="196">
        <f t="shared" si="8"/>
        <v>10629</v>
      </c>
      <c r="E33" s="117">
        <v>4810</v>
      </c>
      <c r="F33" s="50">
        <v>1735</v>
      </c>
      <c r="G33" s="117">
        <v>282</v>
      </c>
      <c r="H33" s="50">
        <v>325</v>
      </c>
      <c r="I33" s="117">
        <v>529</v>
      </c>
      <c r="J33" s="50">
        <v>483</v>
      </c>
      <c r="K33" s="117">
        <v>4693</v>
      </c>
      <c r="L33" s="50">
        <v>2753</v>
      </c>
      <c r="M33" s="117">
        <v>8747</v>
      </c>
      <c r="N33" s="50">
        <v>2600</v>
      </c>
      <c r="O33" s="52" t="s">
        <v>18</v>
      </c>
      <c r="P33" s="117">
        <v>1631</v>
      </c>
      <c r="Q33" s="50">
        <v>910</v>
      </c>
      <c r="R33" s="117">
        <v>205</v>
      </c>
      <c r="S33" s="50">
        <v>251</v>
      </c>
      <c r="T33" s="117">
        <v>117</v>
      </c>
      <c r="U33" s="50">
        <v>143</v>
      </c>
      <c r="V33" s="117">
        <v>130</v>
      </c>
      <c r="W33" s="50">
        <v>146</v>
      </c>
      <c r="X33" s="117">
        <v>7848</v>
      </c>
      <c r="Y33" s="50">
        <v>2175</v>
      </c>
      <c r="Z33" s="52" t="s">
        <v>18</v>
      </c>
      <c r="AA33" s="117">
        <v>8264</v>
      </c>
      <c r="AB33" s="50">
        <v>2393</v>
      </c>
      <c r="AC33" s="117">
        <v>408</v>
      </c>
      <c r="AD33" s="50">
        <v>331</v>
      </c>
      <c r="AE33" s="117">
        <v>206</v>
      </c>
      <c r="AF33" s="50">
        <v>247</v>
      </c>
      <c r="AG33" s="117">
        <v>2630</v>
      </c>
      <c r="AH33" s="50">
        <v>1288</v>
      </c>
      <c r="AI33" s="117">
        <v>1582</v>
      </c>
      <c r="AJ33" s="50">
        <v>1002</v>
      </c>
      <c r="AK33" s="52" t="s">
        <v>18</v>
      </c>
      <c r="AL33" s="117">
        <v>122</v>
      </c>
      <c r="AM33" s="50">
        <v>157</v>
      </c>
      <c r="AN33" s="117">
        <v>1483</v>
      </c>
      <c r="AO33" s="50">
        <v>748</v>
      </c>
      <c r="AP33" s="117">
        <v>1355</v>
      </c>
      <c r="AQ33" s="50">
        <v>900</v>
      </c>
      <c r="AR33" s="117">
        <v>529818</v>
      </c>
      <c r="AS33" s="50">
        <v>17852</v>
      </c>
      <c r="AT33" s="117">
        <v>106</v>
      </c>
      <c r="AU33" s="50">
        <v>130</v>
      </c>
      <c r="AV33" s="52" t="s">
        <v>18</v>
      </c>
      <c r="AW33" s="117">
        <v>1224</v>
      </c>
      <c r="AX33" s="50">
        <v>833</v>
      </c>
      <c r="AY33" s="117">
        <v>1394</v>
      </c>
      <c r="AZ33" s="50">
        <v>1053</v>
      </c>
      <c r="BA33" s="117">
        <v>1297</v>
      </c>
      <c r="BB33" s="50">
        <v>1098</v>
      </c>
      <c r="BC33" s="117">
        <v>973</v>
      </c>
      <c r="BD33" s="50">
        <v>978</v>
      </c>
      <c r="BE33" s="117">
        <v>11981</v>
      </c>
      <c r="BF33" s="50">
        <v>3197</v>
      </c>
      <c r="BG33" s="52" t="s">
        <v>18</v>
      </c>
      <c r="BH33" s="117">
        <v>1886</v>
      </c>
      <c r="BI33" s="50">
        <v>1160</v>
      </c>
      <c r="BJ33" s="117">
        <v>284</v>
      </c>
      <c r="BK33" s="50">
        <v>336</v>
      </c>
      <c r="BL33" s="117">
        <v>309</v>
      </c>
      <c r="BM33" s="50">
        <v>326</v>
      </c>
      <c r="BN33" s="117">
        <v>1125</v>
      </c>
      <c r="BO33" s="50">
        <v>803</v>
      </c>
      <c r="BP33" s="117">
        <v>0</v>
      </c>
      <c r="BQ33" s="50">
        <v>269</v>
      </c>
      <c r="BR33" s="52" t="s">
        <v>18</v>
      </c>
      <c r="BS33" s="117">
        <v>384</v>
      </c>
      <c r="BT33" s="50">
        <v>337</v>
      </c>
      <c r="BU33" s="117">
        <v>40</v>
      </c>
      <c r="BV33" s="50">
        <v>66</v>
      </c>
      <c r="BW33" s="117">
        <v>1378</v>
      </c>
      <c r="BX33" s="50">
        <v>551</v>
      </c>
      <c r="BY33" s="117">
        <v>1376</v>
      </c>
      <c r="BZ33" s="50">
        <v>831</v>
      </c>
      <c r="CA33" s="117">
        <v>219</v>
      </c>
      <c r="CB33" s="50">
        <v>350</v>
      </c>
      <c r="CC33" s="52" t="s">
        <v>18</v>
      </c>
      <c r="CD33" s="117">
        <v>1521</v>
      </c>
      <c r="CE33" s="50">
        <v>987</v>
      </c>
      <c r="CF33" s="117">
        <v>1655</v>
      </c>
      <c r="CG33" s="50">
        <v>818</v>
      </c>
      <c r="CH33" s="117">
        <v>882</v>
      </c>
      <c r="CI33" s="50">
        <v>950</v>
      </c>
      <c r="CJ33" s="117">
        <v>1416</v>
      </c>
      <c r="CK33" s="50">
        <v>970</v>
      </c>
      <c r="CL33" s="117">
        <v>137</v>
      </c>
      <c r="CM33" s="50">
        <v>174</v>
      </c>
      <c r="CN33" s="52" t="s">
        <v>18</v>
      </c>
      <c r="CO33" s="117">
        <v>0</v>
      </c>
      <c r="CP33" s="50">
        <v>269</v>
      </c>
      <c r="CQ33" s="117">
        <v>1524</v>
      </c>
      <c r="CR33" s="50">
        <v>980</v>
      </c>
      <c r="CS33" s="117">
        <v>390</v>
      </c>
      <c r="CT33" s="50">
        <v>410</v>
      </c>
      <c r="CU33" s="117">
        <v>3347</v>
      </c>
      <c r="CV33" s="50">
        <v>1445</v>
      </c>
      <c r="CW33" s="117">
        <v>40743</v>
      </c>
      <c r="CX33" s="50">
        <v>5087</v>
      </c>
      <c r="CY33" s="52" t="s">
        <v>18</v>
      </c>
      <c r="CZ33" s="117">
        <v>597</v>
      </c>
      <c r="DA33" s="50">
        <v>556</v>
      </c>
      <c r="DB33" s="117">
        <v>0</v>
      </c>
      <c r="DC33" s="50">
        <v>269</v>
      </c>
      <c r="DD33" s="117">
        <v>3641</v>
      </c>
      <c r="DE33" s="50">
        <v>1739</v>
      </c>
      <c r="DF33" s="117">
        <v>1465</v>
      </c>
      <c r="DG33" s="50">
        <v>1209</v>
      </c>
      <c r="DH33" s="117">
        <v>165</v>
      </c>
      <c r="DI33" s="50">
        <v>213</v>
      </c>
      <c r="DJ33" s="52" t="s">
        <v>18</v>
      </c>
      <c r="DK33" s="117">
        <v>1320</v>
      </c>
      <c r="DL33" s="50">
        <v>732</v>
      </c>
      <c r="DM33" s="117">
        <v>0</v>
      </c>
      <c r="DN33" s="50">
        <v>269</v>
      </c>
    </row>
    <row r="34" spans="1:118" x14ac:dyDescent="0.2">
      <c r="A34" s="52" t="s">
        <v>19</v>
      </c>
      <c r="B34" s="196">
        <f>INDEX($10:$10,1,MATCH($A34,$7:$7,0))-INDEX($E$12:$DN$77,MATCH($A34,$A$12:$A$77,0),MATCH($A34,$E$7:$DN$7,0))</f>
        <v>35037</v>
      </c>
      <c r="C34" s="196">
        <f t="shared" si="7"/>
        <v>34397</v>
      </c>
      <c r="D34" s="196">
        <f t="shared" si="8"/>
        <v>-640</v>
      </c>
      <c r="E34" s="117">
        <v>228</v>
      </c>
      <c r="F34" s="50">
        <v>180</v>
      </c>
      <c r="G34" s="117">
        <v>757</v>
      </c>
      <c r="H34" s="50">
        <v>936</v>
      </c>
      <c r="I34" s="117">
        <v>858</v>
      </c>
      <c r="J34" s="50">
        <v>750</v>
      </c>
      <c r="K34" s="117">
        <v>0</v>
      </c>
      <c r="L34" s="50">
        <v>226</v>
      </c>
      <c r="M34" s="117">
        <v>3162</v>
      </c>
      <c r="N34" s="50">
        <v>1535</v>
      </c>
      <c r="O34" s="52" t="s">
        <v>19</v>
      </c>
      <c r="P34" s="117">
        <v>718</v>
      </c>
      <c r="Q34" s="50">
        <v>471</v>
      </c>
      <c r="R34" s="117">
        <v>1118</v>
      </c>
      <c r="S34" s="50">
        <v>600</v>
      </c>
      <c r="T34" s="117">
        <v>122</v>
      </c>
      <c r="U34" s="50">
        <v>202</v>
      </c>
      <c r="V34" s="117">
        <v>35</v>
      </c>
      <c r="W34" s="50">
        <v>59</v>
      </c>
      <c r="X34" s="117">
        <v>1833</v>
      </c>
      <c r="Y34" s="50">
        <v>1034</v>
      </c>
      <c r="Z34" s="52" t="s">
        <v>19</v>
      </c>
      <c r="AA34" s="117">
        <v>790</v>
      </c>
      <c r="AB34" s="50">
        <v>469</v>
      </c>
      <c r="AC34" s="117">
        <v>319</v>
      </c>
      <c r="AD34" s="50">
        <v>272</v>
      </c>
      <c r="AE34" s="117">
        <v>166</v>
      </c>
      <c r="AF34" s="50">
        <v>193</v>
      </c>
      <c r="AG34" s="117">
        <v>381</v>
      </c>
      <c r="AH34" s="50">
        <v>464</v>
      </c>
      <c r="AI34" s="117">
        <v>689</v>
      </c>
      <c r="AJ34" s="50">
        <v>803</v>
      </c>
      <c r="AK34" s="52" t="s">
        <v>19</v>
      </c>
      <c r="AL34" s="117">
        <v>0</v>
      </c>
      <c r="AM34" s="50">
        <v>226</v>
      </c>
      <c r="AN34" s="117">
        <v>38</v>
      </c>
      <c r="AO34" s="50">
        <v>67</v>
      </c>
      <c r="AP34" s="117">
        <v>0</v>
      </c>
      <c r="AQ34" s="50">
        <v>226</v>
      </c>
      <c r="AR34" s="117">
        <v>373</v>
      </c>
      <c r="AS34" s="50">
        <v>293</v>
      </c>
      <c r="AT34" s="117">
        <v>145094</v>
      </c>
      <c r="AU34" s="50">
        <v>7113</v>
      </c>
      <c r="AV34" s="52" t="s">
        <v>19</v>
      </c>
      <c r="AW34" s="117">
        <v>276</v>
      </c>
      <c r="AX34" s="50">
        <v>211</v>
      </c>
      <c r="AY34" s="117">
        <v>5081</v>
      </c>
      <c r="AZ34" s="50">
        <v>1327</v>
      </c>
      <c r="BA34" s="117">
        <v>339</v>
      </c>
      <c r="BB34" s="50">
        <v>360</v>
      </c>
      <c r="BC34" s="117">
        <v>266</v>
      </c>
      <c r="BD34" s="50">
        <v>257</v>
      </c>
      <c r="BE34" s="117">
        <v>0</v>
      </c>
      <c r="BF34" s="50">
        <v>226</v>
      </c>
      <c r="BG34" s="52" t="s">
        <v>19</v>
      </c>
      <c r="BH34" s="117">
        <v>54</v>
      </c>
      <c r="BI34" s="50">
        <v>91</v>
      </c>
      <c r="BJ34" s="117">
        <v>302</v>
      </c>
      <c r="BK34" s="50">
        <v>323</v>
      </c>
      <c r="BL34" s="117">
        <v>426</v>
      </c>
      <c r="BM34" s="50">
        <v>656</v>
      </c>
      <c r="BN34" s="117">
        <v>299</v>
      </c>
      <c r="BO34" s="50">
        <v>464</v>
      </c>
      <c r="BP34" s="117">
        <v>4547</v>
      </c>
      <c r="BQ34" s="50">
        <v>1786</v>
      </c>
      <c r="BR34" s="52" t="s">
        <v>19</v>
      </c>
      <c r="BS34" s="117">
        <v>901</v>
      </c>
      <c r="BT34" s="50">
        <v>719</v>
      </c>
      <c r="BU34" s="117">
        <v>62</v>
      </c>
      <c r="BV34" s="50">
        <v>93</v>
      </c>
      <c r="BW34" s="117">
        <v>1913</v>
      </c>
      <c r="BX34" s="50">
        <v>878</v>
      </c>
      <c r="BY34" s="117">
        <v>724</v>
      </c>
      <c r="BZ34" s="50">
        <v>512</v>
      </c>
      <c r="CA34" s="117">
        <v>0</v>
      </c>
      <c r="CB34" s="50">
        <v>226</v>
      </c>
      <c r="CC34" s="52" t="s">
        <v>19</v>
      </c>
      <c r="CD34" s="117">
        <v>771</v>
      </c>
      <c r="CE34" s="50">
        <v>715</v>
      </c>
      <c r="CF34" s="117">
        <v>0</v>
      </c>
      <c r="CG34" s="50">
        <v>226</v>
      </c>
      <c r="CH34" s="117">
        <v>70</v>
      </c>
      <c r="CI34" s="50">
        <v>87</v>
      </c>
      <c r="CJ34" s="117">
        <v>348</v>
      </c>
      <c r="CK34" s="50">
        <v>244</v>
      </c>
      <c r="CL34" s="117">
        <v>0</v>
      </c>
      <c r="CM34" s="50">
        <v>226</v>
      </c>
      <c r="CN34" s="52" t="s">
        <v>19</v>
      </c>
      <c r="CO34" s="117">
        <v>924</v>
      </c>
      <c r="CP34" s="50">
        <v>1006</v>
      </c>
      <c r="CQ34" s="117">
        <v>496</v>
      </c>
      <c r="CR34" s="50">
        <v>385</v>
      </c>
      <c r="CS34" s="117">
        <v>0</v>
      </c>
      <c r="CT34" s="50">
        <v>226</v>
      </c>
      <c r="CU34" s="117">
        <v>59</v>
      </c>
      <c r="CV34" s="50">
        <v>93</v>
      </c>
      <c r="CW34" s="117">
        <v>359</v>
      </c>
      <c r="CX34" s="50">
        <v>247</v>
      </c>
      <c r="CY34" s="52" t="s">
        <v>19</v>
      </c>
      <c r="CZ34" s="117">
        <v>246</v>
      </c>
      <c r="DA34" s="50">
        <v>412</v>
      </c>
      <c r="DB34" s="117">
        <v>623</v>
      </c>
      <c r="DC34" s="50">
        <v>376</v>
      </c>
      <c r="DD34" s="117">
        <v>1863</v>
      </c>
      <c r="DE34" s="50">
        <v>1203</v>
      </c>
      <c r="DF34" s="117">
        <v>852</v>
      </c>
      <c r="DG34" s="50">
        <v>816</v>
      </c>
      <c r="DH34" s="117">
        <v>432</v>
      </c>
      <c r="DI34" s="50">
        <v>713</v>
      </c>
      <c r="DJ34" s="52" t="s">
        <v>19</v>
      </c>
      <c r="DK34" s="117">
        <v>577</v>
      </c>
      <c r="DL34" s="50">
        <v>558</v>
      </c>
      <c r="DM34" s="117">
        <v>0</v>
      </c>
      <c r="DN34" s="50">
        <v>226</v>
      </c>
    </row>
    <row r="35" spans="1:118" x14ac:dyDescent="0.2">
      <c r="A35" s="52"/>
      <c r="B35" s="52"/>
      <c r="C35" s="52"/>
      <c r="D35" s="52"/>
      <c r="E35" s="117"/>
      <c r="F35" s="50"/>
      <c r="G35" s="117"/>
      <c r="H35" s="50"/>
      <c r="I35" s="117"/>
      <c r="J35" s="50"/>
      <c r="K35" s="117"/>
      <c r="L35" s="50"/>
      <c r="M35" s="117"/>
      <c r="N35" s="50"/>
      <c r="O35" s="52"/>
      <c r="P35" s="117"/>
      <c r="Q35" s="50"/>
      <c r="R35" s="117"/>
      <c r="S35" s="50"/>
      <c r="T35" s="117"/>
      <c r="U35" s="50"/>
      <c r="V35" s="117"/>
      <c r="W35" s="50"/>
      <c r="X35" s="117"/>
      <c r="Y35" s="50"/>
      <c r="Z35" s="52"/>
      <c r="AA35" s="117"/>
      <c r="AB35" s="50"/>
      <c r="AC35" s="117"/>
      <c r="AD35" s="50"/>
      <c r="AE35" s="117"/>
      <c r="AF35" s="50"/>
      <c r="AG35" s="117"/>
      <c r="AH35" s="50"/>
      <c r="AI35" s="117"/>
      <c r="AJ35" s="50"/>
      <c r="AK35" s="52"/>
      <c r="AL35" s="117"/>
      <c r="AM35" s="50"/>
      <c r="AN35" s="117"/>
      <c r="AO35" s="50"/>
      <c r="AP35" s="117"/>
      <c r="AQ35" s="50"/>
      <c r="AR35" s="117"/>
      <c r="AS35" s="50"/>
      <c r="AT35" s="117"/>
      <c r="AU35" s="50"/>
      <c r="AV35" s="52"/>
      <c r="AW35" s="117"/>
      <c r="AX35" s="50"/>
      <c r="AY35" s="117"/>
      <c r="AZ35" s="50"/>
      <c r="BA35" s="117"/>
      <c r="BB35" s="50"/>
      <c r="BC35" s="117"/>
      <c r="BD35" s="50"/>
      <c r="BE35" s="117"/>
      <c r="BF35" s="50"/>
      <c r="BG35" s="52"/>
      <c r="BH35" s="117"/>
      <c r="BI35" s="50"/>
      <c r="BJ35" s="117"/>
      <c r="BK35" s="50"/>
      <c r="BL35" s="117"/>
      <c r="BM35" s="50"/>
      <c r="BN35" s="117"/>
      <c r="BO35" s="50"/>
      <c r="BP35" s="117"/>
      <c r="BQ35" s="50"/>
      <c r="BR35" s="52"/>
      <c r="BS35" s="117"/>
      <c r="BT35" s="50"/>
      <c r="BU35" s="117"/>
      <c r="BV35" s="50"/>
      <c r="BW35" s="117"/>
      <c r="BX35" s="50"/>
      <c r="BY35" s="117"/>
      <c r="BZ35" s="50"/>
      <c r="CA35" s="117"/>
      <c r="CB35" s="50"/>
      <c r="CC35" s="52"/>
      <c r="CD35" s="117"/>
      <c r="CE35" s="50"/>
      <c r="CF35" s="117"/>
      <c r="CG35" s="50"/>
      <c r="CH35" s="117"/>
      <c r="CI35" s="50"/>
      <c r="CJ35" s="117"/>
      <c r="CK35" s="50"/>
      <c r="CL35" s="117"/>
      <c r="CM35" s="50"/>
      <c r="CN35" s="52"/>
      <c r="CO35" s="117"/>
      <c r="CP35" s="50"/>
      <c r="CQ35" s="117"/>
      <c r="CR35" s="50"/>
      <c r="CS35" s="117"/>
      <c r="CT35" s="50"/>
      <c r="CU35" s="117"/>
      <c r="CV35" s="50"/>
      <c r="CW35" s="117"/>
      <c r="CX35" s="50"/>
      <c r="CY35" s="52"/>
      <c r="CZ35" s="117"/>
      <c r="DA35" s="50"/>
      <c r="DB35" s="117"/>
      <c r="DC35" s="50"/>
      <c r="DD35" s="117"/>
      <c r="DE35" s="50"/>
      <c r="DF35" s="117"/>
      <c r="DG35" s="50"/>
      <c r="DH35" s="117"/>
      <c r="DI35" s="50"/>
      <c r="DJ35" s="52"/>
      <c r="DK35" s="117"/>
      <c r="DL35" s="50"/>
      <c r="DM35" s="117"/>
      <c r="DN35" s="50"/>
    </row>
    <row r="36" spans="1:118" x14ac:dyDescent="0.2">
      <c r="A36" s="52" t="s">
        <v>20</v>
      </c>
      <c r="B36" s="196">
        <f>INDEX($10:$10,1,MATCH($A36,$7:$7,0))-INDEX($E$12:$DN$77,MATCH($A36,$A$12:$A$77,0),MATCH($A36,$E$7:$DN$7,0))</f>
        <v>193453</v>
      </c>
      <c r="C36" s="196">
        <f t="shared" ref="C36:C40" si="9">SUM(E36,G36,I36,K36,M36,P36,R36,T36,V36,X36,AA36,AC36,AE36,AG36,AI36,AL36,AN36,AP36,AR36,AT36,AW36,AY36,BA36,BC36,BE36,BH36,BJ36,BL36,BN36,BP36,BS36,BU36,BW36,BY36,CA36,CD36,CF36,CH36,CJ36,CL36,CO36,CQ36,CS36,CU36,CW36,CZ36,DB36,DD36,DF36,DH36,DK36,DM36)-INDEX($E$12:$DN$77,MATCH($A36,$A$12:$A$77,0),MATCH($A36,$E$7:$DN$7,0))</f>
        <v>151874</v>
      </c>
      <c r="D36" s="196">
        <f t="shared" ref="D36:D40" si="10">C36-B36</f>
        <v>-41579</v>
      </c>
      <c r="E36" s="117">
        <v>1744</v>
      </c>
      <c r="F36" s="50">
        <v>1214</v>
      </c>
      <c r="G36" s="117">
        <v>149</v>
      </c>
      <c r="H36" s="50">
        <v>213</v>
      </c>
      <c r="I36" s="117">
        <v>2225</v>
      </c>
      <c r="J36" s="50">
        <v>1220</v>
      </c>
      <c r="K36" s="117">
        <v>80</v>
      </c>
      <c r="L36" s="50">
        <v>141</v>
      </c>
      <c r="M36" s="117">
        <v>6349</v>
      </c>
      <c r="N36" s="50">
        <v>1784</v>
      </c>
      <c r="O36" s="52" t="s">
        <v>20</v>
      </c>
      <c r="P36" s="117">
        <v>1352</v>
      </c>
      <c r="Q36" s="50">
        <v>750</v>
      </c>
      <c r="R36" s="117">
        <v>846</v>
      </c>
      <c r="S36" s="50">
        <v>426</v>
      </c>
      <c r="T36" s="117">
        <v>6530</v>
      </c>
      <c r="U36" s="50">
        <v>1735</v>
      </c>
      <c r="V36" s="117">
        <v>21319</v>
      </c>
      <c r="W36" s="50">
        <v>4157</v>
      </c>
      <c r="X36" s="117">
        <v>11077</v>
      </c>
      <c r="Y36" s="50">
        <v>3081</v>
      </c>
      <c r="Z36" s="52" t="s">
        <v>20</v>
      </c>
      <c r="AA36" s="117">
        <v>4737</v>
      </c>
      <c r="AB36" s="50">
        <v>2107</v>
      </c>
      <c r="AC36" s="117">
        <v>1558</v>
      </c>
      <c r="AD36" s="50">
        <v>1074</v>
      </c>
      <c r="AE36" s="117">
        <v>86</v>
      </c>
      <c r="AF36" s="50">
        <v>106</v>
      </c>
      <c r="AG36" s="117">
        <v>3216</v>
      </c>
      <c r="AH36" s="50">
        <v>1170</v>
      </c>
      <c r="AI36" s="117">
        <v>1417</v>
      </c>
      <c r="AJ36" s="50">
        <v>873</v>
      </c>
      <c r="AK36" s="52" t="s">
        <v>20</v>
      </c>
      <c r="AL36" s="117">
        <v>319</v>
      </c>
      <c r="AM36" s="50">
        <v>336</v>
      </c>
      <c r="AN36" s="117">
        <v>330</v>
      </c>
      <c r="AO36" s="50">
        <v>261</v>
      </c>
      <c r="AP36" s="117">
        <v>1195</v>
      </c>
      <c r="AQ36" s="50">
        <v>1123</v>
      </c>
      <c r="AR36" s="117">
        <v>1163</v>
      </c>
      <c r="AS36" s="50">
        <v>686</v>
      </c>
      <c r="AT36" s="117">
        <v>706</v>
      </c>
      <c r="AU36" s="50">
        <v>636</v>
      </c>
      <c r="AV36" s="52" t="s">
        <v>20</v>
      </c>
      <c r="AW36" s="117">
        <v>581967</v>
      </c>
      <c r="AX36" s="50">
        <v>19735</v>
      </c>
      <c r="AY36" s="117">
        <v>3795</v>
      </c>
      <c r="AZ36" s="50">
        <v>1345</v>
      </c>
      <c r="BA36" s="117">
        <v>2250</v>
      </c>
      <c r="BB36" s="50">
        <v>866</v>
      </c>
      <c r="BC36" s="117">
        <v>1169</v>
      </c>
      <c r="BD36" s="50">
        <v>577</v>
      </c>
      <c r="BE36" s="117">
        <v>992</v>
      </c>
      <c r="BF36" s="50">
        <v>756</v>
      </c>
      <c r="BG36" s="52" t="s">
        <v>20</v>
      </c>
      <c r="BH36" s="117">
        <v>1668</v>
      </c>
      <c r="BI36" s="50">
        <v>1429</v>
      </c>
      <c r="BJ36" s="117">
        <v>49</v>
      </c>
      <c r="BK36" s="50">
        <v>82</v>
      </c>
      <c r="BL36" s="117">
        <v>322</v>
      </c>
      <c r="BM36" s="50">
        <v>389</v>
      </c>
      <c r="BN36" s="117">
        <v>368</v>
      </c>
      <c r="BO36" s="50">
        <v>312</v>
      </c>
      <c r="BP36" s="117">
        <v>216</v>
      </c>
      <c r="BQ36" s="50">
        <v>297</v>
      </c>
      <c r="BR36" s="52" t="s">
        <v>20</v>
      </c>
      <c r="BS36" s="117">
        <v>5660</v>
      </c>
      <c r="BT36" s="50">
        <v>1551</v>
      </c>
      <c r="BU36" s="117">
        <v>178</v>
      </c>
      <c r="BV36" s="50">
        <v>234</v>
      </c>
      <c r="BW36" s="117">
        <v>7642</v>
      </c>
      <c r="BX36" s="50">
        <v>1479</v>
      </c>
      <c r="BY36" s="117">
        <v>6360</v>
      </c>
      <c r="BZ36" s="50">
        <v>2042</v>
      </c>
      <c r="CA36" s="117">
        <v>201</v>
      </c>
      <c r="CB36" s="50">
        <v>305</v>
      </c>
      <c r="CC36" s="52" t="s">
        <v>20</v>
      </c>
      <c r="CD36" s="117">
        <v>3104</v>
      </c>
      <c r="CE36" s="50">
        <v>1766</v>
      </c>
      <c r="CF36" s="117">
        <v>702</v>
      </c>
      <c r="CG36" s="50">
        <v>550</v>
      </c>
      <c r="CH36" s="117">
        <v>461</v>
      </c>
      <c r="CI36" s="50">
        <v>323</v>
      </c>
      <c r="CJ36" s="117">
        <v>14666</v>
      </c>
      <c r="CK36" s="50">
        <v>2664</v>
      </c>
      <c r="CL36" s="117">
        <v>1177</v>
      </c>
      <c r="CM36" s="50">
        <v>1022</v>
      </c>
      <c r="CN36" s="52" t="s">
        <v>20</v>
      </c>
      <c r="CO36" s="117">
        <v>309</v>
      </c>
      <c r="CP36" s="50">
        <v>259</v>
      </c>
      <c r="CQ36" s="117">
        <v>1569</v>
      </c>
      <c r="CR36" s="50">
        <v>594</v>
      </c>
      <c r="CS36" s="117">
        <v>115</v>
      </c>
      <c r="CT36" s="50">
        <v>109</v>
      </c>
      <c r="CU36" s="117">
        <v>1280</v>
      </c>
      <c r="CV36" s="50">
        <v>721</v>
      </c>
      <c r="CW36" s="117">
        <v>5508</v>
      </c>
      <c r="CX36" s="50">
        <v>2254</v>
      </c>
      <c r="CY36" s="52" t="s">
        <v>20</v>
      </c>
      <c r="CZ36" s="117">
        <v>1126</v>
      </c>
      <c r="DA36" s="50">
        <v>552</v>
      </c>
      <c r="DB36" s="117">
        <v>177</v>
      </c>
      <c r="DC36" s="50">
        <v>220</v>
      </c>
      <c r="DD36" s="117">
        <v>19075</v>
      </c>
      <c r="DE36" s="50">
        <v>3601</v>
      </c>
      <c r="DF36" s="117">
        <v>1721</v>
      </c>
      <c r="DG36" s="50">
        <v>961</v>
      </c>
      <c r="DH36" s="117">
        <v>3119</v>
      </c>
      <c r="DI36" s="50">
        <v>1382</v>
      </c>
      <c r="DJ36" s="52" t="s">
        <v>20</v>
      </c>
      <c r="DK36" s="117">
        <v>358</v>
      </c>
      <c r="DL36" s="50">
        <v>407</v>
      </c>
      <c r="DM36" s="117">
        <v>139</v>
      </c>
      <c r="DN36" s="50">
        <v>227</v>
      </c>
    </row>
    <row r="37" spans="1:118" x14ac:dyDescent="0.2">
      <c r="A37" s="52" t="s">
        <v>21</v>
      </c>
      <c r="B37" s="196">
        <f>INDEX($10:$10,1,MATCH($A37,$7:$7,0))-INDEX($E$12:$DN$77,MATCH($A37,$A$12:$A$77,0),MATCH($A37,$E$7:$DN$7,0))</f>
        <v>179090</v>
      </c>
      <c r="C37" s="196">
        <f t="shared" si="9"/>
        <v>138593</v>
      </c>
      <c r="D37" s="196">
        <f t="shared" si="10"/>
        <v>-40497</v>
      </c>
      <c r="E37" s="117">
        <v>268</v>
      </c>
      <c r="F37" s="50">
        <v>232</v>
      </c>
      <c r="G37" s="117">
        <v>1523</v>
      </c>
      <c r="H37" s="50">
        <v>1136</v>
      </c>
      <c r="I37" s="117">
        <v>1527</v>
      </c>
      <c r="J37" s="50">
        <v>603</v>
      </c>
      <c r="K37" s="117">
        <v>267</v>
      </c>
      <c r="L37" s="50">
        <v>286</v>
      </c>
      <c r="M37" s="117">
        <v>9526</v>
      </c>
      <c r="N37" s="50">
        <v>1852</v>
      </c>
      <c r="O37" s="52" t="s">
        <v>21</v>
      </c>
      <c r="P37" s="117">
        <v>2044</v>
      </c>
      <c r="Q37" s="50">
        <v>954</v>
      </c>
      <c r="R37" s="117">
        <v>10978</v>
      </c>
      <c r="S37" s="50">
        <v>2551</v>
      </c>
      <c r="T37" s="117">
        <v>269</v>
      </c>
      <c r="U37" s="50">
        <v>345</v>
      </c>
      <c r="V37" s="117">
        <v>972</v>
      </c>
      <c r="W37" s="50">
        <v>459</v>
      </c>
      <c r="X37" s="117">
        <v>11006</v>
      </c>
      <c r="Y37" s="50">
        <v>2427</v>
      </c>
      <c r="Z37" s="52" t="s">
        <v>21</v>
      </c>
      <c r="AA37" s="117">
        <v>2198</v>
      </c>
      <c r="AB37" s="50">
        <v>1297</v>
      </c>
      <c r="AC37" s="117">
        <v>1820</v>
      </c>
      <c r="AD37" s="50">
        <v>1336</v>
      </c>
      <c r="AE37" s="117">
        <v>0</v>
      </c>
      <c r="AF37" s="50">
        <v>281</v>
      </c>
      <c r="AG37" s="117">
        <v>2523</v>
      </c>
      <c r="AH37" s="50">
        <v>1195</v>
      </c>
      <c r="AI37" s="117">
        <v>1317</v>
      </c>
      <c r="AJ37" s="50">
        <v>868</v>
      </c>
      <c r="AK37" s="52" t="s">
        <v>21</v>
      </c>
      <c r="AL37" s="117">
        <v>424</v>
      </c>
      <c r="AM37" s="50">
        <v>345</v>
      </c>
      <c r="AN37" s="117">
        <v>323</v>
      </c>
      <c r="AO37" s="50">
        <v>276</v>
      </c>
      <c r="AP37" s="117">
        <v>264</v>
      </c>
      <c r="AQ37" s="50">
        <v>209</v>
      </c>
      <c r="AR37" s="117">
        <v>370</v>
      </c>
      <c r="AS37" s="50">
        <v>284</v>
      </c>
      <c r="AT37" s="117">
        <v>4322</v>
      </c>
      <c r="AU37" s="50">
        <v>1843</v>
      </c>
      <c r="AV37" s="52" t="s">
        <v>21</v>
      </c>
      <c r="AW37" s="117">
        <v>4508</v>
      </c>
      <c r="AX37" s="50">
        <v>1066</v>
      </c>
      <c r="AY37" s="117">
        <v>673227</v>
      </c>
      <c r="AZ37" s="50">
        <v>21589</v>
      </c>
      <c r="BA37" s="117">
        <v>1044</v>
      </c>
      <c r="BB37" s="50">
        <v>434</v>
      </c>
      <c r="BC37" s="117">
        <v>722</v>
      </c>
      <c r="BD37" s="50">
        <v>454</v>
      </c>
      <c r="BE37" s="117">
        <v>897</v>
      </c>
      <c r="BF37" s="50">
        <v>924</v>
      </c>
      <c r="BG37" s="52" t="s">
        <v>21</v>
      </c>
      <c r="BH37" s="117">
        <v>780</v>
      </c>
      <c r="BI37" s="50">
        <v>544</v>
      </c>
      <c r="BJ37" s="117">
        <v>0</v>
      </c>
      <c r="BK37" s="50">
        <v>281</v>
      </c>
      <c r="BL37" s="117">
        <v>117</v>
      </c>
      <c r="BM37" s="50">
        <v>138</v>
      </c>
      <c r="BN37" s="117">
        <v>426</v>
      </c>
      <c r="BO37" s="50">
        <v>306</v>
      </c>
      <c r="BP37" s="117">
        <v>11008</v>
      </c>
      <c r="BQ37" s="50">
        <v>2336</v>
      </c>
      <c r="BR37" s="52" t="s">
        <v>21</v>
      </c>
      <c r="BS37" s="117">
        <v>7093</v>
      </c>
      <c r="BT37" s="50">
        <v>1471</v>
      </c>
      <c r="BU37" s="117">
        <v>512</v>
      </c>
      <c r="BV37" s="50">
        <v>401</v>
      </c>
      <c r="BW37" s="117">
        <v>19851</v>
      </c>
      <c r="BX37" s="50">
        <v>2745</v>
      </c>
      <c r="BY37" s="117">
        <v>2145</v>
      </c>
      <c r="BZ37" s="50">
        <v>881</v>
      </c>
      <c r="CA37" s="117">
        <v>0</v>
      </c>
      <c r="CB37" s="50">
        <v>281</v>
      </c>
      <c r="CC37" s="52" t="s">
        <v>21</v>
      </c>
      <c r="CD37" s="117">
        <v>2619</v>
      </c>
      <c r="CE37" s="50">
        <v>1498</v>
      </c>
      <c r="CF37" s="117">
        <v>0</v>
      </c>
      <c r="CG37" s="50">
        <v>281</v>
      </c>
      <c r="CH37" s="117">
        <v>284</v>
      </c>
      <c r="CI37" s="50">
        <v>260</v>
      </c>
      <c r="CJ37" s="117">
        <v>7043</v>
      </c>
      <c r="CK37" s="50">
        <v>2056</v>
      </c>
      <c r="CL37" s="117">
        <v>4809</v>
      </c>
      <c r="CM37" s="50">
        <v>1948</v>
      </c>
      <c r="CN37" s="52" t="s">
        <v>21</v>
      </c>
      <c r="CO37" s="117">
        <v>9221</v>
      </c>
      <c r="CP37" s="50">
        <v>2214</v>
      </c>
      <c r="CQ37" s="117">
        <v>709</v>
      </c>
      <c r="CR37" s="50">
        <v>625</v>
      </c>
      <c r="CS37" s="117">
        <v>505</v>
      </c>
      <c r="CT37" s="50">
        <v>727</v>
      </c>
      <c r="CU37" s="117">
        <v>403</v>
      </c>
      <c r="CV37" s="50">
        <v>343</v>
      </c>
      <c r="CW37" s="117">
        <v>3497</v>
      </c>
      <c r="CX37" s="50">
        <v>1177</v>
      </c>
      <c r="CY37" s="52" t="s">
        <v>21</v>
      </c>
      <c r="CZ37" s="117">
        <v>697</v>
      </c>
      <c r="DA37" s="50">
        <v>398</v>
      </c>
      <c r="DB37" s="117">
        <v>2126</v>
      </c>
      <c r="DC37" s="50">
        <v>797</v>
      </c>
      <c r="DD37" s="117">
        <v>2733</v>
      </c>
      <c r="DE37" s="50">
        <v>1174</v>
      </c>
      <c r="DF37" s="117">
        <v>1877</v>
      </c>
      <c r="DG37" s="50">
        <v>961</v>
      </c>
      <c r="DH37" s="117">
        <v>431</v>
      </c>
      <c r="DI37" s="50">
        <v>423</v>
      </c>
      <c r="DJ37" s="52" t="s">
        <v>21</v>
      </c>
      <c r="DK37" s="117">
        <v>595</v>
      </c>
      <c r="DL37" s="50">
        <v>430</v>
      </c>
      <c r="DM37" s="117">
        <v>0</v>
      </c>
      <c r="DN37" s="50">
        <v>281</v>
      </c>
    </row>
    <row r="38" spans="1:118" x14ac:dyDescent="0.2">
      <c r="A38" s="52" t="s">
        <v>22</v>
      </c>
      <c r="B38" s="196">
        <f>INDEX($10:$10,1,MATCH($A38,$7:$7,0))-INDEX($E$12:$DN$77,MATCH($A38,$A$12:$A$77,0),MATCH($A38,$E$7:$DN$7,0))</f>
        <v>210049</v>
      </c>
      <c r="C38" s="196">
        <f t="shared" si="9"/>
        <v>131479</v>
      </c>
      <c r="D38" s="196">
        <f t="shared" si="10"/>
        <v>-78570</v>
      </c>
      <c r="E38" s="117">
        <v>2751</v>
      </c>
      <c r="F38" s="50">
        <v>1811</v>
      </c>
      <c r="G38" s="117">
        <v>2223</v>
      </c>
      <c r="H38" s="50">
        <v>2157</v>
      </c>
      <c r="I38" s="117">
        <v>3351</v>
      </c>
      <c r="J38" s="50">
        <v>1068</v>
      </c>
      <c r="K38" s="117">
        <v>1077</v>
      </c>
      <c r="L38" s="50">
        <v>792</v>
      </c>
      <c r="M38" s="117">
        <v>8272</v>
      </c>
      <c r="N38" s="50">
        <v>2088</v>
      </c>
      <c r="O38" s="52" t="s">
        <v>22</v>
      </c>
      <c r="P38" s="117">
        <v>3455</v>
      </c>
      <c r="Q38" s="50">
        <v>1442</v>
      </c>
      <c r="R38" s="117">
        <v>2647</v>
      </c>
      <c r="S38" s="50">
        <v>1687</v>
      </c>
      <c r="T38" s="117">
        <v>160</v>
      </c>
      <c r="U38" s="50">
        <v>185</v>
      </c>
      <c r="V38" s="117">
        <v>38</v>
      </c>
      <c r="W38" s="50">
        <v>61</v>
      </c>
      <c r="X38" s="117">
        <v>12374</v>
      </c>
      <c r="Y38" s="50">
        <v>1907</v>
      </c>
      <c r="Z38" s="52" t="s">
        <v>22</v>
      </c>
      <c r="AA38" s="117">
        <v>5897</v>
      </c>
      <c r="AB38" s="50">
        <v>2145</v>
      </c>
      <c r="AC38" s="117">
        <v>392</v>
      </c>
      <c r="AD38" s="50">
        <v>221</v>
      </c>
      <c r="AE38" s="117">
        <v>113</v>
      </c>
      <c r="AF38" s="50">
        <v>185</v>
      </c>
      <c r="AG38" s="117">
        <v>10230</v>
      </c>
      <c r="AH38" s="50">
        <v>1978</v>
      </c>
      <c r="AI38" s="117">
        <v>7387</v>
      </c>
      <c r="AJ38" s="50">
        <v>1660</v>
      </c>
      <c r="AK38" s="52" t="s">
        <v>22</v>
      </c>
      <c r="AL38" s="117">
        <v>849</v>
      </c>
      <c r="AM38" s="50">
        <v>540</v>
      </c>
      <c r="AN38" s="117">
        <v>1042</v>
      </c>
      <c r="AO38" s="50">
        <v>719</v>
      </c>
      <c r="AP38" s="117">
        <v>1551</v>
      </c>
      <c r="AQ38" s="50">
        <v>671</v>
      </c>
      <c r="AR38" s="117">
        <v>1543</v>
      </c>
      <c r="AS38" s="50">
        <v>983</v>
      </c>
      <c r="AT38" s="117">
        <v>0</v>
      </c>
      <c r="AU38" s="50">
        <v>237</v>
      </c>
      <c r="AV38" s="52" t="s">
        <v>22</v>
      </c>
      <c r="AW38" s="117">
        <v>2137</v>
      </c>
      <c r="AX38" s="50">
        <v>1129</v>
      </c>
      <c r="AY38" s="117">
        <v>2240</v>
      </c>
      <c r="AZ38" s="50">
        <v>933</v>
      </c>
      <c r="BA38" s="117">
        <v>1257187</v>
      </c>
      <c r="BB38" s="50">
        <v>27636</v>
      </c>
      <c r="BC38" s="117">
        <v>3244</v>
      </c>
      <c r="BD38" s="50">
        <v>1365</v>
      </c>
      <c r="BE38" s="117">
        <v>585</v>
      </c>
      <c r="BF38" s="50">
        <v>319</v>
      </c>
      <c r="BG38" s="52" t="s">
        <v>22</v>
      </c>
      <c r="BH38" s="117">
        <v>2880</v>
      </c>
      <c r="BI38" s="50">
        <v>1032</v>
      </c>
      <c r="BJ38" s="117">
        <v>183</v>
      </c>
      <c r="BK38" s="50">
        <v>229</v>
      </c>
      <c r="BL38" s="117">
        <v>549</v>
      </c>
      <c r="BM38" s="50">
        <v>535</v>
      </c>
      <c r="BN38" s="117">
        <v>902</v>
      </c>
      <c r="BO38" s="50">
        <v>595</v>
      </c>
      <c r="BP38" s="117">
        <v>550</v>
      </c>
      <c r="BQ38" s="50">
        <v>527</v>
      </c>
      <c r="BR38" s="52" t="s">
        <v>22</v>
      </c>
      <c r="BS38" s="117">
        <v>1969</v>
      </c>
      <c r="BT38" s="50">
        <v>810</v>
      </c>
      <c r="BU38" s="117">
        <v>1053</v>
      </c>
      <c r="BV38" s="50">
        <v>709</v>
      </c>
      <c r="BW38" s="117">
        <v>4910</v>
      </c>
      <c r="BX38" s="50">
        <v>1463</v>
      </c>
      <c r="BY38" s="117">
        <v>2608</v>
      </c>
      <c r="BZ38" s="50">
        <v>902</v>
      </c>
      <c r="CA38" s="117">
        <v>745</v>
      </c>
      <c r="CB38" s="50">
        <v>784</v>
      </c>
      <c r="CC38" s="52" t="s">
        <v>22</v>
      </c>
      <c r="CD38" s="117">
        <v>14601</v>
      </c>
      <c r="CE38" s="50">
        <v>3454</v>
      </c>
      <c r="CF38" s="117">
        <v>831</v>
      </c>
      <c r="CG38" s="50">
        <v>485</v>
      </c>
      <c r="CH38" s="117">
        <v>305</v>
      </c>
      <c r="CI38" s="50">
        <v>235</v>
      </c>
      <c r="CJ38" s="117">
        <v>2493</v>
      </c>
      <c r="CK38" s="50">
        <v>1042</v>
      </c>
      <c r="CL38" s="117">
        <v>136</v>
      </c>
      <c r="CM38" s="50">
        <v>178</v>
      </c>
      <c r="CN38" s="52" t="s">
        <v>22</v>
      </c>
      <c r="CO38" s="117">
        <v>323</v>
      </c>
      <c r="CP38" s="50">
        <v>325</v>
      </c>
      <c r="CQ38" s="117">
        <v>891</v>
      </c>
      <c r="CR38" s="50">
        <v>455</v>
      </c>
      <c r="CS38" s="117">
        <v>222</v>
      </c>
      <c r="CT38" s="50">
        <v>253</v>
      </c>
      <c r="CU38" s="117">
        <v>3463</v>
      </c>
      <c r="CV38" s="50">
        <v>1169</v>
      </c>
      <c r="CW38" s="117">
        <v>5100</v>
      </c>
      <c r="CX38" s="50">
        <v>1409</v>
      </c>
      <c r="CY38" s="52" t="s">
        <v>22</v>
      </c>
      <c r="CZ38" s="117">
        <v>764</v>
      </c>
      <c r="DA38" s="50">
        <v>591</v>
      </c>
      <c r="DB38" s="117">
        <v>499</v>
      </c>
      <c r="DC38" s="50">
        <v>614</v>
      </c>
      <c r="DD38" s="117">
        <v>4266</v>
      </c>
      <c r="DE38" s="50">
        <v>1249</v>
      </c>
      <c r="DF38" s="117">
        <v>2214</v>
      </c>
      <c r="DG38" s="50">
        <v>972</v>
      </c>
      <c r="DH38" s="117">
        <v>959</v>
      </c>
      <c r="DI38" s="50">
        <v>485</v>
      </c>
      <c r="DJ38" s="52" t="s">
        <v>22</v>
      </c>
      <c r="DK38" s="117">
        <v>3900</v>
      </c>
      <c r="DL38" s="50">
        <v>1016</v>
      </c>
      <c r="DM38" s="117">
        <v>605</v>
      </c>
      <c r="DN38" s="50">
        <v>393</v>
      </c>
    </row>
    <row r="39" spans="1:118" s="85" customFormat="1" x14ac:dyDescent="0.2">
      <c r="A39" s="52" t="s">
        <v>23</v>
      </c>
      <c r="B39" s="196">
        <f>INDEX($10:$10,1,MATCH($A39,$7:$7,0))-INDEX($E$12:$DN$77,MATCH($A39,$A$12:$A$77,0),MATCH($A39,$E$7:$DN$7,0))</f>
        <v>115369</v>
      </c>
      <c r="C39" s="196">
        <f t="shared" si="9"/>
        <v>103494</v>
      </c>
      <c r="D39" s="196">
        <f t="shared" si="10"/>
        <v>-11875</v>
      </c>
      <c r="E39" s="117">
        <v>477</v>
      </c>
      <c r="F39" s="50">
        <v>659</v>
      </c>
      <c r="G39" s="117">
        <v>965</v>
      </c>
      <c r="H39" s="50">
        <v>576</v>
      </c>
      <c r="I39" s="117">
        <v>2915</v>
      </c>
      <c r="J39" s="50">
        <v>1237</v>
      </c>
      <c r="K39" s="117">
        <v>1374</v>
      </c>
      <c r="L39" s="50">
        <v>1044</v>
      </c>
      <c r="M39" s="117">
        <v>5824</v>
      </c>
      <c r="N39" s="50">
        <v>2223</v>
      </c>
      <c r="O39" s="52" t="s">
        <v>23</v>
      </c>
      <c r="P39" s="117">
        <v>3960</v>
      </c>
      <c r="Q39" s="50">
        <v>1556</v>
      </c>
      <c r="R39" s="117">
        <v>238</v>
      </c>
      <c r="S39" s="50">
        <v>187</v>
      </c>
      <c r="T39" s="117">
        <v>38</v>
      </c>
      <c r="U39" s="50">
        <v>63</v>
      </c>
      <c r="V39" s="117">
        <v>102</v>
      </c>
      <c r="W39" s="50">
        <v>124</v>
      </c>
      <c r="X39" s="117">
        <v>5349</v>
      </c>
      <c r="Y39" s="50">
        <v>2344</v>
      </c>
      <c r="Z39" s="52" t="s">
        <v>23</v>
      </c>
      <c r="AA39" s="117">
        <v>3716</v>
      </c>
      <c r="AB39" s="50">
        <v>1431</v>
      </c>
      <c r="AC39" s="117">
        <v>80</v>
      </c>
      <c r="AD39" s="50">
        <v>146</v>
      </c>
      <c r="AE39" s="117">
        <v>275</v>
      </c>
      <c r="AF39" s="50">
        <v>199</v>
      </c>
      <c r="AG39" s="117">
        <v>7248</v>
      </c>
      <c r="AH39" s="50">
        <v>2264</v>
      </c>
      <c r="AI39" s="117">
        <v>1880</v>
      </c>
      <c r="AJ39" s="50">
        <v>720</v>
      </c>
      <c r="AK39" s="52" t="s">
        <v>23</v>
      </c>
      <c r="AL39" s="117">
        <v>4987</v>
      </c>
      <c r="AM39" s="50">
        <v>1309</v>
      </c>
      <c r="AN39" s="117">
        <v>961</v>
      </c>
      <c r="AO39" s="50">
        <v>849</v>
      </c>
      <c r="AP39" s="117">
        <v>3363</v>
      </c>
      <c r="AQ39" s="50">
        <v>736</v>
      </c>
      <c r="AR39" s="117">
        <v>127</v>
      </c>
      <c r="AS39" s="50">
        <v>131</v>
      </c>
      <c r="AT39" s="117">
        <v>203</v>
      </c>
      <c r="AU39" s="50">
        <v>248</v>
      </c>
      <c r="AV39" s="52" t="s">
        <v>23</v>
      </c>
      <c r="AW39" s="117">
        <v>885</v>
      </c>
      <c r="AX39" s="50">
        <v>704</v>
      </c>
      <c r="AY39" s="117">
        <v>1377</v>
      </c>
      <c r="AZ39" s="50">
        <v>569</v>
      </c>
      <c r="BA39" s="117">
        <v>3186</v>
      </c>
      <c r="BB39" s="50">
        <v>1382</v>
      </c>
      <c r="BC39" s="117">
        <v>607207</v>
      </c>
      <c r="BD39" s="50">
        <v>18354</v>
      </c>
      <c r="BE39" s="117">
        <v>2020</v>
      </c>
      <c r="BF39" s="50">
        <v>1514</v>
      </c>
      <c r="BG39" s="52" t="s">
        <v>23</v>
      </c>
      <c r="BH39" s="117">
        <v>3014</v>
      </c>
      <c r="BI39" s="50">
        <v>1188</v>
      </c>
      <c r="BJ39" s="117">
        <v>1209</v>
      </c>
      <c r="BK39" s="50">
        <v>649</v>
      </c>
      <c r="BL39" s="117">
        <v>1774</v>
      </c>
      <c r="BM39" s="50">
        <v>967</v>
      </c>
      <c r="BN39" s="117">
        <v>352</v>
      </c>
      <c r="BO39" s="50">
        <v>227</v>
      </c>
      <c r="BP39" s="117">
        <v>0</v>
      </c>
      <c r="BQ39" s="50">
        <v>211</v>
      </c>
      <c r="BR39" s="52" t="s">
        <v>23</v>
      </c>
      <c r="BS39" s="117">
        <v>537</v>
      </c>
      <c r="BT39" s="50">
        <v>442</v>
      </c>
      <c r="BU39" s="117">
        <v>169</v>
      </c>
      <c r="BV39" s="50">
        <v>130</v>
      </c>
      <c r="BW39" s="117">
        <v>1908</v>
      </c>
      <c r="BX39" s="50">
        <v>904</v>
      </c>
      <c r="BY39" s="117">
        <v>807</v>
      </c>
      <c r="BZ39" s="50">
        <v>431</v>
      </c>
      <c r="CA39" s="117">
        <v>6433</v>
      </c>
      <c r="CB39" s="50">
        <v>1677</v>
      </c>
      <c r="CC39" s="52" t="s">
        <v>23</v>
      </c>
      <c r="CD39" s="117">
        <v>1189</v>
      </c>
      <c r="CE39" s="50">
        <v>670</v>
      </c>
      <c r="CF39" s="117">
        <v>852</v>
      </c>
      <c r="CG39" s="50">
        <v>615</v>
      </c>
      <c r="CH39" s="117">
        <v>1257</v>
      </c>
      <c r="CI39" s="50">
        <v>764</v>
      </c>
      <c r="CJ39" s="117">
        <v>1451</v>
      </c>
      <c r="CK39" s="50">
        <v>930</v>
      </c>
      <c r="CL39" s="117">
        <v>373</v>
      </c>
      <c r="CM39" s="50">
        <v>507</v>
      </c>
      <c r="CN39" s="52" t="s">
        <v>23</v>
      </c>
      <c r="CO39" s="117">
        <v>127</v>
      </c>
      <c r="CP39" s="50">
        <v>135</v>
      </c>
      <c r="CQ39" s="117">
        <v>445</v>
      </c>
      <c r="CR39" s="50">
        <v>278</v>
      </c>
      <c r="CS39" s="117">
        <v>3170</v>
      </c>
      <c r="CT39" s="50">
        <v>844</v>
      </c>
      <c r="CU39" s="117">
        <v>959</v>
      </c>
      <c r="CV39" s="50">
        <v>581</v>
      </c>
      <c r="CW39" s="117">
        <v>4817</v>
      </c>
      <c r="CX39" s="50">
        <v>1698</v>
      </c>
      <c r="CY39" s="52" t="s">
        <v>23</v>
      </c>
      <c r="CZ39" s="117">
        <v>573</v>
      </c>
      <c r="DA39" s="50">
        <v>583</v>
      </c>
      <c r="DB39" s="117">
        <v>168</v>
      </c>
      <c r="DC39" s="50">
        <v>200</v>
      </c>
      <c r="DD39" s="117">
        <v>995</v>
      </c>
      <c r="DE39" s="50">
        <v>668</v>
      </c>
      <c r="DF39" s="117">
        <v>1487</v>
      </c>
      <c r="DG39" s="50">
        <v>670</v>
      </c>
      <c r="DH39" s="117">
        <v>84</v>
      </c>
      <c r="DI39" s="50">
        <v>133</v>
      </c>
      <c r="DJ39" s="52" t="s">
        <v>23</v>
      </c>
      <c r="DK39" s="117">
        <v>17260</v>
      </c>
      <c r="DL39" s="50">
        <v>2551</v>
      </c>
      <c r="DM39" s="117">
        <v>534</v>
      </c>
      <c r="DN39" s="50">
        <v>377</v>
      </c>
    </row>
    <row r="40" spans="1:118" s="85" customFormat="1" x14ac:dyDescent="0.2">
      <c r="A40" s="52" t="s">
        <v>24</v>
      </c>
      <c r="B40" s="196">
        <f>INDEX($10:$10,1,MATCH($A40,$7:$7,0))-INDEX($E$12:$DN$77,MATCH($A40,$A$12:$A$77,0),MATCH($A40,$E$7:$DN$7,0))</f>
        <v>86583</v>
      </c>
      <c r="C40" s="196">
        <f t="shared" si="9"/>
        <v>81948</v>
      </c>
      <c r="D40" s="196">
        <f t="shared" si="10"/>
        <v>-4635</v>
      </c>
      <c r="E40" s="117">
        <v>10295</v>
      </c>
      <c r="F40" s="50">
        <v>2569</v>
      </c>
      <c r="G40" s="117">
        <v>0</v>
      </c>
      <c r="H40" s="50">
        <v>289</v>
      </c>
      <c r="I40" s="117">
        <v>1093</v>
      </c>
      <c r="J40" s="50">
        <v>1303</v>
      </c>
      <c r="K40" s="117">
        <v>2954</v>
      </c>
      <c r="L40" s="50">
        <v>1444</v>
      </c>
      <c r="M40" s="117">
        <v>2659</v>
      </c>
      <c r="N40" s="50">
        <v>1265</v>
      </c>
      <c r="O40" s="52" t="s">
        <v>24</v>
      </c>
      <c r="P40" s="117">
        <v>1279</v>
      </c>
      <c r="Q40" s="50">
        <v>1016</v>
      </c>
      <c r="R40" s="117">
        <v>232</v>
      </c>
      <c r="S40" s="50">
        <v>229</v>
      </c>
      <c r="T40" s="117">
        <v>0</v>
      </c>
      <c r="U40" s="50">
        <v>289</v>
      </c>
      <c r="V40" s="117">
        <v>1008</v>
      </c>
      <c r="W40" s="50">
        <v>1148</v>
      </c>
      <c r="X40" s="117">
        <v>5253</v>
      </c>
      <c r="Y40" s="50">
        <v>1978</v>
      </c>
      <c r="Z40" s="52" t="s">
        <v>24</v>
      </c>
      <c r="AA40" s="117">
        <v>4005</v>
      </c>
      <c r="AB40" s="50">
        <v>1749</v>
      </c>
      <c r="AC40" s="117">
        <v>120</v>
      </c>
      <c r="AD40" s="50">
        <v>104</v>
      </c>
      <c r="AE40" s="117">
        <v>160</v>
      </c>
      <c r="AF40" s="50">
        <v>273</v>
      </c>
      <c r="AG40" s="117">
        <v>2925</v>
      </c>
      <c r="AH40" s="50">
        <v>1394</v>
      </c>
      <c r="AI40" s="117">
        <v>1567</v>
      </c>
      <c r="AJ40" s="50">
        <v>1114</v>
      </c>
      <c r="AK40" s="52" t="s">
        <v>24</v>
      </c>
      <c r="AL40" s="117">
        <v>50</v>
      </c>
      <c r="AM40" s="50">
        <v>83</v>
      </c>
      <c r="AN40" s="117">
        <v>864</v>
      </c>
      <c r="AO40" s="50">
        <v>666</v>
      </c>
      <c r="AP40" s="117">
        <v>832</v>
      </c>
      <c r="AQ40" s="50">
        <v>543</v>
      </c>
      <c r="AR40" s="117">
        <v>7752</v>
      </c>
      <c r="AS40" s="50">
        <v>1815</v>
      </c>
      <c r="AT40" s="117">
        <v>113</v>
      </c>
      <c r="AU40" s="50">
        <v>146</v>
      </c>
      <c r="AV40" s="52" t="s">
        <v>24</v>
      </c>
      <c r="AW40" s="117">
        <v>914</v>
      </c>
      <c r="AX40" s="50">
        <v>709</v>
      </c>
      <c r="AY40" s="117">
        <v>380</v>
      </c>
      <c r="AZ40" s="50">
        <v>496</v>
      </c>
      <c r="BA40" s="117">
        <v>2606</v>
      </c>
      <c r="BB40" s="50">
        <v>1038</v>
      </c>
      <c r="BC40" s="117">
        <v>1355</v>
      </c>
      <c r="BD40" s="50">
        <v>704</v>
      </c>
      <c r="BE40" s="117">
        <v>380163</v>
      </c>
      <c r="BF40" s="50">
        <v>17338</v>
      </c>
      <c r="BG40" s="52" t="s">
        <v>24</v>
      </c>
      <c r="BH40" s="117">
        <v>1773</v>
      </c>
      <c r="BI40" s="50">
        <v>960</v>
      </c>
      <c r="BJ40" s="117">
        <v>0</v>
      </c>
      <c r="BK40" s="50">
        <v>289</v>
      </c>
      <c r="BL40" s="117">
        <v>0</v>
      </c>
      <c r="BM40" s="50">
        <v>289</v>
      </c>
      <c r="BN40" s="117">
        <v>699</v>
      </c>
      <c r="BO40" s="50">
        <v>480</v>
      </c>
      <c r="BP40" s="117">
        <v>161</v>
      </c>
      <c r="BQ40" s="50">
        <v>185</v>
      </c>
      <c r="BR40" s="52" t="s">
        <v>24</v>
      </c>
      <c r="BS40" s="117">
        <v>223</v>
      </c>
      <c r="BT40" s="50">
        <v>221</v>
      </c>
      <c r="BU40" s="117">
        <v>303</v>
      </c>
      <c r="BV40" s="50">
        <v>293</v>
      </c>
      <c r="BW40" s="117">
        <v>1855</v>
      </c>
      <c r="BX40" s="50">
        <v>1208</v>
      </c>
      <c r="BY40" s="117">
        <v>2531</v>
      </c>
      <c r="BZ40" s="50">
        <v>1313</v>
      </c>
      <c r="CA40" s="117">
        <v>0</v>
      </c>
      <c r="CB40" s="50">
        <v>289</v>
      </c>
      <c r="CC40" s="52" t="s">
        <v>24</v>
      </c>
      <c r="CD40" s="117">
        <v>713</v>
      </c>
      <c r="CE40" s="50">
        <v>558</v>
      </c>
      <c r="CF40" s="117">
        <v>327</v>
      </c>
      <c r="CG40" s="50">
        <v>318</v>
      </c>
      <c r="CH40" s="117">
        <v>483</v>
      </c>
      <c r="CI40" s="50">
        <v>540</v>
      </c>
      <c r="CJ40" s="117">
        <v>543</v>
      </c>
      <c r="CK40" s="50">
        <v>456</v>
      </c>
      <c r="CL40" s="117">
        <v>106</v>
      </c>
      <c r="CM40" s="50">
        <v>128</v>
      </c>
      <c r="CN40" s="52" t="s">
        <v>24</v>
      </c>
      <c r="CO40" s="117">
        <v>0</v>
      </c>
      <c r="CP40" s="50">
        <v>289</v>
      </c>
      <c r="CQ40" s="117">
        <v>1401</v>
      </c>
      <c r="CR40" s="50">
        <v>780</v>
      </c>
      <c r="CS40" s="117">
        <v>96</v>
      </c>
      <c r="CT40" s="50">
        <v>164</v>
      </c>
      <c r="CU40" s="117">
        <v>12882</v>
      </c>
      <c r="CV40" s="50">
        <v>3500</v>
      </c>
      <c r="CW40" s="117">
        <v>7483</v>
      </c>
      <c r="CX40" s="50">
        <v>2156</v>
      </c>
      <c r="CY40" s="52" t="s">
        <v>24</v>
      </c>
      <c r="CZ40" s="117">
        <v>0</v>
      </c>
      <c r="DA40" s="50">
        <v>289</v>
      </c>
      <c r="DB40" s="117">
        <v>55</v>
      </c>
      <c r="DC40" s="50">
        <v>94</v>
      </c>
      <c r="DD40" s="117">
        <v>864</v>
      </c>
      <c r="DE40" s="50">
        <v>579</v>
      </c>
      <c r="DF40" s="117">
        <v>199</v>
      </c>
      <c r="DG40" s="50">
        <v>212</v>
      </c>
      <c r="DH40" s="117">
        <v>441</v>
      </c>
      <c r="DI40" s="50">
        <v>555</v>
      </c>
      <c r="DJ40" s="52" t="s">
        <v>24</v>
      </c>
      <c r="DK40" s="117">
        <v>324</v>
      </c>
      <c r="DL40" s="50">
        <v>287</v>
      </c>
      <c r="DM40" s="117">
        <v>70</v>
      </c>
      <c r="DN40" s="50">
        <v>115</v>
      </c>
    </row>
    <row r="41" spans="1:118" s="85" customFormat="1" x14ac:dyDescent="0.2">
      <c r="A41" s="52"/>
      <c r="B41" s="52"/>
      <c r="C41" s="52"/>
      <c r="D41" s="52"/>
      <c r="E41" s="117"/>
      <c r="F41" s="50"/>
      <c r="G41" s="117"/>
      <c r="H41" s="50"/>
      <c r="I41" s="117"/>
      <c r="J41" s="50"/>
      <c r="K41" s="117"/>
      <c r="L41" s="50"/>
      <c r="M41" s="117"/>
      <c r="N41" s="50"/>
      <c r="O41" s="52"/>
      <c r="P41" s="117"/>
      <c r="Q41" s="50"/>
      <c r="R41" s="117"/>
      <c r="S41" s="50"/>
      <c r="T41" s="117"/>
      <c r="U41" s="50"/>
      <c r="V41" s="117"/>
      <c r="W41" s="50"/>
      <c r="X41" s="117"/>
      <c r="Y41" s="50"/>
      <c r="Z41" s="52"/>
      <c r="AA41" s="117"/>
      <c r="AB41" s="50"/>
      <c r="AC41" s="117"/>
      <c r="AD41" s="50"/>
      <c r="AE41" s="117"/>
      <c r="AF41" s="50"/>
      <c r="AG41" s="117"/>
      <c r="AH41" s="50"/>
      <c r="AI41" s="117"/>
      <c r="AJ41" s="50"/>
      <c r="AK41" s="52"/>
      <c r="AL41" s="117"/>
      <c r="AM41" s="50"/>
      <c r="AN41" s="117"/>
      <c r="AO41" s="50"/>
      <c r="AP41" s="117"/>
      <c r="AQ41" s="50"/>
      <c r="AR41" s="117"/>
      <c r="AS41" s="50"/>
      <c r="AT41" s="117"/>
      <c r="AU41" s="50"/>
      <c r="AV41" s="52"/>
      <c r="AW41" s="117"/>
      <c r="AX41" s="50"/>
      <c r="AY41" s="117"/>
      <c r="AZ41" s="50"/>
      <c r="BA41" s="117"/>
      <c r="BB41" s="50"/>
      <c r="BC41" s="117"/>
      <c r="BD41" s="50"/>
      <c r="BE41" s="117"/>
      <c r="BF41" s="50"/>
      <c r="BG41" s="52"/>
      <c r="BH41" s="117"/>
      <c r="BI41" s="50"/>
      <c r="BJ41" s="117"/>
      <c r="BK41" s="50"/>
      <c r="BL41" s="117"/>
      <c r="BM41" s="50"/>
      <c r="BN41" s="117"/>
      <c r="BO41" s="50"/>
      <c r="BP41" s="117"/>
      <c r="BQ41" s="50"/>
      <c r="BR41" s="52"/>
      <c r="BS41" s="117"/>
      <c r="BT41" s="50"/>
      <c r="BU41" s="117"/>
      <c r="BV41" s="50"/>
      <c r="BW41" s="117"/>
      <c r="BX41" s="50"/>
      <c r="BY41" s="117"/>
      <c r="BZ41" s="50"/>
      <c r="CA41" s="117"/>
      <c r="CB41" s="50"/>
      <c r="CC41" s="52"/>
      <c r="CD41" s="117"/>
      <c r="CE41" s="50"/>
      <c r="CF41" s="117"/>
      <c r="CG41" s="50"/>
      <c r="CH41" s="117"/>
      <c r="CI41" s="50"/>
      <c r="CJ41" s="117"/>
      <c r="CK41" s="50"/>
      <c r="CL41" s="117"/>
      <c r="CM41" s="50"/>
      <c r="CN41" s="52"/>
      <c r="CO41" s="117"/>
      <c r="CP41" s="50"/>
      <c r="CQ41" s="117"/>
      <c r="CR41" s="50"/>
      <c r="CS41" s="117"/>
      <c r="CT41" s="50"/>
      <c r="CU41" s="117"/>
      <c r="CV41" s="50"/>
      <c r="CW41" s="117"/>
      <c r="CX41" s="50"/>
      <c r="CY41" s="52"/>
      <c r="CZ41" s="117"/>
      <c r="DA41" s="50"/>
      <c r="DB41" s="117"/>
      <c r="DC41" s="50"/>
      <c r="DD41" s="117"/>
      <c r="DE41" s="50"/>
      <c r="DF41" s="117"/>
      <c r="DG41" s="50"/>
      <c r="DH41" s="117"/>
      <c r="DI41" s="50"/>
      <c r="DJ41" s="52"/>
      <c r="DK41" s="117"/>
      <c r="DL41" s="50"/>
      <c r="DM41" s="117"/>
      <c r="DN41" s="50"/>
    </row>
    <row r="42" spans="1:118" s="85" customFormat="1" x14ac:dyDescent="0.2">
      <c r="A42" s="52" t="s">
        <v>25</v>
      </c>
      <c r="B42" s="196">
        <f>INDEX($10:$10,1,MATCH($A42,$7:$7,0))-INDEX($E$12:$DN$77,MATCH($A42,$A$12:$A$77,0),MATCH($A42,$E$7:$DN$7,0))</f>
        <v>155313</v>
      </c>
      <c r="C42" s="196">
        <f t="shared" ref="C42:C46" si="11">SUM(E42,G42,I42,K42,M42,P42,R42,T42,V42,X42,AA42,AC42,AE42,AG42,AI42,AL42,AN42,AP42,AR42,AT42,AW42,AY42,BA42,BC42,BE42,BH42,BJ42,BL42,BN42,BP42,BS42,BU42,BW42,BY42,CA42,CD42,CF42,CH42,CJ42,CL42,CO42,CQ42,CS42,CU42,CW42,CZ42,DB42,DD42,DF42,DH42,DK42,DM42)-INDEX($E$12:$DN$77,MATCH($A42,$A$12:$A$77,0),MATCH($A42,$E$7:$DN$7,0))</f>
        <v>166020</v>
      </c>
      <c r="D42" s="196">
        <f t="shared" ref="D42:D46" si="12">C42-B42</f>
        <v>10707</v>
      </c>
      <c r="E42" s="117">
        <v>1790</v>
      </c>
      <c r="F42" s="50">
        <v>802</v>
      </c>
      <c r="G42" s="117">
        <v>941</v>
      </c>
      <c r="H42" s="50">
        <v>792</v>
      </c>
      <c r="I42" s="117">
        <v>3627</v>
      </c>
      <c r="J42" s="50">
        <v>1365</v>
      </c>
      <c r="K42" s="117">
        <v>8252</v>
      </c>
      <c r="L42" s="50">
        <v>1872</v>
      </c>
      <c r="M42" s="117">
        <v>14205</v>
      </c>
      <c r="N42" s="50">
        <v>3113</v>
      </c>
      <c r="O42" s="52" t="s">
        <v>25</v>
      </c>
      <c r="P42" s="117">
        <v>4320</v>
      </c>
      <c r="Q42" s="50">
        <v>1475</v>
      </c>
      <c r="R42" s="117">
        <v>1178</v>
      </c>
      <c r="S42" s="50">
        <v>1207</v>
      </c>
      <c r="T42" s="117">
        <v>62</v>
      </c>
      <c r="U42" s="50">
        <v>105</v>
      </c>
      <c r="V42" s="117">
        <v>636</v>
      </c>
      <c r="W42" s="50">
        <v>507</v>
      </c>
      <c r="X42" s="117">
        <v>8135</v>
      </c>
      <c r="Y42" s="50">
        <v>1507</v>
      </c>
      <c r="Z42" s="52" t="s">
        <v>25</v>
      </c>
      <c r="AA42" s="117">
        <v>3421</v>
      </c>
      <c r="AB42" s="50">
        <v>1148</v>
      </c>
      <c r="AC42" s="117">
        <v>617</v>
      </c>
      <c r="AD42" s="50">
        <v>411</v>
      </c>
      <c r="AE42" s="117">
        <v>193</v>
      </c>
      <c r="AF42" s="50">
        <v>190</v>
      </c>
      <c r="AG42" s="117">
        <v>21200</v>
      </c>
      <c r="AH42" s="50">
        <v>3623</v>
      </c>
      <c r="AI42" s="117">
        <v>2537</v>
      </c>
      <c r="AJ42" s="50">
        <v>914</v>
      </c>
      <c r="AK42" s="52" t="s">
        <v>25</v>
      </c>
      <c r="AL42" s="117">
        <v>5555</v>
      </c>
      <c r="AM42" s="50">
        <v>1536</v>
      </c>
      <c r="AN42" s="117">
        <v>21441</v>
      </c>
      <c r="AO42" s="50">
        <v>3100</v>
      </c>
      <c r="AP42" s="117">
        <v>455</v>
      </c>
      <c r="AQ42" s="50">
        <v>290</v>
      </c>
      <c r="AR42" s="117">
        <v>1695</v>
      </c>
      <c r="AS42" s="50">
        <v>1252</v>
      </c>
      <c r="AT42" s="117">
        <v>416</v>
      </c>
      <c r="AU42" s="50">
        <v>569</v>
      </c>
      <c r="AV42" s="52" t="s">
        <v>25</v>
      </c>
      <c r="AW42" s="117">
        <v>991</v>
      </c>
      <c r="AX42" s="50">
        <v>701</v>
      </c>
      <c r="AY42" s="117">
        <v>576</v>
      </c>
      <c r="AZ42" s="50">
        <v>492</v>
      </c>
      <c r="BA42" s="117">
        <v>2957</v>
      </c>
      <c r="BB42" s="50">
        <v>940</v>
      </c>
      <c r="BC42" s="117">
        <v>2735</v>
      </c>
      <c r="BD42" s="50">
        <v>1385</v>
      </c>
      <c r="BE42" s="117">
        <v>2038</v>
      </c>
      <c r="BF42" s="50">
        <v>916</v>
      </c>
      <c r="BG42" s="52" t="s">
        <v>25</v>
      </c>
      <c r="BH42" s="117">
        <v>796298</v>
      </c>
      <c r="BI42" s="50">
        <v>23094</v>
      </c>
      <c r="BJ42" s="117">
        <v>228</v>
      </c>
      <c r="BK42" s="50">
        <v>320</v>
      </c>
      <c r="BL42" s="117">
        <v>3027</v>
      </c>
      <c r="BM42" s="50">
        <v>1756</v>
      </c>
      <c r="BN42" s="117">
        <v>1148</v>
      </c>
      <c r="BO42" s="50">
        <v>613</v>
      </c>
      <c r="BP42" s="117">
        <v>0</v>
      </c>
      <c r="BQ42" s="50">
        <v>255</v>
      </c>
      <c r="BR42" s="52" t="s">
        <v>25</v>
      </c>
      <c r="BS42" s="117">
        <v>1679</v>
      </c>
      <c r="BT42" s="50">
        <v>953</v>
      </c>
      <c r="BU42" s="117">
        <v>1574</v>
      </c>
      <c r="BV42" s="50">
        <v>790</v>
      </c>
      <c r="BW42" s="117">
        <v>4282</v>
      </c>
      <c r="BX42" s="50">
        <v>1690</v>
      </c>
      <c r="BY42" s="117">
        <v>2351</v>
      </c>
      <c r="BZ42" s="50">
        <v>955</v>
      </c>
      <c r="CA42" s="117">
        <v>326</v>
      </c>
      <c r="CB42" s="50">
        <v>206</v>
      </c>
      <c r="CC42" s="52" t="s">
        <v>25</v>
      </c>
      <c r="CD42" s="117">
        <v>3606</v>
      </c>
      <c r="CE42" s="50">
        <v>1293</v>
      </c>
      <c r="CF42" s="117">
        <v>5431</v>
      </c>
      <c r="CG42" s="50">
        <v>1415</v>
      </c>
      <c r="CH42" s="117">
        <v>583</v>
      </c>
      <c r="CI42" s="50">
        <v>523</v>
      </c>
      <c r="CJ42" s="117">
        <v>2348</v>
      </c>
      <c r="CK42" s="50">
        <v>1218</v>
      </c>
      <c r="CL42" s="117">
        <v>68</v>
      </c>
      <c r="CM42" s="50">
        <v>112</v>
      </c>
      <c r="CN42" s="52" t="s">
        <v>25</v>
      </c>
      <c r="CO42" s="117">
        <v>307</v>
      </c>
      <c r="CP42" s="50">
        <v>398</v>
      </c>
      <c r="CQ42" s="117">
        <v>1338</v>
      </c>
      <c r="CR42" s="50">
        <v>690</v>
      </c>
      <c r="CS42" s="117">
        <v>390</v>
      </c>
      <c r="CT42" s="50">
        <v>262</v>
      </c>
      <c r="CU42" s="117">
        <v>4372</v>
      </c>
      <c r="CV42" s="50">
        <v>1551</v>
      </c>
      <c r="CW42" s="117">
        <v>11669</v>
      </c>
      <c r="CX42" s="50">
        <v>2668</v>
      </c>
      <c r="CY42" s="52" t="s">
        <v>25</v>
      </c>
      <c r="CZ42" s="117">
        <v>1468</v>
      </c>
      <c r="DA42" s="50">
        <v>1182</v>
      </c>
      <c r="DB42" s="117">
        <v>214</v>
      </c>
      <c r="DC42" s="50">
        <v>262</v>
      </c>
      <c r="DD42" s="117">
        <v>4748</v>
      </c>
      <c r="DE42" s="50">
        <v>2581</v>
      </c>
      <c r="DF42" s="117">
        <v>2743</v>
      </c>
      <c r="DG42" s="50">
        <v>1083</v>
      </c>
      <c r="DH42" s="117">
        <v>407</v>
      </c>
      <c r="DI42" s="50">
        <v>401</v>
      </c>
      <c r="DJ42" s="52" t="s">
        <v>25</v>
      </c>
      <c r="DK42" s="117">
        <v>1147</v>
      </c>
      <c r="DL42" s="50">
        <v>488</v>
      </c>
      <c r="DM42" s="117">
        <v>593</v>
      </c>
      <c r="DN42" s="50">
        <v>397</v>
      </c>
    </row>
    <row r="43" spans="1:118" s="85" customFormat="1" x14ac:dyDescent="0.2">
      <c r="A43" s="52" t="s">
        <v>26</v>
      </c>
      <c r="B43" s="196">
        <f>INDEX($10:$10,1,MATCH($A43,$7:$7,0))-INDEX($E$12:$DN$77,MATCH($A43,$A$12:$A$77,0),MATCH($A43,$E$7:$DN$7,0))</f>
        <v>29873</v>
      </c>
      <c r="C43" s="196">
        <f t="shared" si="11"/>
        <v>35857</v>
      </c>
      <c r="D43" s="196">
        <f t="shared" si="12"/>
        <v>5984</v>
      </c>
      <c r="E43" s="117">
        <v>266</v>
      </c>
      <c r="F43" s="50">
        <v>405</v>
      </c>
      <c r="G43" s="117">
        <v>1624</v>
      </c>
      <c r="H43" s="50">
        <v>819</v>
      </c>
      <c r="I43" s="117">
        <v>806</v>
      </c>
      <c r="J43" s="50">
        <v>504</v>
      </c>
      <c r="K43" s="117">
        <v>387</v>
      </c>
      <c r="L43" s="50">
        <v>457</v>
      </c>
      <c r="M43" s="117">
        <v>5484</v>
      </c>
      <c r="N43" s="50">
        <v>1695</v>
      </c>
      <c r="O43" s="52" t="s">
        <v>26</v>
      </c>
      <c r="P43" s="117">
        <v>1916</v>
      </c>
      <c r="Q43" s="50">
        <v>863</v>
      </c>
      <c r="R43" s="117">
        <v>127</v>
      </c>
      <c r="S43" s="50">
        <v>227</v>
      </c>
      <c r="T43" s="117">
        <v>0</v>
      </c>
      <c r="U43" s="50">
        <v>233</v>
      </c>
      <c r="V43" s="117">
        <v>19</v>
      </c>
      <c r="W43" s="50">
        <v>31</v>
      </c>
      <c r="X43" s="117">
        <v>211</v>
      </c>
      <c r="Y43" s="50">
        <v>184</v>
      </c>
      <c r="Z43" s="52" t="s">
        <v>26</v>
      </c>
      <c r="AA43" s="117">
        <v>818</v>
      </c>
      <c r="AB43" s="50">
        <v>741</v>
      </c>
      <c r="AC43" s="117">
        <v>110</v>
      </c>
      <c r="AD43" s="50">
        <v>132</v>
      </c>
      <c r="AE43" s="117">
        <v>2320</v>
      </c>
      <c r="AF43" s="50">
        <v>844</v>
      </c>
      <c r="AG43" s="117">
        <v>354</v>
      </c>
      <c r="AH43" s="50">
        <v>285</v>
      </c>
      <c r="AI43" s="117">
        <v>319</v>
      </c>
      <c r="AJ43" s="50">
        <v>298</v>
      </c>
      <c r="AK43" s="52" t="s">
        <v>26</v>
      </c>
      <c r="AL43" s="117">
        <v>210</v>
      </c>
      <c r="AM43" s="50">
        <v>268</v>
      </c>
      <c r="AN43" s="117">
        <v>196</v>
      </c>
      <c r="AO43" s="50">
        <v>205</v>
      </c>
      <c r="AP43" s="117">
        <v>497</v>
      </c>
      <c r="AQ43" s="50">
        <v>383</v>
      </c>
      <c r="AR43" s="117">
        <v>301</v>
      </c>
      <c r="AS43" s="50">
        <v>234</v>
      </c>
      <c r="AT43" s="117">
        <v>0</v>
      </c>
      <c r="AU43" s="50">
        <v>233</v>
      </c>
      <c r="AV43" s="52" t="s">
        <v>26</v>
      </c>
      <c r="AW43" s="117">
        <v>207</v>
      </c>
      <c r="AX43" s="50">
        <v>263</v>
      </c>
      <c r="AY43" s="117">
        <v>9</v>
      </c>
      <c r="AZ43" s="50">
        <v>24</v>
      </c>
      <c r="BA43" s="117">
        <v>388</v>
      </c>
      <c r="BB43" s="50">
        <v>391</v>
      </c>
      <c r="BC43" s="117">
        <v>779</v>
      </c>
      <c r="BD43" s="50">
        <v>427</v>
      </c>
      <c r="BE43" s="117">
        <v>191</v>
      </c>
      <c r="BF43" s="50">
        <v>220</v>
      </c>
      <c r="BG43" s="52" t="s">
        <v>26</v>
      </c>
      <c r="BH43" s="117">
        <v>864</v>
      </c>
      <c r="BI43" s="50">
        <v>568</v>
      </c>
      <c r="BJ43" s="117">
        <v>123021</v>
      </c>
      <c r="BK43" s="50">
        <v>8148</v>
      </c>
      <c r="BL43" s="117">
        <v>187</v>
      </c>
      <c r="BM43" s="50">
        <v>214</v>
      </c>
      <c r="BN43" s="117">
        <v>1038</v>
      </c>
      <c r="BO43" s="50">
        <v>656</v>
      </c>
      <c r="BP43" s="117">
        <v>137</v>
      </c>
      <c r="BQ43" s="50">
        <v>225</v>
      </c>
      <c r="BR43" s="52" t="s">
        <v>26</v>
      </c>
      <c r="BS43" s="117">
        <v>579</v>
      </c>
      <c r="BT43" s="50">
        <v>705</v>
      </c>
      <c r="BU43" s="117">
        <v>249</v>
      </c>
      <c r="BV43" s="50">
        <v>205</v>
      </c>
      <c r="BW43" s="117">
        <v>618</v>
      </c>
      <c r="BX43" s="50">
        <v>528</v>
      </c>
      <c r="BY43" s="117">
        <v>273</v>
      </c>
      <c r="BZ43" s="50">
        <v>306</v>
      </c>
      <c r="CA43" s="117">
        <v>1904</v>
      </c>
      <c r="CB43" s="50">
        <v>1002</v>
      </c>
      <c r="CC43" s="52" t="s">
        <v>26</v>
      </c>
      <c r="CD43" s="117">
        <v>456</v>
      </c>
      <c r="CE43" s="50">
        <v>419</v>
      </c>
      <c r="CF43" s="117">
        <v>334</v>
      </c>
      <c r="CG43" s="50">
        <v>312</v>
      </c>
      <c r="CH43" s="117">
        <v>1249</v>
      </c>
      <c r="CI43" s="50">
        <v>633</v>
      </c>
      <c r="CJ43" s="117">
        <v>396</v>
      </c>
      <c r="CK43" s="50">
        <v>478</v>
      </c>
      <c r="CL43" s="117">
        <v>0</v>
      </c>
      <c r="CM43" s="50">
        <v>233</v>
      </c>
      <c r="CN43" s="52" t="s">
        <v>26</v>
      </c>
      <c r="CO43" s="117">
        <v>130</v>
      </c>
      <c r="CP43" s="50">
        <v>202</v>
      </c>
      <c r="CQ43" s="117">
        <v>74</v>
      </c>
      <c r="CR43" s="50">
        <v>95</v>
      </c>
      <c r="CS43" s="117">
        <v>300</v>
      </c>
      <c r="CT43" s="50">
        <v>213</v>
      </c>
      <c r="CU43" s="117">
        <v>834</v>
      </c>
      <c r="CV43" s="50">
        <v>796</v>
      </c>
      <c r="CW43" s="117">
        <v>1409</v>
      </c>
      <c r="CX43" s="50">
        <v>788</v>
      </c>
      <c r="CY43" s="52" t="s">
        <v>26</v>
      </c>
      <c r="CZ43" s="117">
        <v>914</v>
      </c>
      <c r="DA43" s="50">
        <v>658</v>
      </c>
      <c r="DB43" s="117">
        <v>0</v>
      </c>
      <c r="DC43" s="50">
        <v>233</v>
      </c>
      <c r="DD43" s="117">
        <v>0</v>
      </c>
      <c r="DE43" s="50">
        <v>233</v>
      </c>
      <c r="DF43" s="117">
        <v>3543</v>
      </c>
      <c r="DG43" s="50">
        <v>1129</v>
      </c>
      <c r="DH43" s="117">
        <v>0</v>
      </c>
      <c r="DI43" s="50">
        <v>233</v>
      </c>
      <c r="DJ43" s="52" t="s">
        <v>26</v>
      </c>
      <c r="DK43" s="117">
        <v>412</v>
      </c>
      <c r="DL43" s="50">
        <v>374</v>
      </c>
      <c r="DM43" s="117">
        <v>2418</v>
      </c>
      <c r="DN43" s="50">
        <v>1400</v>
      </c>
    </row>
    <row r="44" spans="1:118" x14ac:dyDescent="0.2">
      <c r="A44" s="52" t="s">
        <v>27</v>
      </c>
      <c r="B44" s="196">
        <f>INDEX($10:$10,1,MATCH($A44,$7:$7,0))-INDEX($E$12:$DN$77,MATCH($A44,$A$12:$A$77,0),MATCH($A44,$E$7:$DN$7,0))</f>
        <v>53621</v>
      </c>
      <c r="C44" s="196">
        <f t="shared" si="11"/>
        <v>51968</v>
      </c>
      <c r="D44" s="196">
        <f t="shared" si="12"/>
        <v>-1653</v>
      </c>
      <c r="E44" s="117">
        <v>313</v>
      </c>
      <c r="F44" s="50">
        <v>335</v>
      </c>
      <c r="G44" s="117">
        <v>191</v>
      </c>
      <c r="H44" s="50">
        <v>185</v>
      </c>
      <c r="I44" s="117">
        <v>3045</v>
      </c>
      <c r="J44" s="50">
        <v>1758</v>
      </c>
      <c r="K44" s="117">
        <v>681</v>
      </c>
      <c r="L44" s="50">
        <v>759</v>
      </c>
      <c r="M44" s="117">
        <v>4105</v>
      </c>
      <c r="N44" s="50">
        <v>1302</v>
      </c>
      <c r="O44" s="52" t="s">
        <v>27</v>
      </c>
      <c r="P44" s="117">
        <v>3277</v>
      </c>
      <c r="Q44" s="50">
        <v>1286</v>
      </c>
      <c r="R44" s="117">
        <v>387</v>
      </c>
      <c r="S44" s="50">
        <v>334</v>
      </c>
      <c r="T44" s="117">
        <v>0</v>
      </c>
      <c r="U44" s="50">
        <v>218</v>
      </c>
      <c r="V44" s="117">
        <v>0</v>
      </c>
      <c r="W44" s="50">
        <v>218</v>
      </c>
      <c r="X44" s="117">
        <v>971</v>
      </c>
      <c r="Y44" s="50">
        <v>715</v>
      </c>
      <c r="Z44" s="52" t="s">
        <v>27</v>
      </c>
      <c r="AA44" s="117">
        <v>403</v>
      </c>
      <c r="AB44" s="50">
        <v>423</v>
      </c>
      <c r="AC44" s="117">
        <v>579</v>
      </c>
      <c r="AD44" s="50">
        <v>756</v>
      </c>
      <c r="AE44" s="117">
        <v>653</v>
      </c>
      <c r="AF44" s="50">
        <v>577</v>
      </c>
      <c r="AG44" s="117">
        <v>716</v>
      </c>
      <c r="AH44" s="50">
        <v>332</v>
      </c>
      <c r="AI44" s="117">
        <v>884</v>
      </c>
      <c r="AJ44" s="50">
        <v>719</v>
      </c>
      <c r="AK44" s="52" t="s">
        <v>27</v>
      </c>
      <c r="AL44" s="117">
        <v>7666</v>
      </c>
      <c r="AM44" s="50">
        <v>2028</v>
      </c>
      <c r="AN44" s="117">
        <v>4416</v>
      </c>
      <c r="AO44" s="50">
        <v>1514</v>
      </c>
      <c r="AP44" s="117">
        <v>39</v>
      </c>
      <c r="AQ44" s="50">
        <v>83</v>
      </c>
      <c r="AR44" s="117">
        <v>450</v>
      </c>
      <c r="AS44" s="50">
        <v>563</v>
      </c>
      <c r="AT44" s="117">
        <v>0</v>
      </c>
      <c r="AU44" s="50">
        <v>218</v>
      </c>
      <c r="AV44" s="52" t="s">
        <v>27</v>
      </c>
      <c r="AW44" s="117">
        <v>372</v>
      </c>
      <c r="AX44" s="50">
        <v>499</v>
      </c>
      <c r="AY44" s="117">
        <v>75</v>
      </c>
      <c r="AZ44" s="50">
        <v>84</v>
      </c>
      <c r="BA44" s="117">
        <v>934</v>
      </c>
      <c r="BB44" s="50">
        <v>583</v>
      </c>
      <c r="BC44" s="117">
        <v>1647</v>
      </c>
      <c r="BD44" s="50">
        <v>813</v>
      </c>
      <c r="BE44" s="117">
        <v>648</v>
      </c>
      <c r="BF44" s="50">
        <v>711</v>
      </c>
      <c r="BG44" s="52" t="s">
        <v>27</v>
      </c>
      <c r="BH44" s="117">
        <v>3315</v>
      </c>
      <c r="BI44" s="50">
        <v>1329</v>
      </c>
      <c r="BJ44" s="117">
        <v>486</v>
      </c>
      <c r="BK44" s="50">
        <v>299</v>
      </c>
      <c r="BL44" s="117">
        <v>246324</v>
      </c>
      <c r="BM44" s="50">
        <v>10993</v>
      </c>
      <c r="BN44" s="117">
        <v>880</v>
      </c>
      <c r="BO44" s="50">
        <v>606</v>
      </c>
      <c r="BP44" s="117">
        <v>140</v>
      </c>
      <c r="BQ44" s="50">
        <v>230</v>
      </c>
      <c r="BR44" s="52" t="s">
        <v>27</v>
      </c>
      <c r="BS44" s="117">
        <v>0</v>
      </c>
      <c r="BT44" s="50">
        <v>218</v>
      </c>
      <c r="BU44" s="117">
        <v>230</v>
      </c>
      <c r="BV44" s="50">
        <v>241</v>
      </c>
      <c r="BW44" s="117">
        <v>662</v>
      </c>
      <c r="BX44" s="50">
        <v>504</v>
      </c>
      <c r="BY44" s="117">
        <v>343</v>
      </c>
      <c r="BZ44" s="50">
        <v>335</v>
      </c>
      <c r="CA44" s="117">
        <v>109</v>
      </c>
      <c r="CB44" s="50">
        <v>115</v>
      </c>
      <c r="CC44" s="52" t="s">
        <v>27</v>
      </c>
      <c r="CD44" s="117">
        <v>924</v>
      </c>
      <c r="CE44" s="50">
        <v>963</v>
      </c>
      <c r="CF44" s="117">
        <v>1735</v>
      </c>
      <c r="CG44" s="50">
        <v>926</v>
      </c>
      <c r="CH44" s="117">
        <v>637</v>
      </c>
      <c r="CI44" s="50">
        <v>453</v>
      </c>
      <c r="CJ44" s="117">
        <v>131</v>
      </c>
      <c r="CK44" s="50">
        <v>157</v>
      </c>
      <c r="CL44" s="117">
        <v>101</v>
      </c>
      <c r="CM44" s="50">
        <v>117</v>
      </c>
      <c r="CN44" s="52" t="s">
        <v>27</v>
      </c>
      <c r="CO44" s="117">
        <v>337</v>
      </c>
      <c r="CP44" s="50">
        <v>437</v>
      </c>
      <c r="CQ44" s="117">
        <v>127</v>
      </c>
      <c r="CR44" s="50">
        <v>178</v>
      </c>
      <c r="CS44" s="117">
        <v>2487</v>
      </c>
      <c r="CT44" s="50">
        <v>753</v>
      </c>
      <c r="CU44" s="117">
        <v>422</v>
      </c>
      <c r="CV44" s="50">
        <v>504</v>
      </c>
      <c r="CW44" s="117">
        <v>2391</v>
      </c>
      <c r="CX44" s="50">
        <v>829</v>
      </c>
      <c r="CY44" s="52" t="s">
        <v>27</v>
      </c>
      <c r="CZ44" s="117">
        <v>275</v>
      </c>
      <c r="DA44" s="50">
        <v>274</v>
      </c>
      <c r="DB44" s="117">
        <v>52</v>
      </c>
      <c r="DC44" s="50">
        <v>94</v>
      </c>
      <c r="DD44" s="117">
        <v>217</v>
      </c>
      <c r="DE44" s="50">
        <v>236</v>
      </c>
      <c r="DF44" s="117">
        <v>1010</v>
      </c>
      <c r="DG44" s="50">
        <v>816</v>
      </c>
      <c r="DH44" s="117">
        <v>59</v>
      </c>
      <c r="DI44" s="50">
        <v>96</v>
      </c>
      <c r="DJ44" s="52" t="s">
        <v>27</v>
      </c>
      <c r="DK44" s="117">
        <v>1250</v>
      </c>
      <c r="DL44" s="50">
        <v>822</v>
      </c>
      <c r="DM44" s="117">
        <v>1196</v>
      </c>
      <c r="DN44" s="50">
        <v>546</v>
      </c>
    </row>
    <row r="45" spans="1:118" x14ac:dyDescent="0.2">
      <c r="A45" s="52" t="s">
        <v>28</v>
      </c>
      <c r="B45" s="196">
        <f>INDEX($10:$10,1,MATCH($A45,$7:$7,0))-INDEX($E$12:$DN$77,MATCH($A45,$A$12:$A$77,0),MATCH($A45,$E$7:$DN$7,0))</f>
        <v>111324</v>
      </c>
      <c r="C45" s="196">
        <f t="shared" si="11"/>
        <v>128849</v>
      </c>
      <c r="D45" s="196">
        <f t="shared" si="12"/>
        <v>17525</v>
      </c>
      <c r="E45" s="117">
        <v>1234</v>
      </c>
      <c r="F45" s="54">
        <v>1561</v>
      </c>
      <c r="G45" s="117">
        <v>480</v>
      </c>
      <c r="H45" s="54">
        <v>438</v>
      </c>
      <c r="I45" s="117">
        <v>6981</v>
      </c>
      <c r="J45" s="54">
        <v>2417</v>
      </c>
      <c r="K45" s="117">
        <v>418</v>
      </c>
      <c r="L45" s="54">
        <v>677</v>
      </c>
      <c r="M45" s="117">
        <v>53489</v>
      </c>
      <c r="N45" s="54">
        <v>7163</v>
      </c>
      <c r="O45" s="52" t="s">
        <v>28</v>
      </c>
      <c r="P45" s="117">
        <v>3871</v>
      </c>
      <c r="Q45" s="54">
        <v>1682</v>
      </c>
      <c r="R45" s="117">
        <v>378</v>
      </c>
      <c r="S45" s="54">
        <v>361</v>
      </c>
      <c r="T45" s="117">
        <v>282</v>
      </c>
      <c r="U45" s="54">
        <v>375</v>
      </c>
      <c r="V45" s="117">
        <v>132</v>
      </c>
      <c r="W45" s="54">
        <v>220</v>
      </c>
      <c r="X45" s="117">
        <v>3356</v>
      </c>
      <c r="Y45" s="54">
        <v>1238</v>
      </c>
      <c r="Z45" s="52" t="s">
        <v>28</v>
      </c>
      <c r="AA45" s="117">
        <v>1114</v>
      </c>
      <c r="AB45" s="54">
        <v>709</v>
      </c>
      <c r="AC45" s="117">
        <v>1584</v>
      </c>
      <c r="AD45" s="54">
        <v>997</v>
      </c>
      <c r="AE45" s="117">
        <v>1920</v>
      </c>
      <c r="AF45" s="54">
        <v>1207</v>
      </c>
      <c r="AG45" s="117">
        <v>4268</v>
      </c>
      <c r="AH45" s="54">
        <v>2020</v>
      </c>
      <c r="AI45" s="117">
        <v>629</v>
      </c>
      <c r="AJ45" s="54">
        <v>534</v>
      </c>
      <c r="AK45" s="52" t="s">
        <v>28</v>
      </c>
      <c r="AL45" s="117">
        <v>1880</v>
      </c>
      <c r="AM45" s="54">
        <v>1062</v>
      </c>
      <c r="AN45" s="117">
        <v>290</v>
      </c>
      <c r="AO45" s="54">
        <v>314</v>
      </c>
      <c r="AP45" s="117">
        <v>388</v>
      </c>
      <c r="AQ45" s="54">
        <v>409</v>
      </c>
      <c r="AR45" s="117">
        <v>233</v>
      </c>
      <c r="AS45" s="54">
        <v>263</v>
      </c>
      <c r="AT45" s="117">
        <v>312</v>
      </c>
      <c r="AU45" s="54">
        <v>454</v>
      </c>
      <c r="AV45" s="52" t="s">
        <v>28</v>
      </c>
      <c r="AW45" s="117">
        <v>1333</v>
      </c>
      <c r="AX45" s="54">
        <v>847</v>
      </c>
      <c r="AY45" s="117">
        <v>691</v>
      </c>
      <c r="AZ45" s="54">
        <v>645</v>
      </c>
      <c r="BA45" s="117">
        <v>6035</v>
      </c>
      <c r="BB45" s="54">
        <v>2405</v>
      </c>
      <c r="BC45" s="117">
        <v>1099</v>
      </c>
      <c r="BD45" s="54">
        <v>663</v>
      </c>
      <c r="BE45" s="117">
        <v>818</v>
      </c>
      <c r="BF45" s="54">
        <v>696</v>
      </c>
      <c r="BG45" s="52" t="s">
        <v>28</v>
      </c>
      <c r="BH45" s="117">
        <v>1369</v>
      </c>
      <c r="BI45" s="54">
        <v>755</v>
      </c>
      <c r="BJ45" s="117">
        <v>392</v>
      </c>
      <c r="BK45" s="54">
        <v>351</v>
      </c>
      <c r="BL45" s="117">
        <v>595</v>
      </c>
      <c r="BM45" s="54">
        <v>782</v>
      </c>
      <c r="BN45" s="117">
        <v>373819</v>
      </c>
      <c r="BO45" s="54">
        <v>17572</v>
      </c>
      <c r="BP45" s="117">
        <v>326</v>
      </c>
      <c r="BQ45" s="54">
        <v>334</v>
      </c>
      <c r="BR45" s="52" t="s">
        <v>28</v>
      </c>
      <c r="BS45" s="117">
        <v>1028</v>
      </c>
      <c r="BT45" s="54">
        <v>670</v>
      </c>
      <c r="BU45" s="117">
        <v>2338</v>
      </c>
      <c r="BV45" s="54">
        <v>1624</v>
      </c>
      <c r="BW45" s="117">
        <v>4136</v>
      </c>
      <c r="BX45" s="54">
        <v>1644</v>
      </c>
      <c r="BY45" s="117">
        <v>653</v>
      </c>
      <c r="BZ45" s="54">
        <v>454</v>
      </c>
      <c r="CA45" s="117">
        <v>247</v>
      </c>
      <c r="CB45" s="54">
        <v>313</v>
      </c>
      <c r="CC45" s="52" t="s">
        <v>28</v>
      </c>
      <c r="CD45" s="117">
        <v>2050</v>
      </c>
      <c r="CE45" s="54">
        <v>1037</v>
      </c>
      <c r="CF45" s="117">
        <v>865</v>
      </c>
      <c r="CG45" s="54">
        <v>892</v>
      </c>
      <c r="CH45" s="117">
        <v>3119</v>
      </c>
      <c r="CI45" s="54">
        <v>1857</v>
      </c>
      <c r="CJ45" s="117">
        <v>1561</v>
      </c>
      <c r="CK45" s="54">
        <v>1080</v>
      </c>
      <c r="CL45" s="117">
        <v>263</v>
      </c>
      <c r="CM45" s="54">
        <v>435</v>
      </c>
      <c r="CN45" s="52" t="s">
        <v>28</v>
      </c>
      <c r="CO45" s="117">
        <v>155</v>
      </c>
      <c r="CP45" s="54">
        <v>149</v>
      </c>
      <c r="CQ45" s="117">
        <v>251</v>
      </c>
      <c r="CR45" s="54">
        <v>258</v>
      </c>
      <c r="CS45" s="117">
        <v>107</v>
      </c>
      <c r="CT45" s="54">
        <v>178</v>
      </c>
      <c r="CU45" s="117">
        <v>344</v>
      </c>
      <c r="CV45" s="54">
        <v>216</v>
      </c>
      <c r="CW45" s="117">
        <v>6609</v>
      </c>
      <c r="CX45" s="54">
        <v>2346</v>
      </c>
      <c r="CY45" s="52" t="s">
        <v>28</v>
      </c>
      <c r="CZ45" s="117">
        <v>2881</v>
      </c>
      <c r="DA45" s="54">
        <v>1340</v>
      </c>
      <c r="DB45" s="117">
        <v>0</v>
      </c>
      <c r="DC45" s="54">
        <v>298</v>
      </c>
      <c r="DD45" s="117">
        <v>735</v>
      </c>
      <c r="DE45" s="54">
        <v>610</v>
      </c>
      <c r="DF45" s="117">
        <v>4275</v>
      </c>
      <c r="DG45" s="54">
        <v>1662</v>
      </c>
      <c r="DH45" s="117">
        <v>0</v>
      </c>
      <c r="DI45" s="54">
        <v>298</v>
      </c>
      <c r="DJ45" s="52" t="s">
        <v>28</v>
      </c>
      <c r="DK45" s="117">
        <v>873</v>
      </c>
      <c r="DL45" s="54">
        <v>631</v>
      </c>
      <c r="DM45" s="117">
        <v>462</v>
      </c>
      <c r="DN45" s="54">
        <v>395</v>
      </c>
    </row>
    <row r="46" spans="1:118" x14ac:dyDescent="0.2">
      <c r="A46" s="52" t="s">
        <v>29</v>
      </c>
      <c r="B46" s="196">
        <f>INDEX($10:$10,1,MATCH($A46,$7:$7,0))-INDEX($E$12:$DN$77,MATCH($A46,$A$12:$A$77,0),MATCH($A46,$E$7:$DN$7,0))</f>
        <v>46624</v>
      </c>
      <c r="C46" s="196">
        <f t="shared" si="11"/>
        <v>51221</v>
      </c>
      <c r="D46" s="196">
        <f t="shared" si="12"/>
        <v>4597</v>
      </c>
      <c r="E46" s="117">
        <v>203</v>
      </c>
      <c r="F46" s="54">
        <v>321</v>
      </c>
      <c r="G46" s="117">
        <v>0</v>
      </c>
      <c r="H46" s="54">
        <v>253</v>
      </c>
      <c r="I46" s="117">
        <v>451</v>
      </c>
      <c r="J46" s="54">
        <v>402</v>
      </c>
      <c r="K46" s="117">
        <v>229</v>
      </c>
      <c r="L46" s="54">
        <v>373</v>
      </c>
      <c r="M46" s="117">
        <v>1500</v>
      </c>
      <c r="N46" s="54">
        <v>774</v>
      </c>
      <c r="O46" s="52" t="s">
        <v>29</v>
      </c>
      <c r="P46" s="117">
        <v>243</v>
      </c>
      <c r="Q46" s="54">
        <v>225</v>
      </c>
      <c r="R46" s="117">
        <v>3754</v>
      </c>
      <c r="S46" s="54">
        <v>1506</v>
      </c>
      <c r="T46" s="117">
        <v>64</v>
      </c>
      <c r="U46" s="54">
        <v>69</v>
      </c>
      <c r="V46" s="117">
        <v>296</v>
      </c>
      <c r="W46" s="54">
        <v>313</v>
      </c>
      <c r="X46" s="117">
        <v>2817</v>
      </c>
      <c r="Y46" s="54">
        <v>938</v>
      </c>
      <c r="Z46" s="52" t="s">
        <v>29</v>
      </c>
      <c r="AA46" s="117">
        <v>1001</v>
      </c>
      <c r="AB46" s="54">
        <v>578</v>
      </c>
      <c r="AC46" s="117">
        <v>295</v>
      </c>
      <c r="AD46" s="54">
        <v>343</v>
      </c>
      <c r="AE46" s="117">
        <v>20</v>
      </c>
      <c r="AF46" s="54">
        <v>34</v>
      </c>
      <c r="AG46" s="117">
        <v>1556</v>
      </c>
      <c r="AH46" s="54">
        <v>1524</v>
      </c>
      <c r="AI46" s="117">
        <v>0</v>
      </c>
      <c r="AJ46" s="54">
        <v>253</v>
      </c>
      <c r="AK46" s="52" t="s">
        <v>29</v>
      </c>
      <c r="AL46" s="117">
        <v>286</v>
      </c>
      <c r="AM46" s="54">
        <v>329</v>
      </c>
      <c r="AN46" s="117">
        <v>83</v>
      </c>
      <c r="AO46" s="54">
        <v>136</v>
      </c>
      <c r="AP46" s="117">
        <v>96</v>
      </c>
      <c r="AQ46" s="54">
        <v>130</v>
      </c>
      <c r="AR46" s="117">
        <v>0</v>
      </c>
      <c r="AS46" s="54">
        <v>253</v>
      </c>
      <c r="AT46" s="117">
        <v>4786</v>
      </c>
      <c r="AU46" s="54">
        <v>2046</v>
      </c>
      <c r="AV46" s="52" t="s">
        <v>29</v>
      </c>
      <c r="AW46" s="117">
        <v>279</v>
      </c>
      <c r="AX46" s="54">
        <v>238</v>
      </c>
      <c r="AY46" s="117">
        <v>17754</v>
      </c>
      <c r="AZ46" s="54">
        <v>3098</v>
      </c>
      <c r="BA46" s="117">
        <v>576</v>
      </c>
      <c r="BB46" s="54">
        <v>786</v>
      </c>
      <c r="BC46" s="117">
        <v>0</v>
      </c>
      <c r="BD46" s="54">
        <v>253</v>
      </c>
      <c r="BE46" s="117">
        <v>30</v>
      </c>
      <c r="BF46" s="54">
        <v>52</v>
      </c>
      <c r="BG46" s="52" t="s">
        <v>29</v>
      </c>
      <c r="BH46" s="117">
        <v>274</v>
      </c>
      <c r="BI46" s="54">
        <v>438</v>
      </c>
      <c r="BJ46" s="117">
        <v>19</v>
      </c>
      <c r="BK46" s="54">
        <v>31</v>
      </c>
      <c r="BL46" s="117">
        <v>0</v>
      </c>
      <c r="BM46" s="54">
        <v>253</v>
      </c>
      <c r="BN46" s="117">
        <v>505</v>
      </c>
      <c r="BO46" s="54">
        <v>478</v>
      </c>
      <c r="BP46" s="117">
        <v>133140</v>
      </c>
      <c r="BQ46" s="54">
        <v>8506</v>
      </c>
      <c r="BR46" s="52" t="s">
        <v>29</v>
      </c>
      <c r="BS46" s="117">
        <v>903</v>
      </c>
      <c r="BT46" s="54">
        <v>549</v>
      </c>
      <c r="BU46" s="117">
        <v>0</v>
      </c>
      <c r="BV46" s="54">
        <v>253</v>
      </c>
      <c r="BW46" s="117">
        <v>1882</v>
      </c>
      <c r="BX46" s="54">
        <v>630</v>
      </c>
      <c r="BY46" s="117">
        <v>308</v>
      </c>
      <c r="BZ46" s="54">
        <v>337</v>
      </c>
      <c r="CA46" s="117">
        <v>0</v>
      </c>
      <c r="CB46" s="54">
        <v>253</v>
      </c>
      <c r="CC46" s="52" t="s">
        <v>29</v>
      </c>
      <c r="CD46" s="117">
        <v>994</v>
      </c>
      <c r="CE46" s="54">
        <v>884</v>
      </c>
      <c r="CF46" s="117">
        <v>0</v>
      </c>
      <c r="CG46" s="54">
        <v>253</v>
      </c>
      <c r="CH46" s="117">
        <v>249</v>
      </c>
      <c r="CI46" s="54">
        <v>265</v>
      </c>
      <c r="CJ46" s="117">
        <v>1194</v>
      </c>
      <c r="CK46" s="54">
        <v>629</v>
      </c>
      <c r="CL46" s="117">
        <v>43</v>
      </c>
      <c r="CM46" s="54">
        <v>72</v>
      </c>
      <c r="CN46" s="52" t="s">
        <v>29</v>
      </c>
      <c r="CO46" s="117">
        <v>747</v>
      </c>
      <c r="CP46" s="54">
        <v>756</v>
      </c>
      <c r="CQ46" s="117">
        <v>316</v>
      </c>
      <c r="CR46" s="54">
        <v>337</v>
      </c>
      <c r="CS46" s="117">
        <v>21</v>
      </c>
      <c r="CT46" s="54">
        <v>36</v>
      </c>
      <c r="CU46" s="117">
        <v>167</v>
      </c>
      <c r="CV46" s="54">
        <v>213</v>
      </c>
      <c r="CW46" s="117">
        <v>825</v>
      </c>
      <c r="CX46" s="54">
        <v>671</v>
      </c>
      <c r="CY46" s="52" t="s">
        <v>29</v>
      </c>
      <c r="CZ46" s="117">
        <v>301</v>
      </c>
      <c r="DA46" s="54">
        <v>275</v>
      </c>
      <c r="DB46" s="117">
        <v>3772</v>
      </c>
      <c r="DC46" s="54">
        <v>1312</v>
      </c>
      <c r="DD46" s="117">
        <v>1527</v>
      </c>
      <c r="DE46" s="54">
        <v>1676</v>
      </c>
      <c r="DF46" s="117">
        <v>560</v>
      </c>
      <c r="DG46" s="54">
        <v>389</v>
      </c>
      <c r="DH46" s="117">
        <v>0</v>
      </c>
      <c r="DI46" s="54">
        <v>253</v>
      </c>
      <c r="DJ46" s="52" t="s">
        <v>29</v>
      </c>
      <c r="DK46" s="117">
        <v>295</v>
      </c>
      <c r="DL46" s="54">
        <v>349</v>
      </c>
      <c r="DM46" s="117">
        <v>0</v>
      </c>
      <c r="DN46" s="54">
        <v>253</v>
      </c>
    </row>
    <row r="47" spans="1:118" ht="13.5" thickBot="1" x14ac:dyDescent="0.25">
      <c r="A47" s="52"/>
      <c r="B47" s="52"/>
      <c r="C47" s="52"/>
      <c r="D47" s="52"/>
      <c r="E47" s="117"/>
      <c r="F47" s="50"/>
      <c r="G47" s="117"/>
      <c r="H47" s="50"/>
      <c r="I47" s="117"/>
      <c r="J47" s="50"/>
      <c r="K47" s="117"/>
      <c r="L47" s="50"/>
      <c r="M47" s="117"/>
      <c r="N47" s="50"/>
      <c r="O47" s="52"/>
      <c r="P47" s="117"/>
      <c r="Q47" s="50"/>
      <c r="R47" s="117"/>
      <c r="S47" s="50"/>
      <c r="T47" s="117"/>
      <c r="U47" s="50"/>
      <c r="V47" s="117"/>
      <c r="W47" s="50"/>
      <c r="X47" s="117"/>
      <c r="Y47" s="50"/>
      <c r="Z47" s="52"/>
      <c r="AA47" s="117"/>
      <c r="AB47" s="50"/>
      <c r="AC47" s="117"/>
      <c r="AD47" s="50"/>
      <c r="AE47" s="117"/>
      <c r="AF47" s="50"/>
      <c r="AG47" s="117"/>
      <c r="AH47" s="50"/>
      <c r="AI47" s="117"/>
      <c r="AJ47" s="50"/>
      <c r="AK47" s="52"/>
      <c r="AL47" s="117"/>
      <c r="AM47" s="50"/>
      <c r="AN47" s="117"/>
      <c r="AO47" s="50"/>
      <c r="AP47" s="117"/>
      <c r="AQ47" s="50"/>
      <c r="AR47" s="117"/>
      <c r="AS47" s="50"/>
      <c r="AT47" s="117"/>
      <c r="AU47" s="50"/>
      <c r="AV47" s="52"/>
      <c r="AW47" s="117"/>
      <c r="AX47" s="50"/>
      <c r="AY47" s="117"/>
      <c r="AZ47" s="50"/>
      <c r="BA47" s="117"/>
      <c r="BB47" s="50"/>
      <c r="BC47" s="117"/>
      <c r="BD47" s="50"/>
      <c r="BE47" s="117"/>
      <c r="BF47" s="50"/>
      <c r="BG47" s="52"/>
      <c r="BH47" s="117"/>
      <c r="BI47" s="50"/>
      <c r="BJ47" s="117"/>
      <c r="BK47" s="50"/>
      <c r="BL47" s="117"/>
      <c r="BM47" s="50"/>
      <c r="BN47" s="117"/>
      <c r="BO47" s="50"/>
      <c r="BP47" s="117"/>
      <c r="BQ47" s="50"/>
      <c r="BR47" s="52"/>
      <c r="BS47" s="117"/>
      <c r="BT47" s="50"/>
      <c r="BU47" s="117"/>
      <c r="BV47" s="50"/>
      <c r="BW47" s="117"/>
      <c r="BX47" s="50"/>
      <c r="BY47" s="117"/>
      <c r="BZ47" s="50"/>
      <c r="CA47" s="117"/>
      <c r="CB47" s="50"/>
      <c r="CC47" s="52"/>
      <c r="CD47" s="117"/>
      <c r="CE47" s="50"/>
      <c r="CF47" s="117"/>
      <c r="CG47" s="50"/>
      <c r="CH47" s="117"/>
      <c r="CI47" s="50"/>
      <c r="CJ47" s="117"/>
      <c r="CK47" s="50"/>
      <c r="CL47" s="117"/>
      <c r="CM47" s="50"/>
      <c r="CN47" s="52"/>
      <c r="CO47" s="117"/>
      <c r="CP47" s="50"/>
      <c r="CQ47" s="117"/>
      <c r="CR47" s="50"/>
      <c r="CS47" s="117"/>
      <c r="CT47" s="50"/>
      <c r="CU47" s="117"/>
      <c r="CV47" s="50"/>
      <c r="CW47" s="117"/>
      <c r="CX47" s="50"/>
      <c r="CY47" s="52"/>
      <c r="CZ47" s="117"/>
      <c r="DA47" s="50"/>
      <c r="DB47" s="117"/>
      <c r="DC47" s="50"/>
      <c r="DD47" s="117"/>
      <c r="DE47" s="50"/>
      <c r="DF47" s="117"/>
      <c r="DG47" s="50"/>
      <c r="DH47" s="117"/>
      <c r="DI47" s="50"/>
      <c r="DJ47" s="52"/>
      <c r="DK47" s="117"/>
      <c r="DL47" s="50"/>
      <c r="DM47" s="117"/>
      <c r="DN47" s="50"/>
    </row>
    <row r="48" spans="1:118" ht="12.75" customHeight="1" thickBot="1" x14ac:dyDescent="0.25">
      <c r="A48" s="163" t="s">
        <v>130</v>
      </c>
      <c r="B48" s="175"/>
      <c r="C48" s="175"/>
      <c r="D48" s="175"/>
      <c r="E48" s="166" t="s">
        <v>131</v>
      </c>
      <c r="F48" s="167"/>
      <c r="G48" s="167"/>
      <c r="H48" s="167"/>
      <c r="I48" s="167"/>
      <c r="J48" s="167"/>
      <c r="K48" s="167"/>
      <c r="L48" s="167"/>
      <c r="M48" s="167"/>
      <c r="N48" s="168"/>
      <c r="O48" s="163" t="s">
        <v>130</v>
      </c>
      <c r="P48" s="166" t="s">
        <v>131</v>
      </c>
      <c r="Q48" s="167"/>
      <c r="R48" s="167"/>
      <c r="S48" s="167"/>
      <c r="T48" s="167"/>
      <c r="U48" s="167"/>
      <c r="V48" s="167"/>
      <c r="W48" s="167"/>
      <c r="X48" s="167"/>
      <c r="Y48" s="168"/>
      <c r="Z48" s="163" t="s">
        <v>130</v>
      </c>
      <c r="AA48" s="166" t="s">
        <v>131</v>
      </c>
      <c r="AB48" s="167"/>
      <c r="AC48" s="167"/>
      <c r="AD48" s="167"/>
      <c r="AE48" s="167"/>
      <c r="AF48" s="167"/>
      <c r="AG48" s="167"/>
      <c r="AH48" s="167"/>
      <c r="AI48" s="167"/>
      <c r="AJ48" s="168"/>
      <c r="AK48" s="163" t="s">
        <v>130</v>
      </c>
      <c r="AL48" s="166" t="s">
        <v>131</v>
      </c>
      <c r="AM48" s="167"/>
      <c r="AN48" s="167"/>
      <c r="AO48" s="167"/>
      <c r="AP48" s="167"/>
      <c r="AQ48" s="167"/>
      <c r="AR48" s="167"/>
      <c r="AS48" s="167"/>
      <c r="AT48" s="167"/>
      <c r="AU48" s="168"/>
      <c r="AV48" s="163" t="s">
        <v>130</v>
      </c>
      <c r="AW48" s="166" t="s">
        <v>131</v>
      </c>
      <c r="AX48" s="167"/>
      <c r="AY48" s="167"/>
      <c r="AZ48" s="167"/>
      <c r="BA48" s="167"/>
      <c r="BB48" s="167"/>
      <c r="BC48" s="167"/>
      <c r="BD48" s="167"/>
      <c r="BE48" s="167"/>
      <c r="BF48" s="168"/>
      <c r="BG48" s="163" t="s">
        <v>130</v>
      </c>
      <c r="BH48" s="166" t="s">
        <v>131</v>
      </c>
      <c r="BI48" s="167"/>
      <c r="BJ48" s="167"/>
      <c r="BK48" s="167"/>
      <c r="BL48" s="167"/>
      <c r="BM48" s="167"/>
      <c r="BN48" s="167"/>
      <c r="BO48" s="167"/>
      <c r="BP48" s="167"/>
      <c r="BQ48" s="168"/>
      <c r="BR48" s="163" t="s">
        <v>130</v>
      </c>
      <c r="BS48" s="166" t="s">
        <v>131</v>
      </c>
      <c r="BT48" s="167"/>
      <c r="BU48" s="167"/>
      <c r="BV48" s="167"/>
      <c r="BW48" s="167"/>
      <c r="BX48" s="167"/>
      <c r="BY48" s="167"/>
      <c r="BZ48" s="167"/>
      <c r="CA48" s="167"/>
      <c r="CB48" s="168"/>
      <c r="CC48" s="163" t="s">
        <v>130</v>
      </c>
      <c r="CD48" s="166" t="s">
        <v>131</v>
      </c>
      <c r="CE48" s="167"/>
      <c r="CF48" s="167"/>
      <c r="CG48" s="167"/>
      <c r="CH48" s="167"/>
      <c r="CI48" s="167"/>
      <c r="CJ48" s="167"/>
      <c r="CK48" s="167"/>
      <c r="CL48" s="167"/>
      <c r="CM48" s="168"/>
      <c r="CN48" s="163" t="s">
        <v>130</v>
      </c>
      <c r="CO48" s="166" t="s">
        <v>131</v>
      </c>
      <c r="CP48" s="167"/>
      <c r="CQ48" s="167"/>
      <c r="CR48" s="167"/>
      <c r="CS48" s="167"/>
      <c r="CT48" s="167"/>
      <c r="CU48" s="167"/>
      <c r="CV48" s="167"/>
      <c r="CW48" s="167"/>
      <c r="CX48" s="168"/>
      <c r="CY48" s="163" t="s">
        <v>130</v>
      </c>
      <c r="CZ48" s="166" t="s">
        <v>131</v>
      </c>
      <c r="DA48" s="167"/>
      <c r="DB48" s="167"/>
      <c r="DC48" s="167"/>
      <c r="DD48" s="167"/>
      <c r="DE48" s="167"/>
      <c r="DF48" s="167"/>
      <c r="DG48" s="167"/>
      <c r="DH48" s="167"/>
      <c r="DI48" s="168"/>
      <c r="DJ48" s="163" t="s">
        <v>130</v>
      </c>
      <c r="DK48" s="166" t="s">
        <v>131</v>
      </c>
      <c r="DL48" s="167"/>
      <c r="DM48" s="167"/>
      <c r="DN48" s="168"/>
    </row>
    <row r="49" spans="1:118" s="85" customFormat="1" ht="12.75" customHeight="1" x14ac:dyDescent="0.2">
      <c r="A49" s="164"/>
      <c r="B49" s="176"/>
      <c r="C49" s="176"/>
      <c r="D49" s="176"/>
      <c r="E49" s="162" t="s">
        <v>0</v>
      </c>
      <c r="F49" s="161"/>
      <c r="G49" s="160" t="s">
        <v>1</v>
      </c>
      <c r="H49" s="161"/>
      <c r="I49" s="160" t="s">
        <v>2</v>
      </c>
      <c r="J49" s="161"/>
      <c r="K49" s="160" t="s">
        <v>3</v>
      </c>
      <c r="L49" s="161"/>
      <c r="M49" s="160" t="s">
        <v>4</v>
      </c>
      <c r="N49" s="161"/>
      <c r="O49" s="164"/>
      <c r="P49" s="160" t="s">
        <v>5</v>
      </c>
      <c r="Q49" s="161"/>
      <c r="R49" s="160" t="s">
        <v>6</v>
      </c>
      <c r="S49" s="161"/>
      <c r="T49" s="160" t="s">
        <v>7</v>
      </c>
      <c r="U49" s="161"/>
      <c r="V49" s="160" t="s">
        <v>8</v>
      </c>
      <c r="W49" s="161"/>
      <c r="X49" s="160" t="s">
        <v>9</v>
      </c>
      <c r="Y49" s="161"/>
      <c r="Z49" s="164"/>
      <c r="AA49" s="160" t="s">
        <v>10</v>
      </c>
      <c r="AB49" s="161"/>
      <c r="AC49" s="160" t="s">
        <v>11</v>
      </c>
      <c r="AD49" s="161"/>
      <c r="AE49" s="160" t="s">
        <v>12</v>
      </c>
      <c r="AF49" s="161"/>
      <c r="AG49" s="160" t="s">
        <v>13</v>
      </c>
      <c r="AH49" s="161"/>
      <c r="AI49" s="160" t="s">
        <v>14</v>
      </c>
      <c r="AJ49" s="161"/>
      <c r="AK49" s="164"/>
      <c r="AL49" s="160" t="s">
        <v>15</v>
      </c>
      <c r="AM49" s="161"/>
      <c r="AN49" s="160" t="s">
        <v>16</v>
      </c>
      <c r="AO49" s="161"/>
      <c r="AP49" s="160" t="s">
        <v>17</v>
      </c>
      <c r="AQ49" s="161"/>
      <c r="AR49" s="160" t="s">
        <v>18</v>
      </c>
      <c r="AS49" s="161"/>
      <c r="AT49" s="160" t="s">
        <v>19</v>
      </c>
      <c r="AU49" s="161"/>
      <c r="AV49" s="164"/>
      <c r="AW49" s="160" t="s">
        <v>20</v>
      </c>
      <c r="AX49" s="161"/>
      <c r="AY49" s="160" t="s">
        <v>21</v>
      </c>
      <c r="AZ49" s="161"/>
      <c r="BA49" s="160" t="s">
        <v>22</v>
      </c>
      <c r="BB49" s="161"/>
      <c r="BC49" s="160" t="s">
        <v>23</v>
      </c>
      <c r="BD49" s="161"/>
      <c r="BE49" s="160" t="s">
        <v>24</v>
      </c>
      <c r="BF49" s="161"/>
      <c r="BG49" s="164"/>
      <c r="BH49" s="160" t="s">
        <v>25</v>
      </c>
      <c r="BI49" s="161"/>
      <c r="BJ49" s="160" t="s">
        <v>26</v>
      </c>
      <c r="BK49" s="161"/>
      <c r="BL49" s="160" t="s">
        <v>27</v>
      </c>
      <c r="BM49" s="161"/>
      <c r="BN49" s="160" t="s">
        <v>28</v>
      </c>
      <c r="BO49" s="161"/>
      <c r="BP49" s="160" t="s">
        <v>29</v>
      </c>
      <c r="BQ49" s="161"/>
      <c r="BR49" s="164"/>
      <c r="BS49" s="160" t="s">
        <v>30</v>
      </c>
      <c r="BT49" s="161"/>
      <c r="BU49" s="160" t="s">
        <v>31</v>
      </c>
      <c r="BV49" s="161"/>
      <c r="BW49" s="160" t="s">
        <v>32</v>
      </c>
      <c r="BX49" s="161"/>
      <c r="BY49" s="160" t="s">
        <v>33</v>
      </c>
      <c r="BZ49" s="161"/>
      <c r="CA49" s="160" t="s">
        <v>34</v>
      </c>
      <c r="CB49" s="161"/>
      <c r="CC49" s="164"/>
      <c r="CD49" s="160" t="s">
        <v>35</v>
      </c>
      <c r="CE49" s="161"/>
      <c r="CF49" s="160" t="s">
        <v>36</v>
      </c>
      <c r="CG49" s="161"/>
      <c r="CH49" s="160" t="s">
        <v>37</v>
      </c>
      <c r="CI49" s="161"/>
      <c r="CJ49" s="160" t="s">
        <v>38</v>
      </c>
      <c r="CK49" s="161"/>
      <c r="CL49" s="160" t="s">
        <v>39</v>
      </c>
      <c r="CM49" s="161"/>
      <c r="CN49" s="164"/>
      <c r="CO49" s="160" t="s">
        <v>40</v>
      </c>
      <c r="CP49" s="161"/>
      <c r="CQ49" s="160" t="s">
        <v>41</v>
      </c>
      <c r="CR49" s="161"/>
      <c r="CS49" s="160" t="s">
        <v>42</v>
      </c>
      <c r="CT49" s="161"/>
      <c r="CU49" s="160" t="s">
        <v>43</v>
      </c>
      <c r="CV49" s="161"/>
      <c r="CW49" s="160" t="s">
        <v>44</v>
      </c>
      <c r="CX49" s="161"/>
      <c r="CY49" s="164"/>
      <c r="CZ49" s="160" t="s">
        <v>45</v>
      </c>
      <c r="DA49" s="161"/>
      <c r="DB49" s="160" t="s">
        <v>46</v>
      </c>
      <c r="DC49" s="161"/>
      <c r="DD49" s="160" t="s">
        <v>47</v>
      </c>
      <c r="DE49" s="161"/>
      <c r="DF49" s="160" t="s">
        <v>48</v>
      </c>
      <c r="DG49" s="161"/>
      <c r="DH49" s="160" t="s">
        <v>49</v>
      </c>
      <c r="DI49" s="161"/>
      <c r="DJ49" s="164"/>
      <c r="DK49" s="160" t="s">
        <v>50</v>
      </c>
      <c r="DL49" s="161"/>
      <c r="DM49" s="160" t="s">
        <v>51</v>
      </c>
      <c r="DN49" s="161"/>
    </row>
    <row r="50" spans="1:118" s="85" customFormat="1" x14ac:dyDescent="0.2">
      <c r="A50" s="165"/>
      <c r="B50" s="177"/>
      <c r="C50" s="177"/>
      <c r="D50" s="177"/>
      <c r="E50" s="114" t="s">
        <v>52</v>
      </c>
      <c r="F50" s="4" t="s">
        <v>53</v>
      </c>
      <c r="G50" s="115" t="s">
        <v>52</v>
      </c>
      <c r="H50" s="4" t="s">
        <v>53</v>
      </c>
      <c r="I50" s="115" t="s">
        <v>52</v>
      </c>
      <c r="J50" s="4" t="s">
        <v>53</v>
      </c>
      <c r="K50" s="115" t="s">
        <v>52</v>
      </c>
      <c r="L50" s="4" t="s">
        <v>53</v>
      </c>
      <c r="M50" s="115" t="s">
        <v>52</v>
      </c>
      <c r="N50" s="4" t="s">
        <v>53</v>
      </c>
      <c r="O50" s="165"/>
      <c r="P50" s="115" t="s">
        <v>52</v>
      </c>
      <c r="Q50" s="4" t="s">
        <v>53</v>
      </c>
      <c r="R50" s="115" t="s">
        <v>52</v>
      </c>
      <c r="S50" s="4" t="s">
        <v>53</v>
      </c>
      <c r="T50" s="115" t="s">
        <v>52</v>
      </c>
      <c r="U50" s="4" t="s">
        <v>53</v>
      </c>
      <c r="V50" s="115" t="s">
        <v>52</v>
      </c>
      <c r="W50" s="4" t="s">
        <v>53</v>
      </c>
      <c r="X50" s="115" t="s">
        <v>52</v>
      </c>
      <c r="Y50" s="4" t="s">
        <v>53</v>
      </c>
      <c r="Z50" s="165"/>
      <c r="AA50" s="115" t="s">
        <v>52</v>
      </c>
      <c r="AB50" s="4" t="s">
        <v>53</v>
      </c>
      <c r="AC50" s="115" t="s">
        <v>52</v>
      </c>
      <c r="AD50" s="4" t="s">
        <v>53</v>
      </c>
      <c r="AE50" s="115" t="s">
        <v>52</v>
      </c>
      <c r="AF50" s="4" t="s">
        <v>53</v>
      </c>
      <c r="AG50" s="115" t="s">
        <v>52</v>
      </c>
      <c r="AH50" s="4" t="s">
        <v>53</v>
      </c>
      <c r="AI50" s="115" t="s">
        <v>52</v>
      </c>
      <c r="AJ50" s="4" t="s">
        <v>53</v>
      </c>
      <c r="AK50" s="165"/>
      <c r="AL50" s="115" t="s">
        <v>52</v>
      </c>
      <c r="AM50" s="4" t="s">
        <v>53</v>
      </c>
      <c r="AN50" s="115" t="s">
        <v>52</v>
      </c>
      <c r="AO50" s="4" t="s">
        <v>53</v>
      </c>
      <c r="AP50" s="115" t="s">
        <v>52</v>
      </c>
      <c r="AQ50" s="4" t="s">
        <v>53</v>
      </c>
      <c r="AR50" s="115" t="s">
        <v>52</v>
      </c>
      <c r="AS50" s="4" t="s">
        <v>53</v>
      </c>
      <c r="AT50" s="115" t="s">
        <v>52</v>
      </c>
      <c r="AU50" s="4" t="s">
        <v>53</v>
      </c>
      <c r="AV50" s="165"/>
      <c r="AW50" s="115" t="s">
        <v>52</v>
      </c>
      <c r="AX50" s="4" t="s">
        <v>53</v>
      </c>
      <c r="AY50" s="115" t="s">
        <v>52</v>
      </c>
      <c r="AZ50" s="4" t="s">
        <v>53</v>
      </c>
      <c r="BA50" s="115" t="s">
        <v>52</v>
      </c>
      <c r="BB50" s="4" t="s">
        <v>53</v>
      </c>
      <c r="BC50" s="115" t="s">
        <v>52</v>
      </c>
      <c r="BD50" s="4" t="s">
        <v>53</v>
      </c>
      <c r="BE50" s="115" t="s">
        <v>52</v>
      </c>
      <c r="BF50" s="4" t="s">
        <v>53</v>
      </c>
      <c r="BG50" s="165"/>
      <c r="BH50" s="115" t="s">
        <v>52</v>
      </c>
      <c r="BI50" s="4" t="s">
        <v>53</v>
      </c>
      <c r="BJ50" s="115" t="s">
        <v>52</v>
      </c>
      <c r="BK50" s="4" t="s">
        <v>53</v>
      </c>
      <c r="BL50" s="115" t="s">
        <v>52</v>
      </c>
      <c r="BM50" s="4" t="s">
        <v>53</v>
      </c>
      <c r="BN50" s="115" t="s">
        <v>52</v>
      </c>
      <c r="BO50" s="4" t="s">
        <v>53</v>
      </c>
      <c r="BP50" s="115" t="s">
        <v>52</v>
      </c>
      <c r="BQ50" s="4" t="s">
        <v>53</v>
      </c>
      <c r="BR50" s="165"/>
      <c r="BS50" s="115" t="s">
        <v>52</v>
      </c>
      <c r="BT50" s="4" t="s">
        <v>53</v>
      </c>
      <c r="BU50" s="115" t="s">
        <v>52</v>
      </c>
      <c r="BV50" s="4" t="s">
        <v>53</v>
      </c>
      <c r="BW50" s="115" t="s">
        <v>52</v>
      </c>
      <c r="BX50" s="4" t="s">
        <v>53</v>
      </c>
      <c r="BY50" s="115" t="s">
        <v>52</v>
      </c>
      <c r="BZ50" s="4" t="s">
        <v>53</v>
      </c>
      <c r="CA50" s="115" t="s">
        <v>52</v>
      </c>
      <c r="CB50" s="4" t="s">
        <v>53</v>
      </c>
      <c r="CC50" s="165"/>
      <c r="CD50" s="115" t="s">
        <v>52</v>
      </c>
      <c r="CE50" s="4" t="s">
        <v>53</v>
      </c>
      <c r="CF50" s="115" t="s">
        <v>52</v>
      </c>
      <c r="CG50" s="4" t="s">
        <v>53</v>
      </c>
      <c r="CH50" s="115" t="s">
        <v>52</v>
      </c>
      <c r="CI50" s="4" t="s">
        <v>53</v>
      </c>
      <c r="CJ50" s="115" t="s">
        <v>52</v>
      </c>
      <c r="CK50" s="4" t="s">
        <v>53</v>
      </c>
      <c r="CL50" s="115" t="s">
        <v>52</v>
      </c>
      <c r="CM50" s="4" t="s">
        <v>53</v>
      </c>
      <c r="CN50" s="165"/>
      <c r="CO50" s="115" t="s">
        <v>52</v>
      </c>
      <c r="CP50" s="4" t="s">
        <v>53</v>
      </c>
      <c r="CQ50" s="115" t="s">
        <v>52</v>
      </c>
      <c r="CR50" s="4" t="s">
        <v>53</v>
      </c>
      <c r="CS50" s="115" t="s">
        <v>52</v>
      </c>
      <c r="CT50" s="4" t="s">
        <v>53</v>
      </c>
      <c r="CU50" s="115" t="s">
        <v>52</v>
      </c>
      <c r="CV50" s="4" t="s">
        <v>53</v>
      </c>
      <c r="CW50" s="115" t="s">
        <v>52</v>
      </c>
      <c r="CX50" s="4" t="s">
        <v>53</v>
      </c>
      <c r="CY50" s="165"/>
      <c r="CZ50" s="115" t="s">
        <v>52</v>
      </c>
      <c r="DA50" s="4" t="s">
        <v>53</v>
      </c>
      <c r="DB50" s="115" t="s">
        <v>52</v>
      </c>
      <c r="DC50" s="4" t="s">
        <v>53</v>
      </c>
      <c r="DD50" s="115" t="s">
        <v>52</v>
      </c>
      <c r="DE50" s="4" t="s">
        <v>53</v>
      </c>
      <c r="DF50" s="115" t="s">
        <v>52</v>
      </c>
      <c r="DG50" s="4" t="s">
        <v>53</v>
      </c>
      <c r="DH50" s="115" t="s">
        <v>52</v>
      </c>
      <c r="DI50" s="4" t="s">
        <v>53</v>
      </c>
      <c r="DJ50" s="165"/>
      <c r="DK50" s="115" t="s">
        <v>52</v>
      </c>
      <c r="DL50" s="4" t="s">
        <v>53</v>
      </c>
      <c r="DM50" s="115" t="s">
        <v>52</v>
      </c>
      <c r="DN50" s="4" t="s">
        <v>53</v>
      </c>
    </row>
    <row r="51" spans="1:118" s="85" customFormat="1" x14ac:dyDescent="0.2">
      <c r="A51" s="58"/>
      <c r="B51" s="176"/>
      <c r="C51" s="176"/>
      <c r="D51" s="176"/>
      <c r="E51" s="119"/>
      <c r="F51" s="11"/>
      <c r="G51" s="120"/>
      <c r="H51" s="11"/>
      <c r="I51" s="120"/>
      <c r="J51" s="11"/>
      <c r="K51" s="120"/>
      <c r="L51" s="11"/>
      <c r="M51" s="120"/>
      <c r="N51" s="11"/>
      <c r="O51" s="49"/>
      <c r="P51" s="120"/>
      <c r="Q51" s="11"/>
      <c r="R51" s="120"/>
      <c r="S51" s="11"/>
      <c r="T51" s="120"/>
      <c r="U51" s="11"/>
      <c r="V51" s="120"/>
      <c r="W51" s="11"/>
      <c r="X51" s="120"/>
      <c r="Y51" s="11"/>
      <c r="Z51" s="49"/>
      <c r="AA51" s="120"/>
      <c r="AB51" s="11"/>
      <c r="AC51" s="120"/>
      <c r="AD51" s="11"/>
      <c r="AE51" s="120"/>
      <c r="AF51" s="11"/>
      <c r="AG51" s="120"/>
      <c r="AH51" s="11"/>
      <c r="AI51" s="120"/>
      <c r="AJ51" s="11"/>
      <c r="AK51" s="49"/>
      <c r="AL51" s="120"/>
      <c r="AM51" s="11"/>
      <c r="AN51" s="120"/>
      <c r="AO51" s="11"/>
      <c r="AP51" s="120"/>
      <c r="AQ51" s="11"/>
      <c r="AR51" s="120"/>
      <c r="AS51" s="11"/>
      <c r="AT51" s="120"/>
      <c r="AU51" s="11"/>
      <c r="AV51" s="49"/>
      <c r="AW51" s="120"/>
      <c r="AX51" s="11"/>
      <c r="AY51" s="120"/>
      <c r="AZ51" s="11"/>
      <c r="BA51" s="120"/>
      <c r="BB51" s="11"/>
      <c r="BC51" s="120"/>
      <c r="BD51" s="11"/>
      <c r="BE51" s="120"/>
      <c r="BF51" s="11"/>
      <c r="BG51" s="49"/>
      <c r="BH51" s="120"/>
      <c r="BI51" s="11"/>
      <c r="BJ51" s="120"/>
      <c r="BK51" s="11"/>
      <c r="BL51" s="120"/>
      <c r="BM51" s="11"/>
      <c r="BN51" s="120"/>
      <c r="BO51" s="11"/>
      <c r="BP51" s="120"/>
      <c r="BQ51" s="11"/>
      <c r="BR51" s="49"/>
      <c r="BS51" s="120"/>
      <c r="BT51" s="11"/>
      <c r="BU51" s="120"/>
      <c r="BV51" s="11"/>
      <c r="BW51" s="120"/>
      <c r="BX51" s="11"/>
      <c r="BY51" s="120"/>
      <c r="BZ51" s="11"/>
      <c r="CA51" s="120"/>
      <c r="CB51" s="11"/>
      <c r="CC51" s="49"/>
      <c r="CD51" s="120"/>
      <c r="CE51" s="11"/>
      <c r="CF51" s="120"/>
      <c r="CG51" s="11"/>
      <c r="CH51" s="120"/>
      <c r="CI51" s="11"/>
      <c r="CJ51" s="120"/>
      <c r="CK51" s="11"/>
      <c r="CL51" s="120"/>
      <c r="CM51" s="11"/>
      <c r="CN51" s="49"/>
      <c r="CO51" s="120"/>
      <c r="CP51" s="11"/>
      <c r="CQ51" s="120"/>
      <c r="CR51" s="11"/>
      <c r="CS51" s="120"/>
      <c r="CT51" s="11"/>
      <c r="CU51" s="120"/>
      <c r="CV51" s="11"/>
      <c r="CW51" s="120"/>
      <c r="CX51" s="11"/>
      <c r="CY51" s="49"/>
      <c r="CZ51" s="120"/>
      <c r="DA51" s="11"/>
      <c r="DB51" s="120"/>
      <c r="DC51" s="11"/>
      <c r="DD51" s="120"/>
      <c r="DE51" s="11"/>
      <c r="DF51" s="120"/>
      <c r="DG51" s="11"/>
      <c r="DH51" s="120"/>
      <c r="DI51" s="11"/>
      <c r="DJ51" s="49"/>
      <c r="DK51" s="120"/>
      <c r="DL51" s="11"/>
      <c r="DM51" s="120"/>
      <c r="DN51" s="11"/>
    </row>
    <row r="52" spans="1:118" x14ac:dyDescent="0.2">
      <c r="A52" s="52" t="s">
        <v>30</v>
      </c>
      <c r="B52" s="196">
        <f>INDEX($10:$10,1,MATCH($A52,$7:$7,0))-INDEX($E$12:$DN$77,MATCH($A52,$A$12:$A$77,0),MATCH($A52,$E$7:$DN$7,0))</f>
        <v>216947</v>
      </c>
      <c r="C52" s="196">
        <f t="shared" ref="C52:C56" si="13">SUM(E52,G52,I52,K52,M52,P52,R52,T52,V52,X52,AA52,AC52,AE52,AG52,AI52,AL52,AN52,AP52,AR52,AT52,AW52,AY52,BA52,BC52,BE52,BH52,BJ52,BL52,BN52,BP52,BS52,BU52,BW52,BY52,CA52,CD52,CF52,CH52,CJ52,CL52,CO52,CQ52,CS52,CU52,CW52,CZ52,DB52,DD52,DF52,DH52,DK52,DM52)-INDEX($E$12:$DN$77,MATCH($A52,$A$12:$A$77,0),MATCH($A52,$E$7:$DN$7,0))</f>
        <v>147904</v>
      </c>
      <c r="D52" s="196">
        <f t="shared" ref="D52:D56" si="14">C52-B52</f>
        <v>-69043</v>
      </c>
      <c r="E52" s="117">
        <v>824</v>
      </c>
      <c r="F52" s="50">
        <v>672</v>
      </c>
      <c r="G52" s="117">
        <v>175</v>
      </c>
      <c r="H52" s="50">
        <v>214</v>
      </c>
      <c r="I52" s="117">
        <v>426</v>
      </c>
      <c r="J52" s="50">
        <v>320</v>
      </c>
      <c r="K52" s="117">
        <v>215</v>
      </c>
      <c r="L52" s="50">
        <v>180</v>
      </c>
      <c r="M52" s="117">
        <v>5407</v>
      </c>
      <c r="N52" s="50">
        <v>1637</v>
      </c>
      <c r="O52" s="52" t="s">
        <v>30</v>
      </c>
      <c r="P52" s="117">
        <v>917</v>
      </c>
      <c r="Q52" s="50">
        <v>822</v>
      </c>
      <c r="R52" s="117">
        <v>2973</v>
      </c>
      <c r="S52" s="50">
        <v>1592</v>
      </c>
      <c r="T52" s="117">
        <v>1494</v>
      </c>
      <c r="U52" s="50">
        <v>740</v>
      </c>
      <c r="V52" s="117">
        <v>101</v>
      </c>
      <c r="W52" s="50">
        <v>121</v>
      </c>
      <c r="X52" s="117">
        <v>12129</v>
      </c>
      <c r="Y52" s="50">
        <v>2311</v>
      </c>
      <c r="Z52" s="52" t="s">
        <v>30</v>
      </c>
      <c r="AA52" s="117">
        <v>2647</v>
      </c>
      <c r="AB52" s="50">
        <v>1268</v>
      </c>
      <c r="AC52" s="117">
        <v>233</v>
      </c>
      <c r="AD52" s="50">
        <v>227</v>
      </c>
      <c r="AE52" s="117">
        <v>47</v>
      </c>
      <c r="AF52" s="50">
        <v>76</v>
      </c>
      <c r="AG52" s="117">
        <v>1630</v>
      </c>
      <c r="AH52" s="50">
        <v>610</v>
      </c>
      <c r="AI52" s="117">
        <v>1396</v>
      </c>
      <c r="AJ52" s="50">
        <v>845</v>
      </c>
      <c r="AK52" s="52" t="s">
        <v>30</v>
      </c>
      <c r="AL52" s="117">
        <v>53</v>
      </c>
      <c r="AM52" s="50">
        <v>91</v>
      </c>
      <c r="AN52" s="117">
        <v>669</v>
      </c>
      <c r="AO52" s="50">
        <v>504</v>
      </c>
      <c r="AP52" s="117">
        <v>604</v>
      </c>
      <c r="AQ52" s="50">
        <v>487</v>
      </c>
      <c r="AR52" s="117">
        <v>628</v>
      </c>
      <c r="AS52" s="50">
        <v>479</v>
      </c>
      <c r="AT52" s="117">
        <v>606</v>
      </c>
      <c r="AU52" s="50">
        <v>428</v>
      </c>
      <c r="AV52" s="52" t="s">
        <v>30</v>
      </c>
      <c r="AW52" s="117">
        <v>4879</v>
      </c>
      <c r="AX52" s="50">
        <v>1658</v>
      </c>
      <c r="AY52" s="117">
        <v>4948</v>
      </c>
      <c r="AZ52" s="50">
        <v>1972</v>
      </c>
      <c r="BA52" s="117">
        <v>1934</v>
      </c>
      <c r="BB52" s="50">
        <v>1575</v>
      </c>
      <c r="BC52" s="117">
        <v>509</v>
      </c>
      <c r="BD52" s="50">
        <v>443</v>
      </c>
      <c r="BE52" s="117">
        <v>102</v>
      </c>
      <c r="BF52" s="50">
        <v>146</v>
      </c>
      <c r="BG52" s="52" t="s">
        <v>30</v>
      </c>
      <c r="BH52" s="117">
        <v>382</v>
      </c>
      <c r="BI52" s="50">
        <v>451</v>
      </c>
      <c r="BJ52" s="117">
        <v>0</v>
      </c>
      <c r="BK52" s="50">
        <v>277</v>
      </c>
      <c r="BL52" s="117">
        <v>88</v>
      </c>
      <c r="BM52" s="50">
        <v>141</v>
      </c>
      <c r="BN52" s="117">
        <v>643</v>
      </c>
      <c r="BO52" s="50">
        <v>557</v>
      </c>
      <c r="BP52" s="117">
        <v>1199</v>
      </c>
      <c r="BQ52" s="50">
        <v>1122</v>
      </c>
      <c r="BR52" s="52" t="s">
        <v>30</v>
      </c>
      <c r="BS52" s="117">
        <v>735358</v>
      </c>
      <c r="BT52" s="50">
        <v>23881</v>
      </c>
      <c r="BU52" s="117">
        <v>355</v>
      </c>
      <c r="BV52" s="50">
        <v>591</v>
      </c>
      <c r="BW52" s="117">
        <v>52294</v>
      </c>
      <c r="BX52" s="50">
        <v>6516</v>
      </c>
      <c r="BY52" s="117">
        <v>4287</v>
      </c>
      <c r="BZ52" s="50">
        <v>1911</v>
      </c>
      <c r="CA52" s="117">
        <v>242</v>
      </c>
      <c r="CB52" s="50">
        <v>313</v>
      </c>
      <c r="CC52" s="52" t="s">
        <v>30</v>
      </c>
      <c r="CD52" s="117">
        <v>1850</v>
      </c>
      <c r="CE52" s="50">
        <v>713</v>
      </c>
      <c r="CF52" s="117">
        <v>308</v>
      </c>
      <c r="CG52" s="50">
        <v>287</v>
      </c>
      <c r="CH52" s="117">
        <v>156</v>
      </c>
      <c r="CI52" s="50">
        <v>202</v>
      </c>
      <c r="CJ52" s="117">
        <v>23391</v>
      </c>
      <c r="CK52" s="50">
        <v>3861</v>
      </c>
      <c r="CL52" s="117">
        <v>2179</v>
      </c>
      <c r="CM52" s="50">
        <v>856</v>
      </c>
      <c r="CN52" s="52" t="s">
        <v>30</v>
      </c>
      <c r="CO52" s="117">
        <v>795</v>
      </c>
      <c r="CP52" s="50">
        <v>630</v>
      </c>
      <c r="CQ52" s="117">
        <v>695</v>
      </c>
      <c r="CR52" s="50">
        <v>626</v>
      </c>
      <c r="CS52" s="117">
        <v>210</v>
      </c>
      <c r="CT52" s="50">
        <v>348</v>
      </c>
      <c r="CU52" s="117">
        <v>1581</v>
      </c>
      <c r="CV52" s="50">
        <v>1329</v>
      </c>
      <c r="CW52" s="117">
        <v>1976</v>
      </c>
      <c r="CX52" s="50">
        <v>698</v>
      </c>
      <c r="CY52" s="52" t="s">
        <v>30</v>
      </c>
      <c r="CZ52" s="117">
        <v>248</v>
      </c>
      <c r="DA52" s="50">
        <v>240</v>
      </c>
      <c r="DB52" s="117">
        <v>649</v>
      </c>
      <c r="DC52" s="50">
        <v>820</v>
      </c>
      <c r="DD52" s="117">
        <v>5286</v>
      </c>
      <c r="DE52" s="50">
        <v>1857</v>
      </c>
      <c r="DF52" s="117">
        <v>2491</v>
      </c>
      <c r="DG52" s="50">
        <v>1903</v>
      </c>
      <c r="DH52" s="117">
        <v>0</v>
      </c>
      <c r="DI52" s="50">
        <v>277</v>
      </c>
      <c r="DJ52" s="52" t="s">
        <v>30</v>
      </c>
      <c r="DK52" s="117">
        <v>1053</v>
      </c>
      <c r="DL52" s="50">
        <v>783</v>
      </c>
      <c r="DM52" s="117">
        <v>0</v>
      </c>
      <c r="DN52" s="50">
        <v>277</v>
      </c>
    </row>
    <row r="53" spans="1:118" x14ac:dyDescent="0.2">
      <c r="A53" s="52" t="s">
        <v>31</v>
      </c>
      <c r="B53" s="196">
        <f>INDEX($10:$10,1,MATCH($A53,$7:$7,0))-INDEX($E$12:$DN$77,MATCH($A53,$A$12:$A$77,0),MATCH($A53,$E$7:$DN$7,0))</f>
        <v>72600</v>
      </c>
      <c r="C53" s="196">
        <f t="shared" si="13"/>
        <v>69422</v>
      </c>
      <c r="D53" s="196">
        <f t="shared" si="14"/>
        <v>-3178</v>
      </c>
      <c r="E53" s="117">
        <v>413</v>
      </c>
      <c r="F53" s="50">
        <v>658</v>
      </c>
      <c r="G53" s="117">
        <v>235</v>
      </c>
      <c r="H53" s="50">
        <v>310</v>
      </c>
      <c r="I53" s="117">
        <v>11013</v>
      </c>
      <c r="J53" s="50">
        <v>3108</v>
      </c>
      <c r="K53" s="117">
        <v>159</v>
      </c>
      <c r="L53" s="50">
        <v>199</v>
      </c>
      <c r="M53" s="117">
        <v>9323</v>
      </c>
      <c r="N53" s="50">
        <v>2084</v>
      </c>
      <c r="O53" s="52" t="s">
        <v>31</v>
      </c>
      <c r="P53" s="117">
        <v>5273</v>
      </c>
      <c r="Q53" s="50">
        <v>1607</v>
      </c>
      <c r="R53" s="117">
        <v>0</v>
      </c>
      <c r="S53" s="50">
        <v>281</v>
      </c>
      <c r="T53" s="117">
        <v>39</v>
      </c>
      <c r="U53" s="50">
        <v>69</v>
      </c>
      <c r="V53" s="117">
        <v>118</v>
      </c>
      <c r="W53" s="50">
        <v>140</v>
      </c>
      <c r="X53" s="117">
        <v>2661</v>
      </c>
      <c r="Y53" s="50">
        <v>1123</v>
      </c>
      <c r="Z53" s="52" t="s">
        <v>31</v>
      </c>
      <c r="AA53" s="117">
        <v>476</v>
      </c>
      <c r="AB53" s="50">
        <v>345</v>
      </c>
      <c r="AC53" s="117">
        <v>341</v>
      </c>
      <c r="AD53" s="50">
        <v>364</v>
      </c>
      <c r="AE53" s="117">
        <v>834</v>
      </c>
      <c r="AF53" s="50">
        <v>849</v>
      </c>
      <c r="AG53" s="117">
        <v>1231</v>
      </c>
      <c r="AH53" s="50">
        <v>612</v>
      </c>
      <c r="AI53" s="117">
        <v>609</v>
      </c>
      <c r="AJ53" s="50">
        <v>434</v>
      </c>
      <c r="AK53" s="52" t="s">
        <v>31</v>
      </c>
      <c r="AL53" s="117">
        <v>257</v>
      </c>
      <c r="AM53" s="50">
        <v>207</v>
      </c>
      <c r="AN53" s="117">
        <v>76</v>
      </c>
      <c r="AO53" s="50">
        <v>125</v>
      </c>
      <c r="AP53" s="117">
        <v>506</v>
      </c>
      <c r="AQ53" s="50">
        <v>512</v>
      </c>
      <c r="AR53" s="117">
        <v>102</v>
      </c>
      <c r="AS53" s="50">
        <v>129</v>
      </c>
      <c r="AT53" s="117">
        <v>476</v>
      </c>
      <c r="AU53" s="50">
        <v>440</v>
      </c>
      <c r="AV53" s="52" t="s">
        <v>31</v>
      </c>
      <c r="AW53" s="117">
        <v>607</v>
      </c>
      <c r="AX53" s="50">
        <v>519</v>
      </c>
      <c r="AY53" s="117">
        <v>701</v>
      </c>
      <c r="AZ53" s="50">
        <v>721</v>
      </c>
      <c r="BA53" s="117">
        <v>478</v>
      </c>
      <c r="BB53" s="50">
        <v>295</v>
      </c>
      <c r="BC53" s="117">
        <v>913</v>
      </c>
      <c r="BD53" s="50">
        <v>792</v>
      </c>
      <c r="BE53" s="117">
        <v>608</v>
      </c>
      <c r="BF53" s="50">
        <v>277</v>
      </c>
      <c r="BG53" s="52" t="s">
        <v>31</v>
      </c>
      <c r="BH53" s="117">
        <v>1320</v>
      </c>
      <c r="BI53" s="50">
        <v>888</v>
      </c>
      <c r="BJ53" s="117">
        <v>21</v>
      </c>
      <c r="BK53" s="50">
        <v>42</v>
      </c>
      <c r="BL53" s="117">
        <v>317</v>
      </c>
      <c r="BM53" s="50">
        <v>313</v>
      </c>
      <c r="BN53" s="117">
        <v>2411</v>
      </c>
      <c r="BO53" s="50">
        <v>1016</v>
      </c>
      <c r="BP53" s="117">
        <v>155</v>
      </c>
      <c r="BQ53" s="50">
        <v>194</v>
      </c>
      <c r="BR53" s="52" t="s">
        <v>31</v>
      </c>
      <c r="BS53" s="117">
        <v>656</v>
      </c>
      <c r="BT53" s="50">
        <v>568</v>
      </c>
      <c r="BU53" s="117">
        <v>233348</v>
      </c>
      <c r="BV53" s="50">
        <v>12328</v>
      </c>
      <c r="BW53" s="117">
        <v>808</v>
      </c>
      <c r="BX53" s="50">
        <v>501</v>
      </c>
      <c r="BY53" s="117">
        <v>985</v>
      </c>
      <c r="BZ53" s="50">
        <v>705</v>
      </c>
      <c r="CA53" s="117">
        <v>297</v>
      </c>
      <c r="CB53" s="50">
        <v>390</v>
      </c>
      <c r="CC53" s="52" t="s">
        <v>31</v>
      </c>
      <c r="CD53" s="117">
        <v>1148</v>
      </c>
      <c r="CE53" s="50">
        <v>652</v>
      </c>
      <c r="CF53" s="117">
        <v>540</v>
      </c>
      <c r="CG53" s="50">
        <v>367</v>
      </c>
      <c r="CH53" s="117">
        <v>1264</v>
      </c>
      <c r="CI53" s="50">
        <v>616</v>
      </c>
      <c r="CJ53" s="117">
        <v>1372</v>
      </c>
      <c r="CK53" s="50">
        <v>1046</v>
      </c>
      <c r="CL53" s="117">
        <v>182</v>
      </c>
      <c r="CM53" s="50">
        <v>202</v>
      </c>
      <c r="CN53" s="52" t="s">
        <v>31</v>
      </c>
      <c r="CO53" s="117">
        <v>49</v>
      </c>
      <c r="CP53" s="50">
        <v>81</v>
      </c>
      <c r="CQ53" s="117">
        <v>621</v>
      </c>
      <c r="CR53" s="50">
        <v>513</v>
      </c>
      <c r="CS53" s="117">
        <v>85</v>
      </c>
      <c r="CT53" s="50">
        <v>139</v>
      </c>
      <c r="CU53" s="117">
        <v>485</v>
      </c>
      <c r="CV53" s="50">
        <v>416</v>
      </c>
      <c r="CW53" s="117">
        <v>13788</v>
      </c>
      <c r="CX53" s="50">
        <v>2730</v>
      </c>
      <c r="CY53" s="52" t="s">
        <v>31</v>
      </c>
      <c r="CZ53" s="117">
        <v>1272</v>
      </c>
      <c r="DA53" s="50">
        <v>835</v>
      </c>
      <c r="DB53" s="117">
        <v>0</v>
      </c>
      <c r="DC53" s="50">
        <v>281</v>
      </c>
      <c r="DD53" s="117">
        <v>1393</v>
      </c>
      <c r="DE53" s="50">
        <v>729</v>
      </c>
      <c r="DF53" s="117">
        <v>1860</v>
      </c>
      <c r="DG53" s="50">
        <v>1346</v>
      </c>
      <c r="DH53" s="117">
        <v>57</v>
      </c>
      <c r="DI53" s="50">
        <v>137</v>
      </c>
      <c r="DJ53" s="52" t="s">
        <v>31</v>
      </c>
      <c r="DK53" s="117">
        <v>859</v>
      </c>
      <c r="DL53" s="50">
        <v>605</v>
      </c>
      <c r="DM53" s="117">
        <v>28</v>
      </c>
      <c r="DN53" s="50">
        <v>46</v>
      </c>
    </row>
    <row r="54" spans="1:118" x14ac:dyDescent="0.2">
      <c r="A54" s="52" t="s">
        <v>32</v>
      </c>
      <c r="B54" s="196">
        <f>INDEX($10:$10,1,MATCH($A54,$7:$7,0))-INDEX($E$12:$DN$77,MATCH($A54,$A$12:$A$77,0),MATCH($A54,$E$7:$DN$7,0))</f>
        <v>447109</v>
      </c>
      <c r="C54" s="196">
        <f t="shared" si="13"/>
        <v>276203</v>
      </c>
      <c r="D54" s="196">
        <f t="shared" si="14"/>
        <v>-170906</v>
      </c>
      <c r="E54" s="117">
        <v>1265</v>
      </c>
      <c r="F54" s="50">
        <v>544</v>
      </c>
      <c r="G54" s="117">
        <v>3340</v>
      </c>
      <c r="H54" s="50">
        <v>1861</v>
      </c>
      <c r="I54" s="117">
        <v>3033</v>
      </c>
      <c r="J54" s="50">
        <v>1578</v>
      </c>
      <c r="K54" s="117">
        <v>618</v>
      </c>
      <c r="L54" s="50">
        <v>399</v>
      </c>
      <c r="M54" s="117">
        <v>21844</v>
      </c>
      <c r="N54" s="50">
        <v>3870</v>
      </c>
      <c r="O54" s="52" t="s">
        <v>32</v>
      </c>
      <c r="P54" s="117">
        <v>3837</v>
      </c>
      <c r="Q54" s="50">
        <v>1461</v>
      </c>
      <c r="R54" s="117">
        <v>11674</v>
      </c>
      <c r="S54" s="50">
        <v>2188</v>
      </c>
      <c r="T54" s="117">
        <v>706</v>
      </c>
      <c r="U54" s="50">
        <v>376</v>
      </c>
      <c r="V54" s="117">
        <v>5277</v>
      </c>
      <c r="W54" s="50">
        <v>2197</v>
      </c>
      <c r="X54" s="117">
        <v>34951</v>
      </c>
      <c r="Y54" s="50">
        <v>4985</v>
      </c>
      <c r="Z54" s="52" t="s">
        <v>32</v>
      </c>
      <c r="AA54" s="117">
        <v>8570</v>
      </c>
      <c r="AB54" s="50">
        <v>2053</v>
      </c>
      <c r="AC54" s="117">
        <v>1170</v>
      </c>
      <c r="AD54" s="50">
        <v>566</v>
      </c>
      <c r="AE54" s="117">
        <v>936</v>
      </c>
      <c r="AF54" s="50">
        <v>734</v>
      </c>
      <c r="AG54" s="117">
        <v>8569</v>
      </c>
      <c r="AH54" s="50">
        <v>2284</v>
      </c>
      <c r="AI54" s="117">
        <v>2350</v>
      </c>
      <c r="AJ54" s="50">
        <v>1180</v>
      </c>
      <c r="AK54" s="52" t="s">
        <v>32</v>
      </c>
      <c r="AL54" s="117">
        <v>446</v>
      </c>
      <c r="AM54" s="50">
        <v>298</v>
      </c>
      <c r="AN54" s="117">
        <v>964</v>
      </c>
      <c r="AO54" s="50">
        <v>663</v>
      </c>
      <c r="AP54" s="117">
        <v>1668</v>
      </c>
      <c r="AQ54" s="50">
        <v>594</v>
      </c>
      <c r="AR54" s="117">
        <v>1441</v>
      </c>
      <c r="AS54" s="50">
        <v>927</v>
      </c>
      <c r="AT54" s="117">
        <v>2366</v>
      </c>
      <c r="AU54" s="50">
        <v>841</v>
      </c>
      <c r="AV54" s="52" t="s">
        <v>32</v>
      </c>
      <c r="AW54" s="117">
        <v>8332</v>
      </c>
      <c r="AX54" s="50">
        <v>2046</v>
      </c>
      <c r="AY54" s="117">
        <v>16390</v>
      </c>
      <c r="AZ54" s="50">
        <v>2653</v>
      </c>
      <c r="BA54" s="117">
        <v>4188</v>
      </c>
      <c r="BB54" s="50">
        <v>1419</v>
      </c>
      <c r="BC54" s="117">
        <v>1570</v>
      </c>
      <c r="BD54" s="50">
        <v>951</v>
      </c>
      <c r="BE54" s="117">
        <v>404</v>
      </c>
      <c r="BF54" s="50">
        <v>313</v>
      </c>
      <c r="BG54" s="52" t="s">
        <v>32</v>
      </c>
      <c r="BH54" s="117">
        <v>2549</v>
      </c>
      <c r="BI54" s="50">
        <v>962</v>
      </c>
      <c r="BJ54" s="117">
        <v>376</v>
      </c>
      <c r="BK54" s="50">
        <v>300</v>
      </c>
      <c r="BL54" s="117">
        <v>1671</v>
      </c>
      <c r="BM54" s="50">
        <v>1465</v>
      </c>
      <c r="BN54" s="117">
        <v>1607</v>
      </c>
      <c r="BO54" s="50">
        <v>889</v>
      </c>
      <c r="BP54" s="117">
        <v>2635</v>
      </c>
      <c r="BQ54" s="50">
        <v>862</v>
      </c>
      <c r="BR54" s="52" t="s">
        <v>32</v>
      </c>
      <c r="BS54" s="117">
        <v>32988</v>
      </c>
      <c r="BT54" s="50">
        <v>4872</v>
      </c>
      <c r="BU54" s="117">
        <v>1363</v>
      </c>
      <c r="BV54" s="50">
        <v>523</v>
      </c>
      <c r="BW54" s="117">
        <v>1839382</v>
      </c>
      <c r="BX54" s="50">
        <v>36467</v>
      </c>
      <c r="BY54" s="117">
        <v>12468</v>
      </c>
      <c r="BZ54" s="50">
        <v>2537</v>
      </c>
      <c r="CA54" s="117">
        <v>0</v>
      </c>
      <c r="CB54" s="50">
        <v>273</v>
      </c>
      <c r="CC54" s="52" t="s">
        <v>32</v>
      </c>
      <c r="CD54" s="117">
        <v>6321</v>
      </c>
      <c r="CE54" s="50">
        <v>1653</v>
      </c>
      <c r="CF54" s="117">
        <v>654</v>
      </c>
      <c r="CG54" s="50">
        <v>511</v>
      </c>
      <c r="CH54" s="117">
        <v>2423</v>
      </c>
      <c r="CI54" s="50">
        <v>1039</v>
      </c>
      <c r="CJ54" s="117">
        <v>22598</v>
      </c>
      <c r="CK54" s="50">
        <v>3110</v>
      </c>
      <c r="CL54" s="117">
        <v>5580</v>
      </c>
      <c r="CM54" s="50">
        <v>1823</v>
      </c>
      <c r="CN54" s="52" t="s">
        <v>32</v>
      </c>
      <c r="CO54" s="117">
        <v>2063</v>
      </c>
      <c r="CP54" s="50">
        <v>688</v>
      </c>
      <c r="CQ54" s="117">
        <v>2735</v>
      </c>
      <c r="CR54" s="50">
        <v>859</v>
      </c>
      <c r="CS54" s="117">
        <v>196</v>
      </c>
      <c r="CT54" s="50">
        <v>203</v>
      </c>
      <c r="CU54" s="117">
        <v>1979</v>
      </c>
      <c r="CV54" s="50">
        <v>920</v>
      </c>
      <c r="CW54" s="117">
        <v>7824</v>
      </c>
      <c r="CX54" s="50">
        <v>1883</v>
      </c>
      <c r="CY54" s="52" t="s">
        <v>32</v>
      </c>
      <c r="CZ54" s="117">
        <v>823</v>
      </c>
      <c r="DA54" s="50">
        <v>537</v>
      </c>
      <c r="DB54" s="117">
        <v>5617</v>
      </c>
      <c r="DC54" s="50">
        <v>1881</v>
      </c>
      <c r="DD54" s="117">
        <v>9609</v>
      </c>
      <c r="DE54" s="50">
        <v>2537</v>
      </c>
      <c r="DF54" s="117">
        <v>3231</v>
      </c>
      <c r="DG54" s="50">
        <v>942</v>
      </c>
      <c r="DH54" s="117">
        <v>703</v>
      </c>
      <c r="DI54" s="50">
        <v>362</v>
      </c>
      <c r="DJ54" s="52" t="s">
        <v>32</v>
      </c>
      <c r="DK54" s="117">
        <v>2209</v>
      </c>
      <c r="DL54" s="50">
        <v>1065</v>
      </c>
      <c r="DM54" s="117">
        <v>72</v>
      </c>
      <c r="DN54" s="50">
        <v>88</v>
      </c>
    </row>
    <row r="55" spans="1:118" x14ac:dyDescent="0.2">
      <c r="A55" s="52" t="s">
        <v>33</v>
      </c>
      <c r="B55" s="196">
        <f>INDEX($10:$10,1,MATCH($A55,$7:$7,0))-INDEX($E$12:$DN$77,MATCH($A55,$A$12:$A$77,0),MATCH($A55,$E$7:$DN$7,0))</f>
        <v>221334</v>
      </c>
      <c r="C55" s="196">
        <f t="shared" si="13"/>
        <v>342207</v>
      </c>
      <c r="D55" s="196">
        <f t="shared" si="14"/>
        <v>120873</v>
      </c>
      <c r="E55" s="117">
        <v>3817</v>
      </c>
      <c r="F55" s="50">
        <v>1234</v>
      </c>
      <c r="G55" s="117">
        <v>961</v>
      </c>
      <c r="H55" s="50">
        <v>571</v>
      </c>
      <c r="I55" s="117">
        <v>3613</v>
      </c>
      <c r="J55" s="50">
        <v>1331</v>
      </c>
      <c r="K55" s="117">
        <v>2316</v>
      </c>
      <c r="L55" s="50">
        <v>1461</v>
      </c>
      <c r="M55" s="117">
        <v>15680</v>
      </c>
      <c r="N55" s="50">
        <v>3435</v>
      </c>
      <c r="O55" s="52" t="s">
        <v>33</v>
      </c>
      <c r="P55" s="117">
        <v>3198</v>
      </c>
      <c r="Q55" s="50">
        <v>1508</v>
      </c>
      <c r="R55" s="117">
        <v>4336</v>
      </c>
      <c r="S55" s="50">
        <v>1095</v>
      </c>
      <c r="T55" s="117">
        <v>2771</v>
      </c>
      <c r="U55" s="50">
        <v>2390</v>
      </c>
      <c r="V55" s="117">
        <v>3833</v>
      </c>
      <c r="W55" s="50">
        <v>1380</v>
      </c>
      <c r="X55" s="117">
        <v>44954</v>
      </c>
      <c r="Y55" s="50">
        <v>5828</v>
      </c>
      <c r="Z55" s="52" t="s">
        <v>33</v>
      </c>
      <c r="AA55" s="117">
        <v>17856</v>
      </c>
      <c r="AB55" s="50">
        <v>2947</v>
      </c>
      <c r="AC55" s="117">
        <v>2961</v>
      </c>
      <c r="AD55" s="50">
        <v>1608</v>
      </c>
      <c r="AE55" s="117">
        <v>480</v>
      </c>
      <c r="AF55" s="50">
        <v>411</v>
      </c>
      <c r="AG55" s="117">
        <v>5387</v>
      </c>
      <c r="AH55" s="50">
        <v>1533</v>
      </c>
      <c r="AI55" s="117">
        <v>4970</v>
      </c>
      <c r="AJ55" s="50">
        <v>2311</v>
      </c>
      <c r="AK55" s="52" t="s">
        <v>33</v>
      </c>
      <c r="AL55" s="117">
        <v>569</v>
      </c>
      <c r="AM55" s="50">
        <v>403</v>
      </c>
      <c r="AN55" s="117">
        <v>3145</v>
      </c>
      <c r="AO55" s="50">
        <v>2112</v>
      </c>
      <c r="AP55" s="117">
        <v>2975</v>
      </c>
      <c r="AQ55" s="50">
        <v>1197</v>
      </c>
      <c r="AR55" s="117">
        <v>3107</v>
      </c>
      <c r="AS55" s="50">
        <v>1323</v>
      </c>
      <c r="AT55" s="117">
        <v>1699</v>
      </c>
      <c r="AU55" s="50">
        <v>858</v>
      </c>
      <c r="AV55" s="52" t="s">
        <v>33</v>
      </c>
      <c r="AW55" s="117">
        <v>14508</v>
      </c>
      <c r="AX55" s="50">
        <v>2773</v>
      </c>
      <c r="AY55" s="117">
        <v>5669</v>
      </c>
      <c r="AZ55" s="50">
        <v>1917</v>
      </c>
      <c r="BA55" s="117">
        <v>10995</v>
      </c>
      <c r="BB55" s="50">
        <v>3071</v>
      </c>
      <c r="BC55" s="117">
        <v>2017</v>
      </c>
      <c r="BD55" s="50">
        <v>1278</v>
      </c>
      <c r="BE55" s="117">
        <v>1960</v>
      </c>
      <c r="BF55" s="50">
        <v>1304</v>
      </c>
      <c r="BG55" s="52" t="s">
        <v>33</v>
      </c>
      <c r="BH55" s="117">
        <v>2756</v>
      </c>
      <c r="BI55" s="50">
        <v>1163</v>
      </c>
      <c r="BJ55" s="117">
        <v>813</v>
      </c>
      <c r="BK55" s="50">
        <v>690</v>
      </c>
      <c r="BL55" s="117">
        <v>581</v>
      </c>
      <c r="BM55" s="50">
        <v>548</v>
      </c>
      <c r="BN55" s="117">
        <v>820</v>
      </c>
      <c r="BO55" s="50">
        <v>628</v>
      </c>
      <c r="BP55" s="117">
        <v>2185</v>
      </c>
      <c r="BQ55" s="50">
        <v>1140</v>
      </c>
      <c r="BR55" s="52" t="s">
        <v>33</v>
      </c>
      <c r="BS55" s="117">
        <v>13319</v>
      </c>
      <c r="BT55" s="50">
        <v>3082</v>
      </c>
      <c r="BU55" s="117">
        <v>643</v>
      </c>
      <c r="BV55" s="50">
        <v>637</v>
      </c>
      <c r="BW55" s="117">
        <v>30206</v>
      </c>
      <c r="BX55" s="50">
        <v>4599</v>
      </c>
      <c r="BY55" s="117">
        <v>1190755</v>
      </c>
      <c r="BZ55" s="50">
        <v>27271</v>
      </c>
      <c r="CA55" s="117">
        <v>503</v>
      </c>
      <c r="CB55" s="50">
        <v>461</v>
      </c>
      <c r="CC55" s="52" t="s">
        <v>33</v>
      </c>
      <c r="CD55" s="117">
        <v>13059</v>
      </c>
      <c r="CE55" s="50">
        <v>3321</v>
      </c>
      <c r="CF55" s="117">
        <v>1065</v>
      </c>
      <c r="CG55" s="50">
        <v>601</v>
      </c>
      <c r="CH55" s="117">
        <v>1970</v>
      </c>
      <c r="CI55" s="50">
        <v>1325</v>
      </c>
      <c r="CJ55" s="117">
        <v>14055</v>
      </c>
      <c r="CK55" s="50">
        <v>2649</v>
      </c>
      <c r="CL55" s="117">
        <v>1224</v>
      </c>
      <c r="CM55" s="50">
        <v>958</v>
      </c>
      <c r="CN55" s="52" t="s">
        <v>33</v>
      </c>
      <c r="CO55" s="117">
        <v>2281</v>
      </c>
      <c r="CP55" s="50">
        <v>1546</v>
      </c>
      <c r="CQ55" s="117">
        <v>25411</v>
      </c>
      <c r="CR55" s="50">
        <v>4771</v>
      </c>
      <c r="CS55" s="117">
        <v>0</v>
      </c>
      <c r="CT55" s="50">
        <v>287</v>
      </c>
      <c r="CU55" s="117">
        <v>8753</v>
      </c>
      <c r="CV55" s="50">
        <v>1809</v>
      </c>
      <c r="CW55" s="117">
        <v>12478</v>
      </c>
      <c r="CX55" s="50">
        <v>3202</v>
      </c>
      <c r="CY55" s="52" t="s">
        <v>33</v>
      </c>
      <c r="CZ55" s="117">
        <v>1427</v>
      </c>
      <c r="DA55" s="50">
        <v>932</v>
      </c>
      <c r="DB55" s="117">
        <v>2079</v>
      </c>
      <c r="DC55" s="50">
        <v>1318</v>
      </c>
      <c r="DD55" s="117">
        <v>33089</v>
      </c>
      <c r="DE55" s="50">
        <v>4675</v>
      </c>
      <c r="DF55" s="117">
        <v>3250</v>
      </c>
      <c r="DG55" s="50">
        <v>1500</v>
      </c>
      <c r="DH55" s="117">
        <v>4470</v>
      </c>
      <c r="DI55" s="50">
        <v>1936</v>
      </c>
      <c r="DJ55" s="52" t="s">
        <v>33</v>
      </c>
      <c r="DK55" s="117">
        <v>1901</v>
      </c>
      <c r="DL55" s="50">
        <v>1232</v>
      </c>
      <c r="DM55" s="117">
        <v>92</v>
      </c>
      <c r="DN55" s="50">
        <v>161</v>
      </c>
    </row>
    <row r="56" spans="1:118" x14ac:dyDescent="0.2">
      <c r="A56" s="52" t="s">
        <v>34</v>
      </c>
      <c r="B56" s="196">
        <f>INDEX($10:$10,1,MATCH($A56,$7:$7,0))-INDEX($E$12:$DN$77,MATCH($A56,$A$12:$A$77,0),MATCH($A56,$E$7:$DN$7,0))</f>
        <v>21057</v>
      </c>
      <c r="C56" s="196">
        <f t="shared" si="13"/>
        <v>22399</v>
      </c>
      <c r="D56" s="196">
        <f t="shared" si="14"/>
        <v>1342</v>
      </c>
      <c r="E56" s="117">
        <v>0</v>
      </c>
      <c r="F56" s="50">
        <v>203</v>
      </c>
      <c r="G56" s="117">
        <v>31</v>
      </c>
      <c r="H56" s="50">
        <v>39</v>
      </c>
      <c r="I56" s="117">
        <v>382</v>
      </c>
      <c r="J56" s="50">
        <v>295</v>
      </c>
      <c r="K56" s="117">
        <v>62</v>
      </c>
      <c r="L56" s="50">
        <v>118</v>
      </c>
      <c r="M56" s="117">
        <v>1340</v>
      </c>
      <c r="N56" s="50">
        <v>651</v>
      </c>
      <c r="O56" s="52" t="s">
        <v>34</v>
      </c>
      <c r="P56" s="117">
        <v>1367</v>
      </c>
      <c r="Q56" s="50">
        <v>847</v>
      </c>
      <c r="R56" s="117">
        <v>0</v>
      </c>
      <c r="S56" s="50">
        <v>203</v>
      </c>
      <c r="T56" s="117">
        <v>0</v>
      </c>
      <c r="U56" s="50">
        <v>203</v>
      </c>
      <c r="V56" s="117">
        <v>0</v>
      </c>
      <c r="W56" s="50">
        <v>203</v>
      </c>
      <c r="X56" s="117">
        <v>908</v>
      </c>
      <c r="Y56" s="50">
        <v>761</v>
      </c>
      <c r="Z56" s="52" t="s">
        <v>34</v>
      </c>
      <c r="AA56" s="117">
        <v>229</v>
      </c>
      <c r="AB56" s="50">
        <v>347</v>
      </c>
      <c r="AC56" s="117">
        <v>41</v>
      </c>
      <c r="AD56" s="50">
        <v>64</v>
      </c>
      <c r="AE56" s="117">
        <v>77</v>
      </c>
      <c r="AF56" s="50">
        <v>111</v>
      </c>
      <c r="AG56" s="117">
        <v>515</v>
      </c>
      <c r="AH56" s="50">
        <v>512</v>
      </c>
      <c r="AI56" s="117">
        <v>148</v>
      </c>
      <c r="AJ56" s="50">
        <v>152</v>
      </c>
      <c r="AK56" s="52" t="s">
        <v>34</v>
      </c>
      <c r="AL56" s="117">
        <v>166</v>
      </c>
      <c r="AM56" s="50">
        <v>193</v>
      </c>
      <c r="AN56" s="117">
        <v>254</v>
      </c>
      <c r="AO56" s="50">
        <v>291</v>
      </c>
      <c r="AP56" s="117">
        <v>0</v>
      </c>
      <c r="AQ56" s="50">
        <v>203</v>
      </c>
      <c r="AR56" s="117">
        <v>0</v>
      </c>
      <c r="AS56" s="50">
        <v>203</v>
      </c>
      <c r="AT56" s="117">
        <v>0</v>
      </c>
      <c r="AU56" s="50">
        <v>203</v>
      </c>
      <c r="AV56" s="52" t="s">
        <v>34</v>
      </c>
      <c r="AW56" s="117">
        <v>16</v>
      </c>
      <c r="AX56" s="50">
        <v>26</v>
      </c>
      <c r="AY56" s="117">
        <v>44</v>
      </c>
      <c r="AZ56" s="50">
        <v>73</v>
      </c>
      <c r="BA56" s="117">
        <v>145</v>
      </c>
      <c r="BB56" s="50">
        <v>186</v>
      </c>
      <c r="BC56" s="117">
        <v>8059</v>
      </c>
      <c r="BD56" s="50">
        <v>1619</v>
      </c>
      <c r="BE56" s="117">
        <v>44</v>
      </c>
      <c r="BF56" s="50">
        <v>73</v>
      </c>
      <c r="BG56" s="52" t="s">
        <v>34</v>
      </c>
      <c r="BH56" s="117">
        <v>347</v>
      </c>
      <c r="BI56" s="50">
        <v>400</v>
      </c>
      <c r="BJ56" s="117">
        <v>1119</v>
      </c>
      <c r="BK56" s="50">
        <v>634</v>
      </c>
      <c r="BL56" s="117">
        <v>423</v>
      </c>
      <c r="BM56" s="50">
        <v>308</v>
      </c>
      <c r="BN56" s="117">
        <v>457</v>
      </c>
      <c r="BO56" s="50">
        <v>400</v>
      </c>
      <c r="BP56" s="117">
        <v>0</v>
      </c>
      <c r="BQ56" s="50">
        <v>203</v>
      </c>
      <c r="BR56" s="52" t="s">
        <v>34</v>
      </c>
      <c r="BS56" s="117">
        <v>268</v>
      </c>
      <c r="BT56" s="50">
        <v>312</v>
      </c>
      <c r="BU56" s="117">
        <v>164</v>
      </c>
      <c r="BV56" s="50">
        <v>155</v>
      </c>
      <c r="BW56" s="117">
        <v>202</v>
      </c>
      <c r="BX56" s="50">
        <v>212</v>
      </c>
      <c r="BY56" s="117">
        <v>0</v>
      </c>
      <c r="BZ56" s="50">
        <v>203</v>
      </c>
      <c r="CA56" s="117">
        <v>80596</v>
      </c>
      <c r="CB56" s="50">
        <v>4993</v>
      </c>
      <c r="CC56" s="52" t="s">
        <v>34</v>
      </c>
      <c r="CD56" s="117">
        <v>73</v>
      </c>
      <c r="CE56" s="50">
        <v>118</v>
      </c>
      <c r="CF56" s="117">
        <v>0</v>
      </c>
      <c r="CG56" s="50">
        <v>203</v>
      </c>
      <c r="CH56" s="117">
        <v>151</v>
      </c>
      <c r="CI56" s="50">
        <v>181</v>
      </c>
      <c r="CJ56" s="117">
        <v>26</v>
      </c>
      <c r="CK56" s="50">
        <v>43</v>
      </c>
      <c r="CL56" s="117">
        <v>0</v>
      </c>
      <c r="CM56" s="50">
        <v>203</v>
      </c>
      <c r="CN56" s="52" t="s">
        <v>34</v>
      </c>
      <c r="CO56" s="117">
        <v>0</v>
      </c>
      <c r="CP56" s="50">
        <v>203</v>
      </c>
      <c r="CQ56" s="117">
        <v>0</v>
      </c>
      <c r="CR56" s="50">
        <v>203</v>
      </c>
      <c r="CS56" s="117">
        <v>2217</v>
      </c>
      <c r="CT56" s="50">
        <v>804</v>
      </c>
      <c r="CU56" s="117">
        <v>82</v>
      </c>
      <c r="CV56" s="50">
        <v>115</v>
      </c>
      <c r="CW56" s="117">
        <v>1452</v>
      </c>
      <c r="CX56" s="50">
        <v>945</v>
      </c>
      <c r="CY56" s="52" t="s">
        <v>34</v>
      </c>
      <c r="CZ56" s="117">
        <v>300</v>
      </c>
      <c r="DA56" s="50">
        <v>312</v>
      </c>
      <c r="DB56" s="117">
        <v>0</v>
      </c>
      <c r="DC56" s="50">
        <v>203</v>
      </c>
      <c r="DD56" s="117">
        <v>442</v>
      </c>
      <c r="DE56" s="50">
        <v>386</v>
      </c>
      <c r="DF56" s="117">
        <v>402</v>
      </c>
      <c r="DG56" s="50">
        <v>298</v>
      </c>
      <c r="DH56" s="117">
        <v>0</v>
      </c>
      <c r="DI56" s="50">
        <v>203</v>
      </c>
      <c r="DJ56" s="52" t="s">
        <v>34</v>
      </c>
      <c r="DK56" s="117">
        <v>286</v>
      </c>
      <c r="DL56" s="50">
        <v>270</v>
      </c>
      <c r="DM56" s="117">
        <v>160</v>
      </c>
      <c r="DN56" s="50">
        <v>192</v>
      </c>
    </row>
    <row r="57" spans="1:118" x14ac:dyDescent="0.2">
      <c r="A57" s="52"/>
      <c r="B57" s="52"/>
      <c r="C57" s="52"/>
      <c r="D57" s="52"/>
      <c r="E57" s="117"/>
      <c r="F57" s="50"/>
      <c r="G57" s="117"/>
      <c r="H57" s="50"/>
      <c r="I57" s="117"/>
      <c r="J57" s="50"/>
      <c r="K57" s="117"/>
      <c r="L57" s="50"/>
      <c r="M57" s="117"/>
      <c r="N57" s="50"/>
      <c r="O57" s="52"/>
      <c r="P57" s="117"/>
      <c r="Q57" s="50"/>
      <c r="R57" s="117"/>
      <c r="S57" s="50"/>
      <c r="T57" s="117"/>
      <c r="U57" s="50"/>
      <c r="V57" s="117"/>
      <c r="W57" s="50"/>
      <c r="X57" s="117"/>
      <c r="Y57" s="50"/>
      <c r="Z57" s="52"/>
      <c r="AA57" s="117"/>
      <c r="AB57" s="50"/>
      <c r="AC57" s="117"/>
      <c r="AD57" s="50"/>
      <c r="AE57" s="117"/>
      <c r="AF57" s="50"/>
      <c r="AG57" s="117"/>
      <c r="AH57" s="50"/>
      <c r="AI57" s="117"/>
      <c r="AJ57" s="50"/>
      <c r="AK57" s="52"/>
      <c r="AL57" s="117"/>
      <c r="AM57" s="50"/>
      <c r="AN57" s="117"/>
      <c r="AO57" s="50"/>
      <c r="AP57" s="117"/>
      <c r="AQ57" s="50"/>
      <c r="AR57" s="117"/>
      <c r="AS57" s="50"/>
      <c r="AT57" s="117"/>
      <c r="AU57" s="50"/>
      <c r="AV57" s="52"/>
      <c r="AW57" s="117"/>
      <c r="AX57" s="50"/>
      <c r="AY57" s="117"/>
      <c r="AZ57" s="50"/>
      <c r="BA57" s="117"/>
      <c r="BB57" s="50"/>
      <c r="BC57" s="117"/>
      <c r="BD57" s="50"/>
      <c r="BE57" s="117"/>
      <c r="BF57" s="50"/>
      <c r="BG57" s="52"/>
      <c r="BH57" s="117"/>
      <c r="BI57" s="50"/>
      <c r="BJ57" s="117"/>
      <c r="BK57" s="50"/>
      <c r="BL57" s="117"/>
      <c r="BM57" s="50"/>
      <c r="BN57" s="117"/>
      <c r="BO57" s="50"/>
      <c r="BP57" s="117"/>
      <c r="BQ57" s="50"/>
      <c r="BR57" s="52"/>
      <c r="BS57" s="117"/>
      <c r="BT57" s="50"/>
      <c r="BU57" s="117"/>
      <c r="BV57" s="50"/>
      <c r="BW57" s="117"/>
      <c r="BX57" s="50"/>
      <c r="BY57" s="117"/>
      <c r="BZ57" s="50"/>
      <c r="CA57" s="117"/>
      <c r="CB57" s="50"/>
      <c r="CC57" s="52"/>
      <c r="CD57" s="117"/>
      <c r="CE57" s="50"/>
      <c r="CF57" s="117"/>
      <c r="CG57" s="50"/>
      <c r="CH57" s="117"/>
      <c r="CI57" s="50"/>
      <c r="CJ57" s="117"/>
      <c r="CK57" s="50"/>
      <c r="CL57" s="117"/>
      <c r="CM57" s="50"/>
      <c r="CN57" s="52"/>
      <c r="CO57" s="117"/>
      <c r="CP57" s="50"/>
      <c r="CQ57" s="117"/>
      <c r="CR57" s="50"/>
      <c r="CS57" s="117"/>
      <c r="CT57" s="50"/>
      <c r="CU57" s="117"/>
      <c r="CV57" s="50"/>
      <c r="CW57" s="117"/>
      <c r="CX57" s="50"/>
      <c r="CY57" s="52"/>
      <c r="CZ57" s="117"/>
      <c r="DA57" s="50"/>
      <c r="DB57" s="117"/>
      <c r="DC57" s="50"/>
      <c r="DD57" s="117"/>
      <c r="DE57" s="50"/>
      <c r="DF57" s="117"/>
      <c r="DG57" s="50"/>
      <c r="DH57" s="117"/>
      <c r="DI57" s="50"/>
      <c r="DJ57" s="52"/>
      <c r="DK57" s="117"/>
      <c r="DL57" s="50"/>
      <c r="DM57" s="117"/>
      <c r="DN57" s="50"/>
    </row>
    <row r="58" spans="1:118" x14ac:dyDescent="0.2">
      <c r="A58" s="52" t="s">
        <v>35</v>
      </c>
      <c r="B58" s="196">
        <f>INDEX($10:$10,1,MATCH($A58,$7:$7,0))-INDEX($E$12:$DN$77,MATCH($A58,$A$12:$A$77,0),MATCH($A58,$E$7:$DN$7,0))</f>
        <v>213970</v>
      </c>
      <c r="C58" s="196">
        <f t="shared" ref="C58:C62" si="15">SUM(E58,G58,I58,K58,M58,P58,R58,T58,V58,X58,AA58,AC58,AE58,AG58,AI58,AL58,AN58,AP58,AR58,AT58,AW58,AY58,BA58,BC58,BE58,BH58,BJ58,BL58,BN58,BP58,BS58,BU58,BW58,BY58,CA58,CD58,CF58,CH58,CJ58,CL58,CO58,CQ58,CS58,CU58,CW58,CZ58,DB58,DD58,DF58,DH58,DK58,DM58)-INDEX($E$12:$DN$77,MATCH($A58,$A$12:$A$77,0),MATCH($A58,$E$7:$DN$7,0))</f>
        <v>189644</v>
      </c>
      <c r="D58" s="196">
        <f t="shared" ref="D58:D62" si="16">C58-B58</f>
        <v>-24326</v>
      </c>
      <c r="E58" s="117">
        <v>1544</v>
      </c>
      <c r="F58" s="50">
        <v>819</v>
      </c>
      <c r="G58" s="117">
        <v>1100</v>
      </c>
      <c r="H58" s="50">
        <v>1183</v>
      </c>
      <c r="I58" s="117">
        <v>3007</v>
      </c>
      <c r="J58" s="50">
        <v>1211</v>
      </c>
      <c r="K58" s="117">
        <v>435</v>
      </c>
      <c r="L58" s="50">
        <v>515</v>
      </c>
      <c r="M58" s="117">
        <v>12056</v>
      </c>
      <c r="N58" s="50">
        <v>2540</v>
      </c>
      <c r="O58" s="52" t="s">
        <v>35</v>
      </c>
      <c r="P58" s="117">
        <v>2448</v>
      </c>
      <c r="Q58" s="50">
        <v>1117</v>
      </c>
      <c r="R58" s="117">
        <v>784</v>
      </c>
      <c r="S58" s="50">
        <v>491</v>
      </c>
      <c r="T58" s="117">
        <v>310</v>
      </c>
      <c r="U58" s="50">
        <v>469</v>
      </c>
      <c r="V58" s="117">
        <v>599</v>
      </c>
      <c r="W58" s="50">
        <v>375</v>
      </c>
      <c r="X58" s="117">
        <v>16019</v>
      </c>
      <c r="Y58" s="50">
        <v>2524</v>
      </c>
      <c r="Z58" s="52" t="s">
        <v>35</v>
      </c>
      <c r="AA58" s="117">
        <v>6119</v>
      </c>
      <c r="AB58" s="50">
        <v>1692</v>
      </c>
      <c r="AC58" s="117">
        <v>199</v>
      </c>
      <c r="AD58" s="50">
        <v>179</v>
      </c>
      <c r="AE58" s="117">
        <v>182</v>
      </c>
      <c r="AF58" s="50">
        <v>222</v>
      </c>
      <c r="AG58" s="117">
        <v>9866</v>
      </c>
      <c r="AH58" s="50">
        <v>1915</v>
      </c>
      <c r="AI58" s="117">
        <v>12761</v>
      </c>
      <c r="AJ58" s="50">
        <v>2324</v>
      </c>
      <c r="AK58" s="52" t="s">
        <v>35</v>
      </c>
      <c r="AL58" s="117">
        <v>1679</v>
      </c>
      <c r="AM58" s="50">
        <v>1409</v>
      </c>
      <c r="AN58" s="117">
        <v>1221</v>
      </c>
      <c r="AO58" s="50">
        <v>670</v>
      </c>
      <c r="AP58" s="117">
        <v>13237</v>
      </c>
      <c r="AQ58" s="50">
        <v>2952</v>
      </c>
      <c r="AR58" s="117">
        <v>762</v>
      </c>
      <c r="AS58" s="50">
        <v>422</v>
      </c>
      <c r="AT58" s="117">
        <v>353</v>
      </c>
      <c r="AU58" s="50">
        <v>235</v>
      </c>
      <c r="AV58" s="52" t="s">
        <v>35</v>
      </c>
      <c r="AW58" s="117">
        <v>3618</v>
      </c>
      <c r="AX58" s="50">
        <v>1580</v>
      </c>
      <c r="AY58" s="117">
        <v>2392</v>
      </c>
      <c r="AZ58" s="50">
        <v>1103</v>
      </c>
      <c r="BA58" s="117">
        <v>15671</v>
      </c>
      <c r="BB58" s="50">
        <v>2682</v>
      </c>
      <c r="BC58" s="117">
        <v>1810</v>
      </c>
      <c r="BD58" s="50">
        <v>1184</v>
      </c>
      <c r="BE58" s="117">
        <v>951</v>
      </c>
      <c r="BF58" s="50">
        <v>913</v>
      </c>
      <c r="BG58" s="52" t="s">
        <v>35</v>
      </c>
      <c r="BH58" s="117">
        <v>3468</v>
      </c>
      <c r="BI58" s="50">
        <v>1103</v>
      </c>
      <c r="BJ58" s="117">
        <v>110</v>
      </c>
      <c r="BK58" s="50">
        <v>181</v>
      </c>
      <c r="BL58" s="117">
        <v>1545</v>
      </c>
      <c r="BM58" s="50">
        <v>984</v>
      </c>
      <c r="BN58" s="117">
        <v>1363</v>
      </c>
      <c r="BO58" s="50">
        <v>671</v>
      </c>
      <c r="BP58" s="117">
        <v>958</v>
      </c>
      <c r="BQ58" s="50">
        <v>669</v>
      </c>
      <c r="BR58" s="52" t="s">
        <v>35</v>
      </c>
      <c r="BS58" s="117">
        <v>3080</v>
      </c>
      <c r="BT58" s="50">
        <v>1691</v>
      </c>
      <c r="BU58" s="117">
        <v>754</v>
      </c>
      <c r="BV58" s="50">
        <v>611</v>
      </c>
      <c r="BW58" s="117">
        <v>6577</v>
      </c>
      <c r="BX58" s="50">
        <v>1771</v>
      </c>
      <c r="BY58" s="117">
        <v>6441</v>
      </c>
      <c r="BZ58" s="50">
        <v>1939</v>
      </c>
      <c r="CA58" s="117">
        <v>647</v>
      </c>
      <c r="CB58" s="50">
        <v>383</v>
      </c>
      <c r="CC58" s="52" t="s">
        <v>35</v>
      </c>
      <c r="CD58" s="117">
        <v>1517079</v>
      </c>
      <c r="CE58" s="50">
        <v>30309</v>
      </c>
      <c r="CF58" s="117">
        <v>823</v>
      </c>
      <c r="CG58" s="50">
        <v>470</v>
      </c>
      <c r="CH58" s="117">
        <v>2302</v>
      </c>
      <c r="CI58" s="50">
        <v>1733</v>
      </c>
      <c r="CJ58" s="117">
        <v>14516</v>
      </c>
      <c r="CK58" s="50">
        <v>3103</v>
      </c>
      <c r="CL58" s="117">
        <v>1747</v>
      </c>
      <c r="CM58" s="50">
        <v>1255</v>
      </c>
      <c r="CN58" s="52" t="s">
        <v>35</v>
      </c>
      <c r="CO58" s="117">
        <v>0</v>
      </c>
      <c r="CP58" s="50">
        <v>265</v>
      </c>
      <c r="CQ58" s="117">
        <v>3117</v>
      </c>
      <c r="CR58" s="50">
        <v>1773</v>
      </c>
      <c r="CS58" s="117">
        <v>73</v>
      </c>
      <c r="CT58" s="50">
        <v>123</v>
      </c>
      <c r="CU58" s="117">
        <v>5393</v>
      </c>
      <c r="CV58" s="50">
        <v>1578</v>
      </c>
      <c r="CW58" s="117">
        <v>9074</v>
      </c>
      <c r="CX58" s="50">
        <v>2771</v>
      </c>
      <c r="CY58" s="52" t="s">
        <v>35</v>
      </c>
      <c r="CZ58" s="117">
        <v>610</v>
      </c>
      <c r="DA58" s="50">
        <v>520</v>
      </c>
      <c r="DB58" s="117">
        <v>714</v>
      </c>
      <c r="DC58" s="50">
        <v>502</v>
      </c>
      <c r="DD58" s="117">
        <v>5506</v>
      </c>
      <c r="DE58" s="50">
        <v>1505</v>
      </c>
      <c r="DF58" s="117">
        <v>1410</v>
      </c>
      <c r="DG58" s="50">
        <v>678</v>
      </c>
      <c r="DH58" s="117">
        <v>7241</v>
      </c>
      <c r="DI58" s="50">
        <v>2113</v>
      </c>
      <c r="DJ58" s="52" t="s">
        <v>35</v>
      </c>
      <c r="DK58" s="117">
        <v>2415</v>
      </c>
      <c r="DL58" s="50">
        <v>1157</v>
      </c>
      <c r="DM58" s="117">
        <v>637</v>
      </c>
      <c r="DN58" s="50">
        <v>599</v>
      </c>
    </row>
    <row r="59" spans="1:118" x14ac:dyDescent="0.2">
      <c r="A59" s="52" t="s">
        <v>36</v>
      </c>
      <c r="B59" s="196">
        <f>INDEX($10:$10,1,MATCH($A59,$7:$7,0))-INDEX($E$12:$DN$77,MATCH($A59,$A$12:$A$77,0),MATCH($A59,$E$7:$DN$7,0))</f>
        <v>90415</v>
      </c>
      <c r="C59" s="196">
        <f t="shared" si="15"/>
        <v>121274</v>
      </c>
      <c r="D59" s="196">
        <f t="shared" si="16"/>
        <v>30859</v>
      </c>
      <c r="E59" s="117">
        <v>744</v>
      </c>
      <c r="F59" s="50">
        <v>703</v>
      </c>
      <c r="G59" s="117">
        <v>1496</v>
      </c>
      <c r="H59" s="50">
        <v>1020</v>
      </c>
      <c r="I59" s="117">
        <v>4193</v>
      </c>
      <c r="J59" s="50">
        <v>1503</v>
      </c>
      <c r="K59" s="117">
        <v>7690</v>
      </c>
      <c r="L59" s="50">
        <v>1710</v>
      </c>
      <c r="M59" s="117">
        <v>15936</v>
      </c>
      <c r="N59" s="50">
        <v>4097</v>
      </c>
      <c r="O59" s="52" t="s">
        <v>36</v>
      </c>
      <c r="P59" s="117">
        <v>5671</v>
      </c>
      <c r="Q59" s="50">
        <v>2275</v>
      </c>
      <c r="R59" s="117">
        <v>0</v>
      </c>
      <c r="S59" s="50">
        <v>246</v>
      </c>
      <c r="T59" s="117">
        <v>0</v>
      </c>
      <c r="U59" s="50">
        <v>246</v>
      </c>
      <c r="V59" s="117">
        <v>48</v>
      </c>
      <c r="W59" s="50">
        <v>80</v>
      </c>
      <c r="X59" s="117">
        <v>3485</v>
      </c>
      <c r="Y59" s="50">
        <v>1129</v>
      </c>
      <c r="Z59" s="52" t="s">
        <v>36</v>
      </c>
      <c r="AA59" s="117">
        <v>3084</v>
      </c>
      <c r="AB59" s="50">
        <v>1637</v>
      </c>
      <c r="AC59" s="117">
        <v>599</v>
      </c>
      <c r="AD59" s="50">
        <v>522</v>
      </c>
      <c r="AE59" s="117">
        <v>68</v>
      </c>
      <c r="AF59" s="50">
        <v>117</v>
      </c>
      <c r="AG59" s="117">
        <v>2896</v>
      </c>
      <c r="AH59" s="50">
        <v>1476</v>
      </c>
      <c r="AI59" s="117">
        <v>2249</v>
      </c>
      <c r="AJ59" s="50">
        <v>1468</v>
      </c>
      <c r="AK59" s="52" t="s">
        <v>36</v>
      </c>
      <c r="AL59" s="117">
        <v>159</v>
      </c>
      <c r="AM59" s="50">
        <v>160</v>
      </c>
      <c r="AN59" s="117">
        <v>7584</v>
      </c>
      <c r="AO59" s="50">
        <v>1694</v>
      </c>
      <c r="AP59" s="117">
        <v>178</v>
      </c>
      <c r="AQ59" s="50">
        <v>171</v>
      </c>
      <c r="AR59" s="117">
        <v>1207</v>
      </c>
      <c r="AS59" s="50">
        <v>695</v>
      </c>
      <c r="AT59" s="117">
        <v>107</v>
      </c>
      <c r="AU59" s="50">
        <v>125</v>
      </c>
      <c r="AV59" s="52" t="s">
        <v>36</v>
      </c>
      <c r="AW59" s="117">
        <v>1329</v>
      </c>
      <c r="AX59" s="50">
        <v>1156</v>
      </c>
      <c r="AY59" s="117">
        <v>569</v>
      </c>
      <c r="AZ59" s="50">
        <v>449</v>
      </c>
      <c r="BA59" s="117">
        <v>544</v>
      </c>
      <c r="BB59" s="50">
        <v>365</v>
      </c>
      <c r="BC59" s="117">
        <v>768</v>
      </c>
      <c r="BD59" s="50">
        <v>664</v>
      </c>
      <c r="BE59" s="117">
        <v>935</v>
      </c>
      <c r="BF59" s="50">
        <v>546</v>
      </c>
      <c r="BG59" s="52" t="s">
        <v>36</v>
      </c>
      <c r="BH59" s="117">
        <v>7386</v>
      </c>
      <c r="BI59" s="50">
        <v>3070</v>
      </c>
      <c r="BJ59" s="117">
        <v>889</v>
      </c>
      <c r="BK59" s="50">
        <v>554</v>
      </c>
      <c r="BL59" s="117">
        <v>968</v>
      </c>
      <c r="BM59" s="50">
        <v>682</v>
      </c>
      <c r="BN59" s="117">
        <v>1280</v>
      </c>
      <c r="BO59" s="50">
        <v>972</v>
      </c>
      <c r="BP59" s="117">
        <v>0</v>
      </c>
      <c r="BQ59" s="50">
        <v>246</v>
      </c>
      <c r="BR59" s="52" t="s">
        <v>36</v>
      </c>
      <c r="BS59" s="117">
        <v>423</v>
      </c>
      <c r="BT59" s="50">
        <v>497</v>
      </c>
      <c r="BU59" s="117">
        <v>3509</v>
      </c>
      <c r="BV59" s="50">
        <v>1299</v>
      </c>
      <c r="BW59" s="117">
        <v>1791</v>
      </c>
      <c r="BX59" s="50">
        <v>880</v>
      </c>
      <c r="BY59" s="117">
        <v>1652</v>
      </c>
      <c r="BZ59" s="50">
        <v>936</v>
      </c>
      <c r="CA59" s="117">
        <v>159</v>
      </c>
      <c r="CB59" s="50">
        <v>163</v>
      </c>
      <c r="CC59" s="52" t="s">
        <v>36</v>
      </c>
      <c r="CD59" s="117">
        <v>2698</v>
      </c>
      <c r="CE59" s="50">
        <v>1126</v>
      </c>
      <c r="CF59" s="117">
        <v>575954</v>
      </c>
      <c r="CG59" s="50">
        <v>19041</v>
      </c>
      <c r="CH59" s="117">
        <v>414</v>
      </c>
      <c r="CI59" s="50">
        <v>399</v>
      </c>
      <c r="CJ59" s="117">
        <v>1568</v>
      </c>
      <c r="CK59" s="50">
        <v>966</v>
      </c>
      <c r="CL59" s="117">
        <v>106</v>
      </c>
      <c r="CM59" s="50">
        <v>187</v>
      </c>
      <c r="CN59" s="52" t="s">
        <v>36</v>
      </c>
      <c r="CO59" s="117">
        <v>0</v>
      </c>
      <c r="CP59" s="50">
        <v>246</v>
      </c>
      <c r="CQ59" s="117">
        <v>818</v>
      </c>
      <c r="CR59" s="50">
        <v>667</v>
      </c>
      <c r="CS59" s="117">
        <v>365</v>
      </c>
      <c r="CT59" s="50">
        <v>318</v>
      </c>
      <c r="CU59" s="117">
        <v>1399</v>
      </c>
      <c r="CV59" s="50">
        <v>810</v>
      </c>
      <c r="CW59" s="117">
        <v>27538</v>
      </c>
      <c r="CX59" s="50">
        <v>3284</v>
      </c>
      <c r="CY59" s="52" t="s">
        <v>36</v>
      </c>
      <c r="CZ59" s="117">
        <v>992</v>
      </c>
      <c r="DA59" s="50">
        <v>555</v>
      </c>
      <c r="DB59" s="117">
        <v>375</v>
      </c>
      <c r="DC59" s="50">
        <v>606</v>
      </c>
      <c r="DD59" s="117">
        <v>1877</v>
      </c>
      <c r="DE59" s="50">
        <v>886</v>
      </c>
      <c r="DF59" s="117">
        <v>2285</v>
      </c>
      <c r="DG59" s="50">
        <v>1276</v>
      </c>
      <c r="DH59" s="117">
        <v>260</v>
      </c>
      <c r="DI59" s="50">
        <v>228</v>
      </c>
      <c r="DJ59" s="52" t="s">
        <v>36</v>
      </c>
      <c r="DK59" s="117">
        <v>772</v>
      </c>
      <c r="DL59" s="50">
        <v>502</v>
      </c>
      <c r="DM59" s="117">
        <v>211</v>
      </c>
      <c r="DN59" s="50">
        <v>206</v>
      </c>
    </row>
    <row r="60" spans="1:118" x14ac:dyDescent="0.2">
      <c r="A60" s="52" t="s">
        <v>37</v>
      </c>
      <c r="B60" s="196">
        <f>INDEX($10:$10,1,MATCH($A60,$7:$7,0))-INDEX($E$12:$DN$77,MATCH($A60,$A$12:$A$77,0),MATCH($A60,$E$7:$DN$7,0))</f>
        <v>107398</v>
      </c>
      <c r="C60" s="196">
        <f t="shared" si="15"/>
        <v>125508</v>
      </c>
      <c r="D60" s="196">
        <f t="shared" si="16"/>
        <v>18110</v>
      </c>
      <c r="E60" s="117">
        <v>889</v>
      </c>
      <c r="F60" s="50">
        <v>674</v>
      </c>
      <c r="G60" s="117">
        <v>3029</v>
      </c>
      <c r="H60" s="50">
        <v>1278</v>
      </c>
      <c r="I60" s="117">
        <v>7024</v>
      </c>
      <c r="J60" s="50">
        <v>2055</v>
      </c>
      <c r="K60" s="117">
        <v>425</v>
      </c>
      <c r="L60" s="50">
        <v>396</v>
      </c>
      <c r="M60" s="117">
        <v>35942</v>
      </c>
      <c r="N60" s="50">
        <v>4657</v>
      </c>
      <c r="O60" s="52" t="s">
        <v>37</v>
      </c>
      <c r="P60" s="117">
        <v>3479</v>
      </c>
      <c r="Q60" s="50">
        <v>1201</v>
      </c>
      <c r="R60" s="117">
        <v>309</v>
      </c>
      <c r="S60" s="50">
        <v>236</v>
      </c>
      <c r="T60" s="117">
        <v>55</v>
      </c>
      <c r="U60" s="50">
        <v>93</v>
      </c>
      <c r="V60" s="117">
        <v>269</v>
      </c>
      <c r="W60" s="50">
        <v>347</v>
      </c>
      <c r="X60" s="117">
        <v>1623</v>
      </c>
      <c r="Y60" s="50">
        <v>1132</v>
      </c>
      <c r="Z60" s="52" t="s">
        <v>37</v>
      </c>
      <c r="AA60" s="117">
        <v>1167</v>
      </c>
      <c r="AB60" s="50">
        <v>751</v>
      </c>
      <c r="AC60" s="117">
        <v>2040</v>
      </c>
      <c r="AD60" s="50">
        <v>952</v>
      </c>
      <c r="AE60" s="117">
        <v>7495</v>
      </c>
      <c r="AF60" s="50">
        <v>1968</v>
      </c>
      <c r="AG60" s="117">
        <v>1065</v>
      </c>
      <c r="AH60" s="50">
        <v>521</v>
      </c>
      <c r="AI60" s="117">
        <v>1068</v>
      </c>
      <c r="AJ60" s="50">
        <v>1532</v>
      </c>
      <c r="AK60" s="52" t="s">
        <v>37</v>
      </c>
      <c r="AL60" s="117">
        <v>356</v>
      </c>
      <c r="AM60" s="50">
        <v>359</v>
      </c>
      <c r="AN60" s="117">
        <v>1810</v>
      </c>
      <c r="AO60" s="50">
        <v>1125</v>
      </c>
      <c r="AP60" s="117">
        <v>159</v>
      </c>
      <c r="AQ60" s="50">
        <v>190</v>
      </c>
      <c r="AR60" s="117">
        <v>302</v>
      </c>
      <c r="AS60" s="50">
        <v>311</v>
      </c>
      <c r="AT60" s="117">
        <v>337</v>
      </c>
      <c r="AU60" s="50">
        <v>390</v>
      </c>
      <c r="AV60" s="52" t="s">
        <v>37</v>
      </c>
      <c r="AW60" s="117">
        <v>458</v>
      </c>
      <c r="AX60" s="50">
        <v>496</v>
      </c>
      <c r="AY60" s="117">
        <v>1823</v>
      </c>
      <c r="AZ60" s="50">
        <v>1099</v>
      </c>
      <c r="BA60" s="117">
        <v>2157</v>
      </c>
      <c r="BB60" s="50">
        <v>1302</v>
      </c>
      <c r="BC60" s="117">
        <v>1320</v>
      </c>
      <c r="BD60" s="50">
        <v>751</v>
      </c>
      <c r="BE60" s="117">
        <v>232</v>
      </c>
      <c r="BF60" s="50">
        <v>376</v>
      </c>
      <c r="BG60" s="52" t="s">
        <v>37</v>
      </c>
      <c r="BH60" s="117">
        <v>751</v>
      </c>
      <c r="BI60" s="50">
        <v>567</v>
      </c>
      <c r="BJ60" s="117">
        <v>1610</v>
      </c>
      <c r="BK60" s="50">
        <v>883</v>
      </c>
      <c r="BL60" s="117">
        <v>284</v>
      </c>
      <c r="BM60" s="50">
        <v>221</v>
      </c>
      <c r="BN60" s="117">
        <v>3658</v>
      </c>
      <c r="BO60" s="50">
        <v>1152</v>
      </c>
      <c r="BP60" s="117">
        <v>161</v>
      </c>
      <c r="BQ60" s="50">
        <v>268</v>
      </c>
      <c r="BR60" s="52" t="s">
        <v>37</v>
      </c>
      <c r="BS60" s="117">
        <v>460</v>
      </c>
      <c r="BT60" s="50">
        <v>410</v>
      </c>
      <c r="BU60" s="117">
        <v>1800</v>
      </c>
      <c r="BV60" s="50">
        <v>882</v>
      </c>
      <c r="BW60" s="117">
        <v>1813</v>
      </c>
      <c r="BX60" s="50">
        <v>671</v>
      </c>
      <c r="BY60" s="117">
        <v>1344</v>
      </c>
      <c r="BZ60" s="50">
        <v>1216</v>
      </c>
      <c r="CA60" s="117">
        <v>0</v>
      </c>
      <c r="CB60" s="50">
        <v>273</v>
      </c>
      <c r="CC60" s="52" t="s">
        <v>37</v>
      </c>
      <c r="CD60" s="117">
        <v>1140</v>
      </c>
      <c r="CE60" s="50">
        <v>524</v>
      </c>
      <c r="CF60" s="117">
        <v>1040</v>
      </c>
      <c r="CG60" s="50">
        <v>639</v>
      </c>
      <c r="CH60" s="117">
        <v>553295</v>
      </c>
      <c r="CI60" s="50">
        <v>17800</v>
      </c>
      <c r="CJ60" s="117">
        <v>1912</v>
      </c>
      <c r="CK60" s="50">
        <v>1048</v>
      </c>
      <c r="CL60" s="117">
        <v>0</v>
      </c>
      <c r="CM60" s="50">
        <v>273</v>
      </c>
      <c r="CN60" s="52" t="s">
        <v>37</v>
      </c>
      <c r="CO60" s="117">
        <v>73</v>
      </c>
      <c r="CP60" s="50">
        <v>128</v>
      </c>
      <c r="CQ60" s="117">
        <v>77</v>
      </c>
      <c r="CR60" s="50">
        <v>124</v>
      </c>
      <c r="CS60" s="117">
        <v>146</v>
      </c>
      <c r="CT60" s="50">
        <v>235</v>
      </c>
      <c r="CU60" s="117">
        <v>1931</v>
      </c>
      <c r="CV60" s="50">
        <v>1379</v>
      </c>
      <c r="CW60" s="117">
        <v>2696</v>
      </c>
      <c r="CX60" s="50">
        <v>1060</v>
      </c>
      <c r="CY60" s="52" t="s">
        <v>37</v>
      </c>
      <c r="CZ60" s="117">
        <v>2135</v>
      </c>
      <c r="DA60" s="50">
        <v>860</v>
      </c>
      <c r="DB60" s="117">
        <v>282</v>
      </c>
      <c r="DC60" s="50">
        <v>306</v>
      </c>
      <c r="DD60" s="117">
        <v>3051</v>
      </c>
      <c r="DE60" s="50">
        <v>1595</v>
      </c>
      <c r="DF60" s="117">
        <v>23144</v>
      </c>
      <c r="DG60" s="50">
        <v>2923</v>
      </c>
      <c r="DH60" s="117">
        <v>0</v>
      </c>
      <c r="DI60" s="50">
        <v>273</v>
      </c>
      <c r="DJ60" s="52" t="s">
        <v>37</v>
      </c>
      <c r="DK60" s="117">
        <v>317</v>
      </c>
      <c r="DL60" s="50">
        <v>273</v>
      </c>
      <c r="DM60" s="117">
        <v>850</v>
      </c>
      <c r="DN60" s="50">
        <v>571</v>
      </c>
    </row>
    <row r="61" spans="1:118" x14ac:dyDescent="0.2">
      <c r="A61" s="52" t="s">
        <v>38</v>
      </c>
      <c r="B61" s="196">
        <f>INDEX($10:$10,1,MATCH($A61,$7:$7,0))-INDEX($E$12:$DN$77,MATCH($A61,$A$12:$A$77,0),MATCH($A61,$E$7:$DN$7,0))</f>
        <v>243822</v>
      </c>
      <c r="C61" s="196">
        <f t="shared" si="15"/>
        <v>266861</v>
      </c>
      <c r="D61" s="196">
        <f t="shared" si="16"/>
        <v>23039</v>
      </c>
      <c r="E61" s="117">
        <v>861</v>
      </c>
      <c r="F61" s="50">
        <v>718</v>
      </c>
      <c r="G61" s="117">
        <v>1063</v>
      </c>
      <c r="H61" s="50">
        <v>847</v>
      </c>
      <c r="I61" s="117">
        <v>4251</v>
      </c>
      <c r="J61" s="50">
        <v>1413</v>
      </c>
      <c r="K61" s="117">
        <v>2428</v>
      </c>
      <c r="L61" s="50">
        <v>1834</v>
      </c>
      <c r="M61" s="117">
        <v>11173</v>
      </c>
      <c r="N61" s="50">
        <v>2615</v>
      </c>
      <c r="O61" s="52" t="s">
        <v>38</v>
      </c>
      <c r="P61" s="117">
        <v>1288</v>
      </c>
      <c r="Q61" s="50">
        <v>611</v>
      </c>
      <c r="R61" s="117">
        <v>4962</v>
      </c>
      <c r="S61" s="50">
        <v>1347</v>
      </c>
      <c r="T61" s="117">
        <v>7970</v>
      </c>
      <c r="U61" s="50">
        <v>1789</v>
      </c>
      <c r="V61" s="117">
        <v>653</v>
      </c>
      <c r="W61" s="50">
        <v>326</v>
      </c>
      <c r="X61" s="117">
        <v>13564</v>
      </c>
      <c r="Y61" s="50">
        <v>2506</v>
      </c>
      <c r="Z61" s="52" t="s">
        <v>38</v>
      </c>
      <c r="AA61" s="117">
        <v>6493</v>
      </c>
      <c r="AB61" s="50">
        <v>1696</v>
      </c>
      <c r="AC61" s="117">
        <v>870</v>
      </c>
      <c r="AD61" s="50">
        <v>849</v>
      </c>
      <c r="AE61" s="117">
        <v>48</v>
      </c>
      <c r="AF61" s="50">
        <v>64</v>
      </c>
      <c r="AG61" s="117">
        <v>5432</v>
      </c>
      <c r="AH61" s="50">
        <v>1878</v>
      </c>
      <c r="AI61" s="117">
        <v>3907</v>
      </c>
      <c r="AJ61" s="50">
        <v>1905</v>
      </c>
      <c r="AK61" s="52" t="s">
        <v>38</v>
      </c>
      <c r="AL61" s="117">
        <v>817</v>
      </c>
      <c r="AM61" s="50">
        <v>496</v>
      </c>
      <c r="AN61" s="117">
        <v>767</v>
      </c>
      <c r="AO61" s="50">
        <v>495</v>
      </c>
      <c r="AP61" s="117">
        <v>2998</v>
      </c>
      <c r="AQ61" s="50">
        <v>1727</v>
      </c>
      <c r="AR61" s="117">
        <v>1869</v>
      </c>
      <c r="AS61" s="50">
        <v>865</v>
      </c>
      <c r="AT61" s="117">
        <v>1450</v>
      </c>
      <c r="AU61" s="50">
        <v>1246</v>
      </c>
      <c r="AV61" s="52" t="s">
        <v>38</v>
      </c>
      <c r="AW61" s="117">
        <v>21147</v>
      </c>
      <c r="AX61" s="50">
        <v>3037</v>
      </c>
      <c r="AY61" s="117">
        <v>7057</v>
      </c>
      <c r="AZ61" s="50">
        <v>1456</v>
      </c>
      <c r="BA61" s="117">
        <v>3820</v>
      </c>
      <c r="BB61" s="50">
        <v>1151</v>
      </c>
      <c r="BC61" s="117">
        <v>2431</v>
      </c>
      <c r="BD61" s="50">
        <v>1411</v>
      </c>
      <c r="BE61" s="117">
        <v>431</v>
      </c>
      <c r="BF61" s="50">
        <v>390</v>
      </c>
      <c r="BG61" s="52" t="s">
        <v>38</v>
      </c>
      <c r="BH61" s="117">
        <v>1174</v>
      </c>
      <c r="BI61" s="50">
        <v>628</v>
      </c>
      <c r="BJ61" s="117">
        <v>401</v>
      </c>
      <c r="BK61" s="50">
        <v>457</v>
      </c>
      <c r="BL61" s="117">
        <v>1909</v>
      </c>
      <c r="BM61" s="50">
        <v>1757</v>
      </c>
      <c r="BN61" s="117">
        <v>2016</v>
      </c>
      <c r="BO61" s="50">
        <v>1198</v>
      </c>
      <c r="BP61" s="117">
        <v>1766</v>
      </c>
      <c r="BQ61" s="50">
        <v>869</v>
      </c>
      <c r="BR61" s="52" t="s">
        <v>38</v>
      </c>
      <c r="BS61" s="117">
        <v>39867</v>
      </c>
      <c r="BT61" s="50">
        <v>4249</v>
      </c>
      <c r="BU61" s="117">
        <v>475</v>
      </c>
      <c r="BV61" s="50">
        <v>355</v>
      </c>
      <c r="BW61" s="117">
        <v>47476</v>
      </c>
      <c r="BX61" s="50">
        <v>4774</v>
      </c>
      <c r="BY61" s="117">
        <v>7891</v>
      </c>
      <c r="BZ61" s="50">
        <v>2004</v>
      </c>
      <c r="CA61" s="117">
        <v>251</v>
      </c>
      <c r="CB61" s="50">
        <v>314</v>
      </c>
      <c r="CC61" s="52" t="s">
        <v>38</v>
      </c>
      <c r="CD61" s="117">
        <v>12037</v>
      </c>
      <c r="CE61" s="50">
        <v>2586</v>
      </c>
      <c r="CF61" s="117">
        <v>891</v>
      </c>
      <c r="CG61" s="50">
        <v>584</v>
      </c>
      <c r="CH61" s="117">
        <v>849</v>
      </c>
      <c r="CI61" s="50">
        <v>424</v>
      </c>
      <c r="CJ61" s="117">
        <v>1265210</v>
      </c>
      <c r="CK61" s="50">
        <v>27546</v>
      </c>
      <c r="CL61" s="117">
        <v>5988</v>
      </c>
      <c r="CM61" s="50">
        <v>2310</v>
      </c>
      <c r="CN61" s="52" t="s">
        <v>38</v>
      </c>
      <c r="CO61" s="117">
        <v>936</v>
      </c>
      <c r="CP61" s="50">
        <v>611</v>
      </c>
      <c r="CQ61" s="117">
        <v>2874</v>
      </c>
      <c r="CR61" s="50">
        <v>1439</v>
      </c>
      <c r="CS61" s="117">
        <v>162</v>
      </c>
      <c r="CT61" s="50">
        <v>204</v>
      </c>
      <c r="CU61" s="117">
        <v>2332</v>
      </c>
      <c r="CV61" s="50">
        <v>1048</v>
      </c>
      <c r="CW61" s="117">
        <v>7471</v>
      </c>
      <c r="CX61" s="50">
        <v>2526</v>
      </c>
      <c r="CY61" s="52" t="s">
        <v>38</v>
      </c>
      <c r="CZ61" s="117">
        <v>452</v>
      </c>
      <c r="DA61" s="50">
        <v>323</v>
      </c>
      <c r="DB61" s="117">
        <v>492</v>
      </c>
      <c r="DC61" s="50">
        <v>342</v>
      </c>
      <c r="DD61" s="117">
        <v>12913</v>
      </c>
      <c r="DE61" s="50">
        <v>2770</v>
      </c>
      <c r="DF61" s="117">
        <v>2257</v>
      </c>
      <c r="DG61" s="50">
        <v>898</v>
      </c>
      <c r="DH61" s="117">
        <v>3918</v>
      </c>
      <c r="DI61" s="50">
        <v>1806</v>
      </c>
      <c r="DJ61" s="52" t="s">
        <v>38</v>
      </c>
      <c r="DK61" s="117">
        <v>1768</v>
      </c>
      <c r="DL61" s="50">
        <v>962</v>
      </c>
      <c r="DM61" s="117">
        <v>545</v>
      </c>
      <c r="DN61" s="50">
        <v>504</v>
      </c>
    </row>
    <row r="62" spans="1:118" x14ac:dyDescent="0.2">
      <c r="A62" s="52" t="s">
        <v>39</v>
      </c>
      <c r="B62" s="196">
        <f>INDEX($10:$10,1,MATCH($A62,$7:$7,0))-INDEX($E$12:$DN$77,MATCH($A62,$A$12:$A$77,0),MATCH($A62,$E$7:$DN$7,0))</f>
        <v>60388</v>
      </c>
      <c r="C62" s="196">
        <f t="shared" si="15"/>
        <v>29136</v>
      </c>
      <c r="D62" s="196">
        <f t="shared" si="16"/>
        <v>-31252</v>
      </c>
      <c r="E62" s="117">
        <v>121</v>
      </c>
      <c r="F62" s="50">
        <v>141</v>
      </c>
      <c r="G62" s="117">
        <v>0</v>
      </c>
      <c r="H62" s="50">
        <v>283</v>
      </c>
      <c r="I62" s="117">
        <v>27</v>
      </c>
      <c r="J62" s="50">
        <v>45</v>
      </c>
      <c r="K62" s="117">
        <v>0</v>
      </c>
      <c r="L62" s="50">
        <v>283</v>
      </c>
      <c r="M62" s="117">
        <v>1459</v>
      </c>
      <c r="N62" s="50">
        <v>1192</v>
      </c>
      <c r="O62" s="52" t="s">
        <v>39</v>
      </c>
      <c r="P62" s="117">
        <v>82</v>
      </c>
      <c r="Q62" s="50">
        <v>140</v>
      </c>
      <c r="R62" s="117">
        <v>2463</v>
      </c>
      <c r="S62" s="50">
        <v>1121</v>
      </c>
      <c r="T62" s="117">
        <v>60</v>
      </c>
      <c r="U62" s="50">
        <v>103</v>
      </c>
      <c r="V62" s="117">
        <v>409</v>
      </c>
      <c r="W62" s="50">
        <v>508</v>
      </c>
      <c r="X62" s="117">
        <v>6187</v>
      </c>
      <c r="Y62" s="50">
        <v>1741</v>
      </c>
      <c r="Z62" s="52" t="s">
        <v>39</v>
      </c>
      <c r="AA62" s="117">
        <v>971</v>
      </c>
      <c r="AB62" s="50">
        <v>640</v>
      </c>
      <c r="AC62" s="117">
        <v>0</v>
      </c>
      <c r="AD62" s="50">
        <v>283</v>
      </c>
      <c r="AE62" s="117">
        <v>89</v>
      </c>
      <c r="AF62" s="50">
        <v>72</v>
      </c>
      <c r="AG62" s="117">
        <v>686</v>
      </c>
      <c r="AH62" s="50">
        <v>404</v>
      </c>
      <c r="AI62" s="117">
        <v>0</v>
      </c>
      <c r="AJ62" s="50">
        <v>283</v>
      </c>
      <c r="AK62" s="52" t="s">
        <v>39</v>
      </c>
      <c r="AL62" s="117">
        <v>0</v>
      </c>
      <c r="AM62" s="50">
        <v>283</v>
      </c>
      <c r="AN62" s="117">
        <v>0</v>
      </c>
      <c r="AO62" s="50">
        <v>283</v>
      </c>
      <c r="AP62" s="117">
        <v>118</v>
      </c>
      <c r="AQ62" s="50">
        <v>182</v>
      </c>
      <c r="AR62" s="117">
        <v>68</v>
      </c>
      <c r="AS62" s="50">
        <v>110</v>
      </c>
      <c r="AT62" s="117">
        <v>0</v>
      </c>
      <c r="AU62" s="50">
        <v>283</v>
      </c>
      <c r="AV62" s="52" t="s">
        <v>39</v>
      </c>
      <c r="AW62" s="117">
        <v>417</v>
      </c>
      <c r="AX62" s="50">
        <v>431</v>
      </c>
      <c r="AY62" s="117">
        <v>3077</v>
      </c>
      <c r="AZ62" s="50">
        <v>1196</v>
      </c>
      <c r="BA62" s="117">
        <v>275</v>
      </c>
      <c r="BB62" s="50">
        <v>380</v>
      </c>
      <c r="BC62" s="117">
        <v>0</v>
      </c>
      <c r="BD62" s="50">
        <v>283</v>
      </c>
      <c r="BE62" s="117">
        <v>0</v>
      </c>
      <c r="BF62" s="50">
        <v>283</v>
      </c>
      <c r="BG62" s="52" t="s">
        <v>39</v>
      </c>
      <c r="BH62" s="117">
        <v>138</v>
      </c>
      <c r="BI62" s="50">
        <v>209</v>
      </c>
      <c r="BJ62" s="117">
        <v>0</v>
      </c>
      <c r="BK62" s="50">
        <v>283</v>
      </c>
      <c r="BL62" s="117">
        <v>0</v>
      </c>
      <c r="BM62" s="50">
        <v>283</v>
      </c>
      <c r="BN62" s="117">
        <v>0</v>
      </c>
      <c r="BO62" s="50">
        <v>283</v>
      </c>
      <c r="BP62" s="117">
        <v>0</v>
      </c>
      <c r="BQ62" s="50">
        <v>283</v>
      </c>
      <c r="BR62" s="52" t="s">
        <v>39</v>
      </c>
      <c r="BS62" s="117">
        <v>3249</v>
      </c>
      <c r="BT62" s="50">
        <v>1501</v>
      </c>
      <c r="BU62" s="117">
        <v>0</v>
      </c>
      <c r="BV62" s="50">
        <v>283</v>
      </c>
      <c r="BW62" s="117">
        <v>5069</v>
      </c>
      <c r="BX62" s="50">
        <v>1273</v>
      </c>
      <c r="BY62" s="117">
        <v>56</v>
      </c>
      <c r="BZ62" s="50">
        <v>97</v>
      </c>
      <c r="CA62" s="117">
        <v>0</v>
      </c>
      <c r="CB62" s="50">
        <v>283</v>
      </c>
      <c r="CC62" s="52" t="s">
        <v>39</v>
      </c>
      <c r="CD62" s="117">
        <v>0</v>
      </c>
      <c r="CE62" s="50">
        <v>283</v>
      </c>
      <c r="CF62" s="117">
        <v>0</v>
      </c>
      <c r="CG62" s="50">
        <v>283</v>
      </c>
      <c r="CH62" s="117">
        <v>242</v>
      </c>
      <c r="CI62" s="50">
        <v>295</v>
      </c>
      <c r="CJ62" s="117">
        <v>1358</v>
      </c>
      <c r="CK62" s="50">
        <v>785</v>
      </c>
      <c r="CL62" s="117">
        <v>270481</v>
      </c>
      <c r="CM62" s="50">
        <v>12527</v>
      </c>
      <c r="CN62" s="52" t="s">
        <v>39</v>
      </c>
      <c r="CO62" s="117">
        <v>210</v>
      </c>
      <c r="CP62" s="50">
        <v>198</v>
      </c>
      <c r="CQ62" s="117">
        <v>0</v>
      </c>
      <c r="CR62" s="50">
        <v>283</v>
      </c>
      <c r="CS62" s="117">
        <v>0</v>
      </c>
      <c r="CT62" s="50">
        <v>283</v>
      </c>
      <c r="CU62" s="117">
        <v>0</v>
      </c>
      <c r="CV62" s="50">
        <v>283</v>
      </c>
      <c r="CW62" s="117">
        <v>1655</v>
      </c>
      <c r="CX62" s="50">
        <v>1086</v>
      </c>
      <c r="CY62" s="52" t="s">
        <v>39</v>
      </c>
      <c r="CZ62" s="117">
        <v>0</v>
      </c>
      <c r="DA62" s="50">
        <v>283</v>
      </c>
      <c r="DB62" s="117">
        <v>0</v>
      </c>
      <c r="DC62" s="50">
        <v>283</v>
      </c>
      <c r="DD62" s="117">
        <v>171</v>
      </c>
      <c r="DE62" s="50">
        <v>209</v>
      </c>
      <c r="DF62" s="117">
        <v>205</v>
      </c>
      <c r="DG62" s="50">
        <v>336</v>
      </c>
      <c r="DH62" s="117">
        <v>0</v>
      </c>
      <c r="DI62" s="50">
        <v>283</v>
      </c>
      <c r="DJ62" s="52" t="s">
        <v>39</v>
      </c>
      <c r="DK62" s="117">
        <v>274</v>
      </c>
      <c r="DL62" s="50">
        <v>337</v>
      </c>
      <c r="DM62" s="117">
        <v>0</v>
      </c>
      <c r="DN62" s="50">
        <v>283</v>
      </c>
    </row>
    <row r="63" spans="1:118" x14ac:dyDescent="0.2">
      <c r="A63" s="52"/>
      <c r="B63" s="52"/>
      <c r="C63" s="52"/>
      <c r="D63" s="52"/>
      <c r="E63" s="117"/>
      <c r="F63" s="50"/>
      <c r="G63" s="117"/>
      <c r="H63" s="50"/>
      <c r="I63" s="117"/>
      <c r="J63" s="50"/>
      <c r="K63" s="117"/>
      <c r="L63" s="50"/>
      <c r="M63" s="117"/>
      <c r="N63" s="50"/>
      <c r="O63" s="52"/>
      <c r="P63" s="117"/>
      <c r="Q63" s="50"/>
      <c r="R63" s="117"/>
      <c r="S63" s="50"/>
      <c r="T63" s="117"/>
      <c r="U63" s="50"/>
      <c r="V63" s="117"/>
      <c r="W63" s="50"/>
      <c r="X63" s="117"/>
      <c r="Y63" s="50"/>
      <c r="Z63" s="52"/>
      <c r="AA63" s="117"/>
      <c r="AB63" s="50"/>
      <c r="AC63" s="117"/>
      <c r="AD63" s="50"/>
      <c r="AE63" s="117"/>
      <c r="AF63" s="50"/>
      <c r="AG63" s="117"/>
      <c r="AH63" s="50"/>
      <c r="AI63" s="117"/>
      <c r="AJ63" s="50"/>
      <c r="AK63" s="52"/>
      <c r="AL63" s="117"/>
      <c r="AM63" s="50"/>
      <c r="AN63" s="117"/>
      <c r="AO63" s="50"/>
      <c r="AP63" s="117"/>
      <c r="AQ63" s="50"/>
      <c r="AR63" s="117"/>
      <c r="AS63" s="50"/>
      <c r="AT63" s="117"/>
      <c r="AU63" s="50"/>
      <c r="AV63" s="52"/>
      <c r="AW63" s="117"/>
      <c r="AX63" s="50"/>
      <c r="AY63" s="117"/>
      <c r="AZ63" s="50"/>
      <c r="BA63" s="117"/>
      <c r="BB63" s="50"/>
      <c r="BC63" s="117"/>
      <c r="BD63" s="50"/>
      <c r="BE63" s="117"/>
      <c r="BF63" s="50"/>
      <c r="BG63" s="52"/>
      <c r="BH63" s="117"/>
      <c r="BI63" s="50"/>
      <c r="BJ63" s="117"/>
      <c r="BK63" s="50"/>
      <c r="BL63" s="117"/>
      <c r="BM63" s="50"/>
      <c r="BN63" s="117"/>
      <c r="BO63" s="50"/>
      <c r="BP63" s="117"/>
      <c r="BQ63" s="50"/>
      <c r="BR63" s="52"/>
      <c r="BS63" s="117"/>
      <c r="BT63" s="50"/>
      <c r="BU63" s="117"/>
      <c r="BV63" s="50"/>
      <c r="BW63" s="117"/>
      <c r="BX63" s="50"/>
      <c r="BY63" s="117"/>
      <c r="BZ63" s="50"/>
      <c r="CA63" s="117"/>
      <c r="CB63" s="50"/>
      <c r="CC63" s="52"/>
      <c r="CD63" s="117"/>
      <c r="CE63" s="50"/>
      <c r="CF63" s="117"/>
      <c r="CG63" s="50"/>
      <c r="CH63" s="117"/>
      <c r="CI63" s="50"/>
      <c r="CJ63" s="117"/>
      <c r="CK63" s="50"/>
      <c r="CL63" s="117"/>
      <c r="CM63" s="50"/>
      <c r="CN63" s="52"/>
      <c r="CO63" s="117"/>
      <c r="CP63" s="50"/>
      <c r="CQ63" s="117"/>
      <c r="CR63" s="50"/>
      <c r="CS63" s="117"/>
      <c r="CT63" s="50"/>
      <c r="CU63" s="117"/>
      <c r="CV63" s="50"/>
      <c r="CW63" s="117"/>
      <c r="CX63" s="50"/>
      <c r="CY63" s="52"/>
      <c r="CZ63" s="117"/>
      <c r="DA63" s="50"/>
      <c r="DB63" s="117"/>
      <c r="DC63" s="50"/>
      <c r="DD63" s="117"/>
      <c r="DE63" s="50"/>
      <c r="DF63" s="117"/>
      <c r="DG63" s="50"/>
      <c r="DH63" s="117"/>
      <c r="DI63" s="50"/>
      <c r="DJ63" s="52"/>
      <c r="DK63" s="117"/>
      <c r="DL63" s="50"/>
      <c r="DM63" s="117"/>
      <c r="DN63" s="50"/>
    </row>
    <row r="64" spans="1:118" x14ac:dyDescent="0.2">
      <c r="A64" s="52" t="s">
        <v>40</v>
      </c>
      <c r="B64" s="196">
        <f>INDEX($10:$10,1,MATCH($A64,$7:$7,0))-INDEX($E$12:$DN$77,MATCH($A64,$A$12:$A$77,0),MATCH($A64,$E$7:$DN$7,0))</f>
        <v>36726</v>
      </c>
      <c r="C64" s="196">
        <f t="shared" ref="C64:C68" si="17">SUM(E64,G64,I64,K64,M64,P64,R64,T64,V64,X64,AA64,AC64,AE64,AG64,AI64,AL64,AN64,AP64,AR64,AT64,AW64,AY64,BA64,BC64,BE64,BH64,BJ64,BL64,BN64,BP64,BS64,BU64,BW64,BY64,CA64,CD64,CF64,CH64,CJ64,CL64,CO64,CQ64,CS64,CU64,CW64,CZ64,DB64,DD64,DF64,DH64,DK64,DM64)-INDEX($E$12:$DN$77,MATCH($A64,$A$12:$A$77,0),MATCH($A64,$E$7:$DN$7,0))</f>
        <v>34392</v>
      </c>
      <c r="D64" s="196">
        <f t="shared" ref="D64:D68" si="18">C64-B64</f>
        <v>-2334</v>
      </c>
      <c r="E64" s="117">
        <v>0</v>
      </c>
      <c r="F64" s="50">
        <v>285</v>
      </c>
      <c r="G64" s="117">
        <v>158</v>
      </c>
      <c r="H64" s="50">
        <v>258</v>
      </c>
      <c r="I64" s="117">
        <v>137</v>
      </c>
      <c r="J64" s="50">
        <v>168</v>
      </c>
      <c r="K64" s="117">
        <v>0</v>
      </c>
      <c r="L64" s="50">
        <v>285</v>
      </c>
      <c r="M64" s="117">
        <v>1243</v>
      </c>
      <c r="N64" s="50">
        <v>681</v>
      </c>
      <c r="O64" s="52" t="s">
        <v>40</v>
      </c>
      <c r="P64" s="117">
        <v>0</v>
      </c>
      <c r="Q64" s="50">
        <v>285</v>
      </c>
      <c r="R64" s="117">
        <v>2396</v>
      </c>
      <c r="S64" s="50">
        <v>766</v>
      </c>
      <c r="T64" s="117">
        <v>74</v>
      </c>
      <c r="U64" s="50">
        <v>122</v>
      </c>
      <c r="V64" s="117">
        <v>377</v>
      </c>
      <c r="W64" s="50">
        <v>558</v>
      </c>
      <c r="X64" s="117">
        <v>2703</v>
      </c>
      <c r="Y64" s="50">
        <v>1216</v>
      </c>
      <c r="Z64" s="52" t="s">
        <v>40</v>
      </c>
      <c r="AA64" s="117">
        <v>306</v>
      </c>
      <c r="AB64" s="50">
        <v>350</v>
      </c>
      <c r="AC64" s="117">
        <v>246</v>
      </c>
      <c r="AD64" s="50">
        <v>355</v>
      </c>
      <c r="AE64" s="117">
        <v>0</v>
      </c>
      <c r="AF64" s="50">
        <v>285</v>
      </c>
      <c r="AG64" s="117">
        <v>167</v>
      </c>
      <c r="AH64" s="50">
        <v>193</v>
      </c>
      <c r="AI64" s="117">
        <v>134</v>
      </c>
      <c r="AJ64" s="50">
        <v>170</v>
      </c>
      <c r="AK64" s="52" t="s">
        <v>40</v>
      </c>
      <c r="AL64" s="117">
        <v>81</v>
      </c>
      <c r="AM64" s="50">
        <v>134</v>
      </c>
      <c r="AN64" s="117">
        <v>0</v>
      </c>
      <c r="AO64" s="50">
        <v>285</v>
      </c>
      <c r="AP64" s="117">
        <v>214</v>
      </c>
      <c r="AQ64" s="50">
        <v>200</v>
      </c>
      <c r="AR64" s="117">
        <v>253</v>
      </c>
      <c r="AS64" s="50">
        <v>365</v>
      </c>
      <c r="AT64" s="117">
        <v>235</v>
      </c>
      <c r="AU64" s="50">
        <v>234</v>
      </c>
      <c r="AV64" s="52" t="s">
        <v>40</v>
      </c>
      <c r="AW64" s="117">
        <v>428</v>
      </c>
      <c r="AX64" s="50">
        <v>336</v>
      </c>
      <c r="AY64" s="117">
        <v>9638</v>
      </c>
      <c r="AZ64" s="50">
        <v>2457</v>
      </c>
      <c r="BA64" s="117">
        <v>538</v>
      </c>
      <c r="BB64" s="50">
        <v>692</v>
      </c>
      <c r="BC64" s="117">
        <v>128</v>
      </c>
      <c r="BD64" s="50">
        <v>208</v>
      </c>
      <c r="BE64" s="117">
        <v>0</v>
      </c>
      <c r="BF64" s="50">
        <v>285</v>
      </c>
      <c r="BG64" s="52" t="s">
        <v>40</v>
      </c>
      <c r="BH64" s="117">
        <v>346</v>
      </c>
      <c r="BI64" s="50">
        <v>428</v>
      </c>
      <c r="BJ64" s="117">
        <v>0</v>
      </c>
      <c r="BK64" s="50">
        <v>285</v>
      </c>
      <c r="BL64" s="117">
        <v>0</v>
      </c>
      <c r="BM64" s="50">
        <v>285</v>
      </c>
      <c r="BN64" s="117">
        <v>143</v>
      </c>
      <c r="BO64" s="50">
        <v>240</v>
      </c>
      <c r="BP64" s="117">
        <v>625</v>
      </c>
      <c r="BQ64" s="50">
        <v>363</v>
      </c>
      <c r="BR64" s="52" t="s">
        <v>40</v>
      </c>
      <c r="BS64" s="117">
        <v>3008</v>
      </c>
      <c r="BT64" s="50">
        <v>1419</v>
      </c>
      <c r="BU64" s="117">
        <v>176</v>
      </c>
      <c r="BV64" s="50">
        <v>213</v>
      </c>
      <c r="BW64" s="117">
        <v>4479</v>
      </c>
      <c r="BX64" s="50">
        <v>1369</v>
      </c>
      <c r="BY64" s="117">
        <v>1758</v>
      </c>
      <c r="BZ64" s="50">
        <v>1171</v>
      </c>
      <c r="CA64" s="117">
        <v>0</v>
      </c>
      <c r="CB64" s="50">
        <v>285</v>
      </c>
      <c r="CC64" s="52" t="s">
        <v>40</v>
      </c>
      <c r="CD64" s="117">
        <v>560</v>
      </c>
      <c r="CE64" s="50">
        <v>661</v>
      </c>
      <c r="CF64" s="117">
        <v>0</v>
      </c>
      <c r="CG64" s="50">
        <v>285</v>
      </c>
      <c r="CH64" s="117">
        <v>55</v>
      </c>
      <c r="CI64" s="50">
        <v>88</v>
      </c>
      <c r="CJ64" s="117">
        <v>1201</v>
      </c>
      <c r="CK64" s="50">
        <v>596</v>
      </c>
      <c r="CL64" s="117">
        <v>239</v>
      </c>
      <c r="CM64" s="50">
        <v>291</v>
      </c>
      <c r="CN64" s="52" t="s">
        <v>40</v>
      </c>
      <c r="CO64" s="117">
        <v>99928</v>
      </c>
      <c r="CP64" s="50">
        <v>8998</v>
      </c>
      <c r="CQ64" s="117">
        <v>638</v>
      </c>
      <c r="CR64" s="50">
        <v>533</v>
      </c>
      <c r="CS64" s="117">
        <v>78</v>
      </c>
      <c r="CT64" s="50">
        <v>128</v>
      </c>
      <c r="CU64" s="117">
        <v>251</v>
      </c>
      <c r="CV64" s="50">
        <v>235</v>
      </c>
      <c r="CW64" s="117">
        <v>51</v>
      </c>
      <c r="CX64" s="50">
        <v>95</v>
      </c>
      <c r="CY64" s="52" t="s">
        <v>40</v>
      </c>
      <c r="CZ64" s="117">
        <v>78</v>
      </c>
      <c r="DA64" s="50">
        <v>127</v>
      </c>
      <c r="DB64" s="117">
        <v>428</v>
      </c>
      <c r="DC64" s="50">
        <v>307</v>
      </c>
      <c r="DD64" s="117">
        <v>490</v>
      </c>
      <c r="DE64" s="50">
        <v>334</v>
      </c>
      <c r="DF64" s="117">
        <v>300</v>
      </c>
      <c r="DG64" s="50">
        <v>303</v>
      </c>
      <c r="DH64" s="117">
        <v>32</v>
      </c>
      <c r="DI64" s="50">
        <v>54</v>
      </c>
      <c r="DJ64" s="52" t="s">
        <v>40</v>
      </c>
      <c r="DK64" s="117">
        <v>0</v>
      </c>
      <c r="DL64" s="50">
        <v>285</v>
      </c>
      <c r="DM64" s="117">
        <v>0</v>
      </c>
      <c r="DN64" s="50">
        <v>285</v>
      </c>
    </row>
    <row r="65" spans="1:118" x14ac:dyDescent="0.2">
      <c r="A65" s="52" t="s">
        <v>41</v>
      </c>
      <c r="B65" s="196">
        <f>INDEX($10:$10,1,MATCH($A65,$7:$7,0))-INDEX($E$12:$DN$77,MATCH($A65,$A$12:$A$77,0),MATCH($A65,$E$7:$DN$7,0))</f>
        <v>101277</v>
      </c>
      <c r="C65" s="196">
        <f t="shared" si="17"/>
        <v>174350</v>
      </c>
      <c r="D65" s="196">
        <f t="shared" si="18"/>
        <v>73073</v>
      </c>
      <c r="E65" s="117">
        <v>2337</v>
      </c>
      <c r="F65" s="50">
        <v>689</v>
      </c>
      <c r="G65" s="117">
        <v>507</v>
      </c>
      <c r="H65" s="50">
        <v>404</v>
      </c>
      <c r="I65" s="117">
        <v>1090</v>
      </c>
      <c r="J65" s="50">
        <v>462</v>
      </c>
      <c r="K65" s="117">
        <v>741</v>
      </c>
      <c r="L65" s="50">
        <v>503</v>
      </c>
      <c r="M65" s="117">
        <v>7583</v>
      </c>
      <c r="N65" s="50">
        <v>2133</v>
      </c>
      <c r="O65" s="52" t="s">
        <v>41</v>
      </c>
      <c r="P65" s="117">
        <v>1486</v>
      </c>
      <c r="Q65" s="50">
        <v>752</v>
      </c>
      <c r="R65" s="117">
        <v>2562</v>
      </c>
      <c r="S65" s="50">
        <v>1255</v>
      </c>
      <c r="T65" s="117">
        <v>616</v>
      </c>
      <c r="U65" s="50">
        <v>483</v>
      </c>
      <c r="V65" s="117">
        <v>2229</v>
      </c>
      <c r="W65" s="50">
        <v>1920</v>
      </c>
      <c r="X65" s="117">
        <v>18756</v>
      </c>
      <c r="Y65" s="50">
        <v>3719</v>
      </c>
      <c r="Z65" s="52" t="s">
        <v>41</v>
      </c>
      <c r="AA65" s="117">
        <v>17307</v>
      </c>
      <c r="AB65" s="50">
        <v>3546</v>
      </c>
      <c r="AC65" s="117">
        <v>1861</v>
      </c>
      <c r="AD65" s="50">
        <v>1340</v>
      </c>
      <c r="AE65" s="117">
        <v>303</v>
      </c>
      <c r="AF65" s="50">
        <v>228</v>
      </c>
      <c r="AG65" s="117">
        <v>3988</v>
      </c>
      <c r="AH65" s="50">
        <v>1884</v>
      </c>
      <c r="AI65" s="117">
        <v>1531</v>
      </c>
      <c r="AJ65" s="50">
        <v>849</v>
      </c>
      <c r="AK65" s="52" t="s">
        <v>41</v>
      </c>
      <c r="AL65" s="117">
        <v>718</v>
      </c>
      <c r="AM65" s="50">
        <v>735</v>
      </c>
      <c r="AN65" s="117">
        <v>709</v>
      </c>
      <c r="AO65" s="50">
        <v>454</v>
      </c>
      <c r="AP65" s="117">
        <v>2462</v>
      </c>
      <c r="AQ65" s="50">
        <v>1248</v>
      </c>
      <c r="AR65" s="117">
        <v>1628</v>
      </c>
      <c r="AS65" s="50">
        <v>670</v>
      </c>
      <c r="AT65" s="117">
        <v>575</v>
      </c>
      <c r="AU65" s="50">
        <v>435</v>
      </c>
      <c r="AV65" s="52" t="s">
        <v>41</v>
      </c>
      <c r="AW65" s="117">
        <v>5577</v>
      </c>
      <c r="AX65" s="50">
        <v>1731</v>
      </c>
      <c r="AY65" s="117">
        <v>3019</v>
      </c>
      <c r="AZ65" s="50">
        <v>2044</v>
      </c>
      <c r="BA65" s="117">
        <v>4280</v>
      </c>
      <c r="BB65" s="50">
        <v>1685</v>
      </c>
      <c r="BC65" s="117">
        <v>534</v>
      </c>
      <c r="BD65" s="50">
        <v>338</v>
      </c>
      <c r="BE65" s="117">
        <v>2737</v>
      </c>
      <c r="BF65" s="50">
        <v>1759</v>
      </c>
      <c r="BG65" s="52" t="s">
        <v>41</v>
      </c>
      <c r="BH65" s="117">
        <v>2323</v>
      </c>
      <c r="BI65" s="50">
        <v>985</v>
      </c>
      <c r="BJ65" s="117">
        <v>234</v>
      </c>
      <c r="BK65" s="50">
        <v>206</v>
      </c>
      <c r="BL65" s="117">
        <v>285</v>
      </c>
      <c r="BM65" s="50">
        <v>245</v>
      </c>
      <c r="BN65" s="117">
        <v>1325</v>
      </c>
      <c r="BO65" s="50">
        <v>1074</v>
      </c>
      <c r="BP65" s="117">
        <v>667</v>
      </c>
      <c r="BQ65" s="50">
        <v>588</v>
      </c>
      <c r="BR65" s="52" t="s">
        <v>41</v>
      </c>
      <c r="BS65" s="117">
        <v>5132</v>
      </c>
      <c r="BT65" s="50">
        <v>2074</v>
      </c>
      <c r="BU65" s="117">
        <v>379</v>
      </c>
      <c r="BV65" s="50">
        <v>284</v>
      </c>
      <c r="BW65" s="117">
        <v>9593</v>
      </c>
      <c r="BX65" s="50">
        <v>2721</v>
      </c>
      <c r="BY65" s="117">
        <v>31367</v>
      </c>
      <c r="BZ65" s="50">
        <v>4575</v>
      </c>
      <c r="CA65" s="117">
        <v>66</v>
      </c>
      <c r="CB65" s="50">
        <v>109</v>
      </c>
      <c r="CC65" s="52" t="s">
        <v>41</v>
      </c>
      <c r="CD65" s="117">
        <v>4892</v>
      </c>
      <c r="CE65" s="50">
        <v>1468</v>
      </c>
      <c r="CF65" s="117">
        <v>692</v>
      </c>
      <c r="CG65" s="50">
        <v>456</v>
      </c>
      <c r="CH65" s="117">
        <v>1713</v>
      </c>
      <c r="CI65" s="50">
        <v>1995</v>
      </c>
      <c r="CJ65" s="117">
        <v>3768</v>
      </c>
      <c r="CK65" s="50">
        <v>1079</v>
      </c>
      <c r="CL65" s="117">
        <v>767</v>
      </c>
      <c r="CM65" s="50">
        <v>450</v>
      </c>
      <c r="CN65" s="52" t="s">
        <v>41</v>
      </c>
      <c r="CO65" s="117">
        <v>304</v>
      </c>
      <c r="CP65" s="50">
        <v>333</v>
      </c>
      <c r="CQ65" s="117">
        <v>500277</v>
      </c>
      <c r="CR65" s="50">
        <v>20455</v>
      </c>
      <c r="CS65" s="117">
        <v>717</v>
      </c>
      <c r="CT65" s="50">
        <v>795</v>
      </c>
      <c r="CU65" s="117">
        <v>5640</v>
      </c>
      <c r="CV65" s="50">
        <v>2155</v>
      </c>
      <c r="CW65" s="117">
        <v>6999</v>
      </c>
      <c r="CX65" s="50">
        <v>2331</v>
      </c>
      <c r="CY65" s="52" t="s">
        <v>41</v>
      </c>
      <c r="CZ65" s="117">
        <v>300</v>
      </c>
      <c r="DA65" s="50">
        <v>261</v>
      </c>
      <c r="DB65" s="117">
        <v>73</v>
      </c>
      <c r="DC65" s="50">
        <v>120</v>
      </c>
      <c r="DD65" s="117">
        <v>8131</v>
      </c>
      <c r="DE65" s="50">
        <v>2538</v>
      </c>
      <c r="DF65" s="117">
        <v>829</v>
      </c>
      <c r="DG65" s="50">
        <v>635</v>
      </c>
      <c r="DH65" s="117">
        <v>1869</v>
      </c>
      <c r="DI65" s="50">
        <v>1114</v>
      </c>
      <c r="DJ65" s="52" t="s">
        <v>41</v>
      </c>
      <c r="DK65" s="117">
        <v>917</v>
      </c>
      <c r="DL65" s="50">
        <v>561</v>
      </c>
      <c r="DM65" s="117">
        <v>232</v>
      </c>
      <c r="DN65" s="50">
        <v>337</v>
      </c>
    </row>
    <row r="66" spans="1:118" x14ac:dyDescent="0.2">
      <c r="A66" s="52" t="s">
        <v>42</v>
      </c>
      <c r="B66" s="196">
        <f>INDEX($10:$10,1,MATCH($A66,$7:$7,0))-INDEX($E$12:$DN$77,MATCH($A66,$A$12:$A$77,0),MATCH($A66,$E$7:$DN$7,0))</f>
        <v>23402</v>
      </c>
      <c r="C66" s="196">
        <f t="shared" si="17"/>
        <v>27684</v>
      </c>
      <c r="D66" s="196">
        <f t="shared" si="18"/>
        <v>4282</v>
      </c>
      <c r="E66" s="117">
        <v>135</v>
      </c>
      <c r="F66" s="50">
        <v>238</v>
      </c>
      <c r="G66" s="117">
        <v>86</v>
      </c>
      <c r="H66" s="50">
        <v>96</v>
      </c>
      <c r="I66" s="117">
        <v>1037</v>
      </c>
      <c r="J66" s="50">
        <v>680</v>
      </c>
      <c r="K66" s="117">
        <v>246</v>
      </c>
      <c r="L66" s="50">
        <v>265</v>
      </c>
      <c r="M66" s="117">
        <v>1529</v>
      </c>
      <c r="N66" s="50">
        <v>767</v>
      </c>
      <c r="O66" s="52" t="s">
        <v>42</v>
      </c>
      <c r="P66" s="117">
        <v>641</v>
      </c>
      <c r="Q66" s="50">
        <v>330</v>
      </c>
      <c r="R66" s="117">
        <v>0</v>
      </c>
      <c r="S66" s="50">
        <v>221</v>
      </c>
      <c r="T66" s="117">
        <v>0</v>
      </c>
      <c r="U66" s="50">
        <v>221</v>
      </c>
      <c r="V66" s="117">
        <v>53</v>
      </c>
      <c r="W66" s="50">
        <v>92</v>
      </c>
      <c r="X66" s="117">
        <v>1056</v>
      </c>
      <c r="Y66" s="50">
        <v>884</v>
      </c>
      <c r="Z66" s="52" t="s">
        <v>42</v>
      </c>
      <c r="AA66" s="117">
        <v>673</v>
      </c>
      <c r="AB66" s="50">
        <v>966</v>
      </c>
      <c r="AC66" s="117">
        <v>106</v>
      </c>
      <c r="AD66" s="50">
        <v>146</v>
      </c>
      <c r="AE66" s="117">
        <v>0</v>
      </c>
      <c r="AF66" s="50">
        <v>221</v>
      </c>
      <c r="AG66" s="117">
        <v>638</v>
      </c>
      <c r="AH66" s="50">
        <v>526</v>
      </c>
      <c r="AI66" s="117">
        <v>0</v>
      </c>
      <c r="AJ66" s="50">
        <v>221</v>
      </c>
      <c r="AK66" s="52" t="s">
        <v>42</v>
      </c>
      <c r="AL66" s="117">
        <v>2515</v>
      </c>
      <c r="AM66" s="50">
        <v>1028</v>
      </c>
      <c r="AN66" s="117">
        <v>457</v>
      </c>
      <c r="AO66" s="50">
        <v>464</v>
      </c>
      <c r="AP66" s="117">
        <v>60</v>
      </c>
      <c r="AQ66" s="50">
        <v>112</v>
      </c>
      <c r="AR66" s="117">
        <v>650</v>
      </c>
      <c r="AS66" s="50">
        <v>814</v>
      </c>
      <c r="AT66" s="117">
        <v>0</v>
      </c>
      <c r="AU66" s="50">
        <v>221</v>
      </c>
      <c r="AV66" s="52" t="s">
        <v>42</v>
      </c>
      <c r="AW66" s="117">
        <v>60</v>
      </c>
      <c r="AX66" s="50">
        <v>100</v>
      </c>
      <c r="AY66" s="117">
        <v>113</v>
      </c>
      <c r="AZ66" s="50">
        <v>134</v>
      </c>
      <c r="BA66" s="117">
        <v>278</v>
      </c>
      <c r="BB66" s="50">
        <v>305</v>
      </c>
      <c r="BC66" s="117">
        <v>2007</v>
      </c>
      <c r="BD66" s="50">
        <v>589</v>
      </c>
      <c r="BE66" s="117">
        <v>437</v>
      </c>
      <c r="BF66" s="50">
        <v>606</v>
      </c>
      <c r="BG66" s="52" t="s">
        <v>42</v>
      </c>
      <c r="BH66" s="117">
        <v>240</v>
      </c>
      <c r="BI66" s="50">
        <v>283</v>
      </c>
      <c r="BJ66" s="117">
        <v>180</v>
      </c>
      <c r="BK66" s="50">
        <v>234</v>
      </c>
      <c r="BL66" s="117">
        <v>3855</v>
      </c>
      <c r="BM66" s="50">
        <v>1707</v>
      </c>
      <c r="BN66" s="117">
        <v>724</v>
      </c>
      <c r="BO66" s="50">
        <v>643</v>
      </c>
      <c r="BP66" s="117">
        <v>0</v>
      </c>
      <c r="BQ66" s="50">
        <v>221</v>
      </c>
      <c r="BR66" s="52" t="s">
        <v>42</v>
      </c>
      <c r="BS66" s="117">
        <v>90</v>
      </c>
      <c r="BT66" s="50">
        <v>150</v>
      </c>
      <c r="BU66" s="117">
        <v>1068</v>
      </c>
      <c r="BV66" s="50">
        <v>1410</v>
      </c>
      <c r="BW66" s="117">
        <v>299</v>
      </c>
      <c r="BX66" s="50">
        <v>315</v>
      </c>
      <c r="BY66" s="117">
        <v>841</v>
      </c>
      <c r="BZ66" s="50">
        <v>731</v>
      </c>
      <c r="CA66" s="117">
        <v>1832</v>
      </c>
      <c r="CB66" s="50">
        <v>769</v>
      </c>
      <c r="CC66" s="52" t="s">
        <v>42</v>
      </c>
      <c r="CD66" s="117">
        <v>407</v>
      </c>
      <c r="CE66" s="50">
        <v>548</v>
      </c>
      <c r="CF66" s="117">
        <v>90</v>
      </c>
      <c r="CG66" s="50">
        <v>122</v>
      </c>
      <c r="CH66" s="117">
        <v>118</v>
      </c>
      <c r="CI66" s="50">
        <v>123</v>
      </c>
      <c r="CJ66" s="117">
        <v>112</v>
      </c>
      <c r="CK66" s="50">
        <v>108</v>
      </c>
      <c r="CL66" s="117">
        <v>336</v>
      </c>
      <c r="CM66" s="50">
        <v>329</v>
      </c>
      <c r="CN66" s="52" t="s">
        <v>42</v>
      </c>
      <c r="CO66" s="117">
        <v>67</v>
      </c>
      <c r="CP66" s="50">
        <v>111</v>
      </c>
      <c r="CQ66" s="117">
        <v>200</v>
      </c>
      <c r="CR66" s="50">
        <v>190</v>
      </c>
      <c r="CS66" s="117">
        <v>97554</v>
      </c>
      <c r="CT66" s="50">
        <v>6179</v>
      </c>
      <c r="CU66" s="117">
        <v>97</v>
      </c>
      <c r="CV66" s="50">
        <v>162</v>
      </c>
      <c r="CW66" s="117">
        <v>1233</v>
      </c>
      <c r="CX66" s="50">
        <v>658</v>
      </c>
      <c r="CY66" s="52" t="s">
        <v>42</v>
      </c>
      <c r="CZ66" s="117">
        <v>267</v>
      </c>
      <c r="DA66" s="50">
        <v>373</v>
      </c>
      <c r="DB66" s="117">
        <v>0</v>
      </c>
      <c r="DC66" s="50">
        <v>221</v>
      </c>
      <c r="DD66" s="117">
        <v>180</v>
      </c>
      <c r="DE66" s="50">
        <v>168</v>
      </c>
      <c r="DF66" s="117">
        <v>910</v>
      </c>
      <c r="DG66" s="50">
        <v>1009</v>
      </c>
      <c r="DH66" s="117">
        <v>0</v>
      </c>
      <c r="DI66" s="50">
        <v>221</v>
      </c>
      <c r="DJ66" s="52" t="s">
        <v>42</v>
      </c>
      <c r="DK66" s="117">
        <v>732</v>
      </c>
      <c r="DL66" s="50">
        <v>555</v>
      </c>
      <c r="DM66" s="117">
        <v>1029</v>
      </c>
      <c r="DN66" s="50">
        <v>817</v>
      </c>
    </row>
    <row r="67" spans="1:118" x14ac:dyDescent="0.2">
      <c r="A67" s="52" t="s">
        <v>43</v>
      </c>
      <c r="B67" s="196">
        <f>INDEX($10:$10,1,MATCH($A67,$7:$7,0))-INDEX($E$12:$DN$77,MATCH($A67,$A$12:$A$77,0),MATCH($A67,$E$7:$DN$7,0))</f>
        <v>162700</v>
      </c>
      <c r="C67" s="196">
        <f t="shared" si="17"/>
        <v>187022</v>
      </c>
      <c r="D67" s="196">
        <f t="shared" si="18"/>
        <v>24322</v>
      </c>
      <c r="E67" s="117">
        <v>11797</v>
      </c>
      <c r="F67" s="50">
        <v>2448</v>
      </c>
      <c r="G67" s="117">
        <v>557</v>
      </c>
      <c r="H67" s="50">
        <v>485</v>
      </c>
      <c r="I67" s="117">
        <v>2918</v>
      </c>
      <c r="J67" s="50">
        <v>1681</v>
      </c>
      <c r="K67" s="117">
        <v>3667</v>
      </c>
      <c r="L67" s="50">
        <v>1370</v>
      </c>
      <c r="M67" s="117">
        <v>11389</v>
      </c>
      <c r="N67" s="50">
        <v>3049</v>
      </c>
      <c r="O67" s="52" t="s">
        <v>43</v>
      </c>
      <c r="P67" s="117">
        <v>3176</v>
      </c>
      <c r="Q67" s="50">
        <v>1600</v>
      </c>
      <c r="R67" s="117">
        <v>797</v>
      </c>
      <c r="S67" s="50">
        <v>536</v>
      </c>
      <c r="T67" s="117">
        <v>543</v>
      </c>
      <c r="U67" s="50">
        <v>438</v>
      </c>
      <c r="V67" s="117">
        <v>637</v>
      </c>
      <c r="W67" s="50">
        <v>741</v>
      </c>
      <c r="X67" s="117">
        <v>26501</v>
      </c>
      <c r="Y67" s="50">
        <v>3956</v>
      </c>
      <c r="Z67" s="52" t="s">
        <v>43</v>
      </c>
      <c r="AA67" s="117">
        <v>17655</v>
      </c>
      <c r="AB67" s="50">
        <v>2550</v>
      </c>
      <c r="AC67" s="117">
        <v>596</v>
      </c>
      <c r="AD67" s="50">
        <v>393</v>
      </c>
      <c r="AE67" s="117">
        <v>599</v>
      </c>
      <c r="AF67" s="50">
        <v>993</v>
      </c>
      <c r="AG67" s="117">
        <v>7968</v>
      </c>
      <c r="AH67" s="50">
        <v>2056</v>
      </c>
      <c r="AI67" s="117">
        <v>4229</v>
      </c>
      <c r="AJ67" s="50">
        <v>1710</v>
      </c>
      <c r="AK67" s="52" t="s">
        <v>43</v>
      </c>
      <c r="AL67" s="117">
        <v>87</v>
      </c>
      <c r="AM67" s="50">
        <v>143</v>
      </c>
      <c r="AN67" s="117">
        <v>1331</v>
      </c>
      <c r="AO67" s="50">
        <v>875</v>
      </c>
      <c r="AP67" s="117">
        <v>9942</v>
      </c>
      <c r="AQ67" s="50">
        <v>2266</v>
      </c>
      <c r="AR67" s="117">
        <v>4070</v>
      </c>
      <c r="AS67" s="50">
        <v>1625</v>
      </c>
      <c r="AT67" s="117">
        <v>256</v>
      </c>
      <c r="AU67" s="50">
        <v>299</v>
      </c>
      <c r="AV67" s="52" t="s">
        <v>43</v>
      </c>
      <c r="AW67" s="117">
        <v>2315</v>
      </c>
      <c r="AX67" s="50">
        <v>993</v>
      </c>
      <c r="AY67" s="117">
        <v>1714</v>
      </c>
      <c r="AZ67" s="50">
        <v>1006</v>
      </c>
      <c r="BA67" s="117">
        <v>5810</v>
      </c>
      <c r="BB67" s="50">
        <v>1998</v>
      </c>
      <c r="BC67" s="117">
        <v>668</v>
      </c>
      <c r="BD67" s="50">
        <v>506</v>
      </c>
      <c r="BE67" s="117">
        <v>9723</v>
      </c>
      <c r="BF67" s="50">
        <v>2461</v>
      </c>
      <c r="BG67" s="52" t="s">
        <v>43</v>
      </c>
      <c r="BH67" s="117">
        <v>2368</v>
      </c>
      <c r="BI67" s="50">
        <v>880</v>
      </c>
      <c r="BJ67" s="117">
        <v>222</v>
      </c>
      <c r="BK67" s="50">
        <v>223</v>
      </c>
      <c r="BL67" s="117">
        <v>330</v>
      </c>
      <c r="BM67" s="50">
        <v>314</v>
      </c>
      <c r="BN67" s="117">
        <v>246</v>
      </c>
      <c r="BO67" s="50">
        <v>228</v>
      </c>
      <c r="BP67" s="117">
        <v>418</v>
      </c>
      <c r="BQ67" s="50">
        <v>504</v>
      </c>
      <c r="BR67" s="52" t="s">
        <v>43</v>
      </c>
      <c r="BS67" s="117">
        <v>2789</v>
      </c>
      <c r="BT67" s="50">
        <v>1595</v>
      </c>
      <c r="BU67" s="117">
        <v>662</v>
      </c>
      <c r="BV67" s="50">
        <v>577</v>
      </c>
      <c r="BW67" s="117">
        <v>4798</v>
      </c>
      <c r="BX67" s="50">
        <v>1348</v>
      </c>
      <c r="BY67" s="117">
        <v>9656</v>
      </c>
      <c r="BZ67" s="50">
        <v>2318</v>
      </c>
      <c r="CA67" s="117">
        <v>0</v>
      </c>
      <c r="CB67" s="50">
        <v>281</v>
      </c>
      <c r="CC67" s="52" t="s">
        <v>43</v>
      </c>
      <c r="CD67" s="117">
        <v>5439</v>
      </c>
      <c r="CE67" s="50">
        <v>1592</v>
      </c>
      <c r="CF67" s="117">
        <v>1055</v>
      </c>
      <c r="CG67" s="50">
        <v>573</v>
      </c>
      <c r="CH67" s="117">
        <v>690</v>
      </c>
      <c r="CI67" s="50">
        <v>624</v>
      </c>
      <c r="CJ67" s="117">
        <v>3168</v>
      </c>
      <c r="CK67" s="50">
        <v>1191</v>
      </c>
      <c r="CL67" s="117">
        <v>259</v>
      </c>
      <c r="CM67" s="50">
        <v>257</v>
      </c>
      <c r="CN67" s="52" t="s">
        <v>43</v>
      </c>
      <c r="CO67" s="117">
        <v>362</v>
      </c>
      <c r="CP67" s="50">
        <v>357</v>
      </c>
      <c r="CQ67" s="117">
        <v>3959</v>
      </c>
      <c r="CR67" s="50">
        <v>1477</v>
      </c>
      <c r="CS67" s="117">
        <v>289</v>
      </c>
      <c r="CT67" s="50">
        <v>237</v>
      </c>
      <c r="CU67" s="117">
        <v>798777</v>
      </c>
      <c r="CV67" s="50">
        <v>28372</v>
      </c>
      <c r="CW67" s="117">
        <v>8236</v>
      </c>
      <c r="CX67" s="50">
        <v>2879</v>
      </c>
      <c r="CY67" s="52" t="s">
        <v>43</v>
      </c>
      <c r="CZ67" s="117">
        <v>272</v>
      </c>
      <c r="DA67" s="50">
        <v>369</v>
      </c>
      <c r="DB67" s="117">
        <v>483</v>
      </c>
      <c r="DC67" s="50">
        <v>348</v>
      </c>
      <c r="DD67" s="117">
        <v>5630</v>
      </c>
      <c r="DE67" s="50">
        <v>1599</v>
      </c>
      <c r="DF67" s="117">
        <v>2147</v>
      </c>
      <c r="DG67" s="50">
        <v>1238</v>
      </c>
      <c r="DH67" s="117">
        <v>829</v>
      </c>
      <c r="DI67" s="50">
        <v>424</v>
      </c>
      <c r="DJ67" s="52" t="s">
        <v>43</v>
      </c>
      <c r="DK67" s="117">
        <v>3658</v>
      </c>
      <c r="DL67" s="50">
        <v>1746</v>
      </c>
      <c r="DM67" s="117">
        <v>112</v>
      </c>
      <c r="DN67" s="50">
        <v>187</v>
      </c>
    </row>
    <row r="68" spans="1:118" x14ac:dyDescent="0.2">
      <c r="A68" s="52" t="s">
        <v>44</v>
      </c>
      <c r="B68" s="196">
        <f>INDEX($10:$10,1,MATCH($A68,$7:$7,0))-INDEX($E$12:$DN$77,MATCH($A68,$A$12:$A$77,0),MATCH($A68,$E$7:$DN$7,0))</f>
        <v>421775</v>
      </c>
      <c r="C68" s="196">
        <f t="shared" si="17"/>
        <v>555538</v>
      </c>
      <c r="D68" s="196">
        <f t="shared" si="18"/>
        <v>133763</v>
      </c>
      <c r="E68" s="117">
        <v>8086</v>
      </c>
      <c r="F68" s="50">
        <v>2987</v>
      </c>
      <c r="G68" s="117">
        <v>7239</v>
      </c>
      <c r="H68" s="50">
        <v>3024</v>
      </c>
      <c r="I68" s="117">
        <v>16002</v>
      </c>
      <c r="J68" s="50">
        <v>4140</v>
      </c>
      <c r="K68" s="117">
        <v>16860</v>
      </c>
      <c r="L68" s="50">
        <v>3839</v>
      </c>
      <c r="M68" s="117">
        <v>78310</v>
      </c>
      <c r="N68" s="50">
        <v>8311</v>
      </c>
      <c r="O68" s="52" t="s">
        <v>44</v>
      </c>
      <c r="P68" s="117">
        <v>18577</v>
      </c>
      <c r="Q68" s="50">
        <v>3795</v>
      </c>
      <c r="R68" s="117">
        <v>3056</v>
      </c>
      <c r="S68" s="50">
        <v>1646</v>
      </c>
      <c r="T68" s="117">
        <v>657</v>
      </c>
      <c r="U68" s="50">
        <v>512</v>
      </c>
      <c r="V68" s="117">
        <v>906</v>
      </c>
      <c r="W68" s="50">
        <v>646</v>
      </c>
      <c r="X68" s="117">
        <v>38595</v>
      </c>
      <c r="Y68" s="50">
        <v>4971</v>
      </c>
      <c r="Z68" s="52" t="s">
        <v>44</v>
      </c>
      <c r="AA68" s="117">
        <v>17625</v>
      </c>
      <c r="AB68" s="50">
        <v>4400</v>
      </c>
      <c r="AC68" s="117">
        <v>4691</v>
      </c>
      <c r="AD68" s="50">
        <v>2672</v>
      </c>
      <c r="AE68" s="117">
        <v>987</v>
      </c>
      <c r="AF68" s="50">
        <v>569</v>
      </c>
      <c r="AG68" s="117">
        <v>19760</v>
      </c>
      <c r="AH68" s="50">
        <v>3534</v>
      </c>
      <c r="AI68" s="117">
        <v>10187</v>
      </c>
      <c r="AJ68" s="50">
        <v>2858</v>
      </c>
      <c r="AK68" s="52" t="s">
        <v>44</v>
      </c>
      <c r="AL68" s="117">
        <v>6026</v>
      </c>
      <c r="AM68" s="50">
        <v>2228</v>
      </c>
      <c r="AN68" s="117">
        <v>10339</v>
      </c>
      <c r="AO68" s="50">
        <v>2691</v>
      </c>
      <c r="AP68" s="117">
        <v>6141</v>
      </c>
      <c r="AQ68" s="50">
        <v>1960</v>
      </c>
      <c r="AR68" s="117">
        <v>40272</v>
      </c>
      <c r="AS68" s="50">
        <v>6200</v>
      </c>
      <c r="AT68" s="117">
        <v>1065</v>
      </c>
      <c r="AU68" s="50">
        <v>1005</v>
      </c>
      <c r="AV68" s="52" t="s">
        <v>44</v>
      </c>
      <c r="AW68" s="117">
        <v>8905</v>
      </c>
      <c r="AX68" s="50">
        <v>3306</v>
      </c>
      <c r="AY68" s="117">
        <v>5901</v>
      </c>
      <c r="AZ68" s="50">
        <v>1991</v>
      </c>
      <c r="BA68" s="117">
        <v>14056</v>
      </c>
      <c r="BB68" s="50">
        <v>4113</v>
      </c>
      <c r="BC68" s="117">
        <v>10285</v>
      </c>
      <c r="BD68" s="50">
        <v>3026</v>
      </c>
      <c r="BE68" s="117">
        <v>9219</v>
      </c>
      <c r="BF68" s="50">
        <v>2684</v>
      </c>
      <c r="BG68" s="52" t="s">
        <v>44</v>
      </c>
      <c r="BH68" s="117">
        <v>15842</v>
      </c>
      <c r="BI68" s="50">
        <v>3853</v>
      </c>
      <c r="BJ68" s="117">
        <v>1808</v>
      </c>
      <c r="BK68" s="50">
        <v>1622</v>
      </c>
      <c r="BL68" s="117">
        <v>3515</v>
      </c>
      <c r="BM68" s="50">
        <v>1338</v>
      </c>
      <c r="BN68" s="117">
        <v>5716</v>
      </c>
      <c r="BO68" s="50">
        <v>1612</v>
      </c>
      <c r="BP68" s="117">
        <v>2790</v>
      </c>
      <c r="BQ68" s="50">
        <v>2699</v>
      </c>
      <c r="BR68" s="52" t="s">
        <v>44</v>
      </c>
      <c r="BS68" s="117">
        <v>7239</v>
      </c>
      <c r="BT68" s="50">
        <v>2190</v>
      </c>
      <c r="BU68" s="117">
        <v>16772</v>
      </c>
      <c r="BV68" s="50">
        <v>3832</v>
      </c>
      <c r="BW68" s="117">
        <v>18967</v>
      </c>
      <c r="BX68" s="50">
        <v>4684</v>
      </c>
      <c r="BY68" s="117">
        <v>11940</v>
      </c>
      <c r="BZ68" s="50">
        <v>2762</v>
      </c>
      <c r="CA68" s="117">
        <v>404</v>
      </c>
      <c r="CB68" s="50">
        <v>282</v>
      </c>
      <c r="CC68" s="52" t="s">
        <v>44</v>
      </c>
      <c r="CD68" s="117">
        <v>12032</v>
      </c>
      <c r="CE68" s="50">
        <v>2342</v>
      </c>
      <c r="CF68" s="117">
        <v>27675</v>
      </c>
      <c r="CG68" s="50">
        <v>4392</v>
      </c>
      <c r="CH68" s="117">
        <v>4097</v>
      </c>
      <c r="CI68" s="50">
        <v>1520</v>
      </c>
      <c r="CJ68" s="117">
        <v>9467</v>
      </c>
      <c r="CK68" s="50">
        <v>2311</v>
      </c>
      <c r="CL68" s="117">
        <v>3807</v>
      </c>
      <c r="CM68" s="50">
        <v>1857</v>
      </c>
      <c r="CN68" s="52" t="s">
        <v>44</v>
      </c>
      <c r="CO68" s="117">
        <v>1522</v>
      </c>
      <c r="CP68" s="50">
        <v>1085</v>
      </c>
      <c r="CQ68" s="117">
        <v>3791</v>
      </c>
      <c r="CR68" s="50">
        <v>1141</v>
      </c>
      <c r="CS68" s="117">
        <v>2144</v>
      </c>
      <c r="CT68" s="50">
        <v>1688</v>
      </c>
      <c r="CU68" s="117">
        <v>9729</v>
      </c>
      <c r="CV68" s="50">
        <v>2937</v>
      </c>
      <c r="CW68" s="117">
        <v>3800840</v>
      </c>
      <c r="CX68" s="50">
        <v>54379</v>
      </c>
      <c r="CY68" s="52" t="s">
        <v>44</v>
      </c>
      <c r="CZ68" s="117">
        <v>5339</v>
      </c>
      <c r="DA68" s="50">
        <v>1647</v>
      </c>
      <c r="DB68" s="117">
        <v>27</v>
      </c>
      <c r="DC68" s="50">
        <v>45</v>
      </c>
      <c r="DD68" s="117">
        <v>14537</v>
      </c>
      <c r="DE68" s="50">
        <v>3689</v>
      </c>
      <c r="DF68" s="117">
        <v>10670</v>
      </c>
      <c r="DG68" s="50">
        <v>3529</v>
      </c>
      <c r="DH68" s="117">
        <v>1044</v>
      </c>
      <c r="DI68" s="50">
        <v>650</v>
      </c>
      <c r="DJ68" s="52" t="s">
        <v>44</v>
      </c>
      <c r="DK68" s="117">
        <v>8128</v>
      </c>
      <c r="DL68" s="50">
        <v>2843</v>
      </c>
      <c r="DM68" s="117">
        <v>2789</v>
      </c>
      <c r="DN68" s="50">
        <v>1352</v>
      </c>
    </row>
    <row r="69" spans="1:118" x14ac:dyDescent="0.2">
      <c r="A69" s="52"/>
      <c r="B69" s="52"/>
      <c r="C69" s="52"/>
      <c r="D69" s="52"/>
      <c r="E69" s="117"/>
      <c r="F69" s="50"/>
      <c r="G69" s="117"/>
      <c r="H69" s="50"/>
      <c r="I69" s="117"/>
      <c r="J69" s="50"/>
      <c r="K69" s="117"/>
      <c r="L69" s="50"/>
      <c r="M69" s="117"/>
      <c r="N69" s="50"/>
      <c r="O69" s="52"/>
      <c r="P69" s="117"/>
      <c r="Q69" s="50"/>
      <c r="R69" s="117"/>
      <c r="S69" s="50"/>
      <c r="T69" s="117"/>
      <c r="U69" s="50"/>
      <c r="V69" s="117"/>
      <c r="W69" s="50"/>
      <c r="X69" s="117"/>
      <c r="Y69" s="50"/>
      <c r="Z69" s="52"/>
      <c r="AA69" s="117"/>
      <c r="AB69" s="50"/>
      <c r="AC69" s="117"/>
      <c r="AD69" s="50"/>
      <c r="AE69" s="117"/>
      <c r="AF69" s="50"/>
      <c r="AG69" s="117"/>
      <c r="AH69" s="50"/>
      <c r="AI69" s="117"/>
      <c r="AJ69" s="50"/>
      <c r="AK69" s="52"/>
      <c r="AL69" s="117"/>
      <c r="AM69" s="50"/>
      <c r="AN69" s="117"/>
      <c r="AO69" s="50"/>
      <c r="AP69" s="117"/>
      <c r="AQ69" s="50"/>
      <c r="AR69" s="117"/>
      <c r="AS69" s="50"/>
      <c r="AT69" s="117"/>
      <c r="AU69" s="50"/>
      <c r="AV69" s="52"/>
      <c r="AW69" s="117"/>
      <c r="AX69" s="50"/>
      <c r="AY69" s="117"/>
      <c r="AZ69" s="50"/>
      <c r="BA69" s="117"/>
      <c r="BB69" s="50"/>
      <c r="BC69" s="117"/>
      <c r="BD69" s="50"/>
      <c r="BE69" s="117"/>
      <c r="BF69" s="50"/>
      <c r="BG69" s="52"/>
      <c r="BH69" s="117"/>
      <c r="BI69" s="50"/>
      <c r="BJ69" s="117"/>
      <c r="BK69" s="50"/>
      <c r="BL69" s="117"/>
      <c r="BM69" s="50"/>
      <c r="BN69" s="117"/>
      <c r="BO69" s="50"/>
      <c r="BP69" s="117"/>
      <c r="BQ69" s="50"/>
      <c r="BR69" s="52"/>
      <c r="BS69" s="117"/>
      <c r="BT69" s="50"/>
      <c r="BU69" s="117"/>
      <c r="BV69" s="50"/>
      <c r="BW69" s="117"/>
      <c r="BX69" s="50"/>
      <c r="BY69" s="117"/>
      <c r="BZ69" s="50"/>
      <c r="CA69" s="117"/>
      <c r="CB69" s="50"/>
      <c r="CC69" s="52"/>
      <c r="CD69" s="117"/>
      <c r="CE69" s="50"/>
      <c r="CF69" s="117"/>
      <c r="CG69" s="50"/>
      <c r="CH69" s="117"/>
      <c r="CI69" s="50"/>
      <c r="CJ69" s="117"/>
      <c r="CK69" s="50"/>
      <c r="CL69" s="117"/>
      <c r="CM69" s="50"/>
      <c r="CN69" s="52"/>
      <c r="CO69" s="117"/>
      <c r="CP69" s="50"/>
      <c r="CQ69" s="117"/>
      <c r="CR69" s="50"/>
      <c r="CS69" s="117"/>
      <c r="CT69" s="50"/>
      <c r="CU69" s="117"/>
      <c r="CV69" s="50"/>
      <c r="CW69" s="117"/>
      <c r="CX69" s="50"/>
      <c r="CY69" s="52"/>
      <c r="CZ69" s="117"/>
      <c r="DA69" s="50"/>
      <c r="DB69" s="117"/>
      <c r="DC69" s="50"/>
      <c r="DD69" s="117"/>
      <c r="DE69" s="50"/>
      <c r="DF69" s="117"/>
      <c r="DG69" s="50"/>
      <c r="DH69" s="117"/>
      <c r="DI69" s="50"/>
      <c r="DJ69" s="52"/>
      <c r="DK69" s="117"/>
      <c r="DL69" s="50"/>
      <c r="DM69" s="117"/>
      <c r="DN69" s="50"/>
    </row>
    <row r="70" spans="1:118" x14ac:dyDescent="0.2">
      <c r="A70" s="52" t="s">
        <v>45</v>
      </c>
      <c r="B70" s="196">
        <f>INDEX($10:$10,1,MATCH($A70,$7:$7,0))-INDEX($E$12:$DN$77,MATCH($A70,$A$12:$A$77,0),MATCH($A70,$E$7:$DN$7,0))</f>
        <v>72627</v>
      </c>
      <c r="C70" s="196">
        <f t="shared" ref="C70:C74" si="19">SUM(E70,G70,I70,K70,M70,P70,R70,T70,V70,X70,AA70,AC70,AE70,AG70,AI70,AL70,AN70,AP70,AR70,AT70,AW70,AY70,BA70,BC70,BE70,BH70,BJ70,BL70,BN70,BP70,BS70,BU70,BW70,BY70,CA70,CD70,CF70,CH70,CJ70,CL70,CO70,CQ70,CS70,CU70,CW70,CZ70,DB70,DD70,DF70,DH70,DK70,DM70)-INDEX($E$12:$DN$77,MATCH($A70,$A$12:$A$77,0),MATCH($A70,$E$7:$DN$7,0))</f>
        <v>103910</v>
      </c>
      <c r="D70" s="196">
        <f t="shared" ref="D70:D74" si="20">C70-B70</f>
        <v>31283</v>
      </c>
      <c r="E70" s="117">
        <v>877</v>
      </c>
      <c r="F70" s="50">
        <v>908</v>
      </c>
      <c r="G70" s="117">
        <v>1106</v>
      </c>
      <c r="H70" s="50">
        <v>647</v>
      </c>
      <c r="I70" s="117">
        <v>7588</v>
      </c>
      <c r="J70" s="50">
        <v>2682</v>
      </c>
      <c r="K70" s="117">
        <v>0</v>
      </c>
      <c r="L70" s="50">
        <v>261</v>
      </c>
      <c r="M70" s="117">
        <v>22204</v>
      </c>
      <c r="N70" s="50">
        <v>4545</v>
      </c>
      <c r="O70" s="52" t="s">
        <v>45</v>
      </c>
      <c r="P70" s="117">
        <v>5066</v>
      </c>
      <c r="Q70" s="50">
        <v>1750</v>
      </c>
      <c r="R70" s="117">
        <v>266</v>
      </c>
      <c r="S70" s="50">
        <v>231</v>
      </c>
      <c r="T70" s="117">
        <v>83</v>
      </c>
      <c r="U70" s="50">
        <v>135</v>
      </c>
      <c r="V70" s="117">
        <v>69</v>
      </c>
      <c r="W70" s="50">
        <v>118</v>
      </c>
      <c r="X70" s="117">
        <v>5130</v>
      </c>
      <c r="Y70" s="50">
        <v>1722</v>
      </c>
      <c r="Z70" s="52" t="s">
        <v>45</v>
      </c>
      <c r="AA70" s="117">
        <v>1542</v>
      </c>
      <c r="AB70" s="50">
        <v>1075</v>
      </c>
      <c r="AC70" s="117">
        <v>1200</v>
      </c>
      <c r="AD70" s="50">
        <v>631</v>
      </c>
      <c r="AE70" s="117">
        <v>7925</v>
      </c>
      <c r="AF70" s="50">
        <v>2344</v>
      </c>
      <c r="AG70" s="117">
        <v>1270</v>
      </c>
      <c r="AH70" s="50">
        <v>833</v>
      </c>
      <c r="AI70" s="117">
        <v>1048</v>
      </c>
      <c r="AJ70" s="50">
        <v>681</v>
      </c>
      <c r="AK70" s="52" t="s">
        <v>45</v>
      </c>
      <c r="AL70" s="117">
        <v>799</v>
      </c>
      <c r="AM70" s="50">
        <v>1292</v>
      </c>
      <c r="AN70" s="117">
        <v>1514</v>
      </c>
      <c r="AO70" s="50">
        <v>1080</v>
      </c>
      <c r="AP70" s="117">
        <v>840</v>
      </c>
      <c r="AQ70" s="50">
        <v>544</v>
      </c>
      <c r="AR70" s="117">
        <v>348</v>
      </c>
      <c r="AS70" s="50">
        <v>410</v>
      </c>
      <c r="AT70" s="117">
        <v>530</v>
      </c>
      <c r="AU70" s="50">
        <v>513</v>
      </c>
      <c r="AV70" s="52" t="s">
        <v>45</v>
      </c>
      <c r="AW70" s="117">
        <v>475</v>
      </c>
      <c r="AX70" s="50">
        <v>430</v>
      </c>
      <c r="AY70" s="117">
        <v>792</v>
      </c>
      <c r="AZ70" s="50">
        <v>617</v>
      </c>
      <c r="BA70" s="117">
        <v>1123</v>
      </c>
      <c r="BB70" s="50">
        <v>731</v>
      </c>
      <c r="BC70" s="117">
        <v>887</v>
      </c>
      <c r="BD70" s="50">
        <v>493</v>
      </c>
      <c r="BE70" s="117">
        <v>1075</v>
      </c>
      <c r="BF70" s="50">
        <v>1032</v>
      </c>
      <c r="BG70" s="52" t="s">
        <v>45</v>
      </c>
      <c r="BH70" s="117">
        <v>990</v>
      </c>
      <c r="BI70" s="50">
        <v>667</v>
      </c>
      <c r="BJ70" s="117">
        <v>1618</v>
      </c>
      <c r="BK70" s="50">
        <v>1182</v>
      </c>
      <c r="BL70" s="117">
        <v>929</v>
      </c>
      <c r="BM70" s="50">
        <v>704</v>
      </c>
      <c r="BN70" s="117">
        <v>6980</v>
      </c>
      <c r="BO70" s="50">
        <v>2032</v>
      </c>
      <c r="BP70" s="117">
        <v>316</v>
      </c>
      <c r="BQ70" s="50">
        <v>313</v>
      </c>
      <c r="BR70" s="52" t="s">
        <v>45</v>
      </c>
      <c r="BS70" s="117">
        <v>778</v>
      </c>
      <c r="BT70" s="50">
        <v>525</v>
      </c>
      <c r="BU70" s="117">
        <v>1209</v>
      </c>
      <c r="BV70" s="50">
        <v>944</v>
      </c>
      <c r="BW70" s="117">
        <v>1785</v>
      </c>
      <c r="BX70" s="50">
        <v>1130</v>
      </c>
      <c r="BY70" s="117">
        <v>370</v>
      </c>
      <c r="BZ70" s="50">
        <v>232</v>
      </c>
      <c r="CA70" s="117">
        <v>127</v>
      </c>
      <c r="CB70" s="50">
        <v>156</v>
      </c>
      <c r="CC70" s="52" t="s">
        <v>45</v>
      </c>
      <c r="CD70" s="117">
        <v>2155</v>
      </c>
      <c r="CE70" s="50">
        <v>1161</v>
      </c>
      <c r="CF70" s="117">
        <v>152</v>
      </c>
      <c r="CG70" s="50">
        <v>195</v>
      </c>
      <c r="CH70" s="117">
        <v>1957</v>
      </c>
      <c r="CI70" s="50">
        <v>734</v>
      </c>
      <c r="CJ70" s="117">
        <v>311</v>
      </c>
      <c r="CK70" s="50">
        <v>257</v>
      </c>
      <c r="CL70" s="117">
        <v>97</v>
      </c>
      <c r="CM70" s="50">
        <v>159</v>
      </c>
      <c r="CN70" s="52" t="s">
        <v>45</v>
      </c>
      <c r="CO70" s="117">
        <v>204</v>
      </c>
      <c r="CP70" s="50">
        <v>286</v>
      </c>
      <c r="CQ70" s="117">
        <v>215</v>
      </c>
      <c r="CR70" s="50">
        <v>223</v>
      </c>
      <c r="CS70" s="117">
        <v>366</v>
      </c>
      <c r="CT70" s="50">
        <v>384</v>
      </c>
      <c r="CU70" s="117">
        <v>1455</v>
      </c>
      <c r="CV70" s="50">
        <v>785</v>
      </c>
      <c r="CW70" s="117">
        <v>5995</v>
      </c>
      <c r="CX70" s="50">
        <v>1947</v>
      </c>
      <c r="CY70" s="52" t="s">
        <v>45</v>
      </c>
      <c r="CZ70" s="117">
        <v>369588</v>
      </c>
      <c r="DA70" s="50">
        <v>14581</v>
      </c>
      <c r="DB70" s="117">
        <v>209</v>
      </c>
      <c r="DC70" s="50">
        <v>276</v>
      </c>
      <c r="DD70" s="117">
        <v>1393</v>
      </c>
      <c r="DE70" s="50">
        <v>1065</v>
      </c>
      <c r="DF70" s="117">
        <v>6777</v>
      </c>
      <c r="DG70" s="50">
        <v>2540</v>
      </c>
      <c r="DH70" s="117">
        <v>670</v>
      </c>
      <c r="DI70" s="50">
        <v>900</v>
      </c>
      <c r="DJ70" s="52" t="s">
        <v>45</v>
      </c>
      <c r="DK70" s="117">
        <v>1900</v>
      </c>
      <c r="DL70" s="50">
        <v>1680</v>
      </c>
      <c r="DM70" s="117">
        <v>1195</v>
      </c>
      <c r="DN70" s="50">
        <v>571</v>
      </c>
    </row>
    <row r="71" spans="1:118" x14ac:dyDescent="0.2">
      <c r="A71" s="52" t="s">
        <v>46</v>
      </c>
      <c r="B71" s="196">
        <f>INDEX($10:$10,1,MATCH($A71,$7:$7,0))-INDEX($E$12:$DN$77,MATCH($A71,$A$12:$A$77,0),MATCH($A71,$E$7:$DN$7,0))</f>
        <v>25085</v>
      </c>
      <c r="C71" s="196">
        <f t="shared" si="19"/>
        <v>23120</v>
      </c>
      <c r="D71" s="196">
        <f t="shared" si="20"/>
        <v>-1965</v>
      </c>
      <c r="E71" s="117">
        <v>122</v>
      </c>
      <c r="F71" s="50">
        <v>198</v>
      </c>
      <c r="G71" s="117">
        <v>36</v>
      </c>
      <c r="H71" s="50">
        <v>59</v>
      </c>
      <c r="I71" s="117">
        <v>128</v>
      </c>
      <c r="J71" s="50">
        <v>176</v>
      </c>
      <c r="K71" s="117">
        <v>110</v>
      </c>
      <c r="L71" s="50">
        <v>183</v>
      </c>
      <c r="M71" s="117">
        <v>1558</v>
      </c>
      <c r="N71" s="50">
        <v>891</v>
      </c>
      <c r="O71" s="52" t="s">
        <v>46</v>
      </c>
      <c r="P71" s="117">
        <v>518</v>
      </c>
      <c r="Q71" s="50">
        <v>569</v>
      </c>
      <c r="R71" s="117">
        <v>1408</v>
      </c>
      <c r="S71" s="50">
        <v>728</v>
      </c>
      <c r="T71" s="117">
        <v>0</v>
      </c>
      <c r="U71" s="50">
        <v>208</v>
      </c>
      <c r="V71" s="117">
        <v>58</v>
      </c>
      <c r="W71" s="50">
        <v>76</v>
      </c>
      <c r="X71" s="117">
        <v>1353</v>
      </c>
      <c r="Y71" s="50">
        <v>702</v>
      </c>
      <c r="Z71" s="52" t="s">
        <v>46</v>
      </c>
      <c r="AA71" s="117">
        <v>418</v>
      </c>
      <c r="AB71" s="50">
        <v>377</v>
      </c>
      <c r="AC71" s="117">
        <v>23</v>
      </c>
      <c r="AD71" s="50">
        <v>40</v>
      </c>
      <c r="AE71" s="117">
        <v>86</v>
      </c>
      <c r="AF71" s="50">
        <v>144</v>
      </c>
      <c r="AG71" s="117">
        <v>525</v>
      </c>
      <c r="AH71" s="50">
        <v>440</v>
      </c>
      <c r="AI71" s="117">
        <v>0</v>
      </c>
      <c r="AJ71" s="50">
        <v>208</v>
      </c>
      <c r="AK71" s="52" t="s">
        <v>46</v>
      </c>
      <c r="AL71" s="117">
        <v>0</v>
      </c>
      <c r="AM71" s="50">
        <v>208</v>
      </c>
      <c r="AN71" s="117">
        <v>0</v>
      </c>
      <c r="AO71" s="50">
        <v>208</v>
      </c>
      <c r="AP71" s="117">
        <v>30</v>
      </c>
      <c r="AQ71" s="50">
        <v>49</v>
      </c>
      <c r="AR71" s="117">
        <v>66</v>
      </c>
      <c r="AS71" s="50">
        <v>78</v>
      </c>
      <c r="AT71" s="117">
        <v>680</v>
      </c>
      <c r="AU71" s="50">
        <v>549</v>
      </c>
      <c r="AV71" s="52" t="s">
        <v>46</v>
      </c>
      <c r="AW71" s="117">
        <v>310</v>
      </c>
      <c r="AX71" s="50">
        <v>264</v>
      </c>
      <c r="AY71" s="117">
        <v>3897</v>
      </c>
      <c r="AZ71" s="50">
        <v>921</v>
      </c>
      <c r="BA71" s="117">
        <v>125</v>
      </c>
      <c r="BB71" s="50">
        <v>164</v>
      </c>
      <c r="BC71" s="117">
        <v>0</v>
      </c>
      <c r="BD71" s="50">
        <v>208</v>
      </c>
      <c r="BE71" s="117">
        <v>0</v>
      </c>
      <c r="BF71" s="50">
        <v>208</v>
      </c>
      <c r="BG71" s="52" t="s">
        <v>46</v>
      </c>
      <c r="BH71" s="117">
        <v>46</v>
      </c>
      <c r="BI71" s="50">
        <v>75</v>
      </c>
      <c r="BJ71" s="117">
        <v>140</v>
      </c>
      <c r="BK71" s="50">
        <v>231</v>
      </c>
      <c r="BL71" s="117">
        <v>9</v>
      </c>
      <c r="BM71" s="50">
        <v>19</v>
      </c>
      <c r="BN71" s="117">
        <v>0</v>
      </c>
      <c r="BO71" s="50">
        <v>208</v>
      </c>
      <c r="BP71" s="117">
        <v>2267</v>
      </c>
      <c r="BQ71" s="50">
        <v>639</v>
      </c>
      <c r="BR71" s="52" t="s">
        <v>46</v>
      </c>
      <c r="BS71" s="117">
        <v>749</v>
      </c>
      <c r="BT71" s="50">
        <v>411</v>
      </c>
      <c r="BU71" s="117">
        <v>229</v>
      </c>
      <c r="BV71" s="50">
        <v>238</v>
      </c>
      <c r="BW71" s="117">
        <v>4205</v>
      </c>
      <c r="BX71" s="50">
        <v>1158</v>
      </c>
      <c r="BY71" s="117">
        <v>923</v>
      </c>
      <c r="BZ71" s="50">
        <v>569</v>
      </c>
      <c r="CA71" s="117">
        <v>16</v>
      </c>
      <c r="CB71" s="50">
        <v>29</v>
      </c>
      <c r="CC71" s="52" t="s">
        <v>46</v>
      </c>
      <c r="CD71" s="117">
        <v>43</v>
      </c>
      <c r="CE71" s="50">
        <v>78</v>
      </c>
      <c r="CF71" s="117">
        <v>0</v>
      </c>
      <c r="CG71" s="50">
        <v>208</v>
      </c>
      <c r="CH71" s="117">
        <v>203</v>
      </c>
      <c r="CI71" s="50">
        <v>311</v>
      </c>
      <c r="CJ71" s="117">
        <v>1349</v>
      </c>
      <c r="CK71" s="50">
        <v>829</v>
      </c>
      <c r="CL71" s="117">
        <v>0</v>
      </c>
      <c r="CM71" s="50">
        <v>208</v>
      </c>
      <c r="CN71" s="52" t="s">
        <v>46</v>
      </c>
      <c r="CO71" s="117">
        <v>92</v>
      </c>
      <c r="CP71" s="50">
        <v>130</v>
      </c>
      <c r="CQ71" s="117">
        <v>81</v>
      </c>
      <c r="CR71" s="50">
        <v>105</v>
      </c>
      <c r="CS71" s="117">
        <v>0</v>
      </c>
      <c r="CT71" s="50">
        <v>208</v>
      </c>
      <c r="CU71" s="117">
        <v>0</v>
      </c>
      <c r="CV71" s="50">
        <v>208</v>
      </c>
      <c r="CW71" s="117">
        <v>251</v>
      </c>
      <c r="CX71" s="50">
        <v>206</v>
      </c>
      <c r="CY71" s="52" t="s">
        <v>46</v>
      </c>
      <c r="CZ71" s="117">
        <v>0</v>
      </c>
      <c r="DA71" s="50">
        <v>208</v>
      </c>
      <c r="DB71" s="117">
        <v>63329</v>
      </c>
      <c r="DC71" s="50">
        <v>5697</v>
      </c>
      <c r="DD71" s="117">
        <v>465</v>
      </c>
      <c r="DE71" s="50">
        <v>259</v>
      </c>
      <c r="DF71" s="117">
        <v>323</v>
      </c>
      <c r="DG71" s="50">
        <v>280</v>
      </c>
      <c r="DH71" s="117">
        <v>138</v>
      </c>
      <c r="DI71" s="50">
        <v>148</v>
      </c>
      <c r="DJ71" s="52" t="s">
        <v>46</v>
      </c>
      <c r="DK71" s="117">
        <v>56</v>
      </c>
      <c r="DL71" s="50">
        <v>69</v>
      </c>
      <c r="DM71" s="117">
        <v>84</v>
      </c>
      <c r="DN71" s="50">
        <v>122</v>
      </c>
    </row>
    <row r="72" spans="1:118" x14ac:dyDescent="0.2">
      <c r="A72" s="52" t="s">
        <v>47</v>
      </c>
      <c r="B72" s="196">
        <f>INDEX($10:$10,1,MATCH($A72,$7:$7,0))-INDEX($E$12:$DN$77,MATCH($A72,$A$12:$A$77,0),MATCH($A72,$E$7:$DN$7,0))</f>
        <v>248688</v>
      </c>
      <c r="C72" s="196">
        <f t="shared" si="19"/>
        <v>276326</v>
      </c>
      <c r="D72" s="196">
        <f t="shared" si="20"/>
        <v>27638</v>
      </c>
      <c r="E72" s="117">
        <v>4288</v>
      </c>
      <c r="F72" s="50">
        <v>1449</v>
      </c>
      <c r="G72" s="117">
        <v>2684</v>
      </c>
      <c r="H72" s="50">
        <v>1549</v>
      </c>
      <c r="I72" s="117">
        <v>3605</v>
      </c>
      <c r="J72" s="50">
        <v>1480</v>
      </c>
      <c r="K72" s="117">
        <v>1658</v>
      </c>
      <c r="L72" s="50">
        <v>1319</v>
      </c>
      <c r="M72" s="117">
        <v>17437</v>
      </c>
      <c r="N72" s="50">
        <v>3212</v>
      </c>
      <c r="O72" s="52" t="s">
        <v>47</v>
      </c>
      <c r="P72" s="117">
        <v>6681</v>
      </c>
      <c r="Q72" s="50">
        <v>2273</v>
      </c>
      <c r="R72" s="117">
        <v>3906</v>
      </c>
      <c r="S72" s="50">
        <v>1333</v>
      </c>
      <c r="T72" s="117">
        <v>1252</v>
      </c>
      <c r="U72" s="50">
        <v>737</v>
      </c>
      <c r="V72" s="117">
        <v>9139</v>
      </c>
      <c r="W72" s="50">
        <v>2695</v>
      </c>
      <c r="X72" s="117">
        <v>22575</v>
      </c>
      <c r="Y72" s="50">
        <v>3334</v>
      </c>
      <c r="Z72" s="52" t="s">
        <v>47</v>
      </c>
      <c r="AA72" s="117">
        <v>10080</v>
      </c>
      <c r="AB72" s="50">
        <v>2711</v>
      </c>
      <c r="AC72" s="117">
        <v>3864</v>
      </c>
      <c r="AD72" s="50">
        <v>1691</v>
      </c>
      <c r="AE72" s="117">
        <v>1272</v>
      </c>
      <c r="AF72" s="50">
        <v>716</v>
      </c>
      <c r="AG72" s="117">
        <v>7206</v>
      </c>
      <c r="AH72" s="50">
        <v>1927</v>
      </c>
      <c r="AI72" s="117">
        <v>2466</v>
      </c>
      <c r="AJ72" s="50">
        <v>1150</v>
      </c>
      <c r="AK72" s="52" t="s">
        <v>47</v>
      </c>
      <c r="AL72" s="117">
        <v>559</v>
      </c>
      <c r="AM72" s="50">
        <v>397</v>
      </c>
      <c r="AN72" s="117">
        <v>1714</v>
      </c>
      <c r="AO72" s="50">
        <v>1066</v>
      </c>
      <c r="AP72" s="117">
        <v>2119</v>
      </c>
      <c r="AQ72" s="50">
        <v>1069</v>
      </c>
      <c r="AR72" s="117">
        <v>1616</v>
      </c>
      <c r="AS72" s="50">
        <v>831</v>
      </c>
      <c r="AT72" s="117">
        <v>842</v>
      </c>
      <c r="AU72" s="50">
        <v>633</v>
      </c>
      <c r="AV72" s="52" t="s">
        <v>47</v>
      </c>
      <c r="AW72" s="117">
        <v>29066</v>
      </c>
      <c r="AX72" s="50">
        <v>4163</v>
      </c>
      <c r="AY72" s="117">
        <v>5698</v>
      </c>
      <c r="AZ72" s="50">
        <v>2206</v>
      </c>
      <c r="BA72" s="117">
        <v>5355</v>
      </c>
      <c r="BB72" s="50">
        <v>2328</v>
      </c>
      <c r="BC72" s="117">
        <v>1882</v>
      </c>
      <c r="BD72" s="50">
        <v>917</v>
      </c>
      <c r="BE72" s="117">
        <v>888</v>
      </c>
      <c r="BF72" s="50">
        <v>905</v>
      </c>
      <c r="BG72" s="52" t="s">
        <v>47</v>
      </c>
      <c r="BH72" s="117">
        <v>2294</v>
      </c>
      <c r="BI72" s="50">
        <v>1130</v>
      </c>
      <c r="BJ72" s="117">
        <v>237</v>
      </c>
      <c r="BK72" s="50">
        <v>269</v>
      </c>
      <c r="BL72" s="117">
        <v>1215</v>
      </c>
      <c r="BM72" s="50">
        <v>879</v>
      </c>
      <c r="BN72" s="117">
        <v>1672</v>
      </c>
      <c r="BO72" s="50">
        <v>1344</v>
      </c>
      <c r="BP72" s="117">
        <v>652</v>
      </c>
      <c r="BQ72" s="50">
        <v>409</v>
      </c>
      <c r="BR72" s="52" t="s">
        <v>47</v>
      </c>
      <c r="BS72" s="117">
        <v>8564</v>
      </c>
      <c r="BT72" s="50">
        <v>2232</v>
      </c>
      <c r="BU72" s="117">
        <v>1448</v>
      </c>
      <c r="BV72" s="50">
        <v>1261</v>
      </c>
      <c r="BW72" s="117">
        <v>18574</v>
      </c>
      <c r="BX72" s="50">
        <v>3498</v>
      </c>
      <c r="BY72" s="117">
        <v>24506</v>
      </c>
      <c r="BZ72" s="50">
        <v>4092</v>
      </c>
      <c r="CA72" s="117">
        <v>135</v>
      </c>
      <c r="CB72" s="50">
        <v>228</v>
      </c>
      <c r="CC72" s="52" t="s">
        <v>47</v>
      </c>
      <c r="CD72" s="117">
        <v>6101</v>
      </c>
      <c r="CE72" s="50">
        <v>2260</v>
      </c>
      <c r="CF72" s="117">
        <v>1624</v>
      </c>
      <c r="CG72" s="50">
        <v>897</v>
      </c>
      <c r="CH72" s="117">
        <v>1715</v>
      </c>
      <c r="CI72" s="50">
        <v>927</v>
      </c>
      <c r="CJ72" s="117">
        <v>16814</v>
      </c>
      <c r="CK72" s="50">
        <v>2969</v>
      </c>
      <c r="CL72" s="117">
        <v>1889</v>
      </c>
      <c r="CM72" s="50">
        <v>1277</v>
      </c>
      <c r="CN72" s="52" t="s">
        <v>47</v>
      </c>
      <c r="CO72" s="117">
        <v>754</v>
      </c>
      <c r="CP72" s="50">
        <v>552</v>
      </c>
      <c r="CQ72" s="117">
        <v>6587</v>
      </c>
      <c r="CR72" s="50">
        <v>1945</v>
      </c>
      <c r="CS72" s="117">
        <v>172</v>
      </c>
      <c r="CT72" s="50">
        <v>226</v>
      </c>
      <c r="CU72" s="117">
        <v>7613</v>
      </c>
      <c r="CV72" s="50">
        <v>2361</v>
      </c>
      <c r="CW72" s="117">
        <v>12900</v>
      </c>
      <c r="CX72" s="50">
        <v>2541</v>
      </c>
      <c r="CY72" s="52" t="s">
        <v>47</v>
      </c>
      <c r="CZ72" s="117">
        <v>1551</v>
      </c>
      <c r="DA72" s="50">
        <v>881</v>
      </c>
      <c r="DB72" s="117">
        <v>553</v>
      </c>
      <c r="DC72" s="50">
        <v>600</v>
      </c>
      <c r="DD72" s="117">
        <v>915263</v>
      </c>
      <c r="DE72" s="50">
        <v>24627</v>
      </c>
      <c r="DF72" s="117">
        <v>3736</v>
      </c>
      <c r="DG72" s="50">
        <v>1101</v>
      </c>
      <c r="DH72" s="117">
        <v>5484</v>
      </c>
      <c r="DI72" s="50">
        <v>2284</v>
      </c>
      <c r="DJ72" s="52" t="s">
        <v>47</v>
      </c>
      <c r="DK72" s="117">
        <v>997</v>
      </c>
      <c r="DL72" s="50">
        <v>548</v>
      </c>
      <c r="DM72" s="117">
        <v>687</v>
      </c>
      <c r="DN72" s="50">
        <v>632</v>
      </c>
    </row>
    <row r="73" spans="1:118" x14ac:dyDescent="0.2">
      <c r="A73" s="52" t="s">
        <v>48</v>
      </c>
      <c r="B73" s="196">
        <f>INDEX($10:$10,1,MATCH($A73,$7:$7,0))-INDEX($E$12:$DN$77,MATCH($A73,$A$12:$A$77,0),MATCH($A73,$E$7:$DN$7,0))</f>
        <v>167375</v>
      </c>
      <c r="C73" s="196">
        <f t="shared" si="19"/>
        <v>203281</v>
      </c>
      <c r="D73" s="196">
        <f t="shared" si="20"/>
        <v>35906</v>
      </c>
      <c r="E73" s="117">
        <v>489</v>
      </c>
      <c r="F73" s="50">
        <v>444</v>
      </c>
      <c r="G73" s="117">
        <v>5941</v>
      </c>
      <c r="H73" s="50">
        <v>1866</v>
      </c>
      <c r="I73" s="117">
        <v>7581</v>
      </c>
      <c r="J73" s="50">
        <v>1859</v>
      </c>
      <c r="K73" s="117">
        <v>1017</v>
      </c>
      <c r="L73" s="50">
        <v>741</v>
      </c>
      <c r="M73" s="117">
        <v>43361</v>
      </c>
      <c r="N73" s="50">
        <v>5512</v>
      </c>
      <c r="O73" s="52" t="s">
        <v>48</v>
      </c>
      <c r="P73" s="117">
        <v>7413</v>
      </c>
      <c r="Q73" s="50">
        <v>1990</v>
      </c>
      <c r="R73" s="117">
        <v>1523</v>
      </c>
      <c r="S73" s="50">
        <v>965</v>
      </c>
      <c r="T73" s="117">
        <v>225</v>
      </c>
      <c r="U73" s="50">
        <v>343</v>
      </c>
      <c r="V73" s="117">
        <v>1028</v>
      </c>
      <c r="W73" s="50">
        <v>572</v>
      </c>
      <c r="X73" s="117">
        <v>8274</v>
      </c>
      <c r="Y73" s="50">
        <v>2349</v>
      </c>
      <c r="Z73" s="52" t="s">
        <v>48</v>
      </c>
      <c r="AA73" s="117">
        <v>3867</v>
      </c>
      <c r="AB73" s="50">
        <v>1808</v>
      </c>
      <c r="AC73" s="117">
        <v>4008</v>
      </c>
      <c r="AD73" s="50">
        <v>1758</v>
      </c>
      <c r="AE73" s="117">
        <v>8806</v>
      </c>
      <c r="AF73" s="50">
        <v>2179</v>
      </c>
      <c r="AG73" s="117">
        <v>3585</v>
      </c>
      <c r="AH73" s="50">
        <v>1301</v>
      </c>
      <c r="AI73" s="117">
        <v>2206</v>
      </c>
      <c r="AJ73" s="50">
        <v>935</v>
      </c>
      <c r="AK73" s="52" t="s">
        <v>48</v>
      </c>
      <c r="AL73" s="117">
        <v>2331</v>
      </c>
      <c r="AM73" s="50">
        <v>1603</v>
      </c>
      <c r="AN73" s="117">
        <v>1582</v>
      </c>
      <c r="AO73" s="50">
        <v>1493</v>
      </c>
      <c r="AP73" s="117">
        <v>532</v>
      </c>
      <c r="AQ73" s="50">
        <v>626</v>
      </c>
      <c r="AR73" s="117">
        <v>1148</v>
      </c>
      <c r="AS73" s="50">
        <v>669</v>
      </c>
      <c r="AT73" s="117">
        <v>566</v>
      </c>
      <c r="AU73" s="50">
        <v>465</v>
      </c>
      <c r="AV73" s="52" t="s">
        <v>48</v>
      </c>
      <c r="AW73" s="117">
        <v>1831</v>
      </c>
      <c r="AX73" s="50">
        <v>1098</v>
      </c>
      <c r="AY73" s="117">
        <v>1806</v>
      </c>
      <c r="AZ73" s="50">
        <v>717</v>
      </c>
      <c r="BA73" s="117">
        <v>4125</v>
      </c>
      <c r="BB73" s="50">
        <v>1942</v>
      </c>
      <c r="BC73" s="117">
        <v>1483</v>
      </c>
      <c r="BD73" s="50">
        <v>746</v>
      </c>
      <c r="BE73" s="117">
        <v>850</v>
      </c>
      <c r="BF73" s="50">
        <v>575</v>
      </c>
      <c r="BG73" s="52" t="s">
        <v>48</v>
      </c>
      <c r="BH73" s="117">
        <v>2457</v>
      </c>
      <c r="BI73" s="50">
        <v>1068</v>
      </c>
      <c r="BJ73" s="117">
        <v>4215</v>
      </c>
      <c r="BK73" s="50">
        <v>1396</v>
      </c>
      <c r="BL73" s="117">
        <v>409</v>
      </c>
      <c r="BM73" s="50">
        <v>277</v>
      </c>
      <c r="BN73" s="117">
        <v>6809</v>
      </c>
      <c r="BO73" s="50">
        <v>2301</v>
      </c>
      <c r="BP73" s="117">
        <v>592</v>
      </c>
      <c r="BQ73" s="50">
        <v>749</v>
      </c>
      <c r="BR73" s="52" t="s">
        <v>48</v>
      </c>
      <c r="BS73" s="117">
        <v>1348</v>
      </c>
      <c r="BT73" s="50">
        <v>744</v>
      </c>
      <c r="BU73" s="117">
        <v>2292</v>
      </c>
      <c r="BV73" s="50">
        <v>1348</v>
      </c>
      <c r="BW73" s="117">
        <v>3700</v>
      </c>
      <c r="BX73" s="50">
        <v>1202</v>
      </c>
      <c r="BY73" s="117">
        <v>3925</v>
      </c>
      <c r="BZ73" s="50">
        <v>1224</v>
      </c>
      <c r="CA73" s="117">
        <v>345</v>
      </c>
      <c r="CB73" s="50">
        <v>338</v>
      </c>
      <c r="CC73" s="52" t="s">
        <v>48</v>
      </c>
      <c r="CD73" s="117">
        <v>1898</v>
      </c>
      <c r="CE73" s="50">
        <v>783</v>
      </c>
      <c r="CF73" s="117">
        <v>1636</v>
      </c>
      <c r="CG73" s="50">
        <v>740</v>
      </c>
      <c r="CH73" s="117">
        <v>28849</v>
      </c>
      <c r="CI73" s="50">
        <v>4217</v>
      </c>
      <c r="CJ73" s="117">
        <v>3548</v>
      </c>
      <c r="CK73" s="50">
        <v>1633</v>
      </c>
      <c r="CL73" s="117">
        <v>128</v>
      </c>
      <c r="CM73" s="50">
        <v>155</v>
      </c>
      <c r="CN73" s="52" t="s">
        <v>48</v>
      </c>
      <c r="CO73" s="117">
        <v>1739</v>
      </c>
      <c r="CP73" s="50">
        <v>1890</v>
      </c>
      <c r="CQ73" s="117">
        <v>960</v>
      </c>
      <c r="CR73" s="50">
        <v>554</v>
      </c>
      <c r="CS73" s="117">
        <v>391</v>
      </c>
      <c r="CT73" s="50">
        <v>370</v>
      </c>
      <c r="CU73" s="117">
        <v>2213</v>
      </c>
      <c r="CV73" s="50">
        <v>1035</v>
      </c>
      <c r="CW73" s="117">
        <v>8851</v>
      </c>
      <c r="CX73" s="50">
        <v>2552</v>
      </c>
      <c r="CY73" s="52" t="s">
        <v>48</v>
      </c>
      <c r="CZ73" s="117">
        <v>2924</v>
      </c>
      <c r="DA73" s="50">
        <v>975</v>
      </c>
      <c r="DB73" s="117">
        <v>391</v>
      </c>
      <c r="DC73" s="50">
        <v>430</v>
      </c>
      <c r="DD73" s="117">
        <v>4346</v>
      </c>
      <c r="DE73" s="50">
        <v>1519</v>
      </c>
      <c r="DF73" s="117">
        <v>921085</v>
      </c>
      <c r="DG73" s="50">
        <v>23229</v>
      </c>
      <c r="DH73" s="117">
        <v>123</v>
      </c>
      <c r="DI73" s="50">
        <v>176</v>
      </c>
      <c r="DJ73" s="52" t="s">
        <v>48</v>
      </c>
      <c r="DK73" s="117">
        <v>3043</v>
      </c>
      <c r="DL73" s="50">
        <v>1381</v>
      </c>
      <c r="DM73" s="117">
        <v>571</v>
      </c>
      <c r="DN73" s="50">
        <v>378</v>
      </c>
    </row>
    <row r="74" spans="1:118" x14ac:dyDescent="0.2">
      <c r="A74" s="52" t="s">
        <v>49</v>
      </c>
      <c r="B74" s="196">
        <f>INDEX($10:$10,1,MATCH($A74,$7:$7,0))-INDEX($E$12:$DN$77,MATCH($A74,$A$12:$A$77,0),MATCH($A74,$E$7:$DN$7,0))</f>
        <v>44667</v>
      </c>
      <c r="C74" s="196">
        <f t="shared" si="19"/>
        <v>52456</v>
      </c>
      <c r="D74" s="196">
        <f t="shared" si="20"/>
        <v>7789</v>
      </c>
      <c r="E74" s="117">
        <v>315</v>
      </c>
      <c r="F74" s="50">
        <v>442</v>
      </c>
      <c r="G74" s="117">
        <v>507</v>
      </c>
      <c r="H74" s="50">
        <v>457</v>
      </c>
      <c r="I74" s="117">
        <v>309</v>
      </c>
      <c r="J74" s="50">
        <v>271</v>
      </c>
      <c r="K74" s="117">
        <v>0</v>
      </c>
      <c r="L74" s="50">
        <v>265</v>
      </c>
      <c r="M74" s="117">
        <v>986</v>
      </c>
      <c r="N74" s="50">
        <v>645</v>
      </c>
      <c r="O74" s="52" t="s">
        <v>49</v>
      </c>
      <c r="P74" s="117">
        <v>529</v>
      </c>
      <c r="Q74" s="50">
        <v>543</v>
      </c>
      <c r="R74" s="117">
        <v>259</v>
      </c>
      <c r="S74" s="50">
        <v>227</v>
      </c>
      <c r="T74" s="117">
        <v>342</v>
      </c>
      <c r="U74" s="50">
        <v>322</v>
      </c>
      <c r="V74" s="117">
        <v>248</v>
      </c>
      <c r="W74" s="50">
        <v>152</v>
      </c>
      <c r="X74" s="117">
        <v>2374</v>
      </c>
      <c r="Y74" s="50">
        <v>854</v>
      </c>
      <c r="Z74" s="52" t="s">
        <v>49</v>
      </c>
      <c r="AA74" s="117">
        <v>1433</v>
      </c>
      <c r="AB74" s="50">
        <v>995</v>
      </c>
      <c r="AC74" s="117">
        <v>0</v>
      </c>
      <c r="AD74" s="50">
        <v>265</v>
      </c>
      <c r="AE74" s="117">
        <v>0</v>
      </c>
      <c r="AF74" s="50">
        <v>265</v>
      </c>
      <c r="AG74" s="117">
        <v>695</v>
      </c>
      <c r="AH74" s="50">
        <v>557</v>
      </c>
      <c r="AI74" s="117">
        <v>548</v>
      </c>
      <c r="AJ74" s="50">
        <v>309</v>
      </c>
      <c r="AK74" s="52" t="s">
        <v>49</v>
      </c>
      <c r="AL74" s="117">
        <v>116</v>
      </c>
      <c r="AM74" s="50">
        <v>139</v>
      </c>
      <c r="AN74" s="117">
        <v>371</v>
      </c>
      <c r="AO74" s="50">
        <v>413</v>
      </c>
      <c r="AP74" s="117">
        <v>3533</v>
      </c>
      <c r="AQ74" s="50">
        <v>1426</v>
      </c>
      <c r="AR74" s="117">
        <v>325</v>
      </c>
      <c r="AS74" s="50">
        <v>326</v>
      </c>
      <c r="AT74" s="117">
        <v>36</v>
      </c>
      <c r="AU74" s="50">
        <v>68</v>
      </c>
      <c r="AV74" s="52" t="s">
        <v>49</v>
      </c>
      <c r="AW74" s="117">
        <v>7557</v>
      </c>
      <c r="AX74" s="50">
        <v>2273</v>
      </c>
      <c r="AY74" s="117">
        <v>409</v>
      </c>
      <c r="AZ74" s="50">
        <v>408</v>
      </c>
      <c r="BA74" s="117">
        <v>1572</v>
      </c>
      <c r="BB74" s="50">
        <v>1412</v>
      </c>
      <c r="BC74" s="117">
        <v>75</v>
      </c>
      <c r="BD74" s="50">
        <v>115</v>
      </c>
      <c r="BE74" s="117">
        <v>0</v>
      </c>
      <c r="BF74" s="50">
        <v>265</v>
      </c>
      <c r="BG74" s="52" t="s">
        <v>49</v>
      </c>
      <c r="BH74" s="117">
        <v>1103</v>
      </c>
      <c r="BI74" s="50">
        <v>1255</v>
      </c>
      <c r="BJ74" s="117">
        <v>0</v>
      </c>
      <c r="BK74" s="50">
        <v>265</v>
      </c>
      <c r="BL74" s="117">
        <v>0</v>
      </c>
      <c r="BM74" s="50">
        <v>265</v>
      </c>
      <c r="BN74" s="117">
        <v>97</v>
      </c>
      <c r="BO74" s="50">
        <v>158</v>
      </c>
      <c r="BP74" s="117">
        <v>59</v>
      </c>
      <c r="BQ74" s="50">
        <v>95</v>
      </c>
      <c r="BR74" s="52" t="s">
        <v>49</v>
      </c>
      <c r="BS74" s="117">
        <v>745</v>
      </c>
      <c r="BT74" s="50">
        <v>468</v>
      </c>
      <c r="BU74" s="117">
        <v>210</v>
      </c>
      <c r="BV74" s="50">
        <v>240</v>
      </c>
      <c r="BW74" s="117">
        <v>1604</v>
      </c>
      <c r="BX74" s="50">
        <v>1116</v>
      </c>
      <c r="BY74" s="117">
        <v>2337</v>
      </c>
      <c r="BZ74" s="50">
        <v>1041</v>
      </c>
      <c r="CA74" s="117">
        <v>83</v>
      </c>
      <c r="CB74" s="50">
        <v>141</v>
      </c>
      <c r="CC74" s="52" t="s">
        <v>49</v>
      </c>
      <c r="CD74" s="117">
        <v>7706</v>
      </c>
      <c r="CE74" s="50">
        <v>2049</v>
      </c>
      <c r="CF74" s="117">
        <v>293</v>
      </c>
      <c r="CG74" s="50">
        <v>335</v>
      </c>
      <c r="CH74" s="117">
        <v>93</v>
      </c>
      <c r="CI74" s="50">
        <v>124</v>
      </c>
      <c r="CJ74" s="117">
        <v>3657</v>
      </c>
      <c r="CK74" s="50">
        <v>935</v>
      </c>
      <c r="CL74" s="117">
        <v>250</v>
      </c>
      <c r="CM74" s="50">
        <v>319</v>
      </c>
      <c r="CN74" s="52" t="s">
        <v>49</v>
      </c>
      <c r="CO74" s="117">
        <v>445</v>
      </c>
      <c r="CP74" s="50">
        <v>481</v>
      </c>
      <c r="CQ74" s="117">
        <v>378</v>
      </c>
      <c r="CR74" s="50">
        <v>311</v>
      </c>
      <c r="CS74" s="117">
        <v>0</v>
      </c>
      <c r="CT74" s="50">
        <v>265</v>
      </c>
      <c r="CU74" s="117">
        <v>1303</v>
      </c>
      <c r="CV74" s="50">
        <v>932</v>
      </c>
      <c r="CW74" s="117">
        <v>1216</v>
      </c>
      <c r="CX74" s="50">
        <v>683</v>
      </c>
      <c r="CY74" s="52" t="s">
        <v>49</v>
      </c>
      <c r="CZ74" s="117">
        <v>78</v>
      </c>
      <c r="DA74" s="50">
        <v>96</v>
      </c>
      <c r="DB74" s="117">
        <v>357</v>
      </c>
      <c r="DC74" s="50">
        <v>313</v>
      </c>
      <c r="DD74" s="117">
        <v>7378</v>
      </c>
      <c r="DE74" s="50">
        <v>1707</v>
      </c>
      <c r="DF74" s="117">
        <v>445</v>
      </c>
      <c r="DG74" s="50">
        <v>163</v>
      </c>
      <c r="DH74" s="117">
        <v>178896</v>
      </c>
      <c r="DI74" s="50">
        <v>9646</v>
      </c>
      <c r="DJ74" s="52" t="s">
        <v>49</v>
      </c>
      <c r="DK74" s="117">
        <v>80</v>
      </c>
      <c r="DL74" s="50">
        <v>67</v>
      </c>
      <c r="DM74" s="117">
        <v>0</v>
      </c>
      <c r="DN74" s="50">
        <v>265</v>
      </c>
    </row>
    <row r="75" spans="1:118" x14ac:dyDescent="0.2">
      <c r="A75" s="52"/>
      <c r="B75" s="52"/>
      <c r="C75" s="52"/>
      <c r="D75" s="52"/>
      <c r="E75" s="117"/>
      <c r="F75" s="50"/>
      <c r="G75" s="117"/>
      <c r="H75" s="50"/>
      <c r="I75" s="117"/>
      <c r="J75" s="50"/>
      <c r="K75" s="117"/>
      <c r="L75" s="50"/>
      <c r="M75" s="117"/>
      <c r="N75" s="50"/>
      <c r="O75" s="52"/>
      <c r="P75" s="117"/>
      <c r="Q75" s="50"/>
      <c r="R75" s="117"/>
      <c r="S75" s="50"/>
      <c r="T75" s="117"/>
      <c r="U75" s="50"/>
      <c r="V75" s="117"/>
      <c r="W75" s="50"/>
      <c r="X75" s="117"/>
      <c r="Y75" s="50"/>
      <c r="Z75" s="52"/>
      <c r="AA75" s="117"/>
      <c r="AB75" s="50"/>
      <c r="AC75" s="117"/>
      <c r="AD75" s="50"/>
      <c r="AE75" s="117"/>
      <c r="AF75" s="50"/>
      <c r="AG75" s="117"/>
      <c r="AH75" s="50"/>
      <c r="AI75" s="117"/>
      <c r="AJ75" s="50"/>
      <c r="AK75" s="52"/>
      <c r="AL75" s="117"/>
      <c r="AM75" s="50"/>
      <c r="AN75" s="117"/>
      <c r="AO75" s="50"/>
      <c r="AP75" s="117"/>
      <c r="AQ75" s="50"/>
      <c r="AR75" s="117"/>
      <c r="AS75" s="50"/>
      <c r="AT75" s="117"/>
      <c r="AU75" s="50"/>
      <c r="AV75" s="52"/>
      <c r="AW75" s="117"/>
      <c r="AX75" s="50"/>
      <c r="AY75" s="117"/>
      <c r="AZ75" s="50"/>
      <c r="BA75" s="117"/>
      <c r="BB75" s="50"/>
      <c r="BC75" s="117"/>
      <c r="BD75" s="50"/>
      <c r="BE75" s="117"/>
      <c r="BF75" s="50"/>
      <c r="BG75" s="52"/>
      <c r="BH75" s="117"/>
      <c r="BI75" s="50"/>
      <c r="BJ75" s="117"/>
      <c r="BK75" s="50"/>
      <c r="BL75" s="117"/>
      <c r="BM75" s="50"/>
      <c r="BN75" s="117"/>
      <c r="BO75" s="50"/>
      <c r="BP75" s="117"/>
      <c r="BQ75" s="50"/>
      <c r="BR75" s="52"/>
      <c r="BS75" s="117"/>
      <c r="BT75" s="50"/>
      <c r="BU75" s="117"/>
      <c r="BV75" s="50"/>
      <c r="BW75" s="117"/>
      <c r="BX75" s="50"/>
      <c r="BY75" s="117"/>
      <c r="BZ75" s="50"/>
      <c r="CA75" s="117"/>
      <c r="CB75" s="50"/>
      <c r="CC75" s="52"/>
      <c r="CD75" s="117"/>
      <c r="CE75" s="50"/>
      <c r="CF75" s="117"/>
      <c r="CG75" s="50"/>
      <c r="CH75" s="117"/>
      <c r="CI75" s="50"/>
      <c r="CJ75" s="117"/>
      <c r="CK75" s="50"/>
      <c r="CL75" s="117"/>
      <c r="CM75" s="50"/>
      <c r="CN75" s="52"/>
      <c r="CO75" s="117"/>
      <c r="CP75" s="50"/>
      <c r="CQ75" s="117"/>
      <c r="CR75" s="50"/>
      <c r="CS75" s="117"/>
      <c r="CT75" s="50"/>
      <c r="CU75" s="117"/>
      <c r="CV75" s="50"/>
      <c r="CW75" s="117"/>
      <c r="CX75" s="50"/>
      <c r="CY75" s="52"/>
      <c r="CZ75" s="117"/>
      <c r="DA75" s="50"/>
      <c r="DB75" s="117"/>
      <c r="DC75" s="50"/>
      <c r="DD75" s="117"/>
      <c r="DE75" s="50"/>
      <c r="DF75" s="117"/>
      <c r="DG75" s="50"/>
      <c r="DH75" s="117"/>
      <c r="DI75" s="50"/>
      <c r="DJ75" s="52"/>
      <c r="DK75" s="117"/>
      <c r="DL75" s="50"/>
      <c r="DM75" s="117"/>
      <c r="DN75" s="50"/>
    </row>
    <row r="76" spans="1:118" x14ac:dyDescent="0.2">
      <c r="A76" s="52" t="s">
        <v>50</v>
      </c>
      <c r="B76" s="196">
        <f>INDEX($10:$10,1,MATCH($A76,$7:$7,0))-INDEX($E$12:$DN$77,MATCH($A76,$A$12:$A$77,0),MATCH($A76,$E$7:$DN$7,0))</f>
        <v>119593</v>
      </c>
      <c r="C76" s="196">
        <f t="shared" ref="C76:C77" si="21">SUM(E76,G76,I76,K76,M76,P76,R76,T76,V76,X76,AA76,AC76,AE76,AG76,AI76,AL76,AN76,AP76,AR76,AT76,AW76,AY76,BA76,BC76,BE76,BH76,BJ76,BL76,BN76,BP76,BS76,BU76,BW76,BY76,CA76,CD76,CF76,CH76,CJ76,CL76,CO76,CQ76,CS76,CU76,CW76,CZ76,DB76,DD76,DF76,DH76,DK76,DM76)-INDEX($E$12:$DN$77,MATCH($A76,$A$12:$A$77,0),MATCH($A76,$E$7:$DN$7,0))</f>
        <v>103333</v>
      </c>
      <c r="D76" s="196">
        <f t="shared" ref="D76:D77" si="22">C76-B76</f>
        <v>-16260</v>
      </c>
      <c r="E76" s="117">
        <v>302</v>
      </c>
      <c r="F76" s="50">
        <v>262</v>
      </c>
      <c r="G76" s="117">
        <v>158</v>
      </c>
      <c r="H76" s="50">
        <v>124</v>
      </c>
      <c r="I76" s="117">
        <v>2572</v>
      </c>
      <c r="J76" s="50">
        <v>1374</v>
      </c>
      <c r="K76" s="117">
        <v>516</v>
      </c>
      <c r="L76" s="50">
        <v>304</v>
      </c>
      <c r="M76" s="117">
        <v>5063</v>
      </c>
      <c r="N76" s="50">
        <v>1423</v>
      </c>
      <c r="O76" s="52" t="s">
        <v>50</v>
      </c>
      <c r="P76" s="117">
        <v>1465</v>
      </c>
      <c r="Q76" s="50">
        <v>612</v>
      </c>
      <c r="R76" s="117">
        <v>468</v>
      </c>
      <c r="S76" s="50">
        <v>376</v>
      </c>
      <c r="T76" s="117">
        <v>210</v>
      </c>
      <c r="U76" s="50">
        <v>249</v>
      </c>
      <c r="V76" s="117">
        <v>131</v>
      </c>
      <c r="W76" s="50">
        <v>156</v>
      </c>
      <c r="X76" s="117">
        <v>4703</v>
      </c>
      <c r="Y76" s="50">
        <v>1493</v>
      </c>
      <c r="Z76" s="52" t="s">
        <v>50</v>
      </c>
      <c r="AA76" s="117">
        <v>1404</v>
      </c>
      <c r="AB76" s="50">
        <v>780</v>
      </c>
      <c r="AC76" s="117">
        <v>426</v>
      </c>
      <c r="AD76" s="50">
        <v>570</v>
      </c>
      <c r="AE76" s="117">
        <v>435</v>
      </c>
      <c r="AF76" s="50">
        <v>322</v>
      </c>
      <c r="AG76" s="117">
        <v>24130</v>
      </c>
      <c r="AH76" s="50">
        <v>4257</v>
      </c>
      <c r="AI76" s="117">
        <v>1791</v>
      </c>
      <c r="AJ76" s="50">
        <v>853</v>
      </c>
      <c r="AK76" s="52" t="s">
        <v>50</v>
      </c>
      <c r="AL76" s="117">
        <v>4036</v>
      </c>
      <c r="AM76" s="50">
        <v>1317</v>
      </c>
      <c r="AN76" s="117">
        <v>921</v>
      </c>
      <c r="AO76" s="50">
        <v>687</v>
      </c>
      <c r="AP76" s="117">
        <v>576</v>
      </c>
      <c r="AQ76" s="50">
        <v>420</v>
      </c>
      <c r="AR76" s="117">
        <v>790</v>
      </c>
      <c r="AS76" s="50">
        <v>481</v>
      </c>
      <c r="AT76" s="117">
        <v>141</v>
      </c>
      <c r="AU76" s="50">
        <v>141</v>
      </c>
      <c r="AV76" s="52" t="s">
        <v>50</v>
      </c>
      <c r="AW76" s="117">
        <v>967</v>
      </c>
      <c r="AX76" s="50">
        <v>665</v>
      </c>
      <c r="AY76" s="117">
        <v>715</v>
      </c>
      <c r="AZ76" s="50">
        <v>392</v>
      </c>
      <c r="BA76" s="117">
        <v>7235</v>
      </c>
      <c r="BB76" s="50">
        <v>1715</v>
      </c>
      <c r="BC76" s="117">
        <v>16489</v>
      </c>
      <c r="BD76" s="50">
        <v>2201</v>
      </c>
      <c r="BE76" s="117">
        <v>611</v>
      </c>
      <c r="BF76" s="50">
        <v>384</v>
      </c>
      <c r="BG76" s="52" t="s">
        <v>50</v>
      </c>
      <c r="BH76" s="117">
        <v>1639</v>
      </c>
      <c r="BI76" s="50">
        <v>915</v>
      </c>
      <c r="BJ76" s="117">
        <v>95</v>
      </c>
      <c r="BK76" s="50">
        <v>128</v>
      </c>
      <c r="BL76" s="117">
        <v>154</v>
      </c>
      <c r="BM76" s="50">
        <v>141</v>
      </c>
      <c r="BN76" s="117">
        <v>925</v>
      </c>
      <c r="BO76" s="50">
        <v>623</v>
      </c>
      <c r="BP76" s="117">
        <v>621</v>
      </c>
      <c r="BQ76" s="50">
        <v>800</v>
      </c>
      <c r="BR76" s="52" t="s">
        <v>50</v>
      </c>
      <c r="BS76" s="117">
        <v>1115</v>
      </c>
      <c r="BT76" s="50">
        <v>555</v>
      </c>
      <c r="BU76" s="117">
        <v>468</v>
      </c>
      <c r="BV76" s="50">
        <v>366</v>
      </c>
      <c r="BW76" s="117">
        <v>2033</v>
      </c>
      <c r="BX76" s="50">
        <v>845</v>
      </c>
      <c r="BY76" s="117">
        <v>1770</v>
      </c>
      <c r="BZ76" s="50">
        <v>882</v>
      </c>
      <c r="CA76" s="117">
        <v>349</v>
      </c>
      <c r="CB76" s="50">
        <v>354</v>
      </c>
      <c r="CC76" s="52" t="s">
        <v>50</v>
      </c>
      <c r="CD76" s="117">
        <v>1103</v>
      </c>
      <c r="CE76" s="50">
        <v>529</v>
      </c>
      <c r="CF76" s="117">
        <v>388</v>
      </c>
      <c r="CG76" s="50">
        <v>317</v>
      </c>
      <c r="CH76" s="117">
        <v>415</v>
      </c>
      <c r="CI76" s="50">
        <v>291</v>
      </c>
      <c r="CJ76" s="117">
        <v>2570</v>
      </c>
      <c r="CK76" s="50">
        <v>1049</v>
      </c>
      <c r="CL76" s="117">
        <v>959</v>
      </c>
      <c r="CM76" s="50">
        <v>1095</v>
      </c>
      <c r="CN76" s="52" t="s">
        <v>50</v>
      </c>
      <c r="CO76" s="117">
        <v>9</v>
      </c>
      <c r="CP76" s="50">
        <v>16</v>
      </c>
      <c r="CQ76" s="117">
        <v>291</v>
      </c>
      <c r="CR76" s="50">
        <v>400</v>
      </c>
      <c r="CS76" s="117">
        <v>140</v>
      </c>
      <c r="CT76" s="50">
        <v>131</v>
      </c>
      <c r="CU76" s="117">
        <v>2476</v>
      </c>
      <c r="CV76" s="50">
        <v>1200</v>
      </c>
      <c r="CW76" s="117">
        <v>4645</v>
      </c>
      <c r="CX76" s="50">
        <v>1206</v>
      </c>
      <c r="CY76" s="52" t="s">
        <v>50</v>
      </c>
      <c r="CZ76" s="117">
        <v>681</v>
      </c>
      <c r="DA76" s="50">
        <v>486</v>
      </c>
      <c r="DB76" s="117">
        <v>42</v>
      </c>
      <c r="DC76" s="50">
        <v>69</v>
      </c>
      <c r="DD76" s="117">
        <v>2745</v>
      </c>
      <c r="DE76" s="50">
        <v>902</v>
      </c>
      <c r="DF76" s="117">
        <v>593</v>
      </c>
      <c r="DG76" s="50">
        <v>469</v>
      </c>
      <c r="DH76" s="117">
        <v>59</v>
      </c>
      <c r="DI76" s="50">
        <v>104</v>
      </c>
      <c r="DJ76" s="52" t="s">
        <v>50</v>
      </c>
      <c r="DK76" s="117">
        <v>723651</v>
      </c>
      <c r="DL76" s="50">
        <v>21577</v>
      </c>
      <c r="DM76" s="117">
        <v>793</v>
      </c>
      <c r="DN76" s="50">
        <v>598</v>
      </c>
    </row>
    <row r="77" spans="1:118" ht="13.5" thickBot="1" x14ac:dyDescent="0.25">
      <c r="A77" s="59" t="s">
        <v>51</v>
      </c>
      <c r="B77" s="201">
        <f>INDEX($10:$10,1,MATCH($A77,$7:$7,0))-INDEX($E$12:$DN$77,MATCH($A77,$A$12:$A$77,0),MATCH($A77,$E$7:$DN$7,0))</f>
        <v>26754</v>
      </c>
      <c r="C77" s="201">
        <f t="shared" si="21"/>
        <v>29027</v>
      </c>
      <c r="D77" s="202">
        <f t="shared" si="22"/>
        <v>2273</v>
      </c>
      <c r="E77" s="121">
        <v>29</v>
      </c>
      <c r="F77" s="57">
        <v>49</v>
      </c>
      <c r="G77" s="121">
        <v>47</v>
      </c>
      <c r="H77" s="57">
        <v>83</v>
      </c>
      <c r="I77" s="121">
        <v>2223</v>
      </c>
      <c r="J77" s="57">
        <v>1236</v>
      </c>
      <c r="K77" s="121">
        <v>165</v>
      </c>
      <c r="L77" s="57">
        <v>294</v>
      </c>
      <c r="M77" s="121">
        <v>3185</v>
      </c>
      <c r="N77" s="57">
        <v>1441</v>
      </c>
      <c r="O77" s="59" t="s">
        <v>51</v>
      </c>
      <c r="P77" s="121">
        <v>3602</v>
      </c>
      <c r="Q77" s="57">
        <v>1371</v>
      </c>
      <c r="R77" s="121">
        <v>0</v>
      </c>
      <c r="S77" s="57">
        <v>259</v>
      </c>
      <c r="T77" s="121">
        <v>0</v>
      </c>
      <c r="U77" s="57">
        <v>259</v>
      </c>
      <c r="V77" s="121">
        <v>66</v>
      </c>
      <c r="W77" s="57">
        <v>118</v>
      </c>
      <c r="X77" s="121">
        <v>524</v>
      </c>
      <c r="Y77" s="57">
        <v>446</v>
      </c>
      <c r="Z77" s="59" t="s">
        <v>51</v>
      </c>
      <c r="AA77" s="121">
        <v>353</v>
      </c>
      <c r="AB77" s="57">
        <v>404</v>
      </c>
      <c r="AC77" s="121">
        <v>203</v>
      </c>
      <c r="AD77" s="57">
        <v>230</v>
      </c>
      <c r="AE77" s="121">
        <v>820</v>
      </c>
      <c r="AF77" s="57">
        <v>522</v>
      </c>
      <c r="AG77" s="121">
        <v>330</v>
      </c>
      <c r="AH77" s="57">
        <v>381</v>
      </c>
      <c r="AI77" s="121">
        <v>88</v>
      </c>
      <c r="AJ77" s="57">
        <v>147</v>
      </c>
      <c r="AK77" s="59" t="s">
        <v>51</v>
      </c>
      <c r="AL77" s="121">
        <v>97</v>
      </c>
      <c r="AM77" s="57">
        <v>166</v>
      </c>
      <c r="AN77" s="121">
        <v>369</v>
      </c>
      <c r="AO77" s="57">
        <v>457</v>
      </c>
      <c r="AP77" s="121">
        <v>402</v>
      </c>
      <c r="AQ77" s="57">
        <v>493</v>
      </c>
      <c r="AR77" s="121">
        <v>122</v>
      </c>
      <c r="AS77" s="57">
        <v>198</v>
      </c>
      <c r="AT77" s="121">
        <v>416</v>
      </c>
      <c r="AU77" s="57">
        <v>587</v>
      </c>
      <c r="AV77" s="59" t="s">
        <v>51</v>
      </c>
      <c r="AW77" s="121">
        <v>232</v>
      </c>
      <c r="AX77" s="57">
        <v>393</v>
      </c>
      <c r="AY77" s="121">
        <v>140</v>
      </c>
      <c r="AZ77" s="57">
        <v>247</v>
      </c>
      <c r="BA77" s="121">
        <v>812</v>
      </c>
      <c r="BB77" s="57">
        <v>505</v>
      </c>
      <c r="BC77" s="121">
        <v>542</v>
      </c>
      <c r="BD77" s="57">
        <v>492</v>
      </c>
      <c r="BE77" s="121">
        <v>892</v>
      </c>
      <c r="BF77" s="57">
        <v>1053</v>
      </c>
      <c r="BG77" s="59" t="s">
        <v>51</v>
      </c>
      <c r="BH77" s="121">
        <v>482</v>
      </c>
      <c r="BI77" s="57">
        <v>297</v>
      </c>
      <c r="BJ77" s="121">
        <v>2296</v>
      </c>
      <c r="BK77" s="57">
        <v>1141</v>
      </c>
      <c r="BL77" s="121">
        <v>1082</v>
      </c>
      <c r="BM77" s="57">
        <v>524</v>
      </c>
      <c r="BN77" s="121">
        <v>264</v>
      </c>
      <c r="BO77" s="57">
        <v>254</v>
      </c>
      <c r="BP77" s="121">
        <v>0</v>
      </c>
      <c r="BQ77" s="57">
        <v>259</v>
      </c>
      <c r="BR77" s="59" t="s">
        <v>51</v>
      </c>
      <c r="BS77" s="121">
        <v>0</v>
      </c>
      <c r="BT77" s="57">
        <v>259</v>
      </c>
      <c r="BU77" s="121">
        <v>363</v>
      </c>
      <c r="BV77" s="57">
        <v>361</v>
      </c>
      <c r="BW77" s="121">
        <v>277</v>
      </c>
      <c r="BX77" s="57">
        <v>304</v>
      </c>
      <c r="BY77" s="121">
        <v>456</v>
      </c>
      <c r="BZ77" s="57">
        <v>491</v>
      </c>
      <c r="CA77" s="121">
        <v>271</v>
      </c>
      <c r="CB77" s="57">
        <v>315</v>
      </c>
      <c r="CC77" s="59" t="s">
        <v>51</v>
      </c>
      <c r="CD77" s="121">
        <v>554</v>
      </c>
      <c r="CE77" s="57">
        <v>653</v>
      </c>
      <c r="CF77" s="121">
        <v>334</v>
      </c>
      <c r="CG77" s="57">
        <v>394</v>
      </c>
      <c r="CH77" s="121">
        <v>175</v>
      </c>
      <c r="CI77" s="57">
        <v>242</v>
      </c>
      <c r="CJ77" s="121">
        <v>206</v>
      </c>
      <c r="CK77" s="57">
        <v>211</v>
      </c>
      <c r="CL77" s="121">
        <v>0</v>
      </c>
      <c r="CM77" s="57">
        <v>259</v>
      </c>
      <c r="CN77" s="59" t="s">
        <v>51</v>
      </c>
      <c r="CO77" s="121">
        <v>0</v>
      </c>
      <c r="CP77" s="57">
        <v>259</v>
      </c>
      <c r="CQ77" s="121">
        <v>0</v>
      </c>
      <c r="CR77" s="57">
        <v>259</v>
      </c>
      <c r="CS77" s="121">
        <v>696</v>
      </c>
      <c r="CT77" s="57">
        <v>557</v>
      </c>
      <c r="CU77" s="121">
        <v>674</v>
      </c>
      <c r="CV77" s="57">
        <v>558</v>
      </c>
      <c r="CW77" s="121">
        <v>1409</v>
      </c>
      <c r="CX77" s="57">
        <v>939</v>
      </c>
      <c r="CY77" s="59" t="s">
        <v>51</v>
      </c>
      <c r="CZ77" s="121">
        <v>2074</v>
      </c>
      <c r="DA77" s="57">
        <v>988</v>
      </c>
      <c r="DB77" s="121">
        <v>0</v>
      </c>
      <c r="DC77" s="57">
        <v>259</v>
      </c>
      <c r="DD77" s="121">
        <v>203</v>
      </c>
      <c r="DE77" s="57">
        <v>263</v>
      </c>
      <c r="DF77" s="121">
        <v>1402</v>
      </c>
      <c r="DG77" s="57">
        <v>1256</v>
      </c>
      <c r="DH77" s="121">
        <v>0</v>
      </c>
      <c r="DI77" s="57">
        <v>259</v>
      </c>
      <c r="DJ77" s="59" t="s">
        <v>51</v>
      </c>
      <c r="DK77" s="121">
        <v>150</v>
      </c>
      <c r="DL77" s="57">
        <v>108</v>
      </c>
      <c r="DM77" s="121">
        <v>74171</v>
      </c>
      <c r="DN77" s="57">
        <v>6158</v>
      </c>
    </row>
    <row r="78" spans="1:118" x14ac:dyDescent="0.2">
      <c r="A78" s="6" t="s">
        <v>54</v>
      </c>
      <c r="B78" s="6"/>
      <c r="C78" s="6"/>
      <c r="D78" s="6"/>
      <c r="E78" s="7"/>
      <c r="F78" s="8"/>
      <c r="G78" s="7"/>
      <c r="H78" s="8"/>
      <c r="I78" s="7"/>
      <c r="J78" s="8"/>
      <c r="K78" s="7"/>
      <c r="L78" s="8"/>
      <c r="M78" s="7"/>
      <c r="N78" s="8"/>
      <c r="O78" s="6" t="s">
        <v>54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6" t="s">
        <v>54</v>
      </c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6" t="s">
        <v>54</v>
      </c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6" t="s">
        <v>54</v>
      </c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6" t="s">
        <v>54</v>
      </c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6" t="s">
        <v>54</v>
      </c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6" t="s">
        <v>54</v>
      </c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6" t="s">
        <v>54</v>
      </c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6" t="s">
        <v>54</v>
      </c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6" t="s">
        <v>54</v>
      </c>
      <c r="DK78" s="7"/>
      <c r="DL78" s="7"/>
    </row>
    <row r="79" spans="1:118" x14ac:dyDescent="0.2">
      <c r="A79" s="61" t="s">
        <v>55</v>
      </c>
      <c r="B79" s="61"/>
      <c r="C79" s="61"/>
      <c r="D79" s="61"/>
      <c r="E79" s="7"/>
      <c r="F79" s="8"/>
      <c r="G79" s="7"/>
      <c r="H79" s="8"/>
      <c r="I79" s="7"/>
      <c r="J79" s="8"/>
      <c r="K79" s="7"/>
      <c r="L79" s="8"/>
      <c r="M79" s="7"/>
      <c r="N79" s="8"/>
      <c r="O79" s="61" t="s">
        <v>55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61" t="s">
        <v>55</v>
      </c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61" t="s">
        <v>55</v>
      </c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61" t="s">
        <v>55</v>
      </c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61" t="s">
        <v>55</v>
      </c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61" t="s">
        <v>55</v>
      </c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61" t="s">
        <v>55</v>
      </c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61" t="s">
        <v>55</v>
      </c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61" t="s">
        <v>55</v>
      </c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61" t="s">
        <v>55</v>
      </c>
      <c r="DK79" s="7"/>
      <c r="DL79" s="7"/>
    </row>
    <row r="80" spans="1:118" x14ac:dyDescent="0.2">
      <c r="A80" s="46" t="s">
        <v>138</v>
      </c>
      <c r="O80" s="46" t="s">
        <v>138</v>
      </c>
      <c r="Z80" s="46" t="s">
        <v>138</v>
      </c>
      <c r="AK80" s="46" t="s">
        <v>138</v>
      </c>
      <c r="AV80" s="46" t="s">
        <v>138</v>
      </c>
      <c r="BG80" s="46" t="s">
        <v>138</v>
      </c>
      <c r="BR80" s="46" t="s">
        <v>138</v>
      </c>
      <c r="CC80" s="46" t="s">
        <v>138</v>
      </c>
      <c r="CN80" s="46" t="s">
        <v>138</v>
      </c>
      <c r="CY80" s="46" t="s">
        <v>138</v>
      </c>
      <c r="DJ80" s="46" t="s">
        <v>138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A80"/>
  <sheetViews>
    <sheetView workbookViewId="0">
      <selection activeCell="D21" sqref="D21:D22"/>
    </sheetView>
  </sheetViews>
  <sheetFormatPr defaultRowHeight="12.75" x14ac:dyDescent="0.2"/>
  <cols>
    <col min="1" max="4" width="19.85546875" style="46" customWidth="1"/>
    <col min="5" max="5" width="10" style="46" customWidth="1"/>
    <col min="6" max="6" width="10" style="47" customWidth="1"/>
    <col min="7" max="7" width="10" style="46" customWidth="1"/>
    <col min="8" max="8" width="10" style="47" customWidth="1"/>
    <col min="9" max="9" width="10" style="46" customWidth="1"/>
    <col min="10" max="10" width="10" style="47" customWidth="1"/>
    <col min="11" max="11" width="10" style="46" customWidth="1"/>
    <col min="12" max="12" width="10" style="47" customWidth="1"/>
    <col min="13" max="13" width="10" style="46" customWidth="1"/>
    <col min="14" max="14" width="10" style="47" customWidth="1"/>
    <col min="15" max="15" width="19.85546875" style="46" customWidth="1"/>
    <col min="16" max="25" width="10" style="46" customWidth="1"/>
    <col min="26" max="26" width="19.85546875" style="46" customWidth="1"/>
    <col min="27" max="36" width="10" style="46" customWidth="1"/>
    <col min="37" max="37" width="19.85546875" style="46" customWidth="1"/>
    <col min="38" max="47" width="10" style="46" customWidth="1"/>
    <col min="48" max="48" width="19.85546875" style="46" customWidth="1"/>
    <col min="49" max="58" width="10" style="46" customWidth="1"/>
    <col min="59" max="59" width="19.85546875" style="46" customWidth="1"/>
    <col min="60" max="69" width="10" style="46" customWidth="1"/>
    <col min="70" max="70" width="19.85546875" style="46" customWidth="1"/>
    <col min="71" max="80" width="10" style="46" customWidth="1"/>
    <col min="81" max="81" width="19.85546875" style="46" customWidth="1"/>
    <col min="82" max="91" width="10" style="46" customWidth="1"/>
    <col min="92" max="92" width="19.85546875" style="46" customWidth="1"/>
    <col min="93" max="102" width="10" style="46" customWidth="1"/>
    <col min="103" max="103" width="19.85546875" style="46" customWidth="1"/>
    <col min="104" max="113" width="10" style="46" customWidth="1"/>
    <col min="114" max="114" width="19.85546875" style="46" customWidth="1"/>
    <col min="115" max="118" width="10" style="46" customWidth="1"/>
    <col min="119" max="259" width="9.140625" style="46"/>
    <col min="260" max="260" width="19.85546875" style="46" customWidth="1"/>
    <col min="261" max="270" width="10" style="46" customWidth="1"/>
    <col min="271" max="271" width="19.85546875" style="46" customWidth="1"/>
    <col min="272" max="281" width="10" style="46" customWidth="1"/>
    <col min="282" max="282" width="19.85546875" style="46" customWidth="1"/>
    <col min="283" max="292" width="10" style="46" customWidth="1"/>
    <col min="293" max="293" width="19.85546875" style="46" customWidth="1"/>
    <col min="294" max="303" width="10" style="46" customWidth="1"/>
    <col min="304" max="304" width="19.85546875" style="46" customWidth="1"/>
    <col min="305" max="314" width="10" style="46" customWidth="1"/>
    <col min="315" max="315" width="19.85546875" style="46" customWidth="1"/>
    <col min="316" max="325" width="10" style="46" customWidth="1"/>
    <col min="326" max="326" width="19.85546875" style="46" customWidth="1"/>
    <col min="327" max="336" width="10" style="46" customWidth="1"/>
    <col min="337" max="337" width="19.85546875" style="46" customWidth="1"/>
    <col min="338" max="347" width="10" style="46" customWidth="1"/>
    <col min="348" max="348" width="19.85546875" style="46" customWidth="1"/>
    <col min="349" max="358" width="10" style="46" customWidth="1"/>
    <col min="359" max="359" width="19.85546875" style="46" customWidth="1"/>
    <col min="360" max="369" width="10" style="46" customWidth="1"/>
    <col min="370" max="370" width="19.85546875" style="46" customWidth="1"/>
    <col min="371" max="374" width="10" style="46" customWidth="1"/>
    <col min="375" max="515" width="9.140625" style="46"/>
    <col min="516" max="516" width="19.85546875" style="46" customWidth="1"/>
    <col min="517" max="526" width="10" style="46" customWidth="1"/>
    <col min="527" max="527" width="19.85546875" style="46" customWidth="1"/>
    <col min="528" max="537" width="10" style="46" customWidth="1"/>
    <col min="538" max="538" width="19.85546875" style="46" customWidth="1"/>
    <col min="539" max="548" width="10" style="46" customWidth="1"/>
    <col min="549" max="549" width="19.85546875" style="46" customWidth="1"/>
    <col min="550" max="559" width="10" style="46" customWidth="1"/>
    <col min="560" max="560" width="19.85546875" style="46" customWidth="1"/>
    <col min="561" max="570" width="10" style="46" customWidth="1"/>
    <col min="571" max="571" width="19.85546875" style="46" customWidth="1"/>
    <col min="572" max="581" width="10" style="46" customWidth="1"/>
    <col min="582" max="582" width="19.85546875" style="46" customWidth="1"/>
    <col min="583" max="592" width="10" style="46" customWidth="1"/>
    <col min="593" max="593" width="19.85546875" style="46" customWidth="1"/>
    <col min="594" max="603" width="10" style="46" customWidth="1"/>
    <col min="604" max="604" width="19.85546875" style="46" customWidth="1"/>
    <col min="605" max="614" width="10" style="46" customWidth="1"/>
    <col min="615" max="615" width="19.85546875" style="46" customWidth="1"/>
    <col min="616" max="625" width="10" style="46" customWidth="1"/>
    <col min="626" max="626" width="19.85546875" style="46" customWidth="1"/>
    <col min="627" max="630" width="10" style="46" customWidth="1"/>
    <col min="631" max="771" width="9.140625" style="46"/>
    <col min="772" max="772" width="19.85546875" style="46" customWidth="1"/>
    <col min="773" max="782" width="10" style="46" customWidth="1"/>
    <col min="783" max="783" width="19.85546875" style="46" customWidth="1"/>
    <col min="784" max="793" width="10" style="46" customWidth="1"/>
    <col min="794" max="794" width="19.85546875" style="46" customWidth="1"/>
    <col min="795" max="804" width="10" style="46" customWidth="1"/>
    <col min="805" max="805" width="19.85546875" style="46" customWidth="1"/>
    <col min="806" max="815" width="10" style="46" customWidth="1"/>
    <col min="816" max="816" width="19.85546875" style="46" customWidth="1"/>
    <col min="817" max="826" width="10" style="46" customWidth="1"/>
    <col min="827" max="827" width="19.85546875" style="46" customWidth="1"/>
    <col min="828" max="837" width="10" style="46" customWidth="1"/>
    <col min="838" max="838" width="19.85546875" style="46" customWidth="1"/>
    <col min="839" max="848" width="10" style="46" customWidth="1"/>
    <col min="849" max="849" width="19.85546875" style="46" customWidth="1"/>
    <col min="850" max="859" width="10" style="46" customWidth="1"/>
    <col min="860" max="860" width="19.85546875" style="46" customWidth="1"/>
    <col min="861" max="870" width="10" style="46" customWidth="1"/>
    <col min="871" max="871" width="19.85546875" style="46" customWidth="1"/>
    <col min="872" max="881" width="10" style="46" customWidth="1"/>
    <col min="882" max="882" width="19.85546875" style="46" customWidth="1"/>
    <col min="883" max="886" width="10" style="46" customWidth="1"/>
    <col min="887" max="1027" width="9.140625" style="46"/>
    <col min="1028" max="1028" width="19.85546875" style="46" customWidth="1"/>
    <col min="1029" max="1038" width="10" style="46" customWidth="1"/>
    <col min="1039" max="1039" width="19.85546875" style="46" customWidth="1"/>
    <col min="1040" max="1049" width="10" style="46" customWidth="1"/>
    <col min="1050" max="1050" width="19.85546875" style="46" customWidth="1"/>
    <col min="1051" max="1060" width="10" style="46" customWidth="1"/>
    <col min="1061" max="1061" width="19.85546875" style="46" customWidth="1"/>
    <col min="1062" max="1071" width="10" style="46" customWidth="1"/>
    <col min="1072" max="1072" width="19.85546875" style="46" customWidth="1"/>
    <col min="1073" max="1082" width="10" style="46" customWidth="1"/>
    <col min="1083" max="1083" width="19.85546875" style="46" customWidth="1"/>
    <col min="1084" max="1093" width="10" style="46" customWidth="1"/>
    <col min="1094" max="1094" width="19.85546875" style="46" customWidth="1"/>
    <col min="1095" max="1104" width="10" style="46" customWidth="1"/>
    <col min="1105" max="1105" width="19.85546875" style="46" customWidth="1"/>
    <col min="1106" max="1115" width="10" style="46" customWidth="1"/>
    <col min="1116" max="1116" width="19.85546875" style="46" customWidth="1"/>
    <col min="1117" max="1126" width="10" style="46" customWidth="1"/>
    <col min="1127" max="1127" width="19.85546875" style="46" customWidth="1"/>
    <col min="1128" max="1137" width="10" style="46" customWidth="1"/>
    <col min="1138" max="1138" width="19.85546875" style="46" customWidth="1"/>
    <col min="1139" max="1142" width="10" style="46" customWidth="1"/>
    <col min="1143" max="1283" width="9.140625" style="46"/>
    <col min="1284" max="1284" width="19.85546875" style="46" customWidth="1"/>
    <col min="1285" max="1294" width="10" style="46" customWidth="1"/>
    <col min="1295" max="1295" width="19.85546875" style="46" customWidth="1"/>
    <col min="1296" max="1305" width="10" style="46" customWidth="1"/>
    <col min="1306" max="1306" width="19.85546875" style="46" customWidth="1"/>
    <col min="1307" max="1316" width="10" style="46" customWidth="1"/>
    <col min="1317" max="1317" width="19.85546875" style="46" customWidth="1"/>
    <col min="1318" max="1327" width="10" style="46" customWidth="1"/>
    <col min="1328" max="1328" width="19.85546875" style="46" customWidth="1"/>
    <col min="1329" max="1338" width="10" style="46" customWidth="1"/>
    <col min="1339" max="1339" width="19.85546875" style="46" customWidth="1"/>
    <col min="1340" max="1349" width="10" style="46" customWidth="1"/>
    <col min="1350" max="1350" width="19.85546875" style="46" customWidth="1"/>
    <col min="1351" max="1360" width="10" style="46" customWidth="1"/>
    <col min="1361" max="1361" width="19.85546875" style="46" customWidth="1"/>
    <col min="1362" max="1371" width="10" style="46" customWidth="1"/>
    <col min="1372" max="1372" width="19.85546875" style="46" customWidth="1"/>
    <col min="1373" max="1382" width="10" style="46" customWidth="1"/>
    <col min="1383" max="1383" width="19.85546875" style="46" customWidth="1"/>
    <col min="1384" max="1393" width="10" style="46" customWidth="1"/>
    <col min="1394" max="1394" width="19.85546875" style="46" customWidth="1"/>
    <col min="1395" max="1398" width="10" style="46" customWidth="1"/>
    <col min="1399" max="1539" width="9.140625" style="46"/>
    <col min="1540" max="1540" width="19.85546875" style="46" customWidth="1"/>
    <col min="1541" max="1550" width="10" style="46" customWidth="1"/>
    <col min="1551" max="1551" width="19.85546875" style="46" customWidth="1"/>
    <col min="1552" max="1561" width="10" style="46" customWidth="1"/>
    <col min="1562" max="1562" width="19.85546875" style="46" customWidth="1"/>
    <col min="1563" max="1572" width="10" style="46" customWidth="1"/>
    <col min="1573" max="1573" width="19.85546875" style="46" customWidth="1"/>
    <col min="1574" max="1583" width="10" style="46" customWidth="1"/>
    <col min="1584" max="1584" width="19.85546875" style="46" customWidth="1"/>
    <col min="1585" max="1594" width="10" style="46" customWidth="1"/>
    <col min="1595" max="1595" width="19.85546875" style="46" customWidth="1"/>
    <col min="1596" max="1605" width="10" style="46" customWidth="1"/>
    <col min="1606" max="1606" width="19.85546875" style="46" customWidth="1"/>
    <col min="1607" max="1616" width="10" style="46" customWidth="1"/>
    <col min="1617" max="1617" width="19.85546875" style="46" customWidth="1"/>
    <col min="1618" max="1627" width="10" style="46" customWidth="1"/>
    <col min="1628" max="1628" width="19.85546875" style="46" customWidth="1"/>
    <col min="1629" max="1638" width="10" style="46" customWidth="1"/>
    <col min="1639" max="1639" width="19.85546875" style="46" customWidth="1"/>
    <col min="1640" max="1649" width="10" style="46" customWidth="1"/>
    <col min="1650" max="1650" width="19.85546875" style="46" customWidth="1"/>
    <col min="1651" max="1654" width="10" style="46" customWidth="1"/>
    <col min="1655" max="1795" width="9.140625" style="46"/>
    <col min="1796" max="1796" width="19.85546875" style="46" customWidth="1"/>
    <col min="1797" max="1806" width="10" style="46" customWidth="1"/>
    <col min="1807" max="1807" width="19.85546875" style="46" customWidth="1"/>
    <col min="1808" max="1817" width="10" style="46" customWidth="1"/>
    <col min="1818" max="1818" width="19.85546875" style="46" customWidth="1"/>
    <col min="1819" max="1828" width="10" style="46" customWidth="1"/>
    <col min="1829" max="1829" width="19.85546875" style="46" customWidth="1"/>
    <col min="1830" max="1839" width="10" style="46" customWidth="1"/>
    <col min="1840" max="1840" width="19.85546875" style="46" customWidth="1"/>
    <col min="1841" max="1850" width="10" style="46" customWidth="1"/>
    <col min="1851" max="1851" width="19.85546875" style="46" customWidth="1"/>
    <col min="1852" max="1861" width="10" style="46" customWidth="1"/>
    <col min="1862" max="1862" width="19.85546875" style="46" customWidth="1"/>
    <col min="1863" max="1872" width="10" style="46" customWidth="1"/>
    <col min="1873" max="1873" width="19.85546875" style="46" customWidth="1"/>
    <col min="1874" max="1883" width="10" style="46" customWidth="1"/>
    <col min="1884" max="1884" width="19.85546875" style="46" customWidth="1"/>
    <col min="1885" max="1894" width="10" style="46" customWidth="1"/>
    <col min="1895" max="1895" width="19.85546875" style="46" customWidth="1"/>
    <col min="1896" max="1905" width="10" style="46" customWidth="1"/>
    <col min="1906" max="1906" width="19.85546875" style="46" customWidth="1"/>
    <col min="1907" max="1910" width="10" style="46" customWidth="1"/>
    <col min="1911" max="2051" width="9.140625" style="46"/>
    <col min="2052" max="2052" width="19.85546875" style="46" customWidth="1"/>
    <col min="2053" max="2062" width="10" style="46" customWidth="1"/>
    <col min="2063" max="2063" width="19.85546875" style="46" customWidth="1"/>
    <col min="2064" max="2073" width="10" style="46" customWidth="1"/>
    <col min="2074" max="2074" width="19.85546875" style="46" customWidth="1"/>
    <col min="2075" max="2084" width="10" style="46" customWidth="1"/>
    <col min="2085" max="2085" width="19.85546875" style="46" customWidth="1"/>
    <col min="2086" max="2095" width="10" style="46" customWidth="1"/>
    <col min="2096" max="2096" width="19.85546875" style="46" customWidth="1"/>
    <col min="2097" max="2106" width="10" style="46" customWidth="1"/>
    <col min="2107" max="2107" width="19.85546875" style="46" customWidth="1"/>
    <col min="2108" max="2117" width="10" style="46" customWidth="1"/>
    <col min="2118" max="2118" width="19.85546875" style="46" customWidth="1"/>
    <col min="2119" max="2128" width="10" style="46" customWidth="1"/>
    <col min="2129" max="2129" width="19.85546875" style="46" customWidth="1"/>
    <col min="2130" max="2139" width="10" style="46" customWidth="1"/>
    <col min="2140" max="2140" width="19.85546875" style="46" customWidth="1"/>
    <col min="2141" max="2150" width="10" style="46" customWidth="1"/>
    <col min="2151" max="2151" width="19.85546875" style="46" customWidth="1"/>
    <col min="2152" max="2161" width="10" style="46" customWidth="1"/>
    <col min="2162" max="2162" width="19.85546875" style="46" customWidth="1"/>
    <col min="2163" max="2166" width="10" style="46" customWidth="1"/>
    <col min="2167" max="2307" width="9.140625" style="46"/>
    <col min="2308" max="2308" width="19.85546875" style="46" customWidth="1"/>
    <col min="2309" max="2318" width="10" style="46" customWidth="1"/>
    <col min="2319" max="2319" width="19.85546875" style="46" customWidth="1"/>
    <col min="2320" max="2329" width="10" style="46" customWidth="1"/>
    <col min="2330" max="2330" width="19.85546875" style="46" customWidth="1"/>
    <col min="2331" max="2340" width="10" style="46" customWidth="1"/>
    <col min="2341" max="2341" width="19.85546875" style="46" customWidth="1"/>
    <col min="2342" max="2351" width="10" style="46" customWidth="1"/>
    <col min="2352" max="2352" width="19.85546875" style="46" customWidth="1"/>
    <col min="2353" max="2362" width="10" style="46" customWidth="1"/>
    <col min="2363" max="2363" width="19.85546875" style="46" customWidth="1"/>
    <col min="2364" max="2373" width="10" style="46" customWidth="1"/>
    <col min="2374" max="2374" width="19.85546875" style="46" customWidth="1"/>
    <col min="2375" max="2384" width="10" style="46" customWidth="1"/>
    <col min="2385" max="2385" width="19.85546875" style="46" customWidth="1"/>
    <col min="2386" max="2395" width="10" style="46" customWidth="1"/>
    <col min="2396" max="2396" width="19.85546875" style="46" customWidth="1"/>
    <col min="2397" max="2406" width="10" style="46" customWidth="1"/>
    <col min="2407" max="2407" width="19.85546875" style="46" customWidth="1"/>
    <col min="2408" max="2417" width="10" style="46" customWidth="1"/>
    <col min="2418" max="2418" width="19.85546875" style="46" customWidth="1"/>
    <col min="2419" max="2422" width="10" style="46" customWidth="1"/>
    <col min="2423" max="2563" width="9.140625" style="46"/>
    <col min="2564" max="2564" width="19.85546875" style="46" customWidth="1"/>
    <col min="2565" max="2574" width="10" style="46" customWidth="1"/>
    <col min="2575" max="2575" width="19.85546875" style="46" customWidth="1"/>
    <col min="2576" max="2585" width="10" style="46" customWidth="1"/>
    <col min="2586" max="2586" width="19.85546875" style="46" customWidth="1"/>
    <col min="2587" max="2596" width="10" style="46" customWidth="1"/>
    <col min="2597" max="2597" width="19.85546875" style="46" customWidth="1"/>
    <col min="2598" max="2607" width="10" style="46" customWidth="1"/>
    <col min="2608" max="2608" width="19.85546875" style="46" customWidth="1"/>
    <col min="2609" max="2618" width="10" style="46" customWidth="1"/>
    <col min="2619" max="2619" width="19.85546875" style="46" customWidth="1"/>
    <col min="2620" max="2629" width="10" style="46" customWidth="1"/>
    <col min="2630" max="2630" width="19.85546875" style="46" customWidth="1"/>
    <col min="2631" max="2640" width="10" style="46" customWidth="1"/>
    <col min="2641" max="2641" width="19.85546875" style="46" customWidth="1"/>
    <col min="2642" max="2651" width="10" style="46" customWidth="1"/>
    <col min="2652" max="2652" width="19.85546875" style="46" customWidth="1"/>
    <col min="2653" max="2662" width="10" style="46" customWidth="1"/>
    <col min="2663" max="2663" width="19.85546875" style="46" customWidth="1"/>
    <col min="2664" max="2673" width="10" style="46" customWidth="1"/>
    <col min="2674" max="2674" width="19.85546875" style="46" customWidth="1"/>
    <col min="2675" max="2678" width="10" style="46" customWidth="1"/>
    <col min="2679" max="2819" width="9.140625" style="46"/>
    <col min="2820" max="2820" width="19.85546875" style="46" customWidth="1"/>
    <col min="2821" max="2830" width="10" style="46" customWidth="1"/>
    <col min="2831" max="2831" width="19.85546875" style="46" customWidth="1"/>
    <col min="2832" max="2841" width="10" style="46" customWidth="1"/>
    <col min="2842" max="2842" width="19.85546875" style="46" customWidth="1"/>
    <col min="2843" max="2852" width="10" style="46" customWidth="1"/>
    <col min="2853" max="2853" width="19.85546875" style="46" customWidth="1"/>
    <col min="2854" max="2863" width="10" style="46" customWidth="1"/>
    <col min="2864" max="2864" width="19.85546875" style="46" customWidth="1"/>
    <col min="2865" max="2874" width="10" style="46" customWidth="1"/>
    <col min="2875" max="2875" width="19.85546875" style="46" customWidth="1"/>
    <col min="2876" max="2885" width="10" style="46" customWidth="1"/>
    <col min="2886" max="2886" width="19.85546875" style="46" customWidth="1"/>
    <col min="2887" max="2896" width="10" style="46" customWidth="1"/>
    <col min="2897" max="2897" width="19.85546875" style="46" customWidth="1"/>
    <col min="2898" max="2907" width="10" style="46" customWidth="1"/>
    <col min="2908" max="2908" width="19.85546875" style="46" customWidth="1"/>
    <col min="2909" max="2918" width="10" style="46" customWidth="1"/>
    <col min="2919" max="2919" width="19.85546875" style="46" customWidth="1"/>
    <col min="2920" max="2929" width="10" style="46" customWidth="1"/>
    <col min="2930" max="2930" width="19.85546875" style="46" customWidth="1"/>
    <col min="2931" max="2934" width="10" style="46" customWidth="1"/>
    <col min="2935" max="3075" width="9.140625" style="46"/>
    <col min="3076" max="3076" width="19.85546875" style="46" customWidth="1"/>
    <col min="3077" max="3086" width="10" style="46" customWidth="1"/>
    <col min="3087" max="3087" width="19.85546875" style="46" customWidth="1"/>
    <col min="3088" max="3097" width="10" style="46" customWidth="1"/>
    <col min="3098" max="3098" width="19.85546875" style="46" customWidth="1"/>
    <col min="3099" max="3108" width="10" style="46" customWidth="1"/>
    <col min="3109" max="3109" width="19.85546875" style="46" customWidth="1"/>
    <col min="3110" max="3119" width="10" style="46" customWidth="1"/>
    <col min="3120" max="3120" width="19.85546875" style="46" customWidth="1"/>
    <col min="3121" max="3130" width="10" style="46" customWidth="1"/>
    <col min="3131" max="3131" width="19.85546875" style="46" customWidth="1"/>
    <col min="3132" max="3141" width="10" style="46" customWidth="1"/>
    <col min="3142" max="3142" width="19.85546875" style="46" customWidth="1"/>
    <col min="3143" max="3152" width="10" style="46" customWidth="1"/>
    <col min="3153" max="3153" width="19.85546875" style="46" customWidth="1"/>
    <col min="3154" max="3163" width="10" style="46" customWidth="1"/>
    <col min="3164" max="3164" width="19.85546875" style="46" customWidth="1"/>
    <col min="3165" max="3174" width="10" style="46" customWidth="1"/>
    <col min="3175" max="3175" width="19.85546875" style="46" customWidth="1"/>
    <col min="3176" max="3185" width="10" style="46" customWidth="1"/>
    <col min="3186" max="3186" width="19.85546875" style="46" customWidth="1"/>
    <col min="3187" max="3190" width="10" style="46" customWidth="1"/>
    <col min="3191" max="3331" width="9.140625" style="46"/>
    <col min="3332" max="3332" width="19.85546875" style="46" customWidth="1"/>
    <col min="3333" max="3342" width="10" style="46" customWidth="1"/>
    <col min="3343" max="3343" width="19.85546875" style="46" customWidth="1"/>
    <col min="3344" max="3353" width="10" style="46" customWidth="1"/>
    <col min="3354" max="3354" width="19.85546875" style="46" customWidth="1"/>
    <col min="3355" max="3364" width="10" style="46" customWidth="1"/>
    <col min="3365" max="3365" width="19.85546875" style="46" customWidth="1"/>
    <col min="3366" max="3375" width="10" style="46" customWidth="1"/>
    <col min="3376" max="3376" width="19.85546875" style="46" customWidth="1"/>
    <col min="3377" max="3386" width="10" style="46" customWidth="1"/>
    <col min="3387" max="3387" width="19.85546875" style="46" customWidth="1"/>
    <col min="3388" max="3397" width="10" style="46" customWidth="1"/>
    <col min="3398" max="3398" width="19.85546875" style="46" customWidth="1"/>
    <col min="3399" max="3408" width="10" style="46" customWidth="1"/>
    <col min="3409" max="3409" width="19.85546875" style="46" customWidth="1"/>
    <col min="3410" max="3419" width="10" style="46" customWidth="1"/>
    <col min="3420" max="3420" width="19.85546875" style="46" customWidth="1"/>
    <col min="3421" max="3430" width="10" style="46" customWidth="1"/>
    <col min="3431" max="3431" width="19.85546875" style="46" customWidth="1"/>
    <col min="3432" max="3441" width="10" style="46" customWidth="1"/>
    <col min="3442" max="3442" width="19.85546875" style="46" customWidth="1"/>
    <col min="3443" max="3446" width="10" style="46" customWidth="1"/>
    <col min="3447" max="3587" width="9.140625" style="46"/>
    <col min="3588" max="3588" width="19.85546875" style="46" customWidth="1"/>
    <col min="3589" max="3598" width="10" style="46" customWidth="1"/>
    <col min="3599" max="3599" width="19.85546875" style="46" customWidth="1"/>
    <col min="3600" max="3609" width="10" style="46" customWidth="1"/>
    <col min="3610" max="3610" width="19.85546875" style="46" customWidth="1"/>
    <col min="3611" max="3620" width="10" style="46" customWidth="1"/>
    <col min="3621" max="3621" width="19.85546875" style="46" customWidth="1"/>
    <col min="3622" max="3631" width="10" style="46" customWidth="1"/>
    <col min="3632" max="3632" width="19.85546875" style="46" customWidth="1"/>
    <col min="3633" max="3642" width="10" style="46" customWidth="1"/>
    <col min="3643" max="3643" width="19.85546875" style="46" customWidth="1"/>
    <col min="3644" max="3653" width="10" style="46" customWidth="1"/>
    <col min="3654" max="3654" width="19.85546875" style="46" customWidth="1"/>
    <col min="3655" max="3664" width="10" style="46" customWidth="1"/>
    <col min="3665" max="3665" width="19.85546875" style="46" customWidth="1"/>
    <col min="3666" max="3675" width="10" style="46" customWidth="1"/>
    <col min="3676" max="3676" width="19.85546875" style="46" customWidth="1"/>
    <col min="3677" max="3686" width="10" style="46" customWidth="1"/>
    <col min="3687" max="3687" width="19.85546875" style="46" customWidth="1"/>
    <col min="3688" max="3697" width="10" style="46" customWidth="1"/>
    <col min="3698" max="3698" width="19.85546875" style="46" customWidth="1"/>
    <col min="3699" max="3702" width="10" style="46" customWidth="1"/>
    <col min="3703" max="3843" width="9.140625" style="46"/>
    <col min="3844" max="3844" width="19.85546875" style="46" customWidth="1"/>
    <col min="3845" max="3854" width="10" style="46" customWidth="1"/>
    <col min="3855" max="3855" width="19.85546875" style="46" customWidth="1"/>
    <col min="3856" max="3865" width="10" style="46" customWidth="1"/>
    <col min="3866" max="3866" width="19.85546875" style="46" customWidth="1"/>
    <col min="3867" max="3876" width="10" style="46" customWidth="1"/>
    <col min="3877" max="3877" width="19.85546875" style="46" customWidth="1"/>
    <col min="3878" max="3887" width="10" style="46" customWidth="1"/>
    <col min="3888" max="3888" width="19.85546875" style="46" customWidth="1"/>
    <col min="3889" max="3898" width="10" style="46" customWidth="1"/>
    <col min="3899" max="3899" width="19.85546875" style="46" customWidth="1"/>
    <col min="3900" max="3909" width="10" style="46" customWidth="1"/>
    <col min="3910" max="3910" width="19.85546875" style="46" customWidth="1"/>
    <col min="3911" max="3920" width="10" style="46" customWidth="1"/>
    <col min="3921" max="3921" width="19.85546875" style="46" customWidth="1"/>
    <col min="3922" max="3931" width="10" style="46" customWidth="1"/>
    <col min="3932" max="3932" width="19.85546875" style="46" customWidth="1"/>
    <col min="3933" max="3942" width="10" style="46" customWidth="1"/>
    <col min="3943" max="3943" width="19.85546875" style="46" customWidth="1"/>
    <col min="3944" max="3953" width="10" style="46" customWidth="1"/>
    <col min="3954" max="3954" width="19.85546875" style="46" customWidth="1"/>
    <col min="3955" max="3958" width="10" style="46" customWidth="1"/>
    <col min="3959" max="4099" width="9.140625" style="46"/>
    <col min="4100" max="4100" width="19.85546875" style="46" customWidth="1"/>
    <col min="4101" max="4110" width="10" style="46" customWidth="1"/>
    <col min="4111" max="4111" width="19.85546875" style="46" customWidth="1"/>
    <col min="4112" max="4121" width="10" style="46" customWidth="1"/>
    <col min="4122" max="4122" width="19.85546875" style="46" customWidth="1"/>
    <col min="4123" max="4132" width="10" style="46" customWidth="1"/>
    <col min="4133" max="4133" width="19.85546875" style="46" customWidth="1"/>
    <col min="4134" max="4143" width="10" style="46" customWidth="1"/>
    <col min="4144" max="4144" width="19.85546875" style="46" customWidth="1"/>
    <col min="4145" max="4154" width="10" style="46" customWidth="1"/>
    <col min="4155" max="4155" width="19.85546875" style="46" customWidth="1"/>
    <col min="4156" max="4165" width="10" style="46" customWidth="1"/>
    <col min="4166" max="4166" width="19.85546875" style="46" customWidth="1"/>
    <col min="4167" max="4176" width="10" style="46" customWidth="1"/>
    <col min="4177" max="4177" width="19.85546875" style="46" customWidth="1"/>
    <col min="4178" max="4187" width="10" style="46" customWidth="1"/>
    <col min="4188" max="4188" width="19.85546875" style="46" customWidth="1"/>
    <col min="4189" max="4198" width="10" style="46" customWidth="1"/>
    <col min="4199" max="4199" width="19.85546875" style="46" customWidth="1"/>
    <col min="4200" max="4209" width="10" style="46" customWidth="1"/>
    <col min="4210" max="4210" width="19.85546875" style="46" customWidth="1"/>
    <col min="4211" max="4214" width="10" style="46" customWidth="1"/>
    <col min="4215" max="4355" width="9.140625" style="46"/>
    <col min="4356" max="4356" width="19.85546875" style="46" customWidth="1"/>
    <col min="4357" max="4366" width="10" style="46" customWidth="1"/>
    <col min="4367" max="4367" width="19.85546875" style="46" customWidth="1"/>
    <col min="4368" max="4377" width="10" style="46" customWidth="1"/>
    <col min="4378" max="4378" width="19.85546875" style="46" customWidth="1"/>
    <col min="4379" max="4388" width="10" style="46" customWidth="1"/>
    <col min="4389" max="4389" width="19.85546875" style="46" customWidth="1"/>
    <col min="4390" max="4399" width="10" style="46" customWidth="1"/>
    <col min="4400" max="4400" width="19.85546875" style="46" customWidth="1"/>
    <col min="4401" max="4410" width="10" style="46" customWidth="1"/>
    <col min="4411" max="4411" width="19.85546875" style="46" customWidth="1"/>
    <col min="4412" max="4421" width="10" style="46" customWidth="1"/>
    <col min="4422" max="4422" width="19.85546875" style="46" customWidth="1"/>
    <col min="4423" max="4432" width="10" style="46" customWidth="1"/>
    <col min="4433" max="4433" width="19.85546875" style="46" customWidth="1"/>
    <col min="4434" max="4443" width="10" style="46" customWidth="1"/>
    <col min="4444" max="4444" width="19.85546875" style="46" customWidth="1"/>
    <col min="4445" max="4454" width="10" style="46" customWidth="1"/>
    <col min="4455" max="4455" width="19.85546875" style="46" customWidth="1"/>
    <col min="4456" max="4465" width="10" style="46" customWidth="1"/>
    <col min="4466" max="4466" width="19.85546875" style="46" customWidth="1"/>
    <col min="4467" max="4470" width="10" style="46" customWidth="1"/>
    <col min="4471" max="4611" width="9.140625" style="46"/>
    <col min="4612" max="4612" width="19.85546875" style="46" customWidth="1"/>
    <col min="4613" max="4622" width="10" style="46" customWidth="1"/>
    <col min="4623" max="4623" width="19.85546875" style="46" customWidth="1"/>
    <col min="4624" max="4633" width="10" style="46" customWidth="1"/>
    <col min="4634" max="4634" width="19.85546875" style="46" customWidth="1"/>
    <col min="4635" max="4644" width="10" style="46" customWidth="1"/>
    <col min="4645" max="4645" width="19.85546875" style="46" customWidth="1"/>
    <col min="4646" max="4655" width="10" style="46" customWidth="1"/>
    <col min="4656" max="4656" width="19.85546875" style="46" customWidth="1"/>
    <col min="4657" max="4666" width="10" style="46" customWidth="1"/>
    <col min="4667" max="4667" width="19.85546875" style="46" customWidth="1"/>
    <col min="4668" max="4677" width="10" style="46" customWidth="1"/>
    <col min="4678" max="4678" width="19.85546875" style="46" customWidth="1"/>
    <col min="4679" max="4688" width="10" style="46" customWidth="1"/>
    <col min="4689" max="4689" width="19.85546875" style="46" customWidth="1"/>
    <col min="4690" max="4699" width="10" style="46" customWidth="1"/>
    <col min="4700" max="4700" width="19.85546875" style="46" customWidth="1"/>
    <col min="4701" max="4710" width="10" style="46" customWidth="1"/>
    <col min="4711" max="4711" width="19.85546875" style="46" customWidth="1"/>
    <col min="4712" max="4721" width="10" style="46" customWidth="1"/>
    <col min="4722" max="4722" width="19.85546875" style="46" customWidth="1"/>
    <col min="4723" max="4726" width="10" style="46" customWidth="1"/>
    <col min="4727" max="4867" width="9.140625" style="46"/>
    <col min="4868" max="4868" width="19.85546875" style="46" customWidth="1"/>
    <col min="4869" max="4878" width="10" style="46" customWidth="1"/>
    <col min="4879" max="4879" width="19.85546875" style="46" customWidth="1"/>
    <col min="4880" max="4889" width="10" style="46" customWidth="1"/>
    <col min="4890" max="4890" width="19.85546875" style="46" customWidth="1"/>
    <col min="4891" max="4900" width="10" style="46" customWidth="1"/>
    <col min="4901" max="4901" width="19.85546875" style="46" customWidth="1"/>
    <col min="4902" max="4911" width="10" style="46" customWidth="1"/>
    <col min="4912" max="4912" width="19.85546875" style="46" customWidth="1"/>
    <col min="4913" max="4922" width="10" style="46" customWidth="1"/>
    <col min="4923" max="4923" width="19.85546875" style="46" customWidth="1"/>
    <col min="4924" max="4933" width="10" style="46" customWidth="1"/>
    <col min="4934" max="4934" width="19.85546875" style="46" customWidth="1"/>
    <col min="4935" max="4944" width="10" style="46" customWidth="1"/>
    <col min="4945" max="4945" width="19.85546875" style="46" customWidth="1"/>
    <col min="4946" max="4955" width="10" style="46" customWidth="1"/>
    <col min="4956" max="4956" width="19.85546875" style="46" customWidth="1"/>
    <col min="4957" max="4966" width="10" style="46" customWidth="1"/>
    <col min="4967" max="4967" width="19.85546875" style="46" customWidth="1"/>
    <col min="4968" max="4977" width="10" style="46" customWidth="1"/>
    <col min="4978" max="4978" width="19.85546875" style="46" customWidth="1"/>
    <col min="4979" max="4982" width="10" style="46" customWidth="1"/>
    <col min="4983" max="5123" width="9.140625" style="46"/>
    <col min="5124" max="5124" width="19.85546875" style="46" customWidth="1"/>
    <col min="5125" max="5134" width="10" style="46" customWidth="1"/>
    <col min="5135" max="5135" width="19.85546875" style="46" customWidth="1"/>
    <col min="5136" max="5145" width="10" style="46" customWidth="1"/>
    <col min="5146" max="5146" width="19.85546875" style="46" customWidth="1"/>
    <col min="5147" max="5156" width="10" style="46" customWidth="1"/>
    <col min="5157" max="5157" width="19.85546875" style="46" customWidth="1"/>
    <col min="5158" max="5167" width="10" style="46" customWidth="1"/>
    <col min="5168" max="5168" width="19.85546875" style="46" customWidth="1"/>
    <col min="5169" max="5178" width="10" style="46" customWidth="1"/>
    <col min="5179" max="5179" width="19.85546875" style="46" customWidth="1"/>
    <col min="5180" max="5189" width="10" style="46" customWidth="1"/>
    <col min="5190" max="5190" width="19.85546875" style="46" customWidth="1"/>
    <col min="5191" max="5200" width="10" style="46" customWidth="1"/>
    <col min="5201" max="5201" width="19.85546875" style="46" customWidth="1"/>
    <col min="5202" max="5211" width="10" style="46" customWidth="1"/>
    <col min="5212" max="5212" width="19.85546875" style="46" customWidth="1"/>
    <col min="5213" max="5222" width="10" style="46" customWidth="1"/>
    <col min="5223" max="5223" width="19.85546875" style="46" customWidth="1"/>
    <col min="5224" max="5233" width="10" style="46" customWidth="1"/>
    <col min="5234" max="5234" width="19.85546875" style="46" customWidth="1"/>
    <col min="5235" max="5238" width="10" style="46" customWidth="1"/>
    <col min="5239" max="5379" width="9.140625" style="46"/>
    <col min="5380" max="5380" width="19.85546875" style="46" customWidth="1"/>
    <col min="5381" max="5390" width="10" style="46" customWidth="1"/>
    <col min="5391" max="5391" width="19.85546875" style="46" customWidth="1"/>
    <col min="5392" max="5401" width="10" style="46" customWidth="1"/>
    <col min="5402" max="5402" width="19.85546875" style="46" customWidth="1"/>
    <col min="5403" max="5412" width="10" style="46" customWidth="1"/>
    <col min="5413" max="5413" width="19.85546875" style="46" customWidth="1"/>
    <col min="5414" max="5423" width="10" style="46" customWidth="1"/>
    <col min="5424" max="5424" width="19.85546875" style="46" customWidth="1"/>
    <col min="5425" max="5434" width="10" style="46" customWidth="1"/>
    <col min="5435" max="5435" width="19.85546875" style="46" customWidth="1"/>
    <col min="5436" max="5445" width="10" style="46" customWidth="1"/>
    <col min="5446" max="5446" width="19.85546875" style="46" customWidth="1"/>
    <col min="5447" max="5456" width="10" style="46" customWidth="1"/>
    <col min="5457" max="5457" width="19.85546875" style="46" customWidth="1"/>
    <col min="5458" max="5467" width="10" style="46" customWidth="1"/>
    <col min="5468" max="5468" width="19.85546875" style="46" customWidth="1"/>
    <col min="5469" max="5478" width="10" style="46" customWidth="1"/>
    <col min="5479" max="5479" width="19.85546875" style="46" customWidth="1"/>
    <col min="5480" max="5489" width="10" style="46" customWidth="1"/>
    <col min="5490" max="5490" width="19.85546875" style="46" customWidth="1"/>
    <col min="5491" max="5494" width="10" style="46" customWidth="1"/>
    <col min="5495" max="5635" width="9.140625" style="46"/>
    <col min="5636" max="5636" width="19.85546875" style="46" customWidth="1"/>
    <col min="5637" max="5646" width="10" style="46" customWidth="1"/>
    <col min="5647" max="5647" width="19.85546875" style="46" customWidth="1"/>
    <col min="5648" max="5657" width="10" style="46" customWidth="1"/>
    <col min="5658" max="5658" width="19.85546875" style="46" customWidth="1"/>
    <col min="5659" max="5668" width="10" style="46" customWidth="1"/>
    <col min="5669" max="5669" width="19.85546875" style="46" customWidth="1"/>
    <col min="5670" max="5679" width="10" style="46" customWidth="1"/>
    <col min="5680" max="5680" width="19.85546875" style="46" customWidth="1"/>
    <col min="5681" max="5690" width="10" style="46" customWidth="1"/>
    <col min="5691" max="5691" width="19.85546875" style="46" customWidth="1"/>
    <col min="5692" max="5701" width="10" style="46" customWidth="1"/>
    <col min="5702" max="5702" width="19.85546875" style="46" customWidth="1"/>
    <col min="5703" max="5712" width="10" style="46" customWidth="1"/>
    <col min="5713" max="5713" width="19.85546875" style="46" customWidth="1"/>
    <col min="5714" max="5723" width="10" style="46" customWidth="1"/>
    <col min="5724" max="5724" width="19.85546875" style="46" customWidth="1"/>
    <col min="5725" max="5734" width="10" style="46" customWidth="1"/>
    <col min="5735" max="5735" width="19.85546875" style="46" customWidth="1"/>
    <col min="5736" max="5745" width="10" style="46" customWidth="1"/>
    <col min="5746" max="5746" width="19.85546875" style="46" customWidth="1"/>
    <col min="5747" max="5750" width="10" style="46" customWidth="1"/>
    <col min="5751" max="5891" width="9.140625" style="46"/>
    <col min="5892" max="5892" width="19.85546875" style="46" customWidth="1"/>
    <col min="5893" max="5902" width="10" style="46" customWidth="1"/>
    <col min="5903" max="5903" width="19.85546875" style="46" customWidth="1"/>
    <col min="5904" max="5913" width="10" style="46" customWidth="1"/>
    <col min="5914" max="5914" width="19.85546875" style="46" customWidth="1"/>
    <col min="5915" max="5924" width="10" style="46" customWidth="1"/>
    <col min="5925" max="5925" width="19.85546875" style="46" customWidth="1"/>
    <col min="5926" max="5935" width="10" style="46" customWidth="1"/>
    <col min="5936" max="5936" width="19.85546875" style="46" customWidth="1"/>
    <col min="5937" max="5946" width="10" style="46" customWidth="1"/>
    <col min="5947" max="5947" width="19.85546875" style="46" customWidth="1"/>
    <col min="5948" max="5957" width="10" style="46" customWidth="1"/>
    <col min="5958" max="5958" width="19.85546875" style="46" customWidth="1"/>
    <col min="5959" max="5968" width="10" style="46" customWidth="1"/>
    <col min="5969" max="5969" width="19.85546875" style="46" customWidth="1"/>
    <col min="5970" max="5979" width="10" style="46" customWidth="1"/>
    <col min="5980" max="5980" width="19.85546875" style="46" customWidth="1"/>
    <col min="5981" max="5990" width="10" style="46" customWidth="1"/>
    <col min="5991" max="5991" width="19.85546875" style="46" customWidth="1"/>
    <col min="5992" max="6001" width="10" style="46" customWidth="1"/>
    <col min="6002" max="6002" width="19.85546875" style="46" customWidth="1"/>
    <col min="6003" max="6006" width="10" style="46" customWidth="1"/>
    <col min="6007" max="6147" width="9.140625" style="46"/>
    <col min="6148" max="6148" width="19.85546875" style="46" customWidth="1"/>
    <col min="6149" max="6158" width="10" style="46" customWidth="1"/>
    <col min="6159" max="6159" width="19.85546875" style="46" customWidth="1"/>
    <col min="6160" max="6169" width="10" style="46" customWidth="1"/>
    <col min="6170" max="6170" width="19.85546875" style="46" customWidth="1"/>
    <col min="6171" max="6180" width="10" style="46" customWidth="1"/>
    <col min="6181" max="6181" width="19.85546875" style="46" customWidth="1"/>
    <col min="6182" max="6191" width="10" style="46" customWidth="1"/>
    <col min="6192" max="6192" width="19.85546875" style="46" customWidth="1"/>
    <col min="6193" max="6202" width="10" style="46" customWidth="1"/>
    <col min="6203" max="6203" width="19.85546875" style="46" customWidth="1"/>
    <col min="6204" max="6213" width="10" style="46" customWidth="1"/>
    <col min="6214" max="6214" width="19.85546875" style="46" customWidth="1"/>
    <col min="6215" max="6224" width="10" style="46" customWidth="1"/>
    <col min="6225" max="6225" width="19.85546875" style="46" customWidth="1"/>
    <col min="6226" max="6235" width="10" style="46" customWidth="1"/>
    <col min="6236" max="6236" width="19.85546875" style="46" customWidth="1"/>
    <col min="6237" max="6246" width="10" style="46" customWidth="1"/>
    <col min="6247" max="6247" width="19.85546875" style="46" customWidth="1"/>
    <col min="6248" max="6257" width="10" style="46" customWidth="1"/>
    <col min="6258" max="6258" width="19.85546875" style="46" customWidth="1"/>
    <col min="6259" max="6262" width="10" style="46" customWidth="1"/>
    <col min="6263" max="6403" width="9.140625" style="46"/>
    <col min="6404" max="6404" width="19.85546875" style="46" customWidth="1"/>
    <col min="6405" max="6414" width="10" style="46" customWidth="1"/>
    <col min="6415" max="6415" width="19.85546875" style="46" customWidth="1"/>
    <col min="6416" max="6425" width="10" style="46" customWidth="1"/>
    <col min="6426" max="6426" width="19.85546875" style="46" customWidth="1"/>
    <col min="6427" max="6436" width="10" style="46" customWidth="1"/>
    <col min="6437" max="6437" width="19.85546875" style="46" customWidth="1"/>
    <col min="6438" max="6447" width="10" style="46" customWidth="1"/>
    <col min="6448" max="6448" width="19.85546875" style="46" customWidth="1"/>
    <col min="6449" max="6458" width="10" style="46" customWidth="1"/>
    <col min="6459" max="6459" width="19.85546875" style="46" customWidth="1"/>
    <col min="6460" max="6469" width="10" style="46" customWidth="1"/>
    <col min="6470" max="6470" width="19.85546875" style="46" customWidth="1"/>
    <col min="6471" max="6480" width="10" style="46" customWidth="1"/>
    <col min="6481" max="6481" width="19.85546875" style="46" customWidth="1"/>
    <col min="6482" max="6491" width="10" style="46" customWidth="1"/>
    <col min="6492" max="6492" width="19.85546875" style="46" customWidth="1"/>
    <col min="6493" max="6502" width="10" style="46" customWidth="1"/>
    <col min="6503" max="6503" width="19.85546875" style="46" customWidth="1"/>
    <col min="6504" max="6513" width="10" style="46" customWidth="1"/>
    <col min="6514" max="6514" width="19.85546875" style="46" customWidth="1"/>
    <col min="6515" max="6518" width="10" style="46" customWidth="1"/>
    <col min="6519" max="6659" width="9.140625" style="46"/>
    <col min="6660" max="6660" width="19.85546875" style="46" customWidth="1"/>
    <col min="6661" max="6670" width="10" style="46" customWidth="1"/>
    <col min="6671" max="6671" width="19.85546875" style="46" customWidth="1"/>
    <col min="6672" max="6681" width="10" style="46" customWidth="1"/>
    <col min="6682" max="6682" width="19.85546875" style="46" customWidth="1"/>
    <col min="6683" max="6692" width="10" style="46" customWidth="1"/>
    <col min="6693" max="6693" width="19.85546875" style="46" customWidth="1"/>
    <col min="6694" max="6703" width="10" style="46" customWidth="1"/>
    <col min="6704" max="6704" width="19.85546875" style="46" customWidth="1"/>
    <col min="6705" max="6714" width="10" style="46" customWidth="1"/>
    <col min="6715" max="6715" width="19.85546875" style="46" customWidth="1"/>
    <col min="6716" max="6725" width="10" style="46" customWidth="1"/>
    <col min="6726" max="6726" width="19.85546875" style="46" customWidth="1"/>
    <col min="6727" max="6736" width="10" style="46" customWidth="1"/>
    <col min="6737" max="6737" width="19.85546875" style="46" customWidth="1"/>
    <col min="6738" max="6747" width="10" style="46" customWidth="1"/>
    <col min="6748" max="6748" width="19.85546875" style="46" customWidth="1"/>
    <col min="6749" max="6758" width="10" style="46" customWidth="1"/>
    <col min="6759" max="6759" width="19.85546875" style="46" customWidth="1"/>
    <col min="6760" max="6769" width="10" style="46" customWidth="1"/>
    <col min="6770" max="6770" width="19.85546875" style="46" customWidth="1"/>
    <col min="6771" max="6774" width="10" style="46" customWidth="1"/>
    <col min="6775" max="6915" width="9.140625" style="46"/>
    <col min="6916" max="6916" width="19.85546875" style="46" customWidth="1"/>
    <col min="6917" max="6926" width="10" style="46" customWidth="1"/>
    <col min="6927" max="6927" width="19.85546875" style="46" customWidth="1"/>
    <col min="6928" max="6937" width="10" style="46" customWidth="1"/>
    <col min="6938" max="6938" width="19.85546875" style="46" customWidth="1"/>
    <col min="6939" max="6948" width="10" style="46" customWidth="1"/>
    <col min="6949" max="6949" width="19.85546875" style="46" customWidth="1"/>
    <col min="6950" max="6959" width="10" style="46" customWidth="1"/>
    <col min="6960" max="6960" width="19.85546875" style="46" customWidth="1"/>
    <col min="6961" max="6970" width="10" style="46" customWidth="1"/>
    <col min="6971" max="6971" width="19.85546875" style="46" customWidth="1"/>
    <col min="6972" max="6981" width="10" style="46" customWidth="1"/>
    <col min="6982" max="6982" width="19.85546875" style="46" customWidth="1"/>
    <col min="6983" max="6992" width="10" style="46" customWidth="1"/>
    <col min="6993" max="6993" width="19.85546875" style="46" customWidth="1"/>
    <col min="6994" max="7003" width="10" style="46" customWidth="1"/>
    <col min="7004" max="7004" width="19.85546875" style="46" customWidth="1"/>
    <col min="7005" max="7014" width="10" style="46" customWidth="1"/>
    <col min="7015" max="7015" width="19.85546875" style="46" customWidth="1"/>
    <col min="7016" max="7025" width="10" style="46" customWidth="1"/>
    <col min="7026" max="7026" width="19.85546875" style="46" customWidth="1"/>
    <col min="7027" max="7030" width="10" style="46" customWidth="1"/>
    <col min="7031" max="7171" width="9.140625" style="46"/>
    <col min="7172" max="7172" width="19.85546875" style="46" customWidth="1"/>
    <col min="7173" max="7182" width="10" style="46" customWidth="1"/>
    <col min="7183" max="7183" width="19.85546875" style="46" customWidth="1"/>
    <col min="7184" max="7193" width="10" style="46" customWidth="1"/>
    <col min="7194" max="7194" width="19.85546875" style="46" customWidth="1"/>
    <col min="7195" max="7204" width="10" style="46" customWidth="1"/>
    <col min="7205" max="7205" width="19.85546875" style="46" customWidth="1"/>
    <col min="7206" max="7215" width="10" style="46" customWidth="1"/>
    <col min="7216" max="7216" width="19.85546875" style="46" customWidth="1"/>
    <col min="7217" max="7226" width="10" style="46" customWidth="1"/>
    <col min="7227" max="7227" width="19.85546875" style="46" customWidth="1"/>
    <col min="7228" max="7237" width="10" style="46" customWidth="1"/>
    <col min="7238" max="7238" width="19.85546875" style="46" customWidth="1"/>
    <col min="7239" max="7248" width="10" style="46" customWidth="1"/>
    <col min="7249" max="7249" width="19.85546875" style="46" customWidth="1"/>
    <col min="7250" max="7259" width="10" style="46" customWidth="1"/>
    <col min="7260" max="7260" width="19.85546875" style="46" customWidth="1"/>
    <col min="7261" max="7270" width="10" style="46" customWidth="1"/>
    <col min="7271" max="7271" width="19.85546875" style="46" customWidth="1"/>
    <col min="7272" max="7281" width="10" style="46" customWidth="1"/>
    <col min="7282" max="7282" width="19.85546875" style="46" customWidth="1"/>
    <col min="7283" max="7286" width="10" style="46" customWidth="1"/>
    <col min="7287" max="7427" width="9.140625" style="46"/>
    <col min="7428" max="7428" width="19.85546875" style="46" customWidth="1"/>
    <col min="7429" max="7438" width="10" style="46" customWidth="1"/>
    <col min="7439" max="7439" width="19.85546875" style="46" customWidth="1"/>
    <col min="7440" max="7449" width="10" style="46" customWidth="1"/>
    <col min="7450" max="7450" width="19.85546875" style="46" customWidth="1"/>
    <col min="7451" max="7460" width="10" style="46" customWidth="1"/>
    <col min="7461" max="7461" width="19.85546875" style="46" customWidth="1"/>
    <col min="7462" max="7471" width="10" style="46" customWidth="1"/>
    <col min="7472" max="7472" width="19.85546875" style="46" customWidth="1"/>
    <col min="7473" max="7482" width="10" style="46" customWidth="1"/>
    <col min="7483" max="7483" width="19.85546875" style="46" customWidth="1"/>
    <col min="7484" max="7493" width="10" style="46" customWidth="1"/>
    <col min="7494" max="7494" width="19.85546875" style="46" customWidth="1"/>
    <col min="7495" max="7504" width="10" style="46" customWidth="1"/>
    <col min="7505" max="7505" width="19.85546875" style="46" customWidth="1"/>
    <col min="7506" max="7515" width="10" style="46" customWidth="1"/>
    <col min="7516" max="7516" width="19.85546875" style="46" customWidth="1"/>
    <col min="7517" max="7526" width="10" style="46" customWidth="1"/>
    <col min="7527" max="7527" width="19.85546875" style="46" customWidth="1"/>
    <col min="7528" max="7537" width="10" style="46" customWidth="1"/>
    <col min="7538" max="7538" width="19.85546875" style="46" customWidth="1"/>
    <col min="7539" max="7542" width="10" style="46" customWidth="1"/>
    <col min="7543" max="7683" width="9.140625" style="46"/>
    <col min="7684" max="7684" width="19.85546875" style="46" customWidth="1"/>
    <col min="7685" max="7694" width="10" style="46" customWidth="1"/>
    <col min="7695" max="7695" width="19.85546875" style="46" customWidth="1"/>
    <col min="7696" max="7705" width="10" style="46" customWidth="1"/>
    <col min="7706" max="7706" width="19.85546875" style="46" customWidth="1"/>
    <col min="7707" max="7716" width="10" style="46" customWidth="1"/>
    <col min="7717" max="7717" width="19.85546875" style="46" customWidth="1"/>
    <col min="7718" max="7727" width="10" style="46" customWidth="1"/>
    <col min="7728" max="7728" width="19.85546875" style="46" customWidth="1"/>
    <col min="7729" max="7738" width="10" style="46" customWidth="1"/>
    <col min="7739" max="7739" width="19.85546875" style="46" customWidth="1"/>
    <col min="7740" max="7749" width="10" style="46" customWidth="1"/>
    <col min="7750" max="7750" width="19.85546875" style="46" customWidth="1"/>
    <col min="7751" max="7760" width="10" style="46" customWidth="1"/>
    <col min="7761" max="7761" width="19.85546875" style="46" customWidth="1"/>
    <col min="7762" max="7771" width="10" style="46" customWidth="1"/>
    <col min="7772" max="7772" width="19.85546875" style="46" customWidth="1"/>
    <col min="7773" max="7782" width="10" style="46" customWidth="1"/>
    <col min="7783" max="7783" width="19.85546875" style="46" customWidth="1"/>
    <col min="7784" max="7793" width="10" style="46" customWidth="1"/>
    <col min="7794" max="7794" width="19.85546875" style="46" customWidth="1"/>
    <col min="7795" max="7798" width="10" style="46" customWidth="1"/>
    <col min="7799" max="7939" width="9.140625" style="46"/>
    <col min="7940" max="7940" width="19.85546875" style="46" customWidth="1"/>
    <col min="7941" max="7950" width="10" style="46" customWidth="1"/>
    <col min="7951" max="7951" width="19.85546875" style="46" customWidth="1"/>
    <col min="7952" max="7961" width="10" style="46" customWidth="1"/>
    <col min="7962" max="7962" width="19.85546875" style="46" customWidth="1"/>
    <col min="7963" max="7972" width="10" style="46" customWidth="1"/>
    <col min="7973" max="7973" width="19.85546875" style="46" customWidth="1"/>
    <col min="7974" max="7983" width="10" style="46" customWidth="1"/>
    <col min="7984" max="7984" width="19.85546875" style="46" customWidth="1"/>
    <col min="7985" max="7994" width="10" style="46" customWidth="1"/>
    <col min="7995" max="7995" width="19.85546875" style="46" customWidth="1"/>
    <col min="7996" max="8005" width="10" style="46" customWidth="1"/>
    <col min="8006" max="8006" width="19.85546875" style="46" customWidth="1"/>
    <col min="8007" max="8016" width="10" style="46" customWidth="1"/>
    <col min="8017" max="8017" width="19.85546875" style="46" customWidth="1"/>
    <col min="8018" max="8027" width="10" style="46" customWidth="1"/>
    <col min="8028" max="8028" width="19.85546875" style="46" customWidth="1"/>
    <col min="8029" max="8038" width="10" style="46" customWidth="1"/>
    <col min="8039" max="8039" width="19.85546875" style="46" customWidth="1"/>
    <col min="8040" max="8049" width="10" style="46" customWidth="1"/>
    <col min="8050" max="8050" width="19.85546875" style="46" customWidth="1"/>
    <col min="8051" max="8054" width="10" style="46" customWidth="1"/>
    <col min="8055" max="8195" width="9.140625" style="46"/>
    <col min="8196" max="8196" width="19.85546875" style="46" customWidth="1"/>
    <col min="8197" max="8206" width="10" style="46" customWidth="1"/>
    <col min="8207" max="8207" width="19.85546875" style="46" customWidth="1"/>
    <col min="8208" max="8217" width="10" style="46" customWidth="1"/>
    <col min="8218" max="8218" width="19.85546875" style="46" customWidth="1"/>
    <col min="8219" max="8228" width="10" style="46" customWidth="1"/>
    <col min="8229" max="8229" width="19.85546875" style="46" customWidth="1"/>
    <col min="8230" max="8239" width="10" style="46" customWidth="1"/>
    <col min="8240" max="8240" width="19.85546875" style="46" customWidth="1"/>
    <col min="8241" max="8250" width="10" style="46" customWidth="1"/>
    <col min="8251" max="8251" width="19.85546875" style="46" customWidth="1"/>
    <col min="8252" max="8261" width="10" style="46" customWidth="1"/>
    <col min="8262" max="8262" width="19.85546875" style="46" customWidth="1"/>
    <col min="8263" max="8272" width="10" style="46" customWidth="1"/>
    <col min="8273" max="8273" width="19.85546875" style="46" customWidth="1"/>
    <col min="8274" max="8283" width="10" style="46" customWidth="1"/>
    <col min="8284" max="8284" width="19.85546875" style="46" customWidth="1"/>
    <col min="8285" max="8294" width="10" style="46" customWidth="1"/>
    <col min="8295" max="8295" width="19.85546875" style="46" customWidth="1"/>
    <col min="8296" max="8305" width="10" style="46" customWidth="1"/>
    <col min="8306" max="8306" width="19.85546875" style="46" customWidth="1"/>
    <col min="8307" max="8310" width="10" style="46" customWidth="1"/>
    <col min="8311" max="8451" width="9.140625" style="46"/>
    <col min="8452" max="8452" width="19.85546875" style="46" customWidth="1"/>
    <col min="8453" max="8462" width="10" style="46" customWidth="1"/>
    <col min="8463" max="8463" width="19.85546875" style="46" customWidth="1"/>
    <col min="8464" max="8473" width="10" style="46" customWidth="1"/>
    <col min="8474" max="8474" width="19.85546875" style="46" customWidth="1"/>
    <col min="8475" max="8484" width="10" style="46" customWidth="1"/>
    <col min="8485" max="8485" width="19.85546875" style="46" customWidth="1"/>
    <col min="8486" max="8495" width="10" style="46" customWidth="1"/>
    <col min="8496" max="8496" width="19.85546875" style="46" customWidth="1"/>
    <col min="8497" max="8506" width="10" style="46" customWidth="1"/>
    <col min="8507" max="8507" width="19.85546875" style="46" customWidth="1"/>
    <col min="8508" max="8517" width="10" style="46" customWidth="1"/>
    <col min="8518" max="8518" width="19.85546875" style="46" customWidth="1"/>
    <col min="8519" max="8528" width="10" style="46" customWidth="1"/>
    <col min="8529" max="8529" width="19.85546875" style="46" customWidth="1"/>
    <col min="8530" max="8539" width="10" style="46" customWidth="1"/>
    <col min="8540" max="8540" width="19.85546875" style="46" customWidth="1"/>
    <col min="8541" max="8550" width="10" style="46" customWidth="1"/>
    <col min="8551" max="8551" width="19.85546875" style="46" customWidth="1"/>
    <col min="8552" max="8561" width="10" style="46" customWidth="1"/>
    <col min="8562" max="8562" width="19.85546875" style="46" customWidth="1"/>
    <col min="8563" max="8566" width="10" style="46" customWidth="1"/>
    <col min="8567" max="8707" width="9.140625" style="46"/>
    <col min="8708" max="8708" width="19.85546875" style="46" customWidth="1"/>
    <col min="8709" max="8718" width="10" style="46" customWidth="1"/>
    <col min="8719" max="8719" width="19.85546875" style="46" customWidth="1"/>
    <col min="8720" max="8729" width="10" style="46" customWidth="1"/>
    <col min="8730" max="8730" width="19.85546875" style="46" customWidth="1"/>
    <col min="8731" max="8740" width="10" style="46" customWidth="1"/>
    <col min="8741" max="8741" width="19.85546875" style="46" customWidth="1"/>
    <col min="8742" max="8751" width="10" style="46" customWidth="1"/>
    <col min="8752" max="8752" width="19.85546875" style="46" customWidth="1"/>
    <col min="8753" max="8762" width="10" style="46" customWidth="1"/>
    <col min="8763" max="8763" width="19.85546875" style="46" customWidth="1"/>
    <col min="8764" max="8773" width="10" style="46" customWidth="1"/>
    <col min="8774" max="8774" width="19.85546875" style="46" customWidth="1"/>
    <col min="8775" max="8784" width="10" style="46" customWidth="1"/>
    <col min="8785" max="8785" width="19.85546875" style="46" customWidth="1"/>
    <col min="8786" max="8795" width="10" style="46" customWidth="1"/>
    <col min="8796" max="8796" width="19.85546875" style="46" customWidth="1"/>
    <col min="8797" max="8806" width="10" style="46" customWidth="1"/>
    <col min="8807" max="8807" width="19.85546875" style="46" customWidth="1"/>
    <col min="8808" max="8817" width="10" style="46" customWidth="1"/>
    <col min="8818" max="8818" width="19.85546875" style="46" customWidth="1"/>
    <col min="8819" max="8822" width="10" style="46" customWidth="1"/>
    <col min="8823" max="8963" width="9.140625" style="46"/>
    <col min="8964" max="8964" width="19.85546875" style="46" customWidth="1"/>
    <col min="8965" max="8974" width="10" style="46" customWidth="1"/>
    <col min="8975" max="8975" width="19.85546875" style="46" customWidth="1"/>
    <col min="8976" max="8985" width="10" style="46" customWidth="1"/>
    <col min="8986" max="8986" width="19.85546875" style="46" customWidth="1"/>
    <col min="8987" max="8996" width="10" style="46" customWidth="1"/>
    <col min="8997" max="8997" width="19.85546875" style="46" customWidth="1"/>
    <col min="8998" max="9007" width="10" style="46" customWidth="1"/>
    <col min="9008" max="9008" width="19.85546875" style="46" customWidth="1"/>
    <col min="9009" max="9018" width="10" style="46" customWidth="1"/>
    <col min="9019" max="9019" width="19.85546875" style="46" customWidth="1"/>
    <col min="9020" max="9029" width="10" style="46" customWidth="1"/>
    <col min="9030" max="9030" width="19.85546875" style="46" customWidth="1"/>
    <col min="9031" max="9040" width="10" style="46" customWidth="1"/>
    <col min="9041" max="9041" width="19.85546875" style="46" customWidth="1"/>
    <col min="9042" max="9051" width="10" style="46" customWidth="1"/>
    <col min="9052" max="9052" width="19.85546875" style="46" customWidth="1"/>
    <col min="9053" max="9062" width="10" style="46" customWidth="1"/>
    <col min="9063" max="9063" width="19.85546875" style="46" customWidth="1"/>
    <col min="9064" max="9073" width="10" style="46" customWidth="1"/>
    <col min="9074" max="9074" width="19.85546875" style="46" customWidth="1"/>
    <col min="9075" max="9078" width="10" style="46" customWidth="1"/>
    <col min="9079" max="9219" width="9.140625" style="46"/>
    <col min="9220" max="9220" width="19.85546875" style="46" customWidth="1"/>
    <col min="9221" max="9230" width="10" style="46" customWidth="1"/>
    <col min="9231" max="9231" width="19.85546875" style="46" customWidth="1"/>
    <col min="9232" max="9241" width="10" style="46" customWidth="1"/>
    <col min="9242" max="9242" width="19.85546875" style="46" customWidth="1"/>
    <col min="9243" max="9252" width="10" style="46" customWidth="1"/>
    <col min="9253" max="9253" width="19.85546875" style="46" customWidth="1"/>
    <col min="9254" max="9263" width="10" style="46" customWidth="1"/>
    <col min="9264" max="9264" width="19.85546875" style="46" customWidth="1"/>
    <col min="9265" max="9274" width="10" style="46" customWidth="1"/>
    <col min="9275" max="9275" width="19.85546875" style="46" customWidth="1"/>
    <col min="9276" max="9285" width="10" style="46" customWidth="1"/>
    <col min="9286" max="9286" width="19.85546875" style="46" customWidth="1"/>
    <col min="9287" max="9296" width="10" style="46" customWidth="1"/>
    <col min="9297" max="9297" width="19.85546875" style="46" customWidth="1"/>
    <col min="9298" max="9307" width="10" style="46" customWidth="1"/>
    <col min="9308" max="9308" width="19.85546875" style="46" customWidth="1"/>
    <col min="9309" max="9318" width="10" style="46" customWidth="1"/>
    <col min="9319" max="9319" width="19.85546875" style="46" customWidth="1"/>
    <col min="9320" max="9329" width="10" style="46" customWidth="1"/>
    <col min="9330" max="9330" width="19.85546875" style="46" customWidth="1"/>
    <col min="9331" max="9334" width="10" style="46" customWidth="1"/>
    <col min="9335" max="9475" width="9.140625" style="46"/>
    <col min="9476" max="9476" width="19.85546875" style="46" customWidth="1"/>
    <col min="9477" max="9486" width="10" style="46" customWidth="1"/>
    <col min="9487" max="9487" width="19.85546875" style="46" customWidth="1"/>
    <col min="9488" max="9497" width="10" style="46" customWidth="1"/>
    <col min="9498" max="9498" width="19.85546875" style="46" customWidth="1"/>
    <col min="9499" max="9508" width="10" style="46" customWidth="1"/>
    <col min="9509" max="9509" width="19.85546875" style="46" customWidth="1"/>
    <col min="9510" max="9519" width="10" style="46" customWidth="1"/>
    <col min="9520" max="9520" width="19.85546875" style="46" customWidth="1"/>
    <col min="9521" max="9530" width="10" style="46" customWidth="1"/>
    <col min="9531" max="9531" width="19.85546875" style="46" customWidth="1"/>
    <col min="9532" max="9541" width="10" style="46" customWidth="1"/>
    <col min="9542" max="9542" width="19.85546875" style="46" customWidth="1"/>
    <col min="9543" max="9552" width="10" style="46" customWidth="1"/>
    <col min="9553" max="9553" width="19.85546875" style="46" customWidth="1"/>
    <col min="9554" max="9563" width="10" style="46" customWidth="1"/>
    <col min="9564" max="9564" width="19.85546875" style="46" customWidth="1"/>
    <col min="9565" max="9574" width="10" style="46" customWidth="1"/>
    <col min="9575" max="9575" width="19.85546875" style="46" customWidth="1"/>
    <col min="9576" max="9585" width="10" style="46" customWidth="1"/>
    <col min="9586" max="9586" width="19.85546875" style="46" customWidth="1"/>
    <col min="9587" max="9590" width="10" style="46" customWidth="1"/>
    <col min="9591" max="9731" width="9.140625" style="46"/>
    <col min="9732" max="9732" width="19.85546875" style="46" customWidth="1"/>
    <col min="9733" max="9742" width="10" style="46" customWidth="1"/>
    <col min="9743" max="9743" width="19.85546875" style="46" customWidth="1"/>
    <col min="9744" max="9753" width="10" style="46" customWidth="1"/>
    <col min="9754" max="9754" width="19.85546875" style="46" customWidth="1"/>
    <col min="9755" max="9764" width="10" style="46" customWidth="1"/>
    <col min="9765" max="9765" width="19.85546875" style="46" customWidth="1"/>
    <col min="9766" max="9775" width="10" style="46" customWidth="1"/>
    <col min="9776" max="9776" width="19.85546875" style="46" customWidth="1"/>
    <col min="9777" max="9786" width="10" style="46" customWidth="1"/>
    <col min="9787" max="9787" width="19.85546875" style="46" customWidth="1"/>
    <col min="9788" max="9797" width="10" style="46" customWidth="1"/>
    <col min="9798" max="9798" width="19.85546875" style="46" customWidth="1"/>
    <col min="9799" max="9808" width="10" style="46" customWidth="1"/>
    <col min="9809" max="9809" width="19.85546875" style="46" customWidth="1"/>
    <col min="9810" max="9819" width="10" style="46" customWidth="1"/>
    <col min="9820" max="9820" width="19.85546875" style="46" customWidth="1"/>
    <col min="9821" max="9830" width="10" style="46" customWidth="1"/>
    <col min="9831" max="9831" width="19.85546875" style="46" customWidth="1"/>
    <col min="9832" max="9841" width="10" style="46" customWidth="1"/>
    <col min="9842" max="9842" width="19.85546875" style="46" customWidth="1"/>
    <col min="9843" max="9846" width="10" style="46" customWidth="1"/>
    <col min="9847" max="9987" width="9.140625" style="46"/>
    <col min="9988" max="9988" width="19.85546875" style="46" customWidth="1"/>
    <col min="9989" max="9998" width="10" style="46" customWidth="1"/>
    <col min="9999" max="9999" width="19.85546875" style="46" customWidth="1"/>
    <col min="10000" max="10009" width="10" style="46" customWidth="1"/>
    <col min="10010" max="10010" width="19.85546875" style="46" customWidth="1"/>
    <col min="10011" max="10020" width="10" style="46" customWidth="1"/>
    <col min="10021" max="10021" width="19.85546875" style="46" customWidth="1"/>
    <col min="10022" max="10031" width="10" style="46" customWidth="1"/>
    <col min="10032" max="10032" width="19.85546875" style="46" customWidth="1"/>
    <col min="10033" max="10042" width="10" style="46" customWidth="1"/>
    <col min="10043" max="10043" width="19.85546875" style="46" customWidth="1"/>
    <col min="10044" max="10053" width="10" style="46" customWidth="1"/>
    <col min="10054" max="10054" width="19.85546875" style="46" customWidth="1"/>
    <col min="10055" max="10064" width="10" style="46" customWidth="1"/>
    <col min="10065" max="10065" width="19.85546875" style="46" customWidth="1"/>
    <col min="10066" max="10075" width="10" style="46" customWidth="1"/>
    <col min="10076" max="10076" width="19.85546875" style="46" customWidth="1"/>
    <col min="10077" max="10086" width="10" style="46" customWidth="1"/>
    <col min="10087" max="10087" width="19.85546875" style="46" customWidth="1"/>
    <col min="10088" max="10097" width="10" style="46" customWidth="1"/>
    <col min="10098" max="10098" width="19.85546875" style="46" customWidth="1"/>
    <col min="10099" max="10102" width="10" style="46" customWidth="1"/>
    <col min="10103" max="10243" width="9.140625" style="46"/>
    <col min="10244" max="10244" width="19.85546875" style="46" customWidth="1"/>
    <col min="10245" max="10254" width="10" style="46" customWidth="1"/>
    <col min="10255" max="10255" width="19.85546875" style="46" customWidth="1"/>
    <col min="10256" max="10265" width="10" style="46" customWidth="1"/>
    <col min="10266" max="10266" width="19.85546875" style="46" customWidth="1"/>
    <col min="10267" max="10276" width="10" style="46" customWidth="1"/>
    <col min="10277" max="10277" width="19.85546875" style="46" customWidth="1"/>
    <col min="10278" max="10287" width="10" style="46" customWidth="1"/>
    <col min="10288" max="10288" width="19.85546875" style="46" customWidth="1"/>
    <col min="10289" max="10298" width="10" style="46" customWidth="1"/>
    <col min="10299" max="10299" width="19.85546875" style="46" customWidth="1"/>
    <col min="10300" max="10309" width="10" style="46" customWidth="1"/>
    <col min="10310" max="10310" width="19.85546875" style="46" customWidth="1"/>
    <col min="10311" max="10320" width="10" style="46" customWidth="1"/>
    <col min="10321" max="10321" width="19.85546875" style="46" customWidth="1"/>
    <col min="10322" max="10331" width="10" style="46" customWidth="1"/>
    <col min="10332" max="10332" width="19.85546875" style="46" customWidth="1"/>
    <col min="10333" max="10342" width="10" style="46" customWidth="1"/>
    <col min="10343" max="10343" width="19.85546875" style="46" customWidth="1"/>
    <col min="10344" max="10353" width="10" style="46" customWidth="1"/>
    <col min="10354" max="10354" width="19.85546875" style="46" customWidth="1"/>
    <col min="10355" max="10358" width="10" style="46" customWidth="1"/>
    <col min="10359" max="10499" width="9.140625" style="46"/>
    <col min="10500" max="10500" width="19.85546875" style="46" customWidth="1"/>
    <col min="10501" max="10510" width="10" style="46" customWidth="1"/>
    <col min="10511" max="10511" width="19.85546875" style="46" customWidth="1"/>
    <col min="10512" max="10521" width="10" style="46" customWidth="1"/>
    <col min="10522" max="10522" width="19.85546875" style="46" customWidth="1"/>
    <col min="10523" max="10532" width="10" style="46" customWidth="1"/>
    <col min="10533" max="10533" width="19.85546875" style="46" customWidth="1"/>
    <col min="10534" max="10543" width="10" style="46" customWidth="1"/>
    <col min="10544" max="10544" width="19.85546875" style="46" customWidth="1"/>
    <col min="10545" max="10554" width="10" style="46" customWidth="1"/>
    <col min="10555" max="10555" width="19.85546875" style="46" customWidth="1"/>
    <col min="10556" max="10565" width="10" style="46" customWidth="1"/>
    <col min="10566" max="10566" width="19.85546875" style="46" customWidth="1"/>
    <col min="10567" max="10576" width="10" style="46" customWidth="1"/>
    <col min="10577" max="10577" width="19.85546875" style="46" customWidth="1"/>
    <col min="10578" max="10587" width="10" style="46" customWidth="1"/>
    <col min="10588" max="10588" width="19.85546875" style="46" customWidth="1"/>
    <col min="10589" max="10598" width="10" style="46" customWidth="1"/>
    <col min="10599" max="10599" width="19.85546875" style="46" customWidth="1"/>
    <col min="10600" max="10609" width="10" style="46" customWidth="1"/>
    <col min="10610" max="10610" width="19.85546875" style="46" customWidth="1"/>
    <col min="10611" max="10614" width="10" style="46" customWidth="1"/>
    <col min="10615" max="10755" width="9.140625" style="46"/>
    <col min="10756" max="10756" width="19.85546875" style="46" customWidth="1"/>
    <col min="10757" max="10766" width="10" style="46" customWidth="1"/>
    <col min="10767" max="10767" width="19.85546875" style="46" customWidth="1"/>
    <col min="10768" max="10777" width="10" style="46" customWidth="1"/>
    <col min="10778" max="10778" width="19.85546875" style="46" customWidth="1"/>
    <col min="10779" max="10788" width="10" style="46" customWidth="1"/>
    <col min="10789" max="10789" width="19.85546875" style="46" customWidth="1"/>
    <col min="10790" max="10799" width="10" style="46" customWidth="1"/>
    <col min="10800" max="10800" width="19.85546875" style="46" customWidth="1"/>
    <col min="10801" max="10810" width="10" style="46" customWidth="1"/>
    <col min="10811" max="10811" width="19.85546875" style="46" customWidth="1"/>
    <col min="10812" max="10821" width="10" style="46" customWidth="1"/>
    <col min="10822" max="10822" width="19.85546875" style="46" customWidth="1"/>
    <col min="10823" max="10832" width="10" style="46" customWidth="1"/>
    <col min="10833" max="10833" width="19.85546875" style="46" customWidth="1"/>
    <col min="10834" max="10843" width="10" style="46" customWidth="1"/>
    <col min="10844" max="10844" width="19.85546875" style="46" customWidth="1"/>
    <col min="10845" max="10854" width="10" style="46" customWidth="1"/>
    <col min="10855" max="10855" width="19.85546875" style="46" customWidth="1"/>
    <col min="10856" max="10865" width="10" style="46" customWidth="1"/>
    <col min="10866" max="10866" width="19.85546875" style="46" customWidth="1"/>
    <col min="10867" max="10870" width="10" style="46" customWidth="1"/>
    <col min="10871" max="11011" width="9.140625" style="46"/>
    <col min="11012" max="11012" width="19.85546875" style="46" customWidth="1"/>
    <col min="11013" max="11022" width="10" style="46" customWidth="1"/>
    <col min="11023" max="11023" width="19.85546875" style="46" customWidth="1"/>
    <col min="11024" max="11033" width="10" style="46" customWidth="1"/>
    <col min="11034" max="11034" width="19.85546875" style="46" customWidth="1"/>
    <col min="11035" max="11044" width="10" style="46" customWidth="1"/>
    <col min="11045" max="11045" width="19.85546875" style="46" customWidth="1"/>
    <col min="11046" max="11055" width="10" style="46" customWidth="1"/>
    <col min="11056" max="11056" width="19.85546875" style="46" customWidth="1"/>
    <col min="11057" max="11066" width="10" style="46" customWidth="1"/>
    <col min="11067" max="11067" width="19.85546875" style="46" customWidth="1"/>
    <col min="11068" max="11077" width="10" style="46" customWidth="1"/>
    <col min="11078" max="11078" width="19.85546875" style="46" customWidth="1"/>
    <col min="11079" max="11088" width="10" style="46" customWidth="1"/>
    <col min="11089" max="11089" width="19.85546875" style="46" customWidth="1"/>
    <col min="11090" max="11099" width="10" style="46" customWidth="1"/>
    <col min="11100" max="11100" width="19.85546875" style="46" customWidth="1"/>
    <col min="11101" max="11110" width="10" style="46" customWidth="1"/>
    <col min="11111" max="11111" width="19.85546875" style="46" customWidth="1"/>
    <col min="11112" max="11121" width="10" style="46" customWidth="1"/>
    <col min="11122" max="11122" width="19.85546875" style="46" customWidth="1"/>
    <col min="11123" max="11126" width="10" style="46" customWidth="1"/>
    <col min="11127" max="11267" width="9.140625" style="46"/>
    <col min="11268" max="11268" width="19.85546875" style="46" customWidth="1"/>
    <col min="11269" max="11278" width="10" style="46" customWidth="1"/>
    <col min="11279" max="11279" width="19.85546875" style="46" customWidth="1"/>
    <col min="11280" max="11289" width="10" style="46" customWidth="1"/>
    <col min="11290" max="11290" width="19.85546875" style="46" customWidth="1"/>
    <col min="11291" max="11300" width="10" style="46" customWidth="1"/>
    <col min="11301" max="11301" width="19.85546875" style="46" customWidth="1"/>
    <col min="11302" max="11311" width="10" style="46" customWidth="1"/>
    <col min="11312" max="11312" width="19.85546875" style="46" customWidth="1"/>
    <col min="11313" max="11322" width="10" style="46" customWidth="1"/>
    <col min="11323" max="11323" width="19.85546875" style="46" customWidth="1"/>
    <col min="11324" max="11333" width="10" style="46" customWidth="1"/>
    <col min="11334" max="11334" width="19.85546875" style="46" customWidth="1"/>
    <col min="11335" max="11344" width="10" style="46" customWidth="1"/>
    <col min="11345" max="11345" width="19.85546875" style="46" customWidth="1"/>
    <col min="11346" max="11355" width="10" style="46" customWidth="1"/>
    <col min="11356" max="11356" width="19.85546875" style="46" customWidth="1"/>
    <col min="11357" max="11366" width="10" style="46" customWidth="1"/>
    <col min="11367" max="11367" width="19.85546875" style="46" customWidth="1"/>
    <col min="11368" max="11377" width="10" style="46" customWidth="1"/>
    <col min="11378" max="11378" width="19.85546875" style="46" customWidth="1"/>
    <col min="11379" max="11382" width="10" style="46" customWidth="1"/>
    <col min="11383" max="11523" width="9.140625" style="46"/>
    <col min="11524" max="11524" width="19.85546875" style="46" customWidth="1"/>
    <col min="11525" max="11534" width="10" style="46" customWidth="1"/>
    <col min="11535" max="11535" width="19.85546875" style="46" customWidth="1"/>
    <col min="11536" max="11545" width="10" style="46" customWidth="1"/>
    <col min="11546" max="11546" width="19.85546875" style="46" customWidth="1"/>
    <col min="11547" max="11556" width="10" style="46" customWidth="1"/>
    <col min="11557" max="11557" width="19.85546875" style="46" customWidth="1"/>
    <col min="11558" max="11567" width="10" style="46" customWidth="1"/>
    <col min="11568" max="11568" width="19.85546875" style="46" customWidth="1"/>
    <col min="11569" max="11578" width="10" style="46" customWidth="1"/>
    <col min="11579" max="11579" width="19.85546875" style="46" customWidth="1"/>
    <col min="11580" max="11589" width="10" style="46" customWidth="1"/>
    <col min="11590" max="11590" width="19.85546875" style="46" customWidth="1"/>
    <col min="11591" max="11600" width="10" style="46" customWidth="1"/>
    <col min="11601" max="11601" width="19.85546875" style="46" customWidth="1"/>
    <col min="11602" max="11611" width="10" style="46" customWidth="1"/>
    <col min="11612" max="11612" width="19.85546875" style="46" customWidth="1"/>
    <col min="11613" max="11622" width="10" style="46" customWidth="1"/>
    <col min="11623" max="11623" width="19.85546875" style="46" customWidth="1"/>
    <col min="11624" max="11633" width="10" style="46" customWidth="1"/>
    <col min="11634" max="11634" width="19.85546875" style="46" customWidth="1"/>
    <col min="11635" max="11638" width="10" style="46" customWidth="1"/>
    <col min="11639" max="11779" width="9.140625" style="46"/>
    <col min="11780" max="11780" width="19.85546875" style="46" customWidth="1"/>
    <col min="11781" max="11790" width="10" style="46" customWidth="1"/>
    <col min="11791" max="11791" width="19.85546875" style="46" customWidth="1"/>
    <col min="11792" max="11801" width="10" style="46" customWidth="1"/>
    <col min="11802" max="11802" width="19.85546875" style="46" customWidth="1"/>
    <col min="11803" max="11812" width="10" style="46" customWidth="1"/>
    <col min="11813" max="11813" width="19.85546875" style="46" customWidth="1"/>
    <col min="11814" max="11823" width="10" style="46" customWidth="1"/>
    <col min="11824" max="11824" width="19.85546875" style="46" customWidth="1"/>
    <col min="11825" max="11834" width="10" style="46" customWidth="1"/>
    <col min="11835" max="11835" width="19.85546875" style="46" customWidth="1"/>
    <col min="11836" max="11845" width="10" style="46" customWidth="1"/>
    <col min="11846" max="11846" width="19.85546875" style="46" customWidth="1"/>
    <col min="11847" max="11856" width="10" style="46" customWidth="1"/>
    <col min="11857" max="11857" width="19.85546875" style="46" customWidth="1"/>
    <col min="11858" max="11867" width="10" style="46" customWidth="1"/>
    <col min="11868" max="11868" width="19.85546875" style="46" customWidth="1"/>
    <col min="11869" max="11878" width="10" style="46" customWidth="1"/>
    <col min="11879" max="11879" width="19.85546875" style="46" customWidth="1"/>
    <col min="11880" max="11889" width="10" style="46" customWidth="1"/>
    <col min="11890" max="11890" width="19.85546875" style="46" customWidth="1"/>
    <col min="11891" max="11894" width="10" style="46" customWidth="1"/>
    <col min="11895" max="12035" width="9.140625" style="46"/>
    <col min="12036" max="12036" width="19.85546875" style="46" customWidth="1"/>
    <col min="12037" max="12046" width="10" style="46" customWidth="1"/>
    <col min="12047" max="12047" width="19.85546875" style="46" customWidth="1"/>
    <col min="12048" max="12057" width="10" style="46" customWidth="1"/>
    <col min="12058" max="12058" width="19.85546875" style="46" customWidth="1"/>
    <col min="12059" max="12068" width="10" style="46" customWidth="1"/>
    <col min="12069" max="12069" width="19.85546875" style="46" customWidth="1"/>
    <col min="12070" max="12079" width="10" style="46" customWidth="1"/>
    <col min="12080" max="12080" width="19.85546875" style="46" customWidth="1"/>
    <col min="12081" max="12090" width="10" style="46" customWidth="1"/>
    <col min="12091" max="12091" width="19.85546875" style="46" customWidth="1"/>
    <col min="12092" max="12101" width="10" style="46" customWidth="1"/>
    <col min="12102" max="12102" width="19.85546875" style="46" customWidth="1"/>
    <col min="12103" max="12112" width="10" style="46" customWidth="1"/>
    <col min="12113" max="12113" width="19.85546875" style="46" customWidth="1"/>
    <col min="12114" max="12123" width="10" style="46" customWidth="1"/>
    <col min="12124" max="12124" width="19.85546875" style="46" customWidth="1"/>
    <col min="12125" max="12134" width="10" style="46" customWidth="1"/>
    <col min="12135" max="12135" width="19.85546875" style="46" customWidth="1"/>
    <col min="12136" max="12145" width="10" style="46" customWidth="1"/>
    <col min="12146" max="12146" width="19.85546875" style="46" customWidth="1"/>
    <col min="12147" max="12150" width="10" style="46" customWidth="1"/>
    <col min="12151" max="12291" width="9.140625" style="46"/>
    <col min="12292" max="12292" width="19.85546875" style="46" customWidth="1"/>
    <col min="12293" max="12302" width="10" style="46" customWidth="1"/>
    <col min="12303" max="12303" width="19.85546875" style="46" customWidth="1"/>
    <col min="12304" max="12313" width="10" style="46" customWidth="1"/>
    <col min="12314" max="12314" width="19.85546875" style="46" customWidth="1"/>
    <col min="12315" max="12324" width="10" style="46" customWidth="1"/>
    <col min="12325" max="12325" width="19.85546875" style="46" customWidth="1"/>
    <col min="12326" max="12335" width="10" style="46" customWidth="1"/>
    <col min="12336" max="12336" width="19.85546875" style="46" customWidth="1"/>
    <col min="12337" max="12346" width="10" style="46" customWidth="1"/>
    <col min="12347" max="12347" width="19.85546875" style="46" customWidth="1"/>
    <col min="12348" max="12357" width="10" style="46" customWidth="1"/>
    <col min="12358" max="12358" width="19.85546875" style="46" customWidth="1"/>
    <col min="12359" max="12368" width="10" style="46" customWidth="1"/>
    <col min="12369" max="12369" width="19.85546875" style="46" customWidth="1"/>
    <col min="12370" max="12379" width="10" style="46" customWidth="1"/>
    <col min="12380" max="12380" width="19.85546875" style="46" customWidth="1"/>
    <col min="12381" max="12390" width="10" style="46" customWidth="1"/>
    <col min="12391" max="12391" width="19.85546875" style="46" customWidth="1"/>
    <col min="12392" max="12401" width="10" style="46" customWidth="1"/>
    <col min="12402" max="12402" width="19.85546875" style="46" customWidth="1"/>
    <col min="12403" max="12406" width="10" style="46" customWidth="1"/>
    <col min="12407" max="12547" width="9.140625" style="46"/>
    <col min="12548" max="12548" width="19.85546875" style="46" customWidth="1"/>
    <col min="12549" max="12558" width="10" style="46" customWidth="1"/>
    <col min="12559" max="12559" width="19.85546875" style="46" customWidth="1"/>
    <col min="12560" max="12569" width="10" style="46" customWidth="1"/>
    <col min="12570" max="12570" width="19.85546875" style="46" customWidth="1"/>
    <col min="12571" max="12580" width="10" style="46" customWidth="1"/>
    <col min="12581" max="12581" width="19.85546875" style="46" customWidth="1"/>
    <col min="12582" max="12591" width="10" style="46" customWidth="1"/>
    <col min="12592" max="12592" width="19.85546875" style="46" customWidth="1"/>
    <col min="12593" max="12602" width="10" style="46" customWidth="1"/>
    <col min="12603" max="12603" width="19.85546875" style="46" customWidth="1"/>
    <col min="12604" max="12613" width="10" style="46" customWidth="1"/>
    <col min="12614" max="12614" width="19.85546875" style="46" customWidth="1"/>
    <col min="12615" max="12624" width="10" style="46" customWidth="1"/>
    <col min="12625" max="12625" width="19.85546875" style="46" customWidth="1"/>
    <col min="12626" max="12635" width="10" style="46" customWidth="1"/>
    <col min="12636" max="12636" width="19.85546875" style="46" customWidth="1"/>
    <col min="12637" max="12646" width="10" style="46" customWidth="1"/>
    <col min="12647" max="12647" width="19.85546875" style="46" customWidth="1"/>
    <col min="12648" max="12657" width="10" style="46" customWidth="1"/>
    <col min="12658" max="12658" width="19.85546875" style="46" customWidth="1"/>
    <col min="12659" max="12662" width="10" style="46" customWidth="1"/>
    <col min="12663" max="12803" width="9.140625" style="46"/>
    <col min="12804" max="12804" width="19.85546875" style="46" customWidth="1"/>
    <col min="12805" max="12814" width="10" style="46" customWidth="1"/>
    <col min="12815" max="12815" width="19.85546875" style="46" customWidth="1"/>
    <col min="12816" max="12825" width="10" style="46" customWidth="1"/>
    <col min="12826" max="12826" width="19.85546875" style="46" customWidth="1"/>
    <col min="12827" max="12836" width="10" style="46" customWidth="1"/>
    <col min="12837" max="12837" width="19.85546875" style="46" customWidth="1"/>
    <col min="12838" max="12847" width="10" style="46" customWidth="1"/>
    <col min="12848" max="12848" width="19.85546875" style="46" customWidth="1"/>
    <col min="12849" max="12858" width="10" style="46" customWidth="1"/>
    <col min="12859" max="12859" width="19.85546875" style="46" customWidth="1"/>
    <col min="12860" max="12869" width="10" style="46" customWidth="1"/>
    <col min="12870" max="12870" width="19.85546875" style="46" customWidth="1"/>
    <col min="12871" max="12880" width="10" style="46" customWidth="1"/>
    <col min="12881" max="12881" width="19.85546875" style="46" customWidth="1"/>
    <col min="12882" max="12891" width="10" style="46" customWidth="1"/>
    <col min="12892" max="12892" width="19.85546875" style="46" customWidth="1"/>
    <col min="12893" max="12902" width="10" style="46" customWidth="1"/>
    <col min="12903" max="12903" width="19.85546875" style="46" customWidth="1"/>
    <col min="12904" max="12913" width="10" style="46" customWidth="1"/>
    <col min="12914" max="12914" width="19.85546875" style="46" customWidth="1"/>
    <col min="12915" max="12918" width="10" style="46" customWidth="1"/>
    <col min="12919" max="13059" width="9.140625" style="46"/>
    <col min="13060" max="13060" width="19.85546875" style="46" customWidth="1"/>
    <col min="13061" max="13070" width="10" style="46" customWidth="1"/>
    <col min="13071" max="13071" width="19.85546875" style="46" customWidth="1"/>
    <col min="13072" max="13081" width="10" style="46" customWidth="1"/>
    <col min="13082" max="13082" width="19.85546875" style="46" customWidth="1"/>
    <col min="13083" max="13092" width="10" style="46" customWidth="1"/>
    <col min="13093" max="13093" width="19.85546875" style="46" customWidth="1"/>
    <col min="13094" max="13103" width="10" style="46" customWidth="1"/>
    <col min="13104" max="13104" width="19.85546875" style="46" customWidth="1"/>
    <col min="13105" max="13114" width="10" style="46" customWidth="1"/>
    <col min="13115" max="13115" width="19.85546875" style="46" customWidth="1"/>
    <col min="13116" max="13125" width="10" style="46" customWidth="1"/>
    <col min="13126" max="13126" width="19.85546875" style="46" customWidth="1"/>
    <col min="13127" max="13136" width="10" style="46" customWidth="1"/>
    <col min="13137" max="13137" width="19.85546875" style="46" customWidth="1"/>
    <col min="13138" max="13147" width="10" style="46" customWidth="1"/>
    <col min="13148" max="13148" width="19.85546875" style="46" customWidth="1"/>
    <col min="13149" max="13158" width="10" style="46" customWidth="1"/>
    <col min="13159" max="13159" width="19.85546875" style="46" customWidth="1"/>
    <col min="13160" max="13169" width="10" style="46" customWidth="1"/>
    <col min="13170" max="13170" width="19.85546875" style="46" customWidth="1"/>
    <col min="13171" max="13174" width="10" style="46" customWidth="1"/>
    <col min="13175" max="13315" width="9.140625" style="46"/>
    <col min="13316" max="13316" width="19.85546875" style="46" customWidth="1"/>
    <col min="13317" max="13326" width="10" style="46" customWidth="1"/>
    <col min="13327" max="13327" width="19.85546875" style="46" customWidth="1"/>
    <col min="13328" max="13337" width="10" style="46" customWidth="1"/>
    <col min="13338" max="13338" width="19.85546875" style="46" customWidth="1"/>
    <col min="13339" max="13348" width="10" style="46" customWidth="1"/>
    <col min="13349" max="13349" width="19.85546875" style="46" customWidth="1"/>
    <col min="13350" max="13359" width="10" style="46" customWidth="1"/>
    <col min="13360" max="13360" width="19.85546875" style="46" customWidth="1"/>
    <col min="13361" max="13370" width="10" style="46" customWidth="1"/>
    <col min="13371" max="13371" width="19.85546875" style="46" customWidth="1"/>
    <col min="13372" max="13381" width="10" style="46" customWidth="1"/>
    <col min="13382" max="13382" width="19.85546875" style="46" customWidth="1"/>
    <col min="13383" max="13392" width="10" style="46" customWidth="1"/>
    <col min="13393" max="13393" width="19.85546875" style="46" customWidth="1"/>
    <col min="13394" max="13403" width="10" style="46" customWidth="1"/>
    <col min="13404" max="13404" width="19.85546875" style="46" customWidth="1"/>
    <col min="13405" max="13414" width="10" style="46" customWidth="1"/>
    <col min="13415" max="13415" width="19.85546875" style="46" customWidth="1"/>
    <col min="13416" max="13425" width="10" style="46" customWidth="1"/>
    <col min="13426" max="13426" width="19.85546875" style="46" customWidth="1"/>
    <col min="13427" max="13430" width="10" style="46" customWidth="1"/>
    <col min="13431" max="13571" width="9.140625" style="46"/>
    <col min="13572" max="13572" width="19.85546875" style="46" customWidth="1"/>
    <col min="13573" max="13582" width="10" style="46" customWidth="1"/>
    <col min="13583" max="13583" width="19.85546875" style="46" customWidth="1"/>
    <col min="13584" max="13593" width="10" style="46" customWidth="1"/>
    <col min="13594" max="13594" width="19.85546875" style="46" customWidth="1"/>
    <col min="13595" max="13604" width="10" style="46" customWidth="1"/>
    <col min="13605" max="13605" width="19.85546875" style="46" customWidth="1"/>
    <col min="13606" max="13615" width="10" style="46" customWidth="1"/>
    <col min="13616" max="13616" width="19.85546875" style="46" customWidth="1"/>
    <col min="13617" max="13626" width="10" style="46" customWidth="1"/>
    <col min="13627" max="13627" width="19.85546875" style="46" customWidth="1"/>
    <col min="13628" max="13637" width="10" style="46" customWidth="1"/>
    <col min="13638" max="13638" width="19.85546875" style="46" customWidth="1"/>
    <col min="13639" max="13648" width="10" style="46" customWidth="1"/>
    <col min="13649" max="13649" width="19.85546875" style="46" customWidth="1"/>
    <col min="13650" max="13659" width="10" style="46" customWidth="1"/>
    <col min="13660" max="13660" width="19.85546875" style="46" customWidth="1"/>
    <col min="13661" max="13670" width="10" style="46" customWidth="1"/>
    <col min="13671" max="13671" width="19.85546875" style="46" customWidth="1"/>
    <col min="13672" max="13681" width="10" style="46" customWidth="1"/>
    <col min="13682" max="13682" width="19.85546875" style="46" customWidth="1"/>
    <col min="13683" max="13686" width="10" style="46" customWidth="1"/>
    <col min="13687" max="13827" width="9.140625" style="46"/>
    <col min="13828" max="13828" width="19.85546875" style="46" customWidth="1"/>
    <col min="13829" max="13838" width="10" style="46" customWidth="1"/>
    <col min="13839" max="13839" width="19.85546875" style="46" customWidth="1"/>
    <col min="13840" max="13849" width="10" style="46" customWidth="1"/>
    <col min="13850" max="13850" width="19.85546875" style="46" customWidth="1"/>
    <col min="13851" max="13860" width="10" style="46" customWidth="1"/>
    <col min="13861" max="13861" width="19.85546875" style="46" customWidth="1"/>
    <col min="13862" max="13871" width="10" style="46" customWidth="1"/>
    <col min="13872" max="13872" width="19.85546875" style="46" customWidth="1"/>
    <col min="13873" max="13882" width="10" style="46" customWidth="1"/>
    <col min="13883" max="13883" width="19.85546875" style="46" customWidth="1"/>
    <col min="13884" max="13893" width="10" style="46" customWidth="1"/>
    <col min="13894" max="13894" width="19.85546875" style="46" customWidth="1"/>
    <col min="13895" max="13904" width="10" style="46" customWidth="1"/>
    <col min="13905" max="13905" width="19.85546875" style="46" customWidth="1"/>
    <col min="13906" max="13915" width="10" style="46" customWidth="1"/>
    <col min="13916" max="13916" width="19.85546875" style="46" customWidth="1"/>
    <col min="13917" max="13926" width="10" style="46" customWidth="1"/>
    <col min="13927" max="13927" width="19.85546875" style="46" customWidth="1"/>
    <col min="13928" max="13937" width="10" style="46" customWidth="1"/>
    <col min="13938" max="13938" width="19.85546875" style="46" customWidth="1"/>
    <col min="13939" max="13942" width="10" style="46" customWidth="1"/>
    <col min="13943" max="14083" width="9.140625" style="46"/>
    <col min="14084" max="14084" width="19.85546875" style="46" customWidth="1"/>
    <col min="14085" max="14094" width="10" style="46" customWidth="1"/>
    <col min="14095" max="14095" width="19.85546875" style="46" customWidth="1"/>
    <col min="14096" max="14105" width="10" style="46" customWidth="1"/>
    <col min="14106" max="14106" width="19.85546875" style="46" customWidth="1"/>
    <col min="14107" max="14116" width="10" style="46" customWidth="1"/>
    <col min="14117" max="14117" width="19.85546875" style="46" customWidth="1"/>
    <col min="14118" max="14127" width="10" style="46" customWidth="1"/>
    <col min="14128" max="14128" width="19.85546875" style="46" customWidth="1"/>
    <col min="14129" max="14138" width="10" style="46" customWidth="1"/>
    <col min="14139" max="14139" width="19.85546875" style="46" customWidth="1"/>
    <col min="14140" max="14149" width="10" style="46" customWidth="1"/>
    <col min="14150" max="14150" width="19.85546875" style="46" customWidth="1"/>
    <col min="14151" max="14160" width="10" style="46" customWidth="1"/>
    <col min="14161" max="14161" width="19.85546875" style="46" customWidth="1"/>
    <col min="14162" max="14171" width="10" style="46" customWidth="1"/>
    <col min="14172" max="14172" width="19.85546875" style="46" customWidth="1"/>
    <col min="14173" max="14182" width="10" style="46" customWidth="1"/>
    <col min="14183" max="14183" width="19.85546875" style="46" customWidth="1"/>
    <col min="14184" max="14193" width="10" style="46" customWidth="1"/>
    <col min="14194" max="14194" width="19.85546875" style="46" customWidth="1"/>
    <col min="14195" max="14198" width="10" style="46" customWidth="1"/>
    <col min="14199" max="14339" width="9.140625" style="46"/>
    <col min="14340" max="14340" width="19.85546875" style="46" customWidth="1"/>
    <col min="14341" max="14350" width="10" style="46" customWidth="1"/>
    <col min="14351" max="14351" width="19.85546875" style="46" customWidth="1"/>
    <col min="14352" max="14361" width="10" style="46" customWidth="1"/>
    <col min="14362" max="14362" width="19.85546875" style="46" customWidth="1"/>
    <col min="14363" max="14372" width="10" style="46" customWidth="1"/>
    <col min="14373" max="14373" width="19.85546875" style="46" customWidth="1"/>
    <col min="14374" max="14383" width="10" style="46" customWidth="1"/>
    <col min="14384" max="14384" width="19.85546875" style="46" customWidth="1"/>
    <col min="14385" max="14394" width="10" style="46" customWidth="1"/>
    <col min="14395" max="14395" width="19.85546875" style="46" customWidth="1"/>
    <col min="14396" max="14405" width="10" style="46" customWidth="1"/>
    <col min="14406" max="14406" width="19.85546875" style="46" customWidth="1"/>
    <col min="14407" max="14416" width="10" style="46" customWidth="1"/>
    <col min="14417" max="14417" width="19.85546875" style="46" customWidth="1"/>
    <col min="14418" max="14427" width="10" style="46" customWidth="1"/>
    <col min="14428" max="14428" width="19.85546875" style="46" customWidth="1"/>
    <col min="14429" max="14438" width="10" style="46" customWidth="1"/>
    <col min="14439" max="14439" width="19.85546875" style="46" customWidth="1"/>
    <col min="14440" max="14449" width="10" style="46" customWidth="1"/>
    <col min="14450" max="14450" width="19.85546875" style="46" customWidth="1"/>
    <col min="14451" max="14454" width="10" style="46" customWidth="1"/>
    <col min="14455" max="14595" width="9.140625" style="46"/>
    <col min="14596" max="14596" width="19.85546875" style="46" customWidth="1"/>
    <col min="14597" max="14606" width="10" style="46" customWidth="1"/>
    <col min="14607" max="14607" width="19.85546875" style="46" customWidth="1"/>
    <col min="14608" max="14617" width="10" style="46" customWidth="1"/>
    <col min="14618" max="14618" width="19.85546875" style="46" customWidth="1"/>
    <col min="14619" max="14628" width="10" style="46" customWidth="1"/>
    <col min="14629" max="14629" width="19.85546875" style="46" customWidth="1"/>
    <col min="14630" max="14639" width="10" style="46" customWidth="1"/>
    <col min="14640" max="14640" width="19.85546875" style="46" customWidth="1"/>
    <col min="14641" max="14650" width="10" style="46" customWidth="1"/>
    <col min="14651" max="14651" width="19.85546875" style="46" customWidth="1"/>
    <col min="14652" max="14661" width="10" style="46" customWidth="1"/>
    <col min="14662" max="14662" width="19.85546875" style="46" customWidth="1"/>
    <col min="14663" max="14672" width="10" style="46" customWidth="1"/>
    <col min="14673" max="14673" width="19.85546875" style="46" customWidth="1"/>
    <col min="14674" max="14683" width="10" style="46" customWidth="1"/>
    <col min="14684" max="14684" width="19.85546875" style="46" customWidth="1"/>
    <col min="14685" max="14694" width="10" style="46" customWidth="1"/>
    <col min="14695" max="14695" width="19.85546875" style="46" customWidth="1"/>
    <col min="14696" max="14705" width="10" style="46" customWidth="1"/>
    <col min="14706" max="14706" width="19.85546875" style="46" customWidth="1"/>
    <col min="14707" max="14710" width="10" style="46" customWidth="1"/>
    <col min="14711" max="14851" width="9.140625" style="46"/>
    <col min="14852" max="14852" width="19.85546875" style="46" customWidth="1"/>
    <col min="14853" max="14862" width="10" style="46" customWidth="1"/>
    <col min="14863" max="14863" width="19.85546875" style="46" customWidth="1"/>
    <col min="14864" max="14873" width="10" style="46" customWidth="1"/>
    <col min="14874" max="14874" width="19.85546875" style="46" customWidth="1"/>
    <col min="14875" max="14884" width="10" style="46" customWidth="1"/>
    <col min="14885" max="14885" width="19.85546875" style="46" customWidth="1"/>
    <col min="14886" max="14895" width="10" style="46" customWidth="1"/>
    <col min="14896" max="14896" width="19.85546875" style="46" customWidth="1"/>
    <col min="14897" max="14906" width="10" style="46" customWidth="1"/>
    <col min="14907" max="14907" width="19.85546875" style="46" customWidth="1"/>
    <col min="14908" max="14917" width="10" style="46" customWidth="1"/>
    <col min="14918" max="14918" width="19.85546875" style="46" customWidth="1"/>
    <col min="14919" max="14928" width="10" style="46" customWidth="1"/>
    <col min="14929" max="14929" width="19.85546875" style="46" customWidth="1"/>
    <col min="14930" max="14939" width="10" style="46" customWidth="1"/>
    <col min="14940" max="14940" width="19.85546875" style="46" customWidth="1"/>
    <col min="14941" max="14950" width="10" style="46" customWidth="1"/>
    <col min="14951" max="14951" width="19.85546875" style="46" customWidth="1"/>
    <col min="14952" max="14961" width="10" style="46" customWidth="1"/>
    <col min="14962" max="14962" width="19.85546875" style="46" customWidth="1"/>
    <col min="14963" max="14966" width="10" style="46" customWidth="1"/>
    <col min="14967" max="15107" width="9.140625" style="46"/>
    <col min="15108" max="15108" width="19.85546875" style="46" customWidth="1"/>
    <col min="15109" max="15118" width="10" style="46" customWidth="1"/>
    <col min="15119" max="15119" width="19.85546875" style="46" customWidth="1"/>
    <col min="15120" max="15129" width="10" style="46" customWidth="1"/>
    <col min="15130" max="15130" width="19.85546875" style="46" customWidth="1"/>
    <col min="15131" max="15140" width="10" style="46" customWidth="1"/>
    <col min="15141" max="15141" width="19.85546875" style="46" customWidth="1"/>
    <col min="15142" max="15151" width="10" style="46" customWidth="1"/>
    <col min="15152" max="15152" width="19.85546875" style="46" customWidth="1"/>
    <col min="15153" max="15162" width="10" style="46" customWidth="1"/>
    <col min="15163" max="15163" width="19.85546875" style="46" customWidth="1"/>
    <col min="15164" max="15173" width="10" style="46" customWidth="1"/>
    <col min="15174" max="15174" width="19.85546875" style="46" customWidth="1"/>
    <col min="15175" max="15184" width="10" style="46" customWidth="1"/>
    <col min="15185" max="15185" width="19.85546875" style="46" customWidth="1"/>
    <col min="15186" max="15195" width="10" style="46" customWidth="1"/>
    <col min="15196" max="15196" width="19.85546875" style="46" customWidth="1"/>
    <col min="15197" max="15206" width="10" style="46" customWidth="1"/>
    <col min="15207" max="15207" width="19.85546875" style="46" customWidth="1"/>
    <col min="15208" max="15217" width="10" style="46" customWidth="1"/>
    <col min="15218" max="15218" width="19.85546875" style="46" customWidth="1"/>
    <col min="15219" max="15222" width="10" style="46" customWidth="1"/>
    <col min="15223" max="15363" width="9.140625" style="46"/>
    <col min="15364" max="15364" width="19.85546875" style="46" customWidth="1"/>
    <col min="15365" max="15374" width="10" style="46" customWidth="1"/>
    <col min="15375" max="15375" width="19.85546875" style="46" customWidth="1"/>
    <col min="15376" max="15385" width="10" style="46" customWidth="1"/>
    <col min="15386" max="15386" width="19.85546875" style="46" customWidth="1"/>
    <col min="15387" max="15396" width="10" style="46" customWidth="1"/>
    <col min="15397" max="15397" width="19.85546875" style="46" customWidth="1"/>
    <col min="15398" max="15407" width="10" style="46" customWidth="1"/>
    <col min="15408" max="15408" width="19.85546875" style="46" customWidth="1"/>
    <col min="15409" max="15418" width="10" style="46" customWidth="1"/>
    <col min="15419" max="15419" width="19.85546875" style="46" customWidth="1"/>
    <col min="15420" max="15429" width="10" style="46" customWidth="1"/>
    <col min="15430" max="15430" width="19.85546875" style="46" customWidth="1"/>
    <col min="15431" max="15440" width="10" style="46" customWidth="1"/>
    <col min="15441" max="15441" width="19.85546875" style="46" customWidth="1"/>
    <col min="15442" max="15451" width="10" style="46" customWidth="1"/>
    <col min="15452" max="15452" width="19.85546875" style="46" customWidth="1"/>
    <col min="15453" max="15462" width="10" style="46" customWidth="1"/>
    <col min="15463" max="15463" width="19.85546875" style="46" customWidth="1"/>
    <col min="15464" max="15473" width="10" style="46" customWidth="1"/>
    <col min="15474" max="15474" width="19.85546875" style="46" customWidth="1"/>
    <col min="15475" max="15478" width="10" style="46" customWidth="1"/>
    <col min="15479" max="15619" width="9.140625" style="46"/>
    <col min="15620" max="15620" width="19.85546875" style="46" customWidth="1"/>
    <col min="15621" max="15630" width="10" style="46" customWidth="1"/>
    <col min="15631" max="15631" width="19.85546875" style="46" customWidth="1"/>
    <col min="15632" max="15641" width="10" style="46" customWidth="1"/>
    <col min="15642" max="15642" width="19.85546875" style="46" customWidth="1"/>
    <col min="15643" max="15652" width="10" style="46" customWidth="1"/>
    <col min="15653" max="15653" width="19.85546875" style="46" customWidth="1"/>
    <col min="15654" max="15663" width="10" style="46" customWidth="1"/>
    <col min="15664" max="15664" width="19.85546875" style="46" customWidth="1"/>
    <col min="15665" max="15674" width="10" style="46" customWidth="1"/>
    <col min="15675" max="15675" width="19.85546875" style="46" customWidth="1"/>
    <col min="15676" max="15685" width="10" style="46" customWidth="1"/>
    <col min="15686" max="15686" width="19.85546875" style="46" customWidth="1"/>
    <col min="15687" max="15696" width="10" style="46" customWidth="1"/>
    <col min="15697" max="15697" width="19.85546875" style="46" customWidth="1"/>
    <col min="15698" max="15707" width="10" style="46" customWidth="1"/>
    <col min="15708" max="15708" width="19.85546875" style="46" customWidth="1"/>
    <col min="15709" max="15718" width="10" style="46" customWidth="1"/>
    <col min="15719" max="15719" width="19.85546875" style="46" customWidth="1"/>
    <col min="15720" max="15729" width="10" style="46" customWidth="1"/>
    <col min="15730" max="15730" width="19.85546875" style="46" customWidth="1"/>
    <col min="15731" max="15734" width="10" style="46" customWidth="1"/>
    <col min="15735" max="15875" width="9.140625" style="46"/>
    <col min="15876" max="15876" width="19.85546875" style="46" customWidth="1"/>
    <col min="15877" max="15886" width="10" style="46" customWidth="1"/>
    <col min="15887" max="15887" width="19.85546875" style="46" customWidth="1"/>
    <col min="15888" max="15897" width="10" style="46" customWidth="1"/>
    <col min="15898" max="15898" width="19.85546875" style="46" customWidth="1"/>
    <col min="15899" max="15908" width="10" style="46" customWidth="1"/>
    <col min="15909" max="15909" width="19.85546875" style="46" customWidth="1"/>
    <col min="15910" max="15919" width="10" style="46" customWidth="1"/>
    <col min="15920" max="15920" width="19.85546875" style="46" customWidth="1"/>
    <col min="15921" max="15930" width="10" style="46" customWidth="1"/>
    <col min="15931" max="15931" width="19.85546875" style="46" customWidth="1"/>
    <col min="15932" max="15941" width="10" style="46" customWidth="1"/>
    <col min="15942" max="15942" width="19.85546875" style="46" customWidth="1"/>
    <col min="15943" max="15952" width="10" style="46" customWidth="1"/>
    <col min="15953" max="15953" width="19.85546875" style="46" customWidth="1"/>
    <col min="15954" max="15963" width="10" style="46" customWidth="1"/>
    <col min="15964" max="15964" width="19.85546875" style="46" customWidth="1"/>
    <col min="15965" max="15974" width="10" style="46" customWidth="1"/>
    <col min="15975" max="15975" width="19.85546875" style="46" customWidth="1"/>
    <col min="15976" max="15985" width="10" style="46" customWidth="1"/>
    <col min="15986" max="15986" width="19.85546875" style="46" customWidth="1"/>
    <col min="15987" max="15990" width="10" style="46" customWidth="1"/>
    <col min="15991" max="16131" width="9.140625" style="46"/>
    <col min="16132" max="16132" width="19.85546875" style="46" customWidth="1"/>
    <col min="16133" max="16142" width="10" style="46" customWidth="1"/>
    <col min="16143" max="16143" width="19.85546875" style="46" customWidth="1"/>
    <col min="16144" max="16153" width="10" style="46" customWidth="1"/>
    <col min="16154" max="16154" width="19.85546875" style="46" customWidth="1"/>
    <col min="16155" max="16164" width="10" style="46" customWidth="1"/>
    <col min="16165" max="16165" width="19.85546875" style="46" customWidth="1"/>
    <col min="16166" max="16175" width="10" style="46" customWidth="1"/>
    <col min="16176" max="16176" width="19.85546875" style="46" customWidth="1"/>
    <col min="16177" max="16186" width="10" style="46" customWidth="1"/>
    <col min="16187" max="16187" width="19.85546875" style="46" customWidth="1"/>
    <col min="16188" max="16197" width="10" style="46" customWidth="1"/>
    <col min="16198" max="16198" width="19.85546875" style="46" customWidth="1"/>
    <col min="16199" max="16208" width="10" style="46" customWidth="1"/>
    <col min="16209" max="16209" width="19.85546875" style="46" customWidth="1"/>
    <col min="16210" max="16219" width="10" style="46" customWidth="1"/>
    <col min="16220" max="16220" width="19.85546875" style="46" customWidth="1"/>
    <col min="16221" max="16230" width="10" style="46" customWidth="1"/>
    <col min="16231" max="16231" width="19.85546875" style="46" customWidth="1"/>
    <col min="16232" max="16241" width="10" style="46" customWidth="1"/>
    <col min="16242" max="16242" width="19.85546875" style="46" customWidth="1"/>
    <col min="16243" max="16246" width="10" style="46" customWidth="1"/>
    <col min="16247" max="16384" width="9.140625" style="46"/>
  </cols>
  <sheetData>
    <row r="1" spans="1:131" ht="0.75" customHeight="1" x14ac:dyDescent="0.2">
      <c r="A1" s="6" t="s">
        <v>242</v>
      </c>
      <c r="B1" s="6"/>
      <c r="C1" s="6"/>
      <c r="D1" s="6"/>
      <c r="O1" s="6"/>
      <c r="Z1" s="6"/>
      <c r="AK1" s="6"/>
      <c r="AV1" s="6"/>
      <c r="BG1" s="6"/>
      <c r="BR1" s="6"/>
      <c r="CC1" s="6"/>
      <c r="CN1" s="6"/>
      <c r="CY1" s="6"/>
      <c r="DJ1" s="6"/>
    </row>
    <row r="2" spans="1:131" x14ac:dyDescent="0.2">
      <c r="A2" s="1" t="s">
        <v>125</v>
      </c>
      <c r="B2" s="1"/>
      <c r="C2" s="1"/>
      <c r="D2" s="1"/>
      <c r="O2" s="1" t="s">
        <v>125</v>
      </c>
      <c r="Z2" s="1" t="s">
        <v>125</v>
      </c>
      <c r="AK2" s="1" t="s">
        <v>125</v>
      </c>
      <c r="AV2" s="1" t="s">
        <v>125</v>
      </c>
      <c r="BG2" s="1" t="s">
        <v>125</v>
      </c>
      <c r="BR2" s="1" t="s">
        <v>125</v>
      </c>
      <c r="CC2" s="1" t="s">
        <v>125</v>
      </c>
      <c r="CN2" s="1" t="s">
        <v>125</v>
      </c>
      <c r="CY2" s="1" t="s">
        <v>125</v>
      </c>
      <c r="DJ2" s="1" t="s">
        <v>125</v>
      </c>
    </row>
    <row r="3" spans="1:131" x14ac:dyDescent="0.2">
      <c r="A3" s="46" t="s">
        <v>127</v>
      </c>
      <c r="O3" s="46" t="s">
        <v>127</v>
      </c>
      <c r="Z3" s="46" t="s">
        <v>127</v>
      </c>
      <c r="AK3" s="46" t="s">
        <v>127</v>
      </c>
      <c r="AV3" s="46" t="s">
        <v>127</v>
      </c>
      <c r="BG3" s="46" t="s">
        <v>127</v>
      </c>
      <c r="BR3" s="46" t="s">
        <v>127</v>
      </c>
      <c r="CC3" s="46" t="s">
        <v>127</v>
      </c>
      <c r="CN3" s="46" t="s">
        <v>127</v>
      </c>
      <c r="CY3" s="46" t="s">
        <v>127</v>
      </c>
      <c r="DJ3" s="46" t="s">
        <v>127</v>
      </c>
    </row>
    <row r="4" spans="1:131" x14ac:dyDescent="0.2">
      <c r="A4" s="46" t="s">
        <v>129</v>
      </c>
      <c r="O4" s="46" t="s">
        <v>129</v>
      </c>
      <c r="Z4" s="46" t="s">
        <v>129</v>
      </c>
      <c r="AK4" s="46" t="s">
        <v>129</v>
      </c>
      <c r="AV4" s="46" t="s">
        <v>129</v>
      </c>
      <c r="BG4" s="46" t="s">
        <v>129</v>
      </c>
      <c r="BR4" s="46" t="s">
        <v>129</v>
      </c>
      <c r="CC4" s="46" t="s">
        <v>129</v>
      </c>
      <c r="CN4" s="46" t="s">
        <v>129</v>
      </c>
      <c r="CY4" s="46" t="s">
        <v>129</v>
      </c>
      <c r="DJ4" s="46" t="s">
        <v>129</v>
      </c>
    </row>
    <row r="5" spans="1:131" s="47" customFormat="1" ht="13.5" thickBot="1" x14ac:dyDescent="0.25">
      <c r="A5" s="10"/>
      <c r="B5" s="10"/>
      <c r="C5" s="10"/>
      <c r="D5" s="10"/>
      <c r="O5" s="10"/>
      <c r="Z5" s="10"/>
      <c r="AK5" s="10"/>
      <c r="AV5" s="10"/>
      <c r="BG5" s="10"/>
      <c r="BR5" s="10"/>
      <c r="CC5" s="10"/>
      <c r="CN5" s="10"/>
      <c r="CY5" s="10"/>
      <c r="DJ5" s="10"/>
    </row>
    <row r="6" spans="1:131" ht="12.75" customHeight="1" thickBot="1" x14ac:dyDescent="0.25">
      <c r="A6" s="94" t="s">
        <v>130</v>
      </c>
      <c r="B6" s="200" t="s">
        <v>246</v>
      </c>
      <c r="C6" s="200" t="s">
        <v>247</v>
      </c>
      <c r="D6" s="200" t="s">
        <v>248</v>
      </c>
      <c r="E6" s="186" t="s">
        <v>131</v>
      </c>
      <c r="F6" s="187"/>
      <c r="G6" s="187"/>
      <c r="H6" s="187"/>
      <c r="I6" s="187"/>
      <c r="J6" s="187"/>
      <c r="K6" s="187"/>
      <c r="L6" s="187"/>
      <c r="M6" s="187"/>
      <c r="N6" s="188"/>
      <c r="O6" s="94" t="s">
        <v>130</v>
      </c>
      <c r="P6" s="186" t="s">
        <v>131</v>
      </c>
      <c r="Q6" s="187"/>
      <c r="R6" s="187"/>
      <c r="S6" s="187"/>
      <c r="T6" s="187"/>
      <c r="U6" s="187"/>
      <c r="V6" s="187"/>
      <c r="W6" s="187"/>
      <c r="X6" s="187"/>
      <c r="Y6" s="188"/>
      <c r="Z6" s="94" t="s">
        <v>130</v>
      </c>
      <c r="AA6" s="186" t="s">
        <v>131</v>
      </c>
      <c r="AB6" s="187"/>
      <c r="AC6" s="187"/>
      <c r="AD6" s="187"/>
      <c r="AE6" s="187"/>
      <c r="AF6" s="187"/>
      <c r="AG6" s="187"/>
      <c r="AH6" s="187"/>
      <c r="AI6" s="187"/>
      <c r="AJ6" s="188"/>
      <c r="AK6" s="94" t="s">
        <v>130</v>
      </c>
      <c r="AL6" s="186" t="s">
        <v>131</v>
      </c>
      <c r="AM6" s="187"/>
      <c r="AN6" s="187"/>
      <c r="AO6" s="187"/>
      <c r="AP6" s="187"/>
      <c r="AQ6" s="187"/>
      <c r="AR6" s="187"/>
      <c r="AS6" s="187"/>
      <c r="AT6" s="187"/>
      <c r="AU6" s="188"/>
      <c r="AV6" s="94" t="s">
        <v>130</v>
      </c>
      <c r="AW6" s="186" t="s">
        <v>131</v>
      </c>
      <c r="AX6" s="187"/>
      <c r="AY6" s="187"/>
      <c r="AZ6" s="187"/>
      <c r="BA6" s="187"/>
      <c r="BB6" s="187"/>
      <c r="BC6" s="187"/>
      <c r="BD6" s="187"/>
      <c r="BE6" s="187"/>
      <c r="BF6" s="188"/>
      <c r="BG6" s="94" t="s">
        <v>130</v>
      </c>
      <c r="BH6" s="186" t="s">
        <v>131</v>
      </c>
      <c r="BI6" s="187"/>
      <c r="BJ6" s="187"/>
      <c r="BK6" s="187"/>
      <c r="BL6" s="187"/>
      <c r="BM6" s="187"/>
      <c r="BN6" s="187"/>
      <c r="BO6" s="187"/>
      <c r="BP6" s="187"/>
      <c r="BQ6" s="188"/>
      <c r="BR6" s="94" t="s">
        <v>130</v>
      </c>
      <c r="BS6" s="186" t="s">
        <v>131</v>
      </c>
      <c r="BT6" s="187"/>
      <c r="BU6" s="187"/>
      <c r="BV6" s="187"/>
      <c r="BW6" s="187"/>
      <c r="BX6" s="187"/>
      <c r="BY6" s="187"/>
      <c r="BZ6" s="187"/>
      <c r="CA6" s="187"/>
      <c r="CB6" s="188"/>
      <c r="CC6" s="94" t="s">
        <v>130</v>
      </c>
      <c r="CD6" s="186" t="s">
        <v>131</v>
      </c>
      <c r="CE6" s="187"/>
      <c r="CF6" s="187"/>
      <c r="CG6" s="187"/>
      <c r="CH6" s="187"/>
      <c r="CI6" s="187"/>
      <c r="CJ6" s="187"/>
      <c r="CK6" s="187"/>
      <c r="CL6" s="187"/>
      <c r="CM6" s="188"/>
      <c r="CN6" s="94" t="s">
        <v>130</v>
      </c>
      <c r="CO6" s="186" t="s">
        <v>131</v>
      </c>
      <c r="CP6" s="187"/>
      <c r="CQ6" s="187"/>
      <c r="CR6" s="187"/>
      <c r="CS6" s="187"/>
      <c r="CT6" s="187"/>
      <c r="CU6" s="187"/>
      <c r="CV6" s="187"/>
      <c r="CW6" s="187"/>
      <c r="CX6" s="188"/>
      <c r="CY6" s="94" t="s">
        <v>130</v>
      </c>
      <c r="CZ6" s="186" t="s">
        <v>131</v>
      </c>
      <c r="DA6" s="187"/>
      <c r="DB6" s="187"/>
      <c r="DC6" s="187"/>
      <c r="DD6" s="187"/>
      <c r="DE6" s="187"/>
      <c r="DF6" s="187"/>
      <c r="DG6" s="187"/>
      <c r="DH6" s="187"/>
      <c r="DI6" s="188"/>
      <c r="DJ6" s="94" t="s">
        <v>130</v>
      </c>
      <c r="DK6" s="186" t="s">
        <v>131</v>
      </c>
      <c r="DL6" s="187"/>
      <c r="DM6" s="187"/>
      <c r="DN6" s="188"/>
    </row>
    <row r="7" spans="1:131" s="85" customFormat="1" ht="12.75" customHeight="1" x14ac:dyDescent="0.2">
      <c r="A7" s="100"/>
      <c r="B7" s="180"/>
      <c r="C7" s="180"/>
      <c r="D7" s="180"/>
      <c r="E7" s="104" t="s">
        <v>0</v>
      </c>
      <c r="F7" s="105"/>
      <c r="G7" s="106" t="s">
        <v>1</v>
      </c>
      <c r="H7" s="105"/>
      <c r="I7" s="106" t="s">
        <v>2</v>
      </c>
      <c r="J7" s="105"/>
      <c r="K7" s="106" t="s">
        <v>3</v>
      </c>
      <c r="L7" s="105"/>
      <c r="M7" s="106" t="s">
        <v>4</v>
      </c>
      <c r="N7" s="105"/>
      <c r="O7" s="100"/>
      <c r="P7" s="106" t="s">
        <v>5</v>
      </c>
      <c r="Q7" s="105"/>
      <c r="R7" s="106" t="s">
        <v>6</v>
      </c>
      <c r="S7" s="105"/>
      <c r="T7" s="106" t="s">
        <v>7</v>
      </c>
      <c r="U7" s="105"/>
      <c r="V7" s="106" t="s">
        <v>8</v>
      </c>
      <c r="W7" s="105"/>
      <c r="X7" s="106" t="s">
        <v>9</v>
      </c>
      <c r="Y7" s="105"/>
      <c r="Z7" s="100"/>
      <c r="AA7" s="106" t="s">
        <v>10</v>
      </c>
      <c r="AB7" s="105"/>
      <c r="AC7" s="106" t="s">
        <v>11</v>
      </c>
      <c r="AD7" s="105"/>
      <c r="AE7" s="106" t="s">
        <v>12</v>
      </c>
      <c r="AF7" s="105"/>
      <c r="AG7" s="106" t="s">
        <v>13</v>
      </c>
      <c r="AH7" s="105"/>
      <c r="AI7" s="106" t="s">
        <v>14</v>
      </c>
      <c r="AJ7" s="105"/>
      <c r="AK7" s="100"/>
      <c r="AL7" s="106" t="s">
        <v>15</v>
      </c>
      <c r="AM7" s="105"/>
      <c r="AN7" s="106" t="s">
        <v>16</v>
      </c>
      <c r="AO7" s="105"/>
      <c r="AP7" s="106" t="s">
        <v>17</v>
      </c>
      <c r="AQ7" s="105"/>
      <c r="AR7" s="106" t="s">
        <v>18</v>
      </c>
      <c r="AS7" s="105"/>
      <c r="AT7" s="106" t="s">
        <v>19</v>
      </c>
      <c r="AU7" s="105"/>
      <c r="AV7" s="100"/>
      <c r="AW7" s="106" t="s">
        <v>20</v>
      </c>
      <c r="AX7" s="105"/>
      <c r="AY7" s="106" t="s">
        <v>21</v>
      </c>
      <c r="AZ7" s="105"/>
      <c r="BA7" s="106" t="s">
        <v>22</v>
      </c>
      <c r="BB7" s="105"/>
      <c r="BC7" s="106" t="s">
        <v>23</v>
      </c>
      <c r="BD7" s="105"/>
      <c r="BE7" s="106" t="s">
        <v>24</v>
      </c>
      <c r="BF7" s="105"/>
      <c r="BG7" s="100"/>
      <c r="BH7" s="106" t="s">
        <v>25</v>
      </c>
      <c r="BI7" s="105"/>
      <c r="BJ7" s="106" t="s">
        <v>26</v>
      </c>
      <c r="BK7" s="105"/>
      <c r="BL7" s="106" t="s">
        <v>27</v>
      </c>
      <c r="BM7" s="105"/>
      <c r="BN7" s="106" t="s">
        <v>28</v>
      </c>
      <c r="BO7" s="105"/>
      <c r="BP7" s="106" t="s">
        <v>29</v>
      </c>
      <c r="BQ7" s="105"/>
      <c r="BR7" s="100"/>
      <c r="BS7" s="106" t="s">
        <v>30</v>
      </c>
      <c r="BT7" s="105"/>
      <c r="BU7" s="106" t="s">
        <v>31</v>
      </c>
      <c r="BV7" s="105"/>
      <c r="BW7" s="106" t="s">
        <v>32</v>
      </c>
      <c r="BX7" s="105"/>
      <c r="BY7" s="106" t="s">
        <v>33</v>
      </c>
      <c r="BZ7" s="105"/>
      <c r="CA7" s="106" t="s">
        <v>34</v>
      </c>
      <c r="CB7" s="105"/>
      <c r="CC7" s="100"/>
      <c r="CD7" s="106" t="s">
        <v>35</v>
      </c>
      <c r="CE7" s="105"/>
      <c r="CF7" s="106" t="s">
        <v>36</v>
      </c>
      <c r="CG7" s="105"/>
      <c r="CH7" s="106" t="s">
        <v>37</v>
      </c>
      <c r="CI7" s="105"/>
      <c r="CJ7" s="106" t="s">
        <v>38</v>
      </c>
      <c r="CK7" s="105"/>
      <c r="CL7" s="106" t="s">
        <v>39</v>
      </c>
      <c r="CM7" s="105"/>
      <c r="CN7" s="100"/>
      <c r="CO7" s="106" t="s">
        <v>40</v>
      </c>
      <c r="CP7" s="105"/>
      <c r="CQ7" s="106" t="s">
        <v>41</v>
      </c>
      <c r="CR7" s="105"/>
      <c r="CS7" s="106" t="s">
        <v>42</v>
      </c>
      <c r="CT7" s="105"/>
      <c r="CU7" s="106" t="s">
        <v>43</v>
      </c>
      <c r="CV7" s="105"/>
      <c r="CW7" s="106" t="s">
        <v>44</v>
      </c>
      <c r="CX7" s="105"/>
      <c r="CY7" s="100"/>
      <c r="CZ7" s="106" t="s">
        <v>45</v>
      </c>
      <c r="DA7" s="105"/>
      <c r="DB7" s="106" t="s">
        <v>46</v>
      </c>
      <c r="DC7" s="105"/>
      <c r="DD7" s="106" t="s">
        <v>47</v>
      </c>
      <c r="DE7" s="105"/>
      <c r="DF7" s="106" t="s">
        <v>48</v>
      </c>
      <c r="DG7" s="105"/>
      <c r="DH7" s="106" t="s">
        <v>49</v>
      </c>
      <c r="DI7" s="105"/>
      <c r="DJ7" s="100"/>
      <c r="DK7" s="106" t="s">
        <v>50</v>
      </c>
      <c r="DL7" s="105"/>
      <c r="DM7" s="106" t="s">
        <v>51</v>
      </c>
      <c r="DN7" s="105"/>
      <c r="DO7" s="180"/>
      <c r="DP7" s="180"/>
      <c r="DQ7" s="180"/>
      <c r="DR7" s="180"/>
      <c r="DS7" s="180"/>
      <c r="DT7" s="180"/>
      <c r="DU7" s="180"/>
      <c r="DV7" s="180"/>
      <c r="DW7" s="180"/>
      <c r="DX7" s="180"/>
      <c r="DY7" s="180"/>
      <c r="DZ7" s="180"/>
      <c r="EA7" s="180"/>
    </row>
    <row r="8" spans="1:131" s="85" customFormat="1" x14ac:dyDescent="0.2">
      <c r="A8" s="189"/>
      <c r="B8" s="203"/>
      <c r="C8" s="203"/>
      <c r="D8" s="177"/>
      <c r="E8" s="114" t="s">
        <v>52</v>
      </c>
      <c r="F8" s="4" t="s">
        <v>53</v>
      </c>
      <c r="G8" s="115" t="s">
        <v>52</v>
      </c>
      <c r="H8" s="4" t="s">
        <v>53</v>
      </c>
      <c r="I8" s="115" t="s">
        <v>52</v>
      </c>
      <c r="J8" s="4" t="s">
        <v>53</v>
      </c>
      <c r="K8" s="115" t="s">
        <v>52</v>
      </c>
      <c r="L8" s="4" t="s">
        <v>53</v>
      </c>
      <c r="M8" s="185" t="s">
        <v>52</v>
      </c>
      <c r="N8" s="4" t="s">
        <v>53</v>
      </c>
      <c r="O8" s="165"/>
      <c r="P8" s="115" t="s">
        <v>52</v>
      </c>
      <c r="Q8" s="4" t="s">
        <v>53</v>
      </c>
      <c r="R8" s="115" t="s">
        <v>52</v>
      </c>
      <c r="S8" s="4" t="s">
        <v>53</v>
      </c>
      <c r="T8" s="115" t="s">
        <v>52</v>
      </c>
      <c r="U8" s="4" t="s">
        <v>53</v>
      </c>
      <c r="V8" s="115" t="s">
        <v>52</v>
      </c>
      <c r="W8" s="4" t="s">
        <v>53</v>
      </c>
      <c r="X8" s="185" t="s">
        <v>52</v>
      </c>
      <c r="Y8" s="4" t="s">
        <v>53</v>
      </c>
      <c r="Z8" s="165"/>
      <c r="AA8" s="115" t="s">
        <v>52</v>
      </c>
      <c r="AB8" s="4" t="s">
        <v>53</v>
      </c>
      <c r="AC8" s="115" t="s">
        <v>52</v>
      </c>
      <c r="AD8" s="4" t="s">
        <v>53</v>
      </c>
      <c r="AE8" s="115" t="s">
        <v>52</v>
      </c>
      <c r="AF8" s="4" t="s">
        <v>53</v>
      </c>
      <c r="AG8" s="115" t="s">
        <v>52</v>
      </c>
      <c r="AH8" s="4" t="s">
        <v>53</v>
      </c>
      <c r="AI8" s="185" t="s">
        <v>52</v>
      </c>
      <c r="AJ8" s="4" t="s">
        <v>53</v>
      </c>
      <c r="AK8" s="165"/>
      <c r="AL8" s="115" t="s">
        <v>52</v>
      </c>
      <c r="AM8" s="4" t="s">
        <v>53</v>
      </c>
      <c r="AN8" s="115" t="s">
        <v>52</v>
      </c>
      <c r="AO8" s="4" t="s">
        <v>53</v>
      </c>
      <c r="AP8" s="115" t="s">
        <v>52</v>
      </c>
      <c r="AQ8" s="4" t="s">
        <v>53</v>
      </c>
      <c r="AR8" s="115" t="s">
        <v>52</v>
      </c>
      <c r="AS8" s="4" t="s">
        <v>53</v>
      </c>
      <c r="AT8" s="185" t="s">
        <v>52</v>
      </c>
      <c r="AU8" s="4" t="s">
        <v>53</v>
      </c>
      <c r="AV8" s="165"/>
      <c r="AW8" s="115" t="s">
        <v>52</v>
      </c>
      <c r="AX8" s="4" t="s">
        <v>53</v>
      </c>
      <c r="AY8" s="115" t="s">
        <v>52</v>
      </c>
      <c r="AZ8" s="4" t="s">
        <v>53</v>
      </c>
      <c r="BA8" s="115" t="s">
        <v>52</v>
      </c>
      <c r="BB8" s="4" t="s">
        <v>53</v>
      </c>
      <c r="BC8" s="115" t="s">
        <v>52</v>
      </c>
      <c r="BD8" s="4" t="s">
        <v>53</v>
      </c>
      <c r="BE8" s="185" t="s">
        <v>52</v>
      </c>
      <c r="BF8" s="4" t="s">
        <v>53</v>
      </c>
      <c r="BG8" s="165"/>
      <c r="BH8" s="115" t="s">
        <v>52</v>
      </c>
      <c r="BI8" s="4" t="s">
        <v>53</v>
      </c>
      <c r="BJ8" s="115" t="s">
        <v>52</v>
      </c>
      <c r="BK8" s="4" t="s">
        <v>53</v>
      </c>
      <c r="BL8" s="115" t="s">
        <v>52</v>
      </c>
      <c r="BM8" s="4" t="s">
        <v>53</v>
      </c>
      <c r="BN8" s="115" t="s">
        <v>52</v>
      </c>
      <c r="BO8" s="4" t="s">
        <v>53</v>
      </c>
      <c r="BP8" s="185" t="s">
        <v>52</v>
      </c>
      <c r="BQ8" s="4" t="s">
        <v>53</v>
      </c>
      <c r="BR8" s="165"/>
      <c r="BS8" s="115" t="s">
        <v>52</v>
      </c>
      <c r="BT8" s="4" t="s">
        <v>53</v>
      </c>
      <c r="BU8" s="115" t="s">
        <v>52</v>
      </c>
      <c r="BV8" s="4" t="s">
        <v>53</v>
      </c>
      <c r="BW8" s="115" t="s">
        <v>52</v>
      </c>
      <c r="BX8" s="4" t="s">
        <v>53</v>
      </c>
      <c r="BY8" s="115" t="s">
        <v>52</v>
      </c>
      <c r="BZ8" s="4" t="s">
        <v>53</v>
      </c>
      <c r="CA8" s="185" t="s">
        <v>52</v>
      </c>
      <c r="CB8" s="4" t="s">
        <v>53</v>
      </c>
      <c r="CC8" s="165"/>
      <c r="CD8" s="115" t="s">
        <v>52</v>
      </c>
      <c r="CE8" s="4" t="s">
        <v>53</v>
      </c>
      <c r="CF8" s="115" t="s">
        <v>52</v>
      </c>
      <c r="CG8" s="4" t="s">
        <v>53</v>
      </c>
      <c r="CH8" s="115" t="s">
        <v>52</v>
      </c>
      <c r="CI8" s="4" t="s">
        <v>53</v>
      </c>
      <c r="CJ8" s="115" t="s">
        <v>52</v>
      </c>
      <c r="CK8" s="4" t="s">
        <v>53</v>
      </c>
      <c r="CL8" s="185" t="s">
        <v>52</v>
      </c>
      <c r="CM8" s="4" t="s">
        <v>53</v>
      </c>
      <c r="CN8" s="165"/>
      <c r="CO8" s="115" t="s">
        <v>52</v>
      </c>
      <c r="CP8" s="4" t="s">
        <v>53</v>
      </c>
      <c r="CQ8" s="115" t="s">
        <v>52</v>
      </c>
      <c r="CR8" s="4" t="s">
        <v>53</v>
      </c>
      <c r="CS8" s="115" t="s">
        <v>52</v>
      </c>
      <c r="CT8" s="4" t="s">
        <v>53</v>
      </c>
      <c r="CU8" s="115" t="s">
        <v>52</v>
      </c>
      <c r="CV8" s="4" t="s">
        <v>53</v>
      </c>
      <c r="CW8" s="185" t="s">
        <v>52</v>
      </c>
      <c r="CX8" s="4" t="s">
        <v>53</v>
      </c>
      <c r="CY8" s="165"/>
      <c r="CZ8" s="115" t="s">
        <v>52</v>
      </c>
      <c r="DA8" s="4" t="s">
        <v>53</v>
      </c>
      <c r="DB8" s="115" t="s">
        <v>52</v>
      </c>
      <c r="DC8" s="4" t="s">
        <v>53</v>
      </c>
      <c r="DD8" s="115" t="s">
        <v>52</v>
      </c>
      <c r="DE8" s="4" t="s">
        <v>53</v>
      </c>
      <c r="DF8" s="115" t="s">
        <v>52</v>
      </c>
      <c r="DG8" s="4" t="s">
        <v>53</v>
      </c>
      <c r="DH8" s="185" t="s">
        <v>52</v>
      </c>
      <c r="DI8" s="4" t="s">
        <v>53</v>
      </c>
      <c r="DJ8" s="165"/>
      <c r="DK8" s="115" t="s">
        <v>52</v>
      </c>
      <c r="DL8" s="4" t="s">
        <v>53</v>
      </c>
      <c r="DM8" s="115" t="s">
        <v>52</v>
      </c>
      <c r="DN8" s="4" t="s">
        <v>53</v>
      </c>
      <c r="DS8" s="180"/>
    </row>
    <row r="9" spans="1:131" s="85" customFormat="1" x14ac:dyDescent="0.2">
      <c r="A9" s="48"/>
      <c r="B9" s="178"/>
      <c r="C9" s="178"/>
      <c r="D9" s="178"/>
      <c r="E9" s="116"/>
      <c r="F9" s="5"/>
      <c r="G9" s="116"/>
      <c r="H9" s="5"/>
      <c r="I9" s="116"/>
      <c r="J9" s="5"/>
      <c r="K9" s="116"/>
      <c r="L9" s="5"/>
      <c r="M9" s="116"/>
      <c r="N9" s="5"/>
      <c r="O9" s="48"/>
      <c r="P9" s="116"/>
      <c r="Q9" s="5"/>
      <c r="R9" s="116"/>
      <c r="S9" s="5"/>
      <c r="T9" s="116"/>
      <c r="U9" s="5"/>
      <c r="V9" s="116"/>
      <c r="W9" s="5"/>
      <c r="X9" s="116"/>
      <c r="Y9" s="5"/>
      <c r="Z9" s="48"/>
      <c r="AA9" s="116"/>
      <c r="AB9" s="5"/>
      <c r="AC9" s="116"/>
      <c r="AD9" s="5"/>
      <c r="AE9" s="116"/>
      <c r="AF9" s="5"/>
      <c r="AG9" s="116"/>
      <c r="AH9" s="5"/>
      <c r="AI9" s="116"/>
      <c r="AJ9" s="5"/>
      <c r="AK9" s="48"/>
      <c r="AL9" s="116"/>
      <c r="AM9" s="5"/>
      <c r="AN9" s="116"/>
      <c r="AO9" s="5"/>
      <c r="AP9" s="116"/>
      <c r="AQ9" s="5"/>
      <c r="AR9" s="116"/>
      <c r="AS9" s="5"/>
      <c r="AT9" s="116"/>
      <c r="AU9" s="5"/>
      <c r="AV9" s="48"/>
      <c r="AW9" s="116"/>
      <c r="AX9" s="5"/>
      <c r="AY9" s="116"/>
      <c r="AZ9" s="5"/>
      <c r="BA9" s="116"/>
      <c r="BB9" s="5"/>
      <c r="BC9" s="116"/>
      <c r="BD9" s="5"/>
      <c r="BE9" s="116"/>
      <c r="BF9" s="5"/>
      <c r="BG9" s="48"/>
      <c r="BH9" s="116"/>
      <c r="BI9" s="5"/>
      <c r="BJ9" s="116"/>
      <c r="BK9" s="5"/>
      <c r="BL9" s="116"/>
      <c r="BM9" s="5"/>
      <c r="BN9" s="116"/>
      <c r="BO9" s="5"/>
      <c r="BP9" s="116"/>
      <c r="BQ9" s="5"/>
      <c r="BR9" s="48"/>
      <c r="BS9" s="116"/>
      <c r="BT9" s="5"/>
      <c r="BU9" s="116"/>
      <c r="BV9" s="5"/>
      <c r="BW9" s="116"/>
      <c r="BX9" s="5"/>
      <c r="BY9" s="116"/>
      <c r="BZ9" s="5"/>
      <c r="CA9" s="116"/>
      <c r="CB9" s="5"/>
      <c r="CC9" s="48"/>
      <c r="CD9" s="116"/>
      <c r="CE9" s="5"/>
      <c r="CF9" s="116"/>
      <c r="CG9" s="5"/>
      <c r="CH9" s="116"/>
      <c r="CI9" s="5"/>
      <c r="CJ9" s="116"/>
      <c r="CK9" s="5"/>
      <c r="CL9" s="116"/>
      <c r="CM9" s="5"/>
      <c r="CN9" s="48"/>
      <c r="CO9" s="116"/>
      <c r="CP9" s="5"/>
      <c r="CQ9" s="116"/>
      <c r="CR9" s="5"/>
      <c r="CS9" s="116"/>
      <c r="CT9" s="5"/>
      <c r="CU9" s="116"/>
      <c r="CV9" s="5"/>
      <c r="CW9" s="116"/>
      <c r="CX9" s="5"/>
      <c r="CY9" s="48"/>
      <c r="CZ9" s="116"/>
      <c r="DA9" s="5"/>
      <c r="DB9" s="116"/>
      <c r="DC9" s="5"/>
      <c r="DD9" s="116"/>
      <c r="DE9" s="5"/>
      <c r="DF9" s="116"/>
      <c r="DG9" s="5"/>
      <c r="DH9" s="116"/>
      <c r="DI9" s="5"/>
      <c r="DJ9" s="48"/>
      <c r="DK9" s="116"/>
      <c r="DL9" s="5"/>
      <c r="DM9" s="116"/>
      <c r="DN9" s="5"/>
    </row>
    <row r="10" spans="1:131" s="85" customFormat="1" x14ac:dyDescent="0.2">
      <c r="A10" s="49" t="s">
        <v>76</v>
      </c>
      <c r="B10" s="195">
        <f>SUM(B12:B46,B52:B77)</f>
        <v>8044677</v>
      </c>
      <c r="C10" s="195">
        <f t="shared" ref="C10:D10" si="0">SUM(C12:C46,C52:C77)</f>
        <v>8044677</v>
      </c>
      <c r="D10" s="195">
        <f t="shared" si="0"/>
        <v>0</v>
      </c>
      <c r="E10" s="195">
        <f>SUM(E12:E46,E52:E77)</f>
        <v>695309</v>
      </c>
      <c r="F10" s="11"/>
      <c r="G10" s="195">
        <f>SUM(G12:G46,G52:G77)</f>
        <v>165489</v>
      </c>
      <c r="H10" s="11"/>
      <c r="I10" s="195">
        <f>SUM(I12:I46,I52:I77)</f>
        <v>1129380</v>
      </c>
      <c r="J10" s="11"/>
      <c r="K10" s="195">
        <f>SUM(K12:K46,K52:K77)</f>
        <v>493058</v>
      </c>
      <c r="L10" s="11"/>
      <c r="M10" s="195">
        <f>SUM(M12:M46,M52:M77)</f>
        <v>5920626</v>
      </c>
      <c r="N10" s="11"/>
      <c r="O10" s="51"/>
      <c r="P10" s="195">
        <f>SUM(P12:P46,P52:P77)</f>
        <v>886162</v>
      </c>
      <c r="Q10" s="11"/>
      <c r="R10" s="195">
        <f>SUM(R12:R46,R52:R77)</f>
        <v>479459</v>
      </c>
      <c r="S10" s="11"/>
      <c r="T10" s="195">
        <f>SUM(T12:T46,T52:T77)</f>
        <v>117866</v>
      </c>
      <c r="U10" s="11"/>
      <c r="V10" s="195">
        <f>SUM(V12:V46,V52:V77)</f>
        <v>119398</v>
      </c>
      <c r="W10" s="11"/>
      <c r="X10" s="195">
        <f>SUM(X12:X46,X52:X77)</f>
        <v>3026547</v>
      </c>
      <c r="Y10" s="11"/>
      <c r="Z10" s="51"/>
      <c r="AA10" s="195">
        <f>SUM(AA12:AA46,AA52:AA77)</f>
        <v>1593508</v>
      </c>
      <c r="AB10" s="11"/>
      <c r="AC10" s="195">
        <f>SUM(AC12:AC46,AC52:AC77)</f>
        <v>195217</v>
      </c>
      <c r="AD10" s="11"/>
      <c r="AE10" s="195">
        <f>SUM(AE12:AE46,AE52:AE77)</f>
        <v>285695</v>
      </c>
      <c r="AF10" s="11"/>
      <c r="AG10" s="195">
        <f>SUM(AG12:AG46,AG52:AG77)</f>
        <v>1985487</v>
      </c>
      <c r="AH10" s="11"/>
      <c r="AI10" s="195">
        <f>SUM(AI12:AI46,AI52:AI77)</f>
        <v>1035843</v>
      </c>
      <c r="AJ10" s="11"/>
      <c r="AK10" s="51"/>
      <c r="AL10" s="195">
        <f>SUM(AL12:AL46,AL52:AL77)</f>
        <v>488942</v>
      </c>
      <c r="AM10" s="11"/>
      <c r="AN10" s="195">
        <f>SUM(AN12:AN46,AN52:AN77)</f>
        <v>488936</v>
      </c>
      <c r="AO10" s="11"/>
      <c r="AP10" s="195">
        <f>SUM(AP12:AP46,AP52:AP77)</f>
        <v>674983</v>
      </c>
      <c r="AQ10" s="11"/>
      <c r="AR10" s="195">
        <f>SUM(AR12:AR46,AR52:AR77)</f>
        <v>979901</v>
      </c>
      <c r="AS10" s="11"/>
      <c r="AT10" s="195">
        <f>SUM(AT12:AT46,AT52:AT77)</f>
        <v>187006</v>
      </c>
      <c r="AU10" s="11"/>
      <c r="AV10" s="195"/>
      <c r="AW10" s="195">
        <f>SUM(AW12:AW46,AW52:AW77)</f>
        <v>808687</v>
      </c>
      <c r="AX10" s="11"/>
      <c r="AY10" s="195">
        <f>SUM(AY12:AY46,AY52:AY77)</f>
        <v>897811</v>
      </c>
      <c r="AZ10" s="11"/>
      <c r="BA10" s="195">
        <f>SUM(BA12:BA46,BA52:BA77)</f>
        <v>1473195</v>
      </c>
      <c r="BB10" s="11"/>
      <c r="BC10" s="195">
        <f>SUM(BC12:BC46,BC52:BC77)</f>
        <v>730499</v>
      </c>
      <c r="BD10" s="11"/>
      <c r="BE10" s="195">
        <f>SUM(BE12:BE46,BE52:BE77)</f>
        <v>515908</v>
      </c>
      <c r="BF10" s="11"/>
      <c r="BG10" s="51"/>
      <c r="BH10" s="195">
        <f>SUM(BH12:BH46,BH52:BH77)</f>
        <v>1007725</v>
      </c>
      <c r="BI10" s="11"/>
      <c r="BJ10" s="195">
        <f>SUM(BJ12:BJ46,BJ52:BJ77)</f>
        <v>158075</v>
      </c>
      <c r="BK10" s="11"/>
      <c r="BL10" s="195">
        <f>SUM(BL12:BL46,BL52:BL77)</f>
        <v>317140</v>
      </c>
      <c r="BM10" s="11"/>
      <c r="BN10" s="195">
        <f>SUM(BN12:BN46,BN52:BN77)</f>
        <v>499606</v>
      </c>
      <c r="BO10" s="11"/>
      <c r="BP10" s="195">
        <f>SUM(BP12:BP46,BP52:BP77)</f>
        <v>175499</v>
      </c>
      <c r="BQ10" s="11"/>
      <c r="BR10" s="51"/>
      <c r="BS10" s="195">
        <f>SUM(BS12:BS46,BS52:BS77)</f>
        <v>1043235</v>
      </c>
      <c r="BT10" s="11"/>
      <c r="BU10" s="195">
        <f>SUM(BU12:BU46,BU52:BU77)</f>
        <v>316919</v>
      </c>
      <c r="BV10" s="11"/>
      <c r="BW10" s="195">
        <f>SUM(BW12:BW46,BW52:BW77)</f>
        <v>2418870</v>
      </c>
      <c r="BX10" s="11"/>
      <c r="BY10" s="195">
        <f>SUM(BY12:BY46,BY52:BY77)</f>
        <v>1404663</v>
      </c>
      <c r="BZ10" s="11"/>
      <c r="CA10" s="195">
        <f>SUM(CA12:CA46,CA52:CA77)</f>
        <v>107056</v>
      </c>
      <c r="CB10" s="11"/>
      <c r="CC10" s="51"/>
      <c r="CD10" s="195">
        <f>SUM(CD12:CD46,CD52:CD77)</f>
        <v>1807255</v>
      </c>
      <c r="CE10" s="11"/>
      <c r="CF10" s="195">
        <f>SUM(CF12:CF46,CF52:CF77)</f>
        <v>666781</v>
      </c>
      <c r="CG10" s="11"/>
      <c r="CH10" s="195">
        <f>SUM(CH12:CH46,CH52:CH77)</f>
        <v>705528</v>
      </c>
      <c r="CI10" s="11"/>
      <c r="CJ10" s="195">
        <f>SUM(CJ12:CJ46,CJ52:CJ77)</f>
        <v>1535108</v>
      </c>
      <c r="CK10" s="11"/>
      <c r="CL10" s="195">
        <f>SUM(CL12:CL46,CL52:CL77)</f>
        <v>341874</v>
      </c>
      <c r="CM10" s="11"/>
      <c r="CN10" s="51"/>
      <c r="CO10" s="195">
        <f>SUM(CO12:CO46,CO52:CO77)</f>
        <v>142710</v>
      </c>
      <c r="CP10" s="11"/>
      <c r="CQ10" s="195">
        <f>SUM(CQ12:CQ46,CQ52:CQ77)</f>
        <v>664821</v>
      </c>
      <c r="CR10" s="11"/>
      <c r="CS10" s="195">
        <f>SUM(CS12:CS46,CS52:CS77)</f>
        <v>129505</v>
      </c>
      <c r="CT10" s="11"/>
      <c r="CU10" s="195">
        <f>SUM(CU12:CU46,CU52:CU77)</f>
        <v>954924</v>
      </c>
      <c r="CV10" s="11"/>
      <c r="CW10" s="195">
        <f>SUM(CW12:CW46,CW52:CW77)</f>
        <v>4236547</v>
      </c>
      <c r="CX10" s="11"/>
      <c r="CY10" s="51"/>
      <c r="CZ10" s="195">
        <f>SUM(CZ12:CZ46,CZ52:CZ77)</f>
        <v>499178</v>
      </c>
      <c r="DA10" s="11"/>
      <c r="DB10" s="195">
        <f>SUM(DB12:DB46,DB52:DB77)</f>
        <v>87360</v>
      </c>
      <c r="DC10" s="11"/>
      <c r="DD10" s="195">
        <f>SUM(DD12:DD46,DD52:DD77)</f>
        <v>1195686</v>
      </c>
      <c r="DE10" s="11"/>
      <c r="DF10" s="195">
        <f>SUM(DF12:DF46,DF52:DF77)</f>
        <v>1185922</v>
      </c>
      <c r="DG10" s="11"/>
      <c r="DH10" s="195">
        <f>SUM(DH12:DH46,DH52:DH77)</f>
        <v>219535</v>
      </c>
      <c r="DI10" s="11"/>
      <c r="DJ10" s="51"/>
      <c r="DK10" s="195">
        <f>SUM(DK12:DK46,DK52:DK77)</f>
        <v>854426</v>
      </c>
      <c r="DL10" s="11"/>
      <c r="DM10" s="195">
        <f>SUM(DM12:DM46,DM52:DM77)</f>
        <v>97746</v>
      </c>
      <c r="DN10" s="11"/>
    </row>
    <row r="11" spans="1:131" s="85" customFormat="1" x14ac:dyDescent="0.2">
      <c r="A11" s="51"/>
      <c r="B11" s="179"/>
      <c r="C11" s="179"/>
      <c r="D11" s="179"/>
      <c r="E11" s="119"/>
      <c r="F11" s="11"/>
      <c r="G11" s="119"/>
      <c r="H11" s="11"/>
      <c r="I11" s="119"/>
      <c r="J11" s="11"/>
      <c r="K11" s="119"/>
      <c r="L11" s="11"/>
      <c r="M11" s="119"/>
      <c r="N11" s="11"/>
      <c r="O11" s="51"/>
      <c r="P11" s="119"/>
      <c r="Q11" s="11"/>
      <c r="R11" s="119"/>
      <c r="S11" s="11"/>
      <c r="T11" s="119"/>
      <c r="U11" s="11"/>
      <c r="V11" s="119"/>
      <c r="W11" s="11"/>
      <c r="X11" s="119"/>
      <c r="Y11" s="11"/>
      <c r="Z11" s="51"/>
      <c r="AA11" s="119"/>
      <c r="AB11" s="11"/>
      <c r="AC11" s="119"/>
      <c r="AD11" s="11"/>
      <c r="AE11" s="119"/>
      <c r="AF11" s="11"/>
      <c r="AG11" s="119"/>
      <c r="AH11" s="11"/>
      <c r="AI11" s="119"/>
      <c r="AJ11" s="11"/>
      <c r="AK11" s="51"/>
      <c r="AL11" s="119"/>
      <c r="AM11" s="11"/>
      <c r="AN11" s="119"/>
      <c r="AO11" s="11"/>
      <c r="AP11" s="119"/>
      <c r="AQ11" s="11"/>
      <c r="AR11" s="119"/>
      <c r="AS11" s="11"/>
      <c r="AT11" s="119"/>
      <c r="AU11" s="11"/>
      <c r="AV11" s="51"/>
      <c r="AW11" s="119"/>
      <c r="AX11" s="11"/>
      <c r="AY11" s="119"/>
      <c r="AZ11" s="11"/>
      <c r="BA11" s="119"/>
      <c r="BB11" s="11"/>
      <c r="BC11" s="119"/>
      <c r="BD11" s="11"/>
      <c r="BE11" s="119"/>
      <c r="BF11" s="11"/>
      <c r="BG11" s="51"/>
      <c r="BH11" s="119"/>
      <c r="BI11" s="11"/>
      <c r="BJ11" s="119"/>
      <c r="BK11" s="11"/>
      <c r="BL11" s="119"/>
      <c r="BM11" s="11"/>
      <c r="BN11" s="119"/>
      <c r="BO11" s="11"/>
      <c r="BP11" s="119"/>
      <c r="BQ11" s="11"/>
      <c r="BR11" s="51"/>
      <c r="BS11" s="119"/>
      <c r="BT11" s="11"/>
      <c r="BU11" s="119"/>
      <c r="BV11" s="11"/>
      <c r="BW11" s="119"/>
      <c r="BX11" s="11"/>
      <c r="BY11" s="119"/>
      <c r="BZ11" s="11"/>
      <c r="CA11" s="119"/>
      <c r="CB11" s="11"/>
      <c r="CC11" s="51"/>
      <c r="CD11" s="119"/>
      <c r="CE11" s="11"/>
      <c r="CF11" s="119"/>
      <c r="CG11" s="11"/>
      <c r="CH11" s="119"/>
      <c r="CI11" s="11"/>
      <c r="CJ11" s="119"/>
      <c r="CK11" s="11"/>
      <c r="CL11" s="119"/>
      <c r="CM11" s="11"/>
      <c r="CN11" s="51"/>
      <c r="CO11" s="119"/>
      <c r="CP11" s="11"/>
      <c r="CQ11" s="119"/>
      <c r="CR11" s="11"/>
      <c r="CS11" s="119"/>
      <c r="CT11" s="11"/>
      <c r="CU11" s="119"/>
      <c r="CV11" s="11"/>
      <c r="CW11" s="119"/>
      <c r="CX11" s="11"/>
      <c r="CY11" s="51"/>
      <c r="CZ11" s="119"/>
      <c r="DA11" s="11"/>
      <c r="DB11" s="119"/>
      <c r="DC11" s="11"/>
      <c r="DD11" s="119"/>
      <c r="DE11" s="11"/>
      <c r="DF11" s="119"/>
      <c r="DG11" s="11"/>
      <c r="DH11" s="119"/>
      <c r="DI11" s="11"/>
      <c r="DJ11" s="51"/>
      <c r="DK11" s="119"/>
      <c r="DL11" s="11"/>
      <c r="DM11" s="119"/>
      <c r="DN11" s="11"/>
    </row>
    <row r="12" spans="1:131" x14ac:dyDescent="0.2">
      <c r="A12" s="52" t="s">
        <v>0</v>
      </c>
      <c r="B12" s="196">
        <f>INDEX($10:$10,1,MATCH($A12,$7:$7,0))-INDEX($E$12:$DN$77,MATCH($A12,$A$12:$A$77,0),MATCH($A12,$E$7:$DN$7,0))</f>
        <v>101626</v>
      </c>
      <c r="C12" s="196">
        <f>SUM(E12,G12,I12,K12,M12,P12,R12,T12,V12,X12,AA12,AC12,AE12,AG12,AI12,AL12,AN12,AP12,AR12,AT12,AW12,AY12,BA12,BC12,BE12,BH12,BJ12,BL12,BN12,BP12,BS12,BU12,BW12,BY12,CA12,CD12,CF12,CH12,CJ12,CL12,CO12,CQ12,CS12,CU12,CW12,CZ12,DB12,DD12,DF12,DH12,DK12,DM12)-INDEX($E$12:$DN$77,MATCH($A12,$A$12:$A$77,0),MATCH($A12,$E$7:$DN$7,0))</f>
        <v>138072</v>
      </c>
      <c r="D12" s="196">
        <f>C12-B12</f>
        <v>36446</v>
      </c>
      <c r="E12" s="117">
        <v>593683</v>
      </c>
      <c r="F12" s="50">
        <v>19539</v>
      </c>
      <c r="G12" s="117">
        <v>392</v>
      </c>
      <c r="H12" s="50">
        <v>299</v>
      </c>
      <c r="I12" s="117">
        <v>1304</v>
      </c>
      <c r="J12" s="50">
        <v>900</v>
      </c>
      <c r="K12" s="117">
        <v>1811</v>
      </c>
      <c r="L12" s="50">
        <v>1077</v>
      </c>
      <c r="M12" s="117">
        <v>5984</v>
      </c>
      <c r="N12" s="50">
        <v>2126</v>
      </c>
      <c r="O12" s="52" t="s">
        <v>0</v>
      </c>
      <c r="P12" s="117">
        <v>1158</v>
      </c>
      <c r="Q12" s="50">
        <v>721</v>
      </c>
      <c r="R12" s="117">
        <v>213</v>
      </c>
      <c r="S12" s="50">
        <v>191</v>
      </c>
      <c r="T12" s="117">
        <v>392</v>
      </c>
      <c r="U12" s="50">
        <v>587</v>
      </c>
      <c r="V12" s="117">
        <v>245</v>
      </c>
      <c r="W12" s="50">
        <v>183</v>
      </c>
      <c r="X12" s="117">
        <v>19258</v>
      </c>
      <c r="Y12" s="50">
        <v>3784</v>
      </c>
      <c r="Z12" s="52" t="s">
        <v>0</v>
      </c>
      <c r="AA12" s="117">
        <v>21146</v>
      </c>
      <c r="AB12" s="50">
        <v>3075</v>
      </c>
      <c r="AC12" s="117">
        <v>352</v>
      </c>
      <c r="AD12" s="50">
        <v>254</v>
      </c>
      <c r="AE12" s="117">
        <v>53</v>
      </c>
      <c r="AF12" s="50">
        <v>89</v>
      </c>
      <c r="AG12" s="117">
        <v>4666</v>
      </c>
      <c r="AH12" s="50">
        <v>1728</v>
      </c>
      <c r="AI12" s="117">
        <v>3178</v>
      </c>
      <c r="AJ12" s="50">
        <v>1267</v>
      </c>
      <c r="AK12" s="52" t="s">
        <v>0</v>
      </c>
      <c r="AL12" s="117">
        <v>893</v>
      </c>
      <c r="AM12" s="50">
        <v>699</v>
      </c>
      <c r="AN12" s="117">
        <v>381</v>
      </c>
      <c r="AO12" s="50">
        <v>457</v>
      </c>
      <c r="AP12" s="117">
        <v>3267</v>
      </c>
      <c r="AQ12" s="50">
        <v>1311</v>
      </c>
      <c r="AR12" s="117">
        <v>10034</v>
      </c>
      <c r="AS12" s="50">
        <v>3302</v>
      </c>
      <c r="AT12" s="117">
        <v>304</v>
      </c>
      <c r="AU12" s="50">
        <v>401</v>
      </c>
      <c r="AV12" s="52" t="s">
        <v>0</v>
      </c>
      <c r="AW12" s="117">
        <v>739</v>
      </c>
      <c r="AX12" s="50">
        <v>469</v>
      </c>
      <c r="AY12" s="117">
        <v>397</v>
      </c>
      <c r="AZ12" s="50">
        <v>484</v>
      </c>
      <c r="BA12" s="117">
        <v>4128</v>
      </c>
      <c r="BB12" s="50">
        <v>1677</v>
      </c>
      <c r="BC12" s="117">
        <v>333</v>
      </c>
      <c r="BD12" s="50">
        <v>323</v>
      </c>
      <c r="BE12" s="117">
        <v>11325</v>
      </c>
      <c r="BF12" s="50">
        <v>2456</v>
      </c>
      <c r="BG12" s="52" t="s">
        <v>0</v>
      </c>
      <c r="BH12" s="117">
        <v>2271</v>
      </c>
      <c r="BI12" s="50">
        <v>1013</v>
      </c>
      <c r="BJ12" s="117">
        <v>0</v>
      </c>
      <c r="BK12" s="50">
        <v>265</v>
      </c>
      <c r="BL12" s="117">
        <v>66</v>
      </c>
      <c r="BM12" s="50">
        <v>90</v>
      </c>
      <c r="BN12" s="117">
        <v>181</v>
      </c>
      <c r="BO12" s="50">
        <v>209</v>
      </c>
      <c r="BP12" s="117">
        <v>101</v>
      </c>
      <c r="BQ12" s="50">
        <v>128</v>
      </c>
      <c r="BR12" s="52" t="s">
        <v>0</v>
      </c>
      <c r="BS12" s="117">
        <v>1035</v>
      </c>
      <c r="BT12" s="50">
        <v>669</v>
      </c>
      <c r="BU12" s="117">
        <v>311</v>
      </c>
      <c r="BV12" s="50">
        <v>263</v>
      </c>
      <c r="BW12" s="117">
        <v>3732</v>
      </c>
      <c r="BX12" s="50">
        <v>1746</v>
      </c>
      <c r="BY12" s="117">
        <v>3926</v>
      </c>
      <c r="BZ12" s="50">
        <v>1356</v>
      </c>
      <c r="CA12" s="117">
        <v>326</v>
      </c>
      <c r="CB12" s="50">
        <v>403</v>
      </c>
      <c r="CC12" s="52" t="s">
        <v>0</v>
      </c>
      <c r="CD12" s="117">
        <v>4535</v>
      </c>
      <c r="CE12" s="50">
        <v>2048</v>
      </c>
      <c r="CF12" s="117">
        <v>1757</v>
      </c>
      <c r="CG12" s="50">
        <v>1202</v>
      </c>
      <c r="CH12" s="117">
        <v>113</v>
      </c>
      <c r="CI12" s="50">
        <v>186</v>
      </c>
      <c r="CJ12" s="117">
        <v>1277</v>
      </c>
      <c r="CK12" s="50">
        <v>800</v>
      </c>
      <c r="CL12" s="117">
        <v>301</v>
      </c>
      <c r="CM12" s="50">
        <v>263</v>
      </c>
      <c r="CN12" s="52" t="s">
        <v>0</v>
      </c>
      <c r="CO12" s="117">
        <v>0</v>
      </c>
      <c r="CP12" s="50">
        <v>265</v>
      </c>
      <c r="CQ12" s="117">
        <v>1679</v>
      </c>
      <c r="CR12" s="50">
        <v>740</v>
      </c>
      <c r="CS12" s="117">
        <v>53</v>
      </c>
      <c r="CT12" s="50">
        <v>89</v>
      </c>
      <c r="CU12" s="117">
        <v>8241</v>
      </c>
      <c r="CV12" s="50">
        <v>2333</v>
      </c>
      <c r="CW12" s="117">
        <v>8457</v>
      </c>
      <c r="CX12" s="50">
        <v>1903</v>
      </c>
      <c r="CY12" s="52" t="s">
        <v>0</v>
      </c>
      <c r="CZ12" s="117">
        <v>1387</v>
      </c>
      <c r="DA12" s="50">
        <v>1457</v>
      </c>
      <c r="DB12" s="117">
        <v>351</v>
      </c>
      <c r="DC12" s="50">
        <v>595</v>
      </c>
      <c r="DD12" s="117">
        <v>2316</v>
      </c>
      <c r="DE12" s="50">
        <v>757</v>
      </c>
      <c r="DF12" s="117">
        <v>1529</v>
      </c>
      <c r="DG12" s="50">
        <v>1033</v>
      </c>
      <c r="DH12" s="117">
        <v>154</v>
      </c>
      <c r="DI12" s="50">
        <v>168</v>
      </c>
      <c r="DJ12" s="52" t="s">
        <v>0</v>
      </c>
      <c r="DK12" s="117">
        <v>1501</v>
      </c>
      <c r="DL12" s="50">
        <v>1259</v>
      </c>
      <c r="DM12" s="117">
        <v>519</v>
      </c>
      <c r="DN12" s="50">
        <v>690</v>
      </c>
    </row>
    <row r="13" spans="1:131" x14ac:dyDescent="0.2">
      <c r="A13" s="52" t="s">
        <v>1</v>
      </c>
      <c r="B13" s="196">
        <f>INDEX($10:$10,1,MATCH($A13,$7:$7,0))-INDEX($E$12:$DN$77,MATCH($A13,$A$12:$A$77,0),MATCH($A13,$E$7:$DN$7,0))</f>
        <v>63403</v>
      </c>
      <c r="C13" s="196">
        <f t="shared" ref="C13:C16" si="1">SUM(E13,G13,I13,K13,M13,P13,R13,T13,V13,X13,AA13,AC13,AE13,AG13,AI13,AL13,AN13,AP13,AR13,AT13,AW13,AY13,BA13,BC13,BE13,BH13,BJ13,BL13,BN13,BP13,BS13,BU13,BW13,BY13,CA13,CD13,CF13,CH13,CJ13,CL13,CO13,CQ13,CS13,CU13,CW13,CZ13,DB13,DD13,DF13,DH13,DK13,DM13)-INDEX($E$12:$DN$77,MATCH($A13,$A$12:$A$77,0),MATCH($A13,$E$7:$DN$7,0))</f>
        <v>37672</v>
      </c>
      <c r="D13" s="196">
        <f t="shared" ref="D13:D16" si="2">C13-B13</f>
        <v>-25731</v>
      </c>
      <c r="E13" s="117">
        <v>751</v>
      </c>
      <c r="F13" s="50">
        <v>699</v>
      </c>
      <c r="G13" s="117">
        <v>102086</v>
      </c>
      <c r="H13" s="50">
        <v>7495</v>
      </c>
      <c r="I13" s="117">
        <v>1190</v>
      </c>
      <c r="J13" s="50">
        <v>711</v>
      </c>
      <c r="K13" s="117">
        <v>503</v>
      </c>
      <c r="L13" s="50">
        <v>723</v>
      </c>
      <c r="M13" s="117">
        <v>3353</v>
      </c>
      <c r="N13" s="50">
        <v>1375</v>
      </c>
      <c r="O13" s="52" t="s">
        <v>1</v>
      </c>
      <c r="P13" s="117">
        <v>968</v>
      </c>
      <c r="Q13" s="50">
        <v>708</v>
      </c>
      <c r="R13" s="117">
        <v>498</v>
      </c>
      <c r="S13" s="50">
        <v>470</v>
      </c>
      <c r="T13" s="117">
        <v>0</v>
      </c>
      <c r="U13" s="50">
        <v>235</v>
      </c>
      <c r="V13" s="117">
        <v>0</v>
      </c>
      <c r="W13" s="50">
        <v>235</v>
      </c>
      <c r="X13" s="117">
        <v>940</v>
      </c>
      <c r="Y13" s="50">
        <v>588</v>
      </c>
      <c r="Z13" s="52" t="s">
        <v>1</v>
      </c>
      <c r="AA13" s="117">
        <v>1602</v>
      </c>
      <c r="AB13" s="50">
        <v>1062</v>
      </c>
      <c r="AC13" s="117">
        <v>1190</v>
      </c>
      <c r="AD13" s="50">
        <v>967</v>
      </c>
      <c r="AE13" s="117">
        <v>662</v>
      </c>
      <c r="AF13" s="50">
        <v>539</v>
      </c>
      <c r="AG13" s="117">
        <v>349</v>
      </c>
      <c r="AH13" s="50">
        <v>351</v>
      </c>
      <c r="AI13" s="117">
        <v>447</v>
      </c>
      <c r="AJ13" s="50">
        <v>695</v>
      </c>
      <c r="AK13" s="52" t="s">
        <v>1</v>
      </c>
      <c r="AL13" s="117">
        <v>377</v>
      </c>
      <c r="AM13" s="50">
        <v>446</v>
      </c>
      <c r="AN13" s="117">
        <v>293</v>
      </c>
      <c r="AO13" s="50">
        <v>367</v>
      </c>
      <c r="AP13" s="117">
        <v>241</v>
      </c>
      <c r="AQ13" s="50">
        <v>292</v>
      </c>
      <c r="AR13" s="117">
        <v>332</v>
      </c>
      <c r="AS13" s="50">
        <v>322</v>
      </c>
      <c r="AT13" s="117">
        <v>119</v>
      </c>
      <c r="AU13" s="50">
        <v>148</v>
      </c>
      <c r="AV13" s="52" t="s">
        <v>1</v>
      </c>
      <c r="AW13" s="117">
        <v>117</v>
      </c>
      <c r="AX13" s="50">
        <v>155</v>
      </c>
      <c r="AY13" s="117">
        <v>740</v>
      </c>
      <c r="AZ13" s="50">
        <v>489</v>
      </c>
      <c r="BA13" s="117">
        <v>346</v>
      </c>
      <c r="BB13" s="50">
        <v>277</v>
      </c>
      <c r="BC13" s="117">
        <v>1216</v>
      </c>
      <c r="BD13" s="50">
        <v>838</v>
      </c>
      <c r="BE13" s="117">
        <v>396</v>
      </c>
      <c r="BF13" s="50">
        <v>443</v>
      </c>
      <c r="BG13" s="52" t="s">
        <v>1</v>
      </c>
      <c r="BH13" s="117">
        <v>476</v>
      </c>
      <c r="BI13" s="50">
        <v>524</v>
      </c>
      <c r="BJ13" s="117">
        <v>729</v>
      </c>
      <c r="BK13" s="50">
        <v>410</v>
      </c>
      <c r="BL13" s="117">
        <v>1087</v>
      </c>
      <c r="BM13" s="50">
        <v>1496</v>
      </c>
      <c r="BN13" s="117">
        <v>1344</v>
      </c>
      <c r="BO13" s="50">
        <v>1134</v>
      </c>
      <c r="BP13" s="117">
        <v>62</v>
      </c>
      <c r="BQ13" s="50">
        <v>105</v>
      </c>
      <c r="BR13" s="52" t="s">
        <v>1</v>
      </c>
      <c r="BS13" s="117">
        <v>153</v>
      </c>
      <c r="BT13" s="50">
        <v>206</v>
      </c>
      <c r="BU13" s="117">
        <v>14</v>
      </c>
      <c r="BV13" s="50">
        <v>25</v>
      </c>
      <c r="BW13" s="117">
        <v>809</v>
      </c>
      <c r="BX13" s="50">
        <v>566</v>
      </c>
      <c r="BY13" s="117">
        <v>966</v>
      </c>
      <c r="BZ13" s="50">
        <v>798</v>
      </c>
      <c r="CA13" s="117">
        <v>0</v>
      </c>
      <c r="CB13" s="50">
        <v>235</v>
      </c>
      <c r="CC13" s="52" t="s">
        <v>1</v>
      </c>
      <c r="CD13" s="117">
        <v>556</v>
      </c>
      <c r="CE13" s="50">
        <v>378</v>
      </c>
      <c r="CF13" s="117">
        <v>241</v>
      </c>
      <c r="CG13" s="50">
        <v>225</v>
      </c>
      <c r="CH13" s="117">
        <v>2577</v>
      </c>
      <c r="CI13" s="50">
        <v>991</v>
      </c>
      <c r="CJ13" s="117">
        <v>454</v>
      </c>
      <c r="CK13" s="50">
        <v>450</v>
      </c>
      <c r="CL13" s="117">
        <v>0</v>
      </c>
      <c r="CM13" s="50">
        <v>235</v>
      </c>
      <c r="CN13" s="52" t="s">
        <v>1</v>
      </c>
      <c r="CO13" s="117">
        <v>206</v>
      </c>
      <c r="CP13" s="50">
        <v>357</v>
      </c>
      <c r="CQ13" s="117">
        <v>61</v>
      </c>
      <c r="CR13" s="50">
        <v>71</v>
      </c>
      <c r="CS13" s="117">
        <v>0</v>
      </c>
      <c r="CT13" s="50">
        <v>235</v>
      </c>
      <c r="CU13" s="117">
        <v>71</v>
      </c>
      <c r="CV13" s="50">
        <v>81</v>
      </c>
      <c r="CW13" s="117">
        <v>2362</v>
      </c>
      <c r="CX13" s="50">
        <v>1343</v>
      </c>
      <c r="CY13" s="52" t="s">
        <v>1</v>
      </c>
      <c r="CZ13" s="117">
        <v>1483</v>
      </c>
      <c r="DA13" s="50">
        <v>1107</v>
      </c>
      <c r="DB13" s="117">
        <v>0</v>
      </c>
      <c r="DC13" s="50">
        <v>235</v>
      </c>
      <c r="DD13" s="117">
        <v>1325</v>
      </c>
      <c r="DE13" s="50">
        <v>710</v>
      </c>
      <c r="DF13" s="117">
        <v>4850</v>
      </c>
      <c r="DG13" s="50">
        <v>1881</v>
      </c>
      <c r="DH13" s="117">
        <v>37</v>
      </c>
      <c r="DI13" s="50">
        <v>62</v>
      </c>
      <c r="DJ13" s="52" t="s">
        <v>1</v>
      </c>
      <c r="DK13" s="117">
        <v>845</v>
      </c>
      <c r="DL13" s="50">
        <v>756</v>
      </c>
      <c r="DM13" s="117">
        <v>334</v>
      </c>
      <c r="DN13" s="50">
        <v>374</v>
      </c>
    </row>
    <row r="14" spans="1:131" x14ac:dyDescent="0.2">
      <c r="A14" s="52" t="s">
        <v>2</v>
      </c>
      <c r="B14" s="196">
        <f>INDEX($10:$10,1,MATCH($A14,$7:$7,0))-INDEX($E$12:$DN$77,MATCH($A14,$A$12:$A$77,0),MATCH($A14,$E$7:$DN$7,0))</f>
        <v>193632</v>
      </c>
      <c r="C14" s="196">
        <f t="shared" si="1"/>
        <v>287672</v>
      </c>
      <c r="D14" s="196">
        <f t="shared" si="2"/>
        <v>94040</v>
      </c>
      <c r="E14" s="117">
        <v>1805</v>
      </c>
      <c r="F14" s="50">
        <v>1432</v>
      </c>
      <c r="G14" s="117">
        <v>3715</v>
      </c>
      <c r="H14" s="50">
        <v>1882</v>
      </c>
      <c r="I14" s="117">
        <v>935748</v>
      </c>
      <c r="J14" s="50">
        <v>26598</v>
      </c>
      <c r="K14" s="117">
        <v>1163</v>
      </c>
      <c r="L14" s="50">
        <v>690</v>
      </c>
      <c r="M14" s="117">
        <v>85497</v>
      </c>
      <c r="N14" s="50">
        <v>8213</v>
      </c>
      <c r="O14" s="52" t="s">
        <v>2</v>
      </c>
      <c r="P14" s="117">
        <v>7030</v>
      </c>
      <c r="Q14" s="50">
        <v>1973</v>
      </c>
      <c r="R14" s="117">
        <v>1392</v>
      </c>
      <c r="S14" s="50">
        <v>758</v>
      </c>
      <c r="T14" s="117">
        <v>589</v>
      </c>
      <c r="U14" s="50">
        <v>761</v>
      </c>
      <c r="V14" s="117">
        <v>352</v>
      </c>
      <c r="W14" s="50">
        <v>383</v>
      </c>
      <c r="X14" s="117">
        <v>7667</v>
      </c>
      <c r="Y14" s="50">
        <v>1829</v>
      </c>
      <c r="Z14" s="52" t="s">
        <v>2</v>
      </c>
      <c r="AA14" s="117">
        <v>3084</v>
      </c>
      <c r="AB14" s="50">
        <v>1350</v>
      </c>
      <c r="AC14" s="117">
        <v>2840</v>
      </c>
      <c r="AD14" s="50">
        <v>1982</v>
      </c>
      <c r="AE14" s="117">
        <v>4668</v>
      </c>
      <c r="AF14" s="50">
        <v>2156</v>
      </c>
      <c r="AG14" s="117">
        <v>9344</v>
      </c>
      <c r="AH14" s="50">
        <v>2603</v>
      </c>
      <c r="AI14" s="117">
        <v>3537</v>
      </c>
      <c r="AJ14" s="50">
        <v>1489</v>
      </c>
      <c r="AK14" s="52" t="s">
        <v>2</v>
      </c>
      <c r="AL14" s="117">
        <v>5035</v>
      </c>
      <c r="AM14" s="50">
        <v>2047</v>
      </c>
      <c r="AN14" s="117">
        <v>1714</v>
      </c>
      <c r="AO14" s="50">
        <v>831</v>
      </c>
      <c r="AP14" s="117">
        <v>2744</v>
      </c>
      <c r="AQ14" s="50">
        <v>2274</v>
      </c>
      <c r="AR14" s="117">
        <v>2609</v>
      </c>
      <c r="AS14" s="50">
        <v>1136</v>
      </c>
      <c r="AT14" s="117">
        <v>1430</v>
      </c>
      <c r="AU14" s="50">
        <v>1035</v>
      </c>
      <c r="AV14" s="52" t="s">
        <v>2</v>
      </c>
      <c r="AW14" s="117">
        <v>2763</v>
      </c>
      <c r="AX14" s="50">
        <v>1239</v>
      </c>
      <c r="AY14" s="117">
        <v>1824</v>
      </c>
      <c r="AZ14" s="50">
        <v>805</v>
      </c>
      <c r="BA14" s="117">
        <v>10422</v>
      </c>
      <c r="BB14" s="50">
        <v>2981</v>
      </c>
      <c r="BC14" s="117">
        <v>6189</v>
      </c>
      <c r="BD14" s="50">
        <v>2557</v>
      </c>
      <c r="BE14" s="117">
        <v>1068</v>
      </c>
      <c r="BF14" s="50">
        <v>962</v>
      </c>
      <c r="BG14" s="52" t="s">
        <v>2</v>
      </c>
      <c r="BH14" s="117">
        <v>1583</v>
      </c>
      <c r="BI14" s="50">
        <v>722</v>
      </c>
      <c r="BJ14" s="117">
        <v>2609</v>
      </c>
      <c r="BK14" s="50">
        <v>1434</v>
      </c>
      <c r="BL14" s="117">
        <v>1991</v>
      </c>
      <c r="BM14" s="50">
        <v>1013</v>
      </c>
      <c r="BN14" s="117">
        <v>10495</v>
      </c>
      <c r="BO14" s="50">
        <v>2357</v>
      </c>
      <c r="BP14" s="117">
        <v>1536</v>
      </c>
      <c r="BQ14" s="50">
        <v>1293</v>
      </c>
      <c r="BR14" s="52" t="s">
        <v>2</v>
      </c>
      <c r="BS14" s="117">
        <v>3467</v>
      </c>
      <c r="BT14" s="50">
        <v>1242</v>
      </c>
      <c r="BU14" s="117">
        <v>8583</v>
      </c>
      <c r="BV14" s="50">
        <v>2466</v>
      </c>
      <c r="BW14" s="117">
        <v>7128</v>
      </c>
      <c r="BX14" s="50">
        <v>1654</v>
      </c>
      <c r="BY14" s="117">
        <v>3490</v>
      </c>
      <c r="BZ14" s="50">
        <v>1235</v>
      </c>
      <c r="CA14" s="117">
        <v>891</v>
      </c>
      <c r="CB14" s="50">
        <v>600</v>
      </c>
      <c r="CC14" s="52" t="s">
        <v>2</v>
      </c>
      <c r="CD14" s="117">
        <v>7860</v>
      </c>
      <c r="CE14" s="50">
        <v>2634</v>
      </c>
      <c r="CF14" s="117">
        <v>2754</v>
      </c>
      <c r="CG14" s="50">
        <v>1104</v>
      </c>
      <c r="CH14" s="117">
        <v>7224</v>
      </c>
      <c r="CI14" s="50">
        <v>2203</v>
      </c>
      <c r="CJ14" s="117">
        <v>5623</v>
      </c>
      <c r="CK14" s="50">
        <v>1935</v>
      </c>
      <c r="CL14" s="117">
        <v>601</v>
      </c>
      <c r="CM14" s="50">
        <v>963</v>
      </c>
      <c r="CN14" s="52" t="s">
        <v>2</v>
      </c>
      <c r="CO14" s="117">
        <v>858</v>
      </c>
      <c r="CP14" s="50">
        <v>810</v>
      </c>
      <c r="CQ14" s="117">
        <v>1804</v>
      </c>
      <c r="CR14" s="50">
        <v>827</v>
      </c>
      <c r="CS14" s="117">
        <v>2530</v>
      </c>
      <c r="CT14" s="50">
        <v>1298</v>
      </c>
      <c r="CU14" s="117">
        <v>1776</v>
      </c>
      <c r="CV14" s="50">
        <v>825</v>
      </c>
      <c r="CW14" s="117">
        <v>17130</v>
      </c>
      <c r="CX14" s="50">
        <v>3101</v>
      </c>
      <c r="CY14" s="52" t="s">
        <v>2</v>
      </c>
      <c r="CZ14" s="117">
        <v>7727</v>
      </c>
      <c r="DA14" s="50">
        <v>2475</v>
      </c>
      <c r="DB14" s="117">
        <v>316</v>
      </c>
      <c r="DC14" s="50">
        <v>356</v>
      </c>
      <c r="DD14" s="117">
        <v>3580</v>
      </c>
      <c r="DE14" s="50">
        <v>1869</v>
      </c>
      <c r="DF14" s="117">
        <v>11774</v>
      </c>
      <c r="DG14" s="50">
        <v>2709</v>
      </c>
      <c r="DH14" s="117">
        <v>52</v>
      </c>
      <c r="DI14" s="50">
        <v>85</v>
      </c>
      <c r="DJ14" s="52" t="s">
        <v>2</v>
      </c>
      <c r="DK14" s="117">
        <v>4367</v>
      </c>
      <c r="DL14" s="50">
        <v>1378</v>
      </c>
      <c r="DM14" s="117">
        <v>1442</v>
      </c>
      <c r="DN14" s="50">
        <v>1031</v>
      </c>
    </row>
    <row r="15" spans="1:131" x14ac:dyDescent="0.2">
      <c r="A15" s="52" t="s">
        <v>3</v>
      </c>
      <c r="B15" s="196">
        <f>INDEX($10:$10,1,MATCH($A15,$7:$7,0))-INDEX($E$12:$DN$77,MATCH($A15,$A$12:$A$77,0),MATCH($A15,$E$7:$DN$7,0))</f>
        <v>76060</v>
      </c>
      <c r="C15" s="196">
        <f t="shared" si="1"/>
        <v>106907</v>
      </c>
      <c r="D15" s="196">
        <f t="shared" si="2"/>
        <v>30847</v>
      </c>
      <c r="E15" s="117">
        <v>2678</v>
      </c>
      <c r="F15" s="50">
        <v>1589</v>
      </c>
      <c r="G15" s="117">
        <v>751</v>
      </c>
      <c r="H15" s="50">
        <v>515</v>
      </c>
      <c r="I15" s="117">
        <v>4212</v>
      </c>
      <c r="J15" s="50">
        <v>1347</v>
      </c>
      <c r="K15" s="117">
        <v>416998</v>
      </c>
      <c r="L15" s="50">
        <v>16572</v>
      </c>
      <c r="M15" s="117">
        <v>9141</v>
      </c>
      <c r="N15" s="50">
        <v>2135</v>
      </c>
      <c r="O15" s="52" t="s">
        <v>3</v>
      </c>
      <c r="P15" s="117">
        <v>1766</v>
      </c>
      <c r="Q15" s="50">
        <v>1145</v>
      </c>
      <c r="R15" s="117">
        <v>50</v>
      </c>
      <c r="S15" s="50">
        <v>85</v>
      </c>
      <c r="T15" s="117">
        <v>88</v>
      </c>
      <c r="U15" s="50">
        <v>148</v>
      </c>
      <c r="V15" s="117">
        <v>324</v>
      </c>
      <c r="W15" s="50">
        <v>456</v>
      </c>
      <c r="X15" s="117">
        <v>3666</v>
      </c>
      <c r="Y15" s="50">
        <v>1079</v>
      </c>
      <c r="Z15" s="52" t="s">
        <v>3</v>
      </c>
      <c r="AA15" s="117">
        <v>1587</v>
      </c>
      <c r="AB15" s="50">
        <v>692</v>
      </c>
      <c r="AC15" s="117">
        <v>853</v>
      </c>
      <c r="AD15" s="50">
        <v>615</v>
      </c>
      <c r="AE15" s="117">
        <v>392</v>
      </c>
      <c r="AF15" s="50">
        <v>399</v>
      </c>
      <c r="AG15" s="117">
        <v>2814</v>
      </c>
      <c r="AH15" s="50">
        <v>993</v>
      </c>
      <c r="AI15" s="117">
        <v>866</v>
      </c>
      <c r="AJ15" s="50">
        <v>655</v>
      </c>
      <c r="AK15" s="52" t="s">
        <v>3</v>
      </c>
      <c r="AL15" s="117">
        <v>889</v>
      </c>
      <c r="AM15" s="50">
        <v>717</v>
      </c>
      <c r="AN15" s="117">
        <v>2030</v>
      </c>
      <c r="AO15" s="50">
        <v>1094</v>
      </c>
      <c r="AP15" s="117">
        <v>1755</v>
      </c>
      <c r="AQ15" s="50">
        <v>863</v>
      </c>
      <c r="AR15" s="117">
        <v>8216</v>
      </c>
      <c r="AS15" s="50">
        <v>3197</v>
      </c>
      <c r="AT15" s="117">
        <v>0</v>
      </c>
      <c r="AU15" s="50">
        <v>257</v>
      </c>
      <c r="AV15" s="52" t="s">
        <v>3</v>
      </c>
      <c r="AW15" s="117">
        <v>341</v>
      </c>
      <c r="AX15" s="50">
        <v>388</v>
      </c>
      <c r="AY15" s="117">
        <v>891</v>
      </c>
      <c r="AZ15" s="50">
        <v>745</v>
      </c>
      <c r="BA15" s="117">
        <v>1961</v>
      </c>
      <c r="BB15" s="50">
        <v>1178</v>
      </c>
      <c r="BC15" s="117">
        <v>1838</v>
      </c>
      <c r="BD15" s="50">
        <v>1479</v>
      </c>
      <c r="BE15" s="117">
        <v>2767</v>
      </c>
      <c r="BF15" s="50">
        <v>1371</v>
      </c>
      <c r="BG15" s="52" t="s">
        <v>3</v>
      </c>
      <c r="BH15" s="117">
        <v>10798</v>
      </c>
      <c r="BI15" s="50">
        <v>3072</v>
      </c>
      <c r="BJ15" s="117">
        <v>130</v>
      </c>
      <c r="BK15" s="50">
        <v>126</v>
      </c>
      <c r="BL15" s="117">
        <v>554</v>
      </c>
      <c r="BM15" s="50">
        <v>414</v>
      </c>
      <c r="BN15" s="117">
        <v>540</v>
      </c>
      <c r="BO15" s="50">
        <v>514</v>
      </c>
      <c r="BP15" s="117">
        <v>51</v>
      </c>
      <c r="BQ15" s="50">
        <v>104</v>
      </c>
      <c r="BR15" s="52" t="s">
        <v>3</v>
      </c>
      <c r="BS15" s="117">
        <v>1643</v>
      </c>
      <c r="BT15" s="50">
        <v>1254</v>
      </c>
      <c r="BU15" s="117">
        <v>1551</v>
      </c>
      <c r="BV15" s="50">
        <v>1331</v>
      </c>
      <c r="BW15" s="117">
        <v>1546</v>
      </c>
      <c r="BX15" s="50">
        <v>1166</v>
      </c>
      <c r="BY15" s="117">
        <v>1496</v>
      </c>
      <c r="BZ15" s="50">
        <v>901</v>
      </c>
      <c r="CA15" s="117">
        <v>138</v>
      </c>
      <c r="CB15" s="50">
        <v>186</v>
      </c>
      <c r="CC15" s="52" t="s">
        <v>3</v>
      </c>
      <c r="CD15" s="117">
        <v>1706</v>
      </c>
      <c r="CE15" s="50">
        <v>963</v>
      </c>
      <c r="CF15" s="117">
        <v>8457</v>
      </c>
      <c r="CG15" s="50">
        <v>2294</v>
      </c>
      <c r="CH15" s="117">
        <v>486</v>
      </c>
      <c r="CI15" s="50">
        <v>357</v>
      </c>
      <c r="CJ15" s="117">
        <v>635</v>
      </c>
      <c r="CK15" s="50">
        <v>515</v>
      </c>
      <c r="CL15" s="117">
        <v>206</v>
      </c>
      <c r="CM15" s="50">
        <v>265</v>
      </c>
      <c r="CN15" s="52" t="s">
        <v>3</v>
      </c>
      <c r="CO15" s="117">
        <v>0</v>
      </c>
      <c r="CP15" s="50">
        <v>257</v>
      </c>
      <c r="CQ15" s="117">
        <v>974</v>
      </c>
      <c r="CR15" s="50">
        <v>585</v>
      </c>
      <c r="CS15" s="117">
        <v>0</v>
      </c>
      <c r="CT15" s="50">
        <v>257</v>
      </c>
      <c r="CU15" s="117">
        <v>6862</v>
      </c>
      <c r="CV15" s="50">
        <v>2370</v>
      </c>
      <c r="CW15" s="117">
        <v>15022</v>
      </c>
      <c r="CX15" s="50">
        <v>3182</v>
      </c>
      <c r="CY15" s="52" t="s">
        <v>3</v>
      </c>
      <c r="CZ15" s="117">
        <v>525</v>
      </c>
      <c r="DA15" s="50">
        <v>484</v>
      </c>
      <c r="DB15" s="117">
        <v>153</v>
      </c>
      <c r="DC15" s="50">
        <v>251</v>
      </c>
      <c r="DD15" s="117">
        <v>1157</v>
      </c>
      <c r="DE15" s="50">
        <v>888</v>
      </c>
      <c r="DF15" s="117">
        <v>1107</v>
      </c>
      <c r="DG15" s="50">
        <v>1021</v>
      </c>
      <c r="DH15" s="117">
        <v>739</v>
      </c>
      <c r="DI15" s="50">
        <v>1103</v>
      </c>
      <c r="DJ15" s="52" t="s">
        <v>3</v>
      </c>
      <c r="DK15" s="117">
        <v>471</v>
      </c>
      <c r="DL15" s="50">
        <v>531</v>
      </c>
      <c r="DM15" s="117">
        <v>84</v>
      </c>
      <c r="DN15" s="50">
        <v>94</v>
      </c>
    </row>
    <row r="16" spans="1:131" x14ac:dyDescent="0.2">
      <c r="A16" s="52" t="s">
        <v>4</v>
      </c>
      <c r="B16" s="196">
        <f>INDEX($10:$10,1,MATCH($A16,$7:$7,0))-INDEX($E$12:$DN$77,MATCH($A16,$A$12:$A$77,0),MATCH($A16,$E$7:$DN$7,0))</f>
        <v>746676</v>
      </c>
      <c r="C16" s="196">
        <f t="shared" si="1"/>
        <v>524408</v>
      </c>
      <c r="D16" s="196">
        <f t="shared" si="2"/>
        <v>-222268</v>
      </c>
      <c r="E16" s="117">
        <v>4133</v>
      </c>
      <c r="F16" s="50">
        <v>1949</v>
      </c>
      <c r="G16" s="117">
        <v>6376</v>
      </c>
      <c r="H16" s="50">
        <v>2801</v>
      </c>
      <c r="I16" s="117">
        <v>31915</v>
      </c>
      <c r="J16" s="50">
        <v>4153</v>
      </c>
      <c r="K16" s="117">
        <v>3709</v>
      </c>
      <c r="L16" s="50">
        <v>1700</v>
      </c>
      <c r="M16" s="117">
        <v>5173950</v>
      </c>
      <c r="N16" s="50">
        <v>62817</v>
      </c>
      <c r="O16" s="52" t="s">
        <v>4</v>
      </c>
      <c r="P16" s="117">
        <v>15885</v>
      </c>
      <c r="Q16" s="50">
        <v>2639</v>
      </c>
      <c r="R16" s="117">
        <v>5596</v>
      </c>
      <c r="S16" s="50">
        <v>1585</v>
      </c>
      <c r="T16" s="117">
        <v>1339</v>
      </c>
      <c r="U16" s="50">
        <v>1188</v>
      </c>
      <c r="V16" s="117">
        <v>2044</v>
      </c>
      <c r="W16" s="50">
        <v>773</v>
      </c>
      <c r="X16" s="117">
        <v>27196</v>
      </c>
      <c r="Y16" s="50">
        <v>3667</v>
      </c>
      <c r="Z16" s="52" t="s">
        <v>4</v>
      </c>
      <c r="AA16" s="117">
        <v>13384</v>
      </c>
      <c r="AB16" s="50">
        <v>3136</v>
      </c>
      <c r="AC16" s="117">
        <v>14421</v>
      </c>
      <c r="AD16" s="50">
        <v>3382</v>
      </c>
      <c r="AE16" s="117">
        <v>6486</v>
      </c>
      <c r="AF16" s="50">
        <v>2253</v>
      </c>
      <c r="AG16" s="117">
        <v>25149</v>
      </c>
      <c r="AH16" s="50">
        <v>4840</v>
      </c>
      <c r="AI16" s="117">
        <v>6972</v>
      </c>
      <c r="AJ16" s="50">
        <v>2263</v>
      </c>
      <c r="AK16" s="52" t="s">
        <v>4</v>
      </c>
      <c r="AL16" s="117">
        <v>2380</v>
      </c>
      <c r="AM16" s="50">
        <v>1260</v>
      </c>
      <c r="AN16" s="117">
        <v>5018</v>
      </c>
      <c r="AO16" s="50">
        <v>1695</v>
      </c>
      <c r="AP16" s="117">
        <v>1709</v>
      </c>
      <c r="AQ16" s="50">
        <v>927</v>
      </c>
      <c r="AR16" s="117">
        <v>10561</v>
      </c>
      <c r="AS16" s="50">
        <v>2733</v>
      </c>
      <c r="AT16" s="117">
        <v>2288</v>
      </c>
      <c r="AU16" s="50">
        <v>792</v>
      </c>
      <c r="AV16" s="52" t="s">
        <v>4</v>
      </c>
      <c r="AW16" s="117">
        <v>10140</v>
      </c>
      <c r="AX16" s="50">
        <v>2165</v>
      </c>
      <c r="AY16" s="117">
        <v>13846</v>
      </c>
      <c r="AZ16" s="50">
        <v>3006</v>
      </c>
      <c r="BA16" s="117">
        <v>10693</v>
      </c>
      <c r="BB16" s="50">
        <v>2169</v>
      </c>
      <c r="BC16" s="117">
        <v>5647</v>
      </c>
      <c r="BD16" s="50">
        <v>1610</v>
      </c>
      <c r="BE16" s="117">
        <v>4660</v>
      </c>
      <c r="BF16" s="50">
        <v>2317</v>
      </c>
      <c r="BG16" s="52" t="s">
        <v>4</v>
      </c>
      <c r="BH16" s="117">
        <v>5847</v>
      </c>
      <c r="BI16" s="50">
        <v>1471</v>
      </c>
      <c r="BJ16" s="117">
        <v>1874</v>
      </c>
      <c r="BK16" s="50">
        <v>637</v>
      </c>
      <c r="BL16" s="117">
        <v>2504</v>
      </c>
      <c r="BM16" s="50">
        <v>888</v>
      </c>
      <c r="BN16" s="117">
        <v>28855</v>
      </c>
      <c r="BO16" s="50">
        <v>4212</v>
      </c>
      <c r="BP16" s="117">
        <v>1323</v>
      </c>
      <c r="BQ16" s="50">
        <v>693</v>
      </c>
      <c r="BR16" s="52" t="s">
        <v>4</v>
      </c>
      <c r="BS16" s="117">
        <v>8843</v>
      </c>
      <c r="BT16" s="50">
        <v>2207</v>
      </c>
      <c r="BU16" s="117">
        <v>4829</v>
      </c>
      <c r="BV16" s="50">
        <v>1726</v>
      </c>
      <c r="BW16" s="117">
        <v>31703</v>
      </c>
      <c r="BX16" s="50">
        <v>3689</v>
      </c>
      <c r="BY16" s="117">
        <v>10901</v>
      </c>
      <c r="BZ16" s="50">
        <v>2607</v>
      </c>
      <c r="CA16" s="117">
        <v>1934</v>
      </c>
      <c r="CB16" s="50">
        <v>1672</v>
      </c>
      <c r="CC16" s="52" t="s">
        <v>4</v>
      </c>
      <c r="CD16" s="117">
        <v>13165</v>
      </c>
      <c r="CE16" s="50">
        <v>2797</v>
      </c>
      <c r="CF16" s="117">
        <v>8025</v>
      </c>
      <c r="CG16" s="50">
        <v>2193</v>
      </c>
      <c r="CH16" s="117">
        <v>25374</v>
      </c>
      <c r="CI16" s="50">
        <v>4733</v>
      </c>
      <c r="CJ16" s="117">
        <v>11747</v>
      </c>
      <c r="CK16" s="50">
        <v>2533</v>
      </c>
      <c r="CL16" s="117">
        <v>2303</v>
      </c>
      <c r="CM16" s="50">
        <v>1540</v>
      </c>
      <c r="CN16" s="52" t="s">
        <v>4</v>
      </c>
      <c r="CO16" s="117">
        <v>1664</v>
      </c>
      <c r="CP16" s="50">
        <v>866</v>
      </c>
      <c r="CQ16" s="117">
        <v>3426</v>
      </c>
      <c r="CR16" s="50">
        <v>1276</v>
      </c>
      <c r="CS16" s="117">
        <v>367</v>
      </c>
      <c r="CT16" s="50">
        <v>251</v>
      </c>
      <c r="CU16" s="117">
        <v>6469</v>
      </c>
      <c r="CV16" s="50">
        <v>2199</v>
      </c>
      <c r="CW16" s="117">
        <v>49027</v>
      </c>
      <c r="CX16" s="50">
        <v>6617</v>
      </c>
      <c r="CY16" s="52" t="s">
        <v>4</v>
      </c>
      <c r="CZ16" s="117">
        <v>9726</v>
      </c>
      <c r="DA16" s="50">
        <v>2085</v>
      </c>
      <c r="DB16" s="117">
        <v>1658</v>
      </c>
      <c r="DC16" s="50">
        <v>1129</v>
      </c>
      <c r="DD16" s="117">
        <v>14710</v>
      </c>
      <c r="DE16" s="50">
        <v>2772</v>
      </c>
      <c r="DF16" s="117">
        <v>34105</v>
      </c>
      <c r="DG16" s="50">
        <v>5293</v>
      </c>
      <c r="DH16" s="117">
        <v>530</v>
      </c>
      <c r="DI16" s="50">
        <v>460</v>
      </c>
      <c r="DJ16" s="52" t="s">
        <v>4</v>
      </c>
      <c r="DK16" s="117">
        <v>10213</v>
      </c>
      <c r="DL16" s="50">
        <v>3168</v>
      </c>
      <c r="DM16" s="117">
        <v>1739</v>
      </c>
      <c r="DN16" s="50">
        <v>1141</v>
      </c>
    </row>
    <row r="17" spans="1:118" x14ac:dyDescent="0.2">
      <c r="A17" s="52"/>
      <c r="B17" s="52"/>
      <c r="C17" s="52"/>
      <c r="D17" s="52"/>
      <c r="E17" s="117"/>
      <c r="F17" s="50"/>
      <c r="G17" s="117"/>
      <c r="H17" s="50"/>
      <c r="I17" s="117"/>
      <c r="J17" s="50"/>
      <c r="K17" s="117"/>
      <c r="L17" s="50"/>
      <c r="M17" s="117"/>
      <c r="N17" s="50"/>
      <c r="O17" s="52"/>
      <c r="P17" s="117"/>
      <c r="Q17" s="50"/>
      <c r="R17" s="117"/>
      <c r="S17" s="50"/>
      <c r="T17" s="117"/>
      <c r="U17" s="50"/>
      <c r="V17" s="117"/>
      <c r="W17" s="50"/>
      <c r="X17" s="117"/>
      <c r="Y17" s="50"/>
      <c r="Z17" s="52"/>
      <c r="AA17" s="117"/>
      <c r="AB17" s="50"/>
      <c r="AC17" s="117"/>
      <c r="AD17" s="50"/>
      <c r="AE17" s="117"/>
      <c r="AF17" s="50"/>
      <c r="AG17" s="117"/>
      <c r="AH17" s="50"/>
      <c r="AI17" s="117"/>
      <c r="AJ17" s="50"/>
      <c r="AK17" s="52"/>
      <c r="AL17" s="117"/>
      <c r="AM17" s="50"/>
      <c r="AN17" s="117"/>
      <c r="AO17" s="50"/>
      <c r="AP17" s="117"/>
      <c r="AQ17" s="50"/>
      <c r="AR17" s="117"/>
      <c r="AS17" s="50"/>
      <c r="AT17" s="117"/>
      <c r="AU17" s="50"/>
      <c r="AV17" s="52"/>
      <c r="AW17" s="117"/>
      <c r="AX17" s="50"/>
      <c r="AY17" s="117"/>
      <c r="AZ17" s="50"/>
      <c r="BA17" s="117"/>
      <c r="BB17" s="50"/>
      <c r="BC17" s="117"/>
      <c r="BD17" s="50"/>
      <c r="BE17" s="117"/>
      <c r="BF17" s="50"/>
      <c r="BG17" s="52"/>
      <c r="BH17" s="117"/>
      <c r="BI17" s="50"/>
      <c r="BJ17" s="117"/>
      <c r="BK17" s="50"/>
      <c r="BL17" s="117"/>
      <c r="BM17" s="50"/>
      <c r="BN17" s="117"/>
      <c r="BO17" s="50"/>
      <c r="BP17" s="117"/>
      <c r="BQ17" s="50"/>
      <c r="BR17" s="52"/>
      <c r="BS17" s="117"/>
      <c r="BT17" s="50"/>
      <c r="BU17" s="117"/>
      <c r="BV17" s="50"/>
      <c r="BW17" s="117"/>
      <c r="BX17" s="50"/>
      <c r="BY17" s="117"/>
      <c r="BZ17" s="50"/>
      <c r="CA17" s="117"/>
      <c r="CB17" s="50"/>
      <c r="CC17" s="52"/>
      <c r="CD17" s="117"/>
      <c r="CE17" s="50"/>
      <c r="CF17" s="117"/>
      <c r="CG17" s="50"/>
      <c r="CH17" s="117"/>
      <c r="CI17" s="50"/>
      <c r="CJ17" s="117"/>
      <c r="CK17" s="50"/>
      <c r="CL17" s="117"/>
      <c r="CM17" s="50"/>
      <c r="CN17" s="52"/>
      <c r="CO17" s="117"/>
      <c r="CP17" s="50"/>
      <c r="CQ17" s="117"/>
      <c r="CR17" s="50"/>
      <c r="CS17" s="117"/>
      <c r="CT17" s="50"/>
      <c r="CU17" s="117"/>
      <c r="CV17" s="50"/>
      <c r="CW17" s="117"/>
      <c r="CX17" s="50"/>
      <c r="CY17" s="52"/>
      <c r="CZ17" s="117"/>
      <c r="DA17" s="50"/>
      <c r="DB17" s="117"/>
      <c r="DC17" s="50"/>
      <c r="DD17" s="117"/>
      <c r="DE17" s="50"/>
      <c r="DF17" s="117"/>
      <c r="DG17" s="50"/>
      <c r="DH17" s="117"/>
      <c r="DI17" s="50"/>
      <c r="DJ17" s="52"/>
      <c r="DK17" s="117"/>
      <c r="DL17" s="50"/>
      <c r="DM17" s="117"/>
      <c r="DN17" s="50"/>
    </row>
    <row r="18" spans="1:118" x14ac:dyDescent="0.2">
      <c r="A18" s="52" t="s">
        <v>5</v>
      </c>
      <c r="B18" s="196">
        <f>INDEX($10:$10,1,MATCH($A18,$7:$7,0))-INDEX($E$12:$DN$77,MATCH($A18,$A$12:$A$77,0),MATCH($A18,$E$7:$DN$7,0))</f>
        <v>163319</v>
      </c>
      <c r="C18" s="196">
        <f t="shared" ref="C18:C22" si="3">SUM(E18,G18,I18,K18,M18,P18,R18,T18,V18,X18,AA18,AC18,AE18,AG18,AI18,AL18,AN18,AP18,AR18,AT18,AW18,AY18,BA18,BC18,BE18,BH18,BJ18,BL18,BN18,BP18,BS18,BU18,BW18,BY18,CA18,CD18,CF18,CH18,CJ18,CL18,CO18,CQ18,CS18,CU18,CW18,CZ18,DB18,DD18,DF18,DH18,DK18,DM18)-INDEX($E$12:$DN$77,MATCH($A18,$A$12:$A$77,0),MATCH($A18,$E$7:$DN$7,0))</f>
        <v>194768</v>
      </c>
      <c r="D18" s="196">
        <f t="shared" ref="D18:D22" si="4">C18-B18</f>
        <v>31449</v>
      </c>
      <c r="E18" s="117">
        <v>1285</v>
      </c>
      <c r="F18" s="50">
        <v>587</v>
      </c>
      <c r="G18" s="117">
        <v>1821</v>
      </c>
      <c r="H18" s="50">
        <v>890</v>
      </c>
      <c r="I18" s="117">
        <v>13714</v>
      </c>
      <c r="J18" s="50">
        <v>2911</v>
      </c>
      <c r="K18" s="117">
        <v>893</v>
      </c>
      <c r="L18" s="50">
        <v>526</v>
      </c>
      <c r="M18" s="117">
        <v>34803</v>
      </c>
      <c r="N18" s="50">
        <v>5945</v>
      </c>
      <c r="O18" s="52" t="s">
        <v>5</v>
      </c>
      <c r="P18" s="117">
        <v>722843</v>
      </c>
      <c r="Q18" s="50">
        <v>26741</v>
      </c>
      <c r="R18" s="117">
        <v>675</v>
      </c>
      <c r="S18" s="50">
        <v>404</v>
      </c>
      <c r="T18" s="117">
        <v>345</v>
      </c>
      <c r="U18" s="50">
        <v>472</v>
      </c>
      <c r="V18" s="117">
        <v>378</v>
      </c>
      <c r="W18" s="50">
        <v>326</v>
      </c>
      <c r="X18" s="117">
        <v>10327</v>
      </c>
      <c r="Y18" s="50">
        <v>2660</v>
      </c>
      <c r="Z18" s="52" t="s">
        <v>5</v>
      </c>
      <c r="AA18" s="117">
        <v>3039</v>
      </c>
      <c r="AB18" s="50">
        <v>1276</v>
      </c>
      <c r="AC18" s="117">
        <v>2351</v>
      </c>
      <c r="AD18" s="50">
        <v>1073</v>
      </c>
      <c r="AE18" s="117">
        <v>1328</v>
      </c>
      <c r="AF18" s="50">
        <v>685</v>
      </c>
      <c r="AG18" s="117">
        <v>6728</v>
      </c>
      <c r="AH18" s="50">
        <v>1472</v>
      </c>
      <c r="AI18" s="117">
        <v>1433</v>
      </c>
      <c r="AJ18" s="50">
        <v>700</v>
      </c>
      <c r="AK18" s="52" t="s">
        <v>5</v>
      </c>
      <c r="AL18" s="117">
        <v>2447</v>
      </c>
      <c r="AM18" s="50">
        <v>955</v>
      </c>
      <c r="AN18" s="117">
        <v>4667</v>
      </c>
      <c r="AO18" s="50">
        <v>2095</v>
      </c>
      <c r="AP18" s="117">
        <v>209</v>
      </c>
      <c r="AQ18" s="50">
        <v>162</v>
      </c>
      <c r="AR18" s="117">
        <v>2246</v>
      </c>
      <c r="AS18" s="50">
        <v>898</v>
      </c>
      <c r="AT18" s="117">
        <v>718</v>
      </c>
      <c r="AU18" s="50">
        <v>381</v>
      </c>
      <c r="AV18" s="52" t="s">
        <v>5</v>
      </c>
      <c r="AW18" s="117">
        <v>2275</v>
      </c>
      <c r="AX18" s="50">
        <v>897</v>
      </c>
      <c r="AY18" s="117">
        <v>3951</v>
      </c>
      <c r="AZ18" s="50">
        <v>1641</v>
      </c>
      <c r="BA18" s="117">
        <v>3531</v>
      </c>
      <c r="BB18" s="50">
        <v>1453</v>
      </c>
      <c r="BC18" s="117">
        <v>3785</v>
      </c>
      <c r="BD18" s="50">
        <v>1332</v>
      </c>
      <c r="BE18" s="117">
        <v>1369</v>
      </c>
      <c r="BF18" s="50">
        <v>1033</v>
      </c>
      <c r="BG18" s="52" t="s">
        <v>5</v>
      </c>
      <c r="BH18" s="117">
        <v>2856</v>
      </c>
      <c r="BI18" s="50">
        <v>1216</v>
      </c>
      <c r="BJ18" s="117">
        <v>1517</v>
      </c>
      <c r="BK18" s="50">
        <v>730</v>
      </c>
      <c r="BL18" s="117">
        <v>5722</v>
      </c>
      <c r="BM18" s="50">
        <v>2246</v>
      </c>
      <c r="BN18" s="117">
        <v>2815</v>
      </c>
      <c r="BO18" s="50">
        <v>1080</v>
      </c>
      <c r="BP18" s="117">
        <v>405</v>
      </c>
      <c r="BQ18" s="50">
        <v>323</v>
      </c>
      <c r="BR18" s="52" t="s">
        <v>5</v>
      </c>
      <c r="BS18" s="117">
        <v>1650</v>
      </c>
      <c r="BT18" s="50">
        <v>712</v>
      </c>
      <c r="BU18" s="117">
        <v>5922</v>
      </c>
      <c r="BV18" s="50">
        <v>1679</v>
      </c>
      <c r="BW18" s="117">
        <v>3920</v>
      </c>
      <c r="BX18" s="50">
        <v>1620</v>
      </c>
      <c r="BY18" s="117">
        <v>4152</v>
      </c>
      <c r="BZ18" s="50">
        <v>1477</v>
      </c>
      <c r="CA18" s="117">
        <v>590</v>
      </c>
      <c r="CB18" s="50">
        <v>405</v>
      </c>
      <c r="CC18" s="52" t="s">
        <v>5</v>
      </c>
      <c r="CD18" s="117">
        <v>4921</v>
      </c>
      <c r="CE18" s="50">
        <v>1727</v>
      </c>
      <c r="CF18" s="117">
        <v>3708</v>
      </c>
      <c r="CG18" s="50">
        <v>1351</v>
      </c>
      <c r="CH18" s="117">
        <v>4133</v>
      </c>
      <c r="CI18" s="50">
        <v>1622</v>
      </c>
      <c r="CJ18" s="117">
        <v>3490</v>
      </c>
      <c r="CK18" s="50">
        <v>1253</v>
      </c>
      <c r="CL18" s="117">
        <v>0</v>
      </c>
      <c r="CM18" s="50">
        <v>271</v>
      </c>
      <c r="CN18" s="52" t="s">
        <v>5</v>
      </c>
      <c r="CO18" s="117">
        <v>508</v>
      </c>
      <c r="CP18" s="50">
        <v>584</v>
      </c>
      <c r="CQ18" s="117">
        <v>531</v>
      </c>
      <c r="CR18" s="50">
        <v>448</v>
      </c>
      <c r="CS18" s="117">
        <v>1139</v>
      </c>
      <c r="CT18" s="50">
        <v>648</v>
      </c>
      <c r="CU18" s="117">
        <v>1057</v>
      </c>
      <c r="CV18" s="50">
        <v>546</v>
      </c>
      <c r="CW18" s="117">
        <v>16928</v>
      </c>
      <c r="CX18" s="50">
        <v>3057</v>
      </c>
      <c r="CY18" s="52" t="s">
        <v>5</v>
      </c>
      <c r="CZ18" s="117">
        <v>4678</v>
      </c>
      <c r="DA18" s="50">
        <v>1510</v>
      </c>
      <c r="DB18" s="117">
        <v>494</v>
      </c>
      <c r="DC18" s="50">
        <v>478</v>
      </c>
      <c r="DD18" s="117">
        <v>4371</v>
      </c>
      <c r="DE18" s="50">
        <v>1264</v>
      </c>
      <c r="DF18" s="117">
        <v>5839</v>
      </c>
      <c r="DG18" s="50">
        <v>1909</v>
      </c>
      <c r="DH18" s="117">
        <v>155</v>
      </c>
      <c r="DI18" s="50">
        <v>179</v>
      </c>
      <c r="DJ18" s="52" t="s">
        <v>5</v>
      </c>
      <c r="DK18" s="117">
        <v>2303</v>
      </c>
      <c r="DL18" s="50">
        <v>916</v>
      </c>
      <c r="DM18" s="117">
        <v>6646</v>
      </c>
      <c r="DN18" s="50">
        <v>2289</v>
      </c>
    </row>
    <row r="19" spans="1:118" x14ac:dyDescent="0.2">
      <c r="A19" s="52" t="s">
        <v>6</v>
      </c>
      <c r="B19" s="196">
        <f>INDEX($10:$10,1,MATCH($A19,$7:$7,0))-INDEX($E$12:$DN$77,MATCH($A19,$A$12:$A$77,0),MATCH($A19,$E$7:$DN$7,0))</f>
        <v>112753</v>
      </c>
      <c r="C19" s="196">
        <f t="shared" si="3"/>
        <v>88518</v>
      </c>
      <c r="D19" s="196">
        <f t="shared" si="4"/>
        <v>-24235</v>
      </c>
      <c r="E19" s="117">
        <v>496</v>
      </c>
      <c r="F19" s="50">
        <v>468</v>
      </c>
      <c r="G19" s="117">
        <v>0</v>
      </c>
      <c r="H19" s="50">
        <v>269</v>
      </c>
      <c r="I19" s="117">
        <v>262</v>
      </c>
      <c r="J19" s="50">
        <v>211</v>
      </c>
      <c r="K19" s="117">
        <v>0</v>
      </c>
      <c r="L19" s="50">
        <v>269</v>
      </c>
      <c r="M19" s="117">
        <v>2727</v>
      </c>
      <c r="N19" s="50">
        <v>906</v>
      </c>
      <c r="O19" s="52" t="s">
        <v>6</v>
      </c>
      <c r="P19" s="117">
        <v>660</v>
      </c>
      <c r="Q19" s="50">
        <v>332</v>
      </c>
      <c r="R19" s="117">
        <v>366706</v>
      </c>
      <c r="S19" s="50">
        <v>14164</v>
      </c>
      <c r="T19" s="117">
        <v>160</v>
      </c>
      <c r="U19" s="50">
        <v>263</v>
      </c>
      <c r="V19" s="117">
        <v>284</v>
      </c>
      <c r="W19" s="50">
        <v>213</v>
      </c>
      <c r="X19" s="117">
        <v>6999</v>
      </c>
      <c r="Y19" s="50">
        <v>1940</v>
      </c>
      <c r="Z19" s="52" t="s">
        <v>6</v>
      </c>
      <c r="AA19" s="117">
        <v>1299</v>
      </c>
      <c r="AB19" s="50">
        <v>815</v>
      </c>
      <c r="AC19" s="117">
        <v>320</v>
      </c>
      <c r="AD19" s="50">
        <v>449</v>
      </c>
      <c r="AE19" s="117">
        <v>0</v>
      </c>
      <c r="AF19" s="50">
        <v>269</v>
      </c>
      <c r="AG19" s="117">
        <v>1607</v>
      </c>
      <c r="AH19" s="50">
        <v>1323</v>
      </c>
      <c r="AI19" s="117">
        <v>236</v>
      </c>
      <c r="AJ19" s="50">
        <v>245</v>
      </c>
      <c r="AK19" s="52" t="s">
        <v>6</v>
      </c>
      <c r="AL19" s="117">
        <v>113</v>
      </c>
      <c r="AM19" s="50">
        <v>140</v>
      </c>
      <c r="AN19" s="117">
        <v>301</v>
      </c>
      <c r="AO19" s="50">
        <v>333</v>
      </c>
      <c r="AP19" s="117">
        <v>199</v>
      </c>
      <c r="AQ19" s="50">
        <v>191</v>
      </c>
      <c r="AR19" s="117">
        <v>269</v>
      </c>
      <c r="AS19" s="50">
        <v>217</v>
      </c>
      <c r="AT19" s="117">
        <v>1030</v>
      </c>
      <c r="AU19" s="50">
        <v>557</v>
      </c>
      <c r="AV19" s="52" t="s">
        <v>6</v>
      </c>
      <c r="AW19" s="117">
        <v>1363</v>
      </c>
      <c r="AX19" s="50">
        <v>976</v>
      </c>
      <c r="AY19" s="117">
        <v>11956</v>
      </c>
      <c r="AZ19" s="50">
        <v>2204</v>
      </c>
      <c r="BA19" s="117">
        <v>932</v>
      </c>
      <c r="BB19" s="50">
        <v>634</v>
      </c>
      <c r="BC19" s="117">
        <v>353</v>
      </c>
      <c r="BD19" s="50">
        <v>297</v>
      </c>
      <c r="BE19" s="117">
        <v>0</v>
      </c>
      <c r="BF19" s="50">
        <v>269</v>
      </c>
      <c r="BG19" s="52" t="s">
        <v>6</v>
      </c>
      <c r="BH19" s="117">
        <v>485</v>
      </c>
      <c r="BI19" s="50">
        <v>515</v>
      </c>
      <c r="BJ19" s="117">
        <v>49</v>
      </c>
      <c r="BK19" s="50">
        <v>82</v>
      </c>
      <c r="BL19" s="117">
        <v>487</v>
      </c>
      <c r="BM19" s="50">
        <v>404</v>
      </c>
      <c r="BN19" s="117">
        <v>55</v>
      </c>
      <c r="BO19" s="50">
        <v>91</v>
      </c>
      <c r="BP19" s="117">
        <v>945</v>
      </c>
      <c r="BQ19" s="50">
        <v>564</v>
      </c>
      <c r="BR19" s="52" t="s">
        <v>6</v>
      </c>
      <c r="BS19" s="117">
        <v>5064</v>
      </c>
      <c r="BT19" s="50">
        <v>1738</v>
      </c>
      <c r="BU19" s="117">
        <v>147</v>
      </c>
      <c r="BV19" s="50">
        <v>158</v>
      </c>
      <c r="BW19" s="117">
        <v>24838</v>
      </c>
      <c r="BX19" s="50">
        <v>4496</v>
      </c>
      <c r="BY19" s="117">
        <v>2542</v>
      </c>
      <c r="BZ19" s="50">
        <v>1170</v>
      </c>
      <c r="CA19" s="117">
        <v>0</v>
      </c>
      <c r="CB19" s="50">
        <v>269</v>
      </c>
      <c r="CC19" s="52" t="s">
        <v>6</v>
      </c>
      <c r="CD19" s="117">
        <v>1941</v>
      </c>
      <c r="CE19" s="50">
        <v>1090</v>
      </c>
      <c r="CF19" s="117">
        <v>101</v>
      </c>
      <c r="CG19" s="50">
        <v>116</v>
      </c>
      <c r="CH19" s="117">
        <v>440</v>
      </c>
      <c r="CI19" s="50">
        <v>521</v>
      </c>
      <c r="CJ19" s="117">
        <v>2425</v>
      </c>
      <c r="CK19" s="50">
        <v>839</v>
      </c>
      <c r="CL19" s="117">
        <v>2448</v>
      </c>
      <c r="CM19" s="50">
        <v>1185</v>
      </c>
      <c r="CN19" s="52" t="s">
        <v>6</v>
      </c>
      <c r="CO19" s="117">
        <v>3963</v>
      </c>
      <c r="CP19" s="50">
        <v>1676</v>
      </c>
      <c r="CQ19" s="117">
        <v>1688</v>
      </c>
      <c r="CR19" s="50">
        <v>1405</v>
      </c>
      <c r="CS19" s="117">
        <v>41</v>
      </c>
      <c r="CT19" s="50">
        <v>67</v>
      </c>
      <c r="CU19" s="117">
        <v>362</v>
      </c>
      <c r="CV19" s="50">
        <v>342</v>
      </c>
      <c r="CW19" s="117">
        <v>3882</v>
      </c>
      <c r="CX19" s="50">
        <v>1867</v>
      </c>
      <c r="CY19" s="52" t="s">
        <v>6</v>
      </c>
      <c r="CZ19" s="117">
        <v>654</v>
      </c>
      <c r="DA19" s="50">
        <v>813</v>
      </c>
      <c r="DB19" s="117">
        <v>1108</v>
      </c>
      <c r="DC19" s="50">
        <v>520</v>
      </c>
      <c r="DD19" s="117">
        <v>2458</v>
      </c>
      <c r="DE19" s="50">
        <v>1204</v>
      </c>
      <c r="DF19" s="117">
        <v>593</v>
      </c>
      <c r="DG19" s="50">
        <v>564</v>
      </c>
      <c r="DH19" s="117">
        <v>76</v>
      </c>
      <c r="DI19" s="50">
        <v>123</v>
      </c>
      <c r="DJ19" s="52" t="s">
        <v>6</v>
      </c>
      <c r="DK19" s="117">
        <v>160</v>
      </c>
      <c r="DL19" s="50">
        <v>185</v>
      </c>
      <c r="DM19" s="117">
        <v>0</v>
      </c>
      <c r="DN19" s="50">
        <v>269</v>
      </c>
    </row>
    <row r="20" spans="1:118" x14ac:dyDescent="0.2">
      <c r="A20" s="52" t="s">
        <v>7</v>
      </c>
      <c r="B20" s="196">
        <f>INDEX($10:$10,1,MATCH($A20,$7:$7,0))-INDEX($E$12:$DN$77,MATCH($A20,$A$12:$A$77,0),MATCH($A20,$E$7:$DN$7,0))</f>
        <v>31605</v>
      </c>
      <c r="C20" s="196">
        <f t="shared" si="3"/>
        <v>31627</v>
      </c>
      <c r="D20" s="196">
        <f t="shared" si="4"/>
        <v>22</v>
      </c>
      <c r="E20" s="117">
        <v>0</v>
      </c>
      <c r="F20" s="50">
        <v>261</v>
      </c>
      <c r="G20" s="117">
        <v>0</v>
      </c>
      <c r="H20" s="50">
        <v>261</v>
      </c>
      <c r="I20" s="117">
        <v>55</v>
      </c>
      <c r="J20" s="50">
        <v>93</v>
      </c>
      <c r="K20" s="117">
        <v>204</v>
      </c>
      <c r="L20" s="50">
        <v>329</v>
      </c>
      <c r="M20" s="117">
        <v>325</v>
      </c>
      <c r="N20" s="50">
        <v>256</v>
      </c>
      <c r="O20" s="52" t="s">
        <v>7</v>
      </c>
      <c r="P20" s="117">
        <v>160</v>
      </c>
      <c r="Q20" s="50">
        <v>131</v>
      </c>
      <c r="R20" s="117">
        <v>589</v>
      </c>
      <c r="S20" s="50">
        <v>703</v>
      </c>
      <c r="T20" s="117">
        <v>86261</v>
      </c>
      <c r="U20" s="50">
        <v>7952</v>
      </c>
      <c r="V20" s="117">
        <v>23</v>
      </c>
      <c r="W20" s="50">
        <v>32</v>
      </c>
      <c r="X20" s="117">
        <v>1613</v>
      </c>
      <c r="Y20" s="50">
        <v>677</v>
      </c>
      <c r="Z20" s="52" t="s">
        <v>7</v>
      </c>
      <c r="AA20" s="117">
        <v>979</v>
      </c>
      <c r="AB20" s="50">
        <v>730</v>
      </c>
      <c r="AC20" s="117">
        <v>0</v>
      </c>
      <c r="AD20" s="50">
        <v>261</v>
      </c>
      <c r="AE20" s="117">
        <v>0</v>
      </c>
      <c r="AF20" s="50">
        <v>261</v>
      </c>
      <c r="AG20" s="117">
        <v>571</v>
      </c>
      <c r="AH20" s="50">
        <v>426</v>
      </c>
      <c r="AI20" s="117">
        <v>391</v>
      </c>
      <c r="AJ20" s="50">
        <v>289</v>
      </c>
      <c r="AK20" s="52" t="s">
        <v>7</v>
      </c>
      <c r="AL20" s="117">
        <v>136</v>
      </c>
      <c r="AM20" s="50">
        <v>182</v>
      </c>
      <c r="AN20" s="117">
        <v>0</v>
      </c>
      <c r="AO20" s="50">
        <v>261</v>
      </c>
      <c r="AP20" s="117">
        <v>99</v>
      </c>
      <c r="AQ20" s="50">
        <v>163</v>
      </c>
      <c r="AR20" s="117">
        <v>136</v>
      </c>
      <c r="AS20" s="50">
        <v>224</v>
      </c>
      <c r="AT20" s="117">
        <v>283</v>
      </c>
      <c r="AU20" s="50">
        <v>286</v>
      </c>
      <c r="AV20" s="52" t="s">
        <v>7</v>
      </c>
      <c r="AW20" s="117">
        <v>7065</v>
      </c>
      <c r="AX20" s="50">
        <v>1637</v>
      </c>
      <c r="AY20" s="117">
        <v>301</v>
      </c>
      <c r="AZ20" s="50">
        <v>273</v>
      </c>
      <c r="BA20" s="117">
        <v>211</v>
      </c>
      <c r="BB20" s="50">
        <v>337</v>
      </c>
      <c r="BC20" s="117">
        <v>0</v>
      </c>
      <c r="BD20" s="50">
        <v>261</v>
      </c>
      <c r="BE20" s="117">
        <v>375</v>
      </c>
      <c r="BF20" s="50">
        <v>548</v>
      </c>
      <c r="BG20" s="52" t="s">
        <v>7</v>
      </c>
      <c r="BH20" s="117">
        <v>239</v>
      </c>
      <c r="BI20" s="50">
        <v>273</v>
      </c>
      <c r="BJ20" s="117">
        <v>0</v>
      </c>
      <c r="BK20" s="50">
        <v>261</v>
      </c>
      <c r="BL20" s="117">
        <v>28</v>
      </c>
      <c r="BM20" s="50">
        <v>46</v>
      </c>
      <c r="BN20" s="117">
        <v>53</v>
      </c>
      <c r="BO20" s="50">
        <v>88</v>
      </c>
      <c r="BP20" s="117">
        <v>87</v>
      </c>
      <c r="BQ20" s="50">
        <v>146</v>
      </c>
      <c r="BR20" s="52" t="s">
        <v>7</v>
      </c>
      <c r="BS20" s="117">
        <v>5245</v>
      </c>
      <c r="BT20" s="50">
        <v>1974</v>
      </c>
      <c r="BU20" s="117">
        <v>0</v>
      </c>
      <c r="BV20" s="50">
        <v>261</v>
      </c>
      <c r="BW20" s="117">
        <v>1523</v>
      </c>
      <c r="BX20" s="50">
        <v>683</v>
      </c>
      <c r="BY20" s="117">
        <v>614</v>
      </c>
      <c r="BZ20" s="50">
        <v>585</v>
      </c>
      <c r="CA20" s="117">
        <v>0</v>
      </c>
      <c r="CB20" s="50">
        <v>261</v>
      </c>
      <c r="CC20" s="52" t="s">
        <v>7</v>
      </c>
      <c r="CD20" s="117">
        <v>291</v>
      </c>
      <c r="CE20" s="50">
        <v>367</v>
      </c>
      <c r="CF20" s="117">
        <v>0</v>
      </c>
      <c r="CG20" s="50">
        <v>261</v>
      </c>
      <c r="CH20" s="117">
        <v>54</v>
      </c>
      <c r="CI20" s="50">
        <v>93</v>
      </c>
      <c r="CJ20" s="117">
        <v>7588</v>
      </c>
      <c r="CK20" s="50">
        <v>2275</v>
      </c>
      <c r="CL20" s="117">
        <v>0</v>
      </c>
      <c r="CM20" s="50">
        <v>261</v>
      </c>
      <c r="CN20" s="52" t="s">
        <v>7</v>
      </c>
      <c r="CO20" s="117">
        <v>413</v>
      </c>
      <c r="CP20" s="50">
        <v>523</v>
      </c>
      <c r="CQ20" s="117">
        <v>135</v>
      </c>
      <c r="CR20" s="50">
        <v>167</v>
      </c>
      <c r="CS20" s="117">
        <v>0</v>
      </c>
      <c r="CT20" s="50">
        <v>261</v>
      </c>
      <c r="CU20" s="117">
        <v>176</v>
      </c>
      <c r="CV20" s="50">
        <v>210</v>
      </c>
      <c r="CW20" s="117">
        <v>292</v>
      </c>
      <c r="CX20" s="50">
        <v>242</v>
      </c>
      <c r="CY20" s="52" t="s">
        <v>7</v>
      </c>
      <c r="CZ20" s="117">
        <v>70</v>
      </c>
      <c r="DA20" s="50">
        <v>82</v>
      </c>
      <c r="DB20" s="117">
        <v>0</v>
      </c>
      <c r="DC20" s="50">
        <v>261</v>
      </c>
      <c r="DD20" s="117">
        <v>893</v>
      </c>
      <c r="DE20" s="50">
        <v>541</v>
      </c>
      <c r="DF20" s="117">
        <v>207</v>
      </c>
      <c r="DG20" s="50">
        <v>238</v>
      </c>
      <c r="DH20" s="117">
        <v>203</v>
      </c>
      <c r="DI20" s="50">
        <v>245</v>
      </c>
      <c r="DJ20" s="52" t="s">
        <v>7</v>
      </c>
      <c r="DK20" s="117">
        <v>0</v>
      </c>
      <c r="DL20" s="50">
        <v>261</v>
      </c>
      <c r="DM20" s="117">
        <v>0</v>
      </c>
      <c r="DN20" s="50">
        <v>261</v>
      </c>
    </row>
    <row r="21" spans="1:118" x14ac:dyDescent="0.2">
      <c r="A21" s="52" t="s">
        <v>8</v>
      </c>
      <c r="B21" s="196">
        <f>INDEX($10:$10,1,MATCH($A21,$7:$7,0))-INDEX($E$12:$DN$77,MATCH($A21,$A$12:$A$77,0),MATCH($A21,$E$7:$DN$7,0))</f>
        <v>60829</v>
      </c>
      <c r="C21" s="196">
        <f t="shared" si="3"/>
        <v>48980</v>
      </c>
      <c r="D21" s="196">
        <f t="shared" si="4"/>
        <v>-11849</v>
      </c>
      <c r="E21" s="117">
        <v>0</v>
      </c>
      <c r="F21" s="50">
        <v>292</v>
      </c>
      <c r="G21" s="117">
        <v>288</v>
      </c>
      <c r="H21" s="50">
        <v>356</v>
      </c>
      <c r="I21" s="117">
        <v>225</v>
      </c>
      <c r="J21" s="50">
        <v>215</v>
      </c>
      <c r="K21" s="117">
        <v>174</v>
      </c>
      <c r="L21" s="50">
        <v>280</v>
      </c>
      <c r="M21" s="117">
        <v>2672</v>
      </c>
      <c r="N21" s="50">
        <v>1258</v>
      </c>
      <c r="O21" s="52" t="s">
        <v>8</v>
      </c>
      <c r="P21" s="117">
        <v>135</v>
      </c>
      <c r="Q21" s="50">
        <v>166</v>
      </c>
      <c r="R21" s="117">
        <v>1033</v>
      </c>
      <c r="S21" s="50">
        <v>572</v>
      </c>
      <c r="T21" s="117">
        <v>2474</v>
      </c>
      <c r="U21" s="50">
        <v>475</v>
      </c>
      <c r="V21" s="117">
        <v>58569</v>
      </c>
      <c r="W21" s="50">
        <v>5619</v>
      </c>
      <c r="X21" s="117">
        <v>892</v>
      </c>
      <c r="Y21" s="50">
        <v>524</v>
      </c>
      <c r="Z21" s="52" t="s">
        <v>8</v>
      </c>
      <c r="AA21" s="117">
        <v>921</v>
      </c>
      <c r="AB21" s="50">
        <v>710</v>
      </c>
      <c r="AC21" s="117">
        <v>123</v>
      </c>
      <c r="AD21" s="50">
        <v>202</v>
      </c>
      <c r="AE21" s="117">
        <v>130</v>
      </c>
      <c r="AF21" s="50">
        <v>106</v>
      </c>
      <c r="AG21" s="117">
        <v>1796</v>
      </c>
      <c r="AH21" s="50">
        <v>694</v>
      </c>
      <c r="AI21" s="117">
        <v>627</v>
      </c>
      <c r="AJ21" s="50">
        <v>758</v>
      </c>
      <c r="AK21" s="52" t="s">
        <v>8</v>
      </c>
      <c r="AL21" s="117">
        <v>117</v>
      </c>
      <c r="AM21" s="50">
        <v>193</v>
      </c>
      <c r="AN21" s="117">
        <v>359</v>
      </c>
      <c r="AO21" s="50">
        <v>359</v>
      </c>
      <c r="AP21" s="117">
        <v>536</v>
      </c>
      <c r="AQ21" s="50">
        <v>563</v>
      </c>
      <c r="AR21" s="117">
        <v>274</v>
      </c>
      <c r="AS21" s="50">
        <v>316</v>
      </c>
      <c r="AT21" s="117">
        <v>113</v>
      </c>
      <c r="AU21" s="50">
        <v>188</v>
      </c>
      <c r="AV21" s="52" t="s">
        <v>8</v>
      </c>
      <c r="AW21" s="117">
        <v>10842</v>
      </c>
      <c r="AX21" s="50">
        <v>2460</v>
      </c>
      <c r="AY21" s="117">
        <v>755</v>
      </c>
      <c r="AZ21" s="50">
        <v>515</v>
      </c>
      <c r="BA21" s="117">
        <v>719</v>
      </c>
      <c r="BB21" s="50">
        <v>752</v>
      </c>
      <c r="BC21" s="117">
        <v>68</v>
      </c>
      <c r="BD21" s="50">
        <v>79</v>
      </c>
      <c r="BE21" s="117">
        <v>440</v>
      </c>
      <c r="BF21" s="50">
        <v>361</v>
      </c>
      <c r="BG21" s="52" t="s">
        <v>8</v>
      </c>
      <c r="BH21" s="117">
        <v>276</v>
      </c>
      <c r="BI21" s="50">
        <v>219</v>
      </c>
      <c r="BJ21" s="117">
        <v>27</v>
      </c>
      <c r="BK21" s="50">
        <v>46</v>
      </c>
      <c r="BL21" s="117">
        <v>0</v>
      </c>
      <c r="BM21" s="50">
        <v>292</v>
      </c>
      <c r="BN21" s="117">
        <v>49</v>
      </c>
      <c r="BO21" s="50">
        <v>82</v>
      </c>
      <c r="BP21" s="117">
        <v>265</v>
      </c>
      <c r="BQ21" s="50">
        <v>201</v>
      </c>
      <c r="BR21" s="52" t="s">
        <v>8</v>
      </c>
      <c r="BS21" s="117">
        <v>784</v>
      </c>
      <c r="BT21" s="50">
        <v>370</v>
      </c>
      <c r="BU21" s="117">
        <v>181</v>
      </c>
      <c r="BV21" s="50">
        <v>217</v>
      </c>
      <c r="BW21" s="117">
        <v>4831</v>
      </c>
      <c r="BX21" s="50">
        <v>1471</v>
      </c>
      <c r="BY21" s="117">
        <v>1730</v>
      </c>
      <c r="BZ21" s="50">
        <v>916</v>
      </c>
      <c r="CA21" s="117">
        <v>0</v>
      </c>
      <c r="CB21" s="50">
        <v>292</v>
      </c>
      <c r="CC21" s="52" t="s">
        <v>8</v>
      </c>
      <c r="CD21" s="117">
        <v>1169</v>
      </c>
      <c r="CE21" s="50">
        <v>694</v>
      </c>
      <c r="CF21" s="117">
        <v>154</v>
      </c>
      <c r="CG21" s="50">
        <v>186</v>
      </c>
      <c r="CH21" s="117">
        <v>154</v>
      </c>
      <c r="CI21" s="50">
        <v>194</v>
      </c>
      <c r="CJ21" s="117">
        <v>2918</v>
      </c>
      <c r="CK21" s="50">
        <v>1152</v>
      </c>
      <c r="CL21" s="117">
        <v>100</v>
      </c>
      <c r="CM21" s="50">
        <v>124</v>
      </c>
      <c r="CN21" s="52" t="s">
        <v>8</v>
      </c>
      <c r="CO21" s="117">
        <v>189</v>
      </c>
      <c r="CP21" s="50">
        <v>205</v>
      </c>
      <c r="CQ21" s="117">
        <v>502</v>
      </c>
      <c r="CR21" s="50">
        <v>403</v>
      </c>
      <c r="CS21" s="117">
        <v>0</v>
      </c>
      <c r="CT21" s="50">
        <v>292</v>
      </c>
      <c r="CU21" s="117">
        <v>50</v>
      </c>
      <c r="CV21" s="50">
        <v>84</v>
      </c>
      <c r="CW21" s="117">
        <v>2015</v>
      </c>
      <c r="CX21" s="50">
        <v>1154</v>
      </c>
      <c r="CY21" s="52" t="s">
        <v>8</v>
      </c>
      <c r="CZ21" s="117">
        <v>201</v>
      </c>
      <c r="DA21" s="50">
        <v>201</v>
      </c>
      <c r="DB21" s="117">
        <v>0</v>
      </c>
      <c r="DC21" s="50">
        <v>292</v>
      </c>
      <c r="DD21" s="117">
        <v>6737</v>
      </c>
      <c r="DE21" s="50">
        <v>1636</v>
      </c>
      <c r="DF21" s="117">
        <v>464</v>
      </c>
      <c r="DG21" s="50">
        <v>323</v>
      </c>
      <c r="DH21" s="117">
        <v>205</v>
      </c>
      <c r="DI21" s="50">
        <v>253</v>
      </c>
      <c r="DJ21" s="52" t="s">
        <v>8</v>
      </c>
      <c r="DK21" s="117">
        <v>266</v>
      </c>
      <c r="DL21" s="50">
        <v>256</v>
      </c>
      <c r="DM21" s="117">
        <v>0</v>
      </c>
      <c r="DN21" s="50">
        <v>292</v>
      </c>
    </row>
    <row r="22" spans="1:118" x14ac:dyDescent="0.2">
      <c r="A22" s="52" t="s">
        <v>9</v>
      </c>
      <c r="B22" s="196">
        <f>INDEX($10:$10,1,MATCH($A22,$7:$7,0))-INDEX($E$12:$DN$77,MATCH($A22,$A$12:$A$77,0),MATCH($A22,$E$7:$DN$7,0))</f>
        <v>541209</v>
      </c>
      <c r="C22" s="196">
        <f t="shared" si="3"/>
        <v>619708</v>
      </c>
      <c r="D22" s="196">
        <f t="shared" si="4"/>
        <v>78499</v>
      </c>
      <c r="E22" s="117">
        <v>13015</v>
      </c>
      <c r="F22" s="50">
        <v>2462</v>
      </c>
      <c r="G22" s="117">
        <v>4995</v>
      </c>
      <c r="H22" s="50">
        <v>1648</v>
      </c>
      <c r="I22" s="117">
        <v>6030</v>
      </c>
      <c r="J22" s="50">
        <v>2457</v>
      </c>
      <c r="K22" s="117">
        <v>3232</v>
      </c>
      <c r="L22" s="50">
        <v>2024</v>
      </c>
      <c r="M22" s="117">
        <v>27658</v>
      </c>
      <c r="N22" s="50">
        <v>4016</v>
      </c>
      <c r="O22" s="52" t="s">
        <v>9</v>
      </c>
      <c r="P22" s="117">
        <v>9275</v>
      </c>
      <c r="Q22" s="50">
        <v>3082</v>
      </c>
      <c r="R22" s="117">
        <v>13989</v>
      </c>
      <c r="S22" s="50">
        <v>3175</v>
      </c>
      <c r="T22" s="117">
        <v>1685</v>
      </c>
      <c r="U22" s="50">
        <v>1013</v>
      </c>
      <c r="V22" s="117">
        <v>1340</v>
      </c>
      <c r="W22" s="50">
        <v>707</v>
      </c>
      <c r="X22" s="117">
        <v>2485338</v>
      </c>
      <c r="Y22" s="50">
        <v>43189</v>
      </c>
      <c r="Z22" s="52" t="s">
        <v>9</v>
      </c>
      <c r="AA22" s="117">
        <v>34679</v>
      </c>
      <c r="AB22" s="50">
        <v>5014</v>
      </c>
      <c r="AC22" s="117">
        <v>4274</v>
      </c>
      <c r="AD22" s="50">
        <v>2047</v>
      </c>
      <c r="AE22" s="117">
        <v>1358</v>
      </c>
      <c r="AF22" s="50">
        <v>774</v>
      </c>
      <c r="AG22" s="117">
        <v>26188</v>
      </c>
      <c r="AH22" s="50">
        <v>4263</v>
      </c>
      <c r="AI22" s="117">
        <v>13454</v>
      </c>
      <c r="AJ22" s="50">
        <v>4171</v>
      </c>
      <c r="AK22" s="52" t="s">
        <v>9</v>
      </c>
      <c r="AL22" s="117">
        <v>2818</v>
      </c>
      <c r="AM22" s="50">
        <v>1646</v>
      </c>
      <c r="AN22" s="117">
        <v>2274</v>
      </c>
      <c r="AO22" s="50">
        <v>1262</v>
      </c>
      <c r="AP22" s="117">
        <v>8999</v>
      </c>
      <c r="AQ22" s="50">
        <v>3150</v>
      </c>
      <c r="AR22" s="117">
        <v>15995</v>
      </c>
      <c r="AS22" s="50">
        <v>3499</v>
      </c>
      <c r="AT22" s="117">
        <v>5652</v>
      </c>
      <c r="AU22" s="50">
        <v>2478</v>
      </c>
      <c r="AV22" s="52" t="s">
        <v>9</v>
      </c>
      <c r="AW22" s="117">
        <v>14340</v>
      </c>
      <c r="AX22" s="50">
        <v>2711</v>
      </c>
      <c r="AY22" s="117">
        <v>27188</v>
      </c>
      <c r="AZ22" s="50">
        <v>5176</v>
      </c>
      <c r="BA22" s="117">
        <v>30983</v>
      </c>
      <c r="BB22" s="50">
        <v>4937</v>
      </c>
      <c r="BC22" s="117">
        <v>3950</v>
      </c>
      <c r="BD22" s="50">
        <v>1514</v>
      </c>
      <c r="BE22" s="117">
        <v>13291</v>
      </c>
      <c r="BF22" s="50">
        <v>3245</v>
      </c>
      <c r="BG22" s="52" t="s">
        <v>9</v>
      </c>
      <c r="BH22" s="117">
        <v>8085</v>
      </c>
      <c r="BI22" s="50">
        <v>2393</v>
      </c>
      <c r="BJ22" s="117">
        <v>713</v>
      </c>
      <c r="BK22" s="50">
        <v>624</v>
      </c>
      <c r="BL22" s="117">
        <v>1390</v>
      </c>
      <c r="BM22" s="50">
        <v>808</v>
      </c>
      <c r="BN22" s="117">
        <v>4163</v>
      </c>
      <c r="BO22" s="50">
        <v>2026</v>
      </c>
      <c r="BP22" s="117">
        <v>3284</v>
      </c>
      <c r="BQ22" s="50">
        <v>1427</v>
      </c>
      <c r="BR22" s="52" t="s">
        <v>9</v>
      </c>
      <c r="BS22" s="117">
        <v>36055</v>
      </c>
      <c r="BT22" s="50">
        <v>5076</v>
      </c>
      <c r="BU22" s="117">
        <v>2131</v>
      </c>
      <c r="BV22" s="50">
        <v>1239</v>
      </c>
      <c r="BW22" s="117">
        <v>87576</v>
      </c>
      <c r="BX22" s="50">
        <v>7883</v>
      </c>
      <c r="BY22" s="117">
        <v>23862</v>
      </c>
      <c r="BZ22" s="50">
        <v>4207</v>
      </c>
      <c r="CA22" s="117">
        <v>402</v>
      </c>
      <c r="CB22" s="50">
        <v>422</v>
      </c>
      <c r="CC22" s="52" t="s">
        <v>9</v>
      </c>
      <c r="CD22" s="117">
        <v>21113</v>
      </c>
      <c r="CE22" s="50">
        <v>3663</v>
      </c>
      <c r="CF22" s="117">
        <v>1783</v>
      </c>
      <c r="CG22" s="50">
        <v>857</v>
      </c>
      <c r="CH22" s="117">
        <v>2323</v>
      </c>
      <c r="CI22" s="50">
        <v>1127</v>
      </c>
      <c r="CJ22" s="117">
        <v>21007</v>
      </c>
      <c r="CK22" s="50">
        <v>2960</v>
      </c>
      <c r="CL22" s="117">
        <v>20687</v>
      </c>
      <c r="CM22" s="50">
        <v>4268</v>
      </c>
      <c r="CN22" s="52" t="s">
        <v>9</v>
      </c>
      <c r="CO22" s="117">
        <v>2071</v>
      </c>
      <c r="CP22" s="50">
        <v>830</v>
      </c>
      <c r="CQ22" s="117">
        <v>9728</v>
      </c>
      <c r="CR22" s="50">
        <v>2343</v>
      </c>
      <c r="CS22" s="117">
        <v>422</v>
      </c>
      <c r="CT22" s="50">
        <v>404</v>
      </c>
      <c r="CU22" s="117">
        <v>12387</v>
      </c>
      <c r="CV22" s="50">
        <v>2898</v>
      </c>
      <c r="CW22" s="117">
        <v>30708</v>
      </c>
      <c r="CX22" s="50">
        <v>4393</v>
      </c>
      <c r="CY22" s="52" t="s">
        <v>9</v>
      </c>
      <c r="CZ22" s="117">
        <v>2250</v>
      </c>
      <c r="DA22" s="50">
        <v>1276</v>
      </c>
      <c r="DB22" s="117">
        <v>2404</v>
      </c>
      <c r="DC22" s="50">
        <v>1232</v>
      </c>
      <c r="DD22" s="117">
        <v>19783</v>
      </c>
      <c r="DE22" s="50">
        <v>3250</v>
      </c>
      <c r="DF22" s="117">
        <v>5452</v>
      </c>
      <c r="DG22" s="50">
        <v>1717</v>
      </c>
      <c r="DH22" s="117">
        <v>3592</v>
      </c>
      <c r="DI22" s="50">
        <v>1478</v>
      </c>
      <c r="DJ22" s="52" t="s">
        <v>9</v>
      </c>
      <c r="DK22" s="117">
        <v>9286</v>
      </c>
      <c r="DL22" s="50">
        <v>2607</v>
      </c>
      <c r="DM22" s="117">
        <v>389</v>
      </c>
      <c r="DN22" s="50">
        <v>310</v>
      </c>
    </row>
    <row r="23" spans="1:118" x14ac:dyDescent="0.2">
      <c r="A23" s="52"/>
      <c r="B23" s="196"/>
      <c r="C23" s="196"/>
      <c r="D23" s="196"/>
      <c r="E23" s="117"/>
      <c r="F23" s="50"/>
      <c r="G23" s="117"/>
      <c r="H23" s="50"/>
      <c r="I23" s="117"/>
      <c r="J23" s="50"/>
      <c r="K23" s="117"/>
      <c r="L23" s="50"/>
      <c r="M23" s="117"/>
      <c r="N23" s="50"/>
      <c r="O23" s="52"/>
      <c r="P23" s="117"/>
      <c r="Q23" s="50"/>
      <c r="R23" s="117"/>
      <c r="S23" s="50"/>
      <c r="T23" s="117"/>
      <c r="U23" s="50"/>
      <c r="V23" s="117"/>
      <c r="W23" s="50"/>
      <c r="X23" s="117"/>
      <c r="Y23" s="50"/>
      <c r="Z23" s="52"/>
      <c r="AA23" s="117"/>
      <c r="AB23" s="50"/>
      <c r="AC23" s="117"/>
      <c r="AD23" s="50"/>
      <c r="AE23" s="117"/>
      <c r="AF23" s="50"/>
      <c r="AG23" s="117"/>
      <c r="AH23" s="50"/>
      <c r="AI23" s="117"/>
      <c r="AJ23" s="50"/>
      <c r="AK23" s="52"/>
      <c r="AL23" s="117"/>
      <c r="AM23" s="50"/>
      <c r="AN23" s="117"/>
      <c r="AO23" s="50"/>
      <c r="AP23" s="117"/>
      <c r="AQ23" s="50"/>
      <c r="AR23" s="117"/>
      <c r="AS23" s="50"/>
      <c r="AT23" s="117"/>
      <c r="AU23" s="50"/>
      <c r="AV23" s="52"/>
      <c r="AW23" s="117"/>
      <c r="AX23" s="50"/>
      <c r="AY23" s="117"/>
      <c r="AZ23" s="50"/>
      <c r="BA23" s="117"/>
      <c r="BB23" s="50"/>
      <c r="BC23" s="117"/>
      <c r="BD23" s="50"/>
      <c r="BE23" s="117"/>
      <c r="BF23" s="50"/>
      <c r="BG23" s="52"/>
      <c r="BH23" s="117"/>
      <c r="BI23" s="50"/>
      <c r="BJ23" s="117"/>
      <c r="BK23" s="50"/>
      <c r="BL23" s="117"/>
      <c r="BM23" s="50"/>
      <c r="BN23" s="117"/>
      <c r="BO23" s="50"/>
      <c r="BP23" s="117"/>
      <c r="BQ23" s="50"/>
      <c r="BR23" s="52"/>
      <c r="BS23" s="117"/>
      <c r="BT23" s="50"/>
      <c r="BU23" s="117"/>
      <c r="BV23" s="50"/>
      <c r="BW23" s="117"/>
      <c r="BX23" s="50"/>
      <c r="BY23" s="117"/>
      <c r="BZ23" s="50"/>
      <c r="CA23" s="117"/>
      <c r="CB23" s="50"/>
      <c r="CC23" s="52"/>
      <c r="CD23" s="117"/>
      <c r="CE23" s="50"/>
      <c r="CF23" s="117"/>
      <c r="CG23" s="50"/>
      <c r="CH23" s="117"/>
      <c r="CI23" s="50"/>
      <c r="CJ23" s="117"/>
      <c r="CK23" s="50"/>
      <c r="CL23" s="117"/>
      <c r="CM23" s="50"/>
      <c r="CN23" s="52"/>
      <c r="CO23" s="117"/>
      <c r="CP23" s="50"/>
      <c r="CQ23" s="117"/>
      <c r="CR23" s="50"/>
      <c r="CS23" s="117"/>
      <c r="CT23" s="50"/>
      <c r="CU23" s="117"/>
      <c r="CV23" s="50"/>
      <c r="CW23" s="117"/>
      <c r="CX23" s="50"/>
      <c r="CY23" s="52"/>
      <c r="CZ23" s="117"/>
      <c r="DA23" s="50"/>
      <c r="DB23" s="117"/>
      <c r="DC23" s="50"/>
      <c r="DD23" s="117"/>
      <c r="DE23" s="50"/>
      <c r="DF23" s="117"/>
      <c r="DG23" s="50"/>
      <c r="DH23" s="117"/>
      <c r="DI23" s="50"/>
      <c r="DJ23" s="52"/>
      <c r="DK23" s="117"/>
      <c r="DL23" s="50"/>
      <c r="DM23" s="117"/>
      <c r="DN23" s="50"/>
    </row>
    <row r="24" spans="1:118" x14ac:dyDescent="0.2">
      <c r="A24" s="52" t="s">
        <v>10</v>
      </c>
      <c r="B24" s="196">
        <f>INDEX($10:$10,1,MATCH($A24,$7:$7,0))-INDEX($E$12:$DN$77,MATCH($A24,$A$12:$A$77,0),MATCH($A24,$E$7:$DN$7,0))</f>
        <v>234281</v>
      </c>
      <c r="C24" s="196">
        <f t="shared" ref="C24:C28" si="5">SUM(E24,G24,I24,K24,M24,P24,R24,T24,V24,X24,AA24,AC24,AE24,AG24,AI24,AL24,AN24,AP24,AR24,AT24,AW24,AY24,BA24,BC24,BE24,BH24,BJ24,BL24,BN24,BP24,BS24,BU24,BW24,BY24,CA24,CD24,CF24,CH24,CJ24,CL24,CO24,CQ24,CS24,CU24,CW24,CZ24,DB24,DD24,DF24,DH24,DK24,DM24)-INDEX($E$12:$DN$77,MATCH($A24,$A$12:$A$77,0),MATCH($A24,$E$7:$DN$7,0))</f>
        <v>377652</v>
      </c>
      <c r="D24" s="196">
        <f t="shared" ref="D24:D28" si="6">C24-B24</f>
        <v>143371</v>
      </c>
      <c r="E24" s="117">
        <v>14873</v>
      </c>
      <c r="F24" s="50">
        <v>2233</v>
      </c>
      <c r="G24" s="117">
        <v>2232</v>
      </c>
      <c r="H24" s="50">
        <v>1068</v>
      </c>
      <c r="I24" s="117">
        <v>5024</v>
      </c>
      <c r="J24" s="50">
        <v>1491</v>
      </c>
      <c r="K24" s="117">
        <v>2851</v>
      </c>
      <c r="L24" s="50">
        <v>1332</v>
      </c>
      <c r="M24" s="117">
        <v>24662</v>
      </c>
      <c r="N24" s="50">
        <v>5274</v>
      </c>
      <c r="O24" s="52" t="s">
        <v>10</v>
      </c>
      <c r="P24" s="117">
        <v>3450</v>
      </c>
      <c r="Q24" s="50">
        <v>1171</v>
      </c>
      <c r="R24" s="117">
        <v>5580</v>
      </c>
      <c r="S24" s="50">
        <v>2796</v>
      </c>
      <c r="T24" s="117">
        <v>2081</v>
      </c>
      <c r="U24" s="50">
        <v>1573</v>
      </c>
      <c r="V24" s="117">
        <v>1860</v>
      </c>
      <c r="W24" s="50">
        <v>830</v>
      </c>
      <c r="X24" s="117">
        <v>75182</v>
      </c>
      <c r="Y24" s="50">
        <v>8524</v>
      </c>
      <c r="Z24" s="52" t="s">
        <v>10</v>
      </c>
      <c r="AA24" s="117">
        <v>1359227</v>
      </c>
      <c r="AB24" s="50">
        <v>30903</v>
      </c>
      <c r="AC24" s="117">
        <v>1120</v>
      </c>
      <c r="AD24" s="50">
        <v>912</v>
      </c>
      <c r="AE24" s="117">
        <v>457</v>
      </c>
      <c r="AF24" s="50">
        <v>385</v>
      </c>
      <c r="AG24" s="117">
        <v>13676</v>
      </c>
      <c r="AH24" s="50">
        <v>3694</v>
      </c>
      <c r="AI24" s="117">
        <v>6948</v>
      </c>
      <c r="AJ24" s="50">
        <v>2417</v>
      </c>
      <c r="AK24" s="52" t="s">
        <v>10</v>
      </c>
      <c r="AL24" s="117">
        <v>2568</v>
      </c>
      <c r="AM24" s="50">
        <v>1378</v>
      </c>
      <c r="AN24" s="117">
        <v>1862</v>
      </c>
      <c r="AO24" s="50">
        <v>1297</v>
      </c>
      <c r="AP24" s="117">
        <v>4506</v>
      </c>
      <c r="AQ24" s="50">
        <v>1595</v>
      </c>
      <c r="AR24" s="117">
        <v>19472</v>
      </c>
      <c r="AS24" s="50">
        <v>4287</v>
      </c>
      <c r="AT24" s="117">
        <v>1269</v>
      </c>
      <c r="AU24" s="50">
        <v>689</v>
      </c>
      <c r="AV24" s="52" t="s">
        <v>10</v>
      </c>
      <c r="AW24" s="117">
        <v>6731</v>
      </c>
      <c r="AX24" s="50">
        <v>1937</v>
      </c>
      <c r="AY24" s="117">
        <v>5068</v>
      </c>
      <c r="AZ24" s="50">
        <v>1565</v>
      </c>
      <c r="BA24" s="117">
        <v>5167</v>
      </c>
      <c r="BB24" s="50">
        <v>1431</v>
      </c>
      <c r="BC24" s="117">
        <v>2945</v>
      </c>
      <c r="BD24" s="50">
        <v>1984</v>
      </c>
      <c r="BE24" s="117">
        <v>5336</v>
      </c>
      <c r="BF24" s="50">
        <v>2036</v>
      </c>
      <c r="BG24" s="52" t="s">
        <v>10</v>
      </c>
      <c r="BH24" s="117">
        <v>5232</v>
      </c>
      <c r="BI24" s="50">
        <v>2140</v>
      </c>
      <c r="BJ24" s="117">
        <v>1159</v>
      </c>
      <c r="BK24" s="50">
        <v>1337</v>
      </c>
      <c r="BL24" s="117">
        <v>1547</v>
      </c>
      <c r="BM24" s="50">
        <v>892</v>
      </c>
      <c r="BN24" s="117">
        <v>2120</v>
      </c>
      <c r="BO24" s="50">
        <v>1127</v>
      </c>
      <c r="BP24" s="117">
        <v>845</v>
      </c>
      <c r="BQ24" s="50">
        <v>538</v>
      </c>
      <c r="BR24" s="52" t="s">
        <v>10</v>
      </c>
      <c r="BS24" s="117">
        <v>9684</v>
      </c>
      <c r="BT24" s="50">
        <v>3099</v>
      </c>
      <c r="BU24" s="117">
        <v>337</v>
      </c>
      <c r="BV24" s="50">
        <v>326</v>
      </c>
      <c r="BW24" s="117">
        <v>26759</v>
      </c>
      <c r="BX24" s="50">
        <v>4466</v>
      </c>
      <c r="BY24" s="117">
        <v>17226</v>
      </c>
      <c r="BZ24" s="50">
        <v>3217</v>
      </c>
      <c r="CA24" s="117">
        <v>295</v>
      </c>
      <c r="CB24" s="50">
        <v>356</v>
      </c>
      <c r="CC24" s="52" t="s">
        <v>10</v>
      </c>
      <c r="CD24" s="117">
        <v>8254</v>
      </c>
      <c r="CE24" s="50">
        <v>2715</v>
      </c>
      <c r="CF24" s="117">
        <v>3337</v>
      </c>
      <c r="CG24" s="50">
        <v>1872</v>
      </c>
      <c r="CH24" s="117">
        <v>1198</v>
      </c>
      <c r="CI24" s="50">
        <v>653</v>
      </c>
      <c r="CJ24" s="117">
        <v>8690</v>
      </c>
      <c r="CK24" s="50">
        <v>2379</v>
      </c>
      <c r="CL24" s="117">
        <v>1480</v>
      </c>
      <c r="CM24" s="50">
        <v>957</v>
      </c>
      <c r="CN24" s="52" t="s">
        <v>10</v>
      </c>
      <c r="CO24" s="117">
        <v>778</v>
      </c>
      <c r="CP24" s="50">
        <v>512</v>
      </c>
      <c r="CQ24" s="117">
        <v>16774</v>
      </c>
      <c r="CR24" s="50">
        <v>3357</v>
      </c>
      <c r="CS24" s="117">
        <v>634</v>
      </c>
      <c r="CT24" s="50">
        <v>742</v>
      </c>
      <c r="CU24" s="117">
        <v>14737</v>
      </c>
      <c r="CV24" s="50">
        <v>3050</v>
      </c>
      <c r="CW24" s="117">
        <v>16121</v>
      </c>
      <c r="CX24" s="50">
        <v>3176</v>
      </c>
      <c r="CY24" s="52" t="s">
        <v>10</v>
      </c>
      <c r="CZ24" s="117">
        <v>711</v>
      </c>
      <c r="DA24" s="50">
        <v>453</v>
      </c>
      <c r="DB24" s="117">
        <v>542</v>
      </c>
      <c r="DC24" s="50">
        <v>572</v>
      </c>
      <c r="DD24" s="117">
        <v>12772</v>
      </c>
      <c r="DE24" s="50">
        <v>2636</v>
      </c>
      <c r="DF24" s="117">
        <v>3886</v>
      </c>
      <c r="DG24" s="50">
        <v>1559</v>
      </c>
      <c r="DH24" s="117">
        <v>3206</v>
      </c>
      <c r="DI24" s="50">
        <v>2275</v>
      </c>
      <c r="DJ24" s="52" t="s">
        <v>10</v>
      </c>
      <c r="DK24" s="117">
        <v>4028</v>
      </c>
      <c r="DL24" s="50">
        <v>2397</v>
      </c>
      <c r="DM24" s="117">
        <v>380</v>
      </c>
      <c r="DN24" s="50">
        <v>425</v>
      </c>
    </row>
    <row r="25" spans="1:118" x14ac:dyDescent="0.2">
      <c r="A25" s="52" t="s">
        <v>11</v>
      </c>
      <c r="B25" s="196">
        <f>INDEX($10:$10,1,MATCH($A25,$7:$7,0))-INDEX($E$12:$DN$77,MATCH($A25,$A$12:$A$77,0),MATCH($A25,$E$7:$DN$7,0))</f>
        <v>72333</v>
      </c>
      <c r="C25" s="196">
        <f t="shared" si="5"/>
        <v>60825</v>
      </c>
      <c r="D25" s="196">
        <f t="shared" si="6"/>
        <v>-11508</v>
      </c>
      <c r="E25" s="117">
        <v>332</v>
      </c>
      <c r="F25" s="50">
        <v>350</v>
      </c>
      <c r="G25" s="117">
        <v>2906</v>
      </c>
      <c r="H25" s="50">
        <v>1704</v>
      </c>
      <c r="I25" s="117">
        <v>1718</v>
      </c>
      <c r="J25" s="50">
        <v>830</v>
      </c>
      <c r="K25" s="117">
        <v>0</v>
      </c>
      <c r="L25" s="50">
        <v>267</v>
      </c>
      <c r="M25" s="117">
        <v>14459</v>
      </c>
      <c r="N25" s="50">
        <v>2477</v>
      </c>
      <c r="O25" s="52" t="s">
        <v>11</v>
      </c>
      <c r="P25" s="117">
        <v>2254</v>
      </c>
      <c r="Q25" s="50">
        <v>1190</v>
      </c>
      <c r="R25" s="117">
        <v>627</v>
      </c>
      <c r="S25" s="50">
        <v>386</v>
      </c>
      <c r="T25" s="117">
        <v>0</v>
      </c>
      <c r="U25" s="50">
        <v>267</v>
      </c>
      <c r="V25" s="117">
        <v>262</v>
      </c>
      <c r="W25" s="50">
        <v>281</v>
      </c>
      <c r="X25" s="117">
        <v>2456</v>
      </c>
      <c r="Y25" s="50">
        <v>954</v>
      </c>
      <c r="Z25" s="52" t="s">
        <v>11</v>
      </c>
      <c r="AA25" s="117">
        <v>2250</v>
      </c>
      <c r="AB25" s="50">
        <v>1671</v>
      </c>
      <c r="AC25" s="117">
        <v>122884</v>
      </c>
      <c r="AD25" s="50">
        <v>8725</v>
      </c>
      <c r="AE25" s="117">
        <v>0</v>
      </c>
      <c r="AF25" s="50">
        <v>267</v>
      </c>
      <c r="AG25" s="117">
        <v>1996</v>
      </c>
      <c r="AH25" s="50">
        <v>1224</v>
      </c>
      <c r="AI25" s="117">
        <v>351</v>
      </c>
      <c r="AJ25" s="50">
        <v>363</v>
      </c>
      <c r="AK25" s="52" t="s">
        <v>11</v>
      </c>
      <c r="AL25" s="117">
        <v>148</v>
      </c>
      <c r="AM25" s="50">
        <v>120</v>
      </c>
      <c r="AN25" s="117">
        <v>496</v>
      </c>
      <c r="AO25" s="50">
        <v>502</v>
      </c>
      <c r="AP25" s="117">
        <v>705</v>
      </c>
      <c r="AQ25" s="50">
        <v>605</v>
      </c>
      <c r="AR25" s="117">
        <v>238</v>
      </c>
      <c r="AS25" s="50">
        <v>179</v>
      </c>
      <c r="AT25" s="117">
        <v>443</v>
      </c>
      <c r="AU25" s="50">
        <v>483</v>
      </c>
      <c r="AV25" s="52" t="s">
        <v>11</v>
      </c>
      <c r="AW25" s="117">
        <v>459</v>
      </c>
      <c r="AX25" s="50">
        <v>375</v>
      </c>
      <c r="AY25" s="117">
        <v>506</v>
      </c>
      <c r="AZ25" s="50">
        <v>529</v>
      </c>
      <c r="BA25" s="117">
        <v>193</v>
      </c>
      <c r="BB25" s="50">
        <v>152</v>
      </c>
      <c r="BC25" s="117">
        <v>529</v>
      </c>
      <c r="BD25" s="50">
        <v>484</v>
      </c>
      <c r="BE25" s="117">
        <v>251</v>
      </c>
      <c r="BF25" s="50">
        <v>159</v>
      </c>
      <c r="BG25" s="52" t="s">
        <v>11</v>
      </c>
      <c r="BH25" s="117">
        <v>284</v>
      </c>
      <c r="BI25" s="50">
        <v>164</v>
      </c>
      <c r="BJ25" s="117">
        <v>461</v>
      </c>
      <c r="BK25" s="50">
        <v>745</v>
      </c>
      <c r="BL25" s="117">
        <v>46</v>
      </c>
      <c r="BM25" s="50">
        <v>77</v>
      </c>
      <c r="BN25" s="117">
        <v>1383</v>
      </c>
      <c r="BO25" s="50">
        <v>690</v>
      </c>
      <c r="BP25" s="117">
        <v>500</v>
      </c>
      <c r="BQ25" s="50">
        <v>544</v>
      </c>
      <c r="BR25" s="52" t="s">
        <v>11</v>
      </c>
      <c r="BS25" s="117">
        <v>745</v>
      </c>
      <c r="BT25" s="50">
        <v>496</v>
      </c>
      <c r="BU25" s="117">
        <v>989</v>
      </c>
      <c r="BV25" s="50">
        <v>624</v>
      </c>
      <c r="BW25" s="117">
        <v>2654</v>
      </c>
      <c r="BX25" s="50">
        <v>1227</v>
      </c>
      <c r="BY25" s="117">
        <v>1785</v>
      </c>
      <c r="BZ25" s="50">
        <v>972</v>
      </c>
      <c r="CA25" s="117">
        <v>0</v>
      </c>
      <c r="CB25" s="50">
        <v>267</v>
      </c>
      <c r="CC25" s="52" t="s">
        <v>11</v>
      </c>
      <c r="CD25" s="117">
        <v>674</v>
      </c>
      <c r="CE25" s="50">
        <v>377</v>
      </c>
      <c r="CF25" s="117">
        <v>744</v>
      </c>
      <c r="CG25" s="50">
        <v>676</v>
      </c>
      <c r="CH25" s="117">
        <v>1487</v>
      </c>
      <c r="CI25" s="50">
        <v>818</v>
      </c>
      <c r="CJ25" s="117">
        <v>1956</v>
      </c>
      <c r="CK25" s="50">
        <v>1244</v>
      </c>
      <c r="CL25" s="117">
        <v>0</v>
      </c>
      <c r="CM25" s="50">
        <v>267</v>
      </c>
      <c r="CN25" s="52" t="s">
        <v>11</v>
      </c>
      <c r="CO25" s="117">
        <v>425</v>
      </c>
      <c r="CP25" s="50">
        <v>515</v>
      </c>
      <c r="CQ25" s="117">
        <v>560</v>
      </c>
      <c r="CR25" s="50">
        <v>477</v>
      </c>
      <c r="CS25" s="117">
        <v>201</v>
      </c>
      <c r="CT25" s="50">
        <v>233</v>
      </c>
      <c r="CU25" s="117">
        <v>666</v>
      </c>
      <c r="CV25" s="50">
        <v>444</v>
      </c>
      <c r="CW25" s="117">
        <v>4405</v>
      </c>
      <c r="CX25" s="50">
        <v>1372</v>
      </c>
      <c r="CY25" s="52" t="s">
        <v>11</v>
      </c>
      <c r="CZ25" s="117">
        <v>288</v>
      </c>
      <c r="DA25" s="50">
        <v>321</v>
      </c>
      <c r="DB25" s="117">
        <v>0</v>
      </c>
      <c r="DC25" s="50">
        <v>267</v>
      </c>
      <c r="DD25" s="117">
        <v>3423</v>
      </c>
      <c r="DE25" s="50">
        <v>1434</v>
      </c>
      <c r="DF25" s="117">
        <v>3212</v>
      </c>
      <c r="DG25" s="50">
        <v>1603</v>
      </c>
      <c r="DH25" s="117">
        <v>0</v>
      </c>
      <c r="DI25" s="50">
        <v>267</v>
      </c>
      <c r="DJ25" s="52" t="s">
        <v>11</v>
      </c>
      <c r="DK25" s="117">
        <v>257</v>
      </c>
      <c r="DL25" s="50">
        <v>321</v>
      </c>
      <c r="DM25" s="117">
        <v>101</v>
      </c>
      <c r="DN25" s="50">
        <v>169</v>
      </c>
    </row>
    <row r="26" spans="1:118" x14ac:dyDescent="0.2">
      <c r="A26" s="52" t="s">
        <v>12</v>
      </c>
      <c r="B26" s="196">
        <f>INDEX($10:$10,1,MATCH($A26,$7:$7,0))-INDEX($E$12:$DN$77,MATCH($A26,$A$12:$A$77,0),MATCH($A26,$E$7:$DN$7,0))</f>
        <v>58672</v>
      </c>
      <c r="C26" s="196">
        <f t="shared" si="5"/>
        <v>75627</v>
      </c>
      <c r="D26" s="196">
        <f t="shared" si="6"/>
        <v>16955</v>
      </c>
      <c r="E26" s="117">
        <v>170</v>
      </c>
      <c r="F26" s="50">
        <v>202</v>
      </c>
      <c r="G26" s="117">
        <v>995</v>
      </c>
      <c r="H26" s="50">
        <v>704</v>
      </c>
      <c r="I26" s="117">
        <v>3178</v>
      </c>
      <c r="J26" s="50">
        <v>1408</v>
      </c>
      <c r="K26" s="117">
        <v>225</v>
      </c>
      <c r="L26" s="50">
        <v>267</v>
      </c>
      <c r="M26" s="117">
        <v>13537</v>
      </c>
      <c r="N26" s="50">
        <v>3236</v>
      </c>
      <c r="O26" s="52" t="s">
        <v>12</v>
      </c>
      <c r="P26" s="117">
        <v>3428</v>
      </c>
      <c r="Q26" s="50">
        <v>1342</v>
      </c>
      <c r="R26" s="117">
        <v>58</v>
      </c>
      <c r="S26" s="50">
        <v>114</v>
      </c>
      <c r="T26" s="117">
        <v>0</v>
      </c>
      <c r="U26" s="50">
        <v>253</v>
      </c>
      <c r="V26" s="117">
        <v>226</v>
      </c>
      <c r="W26" s="50">
        <v>222</v>
      </c>
      <c r="X26" s="117">
        <v>1428</v>
      </c>
      <c r="Y26" s="50">
        <v>654</v>
      </c>
      <c r="Z26" s="52" t="s">
        <v>12</v>
      </c>
      <c r="AA26" s="117">
        <v>111</v>
      </c>
      <c r="AB26" s="50">
        <v>134</v>
      </c>
      <c r="AC26" s="117">
        <v>786</v>
      </c>
      <c r="AD26" s="50">
        <v>554</v>
      </c>
      <c r="AE26" s="117">
        <v>227023</v>
      </c>
      <c r="AF26" s="50">
        <v>11559</v>
      </c>
      <c r="AG26" s="117">
        <v>607</v>
      </c>
      <c r="AH26" s="50">
        <v>402</v>
      </c>
      <c r="AI26" s="117">
        <v>86</v>
      </c>
      <c r="AJ26" s="50">
        <v>118</v>
      </c>
      <c r="AK26" s="52" t="s">
        <v>12</v>
      </c>
      <c r="AL26" s="117">
        <v>2416</v>
      </c>
      <c r="AM26" s="50">
        <v>2066</v>
      </c>
      <c r="AN26" s="117">
        <v>582</v>
      </c>
      <c r="AO26" s="50">
        <v>682</v>
      </c>
      <c r="AP26" s="117">
        <v>382</v>
      </c>
      <c r="AQ26" s="50">
        <v>505</v>
      </c>
      <c r="AR26" s="117">
        <v>93</v>
      </c>
      <c r="AS26" s="50">
        <v>160</v>
      </c>
      <c r="AT26" s="117">
        <v>83</v>
      </c>
      <c r="AU26" s="50">
        <v>135</v>
      </c>
      <c r="AV26" s="52" t="s">
        <v>12</v>
      </c>
      <c r="AW26" s="117">
        <v>177</v>
      </c>
      <c r="AX26" s="50">
        <v>231</v>
      </c>
      <c r="AY26" s="117">
        <v>0</v>
      </c>
      <c r="AZ26" s="50">
        <v>253</v>
      </c>
      <c r="BA26" s="117">
        <v>488</v>
      </c>
      <c r="BB26" s="50">
        <v>520</v>
      </c>
      <c r="BC26" s="117">
        <v>875</v>
      </c>
      <c r="BD26" s="50">
        <v>703</v>
      </c>
      <c r="BE26" s="117">
        <v>483</v>
      </c>
      <c r="BF26" s="50">
        <v>477</v>
      </c>
      <c r="BG26" s="52" t="s">
        <v>12</v>
      </c>
      <c r="BH26" s="117">
        <v>807</v>
      </c>
      <c r="BI26" s="50">
        <v>507</v>
      </c>
      <c r="BJ26" s="117">
        <v>3386</v>
      </c>
      <c r="BK26" s="50">
        <v>1480</v>
      </c>
      <c r="BL26" s="117">
        <v>162</v>
      </c>
      <c r="BM26" s="50">
        <v>183</v>
      </c>
      <c r="BN26" s="117">
        <v>3058</v>
      </c>
      <c r="BO26" s="50">
        <v>1083</v>
      </c>
      <c r="BP26" s="117">
        <v>471</v>
      </c>
      <c r="BQ26" s="50">
        <v>458</v>
      </c>
      <c r="BR26" s="52" t="s">
        <v>12</v>
      </c>
      <c r="BS26" s="117">
        <v>0</v>
      </c>
      <c r="BT26" s="50">
        <v>253</v>
      </c>
      <c r="BU26" s="117">
        <v>203</v>
      </c>
      <c r="BV26" s="50">
        <v>229</v>
      </c>
      <c r="BW26" s="117">
        <v>273</v>
      </c>
      <c r="BX26" s="50">
        <v>371</v>
      </c>
      <c r="BY26" s="117">
        <v>273</v>
      </c>
      <c r="BZ26" s="50">
        <v>326</v>
      </c>
      <c r="CA26" s="117">
        <v>247</v>
      </c>
      <c r="CB26" s="50">
        <v>245</v>
      </c>
      <c r="CC26" s="52" t="s">
        <v>12</v>
      </c>
      <c r="CD26" s="117">
        <v>1356</v>
      </c>
      <c r="CE26" s="50">
        <v>915</v>
      </c>
      <c r="CF26" s="117">
        <v>337</v>
      </c>
      <c r="CG26" s="50">
        <v>322</v>
      </c>
      <c r="CH26" s="117">
        <v>7136</v>
      </c>
      <c r="CI26" s="50">
        <v>1962</v>
      </c>
      <c r="CJ26" s="117">
        <v>585</v>
      </c>
      <c r="CK26" s="50">
        <v>461</v>
      </c>
      <c r="CL26" s="117">
        <v>0</v>
      </c>
      <c r="CM26" s="50">
        <v>253</v>
      </c>
      <c r="CN26" s="52" t="s">
        <v>12</v>
      </c>
      <c r="CO26" s="117">
        <v>6</v>
      </c>
      <c r="CP26" s="50">
        <v>11</v>
      </c>
      <c r="CQ26" s="117">
        <v>39</v>
      </c>
      <c r="CR26" s="50">
        <v>59</v>
      </c>
      <c r="CS26" s="117">
        <v>837</v>
      </c>
      <c r="CT26" s="50">
        <v>767</v>
      </c>
      <c r="CU26" s="117">
        <v>491</v>
      </c>
      <c r="CV26" s="50">
        <v>378</v>
      </c>
      <c r="CW26" s="117">
        <v>5042</v>
      </c>
      <c r="CX26" s="50">
        <v>2175</v>
      </c>
      <c r="CY26" s="52" t="s">
        <v>12</v>
      </c>
      <c r="CZ26" s="117">
        <v>5921</v>
      </c>
      <c r="DA26" s="50">
        <v>2007</v>
      </c>
      <c r="DB26" s="117">
        <v>0</v>
      </c>
      <c r="DC26" s="50">
        <v>253</v>
      </c>
      <c r="DD26" s="117">
        <v>952</v>
      </c>
      <c r="DE26" s="50">
        <v>687</v>
      </c>
      <c r="DF26" s="117">
        <v>12195</v>
      </c>
      <c r="DG26" s="50">
        <v>2712</v>
      </c>
      <c r="DH26" s="117">
        <v>70</v>
      </c>
      <c r="DI26" s="50">
        <v>131</v>
      </c>
      <c r="DJ26" s="52" t="s">
        <v>12</v>
      </c>
      <c r="DK26" s="117">
        <v>319</v>
      </c>
      <c r="DL26" s="50">
        <v>232</v>
      </c>
      <c r="DM26" s="117">
        <v>1047</v>
      </c>
      <c r="DN26" s="50">
        <v>674</v>
      </c>
    </row>
    <row r="27" spans="1:118" x14ac:dyDescent="0.2">
      <c r="A27" s="52" t="s">
        <v>13</v>
      </c>
      <c r="B27" s="196">
        <f>INDEX($10:$10,1,MATCH($A27,$7:$7,0))-INDEX($E$12:$DN$77,MATCH($A27,$A$12:$A$77,0),MATCH($A27,$E$7:$DN$7,0))</f>
        <v>323308</v>
      </c>
      <c r="C27" s="196">
        <f t="shared" si="5"/>
        <v>238067</v>
      </c>
      <c r="D27" s="196">
        <f t="shared" si="6"/>
        <v>-85241</v>
      </c>
      <c r="E27" s="117">
        <v>1286</v>
      </c>
      <c r="F27" s="50">
        <v>571</v>
      </c>
      <c r="G27" s="117">
        <v>1742</v>
      </c>
      <c r="H27" s="50">
        <v>1211</v>
      </c>
      <c r="I27" s="117">
        <v>5924</v>
      </c>
      <c r="J27" s="50">
        <v>1472</v>
      </c>
      <c r="K27" s="117">
        <v>2309</v>
      </c>
      <c r="L27" s="50">
        <v>1434</v>
      </c>
      <c r="M27" s="117">
        <v>15322</v>
      </c>
      <c r="N27" s="50">
        <v>3435</v>
      </c>
      <c r="O27" s="52" t="s">
        <v>13</v>
      </c>
      <c r="P27" s="117">
        <v>5901</v>
      </c>
      <c r="Q27" s="50">
        <v>1546</v>
      </c>
      <c r="R27" s="117">
        <v>2771</v>
      </c>
      <c r="S27" s="50">
        <v>1234</v>
      </c>
      <c r="T27" s="117">
        <v>460</v>
      </c>
      <c r="U27" s="50">
        <v>517</v>
      </c>
      <c r="V27" s="117">
        <v>1596</v>
      </c>
      <c r="W27" s="50">
        <v>1468</v>
      </c>
      <c r="X27" s="117">
        <v>17271</v>
      </c>
      <c r="Y27" s="50">
        <v>3280</v>
      </c>
      <c r="Z27" s="52" t="s">
        <v>13</v>
      </c>
      <c r="AA27" s="117">
        <v>3854</v>
      </c>
      <c r="AB27" s="50">
        <v>1249</v>
      </c>
      <c r="AC27" s="117">
        <v>1609</v>
      </c>
      <c r="AD27" s="50">
        <v>688</v>
      </c>
      <c r="AE27" s="117">
        <v>2069</v>
      </c>
      <c r="AF27" s="50">
        <v>1588</v>
      </c>
      <c r="AG27" s="117">
        <v>1662179</v>
      </c>
      <c r="AH27" s="50">
        <v>36079</v>
      </c>
      <c r="AI27" s="117">
        <v>20749</v>
      </c>
      <c r="AJ27" s="50">
        <v>3308</v>
      </c>
      <c r="AK27" s="52" t="s">
        <v>13</v>
      </c>
      <c r="AL27" s="117">
        <v>7544</v>
      </c>
      <c r="AM27" s="50">
        <v>1746</v>
      </c>
      <c r="AN27" s="117">
        <v>3225</v>
      </c>
      <c r="AO27" s="50">
        <v>1155</v>
      </c>
      <c r="AP27" s="117">
        <v>4288</v>
      </c>
      <c r="AQ27" s="50">
        <v>1356</v>
      </c>
      <c r="AR27" s="117">
        <v>2956</v>
      </c>
      <c r="AS27" s="50">
        <v>1038</v>
      </c>
      <c r="AT27" s="117">
        <v>308</v>
      </c>
      <c r="AU27" s="50">
        <v>330</v>
      </c>
      <c r="AV27" s="52" t="s">
        <v>13</v>
      </c>
      <c r="AW27" s="117">
        <v>2936</v>
      </c>
      <c r="AX27" s="50">
        <v>1131</v>
      </c>
      <c r="AY27" s="117">
        <v>2317</v>
      </c>
      <c r="AZ27" s="50">
        <v>795</v>
      </c>
      <c r="BA27" s="117">
        <v>14740</v>
      </c>
      <c r="BB27" s="50">
        <v>2824</v>
      </c>
      <c r="BC27" s="117">
        <v>5186</v>
      </c>
      <c r="BD27" s="50">
        <v>1660</v>
      </c>
      <c r="BE27" s="117">
        <v>2390</v>
      </c>
      <c r="BF27" s="50">
        <v>878</v>
      </c>
      <c r="BG27" s="52" t="s">
        <v>13</v>
      </c>
      <c r="BH27" s="117">
        <v>17787</v>
      </c>
      <c r="BI27" s="50">
        <v>3074</v>
      </c>
      <c r="BJ27" s="117">
        <v>265</v>
      </c>
      <c r="BK27" s="50">
        <v>274</v>
      </c>
      <c r="BL27" s="117">
        <v>1624</v>
      </c>
      <c r="BM27" s="50">
        <v>673</v>
      </c>
      <c r="BN27" s="117">
        <v>2075</v>
      </c>
      <c r="BO27" s="50">
        <v>816</v>
      </c>
      <c r="BP27" s="117">
        <v>297</v>
      </c>
      <c r="BQ27" s="50">
        <v>381</v>
      </c>
      <c r="BR27" s="52" t="s">
        <v>13</v>
      </c>
      <c r="BS27" s="117">
        <v>3058</v>
      </c>
      <c r="BT27" s="50">
        <v>1134</v>
      </c>
      <c r="BU27" s="117">
        <v>865</v>
      </c>
      <c r="BV27" s="50">
        <v>565</v>
      </c>
      <c r="BW27" s="117">
        <v>7523</v>
      </c>
      <c r="BX27" s="50">
        <v>1814</v>
      </c>
      <c r="BY27" s="117">
        <v>4031</v>
      </c>
      <c r="BZ27" s="50">
        <v>1632</v>
      </c>
      <c r="CA27" s="117">
        <v>324</v>
      </c>
      <c r="CB27" s="50">
        <v>261</v>
      </c>
      <c r="CC27" s="52" t="s">
        <v>13</v>
      </c>
      <c r="CD27" s="117">
        <v>7612</v>
      </c>
      <c r="CE27" s="50">
        <v>2544</v>
      </c>
      <c r="CF27" s="117">
        <v>1104</v>
      </c>
      <c r="CG27" s="50">
        <v>633</v>
      </c>
      <c r="CH27" s="117">
        <v>1709</v>
      </c>
      <c r="CI27" s="50">
        <v>1392</v>
      </c>
      <c r="CJ27" s="117">
        <v>4369</v>
      </c>
      <c r="CK27" s="50">
        <v>1766</v>
      </c>
      <c r="CL27" s="117">
        <v>3157</v>
      </c>
      <c r="CM27" s="50">
        <v>2732</v>
      </c>
      <c r="CN27" s="52" t="s">
        <v>13</v>
      </c>
      <c r="CO27" s="117">
        <v>423</v>
      </c>
      <c r="CP27" s="50">
        <v>536</v>
      </c>
      <c r="CQ27" s="117">
        <v>2620</v>
      </c>
      <c r="CR27" s="50">
        <v>1128</v>
      </c>
      <c r="CS27" s="117">
        <v>372</v>
      </c>
      <c r="CT27" s="50">
        <v>403</v>
      </c>
      <c r="CU27" s="117">
        <v>5164</v>
      </c>
      <c r="CV27" s="50">
        <v>1546</v>
      </c>
      <c r="CW27" s="117">
        <v>14431</v>
      </c>
      <c r="CX27" s="50">
        <v>3775</v>
      </c>
      <c r="CY27" s="52" t="s">
        <v>13</v>
      </c>
      <c r="CZ27" s="117">
        <v>723</v>
      </c>
      <c r="DA27" s="50">
        <v>501</v>
      </c>
      <c r="DB27" s="117">
        <v>546</v>
      </c>
      <c r="DC27" s="50">
        <v>495</v>
      </c>
      <c r="DD27" s="117">
        <v>6401</v>
      </c>
      <c r="DE27" s="50">
        <v>2306</v>
      </c>
      <c r="DF27" s="117">
        <v>5358</v>
      </c>
      <c r="DG27" s="50">
        <v>1794</v>
      </c>
      <c r="DH27" s="117">
        <v>637</v>
      </c>
      <c r="DI27" s="50">
        <v>359</v>
      </c>
      <c r="DJ27" s="52" t="s">
        <v>13</v>
      </c>
      <c r="DK27" s="117">
        <v>16802</v>
      </c>
      <c r="DL27" s="50">
        <v>2790</v>
      </c>
      <c r="DM27" s="117">
        <v>37</v>
      </c>
      <c r="DN27" s="50">
        <v>64</v>
      </c>
    </row>
    <row r="28" spans="1:118" x14ac:dyDescent="0.2">
      <c r="A28" s="52" t="s">
        <v>14</v>
      </c>
      <c r="B28" s="196">
        <f>INDEX($10:$10,1,MATCH($A28,$7:$7,0))-INDEX($E$12:$DN$77,MATCH($A28,$A$12:$A$77,0),MATCH($A28,$E$7:$DN$7,0))</f>
        <v>151391</v>
      </c>
      <c r="C28" s="196">
        <f t="shared" si="5"/>
        <v>161066</v>
      </c>
      <c r="D28" s="196">
        <f t="shared" si="6"/>
        <v>9675</v>
      </c>
      <c r="E28" s="117">
        <v>1551</v>
      </c>
      <c r="F28" s="50">
        <v>1289</v>
      </c>
      <c r="G28" s="117">
        <v>130</v>
      </c>
      <c r="H28" s="50">
        <v>174</v>
      </c>
      <c r="I28" s="117">
        <v>2434</v>
      </c>
      <c r="J28" s="50">
        <v>1080</v>
      </c>
      <c r="K28" s="117">
        <v>1201</v>
      </c>
      <c r="L28" s="50">
        <v>780</v>
      </c>
      <c r="M28" s="117">
        <v>7374</v>
      </c>
      <c r="N28" s="50">
        <v>2247</v>
      </c>
      <c r="O28" s="52" t="s">
        <v>14</v>
      </c>
      <c r="P28" s="117">
        <v>1277</v>
      </c>
      <c r="Q28" s="50">
        <v>406</v>
      </c>
      <c r="R28" s="117">
        <v>967</v>
      </c>
      <c r="S28" s="50">
        <v>561</v>
      </c>
      <c r="T28" s="117">
        <v>180</v>
      </c>
      <c r="U28" s="50">
        <v>171</v>
      </c>
      <c r="V28" s="117">
        <v>0</v>
      </c>
      <c r="W28" s="50">
        <v>263</v>
      </c>
      <c r="X28" s="117">
        <v>10469</v>
      </c>
      <c r="Y28" s="50">
        <v>2456</v>
      </c>
      <c r="Z28" s="52" t="s">
        <v>14</v>
      </c>
      <c r="AA28" s="117">
        <v>4010</v>
      </c>
      <c r="AB28" s="50">
        <v>1665</v>
      </c>
      <c r="AC28" s="117">
        <v>559</v>
      </c>
      <c r="AD28" s="50">
        <v>488</v>
      </c>
      <c r="AE28" s="117">
        <v>363</v>
      </c>
      <c r="AF28" s="50">
        <v>436</v>
      </c>
      <c r="AG28" s="117">
        <v>34027</v>
      </c>
      <c r="AH28" s="50">
        <v>4860</v>
      </c>
      <c r="AI28" s="117">
        <v>884452</v>
      </c>
      <c r="AJ28" s="50">
        <v>21803</v>
      </c>
      <c r="AK28" s="52" t="s">
        <v>14</v>
      </c>
      <c r="AL28" s="117">
        <v>1679</v>
      </c>
      <c r="AM28" s="50">
        <v>715</v>
      </c>
      <c r="AN28" s="117">
        <v>881</v>
      </c>
      <c r="AO28" s="50">
        <v>635</v>
      </c>
      <c r="AP28" s="117">
        <v>11572</v>
      </c>
      <c r="AQ28" s="50">
        <v>2752</v>
      </c>
      <c r="AR28" s="117">
        <v>2506</v>
      </c>
      <c r="AS28" s="50">
        <v>1194</v>
      </c>
      <c r="AT28" s="117">
        <v>0</v>
      </c>
      <c r="AU28" s="50">
        <v>263</v>
      </c>
      <c r="AV28" s="52" t="s">
        <v>14</v>
      </c>
      <c r="AW28" s="117">
        <v>1417</v>
      </c>
      <c r="AX28" s="50">
        <v>709</v>
      </c>
      <c r="AY28" s="117">
        <v>955</v>
      </c>
      <c r="AZ28" s="50">
        <v>549</v>
      </c>
      <c r="BA28" s="117">
        <v>14603</v>
      </c>
      <c r="BB28" s="50">
        <v>2470</v>
      </c>
      <c r="BC28" s="117">
        <v>997</v>
      </c>
      <c r="BD28" s="50">
        <v>575</v>
      </c>
      <c r="BE28" s="117">
        <v>1365</v>
      </c>
      <c r="BF28" s="50">
        <v>1035</v>
      </c>
      <c r="BG28" s="52" t="s">
        <v>14</v>
      </c>
      <c r="BH28" s="117">
        <v>3904</v>
      </c>
      <c r="BI28" s="50">
        <v>1894</v>
      </c>
      <c r="BJ28" s="117">
        <v>417</v>
      </c>
      <c r="BK28" s="50">
        <v>671</v>
      </c>
      <c r="BL28" s="117">
        <v>985</v>
      </c>
      <c r="BM28" s="50">
        <v>636</v>
      </c>
      <c r="BN28" s="117">
        <v>716</v>
      </c>
      <c r="BO28" s="50">
        <v>559</v>
      </c>
      <c r="BP28" s="117">
        <v>145</v>
      </c>
      <c r="BQ28" s="50">
        <v>258</v>
      </c>
      <c r="BR28" s="52" t="s">
        <v>14</v>
      </c>
      <c r="BS28" s="117">
        <v>921</v>
      </c>
      <c r="BT28" s="50">
        <v>414</v>
      </c>
      <c r="BU28" s="117">
        <v>420</v>
      </c>
      <c r="BV28" s="50">
        <v>486</v>
      </c>
      <c r="BW28" s="117">
        <v>3166</v>
      </c>
      <c r="BX28" s="50">
        <v>1167</v>
      </c>
      <c r="BY28" s="117">
        <v>4265</v>
      </c>
      <c r="BZ28" s="50">
        <v>1590</v>
      </c>
      <c r="CA28" s="117">
        <v>139</v>
      </c>
      <c r="CB28" s="50">
        <v>139</v>
      </c>
      <c r="CC28" s="52" t="s">
        <v>14</v>
      </c>
      <c r="CD28" s="117">
        <v>12861</v>
      </c>
      <c r="CE28" s="50">
        <v>2189</v>
      </c>
      <c r="CF28" s="117">
        <v>749</v>
      </c>
      <c r="CG28" s="50">
        <v>621</v>
      </c>
      <c r="CH28" s="117">
        <v>671</v>
      </c>
      <c r="CI28" s="50">
        <v>354</v>
      </c>
      <c r="CJ28" s="117">
        <v>2764</v>
      </c>
      <c r="CK28" s="50">
        <v>997</v>
      </c>
      <c r="CL28" s="117">
        <v>56</v>
      </c>
      <c r="CM28" s="50">
        <v>95</v>
      </c>
      <c r="CN28" s="52" t="s">
        <v>14</v>
      </c>
      <c r="CO28" s="117">
        <v>0</v>
      </c>
      <c r="CP28" s="50">
        <v>263</v>
      </c>
      <c r="CQ28" s="117">
        <v>1420</v>
      </c>
      <c r="CR28" s="50">
        <v>789</v>
      </c>
      <c r="CS28" s="117">
        <v>255</v>
      </c>
      <c r="CT28" s="50">
        <v>281</v>
      </c>
      <c r="CU28" s="117">
        <v>3725</v>
      </c>
      <c r="CV28" s="50">
        <v>1395</v>
      </c>
      <c r="CW28" s="117">
        <v>10493</v>
      </c>
      <c r="CX28" s="50">
        <v>2578</v>
      </c>
      <c r="CY28" s="52" t="s">
        <v>14</v>
      </c>
      <c r="CZ28" s="117">
        <v>2951</v>
      </c>
      <c r="DA28" s="50">
        <v>2077</v>
      </c>
      <c r="DB28" s="117">
        <v>62</v>
      </c>
      <c r="DC28" s="50">
        <v>101</v>
      </c>
      <c r="DD28" s="117">
        <v>2400</v>
      </c>
      <c r="DE28" s="50">
        <v>963</v>
      </c>
      <c r="DF28" s="117">
        <v>2066</v>
      </c>
      <c r="DG28" s="50">
        <v>1246</v>
      </c>
      <c r="DH28" s="117">
        <v>699</v>
      </c>
      <c r="DI28" s="50">
        <v>443</v>
      </c>
      <c r="DJ28" s="52" t="s">
        <v>14</v>
      </c>
      <c r="DK28" s="117">
        <v>4237</v>
      </c>
      <c r="DL28" s="50">
        <v>2133</v>
      </c>
      <c r="DM28" s="117">
        <v>62</v>
      </c>
      <c r="DN28" s="50">
        <v>102</v>
      </c>
    </row>
    <row r="29" spans="1:118" x14ac:dyDescent="0.2">
      <c r="A29" s="52"/>
      <c r="B29" s="52"/>
      <c r="C29" s="52"/>
      <c r="D29" s="52"/>
      <c r="E29" s="117"/>
      <c r="F29" s="50"/>
      <c r="G29" s="117"/>
      <c r="H29" s="50"/>
      <c r="I29" s="117"/>
      <c r="J29" s="50"/>
      <c r="K29" s="117"/>
      <c r="L29" s="50"/>
      <c r="M29" s="117"/>
      <c r="N29" s="50"/>
      <c r="O29" s="52"/>
      <c r="P29" s="117"/>
      <c r="Q29" s="50"/>
      <c r="R29" s="117"/>
      <c r="S29" s="50"/>
      <c r="T29" s="117"/>
      <c r="U29" s="50"/>
      <c r="V29" s="117"/>
      <c r="W29" s="50"/>
      <c r="X29" s="117"/>
      <c r="Y29" s="50"/>
      <c r="Z29" s="52"/>
      <c r="AA29" s="117"/>
      <c r="AB29" s="50"/>
      <c r="AC29" s="117"/>
      <c r="AD29" s="50"/>
      <c r="AE29" s="117"/>
      <c r="AF29" s="50"/>
      <c r="AG29" s="117"/>
      <c r="AH29" s="50"/>
      <c r="AI29" s="117"/>
      <c r="AJ29" s="50"/>
      <c r="AK29" s="52"/>
      <c r="AL29" s="117"/>
      <c r="AM29" s="50"/>
      <c r="AN29" s="117"/>
      <c r="AO29" s="50"/>
      <c r="AP29" s="117"/>
      <c r="AQ29" s="50"/>
      <c r="AR29" s="117"/>
      <c r="AS29" s="50"/>
      <c r="AT29" s="117"/>
      <c r="AU29" s="50"/>
      <c r="AV29" s="52"/>
      <c r="AW29" s="117"/>
      <c r="AX29" s="50"/>
      <c r="AY29" s="117"/>
      <c r="AZ29" s="50"/>
      <c r="BA29" s="117"/>
      <c r="BB29" s="50"/>
      <c r="BC29" s="117"/>
      <c r="BD29" s="50"/>
      <c r="BE29" s="117"/>
      <c r="BF29" s="50"/>
      <c r="BG29" s="52"/>
      <c r="BH29" s="117"/>
      <c r="BI29" s="50"/>
      <c r="BJ29" s="117"/>
      <c r="BK29" s="50"/>
      <c r="BL29" s="117"/>
      <c r="BM29" s="50"/>
      <c r="BN29" s="117"/>
      <c r="BO29" s="50"/>
      <c r="BP29" s="117"/>
      <c r="BQ29" s="50"/>
      <c r="BR29" s="52"/>
      <c r="BS29" s="117"/>
      <c r="BT29" s="50"/>
      <c r="BU29" s="117"/>
      <c r="BV29" s="50"/>
      <c r="BW29" s="117"/>
      <c r="BX29" s="50"/>
      <c r="BY29" s="117"/>
      <c r="BZ29" s="50"/>
      <c r="CA29" s="117"/>
      <c r="CB29" s="50"/>
      <c r="CC29" s="52"/>
      <c r="CD29" s="117"/>
      <c r="CE29" s="50"/>
      <c r="CF29" s="117"/>
      <c r="CG29" s="50"/>
      <c r="CH29" s="117"/>
      <c r="CI29" s="50"/>
      <c r="CJ29" s="117"/>
      <c r="CK29" s="50"/>
      <c r="CL29" s="117"/>
      <c r="CM29" s="50"/>
      <c r="CN29" s="52"/>
      <c r="CO29" s="117"/>
      <c r="CP29" s="50"/>
      <c r="CQ29" s="117"/>
      <c r="CR29" s="50"/>
      <c r="CS29" s="117"/>
      <c r="CT29" s="50"/>
      <c r="CU29" s="117"/>
      <c r="CV29" s="50"/>
      <c r="CW29" s="117"/>
      <c r="CX29" s="50"/>
      <c r="CY29" s="52"/>
      <c r="CZ29" s="117"/>
      <c r="DA29" s="50"/>
      <c r="DB29" s="117"/>
      <c r="DC29" s="50"/>
      <c r="DD29" s="117"/>
      <c r="DE29" s="50"/>
      <c r="DF29" s="117"/>
      <c r="DG29" s="50"/>
      <c r="DH29" s="117"/>
      <c r="DI29" s="50"/>
      <c r="DJ29" s="52"/>
      <c r="DK29" s="117"/>
      <c r="DL29" s="50"/>
      <c r="DM29" s="117"/>
      <c r="DN29" s="50"/>
    </row>
    <row r="30" spans="1:118" x14ac:dyDescent="0.2">
      <c r="A30" s="52" t="s">
        <v>15</v>
      </c>
      <c r="B30" s="196">
        <f>INDEX($10:$10,1,MATCH($A30,$7:$7,0))-INDEX($E$12:$DN$77,MATCH($A30,$A$12:$A$77,0),MATCH($A30,$E$7:$DN$7,0))</f>
        <v>76483</v>
      </c>
      <c r="C30" s="196">
        <f t="shared" ref="C30:C34" si="7">SUM(E30,G30,I30,K30,M30,P30,R30,T30,V30,X30,AA30,AC30,AE30,AG30,AI30,AL30,AN30,AP30,AR30,AT30,AW30,AY30,BA30,BC30,BE30,BH30,BJ30,BL30,BN30,BP30,BS30,BU30,BW30,BY30,CA30,CD30,CF30,CH30,CJ30,CL30,CO30,CQ30,CS30,CU30,CW30,CZ30,DB30,DD30,DF30,DH30,DK30,DM30)-INDEX($E$12:$DN$77,MATCH($A30,$A$12:$A$77,0),MATCH($A30,$E$7:$DN$7,0))</f>
        <v>86883</v>
      </c>
      <c r="D30" s="196">
        <f t="shared" ref="D30:D34" si="8">C30-B30</f>
        <v>10400</v>
      </c>
      <c r="E30" s="117">
        <v>740</v>
      </c>
      <c r="F30" s="50">
        <v>462</v>
      </c>
      <c r="G30" s="117">
        <v>109</v>
      </c>
      <c r="H30" s="50">
        <v>162</v>
      </c>
      <c r="I30" s="117">
        <v>1702</v>
      </c>
      <c r="J30" s="50">
        <v>746</v>
      </c>
      <c r="K30" s="117">
        <v>675</v>
      </c>
      <c r="L30" s="50">
        <v>573</v>
      </c>
      <c r="M30" s="117">
        <v>6764</v>
      </c>
      <c r="N30" s="50">
        <v>2173</v>
      </c>
      <c r="O30" s="52" t="s">
        <v>15</v>
      </c>
      <c r="P30" s="117">
        <v>1893</v>
      </c>
      <c r="Q30" s="50">
        <v>1016</v>
      </c>
      <c r="R30" s="117">
        <v>248</v>
      </c>
      <c r="S30" s="50">
        <v>248</v>
      </c>
      <c r="T30" s="117">
        <v>153</v>
      </c>
      <c r="U30" s="50">
        <v>183</v>
      </c>
      <c r="V30" s="117">
        <v>65</v>
      </c>
      <c r="W30" s="50">
        <v>108</v>
      </c>
      <c r="X30" s="117">
        <v>2483</v>
      </c>
      <c r="Y30" s="50">
        <v>990</v>
      </c>
      <c r="Z30" s="52" t="s">
        <v>15</v>
      </c>
      <c r="AA30" s="117">
        <v>503</v>
      </c>
      <c r="AB30" s="50">
        <v>571</v>
      </c>
      <c r="AC30" s="117">
        <v>65</v>
      </c>
      <c r="AD30" s="50">
        <v>107</v>
      </c>
      <c r="AE30" s="117">
        <v>328</v>
      </c>
      <c r="AF30" s="50">
        <v>351</v>
      </c>
      <c r="AG30" s="117">
        <v>12255</v>
      </c>
      <c r="AH30" s="50">
        <v>2504</v>
      </c>
      <c r="AI30" s="117">
        <v>2862</v>
      </c>
      <c r="AJ30" s="50">
        <v>900</v>
      </c>
      <c r="AK30" s="52" t="s">
        <v>15</v>
      </c>
      <c r="AL30" s="117">
        <v>412459</v>
      </c>
      <c r="AM30" s="50">
        <v>13865</v>
      </c>
      <c r="AN30" s="117">
        <v>3075</v>
      </c>
      <c r="AO30" s="50">
        <v>1265</v>
      </c>
      <c r="AP30" s="117">
        <v>151</v>
      </c>
      <c r="AQ30" s="50">
        <v>239</v>
      </c>
      <c r="AR30" s="117">
        <v>1299</v>
      </c>
      <c r="AS30" s="50">
        <v>1146</v>
      </c>
      <c r="AT30" s="117">
        <v>179</v>
      </c>
      <c r="AU30" s="50">
        <v>169</v>
      </c>
      <c r="AV30" s="52" t="s">
        <v>15</v>
      </c>
      <c r="AW30" s="117">
        <v>675</v>
      </c>
      <c r="AX30" s="50">
        <v>522</v>
      </c>
      <c r="AY30" s="117">
        <v>129</v>
      </c>
      <c r="AZ30" s="50">
        <v>121</v>
      </c>
      <c r="BA30" s="117">
        <v>2595</v>
      </c>
      <c r="BB30" s="50">
        <v>1455</v>
      </c>
      <c r="BC30" s="117">
        <v>7368</v>
      </c>
      <c r="BD30" s="50">
        <v>1381</v>
      </c>
      <c r="BE30" s="117">
        <v>832</v>
      </c>
      <c r="BF30" s="50">
        <v>917</v>
      </c>
      <c r="BG30" s="52" t="s">
        <v>15</v>
      </c>
      <c r="BH30" s="117">
        <v>6410</v>
      </c>
      <c r="BI30" s="50">
        <v>1835</v>
      </c>
      <c r="BJ30" s="117">
        <v>95</v>
      </c>
      <c r="BK30" s="50">
        <v>109</v>
      </c>
      <c r="BL30" s="117">
        <v>8648</v>
      </c>
      <c r="BM30" s="50">
        <v>1920</v>
      </c>
      <c r="BN30" s="117">
        <v>1013</v>
      </c>
      <c r="BO30" s="50">
        <v>1030</v>
      </c>
      <c r="BP30" s="117">
        <v>47</v>
      </c>
      <c r="BQ30" s="50">
        <v>83</v>
      </c>
      <c r="BR30" s="52" t="s">
        <v>15</v>
      </c>
      <c r="BS30" s="117">
        <v>106</v>
      </c>
      <c r="BT30" s="50">
        <v>98</v>
      </c>
      <c r="BU30" s="117">
        <v>563</v>
      </c>
      <c r="BV30" s="50">
        <v>602</v>
      </c>
      <c r="BW30" s="117">
        <v>686</v>
      </c>
      <c r="BX30" s="50">
        <v>389</v>
      </c>
      <c r="BY30" s="117">
        <v>838</v>
      </c>
      <c r="BZ30" s="50">
        <v>620</v>
      </c>
      <c r="CA30" s="117">
        <v>390</v>
      </c>
      <c r="CB30" s="50">
        <v>430</v>
      </c>
      <c r="CC30" s="52" t="s">
        <v>15</v>
      </c>
      <c r="CD30" s="117">
        <v>1869</v>
      </c>
      <c r="CE30" s="50">
        <v>920</v>
      </c>
      <c r="CF30" s="117">
        <v>1040</v>
      </c>
      <c r="CG30" s="50">
        <v>500</v>
      </c>
      <c r="CH30" s="117">
        <v>1557</v>
      </c>
      <c r="CI30" s="50">
        <v>911</v>
      </c>
      <c r="CJ30" s="117">
        <v>560</v>
      </c>
      <c r="CK30" s="50">
        <v>403</v>
      </c>
      <c r="CL30" s="117">
        <v>59</v>
      </c>
      <c r="CM30" s="50">
        <v>97</v>
      </c>
      <c r="CN30" s="52" t="s">
        <v>15</v>
      </c>
      <c r="CO30" s="117">
        <v>0</v>
      </c>
      <c r="CP30" s="50">
        <v>221</v>
      </c>
      <c r="CQ30" s="117">
        <v>327</v>
      </c>
      <c r="CR30" s="50">
        <v>259</v>
      </c>
      <c r="CS30" s="117">
        <v>2330</v>
      </c>
      <c r="CT30" s="50">
        <v>769</v>
      </c>
      <c r="CU30" s="117">
        <v>806</v>
      </c>
      <c r="CV30" s="50">
        <v>499</v>
      </c>
      <c r="CW30" s="117">
        <v>4997</v>
      </c>
      <c r="CX30" s="50">
        <v>2060</v>
      </c>
      <c r="CY30" s="52" t="s">
        <v>15</v>
      </c>
      <c r="CZ30" s="117">
        <v>841</v>
      </c>
      <c r="DA30" s="50">
        <v>578</v>
      </c>
      <c r="DB30" s="117">
        <v>0</v>
      </c>
      <c r="DC30" s="50">
        <v>221</v>
      </c>
      <c r="DD30" s="117">
        <v>1289</v>
      </c>
      <c r="DE30" s="50">
        <v>741</v>
      </c>
      <c r="DF30" s="117">
        <v>676</v>
      </c>
      <c r="DG30" s="50">
        <v>415</v>
      </c>
      <c r="DH30" s="117">
        <v>133</v>
      </c>
      <c r="DI30" s="50">
        <v>116</v>
      </c>
      <c r="DJ30" s="52" t="s">
        <v>15</v>
      </c>
      <c r="DK30" s="117">
        <v>3953</v>
      </c>
      <c r="DL30" s="50">
        <v>1113</v>
      </c>
      <c r="DM30" s="117">
        <v>502</v>
      </c>
      <c r="DN30" s="50">
        <v>400</v>
      </c>
    </row>
    <row r="31" spans="1:118" x14ac:dyDescent="0.2">
      <c r="A31" s="52" t="s">
        <v>16</v>
      </c>
      <c r="B31" s="196">
        <f>INDEX($10:$10,1,MATCH($A31,$7:$7,0))-INDEX($E$12:$DN$77,MATCH($A31,$A$12:$A$77,0),MATCH($A31,$E$7:$DN$7,0))</f>
        <v>87436</v>
      </c>
      <c r="C31" s="196">
        <f t="shared" si="7"/>
        <v>108039</v>
      </c>
      <c r="D31" s="196">
        <f t="shared" si="8"/>
        <v>20603</v>
      </c>
      <c r="E31" s="117">
        <v>938</v>
      </c>
      <c r="F31" s="50">
        <v>788</v>
      </c>
      <c r="G31" s="117">
        <v>412</v>
      </c>
      <c r="H31" s="50">
        <v>381</v>
      </c>
      <c r="I31" s="117">
        <v>1695</v>
      </c>
      <c r="J31" s="50">
        <v>842</v>
      </c>
      <c r="K31" s="117">
        <v>2495</v>
      </c>
      <c r="L31" s="50">
        <v>1456</v>
      </c>
      <c r="M31" s="117">
        <v>8150</v>
      </c>
      <c r="N31" s="50">
        <v>2460</v>
      </c>
      <c r="O31" s="52" t="s">
        <v>16</v>
      </c>
      <c r="P31" s="117">
        <v>6752</v>
      </c>
      <c r="Q31" s="50">
        <v>2014</v>
      </c>
      <c r="R31" s="117">
        <v>190</v>
      </c>
      <c r="S31" s="50">
        <v>211</v>
      </c>
      <c r="T31" s="117">
        <v>779</v>
      </c>
      <c r="U31" s="50">
        <v>1262</v>
      </c>
      <c r="V31" s="117">
        <v>96</v>
      </c>
      <c r="W31" s="50">
        <v>164</v>
      </c>
      <c r="X31" s="117">
        <v>2290</v>
      </c>
      <c r="Y31" s="50">
        <v>862</v>
      </c>
      <c r="Z31" s="52" t="s">
        <v>16</v>
      </c>
      <c r="AA31" s="117">
        <v>3130</v>
      </c>
      <c r="AB31" s="50">
        <v>1506</v>
      </c>
      <c r="AC31" s="117">
        <v>237</v>
      </c>
      <c r="AD31" s="50">
        <v>232</v>
      </c>
      <c r="AE31" s="117">
        <v>43</v>
      </c>
      <c r="AF31" s="50">
        <v>57</v>
      </c>
      <c r="AG31" s="117">
        <v>2374</v>
      </c>
      <c r="AH31" s="50">
        <v>1011</v>
      </c>
      <c r="AI31" s="117">
        <v>994</v>
      </c>
      <c r="AJ31" s="50">
        <v>555</v>
      </c>
      <c r="AK31" s="52" t="s">
        <v>16</v>
      </c>
      <c r="AL31" s="117">
        <v>2515</v>
      </c>
      <c r="AM31" s="50">
        <v>1388</v>
      </c>
      <c r="AN31" s="117">
        <v>401500</v>
      </c>
      <c r="AO31" s="50">
        <v>15698</v>
      </c>
      <c r="AP31" s="117">
        <v>1289</v>
      </c>
      <c r="AQ31" s="50">
        <v>674</v>
      </c>
      <c r="AR31" s="117">
        <v>1425</v>
      </c>
      <c r="AS31" s="50">
        <v>851</v>
      </c>
      <c r="AT31" s="117">
        <v>190</v>
      </c>
      <c r="AU31" s="50">
        <v>298</v>
      </c>
      <c r="AV31" s="52" t="s">
        <v>16</v>
      </c>
      <c r="AW31" s="117">
        <v>462</v>
      </c>
      <c r="AX31" s="50">
        <v>399</v>
      </c>
      <c r="AY31" s="117">
        <v>402</v>
      </c>
      <c r="AZ31" s="50">
        <v>410</v>
      </c>
      <c r="BA31" s="117">
        <v>741</v>
      </c>
      <c r="BB31" s="50">
        <v>337</v>
      </c>
      <c r="BC31" s="117">
        <v>1136</v>
      </c>
      <c r="BD31" s="50">
        <v>547</v>
      </c>
      <c r="BE31" s="117">
        <v>676</v>
      </c>
      <c r="BF31" s="50">
        <v>458</v>
      </c>
      <c r="BG31" s="52" t="s">
        <v>16</v>
      </c>
      <c r="BH31" s="117">
        <v>27468</v>
      </c>
      <c r="BI31" s="50">
        <v>4019</v>
      </c>
      <c r="BJ31" s="117">
        <v>570</v>
      </c>
      <c r="BK31" s="50">
        <v>467</v>
      </c>
      <c r="BL31" s="117">
        <v>3533</v>
      </c>
      <c r="BM31" s="50">
        <v>1587</v>
      </c>
      <c r="BN31" s="117">
        <v>869</v>
      </c>
      <c r="BO31" s="50">
        <v>719</v>
      </c>
      <c r="BP31" s="117">
        <v>59</v>
      </c>
      <c r="BQ31" s="50">
        <v>97</v>
      </c>
      <c r="BR31" s="52" t="s">
        <v>16</v>
      </c>
      <c r="BS31" s="117">
        <v>1174</v>
      </c>
      <c r="BT31" s="50">
        <v>741</v>
      </c>
      <c r="BU31" s="117">
        <v>1940</v>
      </c>
      <c r="BV31" s="50">
        <v>1281</v>
      </c>
      <c r="BW31" s="117">
        <v>3103</v>
      </c>
      <c r="BX31" s="50">
        <v>1444</v>
      </c>
      <c r="BY31" s="117">
        <v>1933</v>
      </c>
      <c r="BZ31" s="50">
        <v>1310</v>
      </c>
      <c r="CA31" s="117">
        <v>39</v>
      </c>
      <c r="CB31" s="50">
        <v>63</v>
      </c>
      <c r="CC31" s="52" t="s">
        <v>16</v>
      </c>
      <c r="CD31" s="117">
        <v>2141</v>
      </c>
      <c r="CE31" s="50">
        <v>1517</v>
      </c>
      <c r="CF31" s="117">
        <v>6631</v>
      </c>
      <c r="CG31" s="50">
        <v>1971</v>
      </c>
      <c r="CH31" s="117">
        <v>508</v>
      </c>
      <c r="CI31" s="50">
        <v>413</v>
      </c>
      <c r="CJ31" s="117">
        <v>621</v>
      </c>
      <c r="CK31" s="50">
        <v>409</v>
      </c>
      <c r="CL31" s="117">
        <v>112</v>
      </c>
      <c r="CM31" s="50">
        <v>184</v>
      </c>
      <c r="CN31" s="52" t="s">
        <v>16</v>
      </c>
      <c r="CO31" s="117">
        <v>0</v>
      </c>
      <c r="CP31" s="50">
        <v>237</v>
      </c>
      <c r="CQ31" s="117">
        <v>1296</v>
      </c>
      <c r="CR31" s="50">
        <v>856</v>
      </c>
      <c r="CS31" s="117">
        <v>837</v>
      </c>
      <c r="CT31" s="50">
        <v>676</v>
      </c>
      <c r="CU31" s="117">
        <v>2291</v>
      </c>
      <c r="CV31" s="50">
        <v>1307</v>
      </c>
      <c r="CW31" s="117">
        <v>8762</v>
      </c>
      <c r="CX31" s="50">
        <v>2407</v>
      </c>
      <c r="CY31" s="52" t="s">
        <v>16</v>
      </c>
      <c r="CZ31" s="117">
        <v>1272</v>
      </c>
      <c r="DA31" s="50">
        <v>1230</v>
      </c>
      <c r="DB31" s="117">
        <v>22</v>
      </c>
      <c r="DC31" s="50">
        <v>46</v>
      </c>
      <c r="DD31" s="117">
        <v>1594</v>
      </c>
      <c r="DE31" s="50">
        <v>928</v>
      </c>
      <c r="DF31" s="117">
        <v>805</v>
      </c>
      <c r="DG31" s="50">
        <v>589</v>
      </c>
      <c r="DH31" s="117">
        <v>181</v>
      </c>
      <c r="DI31" s="50">
        <v>180</v>
      </c>
      <c r="DJ31" s="52" t="s">
        <v>16</v>
      </c>
      <c r="DK31" s="117">
        <v>493</v>
      </c>
      <c r="DL31" s="50">
        <v>305</v>
      </c>
      <c r="DM31" s="117">
        <v>374</v>
      </c>
      <c r="DN31" s="50">
        <v>377</v>
      </c>
    </row>
    <row r="32" spans="1:118" x14ac:dyDescent="0.2">
      <c r="A32" s="52" t="s">
        <v>17</v>
      </c>
      <c r="B32" s="196">
        <f>INDEX($10:$10,1,MATCH($A32,$7:$7,0))-INDEX($E$12:$DN$77,MATCH($A32,$A$12:$A$77,0),MATCH($A32,$E$7:$DN$7,0))</f>
        <v>99343</v>
      </c>
      <c r="C32" s="196">
        <f t="shared" si="7"/>
        <v>122399</v>
      </c>
      <c r="D32" s="196">
        <f t="shared" si="8"/>
        <v>23056</v>
      </c>
      <c r="E32" s="117">
        <v>3863</v>
      </c>
      <c r="F32" s="50">
        <v>1559</v>
      </c>
      <c r="G32" s="117">
        <v>187</v>
      </c>
      <c r="H32" s="50">
        <v>244</v>
      </c>
      <c r="I32" s="117">
        <v>1049</v>
      </c>
      <c r="J32" s="50">
        <v>576</v>
      </c>
      <c r="K32" s="117">
        <v>1076</v>
      </c>
      <c r="L32" s="50">
        <v>949</v>
      </c>
      <c r="M32" s="117">
        <v>5461</v>
      </c>
      <c r="N32" s="50">
        <v>1958</v>
      </c>
      <c r="O32" s="52" t="s">
        <v>17</v>
      </c>
      <c r="P32" s="117">
        <v>1917</v>
      </c>
      <c r="Q32" s="50">
        <v>871</v>
      </c>
      <c r="R32" s="117">
        <v>265</v>
      </c>
      <c r="S32" s="50">
        <v>272</v>
      </c>
      <c r="T32" s="117">
        <v>38</v>
      </c>
      <c r="U32" s="50">
        <v>70</v>
      </c>
      <c r="V32" s="117">
        <v>174</v>
      </c>
      <c r="W32" s="50">
        <v>159</v>
      </c>
      <c r="X32" s="117">
        <v>10918</v>
      </c>
      <c r="Y32" s="50">
        <v>2773</v>
      </c>
      <c r="Z32" s="52" t="s">
        <v>17</v>
      </c>
      <c r="AA32" s="117">
        <v>5249</v>
      </c>
      <c r="AB32" s="50">
        <v>1728</v>
      </c>
      <c r="AC32" s="117">
        <v>859</v>
      </c>
      <c r="AD32" s="50">
        <v>611</v>
      </c>
      <c r="AE32" s="117">
        <v>265</v>
      </c>
      <c r="AF32" s="50">
        <v>304</v>
      </c>
      <c r="AG32" s="117">
        <v>5748</v>
      </c>
      <c r="AH32" s="50">
        <v>1759</v>
      </c>
      <c r="AI32" s="117">
        <v>12264</v>
      </c>
      <c r="AJ32" s="50">
        <v>2476</v>
      </c>
      <c r="AK32" s="52" t="s">
        <v>17</v>
      </c>
      <c r="AL32" s="117">
        <v>1386</v>
      </c>
      <c r="AM32" s="50">
        <v>1161</v>
      </c>
      <c r="AN32" s="117">
        <v>578</v>
      </c>
      <c r="AO32" s="50">
        <v>353</v>
      </c>
      <c r="AP32" s="117">
        <v>575640</v>
      </c>
      <c r="AQ32" s="50">
        <v>18018</v>
      </c>
      <c r="AR32" s="117">
        <v>982</v>
      </c>
      <c r="AS32" s="50">
        <v>565</v>
      </c>
      <c r="AT32" s="117">
        <v>512</v>
      </c>
      <c r="AU32" s="50">
        <v>368</v>
      </c>
      <c r="AV32" s="52" t="s">
        <v>17</v>
      </c>
      <c r="AW32" s="117">
        <v>3187</v>
      </c>
      <c r="AX32" s="50">
        <v>2306</v>
      </c>
      <c r="AY32" s="117">
        <v>772</v>
      </c>
      <c r="AZ32" s="50">
        <v>566</v>
      </c>
      <c r="BA32" s="117">
        <v>4360</v>
      </c>
      <c r="BB32" s="50">
        <v>1781</v>
      </c>
      <c r="BC32" s="117">
        <v>610</v>
      </c>
      <c r="BD32" s="50">
        <v>387</v>
      </c>
      <c r="BE32" s="117">
        <v>653</v>
      </c>
      <c r="BF32" s="50">
        <v>535</v>
      </c>
      <c r="BG32" s="52" t="s">
        <v>17</v>
      </c>
      <c r="BH32" s="117">
        <v>3628</v>
      </c>
      <c r="BI32" s="50">
        <v>1856</v>
      </c>
      <c r="BJ32" s="117">
        <v>93</v>
      </c>
      <c r="BK32" s="50">
        <v>101</v>
      </c>
      <c r="BL32" s="117">
        <v>321</v>
      </c>
      <c r="BM32" s="50">
        <v>379</v>
      </c>
      <c r="BN32" s="117">
        <v>940</v>
      </c>
      <c r="BO32" s="50">
        <v>719</v>
      </c>
      <c r="BP32" s="117">
        <v>57</v>
      </c>
      <c r="BQ32" s="50">
        <v>107</v>
      </c>
      <c r="BR32" s="52" t="s">
        <v>17</v>
      </c>
      <c r="BS32" s="117">
        <v>463</v>
      </c>
      <c r="BT32" s="50">
        <v>332</v>
      </c>
      <c r="BU32" s="117">
        <v>130</v>
      </c>
      <c r="BV32" s="50">
        <v>215</v>
      </c>
      <c r="BW32" s="117">
        <v>2574</v>
      </c>
      <c r="BX32" s="50">
        <v>1082</v>
      </c>
      <c r="BY32" s="117">
        <v>3836</v>
      </c>
      <c r="BZ32" s="50">
        <v>1341</v>
      </c>
      <c r="CA32" s="117">
        <v>0</v>
      </c>
      <c r="CB32" s="50">
        <v>267</v>
      </c>
      <c r="CC32" s="52" t="s">
        <v>17</v>
      </c>
      <c r="CD32" s="117">
        <v>15158</v>
      </c>
      <c r="CE32" s="50">
        <v>3200</v>
      </c>
      <c r="CF32" s="117">
        <v>1163</v>
      </c>
      <c r="CG32" s="50">
        <v>621</v>
      </c>
      <c r="CH32" s="117">
        <v>120</v>
      </c>
      <c r="CI32" s="50">
        <v>126</v>
      </c>
      <c r="CJ32" s="117">
        <v>1479</v>
      </c>
      <c r="CK32" s="50">
        <v>579</v>
      </c>
      <c r="CL32" s="117">
        <v>145</v>
      </c>
      <c r="CM32" s="50">
        <v>252</v>
      </c>
      <c r="CN32" s="52" t="s">
        <v>17</v>
      </c>
      <c r="CO32" s="117">
        <v>100</v>
      </c>
      <c r="CP32" s="50">
        <v>122</v>
      </c>
      <c r="CQ32" s="117">
        <v>915</v>
      </c>
      <c r="CR32" s="50">
        <v>525</v>
      </c>
      <c r="CS32" s="117">
        <v>97</v>
      </c>
      <c r="CT32" s="50">
        <v>125</v>
      </c>
      <c r="CU32" s="117">
        <v>13581</v>
      </c>
      <c r="CV32" s="50">
        <v>3049</v>
      </c>
      <c r="CW32" s="117">
        <v>6361</v>
      </c>
      <c r="CX32" s="50">
        <v>1994</v>
      </c>
      <c r="CY32" s="52" t="s">
        <v>17</v>
      </c>
      <c r="CZ32" s="117">
        <v>464</v>
      </c>
      <c r="DA32" s="50">
        <v>617</v>
      </c>
      <c r="DB32" s="117">
        <v>128</v>
      </c>
      <c r="DC32" s="50">
        <v>104</v>
      </c>
      <c r="DD32" s="117">
        <v>4204</v>
      </c>
      <c r="DE32" s="50">
        <v>1932</v>
      </c>
      <c r="DF32" s="117">
        <v>868</v>
      </c>
      <c r="DG32" s="50">
        <v>557</v>
      </c>
      <c r="DH32" s="117">
        <v>2415</v>
      </c>
      <c r="DI32" s="50">
        <v>1246</v>
      </c>
      <c r="DJ32" s="52" t="s">
        <v>17</v>
      </c>
      <c r="DK32" s="117">
        <v>708</v>
      </c>
      <c r="DL32" s="50">
        <v>793</v>
      </c>
      <c r="DM32" s="117">
        <v>78</v>
      </c>
      <c r="DN32" s="50">
        <v>134</v>
      </c>
    </row>
    <row r="33" spans="1:118" x14ac:dyDescent="0.2">
      <c r="A33" s="52" t="s">
        <v>18</v>
      </c>
      <c r="B33" s="196">
        <f>INDEX($10:$10,1,MATCH($A33,$7:$7,0))-INDEX($E$12:$DN$77,MATCH($A33,$A$12:$A$77,0),MATCH($A33,$E$7:$DN$7,0))</f>
        <v>277682</v>
      </c>
      <c r="C33" s="196">
        <f t="shared" si="7"/>
        <v>96326</v>
      </c>
      <c r="D33" s="196">
        <f t="shared" si="8"/>
        <v>-181356</v>
      </c>
      <c r="E33" s="117">
        <v>2581</v>
      </c>
      <c r="F33" s="50">
        <v>952</v>
      </c>
      <c r="G33" s="117">
        <v>152</v>
      </c>
      <c r="H33" s="50">
        <v>185</v>
      </c>
      <c r="I33" s="117">
        <v>235</v>
      </c>
      <c r="J33" s="50">
        <v>160</v>
      </c>
      <c r="K33" s="117">
        <v>2486</v>
      </c>
      <c r="L33" s="50">
        <v>1470</v>
      </c>
      <c r="M33" s="117">
        <v>5286</v>
      </c>
      <c r="N33" s="50">
        <v>1772</v>
      </c>
      <c r="O33" s="52" t="s">
        <v>18</v>
      </c>
      <c r="P33" s="117">
        <v>1108</v>
      </c>
      <c r="Q33" s="50">
        <v>586</v>
      </c>
      <c r="R33" s="117">
        <v>1047</v>
      </c>
      <c r="S33" s="50">
        <v>665</v>
      </c>
      <c r="T33" s="117">
        <v>466</v>
      </c>
      <c r="U33" s="50">
        <v>466</v>
      </c>
      <c r="V33" s="117">
        <v>531</v>
      </c>
      <c r="W33" s="50">
        <v>369</v>
      </c>
      <c r="X33" s="117">
        <v>4853</v>
      </c>
      <c r="Y33" s="50">
        <v>1520</v>
      </c>
      <c r="Z33" s="52" t="s">
        <v>18</v>
      </c>
      <c r="AA33" s="117">
        <v>4444</v>
      </c>
      <c r="AB33" s="50">
        <v>1658</v>
      </c>
      <c r="AC33" s="117">
        <v>930</v>
      </c>
      <c r="AD33" s="50">
        <v>886</v>
      </c>
      <c r="AE33" s="117">
        <v>313</v>
      </c>
      <c r="AF33" s="50">
        <v>416</v>
      </c>
      <c r="AG33" s="117">
        <v>1473</v>
      </c>
      <c r="AH33" s="50">
        <v>918</v>
      </c>
      <c r="AI33" s="117">
        <v>889</v>
      </c>
      <c r="AJ33" s="50">
        <v>703</v>
      </c>
      <c r="AK33" s="52" t="s">
        <v>18</v>
      </c>
      <c r="AL33" s="117">
        <v>1400</v>
      </c>
      <c r="AM33" s="50">
        <v>1223</v>
      </c>
      <c r="AN33" s="117">
        <v>174</v>
      </c>
      <c r="AO33" s="50">
        <v>138</v>
      </c>
      <c r="AP33" s="117">
        <v>1219</v>
      </c>
      <c r="AQ33" s="50">
        <v>668</v>
      </c>
      <c r="AR33" s="117">
        <v>702219</v>
      </c>
      <c r="AS33" s="50">
        <v>21329</v>
      </c>
      <c r="AT33" s="117">
        <v>64</v>
      </c>
      <c r="AU33" s="50">
        <v>116</v>
      </c>
      <c r="AV33" s="52" t="s">
        <v>18</v>
      </c>
      <c r="AW33" s="117">
        <v>2264</v>
      </c>
      <c r="AX33" s="50">
        <v>1038</v>
      </c>
      <c r="AY33" s="117">
        <v>237</v>
      </c>
      <c r="AZ33" s="50">
        <v>254</v>
      </c>
      <c r="BA33" s="117">
        <v>2081</v>
      </c>
      <c r="BB33" s="50">
        <v>1293</v>
      </c>
      <c r="BC33" s="117">
        <v>477</v>
      </c>
      <c r="BD33" s="50">
        <v>390</v>
      </c>
      <c r="BE33" s="117">
        <v>11108</v>
      </c>
      <c r="BF33" s="50">
        <v>2607</v>
      </c>
      <c r="BG33" s="52" t="s">
        <v>18</v>
      </c>
      <c r="BH33" s="117">
        <v>2287</v>
      </c>
      <c r="BI33" s="50">
        <v>998</v>
      </c>
      <c r="BJ33" s="117">
        <v>268</v>
      </c>
      <c r="BK33" s="50">
        <v>312</v>
      </c>
      <c r="BL33" s="117">
        <v>281</v>
      </c>
      <c r="BM33" s="50">
        <v>464</v>
      </c>
      <c r="BN33" s="117">
        <v>735</v>
      </c>
      <c r="BO33" s="50">
        <v>513</v>
      </c>
      <c r="BP33" s="117">
        <v>62</v>
      </c>
      <c r="BQ33" s="50">
        <v>104</v>
      </c>
      <c r="BR33" s="52" t="s">
        <v>18</v>
      </c>
      <c r="BS33" s="117">
        <v>203</v>
      </c>
      <c r="BT33" s="50">
        <v>206</v>
      </c>
      <c r="BU33" s="117">
        <v>563</v>
      </c>
      <c r="BV33" s="50">
        <v>650</v>
      </c>
      <c r="BW33" s="117">
        <v>1921</v>
      </c>
      <c r="BX33" s="50">
        <v>1144</v>
      </c>
      <c r="BY33" s="117">
        <v>1586</v>
      </c>
      <c r="BZ33" s="50">
        <v>765</v>
      </c>
      <c r="CA33" s="117">
        <v>0</v>
      </c>
      <c r="CB33" s="50">
        <v>267</v>
      </c>
      <c r="CC33" s="52" t="s">
        <v>18</v>
      </c>
      <c r="CD33" s="117">
        <v>1513</v>
      </c>
      <c r="CE33" s="50">
        <v>707</v>
      </c>
      <c r="CF33" s="117">
        <v>1455</v>
      </c>
      <c r="CG33" s="50">
        <v>794</v>
      </c>
      <c r="CH33" s="117">
        <v>612</v>
      </c>
      <c r="CI33" s="50">
        <v>401</v>
      </c>
      <c r="CJ33" s="117">
        <v>1096</v>
      </c>
      <c r="CK33" s="50">
        <v>575</v>
      </c>
      <c r="CL33" s="117">
        <v>385</v>
      </c>
      <c r="CM33" s="50">
        <v>410</v>
      </c>
      <c r="CN33" s="52" t="s">
        <v>18</v>
      </c>
      <c r="CO33" s="117">
        <v>78</v>
      </c>
      <c r="CP33" s="50">
        <v>129</v>
      </c>
      <c r="CQ33" s="117">
        <v>1819</v>
      </c>
      <c r="CR33" s="50">
        <v>1341</v>
      </c>
      <c r="CS33" s="117">
        <v>46</v>
      </c>
      <c r="CT33" s="50">
        <v>75</v>
      </c>
      <c r="CU33" s="117">
        <v>1416</v>
      </c>
      <c r="CV33" s="50">
        <v>654</v>
      </c>
      <c r="CW33" s="117">
        <v>30477</v>
      </c>
      <c r="CX33" s="50">
        <v>5340</v>
      </c>
      <c r="CY33" s="52" t="s">
        <v>18</v>
      </c>
      <c r="CZ33" s="117">
        <v>452</v>
      </c>
      <c r="DA33" s="50">
        <v>411</v>
      </c>
      <c r="DB33" s="117">
        <v>0</v>
      </c>
      <c r="DC33" s="50">
        <v>267</v>
      </c>
      <c r="DD33" s="117">
        <v>1538</v>
      </c>
      <c r="DE33" s="50">
        <v>678</v>
      </c>
      <c r="DF33" s="117">
        <v>546</v>
      </c>
      <c r="DG33" s="50">
        <v>456</v>
      </c>
      <c r="DH33" s="117">
        <v>72</v>
      </c>
      <c r="DI33" s="50">
        <v>95</v>
      </c>
      <c r="DJ33" s="52" t="s">
        <v>18</v>
      </c>
      <c r="DK33" s="117">
        <v>510</v>
      </c>
      <c r="DL33" s="50">
        <v>411</v>
      </c>
      <c r="DM33" s="117">
        <v>587</v>
      </c>
      <c r="DN33" s="50">
        <v>808</v>
      </c>
    </row>
    <row r="34" spans="1:118" x14ac:dyDescent="0.2">
      <c r="A34" s="52" t="s">
        <v>19</v>
      </c>
      <c r="B34" s="196">
        <f>INDEX($10:$10,1,MATCH($A34,$7:$7,0))-INDEX($E$12:$DN$77,MATCH($A34,$A$12:$A$77,0),MATCH($A34,$E$7:$DN$7,0))</f>
        <v>36080</v>
      </c>
      <c r="C34" s="196">
        <f t="shared" si="7"/>
        <v>37757</v>
      </c>
      <c r="D34" s="196">
        <f t="shared" si="8"/>
        <v>1677</v>
      </c>
      <c r="E34" s="117">
        <v>80</v>
      </c>
      <c r="F34" s="50">
        <v>131</v>
      </c>
      <c r="G34" s="117">
        <v>220</v>
      </c>
      <c r="H34" s="50">
        <v>195</v>
      </c>
      <c r="I34" s="117">
        <v>164</v>
      </c>
      <c r="J34" s="50">
        <v>169</v>
      </c>
      <c r="K34" s="117">
        <v>38</v>
      </c>
      <c r="L34" s="50">
        <v>65</v>
      </c>
      <c r="M34" s="117">
        <v>1123</v>
      </c>
      <c r="N34" s="50">
        <v>665</v>
      </c>
      <c r="O34" s="52" t="s">
        <v>19</v>
      </c>
      <c r="P34" s="117">
        <v>403</v>
      </c>
      <c r="Q34" s="50">
        <v>366</v>
      </c>
      <c r="R34" s="117">
        <v>3181</v>
      </c>
      <c r="S34" s="50">
        <v>1169</v>
      </c>
      <c r="T34" s="117">
        <v>0</v>
      </c>
      <c r="U34" s="50">
        <v>223</v>
      </c>
      <c r="V34" s="117">
        <v>0</v>
      </c>
      <c r="W34" s="50">
        <v>223</v>
      </c>
      <c r="X34" s="117">
        <v>4621</v>
      </c>
      <c r="Y34" s="50">
        <v>1493</v>
      </c>
      <c r="Z34" s="52" t="s">
        <v>19</v>
      </c>
      <c r="AA34" s="117">
        <v>0</v>
      </c>
      <c r="AB34" s="50">
        <v>223</v>
      </c>
      <c r="AC34" s="117">
        <v>115</v>
      </c>
      <c r="AD34" s="50">
        <v>135</v>
      </c>
      <c r="AE34" s="117">
        <v>0</v>
      </c>
      <c r="AF34" s="50">
        <v>223</v>
      </c>
      <c r="AG34" s="117">
        <v>50</v>
      </c>
      <c r="AH34" s="50">
        <v>83</v>
      </c>
      <c r="AI34" s="117">
        <v>351</v>
      </c>
      <c r="AJ34" s="50">
        <v>326</v>
      </c>
      <c r="AK34" s="52" t="s">
        <v>19</v>
      </c>
      <c r="AL34" s="117">
        <v>0</v>
      </c>
      <c r="AM34" s="50">
        <v>223</v>
      </c>
      <c r="AN34" s="117">
        <v>56</v>
      </c>
      <c r="AO34" s="50">
        <v>91</v>
      </c>
      <c r="AP34" s="117">
        <v>51</v>
      </c>
      <c r="AQ34" s="50">
        <v>84</v>
      </c>
      <c r="AR34" s="117">
        <v>314</v>
      </c>
      <c r="AS34" s="50">
        <v>273</v>
      </c>
      <c r="AT34" s="117">
        <v>150926</v>
      </c>
      <c r="AU34" s="50">
        <v>9370</v>
      </c>
      <c r="AV34" s="52" t="s">
        <v>19</v>
      </c>
      <c r="AW34" s="117">
        <v>391</v>
      </c>
      <c r="AX34" s="50">
        <v>328</v>
      </c>
      <c r="AY34" s="117">
        <v>7107</v>
      </c>
      <c r="AZ34" s="50">
        <v>1939</v>
      </c>
      <c r="BA34" s="117">
        <v>996</v>
      </c>
      <c r="BB34" s="50">
        <v>696</v>
      </c>
      <c r="BC34" s="117">
        <v>168</v>
      </c>
      <c r="BD34" s="50">
        <v>218</v>
      </c>
      <c r="BE34" s="117">
        <v>152</v>
      </c>
      <c r="BF34" s="50">
        <v>251</v>
      </c>
      <c r="BG34" s="52" t="s">
        <v>19</v>
      </c>
      <c r="BH34" s="117">
        <v>0</v>
      </c>
      <c r="BI34" s="50">
        <v>223</v>
      </c>
      <c r="BJ34" s="117">
        <v>0</v>
      </c>
      <c r="BK34" s="50">
        <v>223</v>
      </c>
      <c r="BL34" s="117">
        <v>0</v>
      </c>
      <c r="BM34" s="50">
        <v>223</v>
      </c>
      <c r="BN34" s="117">
        <v>0</v>
      </c>
      <c r="BO34" s="50">
        <v>223</v>
      </c>
      <c r="BP34" s="117">
        <v>4271</v>
      </c>
      <c r="BQ34" s="50">
        <v>1775</v>
      </c>
      <c r="BR34" s="52" t="s">
        <v>19</v>
      </c>
      <c r="BS34" s="117">
        <v>1069</v>
      </c>
      <c r="BT34" s="50">
        <v>490</v>
      </c>
      <c r="BU34" s="117">
        <v>126</v>
      </c>
      <c r="BV34" s="50">
        <v>167</v>
      </c>
      <c r="BW34" s="117">
        <v>2829</v>
      </c>
      <c r="BX34" s="50">
        <v>945</v>
      </c>
      <c r="BY34" s="117">
        <v>667</v>
      </c>
      <c r="BZ34" s="50">
        <v>382</v>
      </c>
      <c r="CA34" s="117">
        <v>30</v>
      </c>
      <c r="CB34" s="50">
        <v>53</v>
      </c>
      <c r="CC34" s="52" t="s">
        <v>19</v>
      </c>
      <c r="CD34" s="117">
        <v>1720</v>
      </c>
      <c r="CE34" s="50">
        <v>1387</v>
      </c>
      <c r="CF34" s="117">
        <v>14</v>
      </c>
      <c r="CG34" s="50">
        <v>23</v>
      </c>
      <c r="CH34" s="117">
        <v>170</v>
      </c>
      <c r="CI34" s="50">
        <v>184</v>
      </c>
      <c r="CJ34" s="117">
        <v>1188</v>
      </c>
      <c r="CK34" s="50">
        <v>649</v>
      </c>
      <c r="CL34" s="117">
        <v>87</v>
      </c>
      <c r="CM34" s="50">
        <v>108</v>
      </c>
      <c r="CN34" s="52" t="s">
        <v>19</v>
      </c>
      <c r="CO34" s="117">
        <v>612</v>
      </c>
      <c r="CP34" s="50">
        <v>439</v>
      </c>
      <c r="CQ34" s="117">
        <v>239</v>
      </c>
      <c r="CR34" s="50">
        <v>273</v>
      </c>
      <c r="CS34" s="117">
        <v>41</v>
      </c>
      <c r="CT34" s="50">
        <v>69</v>
      </c>
      <c r="CU34" s="117">
        <v>481</v>
      </c>
      <c r="CV34" s="50">
        <v>525</v>
      </c>
      <c r="CW34" s="117">
        <v>1647</v>
      </c>
      <c r="CX34" s="50">
        <v>1281</v>
      </c>
      <c r="CY34" s="52" t="s">
        <v>19</v>
      </c>
      <c r="CZ34" s="117">
        <v>35</v>
      </c>
      <c r="DA34" s="50">
        <v>60</v>
      </c>
      <c r="DB34" s="117">
        <v>522</v>
      </c>
      <c r="DC34" s="50">
        <v>352</v>
      </c>
      <c r="DD34" s="117">
        <v>1962</v>
      </c>
      <c r="DE34" s="50">
        <v>919</v>
      </c>
      <c r="DF34" s="117">
        <v>75</v>
      </c>
      <c r="DG34" s="50">
        <v>100</v>
      </c>
      <c r="DH34" s="117">
        <v>95</v>
      </c>
      <c r="DI34" s="50">
        <v>122</v>
      </c>
      <c r="DJ34" s="52" t="s">
        <v>19</v>
      </c>
      <c r="DK34" s="117">
        <v>172</v>
      </c>
      <c r="DL34" s="50">
        <v>159</v>
      </c>
      <c r="DM34" s="117">
        <v>124</v>
      </c>
      <c r="DN34" s="50">
        <v>214</v>
      </c>
    </row>
    <row r="35" spans="1:118" x14ac:dyDescent="0.2">
      <c r="A35" s="52"/>
      <c r="B35" s="52"/>
      <c r="C35" s="52"/>
      <c r="D35" s="52"/>
      <c r="E35" s="117"/>
      <c r="F35" s="50"/>
      <c r="G35" s="117"/>
      <c r="H35" s="50"/>
      <c r="I35" s="117"/>
      <c r="J35" s="50"/>
      <c r="K35" s="117"/>
      <c r="L35" s="50"/>
      <c r="M35" s="117"/>
      <c r="N35" s="50"/>
      <c r="O35" s="52"/>
      <c r="P35" s="117"/>
      <c r="Q35" s="50"/>
      <c r="R35" s="117"/>
      <c r="S35" s="50"/>
      <c r="T35" s="117"/>
      <c r="U35" s="50"/>
      <c r="V35" s="117"/>
      <c r="W35" s="50"/>
      <c r="X35" s="117"/>
      <c r="Y35" s="50"/>
      <c r="Z35" s="52"/>
      <c r="AA35" s="117"/>
      <c r="AB35" s="50"/>
      <c r="AC35" s="117"/>
      <c r="AD35" s="50"/>
      <c r="AE35" s="117"/>
      <c r="AF35" s="50"/>
      <c r="AG35" s="117"/>
      <c r="AH35" s="50"/>
      <c r="AI35" s="117"/>
      <c r="AJ35" s="50"/>
      <c r="AK35" s="52"/>
      <c r="AL35" s="117"/>
      <c r="AM35" s="50"/>
      <c r="AN35" s="117"/>
      <c r="AO35" s="50"/>
      <c r="AP35" s="117"/>
      <c r="AQ35" s="50"/>
      <c r="AR35" s="117"/>
      <c r="AS35" s="50"/>
      <c r="AT35" s="117"/>
      <c r="AU35" s="50"/>
      <c r="AV35" s="52"/>
      <c r="AW35" s="117"/>
      <c r="AX35" s="50"/>
      <c r="AY35" s="117"/>
      <c r="AZ35" s="50"/>
      <c r="BA35" s="117"/>
      <c r="BB35" s="50"/>
      <c r="BC35" s="117"/>
      <c r="BD35" s="50"/>
      <c r="BE35" s="117"/>
      <c r="BF35" s="50"/>
      <c r="BG35" s="52"/>
      <c r="BH35" s="117"/>
      <c r="BI35" s="50"/>
      <c r="BJ35" s="117"/>
      <c r="BK35" s="50"/>
      <c r="BL35" s="117"/>
      <c r="BM35" s="50"/>
      <c r="BN35" s="117"/>
      <c r="BO35" s="50"/>
      <c r="BP35" s="117"/>
      <c r="BQ35" s="50"/>
      <c r="BR35" s="52"/>
      <c r="BS35" s="117"/>
      <c r="BT35" s="50"/>
      <c r="BU35" s="117"/>
      <c r="BV35" s="50"/>
      <c r="BW35" s="117"/>
      <c r="BX35" s="50"/>
      <c r="BY35" s="117"/>
      <c r="BZ35" s="50"/>
      <c r="CA35" s="117"/>
      <c r="CB35" s="50"/>
      <c r="CC35" s="52"/>
      <c r="CD35" s="117"/>
      <c r="CE35" s="50"/>
      <c r="CF35" s="117"/>
      <c r="CG35" s="50"/>
      <c r="CH35" s="117"/>
      <c r="CI35" s="50"/>
      <c r="CJ35" s="117"/>
      <c r="CK35" s="50"/>
      <c r="CL35" s="117"/>
      <c r="CM35" s="50"/>
      <c r="CN35" s="52"/>
      <c r="CO35" s="117"/>
      <c r="CP35" s="50"/>
      <c r="CQ35" s="117"/>
      <c r="CR35" s="50"/>
      <c r="CS35" s="117"/>
      <c r="CT35" s="50"/>
      <c r="CU35" s="117"/>
      <c r="CV35" s="50"/>
      <c r="CW35" s="117"/>
      <c r="CX35" s="50"/>
      <c r="CY35" s="52"/>
      <c r="CZ35" s="117"/>
      <c r="DA35" s="50"/>
      <c r="DB35" s="117"/>
      <c r="DC35" s="50"/>
      <c r="DD35" s="117"/>
      <c r="DE35" s="50"/>
      <c r="DF35" s="117"/>
      <c r="DG35" s="50"/>
      <c r="DH35" s="117"/>
      <c r="DI35" s="50"/>
      <c r="DJ35" s="52"/>
      <c r="DK35" s="117"/>
      <c r="DL35" s="50"/>
      <c r="DM35" s="117"/>
      <c r="DN35" s="50"/>
    </row>
    <row r="36" spans="1:118" x14ac:dyDescent="0.2">
      <c r="A36" s="52" t="s">
        <v>20</v>
      </c>
      <c r="B36" s="196">
        <f>INDEX($10:$10,1,MATCH($A36,$7:$7,0))-INDEX($E$12:$DN$77,MATCH($A36,$A$12:$A$77,0),MATCH($A36,$E$7:$DN$7,0))</f>
        <v>187196</v>
      </c>
      <c r="C36" s="196">
        <f t="shared" ref="C36:C40" si="9">SUM(E36,G36,I36,K36,M36,P36,R36,T36,V36,X36,AA36,AC36,AE36,AG36,AI36,AL36,AN36,AP36,AR36,AT36,AW36,AY36,BA36,BC36,BE36,BH36,BJ36,BL36,BN36,BP36,BS36,BU36,BW36,BY36,CA36,CD36,CF36,CH36,CJ36,CL36,CO36,CQ36,CS36,CU36,CW36,CZ36,DB36,DD36,DF36,DH36,DK36,DM36)-INDEX($E$12:$DN$77,MATCH($A36,$A$12:$A$77,0),MATCH($A36,$E$7:$DN$7,0))</f>
        <v>180908</v>
      </c>
      <c r="D36" s="196">
        <f t="shared" ref="D36:D40" si="10">C36-B36</f>
        <v>-6288</v>
      </c>
      <c r="E36" s="117">
        <v>1486</v>
      </c>
      <c r="F36" s="50">
        <v>1033</v>
      </c>
      <c r="G36" s="117">
        <v>183</v>
      </c>
      <c r="H36" s="50">
        <v>276</v>
      </c>
      <c r="I36" s="117">
        <v>1504</v>
      </c>
      <c r="J36" s="50">
        <v>675</v>
      </c>
      <c r="K36" s="117">
        <v>116</v>
      </c>
      <c r="L36" s="50">
        <v>143</v>
      </c>
      <c r="M36" s="117">
        <v>10194</v>
      </c>
      <c r="N36" s="50">
        <v>2528</v>
      </c>
      <c r="O36" s="52" t="s">
        <v>20</v>
      </c>
      <c r="P36" s="117">
        <v>1913</v>
      </c>
      <c r="Q36" s="50">
        <v>1079</v>
      </c>
      <c r="R36" s="117">
        <v>3683</v>
      </c>
      <c r="S36" s="50">
        <v>848</v>
      </c>
      <c r="T36" s="117">
        <v>4622</v>
      </c>
      <c r="U36" s="50">
        <v>1322</v>
      </c>
      <c r="V36" s="117">
        <v>22286</v>
      </c>
      <c r="W36" s="50">
        <v>3665</v>
      </c>
      <c r="X36" s="117">
        <v>7965</v>
      </c>
      <c r="Y36" s="50">
        <v>1876</v>
      </c>
      <c r="Z36" s="52" t="s">
        <v>20</v>
      </c>
      <c r="AA36" s="117">
        <v>3797</v>
      </c>
      <c r="AB36" s="50">
        <v>1357</v>
      </c>
      <c r="AC36" s="117">
        <v>1627</v>
      </c>
      <c r="AD36" s="50">
        <v>1161</v>
      </c>
      <c r="AE36" s="117">
        <v>222</v>
      </c>
      <c r="AF36" s="50">
        <v>213</v>
      </c>
      <c r="AG36" s="117">
        <v>2655</v>
      </c>
      <c r="AH36" s="50">
        <v>1027</v>
      </c>
      <c r="AI36" s="117">
        <v>1206</v>
      </c>
      <c r="AJ36" s="50">
        <v>1062</v>
      </c>
      <c r="AK36" s="52" t="s">
        <v>20</v>
      </c>
      <c r="AL36" s="117">
        <v>283</v>
      </c>
      <c r="AM36" s="50">
        <v>469</v>
      </c>
      <c r="AN36" s="117">
        <v>189</v>
      </c>
      <c r="AO36" s="50">
        <v>213</v>
      </c>
      <c r="AP36" s="117">
        <v>1167</v>
      </c>
      <c r="AQ36" s="50">
        <v>771</v>
      </c>
      <c r="AR36" s="117">
        <v>3975</v>
      </c>
      <c r="AS36" s="50">
        <v>1901</v>
      </c>
      <c r="AT36" s="117">
        <v>477</v>
      </c>
      <c r="AU36" s="50">
        <v>481</v>
      </c>
      <c r="AV36" s="52" t="s">
        <v>20</v>
      </c>
      <c r="AW36" s="117">
        <v>621491</v>
      </c>
      <c r="AX36" s="50">
        <v>22568</v>
      </c>
      <c r="AY36" s="117">
        <v>3214</v>
      </c>
      <c r="AZ36" s="50">
        <v>1133</v>
      </c>
      <c r="BA36" s="117">
        <v>3159</v>
      </c>
      <c r="BB36" s="50">
        <v>1254</v>
      </c>
      <c r="BC36" s="117">
        <v>574</v>
      </c>
      <c r="BD36" s="50">
        <v>614</v>
      </c>
      <c r="BE36" s="117">
        <v>1417</v>
      </c>
      <c r="BF36" s="50">
        <v>487</v>
      </c>
      <c r="BG36" s="52" t="s">
        <v>20</v>
      </c>
      <c r="BH36" s="117">
        <v>1707</v>
      </c>
      <c r="BI36" s="50">
        <v>1977</v>
      </c>
      <c r="BJ36" s="117">
        <v>179</v>
      </c>
      <c r="BK36" s="50">
        <v>172</v>
      </c>
      <c r="BL36" s="117">
        <v>114</v>
      </c>
      <c r="BM36" s="50">
        <v>135</v>
      </c>
      <c r="BN36" s="117">
        <v>1605</v>
      </c>
      <c r="BO36" s="50">
        <v>902</v>
      </c>
      <c r="BP36" s="117">
        <v>1395</v>
      </c>
      <c r="BQ36" s="50">
        <v>1338</v>
      </c>
      <c r="BR36" s="52" t="s">
        <v>20</v>
      </c>
      <c r="BS36" s="117">
        <v>8935</v>
      </c>
      <c r="BT36" s="50">
        <v>1979</v>
      </c>
      <c r="BU36" s="117">
        <v>366</v>
      </c>
      <c r="BV36" s="50">
        <v>280</v>
      </c>
      <c r="BW36" s="117">
        <v>15819</v>
      </c>
      <c r="BX36" s="50">
        <v>3764</v>
      </c>
      <c r="BY36" s="117">
        <v>7270</v>
      </c>
      <c r="BZ36" s="50">
        <v>1919</v>
      </c>
      <c r="CA36" s="117">
        <v>48</v>
      </c>
      <c r="CB36" s="50">
        <v>79</v>
      </c>
      <c r="CC36" s="52" t="s">
        <v>20</v>
      </c>
      <c r="CD36" s="117">
        <v>4245</v>
      </c>
      <c r="CE36" s="50">
        <v>1327</v>
      </c>
      <c r="CF36" s="117">
        <v>305</v>
      </c>
      <c r="CG36" s="50">
        <v>335</v>
      </c>
      <c r="CH36" s="117">
        <v>829</v>
      </c>
      <c r="CI36" s="50">
        <v>1254</v>
      </c>
      <c r="CJ36" s="117">
        <v>14470</v>
      </c>
      <c r="CK36" s="50">
        <v>2120</v>
      </c>
      <c r="CL36" s="117">
        <v>189</v>
      </c>
      <c r="CM36" s="50">
        <v>228</v>
      </c>
      <c r="CN36" s="52" t="s">
        <v>20</v>
      </c>
      <c r="CO36" s="117">
        <v>1092</v>
      </c>
      <c r="CP36" s="50">
        <v>1139</v>
      </c>
      <c r="CQ36" s="117">
        <v>4113</v>
      </c>
      <c r="CR36" s="50">
        <v>2568</v>
      </c>
      <c r="CS36" s="117">
        <v>0</v>
      </c>
      <c r="CT36" s="50">
        <v>277</v>
      </c>
      <c r="CU36" s="117">
        <v>808</v>
      </c>
      <c r="CV36" s="50">
        <v>617</v>
      </c>
      <c r="CW36" s="117">
        <v>10054</v>
      </c>
      <c r="CX36" s="50">
        <v>3557</v>
      </c>
      <c r="CY36" s="52" t="s">
        <v>20</v>
      </c>
      <c r="CZ36" s="117">
        <v>1554</v>
      </c>
      <c r="DA36" s="50">
        <v>1114</v>
      </c>
      <c r="DB36" s="117">
        <v>643</v>
      </c>
      <c r="DC36" s="50">
        <v>484</v>
      </c>
      <c r="DD36" s="117">
        <v>22977</v>
      </c>
      <c r="DE36" s="50">
        <v>3390</v>
      </c>
      <c r="DF36" s="117">
        <v>937</v>
      </c>
      <c r="DG36" s="50">
        <v>529</v>
      </c>
      <c r="DH36" s="117">
        <v>2719</v>
      </c>
      <c r="DI36" s="50">
        <v>984</v>
      </c>
      <c r="DJ36" s="52" t="s">
        <v>20</v>
      </c>
      <c r="DK36" s="117">
        <v>621</v>
      </c>
      <c r="DL36" s="50">
        <v>376</v>
      </c>
      <c r="DM36" s="117">
        <v>0</v>
      </c>
      <c r="DN36" s="50">
        <v>277</v>
      </c>
    </row>
    <row r="37" spans="1:118" x14ac:dyDescent="0.2">
      <c r="A37" s="52" t="s">
        <v>21</v>
      </c>
      <c r="B37" s="196">
        <f>INDEX($10:$10,1,MATCH($A37,$7:$7,0))-INDEX($E$12:$DN$77,MATCH($A37,$A$12:$A$77,0),MATCH($A37,$E$7:$DN$7,0))</f>
        <v>178374</v>
      </c>
      <c r="C37" s="196">
        <f t="shared" si="9"/>
        <v>145456</v>
      </c>
      <c r="D37" s="196">
        <f t="shared" si="10"/>
        <v>-32918</v>
      </c>
      <c r="E37" s="117">
        <v>364</v>
      </c>
      <c r="F37" s="50">
        <v>303</v>
      </c>
      <c r="G37" s="117">
        <v>1531</v>
      </c>
      <c r="H37" s="50">
        <v>1128</v>
      </c>
      <c r="I37" s="117">
        <v>1404</v>
      </c>
      <c r="J37" s="50">
        <v>763</v>
      </c>
      <c r="K37" s="117">
        <v>443</v>
      </c>
      <c r="L37" s="50">
        <v>430</v>
      </c>
      <c r="M37" s="117">
        <v>11605</v>
      </c>
      <c r="N37" s="50">
        <v>2768</v>
      </c>
      <c r="O37" s="52" t="s">
        <v>21</v>
      </c>
      <c r="P37" s="117">
        <v>2711</v>
      </c>
      <c r="Q37" s="50">
        <v>1575</v>
      </c>
      <c r="R37" s="117">
        <v>13185</v>
      </c>
      <c r="S37" s="50">
        <v>2404</v>
      </c>
      <c r="T37" s="117">
        <v>104</v>
      </c>
      <c r="U37" s="50">
        <v>125</v>
      </c>
      <c r="V37" s="117">
        <v>1030</v>
      </c>
      <c r="W37" s="50">
        <v>469</v>
      </c>
      <c r="X37" s="117">
        <v>9685</v>
      </c>
      <c r="Y37" s="50">
        <v>2495</v>
      </c>
      <c r="Z37" s="52" t="s">
        <v>21</v>
      </c>
      <c r="AA37" s="117">
        <v>2160</v>
      </c>
      <c r="AB37" s="50">
        <v>1113</v>
      </c>
      <c r="AC37" s="117">
        <v>316</v>
      </c>
      <c r="AD37" s="50">
        <v>218</v>
      </c>
      <c r="AE37" s="117">
        <v>186</v>
      </c>
      <c r="AF37" s="50">
        <v>179</v>
      </c>
      <c r="AG37" s="117">
        <v>4220</v>
      </c>
      <c r="AH37" s="50">
        <v>1764</v>
      </c>
      <c r="AI37" s="117">
        <v>1680</v>
      </c>
      <c r="AJ37" s="50">
        <v>1494</v>
      </c>
      <c r="AK37" s="52" t="s">
        <v>21</v>
      </c>
      <c r="AL37" s="117">
        <v>501</v>
      </c>
      <c r="AM37" s="50">
        <v>410</v>
      </c>
      <c r="AN37" s="117">
        <v>125</v>
      </c>
      <c r="AO37" s="50">
        <v>128</v>
      </c>
      <c r="AP37" s="117">
        <v>420</v>
      </c>
      <c r="AQ37" s="50">
        <v>462</v>
      </c>
      <c r="AR37" s="117">
        <v>1564</v>
      </c>
      <c r="AS37" s="50">
        <v>661</v>
      </c>
      <c r="AT37" s="117">
        <v>4438</v>
      </c>
      <c r="AU37" s="50">
        <v>1479</v>
      </c>
      <c r="AV37" s="52" t="s">
        <v>21</v>
      </c>
      <c r="AW37" s="117">
        <v>2574</v>
      </c>
      <c r="AX37" s="50">
        <v>892</v>
      </c>
      <c r="AY37" s="117">
        <v>719437</v>
      </c>
      <c r="AZ37" s="50">
        <v>23086</v>
      </c>
      <c r="BA37" s="117">
        <v>2065</v>
      </c>
      <c r="BB37" s="50">
        <v>905</v>
      </c>
      <c r="BC37" s="117">
        <v>1544</v>
      </c>
      <c r="BD37" s="50">
        <v>1338</v>
      </c>
      <c r="BE37" s="117">
        <v>52</v>
      </c>
      <c r="BF37" s="50">
        <v>85</v>
      </c>
      <c r="BG37" s="52" t="s">
        <v>21</v>
      </c>
      <c r="BH37" s="117">
        <v>1306</v>
      </c>
      <c r="BI37" s="50">
        <v>749</v>
      </c>
      <c r="BJ37" s="117">
        <v>164</v>
      </c>
      <c r="BK37" s="50">
        <v>262</v>
      </c>
      <c r="BL37" s="117">
        <v>337</v>
      </c>
      <c r="BM37" s="50">
        <v>418</v>
      </c>
      <c r="BN37" s="117">
        <v>812</v>
      </c>
      <c r="BO37" s="50">
        <v>843</v>
      </c>
      <c r="BP37" s="117">
        <v>9209</v>
      </c>
      <c r="BQ37" s="50">
        <v>1831</v>
      </c>
      <c r="BR37" s="52" t="s">
        <v>21</v>
      </c>
      <c r="BS37" s="117">
        <v>7841</v>
      </c>
      <c r="BT37" s="50">
        <v>1838</v>
      </c>
      <c r="BU37" s="117">
        <v>576</v>
      </c>
      <c r="BV37" s="50">
        <v>443</v>
      </c>
      <c r="BW37" s="117">
        <v>19563</v>
      </c>
      <c r="BX37" s="50">
        <v>3089</v>
      </c>
      <c r="BY37" s="117">
        <v>2883</v>
      </c>
      <c r="BZ37" s="50">
        <v>1461</v>
      </c>
      <c r="CA37" s="117">
        <v>131</v>
      </c>
      <c r="CB37" s="50">
        <v>214</v>
      </c>
      <c r="CC37" s="52" t="s">
        <v>21</v>
      </c>
      <c r="CD37" s="117">
        <v>2395</v>
      </c>
      <c r="CE37" s="50">
        <v>891</v>
      </c>
      <c r="CF37" s="117">
        <v>665</v>
      </c>
      <c r="CG37" s="50">
        <v>467</v>
      </c>
      <c r="CH37" s="117">
        <v>737</v>
      </c>
      <c r="CI37" s="50">
        <v>536</v>
      </c>
      <c r="CJ37" s="117">
        <v>5515</v>
      </c>
      <c r="CK37" s="50">
        <v>1610</v>
      </c>
      <c r="CL37" s="117">
        <v>4214</v>
      </c>
      <c r="CM37" s="50">
        <v>2073</v>
      </c>
      <c r="CN37" s="52" t="s">
        <v>21</v>
      </c>
      <c r="CO37" s="117">
        <v>8885</v>
      </c>
      <c r="CP37" s="50">
        <v>2608</v>
      </c>
      <c r="CQ37" s="117">
        <v>1371</v>
      </c>
      <c r="CR37" s="50">
        <v>847</v>
      </c>
      <c r="CS37" s="117">
        <v>54</v>
      </c>
      <c r="CT37" s="50">
        <v>89</v>
      </c>
      <c r="CU37" s="117">
        <v>1636</v>
      </c>
      <c r="CV37" s="50">
        <v>962</v>
      </c>
      <c r="CW37" s="117">
        <v>3393</v>
      </c>
      <c r="CX37" s="50">
        <v>1237</v>
      </c>
      <c r="CY37" s="52" t="s">
        <v>21</v>
      </c>
      <c r="CZ37" s="117">
        <v>253</v>
      </c>
      <c r="DA37" s="50">
        <v>279</v>
      </c>
      <c r="DB37" s="117">
        <v>2091</v>
      </c>
      <c r="DC37" s="50">
        <v>718</v>
      </c>
      <c r="DD37" s="117">
        <v>3533</v>
      </c>
      <c r="DE37" s="50">
        <v>1624</v>
      </c>
      <c r="DF37" s="117">
        <v>1990</v>
      </c>
      <c r="DG37" s="50">
        <v>806</v>
      </c>
      <c r="DH37" s="117">
        <v>345</v>
      </c>
      <c r="DI37" s="50">
        <v>560</v>
      </c>
      <c r="DJ37" s="52" t="s">
        <v>21</v>
      </c>
      <c r="DK37" s="117">
        <v>1545</v>
      </c>
      <c r="DL37" s="50">
        <v>884</v>
      </c>
      <c r="DM37" s="117">
        <v>105</v>
      </c>
      <c r="DN37" s="50">
        <v>174</v>
      </c>
    </row>
    <row r="38" spans="1:118" x14ac:dyDescent="0.2">
      <c r="A38" s="52" t="s">
        <v>22</v>
      </c>
      <c r="B38" s="196">
        <f>INDEX($10:$10,1,MATCH($A38,$7:$7,0))-INDEX($E$12:$DN$77,MATCH($A38,$A$12:$A$77,0),MATCH($A38,$E$7:$DN$7,0))</f>
        <v>200440</v>
      </c>
      <c r="C38" s="196">
        <f t="shared" si="9"/>
        <v>138768</v>
      </c>
      <c r="D38" s="196">
        <f t="shared" si="10"/>
        <v>-61672</v>
      </c>
      <c r="E38" s="117">
        <v>2181</v>
      </c>
      <c r="F38" s="50">
        <v>988</v>
      </c>
      <c r="G38" s="117">
        <v>1363</v>
      </c>
      <c r="H38" s="50">
        <v>785</v>
      </c>
      <c r="I38" s="117">
        <v>2602</v>
      </c>
      <c r="J38" s="50">
        <v>1008</v>
      </c>
      <c r="K38" s="117">
        <v>1313</v>
      </c>
      <c r="L38" s="50">
        <v>826</v>
      </c>
      <c r="M38" s="117">
        <v>9623</v>
      </c>
      <c r="N38" s="50">
        <v>2134</v>
      </c>
      <c r="O38" s="52" t="s">
        <v>22</v>
      </c>
      <c r="P38" s="117">
        <v>2812</v>
      </c>
      <c r="Q38" s="50">
        <v>1550</v>
      </c>
      <c r="R38" s="117">
        <v>733</v>
      </c>
      <c r="S38" s="50">
        <v>335</v>
      </c>
      <c r="T38" s="117">
        <v>96</v>
      </c>
      <c r="U38" s="50">
        <v>115</v>
      </c>
      <c r="V38" s="117">
        <v>152</v>
      </c>
      <c r="W38" s="50">
        <v>180</v>
      </c>
      <c r="X38" s="117">
        <v>13738</v>
      </c>
      <c r="Y38" s="50">
        <v>2940</v>
      </c>
      <c r="Z38" s="52" t="s">
        <v>22</v>
      </c>
      <c r="AA38" s="117">
        <v>3718</v>
      </c>
      <c r="AB38" s="50">
        <v>1178</v>
      </c>
      <c r="AC38" s="117">
        <v>499</v>
      </c>
      <c r="AD38" s="50">
        <v>455</v>
      </c>
      <c r="AE38" s="117">
        <v>508</v>
      </c>
      <c r="AF38" s="50">
        <v>419</v>
      </c>
      <c r="AG38" s="117">
        <v>12623</v>
      </c>
      <c r="AH38" s="50">
        <v>2475</v>
      </c>
      <c r="AI38" s="117">
        <v>7867</v>
      </c>
      <c r="AJ38" s="50">
        <v>1619</v>
      </c>
      <c r="AK38" s="52" t="s">
        <v>22</v>
      </c>
      <c r="AL38" s="117">
        <v>1537</v>
      </c>
      <c r="AM38" s="50">
        <v>809</v>
      </c>
      <c r="AN38" s="117">
        <v>2133</v>
      </c>
      <c r="AO38" s="50">
        <v>1263</v>
      </c>
      <c r="AP38" s="117">
        <v>2992</v>
      </c>
      <c r="AQ38" s="50">
        <v>1273</v>
      </c>
      <c r="AR38" s="117">
        <v>1784</v>
      </c>
      <c r="AS38" s="50">
        <v>906</v>
      </c>
      <c r="AT38" s="117">
        <v>510</v>
      </c>
      <c r="AU38" s="50">
        <v>576</v>
      </c>
      <c r="AV38" s="52" t="s">
        <v>22</v>
      </c>
      <c r="AW38" s="117">
        <v>606</v>
      </c>
      <c r="AX38" s="50">
        <v>342</v>
      </c>
      <c r="AY38" s="117">
        <v>2243</v>
      </c>
      <c r="AZ38" s="50">
        <v>1242</v>
      </c>
      <c r="BA38" s="117">
        <v>1272755</v>
      </c>
      <c r="BB38" s="50">
        <v>26575</v>
      </c>
      <c r="BC38" s="117">
        <v>2068</v>
      </c>
      <c r="BD38" s="50">
        <v>876</v>
      </c>
      <c r="BE38" s="117">
        <v>1719</v>
      </c>
      <c r="BF38" s="50">
        <v>1438</v>
      </c>
      <c r="BG38" s="52" t="s">
        <v>22</v>
      </c>
      <c r="BH38" s="117">
        <v>2101</v>
      </c>
      <c r="BI38" s="50">
        <v>934</v>
      </c>
      <c r="BJ38" s="117">
        <v>286</v>
      </c>
      <c r="BK38" s="50">
        <v>229</v>
      </c>
      <c r="BL38" s="117">
        <v>1108</v>
      </c>
      <c r="BM38" s="50">
        <v>691</v>
      </c>
      <c r="BN38" s="117">
        <v>2834</v>
      </c>
      <c r="BO38" s="50">
        <v>1341</v>
      </c>
      <c r="BP38" s="117">
        <v>227</v>
      </c>
      <c r="BQ38" s="50">
        <v>263</v>
      </c>
      <c r="BR38" s="52" t="s">
        <v>22</v>
      </c>
      <c r="BS38" s="117">
        <v>2006</v>
      </c>
      <c r="BT38" s="50">
        <v>1189</v>
      </c>
      <c r="BU38" s="117">
        <v>388</v>
      </c>
      <c r="BV38" s="50">
        <v>326</v>
      </c>
      <c r="BW38" s="117">
        <v>4739</v>
      </c>
      <c r="BX38" s="50">
        <v>1497</v>
      </c>
      <c r="BY38" s="117">
        <v>3518</v>
      </c>
      <c r="BZ38" s="50">
        <v>1234</v>
      </c>
      <c r="CA38" s="117">
        <v>261</v>
      </c>
      <c r="CB38" s="50">
        <v>249</v>
      </c>
      <c r="CC38" s="52" t="s">
        <v>22</v>
      </c>
      <c r="CD38" s="117">
        <v>12493</v>
      </c>
      <c r="CE38" s="50">
        <v>2220</v>
      </c>
      <c r="CF38" s="117">
        <v>1092</v>
      </c>
      <c r="CG38" s="50">
        <v>992</v>
      </c>
      <c r="CH38" s="117">
        <v>1009</v>
      </c>
      <c r="CI38" s="50">
        <v>570</v>
      </c>
      <c r="CJ38" s="117">
        <v>3792</v>
      </c>
      <c r="CK38" s="50">
        <v>1187</v>
      </c>
      <c r="CL38" s="117">
        <v>0</v>
      </c>
      <c r="CM38" s="50">
        <v>235</v>
      </c>
      <c r="CN38" s="52" t="s">
        <v>22</v>
      </c>
      <c r="CO38" s="117">
        <v>223</v>
      </c>
      <c r="CP38" s="50">
        <v>345</v>
      </c>
      <c r="CQ38" s="117">
        <v>2090</v>
      </c>
      <c r="CR38" s="50">
        <v>1267</v>
      </c>
      <c r="CS38" s="117">
        <v>122</v>
      </c>
      <c r="CT38" s="50">
        <v>145</v>
      </c>
      <c r="CU38" s="117">
        <v>4260</v>
      </c>
      <c r="CV38" s="50">
        <v>1681</v>
      </c>
      <c r="CW38" s="117">
        <v>9667</v>
      </c>
      <c r="CX38" s="50">
        <v>2655</v>
      </c>
      <c r="CY38" s="52" t="s">
        <v>22</v>
      </c>
      <c r="CZ38" s="117">
        <v>724</v>
      </c>
      <c r="DA38" s="50">
        <v>383</v>
      </c>
      <c r="DB38" s="117">
        <v>624</v>
      </c>
      <c r="DC38" s="50">
        <v>820</v>
      </c>
      <c r="DD38" s="117">
        <v>3526</v>
      </c>
      <c r="DE38" s="50">
        <v>1447</v>
      </c>
      <c r="DF38" s="117">
        <v>1983</v>
      </c>
      <c r="DG38" s="50">
        <v>1000</v>
      </c>
      <c r="DH38" s="117">
        <v>128</v>
      </c>
      <c r="DI38" s="50">
        <v>138</v>
      </c>
      <c r="DJ38" s="52" t="s">
        <v>22</v>
      </c>
      <c r="DK38" s="117">
        <v>3723</v>
      </c>
      <c r="DL38" s="50">
        <v>1081</v>
      </c>
      <c r="DM38" s="117">
        <v>424</v>
      </c>
      <c r="DN38" s="50">
        <v>410</v>
      </c>
    </row>
    <row r="39" spans="1:118" s="85" customFormat="1" x14ac:dyDescent="0.2">
      <c r="A39" s="52" t="s">
        <v>23</v>
      </c>
      <c r="B39" s="196">
        <f>INDEX($10:$10,1,MATCH($A39,$7:$7,0))-INDEX($E$12:$DN$77,MATCH($A39,$A$12:$A$77,0),MATCH($A39,$E$7:$DN$7,0))</f>
        <v>119421</v>
      </c>
      <c r="C39" s="196">
        <f t="shared" si="9"/>
        <v>112276</v>
      </c>
      <c r="D39" s="196">
        <f t="shared" si="10"/>
        <v>-7145</v>
      </c>
      <c r="E39" s="117">
        <v>249</v>
      </c>
      <c r="F39" s="50">
        <v>291</v>
      </c>
      <c r="G39" s="117">
        <v>1241</v>
      </c>
      <c r="H39" s="50">
        <v>724</v>
      </c>
      <c r="I39" s="117">
        <v>3315</v>
      </c>
      <c r="J39" s="50">
        <v>1231</v>
      </c>
      <c r="K39" s="117">
        <v>166</v>
      </c>
      <c r="L39" s="50">
        <v>147</v>
      </c>
      <c r="M39" s="117">
        <v>9997</v>
      </c>
      <c r="N39" s="50">
        <v>2568</v>
      </c>
      <c r="O39" s="52" t="s">
        <v>23</v>
      </c>
      <c r="P39" s="117">
        <v>2698</v>
      </c>
      <c r="Q39" s="50">
        <v>931</v>
      </c>
      <c r="R39" s="117">
        <v>1119</v>
      </c>
      <c r="S39" s="50">
        <v>791</v>
      </c>
      <c r="T39" s="117">
        <v>37</v>
      </c>
      <c r="U39" s="50">
        <v>53</v>
      </c>
      <c r="V39" s="117">
        <v>87</v>
      </c>
      <c r="W39" s="50">
        <v>123</v>
      </c>
      <c r="X39" s="117">
        <v>3979</v>
      </c>
      <c r="Y39" s="50">
        <v>1187</v>
      </c>
      <c r="Z39" s="52" t="s">
        <v>23</v>
      </c>
      <c r="AA39" s="117">
        <v>1428</v>
      </c>
      <c r="AB39" s="50">
        <v>776</v>
      </c>
      <c r="AC39" s="117">
        <v>515</v>
      </c>
      <c r="AD39" s="50">
        <v>439</v>
      </c>
      <c r="AE39" s="117">
        <v>220</v>
      </c>
      <c r="AF39" s="50">
        <v>153</v>
      </c>
      <c r="AG39" s="117">
        <v>9964</v>
      </c>
      <c r="AH39" s="50">
        <v>2268</v>
      </c>
      <c r="AI39" s="117">
        <v>2606</v>
      </c>
      <c r="AJ39" s="50">
        <v>1211</v>
      </c>
      <c r="AK39" s="52" t="s">
        <v>23</v>
      </c>
      <c r="AL39" s="117">
        <v>5317</v>
      </c>
      <c r="AM39" s="50">
        <v>1108</v>
      </c>
      <c r="AN39" s="117">
        <v>1226</v>
      </c>
      <c r="AO39" s="50">
        <v>682</v>
      </c>
      <c r="AP39" s="117">
        <v>318</v>
      </c>
      <c r="AQ39" s="50">
        <v>230</v>
      </c>
      <c r="AR39" s="117">
        <v>2087</v>
      </c>
      <c r="AS39" s="50">
        <v>1532</v>
      </c>
      <c r="AT39" s="117">
        <v>61</v>
      </c>
      <c r="AU39" s="50">
        <v>86</v>
      </c>
      <c r="AV39" s="52" t="s">
        <v>23</v>
      </c>
      <c r="AW39" s="117">
        <v>774</v>
      </c>
      <c r="AX39" s="50">
        <v>665</v>
      </c>
      <c r="AY39" s="117">
        <v>1419</v>
      </c>
      <c r="AZ39" s="50">
        <v>805</v>
      </c>
      <c r="BA39" s="117">
        <v>2043</v>
      </c>
      <c r="BB39" s="50">
        <v>762</v>
      </c>
      <c r="BC39" s="117">
        <v>611078</v>
      </c>
      <c r="BD39" s="50">
        <v>16439</v>
      </c>
      <c r="BE39" s="117">
        <v>224</v>
      </c>
      <c r="BF39" s="50">
        <v>184</v>
      </c>
      <c r="BG39" s="52" t="s">
        <v>23</v>
      </c>
      <c r="BH39" s="117">
        <v>3327</v>
      </c>
      <c r="BI39" s="50">
        <v>2161</v>
      </c>
      <c r="BJ39" s="117">
        <v>1208</v>
      </c>
      <c r="BK39" s="50">
        <v>674</v>
      </c>
      <c r="BL39" s="117">
        <v>1414</v>
      </c>
      <c r="BM39" s="50">
        <v>634</v>
      </c>
      <c r="BN39" s="117">
        <v>2132</v>
      </c>
      <c r="BO39" s="50">
        <v>1281</v>
      </c>
      <c r="BP39" s="117">
        <v>66</v>
      </c>
      <c r="BQ39" s="50">
        <v>103</v>
      </c>
      <c r="BR39" s="52" t="s">
        <v>23</v>
      </c>
      <c r="BS39" s="117">
        <v>569</v>
      </c>
      <c r="BT39" s="50">
        <v>391</v>
      </c>
      <c r="BU39" s="117">
        <v>668</v>
      </c>
      <c r="BV39" s="50">
        <v>304</v>
      </c>
      <c r="BW39" s="117">
        <v>2496</v>
      </c>
      <c r="BX39" s="50">
        <v>804</v>
      </c>
      <c r="BY39" s="117">
        <v>1245</v>
      </c>
      <c r="BZ39" s="50">
        <v>804</v>
      </c>
      <c r="CA39" s="117">
        <v>7567</v>
      </c>
      <c r="CB39" s="50">
        <v>1955</v>
      </c>
      <c r="CC39" s="52" t="s">
        <v>23</v>
      </c>
      <c r="CD39" s="117">
        <v>2455</v>
      </c>
      <c r="CE39" s="50">
        <v>981</v>
      </c>
      <c r="CF39" s="117">
        <v>525</v>
      </c>
      <c r="CG39" s="50">
        <v>392</v>
      </c>
      <c r="CH39" s="117">
        <v>538</v>
      </c>
      <c r="CI39" s="50">
        <v>283</v>
      </c>
      <c r="CJ39" s="117">
        <v>1451</v>
      </c>
      <c r="CK39" s="50">
        <v>938</v>
      </c>
      <c r="CL39" s="117">
        <v>939</v>
      </c>
      <c r="CM39" s="50">
        <v>988</v>
      </c>
      <c r="CN39" s="52" t="s">
        <v>23</v>
      </c>
      <c r="CO39" s="117">
        <v>463</v>
      </c>
      <c r="CP39" s="50">
        <v>467</v>
      </c>
      <c r="CQ39" s="117">
        <v>667</v>
      </c>
      <c r="CR39" s="50">
        <v>517</v>
      </c>
      <c r="CS39" s="117">
        <v>3245</v>
      </c>
      <c r="CT39" s="50">
        <v>1074</v>
      </c>
      <c r="CU39" s="117">
        <v>1011</v>
      </c>
      <c r="CV39" s="50">
        <v>693</v>
      </c>
      <c r="CW39" s="117">
        <v>6863</v>
      </c>
      <c r="CX39" s="50">
        <v>2442</v>
      </c>
      <c r="CY39" s="52" t="s">
        <v>23</v>
      </c>
      <c r="CZ39" s="117">
        <v>923</v>
      </c>
      <c r="DA39" s="50">
        <v>705</v>
      </c>
      <c r="DB39" s="117">
        <v>271</v>
      </c>
      <c r="DC39" s="50">
        <v>438</v>
      </c>
      <c r="DD39" s="117">
        <v>1468</v>
      </c>
      <c r="DE39" s="50">
        <v>908</v>
      </c>
      <c r="DF39" s="117">
        <v>2352</v>
      </c>
      <c r="DG39" s="50">
        <v>1035</v>
      </c>
      <c r="DH39" s="117">
        <v>80</v>
      </c>
      <c r="DI39" s="50">
        <v>102</v>
      </c>
      <c r="DJ39" s="52" t="s">
        <v>23</v>
      </c>
      <c r="DK39" s="117">
        <v>16941</v>
      </c>
      <c r="DL39" s="50">
        <v>2947</v>
      </c>
      <c r="DM39" s="117">
        <v>302</v>
      </c>
      <c r="DN39" s="50">
        <v>251</v>
      </c>
    </row>
    <row r="40" spans="1:118" s="85" customFormat="1" x14ac:dyDescent="0.2">
      <c r="A40" s="52" t="s">
        <v>24</v>
      </c>
      <c r="B40" s="196">
        <f>INDEX($10:$10,1,MATCH($A40,$7:$7,0))-INDEX($E$12:$DN$77,MATCH($A40,$A$12:$A$77,0),MATCH($A40,$E$7:$DN$7,0))</f>
        <v>106010</v>
      </c>
      <c r="C40" s="196">
        <f t="shared" si="9"/>
        <v>82459</v>
      </c>
      <c r="D40" s="196">
        <f t="shared" si="10"/>
        <v>-23551</v>
      </c>
      <c r="E40" s="117">
        <v>5924</v>
      </c>
      <c r="F40" s="50">
        <v>1785</v>
      </c>
      <c r="G40" s="117">
        <v>77</v>
      </c>
      <c r="H40" s="50">
        <v>143</v>
      </c>
      <c r="I40" s="117">
        <v>659</v>
      </c>
      <c r="J40" s="50">
        <v>809</v>
      </c>
      <c r="K40" s="117">
        <v>2508</v>
      </c>
      <c r="L40" s="50">
        <v>1029</v>
      </c>
      <c r="M40" s="117">
        <v>2747</v>
      </c>
      <c r="N40" s="50">
        <v>1102</v>
      </c>
      <c r="O40" s="52" t="s">
        <v>24</v>
      </c>
      <c r="P40" s="117">
        <v>616</v>
      </c>
      <c r="Q40" s="50">
        <v>550</v>
      </c>
      <c r="R40" s="117">
        <v>149</v>
      </c>
      <c r="S40" s="50">
        <v>168</v>
      </c>
      <c r="T40" s="117">
        <v>13</v>
      </c>
      <c r="U40" s="50">
        <v>21</v>
      </c>
      <c r="V40" s="117">
        <v>149</v>
      </c>
      <c r="W40" s="50">
        <v>201</v>
      </c>
      <c r="X40" s="117">
        <v>4217</v>
      </c>
      <c r="Y40" s="50">
        <v>1468</v>
      </c>
      <c r="Z40" s="52" t="s">
        <v>24</v>
      </c>
      <c r="AA40" s="117">
        <v>3082</v>
      </c>
      <c r="AB40" s="50">
        <v>1495</v>
      </c>
      <c r="AC40" s="117">
        <v>178</v>
      </c>
      <c r="AD40" s="50">
        <v>287</v>
      </c>
      <c r="AE40" s="117">
        <v>0</v>
      </c>
      <c r="AF40" s="50">
        <v>283</v>
      </c>
      <c r="AG40" s="117">
        <v>3095</v>
      </c>
      <c r="AH40" s="50">
        <v>1260</v>
      </c>
      <c r="AI40" s="117">
        <v>1829</v>
      </c>
      <c r="AJ40" s="50">
        <v>1040</v>
      </c>
      <c r="AK40" s="52" t="s">
        <v>24</v>
      </c>
      <c r="AL40" s="117">
        <v>308</v>
      </c>
      <c r="AM40" s="50">
        <v>351</v>
      </c>
      <c r="AN40" s="117">
        <v>351</v>
      </c>
      <c r="AO40" s="50">
        <v>255</v>
      </c>
      <c r="AP40" s="117">
        <v>127</v>
      </c>
      <c r="AQ40" s="50">
        <v>130</v>
      </c>
      <c r="AR40" s="117">
        <v>19184</v>
      </c>
      <c r="AS40" s="50">
        <v>4553</v>
      </c>
      <c r="AT40" s="117">
        <v>68</v>
      </c>
      <c r="AU40" s="50">
        <v>117</v>
      </c>
      <c r="AV40" s="52" t="s">
        <v>24</v>
      </c>
      <c r="AW40" s="117">
        <v>767</v>
      </c>
      <c r="AX40" s="50">
        <v>502</v>
      </c>
      <c r="AY40" s="117">
        <v>13</v>
      </c>
      <c r="AZ40" s="50">
        <v>23</v>
      </c>
      <c r="BA40" s="117">
        <v>2142</v>
      </c>
      <c r="BB40" s="50">
        <v>1114</v>
      </c>
      <c r="BC40" s="117">
        <v>105</v>
      </c>
      <c r="BD40" s="50">
        <v>185</v>
      </c>
      <c r="BE40" s="117">
        <v>409898</v>
      </c>
      <c r="BF40" s="50">
        <v>16206</v>
      </c>
      <c r="BG40" s="52" t="s">
        <v>24</v>
      </c>
      <c r="BH40" s="117">
        <v>2162</v>
      </c>
      <c r="BI40" s="50">
        <v>1395</v>
      </c>
      <c r="BJ40" s="117">
        <v>0</v>
      </c>
      <c r="BK40" s="50">
        <v>283</v>
      </c>
      <c r="BL40" s="117">
        <v>0</v>
      </c>
      <c r="BM40" s="50">
        <v>283</v>
      </c>
      <c r="BN40" s="117">
        <v>569</v>
      </c>
      <c r="BO40" s="50">
        <v>552</v>
      </c>
      <c r="BP40" s="117">
        <v>0</v>
      </c>
      <c r="BQ40" s="50">
        <v>283</v>
      </c>
      <c r="BR40" s="52" t="s">
        <v>24</v>
      </c>
      <c r="BS40" s="117">
        <v>668</v>
      </c>
      <c r="BT40" s="50">
        <v>987</v>
      </c>
      <c r="BU40" s="117">
        <v>188</v>
      </c>
      <c r="BV40" s="50">
        <v>294</v>
      </c>
      <c r="BW40" s="117">
        <v>2131</v>
      </c>
      <c r="BX40" s="50">
        <v>1145</v>
      </c>
      <c r="BY40" s="117">
        <v>2678</v>
      </c>
      <c r="BZ40" s="50">
        <v>1949</v>
      </c>
      <c r="CA40" s="117">
        <v>0</v>
      </c>
      <c r="CB40" s="50">
        <v>283</v>
      </c>
      <c r="CC40" s="52" t="s">
        <v>24</v>
      </c>
      <c r="CD40" s="117">
        <v>744</v>
      </c>
      <c r="CE40" s="50">
        <v>454</v>
      </c>
      <c r="CF40" s="117">
        <v>1307</v>
      </c>
      <c r="CG40" s="50">
        <v>1250</v>
      </c>
      <c r="CH40" s="117">
        <v>382</v>
      </c>
      <c r="CI40" s="50">
        <v>437</v>
      </c>
      <c r="CJ40" s="117">
        <v>748</v>
      </c>
      <c r="CK40" s="50">
        <v>325</v>
      </c>
      <c r="CL40" s="117">
        <v>251</v>
      </c>
      <c r="CM40" s="50">
        <v>248</v>
      </c>
      <c r="CN40" s="52" t="s">
        <v>24</v>
      </c>
      <c r="CO40" s="117">
        <v>200</v>
      </c>
      <c r="CP40" s="50">
        <v>236</v>
      </c>
      <c r="CQ40" s="117">
        <v>1486</v>
      </c>
      <c r="CR40" s="50">
        <v>854</v>
      </c>
      <c r="CS40" s="117">
        <v>60</v>
      </c>
      <c r="CT40" s="50">
        <v>100</v>
      </c>
      <c r="CU40" s="117">
        <v>10789</v>
      </c>
      <c r="CV40" s="50">
        <v>3188</v>
      </c>
      <c r="CW40" s="117">
        <v>5059</v>
      </c>
      <c r="CX40" s="50">
        <v>1840</v>
      </c>
      <c r="CY40" s="52" t="s">
        <v>24</v>
      </c>
      <c r="CZ40" s="117">
        <v>282</v>
      </c>
      <c r="DA40" s="50">
        <v>459</v>
      </c>
      <c r="DB40" s="117">
        <v>0</v>
      </c>
      <c r="DC40" s="50">
        <v>283</v>
      </c>
      <c r="DD40" s="117">
        <v>1844</v>
      </c>
      <c r="DE40" s="50">
        <v>762</v>
      </c>
      <c r="DF40" s="117">
        <v>816</v>
      </c>
      <c r="DG40" s="50">
        <v>880</v>
      </c>
      <c r="DH40" s="117">
        <v>167</v>
      </c>
      <c r="DI40" s="50">
        <v>201</v>
      </c>
      <c r="DJ40" s="52" t="s">
        <v>24</v>
      </c>
      <c r="DK40" s="117">
        <v>1620</v>
      </c>
      <c r="DL40" s="50">
        <v>1545</v>
      </c>
      <c r="DM40" s="117">
        <v>0</v>
      </c>
      <c r="DN40" s="50">
        <v>283</v>
      </c>
    </row>
    <row r="41" spans="1:118" s="85" customFormat="1" x14ac:dyDescent="0.2">
      <c r="A41" s="52"/>
      <c r="B41" s="52"/>
      <c r="C41" s="52"/>
      <c r="D41" s="52"/>
      <c r="E41" s="117"/>
      <c r="F41" s="50"/>
      <c r="G41" s="117"/>
      <c r="H41" s="50"/>
      <c r="I41" s="117"/>
      <c r="J41" s="50"/>
      <c r="K41" s="117"/>
      <c r="L41" s="50"/>
      <c r="M41" s="117"/>
      <c r="N41" s="50"/>
      <c r="O41" s="52"/>
      <c r="P41" s="117"/>
      <c r="Q41" s="50"/>
      <c r="R41" s="117"/>
      <c r="S41" s="50"/>
      <c r="T41" s="117"/>
      <c r="U41" s="50"/>
      <c r="V41" s="117"/>
      <c r="W41" s="50"/>
      <c r="X41" s="117"/>
      <c r="Y41" s="50"/>
      <c r="Z41" s="52"/>
      <c r="AA41" s="117"/>
      <c r="AB41" s="50"/>
      <c r="AC41" s="117"/>
      <c r="AD41" s="50"/>
      <c r="AE41" s="117"/>
      <c r="AF41" s="50"/>
      <c r="AG41" s="117"/>
      <c r="AH41" s="50"/>
      <c r="AI41" s="117"/>
      <c r="AJ41" s="50"/>
      <c r="AK41" s="52"/>
      <c r="AL41" s="117"/>
      <c r="AM41" s="50"/>
      <c r="AN41" s="117"/>
      <c r="AO41" s="50"/>
      <c r="AP41" s="117"/>
      <c r="AQ41" s="50"/>
      <c r="AR41" s="117"/>
      <c r="AS41" s="50"/>
      <c r="AT41" s="117"/>
      <c r="AU41" s="50"/>
      <c r="AV41" s="52"/>
      <c r="AW41" s="117"/>
      <c r="AX41" s="50"/>
      <c r="AY41" s="117"/>
      <c r="AZ41" s="50"/>
      <c r="BA41" s="117"/>
      <c r="BB41" s="50"/>
      <c r="BC41" s="117"/>
      <c r="BD41" s="50"/>
      <c r="BE41" s="117"/>
      <c r="BF41" s="50"/>
      <c r="BG41" s="52"/>
      <c r="BH41" s="117"/>
      <c r="BI41" s="50"/>
      <c r="BJ41" s="117"/>
      <c r="BK41" s="50"/>
      <c r="BL41" s="117"/>
      <c r="BM41" s="50"/>
      <c r="BN41" s="117"/>
      <c r="BO41" s="50"/>
      <c r="BP41" s="117"/>
      <c r="BQ41" s="50"/>
      <c r="BR41" s="52"/>
      <c r="BS41" s="117"/>
      <c r="BT41" s="50"/>
      <c r="BU41" s="117"/>
      <c r="BV41" s="50"/>
      <c r="BW41" s="117"/>
      <c r="BX41" s="50"/>
      <c r="BY41" s="117"/>
      <c r="BZ41" s="50"/>
      <c r="CA41" s="117"/>
      <c r="CB41" s="50"/>
      <c r="CC41" s="52"/>
      <c r="CD41" s="117"/>
      <c r="CE41" s="50"/>
      <c r="CF41" s="117"/>
      <c r="CG41" s="50"/>
      <c r="CH41" s="117"/>
      <c r="CI41" s="50"/>
      <c r="CJ41" s="117"/>
      <c r="CK41" s="50"/>
      <c r="CL41" s="117"/>
      <c r="CM41" s="50"/>
      <c r="CN41" s="52"/>
      <c r="CO41" s="117"/>
      <c r="CP41" s="50"/>
      <c r="CQ41" s="117"/>
      <c r="CR41" s="50"/>
      <c r="CS41" s="117"/>
      <c r="CT41" s="50"/>
      <c r="CU41" s="117"/>
      <c r="CV41" s="50"/>
      <c r="CW41" s="117"/>
      <c r="CX41" s="50"/>
      <c r="CY41" s="52"/>
      <c r="CZ41" s="117"/>
      <c r="DA41" s="50"/>
      <c r="DB41" s="117"/>
      <c r="DC41" s="50"/>
      <c r="DD41" s="117"/>
      <c r="DE41" s="50"/>
      <c r="DF41" s="117"/>
      <c r="DG41" s="50"/>
      <c r="DH41" s="117"/>
      <c r="DI41" s="50"/>
      <c r="DJ41" s="52"/>
      <c r="DK41" s="117"/>
      <c r="DL41" s="50"/>
      <c r="DM41" s="117"/>
      <c r="DN41" s="50"/>
    </row>
    <row r="42" spans="1:118" s="85" customFormat="1" x14ac:dyDescent="0.2">
      <c r="A42" s="52" t="s">
        <v>25</v>
      </c>
      <c r="B42" s="196">
        <f>INDEX($10:$10,1,MATCH($A42,$7:$7,0))-INDEX($E$12:$DN$77,MATCH($A42,$A$12:$A$77,0),MATCH($A42,$E$7:$DN$7,0))</f>
        <v>160918</v>
      </c>
      <c r="C42" s="196">
        <f t="shared" ref="C42:C46" si="11">SUM(E42,G42,I42,K42,M42,P42,R42,T42,V42,X42,AA42,AC42,AE42,AG42,AI42,AL42,AN42,AP42,AR42,AT42,AW42,AY42,BA42,BC42,BE42,BH42,BJ42,BL42,BN42,BP42,BS42,BU42,BW42,BY42,CA42,CD42,CF42,CH42,CJ42,CL42,CO42,CQ42,CS42,CU42,CW42,CZ42,DB42,DD42,DF42,DH42,DK42,DM42)-INDEX($E$12:$DN$77,MATCH($A42,$A$12:$A$77,0),MATCH($A42,$E$7:$DN$7,0))</f>
        <v>163028</v>
      </c>
      <c r="D42" s="196">
        <f t="shared" ref="D42:D46" si="12">C42-B42</f>
        <v>2110</v>
      </c>
      <c r="E42" s="117">
        <v>2106</v>
      </c>
      <c r="F42" s="50">
        <v>1358</v>
      </c>
      <c r="G42" s="117">
        <v>1389</v>
      </c>
      <c r="H42" s="50">
        <v>1183</v>
      </c>
      <c r="I42" s="117">
        <v>3053</v>
      </c>
      <c r="J42" s="50">
        <v>1555</v>
      </c>
      <c r="K42" s="117">
        <v>8100</v>
      </c>
      <c r="L42" s="50">
        <v>2136</v>
      </c>
      <c r="M42" s="117">
        <v>12491</v>
      </c>
      <c r="N42" s="50">
        <v>2278</v>
      </c>
      <c r="O42" s="52" t="s">
        <v>25</v>
      </c>
      <c r="P42" s="117">
        <v>3930</v>
      </c>
      <c r="Q42" s="50">
        <v>1671</v>
      </c>
      <c r="R42" s="117">
        <v>276</v>
      </c>
      <c r="S42" s="50">
        <v>385</v>
      </c>
      <c r="T42" s="117">
        <v>0</v>
      </c>
      <c r="U42" s="50">
        <v>253</v>
      </c>
      <c r="V42" s="117">
        <v>486</v>
      </c>
      <c r="W42" s="50">
        <v>268</v>
      </c>
      <c r="X42" s="117">
        <v>8422</v>
      </c>
      <c r="Y42" s="50">
        <v>1909</v>
      </c>
      <c r="Z42" s="52" t="s">
        <v>25</v>
      </c>
      <c r="AA42" s="117">
        <v>3928</v>
      </c>
      <c r="AB42" s="50">
        <v>1437</v>
      </c>
      <c r="AC42" s="117">
        <v>1096</v>
      </c>
      <c r="AD42" s="50">
        <v>709</v>
      </c>
      <c r="AE42" s="117">
        <v>557</v>
      </c>
      <c r="AF42" s="50">
        <v>343</v>
      </c>
      <c r="AG42" s="117">
        <v>19044</v>
      </c>
      <c r="AH42" s="50">
        <v>3019</v>
      </c>
      <c r="AI42" s="117">
        <v>1699</v>
      </c>
      <c r="AJ42" s="50">
        <v>743</v>
      </c>
      <c r="AK42" s="52" t="s">
        <v>25</v>
      </c>
      <c r="AL42" s="117">
        <v>6819</v>
      </c>
      <c r="AM42" s="50">
        <v>1712</v>
      </c>
      <c r="AN42" s="117">
        <v>18617</v>
      </c>
      <c r="AO42" s="50">
        <v>3066</v>
      </c>
      <c r="AP42" s="117">
        <v>1483</v>
      </c>
      <c r="AQ42" s="50">
        <v>676</v>
      </c>
      <c r="AR42" s="117">
        <v>4589</v>
      </c>
      <c r="AS42" s="50">
        <v>1643</v>
      </c>
      <c r="AT42" s="117">
        <v>75</v>
      </c>
      <c r="AU42" s="50">
        <v>90</v>
      </c>
      <c r="AV42" s="52" t="s">
        <v>25</v>
      </c>
      <c r="AW42" s="117">
        <v>1016</v>
      </c>
      <c r="AX42" s="50">
        <v>580</v>
      </c>
      <c r="AY42" s="117">
        <v>1043</v>
      </c>
      <c r="AZ42" s="50">
        <v>546</v>
      </c>
      <c r="BA42" s="117">
        <v>3649</v>
      </c>
      <c r="BB42" s="50">
        <v>1595</v>
      </c>
      <c r="BC42" s="117">
        <v>2607</v>
      </c>
      <c r="BD42" s="50">
        <v>979</v>
      </c>
      <c r="BE42" s="117">
        <v>3208</v>
      </c>
      <c r="BF42" s="50">
        <v>1683</v>
      </c>
      <c r="BG42" s="52" t="s">
        <v>25</v>
      </c>
      <c r="BH42" s="117">
        <v>846807</v>
      </c>
      <c r="BI42" s="50">
        <v>22271</v>
      </c>
      <c r="BJ42" s="117">
        <v>361</v>
      </c>
      <c r="BK42" s="50">
        <v>352</v>
      </c>
      <c r="BL42" s="117">
        <v>3204</v>
      </c>
      <c r="BM42" s="50">
        <v>1012</v>
      </c>
      <c r="BN42" s="117">
        <v>1769</v>
      </c>
      <c r="BO42" s="50">
        <v>791</v>
      </c>
      <c r="BP42" s="117">
        <v>295</v>
      </c>
      <c r="BQ42" s="50">
        <v>308</v>
      </c>
      <c r="BR42" s="52" t="s">
        <v>25</v>
      </c>
      <c r="BS42" s="117">
        <v>1639</v>
      </c>
      <c r="BT42" s="50">
        <v>1189</v>
      </c>
      <c r="BU42" s="117">
        <v>1335</v>
      </c>
      <c r="BV42" s="50">
        <v>1101</v>
      </c>
      <c r="BW42" s="117">
        <v>3366</v>
      </c>
      <c r="BX42" s="50">
        <v>1358</v>
      </c>
      <c r="BY42" s="117">
        <v>2916</v>
      </c>
      <c r="BZ42" s="50">
        <v>1335</v>
      </c>
      <c r="CA42" s="117">
        <v>230</v>
      </c>
      <c r="CB42" s="50">
        <v>270</v>
      </c>
      <c r="CC42" s="52" t="s">
        <v>25</v>
      </c>
      <c r="CD42" s="117">
        <v>3830</v>
      </c>
      <c r="CE42" s="50">
        <v>1368</v>
      </c>
      <c r="CF42" s="117">
        <v>5980</v>
      </c>
      <c r="CG42" s="50">
        <v>1901</v>
      </c>
      <c r="CH42" s="117">
        <v>1292</v>
      </c>
      <c r="CI42" s="50">
        <v>963</v>
      </c>
      <c r="CJ42" s="117">
        <v>1481</v>
      </c>
      <c r="CK42" s="50">
        <v>676</v>
      </c>
      <c r="CL42" s="117">
        <v>394</v>
      </c>
      <c r="CM42" s="50">
        <v>392</v>
      </c>
      <c r="CN42" s="52" t="s">
        <v>25</v>
      </c>
      <c r="CO42" s="117">
        <v>0</v>
      </c>
      <c r="CP42" s="50">
        <v>253</v>
      </c>
      <c r="CQ42" s="117">
        <v>1928</v>
      </c>
      <c r="CR42" s="50">
        <v>1186</v>
      </c>
      <c r="CS42" s="117">
        <v>381</v>
      </c>
      <c r="CT42" s="50">
        <v>257</v>
      </c>
      <c r="CU42" s="117">
        <v>4381</v>
      </c>
      <c r="CV42" s="50">
        <v>1618</v>
      </c>
      <c r="CW42" s="117">
        <v>10717</v>
      </c>
      <c r="CX42" s="50">
        <v>2107</v>
      </c>
      <c r="CY42" s="52" t="s">
        <v>25</v>
      </c>
      <c r="CZ42" s="117">
        <v>1749</v>
      </c>
      <c r="DA42" s="50">
        <v>1226</v>
      </c>
      <c r="DB42" s="117">
        <v>54</v>
      </c>
      <c r="DC42" s="50">
        <v>93</v>
      </c>
      <c r="DD42" s="117">
        <v>1518</v>
      </c>
      <c r="DE42" s="50">
        <v>863</v>
      </c>
      <c r="DF42" s="117">
        <v>1706</v>
      </c>
      <c r="DG42" s="50">
        <v>1048</v>
      </c>
      <c r="DH42" s="117">
        <v>109</v>
      </c>
      <c r="DI42" s="50">
        <v>130</v>
      </c>
      <c r="DJ42" s="52" t="s">
        <v>25</v>
      </c>
      <c r="DK42" s="117">
        <v>2473</v>
      </c>
      <c r="DL42" s="50">
        <v>1091</v>
      </c>
      <c r="DM42" s="117">
        <v>237</v>
      </c>
      <c r="DN42" s="50">
        <v>224</v>
      </c>
    </row>
    <row r="43" spans="1:118" s="85" customFormat="1" x14ac:dyDescent="0.2">
      <c r="A43" s="52" t="s">
        <v>26</v>
      </c>
      <c r="B43" s="196">
        <f>INDEX($10:$10,1,MATCH($A43,$7:$7,0))-INDEX($E$12:$DN$77,MATCH($A43,$A$12:$A$77,0),MATCH($A43,$E$7:$DN$7,0))</f>
        <v>31848</v>
      </c>
      <c r="C43" s="196">
        <f t="shared" si="11"/>
        <v>36682</v>
      </c>
      <c r="D43" s="196">
        <f t="shared" si="12"/>
        <v>4834</v>
      </c>
      <c r="E43" s="117">
        <v>588</v>
      </c>
      <c r="F43" s="50">
        <v>684</v>
      </c>
      <c r="G43" s="117">
        <v>281</v>
      </c>
      <c r="H43" s="50">
        <v>258</v>
      </c>
      <c r="I43" s="117">
        <v>1867</v>
      </c>
      <c r="J43" s="50">
        <v>1111</v>
      </c>
      <c r="K43" s="117">
        <v>0</v>
      </c>
      <c r="L43" s="50">
        <v>228</v>
      </c>
      <c r="M43" s="117">
        <v>3460</v>
      </c>
      <c r="N43" s="50">
        <v>1175</v>
      </c>
      <c r="O43" s="52" t="s">
        <v>26</v>
      </c>
      <c r="P43" s="117">
        <v>1445</v>
      </c>
      <c r="Q43" s="50">
        <v>503</v>
      </c>
      <c r="R43" s="117">
        <v>309</v>
      </c>
      <c r="S43" s="50">
        <v>350</v>
      </c>
      <c r="T43" s="117">
        <v>400</v>
      </c>
      <c r="U43" s="50">
        <v>497</v>
      </c>
      <c r="V43" s="117">
        <v>87</v>
      </c>
      <c r="W43" s="50">
        <v>148</v>
      </c>
      <c r="X43" s="117">
        <v>1846</v>
      </c>
      <c r="Y43" s="50">
        <v>956</v>
      </c>
      <c r="Z43" s="52" t="s">
        <v>26</v>
      </c>
      <c r="AA43" s="117">
        <v>292</v>
      </c>
      <c r="AB43" s="50">
        <v>236</v>
      </c>
      <c r="AC43" s="117">
        <v>858</v>
      </c>
      <c r="AD43" s="50">
        <v>768</v>
      </c>
      <c r="AE43" s="117">
        <v>1139</v>
      </c>
      <c r="AF43" s="50">
        <v>530</v>
      </c>
      <c r="AG43" s="117">
        <v>734</v>
      </c>
      <c r="AH43" s="50">
        <v>314</v>
      </c>
      <c r="AI43" s="117">
        <v>270</v>
      </c>
      <c r="AJ43" s="50">
        <v>279</v>
      </c>
      <c r="AK43" s="52" t="s">
        <v>26</v>
      </c>
      <c r="AL43" s="117">
        <v>315</v>
      </c>
      <c r="AM43" s="50">
        <v>312</v>
      </c>
      <c r="AN43" s="117">
        <v>0</v>
      </c>
      <c r="AO43" s="50">
        <v>228</v>
      </c>
      <c r="AP43" s="117">
        <v>119</v>
      </c>
      <c r="AQ43" s="50">
        <v>170</v>
      </c>
      <c r="AR43" s="117">
        <v>203</v>
      </c>
      <c r="AS43" s="50">
        <v>240</v>
      </c>
      <c r="AT43" s="117">
        <v>0</v>
      </c>
      <c r="AU43" s="50">
        <v>228</v>
      </c>
      <c r="AV43" s="52" t="s">
        <v>26</v>
      </c>
      <c r="AW43" s="117">
        <v>179</v>
      </c>
      <c r="AX43" s="50">
        <v>215</v>
      </c>
      <c r="AY43" s="117">
        <v>198</v>
      </c>
      <c r="AZ43" s="50">
        <v>207</v>
      </c>
      <c r="BA43" s="117">
        <v>354</v>
      </c>
      <c r="BB43" s="50">
        <v>340</v>
      </c>
      <c r="BC43" s="117">
        <v>1138</v>
      </c>
      <c r="BD43" s="50">
        <v>717</v>
      </c>
      <c r="BE43" s="117">
        <v>0</v>
      </c>
      <c r="BF43" s="50">
        <v>228</v>
      </c>
      <c r="BG43" s="52" t="s">
        <v>26</v>
      </c>
      <c r="BH43" s="117">
        <v>505</v>
      </c>
      <c r="BI43" s="50">
        <v>520</v>
      </c>
      <c r="BJ43" s="117">
        <v>126227</v>
      </c>
      <c r="BK43" s="50">
        <v>6707</v>
      </c>
      <c r="BL43" s="117">
        <v>296</v>
      </c>
      <c r="BM43" s="50">
        <v>314</v>
      </c>
      <c r="BN43" s="117">
        <v>563</v>
      </c>
      <c r="BO43" s="50">
        <v>564</v>
      </c>
      <c r="BP43" s="117">
        <v>0</v>
      </c>
      <c r="BQ43" s="50">
        <v>228</v>
      </c>
      <c r="BR43" s="52" t="s">
        <v>26</v>
      </c>
      <c r="BS43" s="117">
        <v>500</v>
      </c>
      <c r="BT43" s="50">
        <v>580</v>
      </c>
      <c r="BU43" s="117">
        <v>596</v>
      </c>
      <c r="BV43" s="50">
        <v>536</v>
      </c>
      <c r="BW43" s="117">
        <v>823</v>
      </c>
      <c r="BX43" s="50">
        <v>776</v>
      </c>
      <c r="BY43" s="117">
        <v>249</v>
      </c>
      <c r="BZ43" s="50">
        <v>265</v>
      </c>
      <c r="CA43" s="117">
        <v>1374</v>
      </c>
      <c r="CB43" s="50">
        <v>678</v>
      </c>
      <c r="CC43" s="52" t="s">
        <v>26</v>
      </c>
      <c r="CD43" s="117">
        <v>886</v>
      </c>
      <c r="CE43" s="50">
        <v>805</v>
      </c>
      <c r="CF43" s="117">
        <v>20</v>
      </c>
      <c r="CG43" s="50">
        <v>35</v>
      </c>
      <c r="CH43" s="117">
        <v>1227</v>
      </c>
      <c r="CI43" s="50">
        <v>553</v>
      </c>
      <c r="CJ43" s="117">
        <v>495</v>
      </c>
      <c r="CK43" s="50">
        <v>413</v>
      </c>
      <c r="CL43" s="117">
        <v>0</v>
      </c>
      <c r="CM43" s="50">
        <v>228</v>
      </c>
      <c r="CN43" s="52" t="s">
        <v>26</v>
      </c>
      <c r="CO43" s="117">
        <v>0</v>
      </c>
      <c r="CP43" s="50">
        <v>228</v>
      </c>
      <c r="CQ43" s="117">
        <v>34</v>
      </c>
      <c r="CR43" s="50">
        <v>59</v>
      </c>
      <c r="CS43" s="117">
        <v>1557</v>
      </c>
      <c r="CT43" s="50">
        <v>1058</v>
      </c>
      <c r="CU43" s="117">
        <v>18</v>
      </c>
      <c r="CV43" s="50">
        <v>32</v>
      </c>
      <c r="CW43" s="117">
        <v>902</v>
      </c>
      <c r="CX43" s="50">
        <v>927</v>
      </c>
      <c r="CY43" s="52" t="s">
        <v>26</v>
      </c>
      <c r="CZ43" s="117">
        <v>652</v>
      </c>
      <c r="DA43" s="50">
        <v>509</v>
      </c>
      <c r="DB43" s="117">
        <v>168</v>
      </c>
      <c r="DC43" s="50">
        <v>202</v>
      </c>
      <c r="DD43" s="117">
        <v>583</v>
      </c>
      <c r="DE43" s="50">
        <v>433</v>
      </c>
      <c r="DF43" s="117">
        <v>5901</v>
      </c>
      <c r="DG43" s="50">
        <v>2254</v>
      </c>
      <c r="DH43" s="117">
        <v>70</v>
      </c>
      <c r="DI43" s="50">
        <v>116</v>
      </c>
      <c r="DJ43" s="52" t="s">
        <v>26</v>
      </c>
      <c r="DK43" s="117">
        <v>815</v>
      </c>
      <c r="DL43" s="50">
        <v>586</v>
      </c>
      <c r="DM43" s="117">
        <v>2366</v>
      </c>
      <c r="DN43" s="50">
        <v>977</v>
      </c>
    </row>
    <row r="44" spans="1:118" x14ac:dyDescent="0.2">
      <c r="A44" s="52" t="s">
        <v>27</v>
      </c>
      <c r="B44" s="196">
        <f>INDEX($10:$10,1,MATCH($A44,$7:$7,0))-INDEX($E$12:$DN$77,MATCH($A44,$A$12:$A$77,0),MATCH($A44,$E$7:$DN$7,0))</f>
        <v>57459</v>
      </c>
      <c r="C44" s="196">
        <f t="shared" si="11"/>
        <v>54525</v>
      </c>
      <c r="D44" s="196">
        <f t="shared" si="12"/>
        <v>-2934</v>
      </c>
      <c r="E44" s="117">
        <v>124</v>
      </c>
      <c r="F44" s="50">
        <v>137</v>
      </c>
      <c r="G44" s="117">
        <v>514</v>
      </c>
      <c r="H44" s="50">
        <v>599</v>
      </c>
      <c r="I44" s="117">
        <v>1238</v>
      </c>
      <c r="J44" s="50">
        <v>660</v>
      </c>
      <c r="K44" s="117">
        <v>365</v>
      </c>
      <c r="L44" s="50">
        <v>293</v>
      </c>
      <c r="M44" s="117">
        <v>5170</v>
      </c>
      <c r="N44" s="50">
        <v>1677</v>
      </c>
      <c r="O44" s="52" t="s">
        <v>27</v>
      </c>
      <c r="P44" s="117">
        <v>5254</v>
      </c>
      <c r="Q44" s="50">
        <v>1544</v>
      </c>
      <c r="R44" s="117">
        <v>0</v>
      </c>
      <c r="S44" s="50">
        <v>213</v>
      </c>
      <c r="T44" s="117">
        <v>51</v>
      </c>
      <c r="U44" s="50">
        <v>86</v>
      </c>
      <c r="V44" s="117">
        <v>178</v>
      </c>
      <c r="W44" s="50">
        <v>254</v>
      </c>
      <c r="X44" s="117">
        <v>2184</v>
      </c>
      <c r="Y44" s="50">
        <v>979</v>
      </c>
      <c r="Z44" s="52" t="s">
        <v>27</v>
      </c>
      <c r="AA44" s="117">
        <v>902</v>
      </c>
      <c r="AB44" s="50">
        <v>632</v>
      </c>
      <c r="AC44" s="117">
        <v>224</v>
      </c>
      <c r="AD44" s="50">
        <v>147</v>
      </c>
      <c r="AE44" s="117">
        <v>1013</v>
      </c>
      <c r="AF44" s="50">
        <v>762</v>
      </c>
      <c r="AG44" s="117">
        <v>1234</v>
      </c>
      <c r="AH44" s="50">
        <v>560</v>
      </c>
      <c r="AI44" s="117">
        <v>732</v>
      </c>
      <c r="AJ44" s="50">
        <v>400</v>
      </c>
      <c r="AK44" s="52" t="s">
        <v>27</v>
      </c>
      <c r="AL44" s="117">
        <v>6444</v>
      </c>
      <c r="AM44" s="50">
        <v>1500</v>
      </c>
      <c r="AN44" s="117">
        <v>4212</v>
      </c>
      <c r="AO44" s="50">
        <v>1640</v>
      </c>
      <c r="AP44" s="117">
        <v>477</v>
      </c>
      <c r="AQ44" s="50">
        <v>485</v>
      </c>
      <c r="AR44" s="117">
        <v>547</v>
      </c>
      <c r="AS44" s="50">
        <v>400</v>
      </c>
      <c r="AT44" s="117">
        <v>22</v>
      </c>
      <c r="AU44" s="50">
        <v>34</v>
      </c>
      <c r="AV44" s="52" t="s">
        <v>27</v>
      </c>
      <c r="AW44" s="117">
        <v>349</v>
      </c>
      <c r="AX44" s="50">
        <v>303</v>
      </c>
      <c r="AY44" s="117">
        <v>8</v>
      </c>
      <c r="AZ44" s="50">
        <v>14</v>
      </c>
      <c r="BA44" s="117">
        <v>601</v>
      </c>
      <c r="BB44" s="50">
        <v>426</v>
      </c>
      <c r="BC44" s="117">
        <v>3141</v>
      </c>
      <c r="BD44" s="50">
        <v>1395</v>
      </c>
      <c r="BE44" s="117">
        <v>574</v>
      </c>
      <c r="BF44" s="50">
        <v>522</v>
      </c>
      <c r="BG44" s="52" t="s">
        <v>27</v>
      </c>
      <c r="BH44" s="117">
        <v>1655</v>
      </c>
      <c r="BI44" s="50">
        <v>841</v>
      </c>
      <c r="BJ44" s="117">
        <v>389</v>
      </c>
      <c r="BK44" s="50">
        <v>325</v>
      </c>
      <c r="BL44" s="117">
        <v>259681</v>
      </c>
      <c r="BM44" s="50">
        <v>11185</v>
      </c>
      <c r="BN44" s="117">
        <v>265</v>
      </c>
      <c r="BO44" s="50">
        <v>253</v>
      </c>
      <c r="BP44" s="117">
        <v>0</v>
      </c>
      <c r="BQ44" s="50">
        <v>213</v>
      </c>
      <c r="BR44" s="52" t="s">
        <v>27</v>
      </c>
      <c r="BS44" s="117">
        <v>44</v>
      </c>
      <c r="BT44" s="50">
        <v>73</v>
      </c>
      <c r="BU44" s="117">
        <v>322</v>
      </c>
      <c r="BV44" s="50">
        <v>339</v>
      </c>
      <c r="BW44" s="117">
        <v>767</v>
      </c>
      <c r="BX44" s="50">
        <v>536</v>
      </c>
      <c r="BY44" s="117">
        <v>412</v>
      </c>
      <c r="BZ44" s="50">
        <v>368</v>
      </c>
      <c r="CA44" s="117">
        <v>746</v>
      </c>
      <c r="CB44" s="50">
        <v>534</v>
      </c>
      <c r="CC44" s="52" t="s">
        <v>27</v>
      </c>
      <c r="CD44" s="117">
        <v>582</v>
      </c>
      <c r="CE44" s="50">
        <v>548</v>
      </c>
      <c r="CF44" s="117">
        <v>844</v>
      </c>
      <c r="CG44" s="50">
        <v>646</v>
      </c>
      <c r="CH44" s="117">
        <v>911</v>
      </c>
      <c r="CI44" s="50">
        <v>617</v>
      </c>
      <c r="CJ44" s="117">
        <v>101</v>
      </c>
      <c r="CK44" s="50">
        <v>86</v>
      </c>
      <c r="CL44" s="117">
        <v>172</v>
      </c>
      <c r="CM44" s="50">
        <v>240</v>
      </c>
      <c r="CN44" s="52" t="s">
        <v>27</v>
      </c>
      <c r="CO44" s="117">
        <v>95</v>
      </c>
      <c r="CP44" s="50">
        <v>141</v>
      </c>
      <c r="CQ44" s="117">
        <v>100</v>
      </c>
      <c r="CR44" s="50">
        <v>115</v>
      </c>
      <c r="CS44" s="117">
        <v>3795</v>
      </c>
      <c r="CT44" s="50">
        <v>1455</v>
      </c>
      <c r="CU44" s="117">
        <v>1160</v>
      </c>
      <c r="CV44" s="50">
        <v>773</v>
      </c>
      <c r="CW44" s="117">
        <v>2468</v>
      </c>
      <c r="CX44" s="50">
        <v>933</v>
      </c>
      <c r="CY44" s="52" t="s">
        <v>27</v>
      </c>
      <c r="CZ44" s="117">
        <v>645</v>
      </c>
      <c r="DA44" s="50">
        <v>497</v>
      </c>
      <c r="DB44" s="117">
        <v>0</v>
      </c>
      <c r="DC44" s="50">
        <v>213</v>
      </c>
      <c r="DD44" s="117">
        <v>897</v>
      </c>
      <c r="DE44" s="50">
        <v>505</v>
      </c>
      <c r="DF44" s="117">
        <v>439</v>
      </c>
      <c r="DG44" s="50">
        <v>388</v>
      </c>
      <c r="DH44" s="117">
        <v>377</v>
      </c>
      <c r="DI44" s="50">
        <v>614</v>
      </c>
      <c r="DJ44" s="52" t="s">
        <v>27</v>
      </c>
      <c r="DK44" s="117">
        <v>621</v>
      </c>
      <c r="DL44" s="50">
        <v>540</v>
      </c>
      <c r="DM44" s="117">
        <v>1160</v>
      </c>
      <c r="DN44" s="50">
        <v>715</v>
      </c>
    </row>
    <row r="45" spans="1:118" x14ac:dyDescent="0.2">
      <c r="A45" s="52" t="s">
        <v>28</v>
      </c>
      <c r="B45" s="196">
        <f>INDEX($10:$10,1,MATCH($A45,$7:$7,0))-INDEX($E$12:$DN$77,MATCH($A45,$A$12:$A$77,0),MATCH($A45,$E$7:$DN$7,0))</f>
        <v>109537</v>
      </c>
      <c r="C45" s="196">
        <f t="shared" si="11"/>
        <v>150816</v>
      </c>
      <c r="D45" s="196">
        <f t="shared" si="12"/>
        <v>41279</v>
      </c>
      <c r="E45" s="117">
        <v>260</v>
      </c>
      <c r="F45" s="54">
        <v>195</v>
      </c>
      <c r="G45" s="117">
        <v>1669</v>
      </c>
      <c r="H45" s="54">
        <v>1326</v>
      </c>
      <c r="I45" s="117">
        <v>6618</v>
      </c>
      <c r="J45" s="54">
        <v>1829</v>
      </c>
      <c r="K45" s="117">
        <v>668</v>
      </c>
      <c r="L45" s="54">
        <v>612</v>
      </c>
      <c r="M45" s="117">
        <v>59811</v>
      </c>
      <c r="N45" s="54">
        <v>6768</v>
      </c>
      <c r="O45" s="52" t="s">
        <v>28</v>
      </c>
      <c r="P45" s="117">
        <v>7096</v>
      </c>
      <c r="Q45" s="54">
        <v>2406</v>
      </c>
      <c r="R45" s="117">
        <v>946</v>
      </c>
      <c r="S45" s="54">
        <v>870</v>
      </c>
      <c r="T45" s="117">
        <v>183</v>
      </c>
      <c r="U45" s="54">
        <v>236</v>
      </c>
      <c r="V45" s="117">
        <v>160</v>
      </c>
      <c r="W45" s="54">
        <v>200</v>
      </c>
      <c r="X45" s="117">
        <v>4759</v>
      </c>
      <c r="Y45" s="54">
        <v>1577</v>
      </c>
      <c r="Z45" s="52" t="s">
        <v>28</v>
      </c>
      <c r="AA45" s="117">
        <v>1749</v>
      </c>
      <c r="AB45" s="54">
        <v>946</v>
      </c>
      <c r="AC45" s="117">
        <v>3865</v>
      </c>
      <c r="AD45" s="54">
        <v>1860</v>
      </c>
      <c r="AE45" s="117">
        <v>2590</v>
      </c>
      <c r="AF45" s="54">
        <v>1406</v>
      </c>
      <c r="AG45" s="117">
        <v>3669</v>
      </c>
      <c r="AH45" s="54">
        <v>1490</v>
      </c>
      <c r="AI45" s="117">
        <v>2085</v>
      </c>
      <c r="AJ45" s="54">
        <v>976</v>
      </c>
      <c r="AK45" s="52" t="s">
        <v>28</v>
      </c>
      <c r="AL45" s="117">
        <v>1195</v>
      </c>
      <c r="AM45" s="54">
        <v>715</v>
      </c>
      <c r="AN45" s="117">
        <v>758</v>
      </c>
      <c r="AO45" s="54">
        <v>637</v>
      </c>
      <c r="AP45" s="117">
        <v>523</v>
      </c>
      <c r="AQ45" s="54">
        <v>706</v>
      </c>
      <c r="AR45" s="117">
        <v>1628</v>
      </c>
      <c r="AS45" s="54">
        <v>923</v>
      </c>
      <c r="AT45" s="117">
        <v>70</v>
      </c>
      <c r="AU45" s="54">
        <v>116</v>
      </c>
      <c r="AV45" s="52" t="s">
        <v>28</v>
      </c>
      <c r="AW45" s="117">
        <v>1297</v>
      </c>
      <c r="AX45" s="54">
        <v>936</v>
      </c>
      <c r="AY45" s="117">
        <v>1120</v>
      </c>
      <c r="AZ45" s="54">
        <v>986</v>
      </c>
      <c r="BA45" s="117">
        <v>4130</v>
      </c>
      <c r="BB45" s="54">
        <v>1925</v>
      </c>
      <c r="BC45" s="117">
        <v>713</v>
      </c>
      <c r="BD45" s="54">
        <v>544</v>
      </c>
      <c r="BE45" s="117">
        <v>788</v>
      </c>
      <c r="BF45" s="54">
        <v>932</v>
      </c>
      <c r="BG45" s="52" t="s">
        <v>28</v>
      </c>
      <c r="BH45" s="117">
        <v>1651</v>
      </c>
      <c r="BI45" s="54">
        <v>1188</v>
      </c>
      <c r="BJ45" s="117">
        <v>327</v>
      </c>
      <c r="BK45" s="54">
        <v>291</v>
      </c>
      <c r="BL45" s="117">
        <v>473</v>
      </c>
      <c r="BM45" s="54">
        <v>360</v>
      </c>
      <c r="BN45" s="117">
        <v>390069</v>
      </c>
      <c r="BO45" s="54">
        <v>16513</v>
      </c>
      <c r="BP45" s="117">
        <v>82</v>
      </c>
      <c r="BQ45" s="54">
        <v>134</v>
      </c>
      <c r="BR45" s="52" t="s">
        <v>28</v>
      </c>
      <c r="BS45" s="117">
        <v>2384</v>
      </c>
      <c r="BT45" s="54">
        <v>1451</v>
      </c>
      <c r="BU45" s="117">
        <v>2867</v>
      </c>
      <c r="BV45" s="54">
        <v>1608</v>
      </c>
      <c r="BW45" s="117">
        <v>3564</v>
      </c>
      <c r="BX45" s="54">
        <v>1283</v>
      </c>
      <c r="BY45" s="117">
        <v>1410</v>
      </c>
      <c r="BZ45" s="54">
        <v>932</v>
      </c>
      <c r="CA45" s="117">
        <v>179</v>
      </c>
      <c r="CB45" s="54">
        <v>164</v>
      </c>
      <c r="CC45" s="52" t="s">
        <v>28</v>
      </c>
      <c r="CD45" s="117">
        <v>3267</v>
      </c>
      <c r="CE45" s="54">
        <v>1801</v>
      </c>
      <c r="CF45" s="117">
        <v>457</v>
      </c>
      <c r="CG45" s="54">
        <v>357</v>
      </c>
      <c r="CH45" s="117">
        <v>1496</v>
      </c>
      <c r="CI45" s="54">
        <v>626</v>
      </c>
      <c r="CJ45" s="117">
        <v>1158</v>
      </c>
      <c r="CK45" s="54">
        <v>649</v>
      </c>
      <c r="CL45" s="117">
        <v>0</v>
      </c>
      <c r="CM45" s="54">
        <v>292</v>
      </c>
      <c r="CN45" s="52" t="s">
        <v>28</v>
      </c>
      <c r="CO45" s="117">
        <v>118</v>
      </c>
      <c r="CP45" s="54">
        <v>139</v>
      </c>
      <c r="CQ45" s="117">
        <v>963</v>
      </c>
      <c r="CR45" s="54">
        <v>830</v>
      </c>
      <c r="CS45" s="117">
        <v>71</v>
      </c>
      <c r="CT45" s="54">
        <v>117</v>
      </c>
      <c r="CU45" s="117">
        <v>269</v>
      </c>
      <c r="CV45" s="54">
        <v>233</v>
      </c>
      <c r="CW45" s="117">
        <v>4990</v>
      </c>
      <c r="CX45" s="54">
        <v>1563</v>
      </c>
      <c r="CY45" s="52" t="s">
        <v>28</v>
      </c>
      <c r="CZ45" s="117">
        <v>7182</v>
      </c>
      <c r="DA45" s="54">
        <v>3296</v>
      </c>
      <c r="DB45" s="117">
        <v>263</v>
      </c>
      <c r="DC45" s="54">
        <v>338</v>
      </c>
      <c r="DD45" s="117">
        <v>1694</v>
      </c>
      <c r="DE45" s="54">
        <v>860</v>
      </c>
      <c r="DF45" s="117">
        <v>5361</v>
      </c>
      <c r="DG45" s="54">
        <v>1867</v>
      </c>
      <c r="DH45" s="117">
        <v>0</v>
      </c>
      <c r="DI45" s="54">
        <v>292</v>
      </c>
      <c r="DJ45" s="52" t="s">
        <v>28</v>
      </c>
      <c r="DK45" s="117">
        <v>1418</v>
      </c>
      <c r="DL45" s="54">
        <v>763</v>
      </c>
      <c r="DM45" s="117">
        <v>822</v>
      </c>
      <c r="DN45" s="54">
        <v>846</v>
      </c>
    </row>
    <row r="46" spans="1:118" x14ac:dyDescent="0.2">
      <c r="A46" s="52" t="s">
        <v>29</v>
      </c>
      <c r="B46" s="196">
        <f>INDEX($10:$10,1,MATCH($A46,$7:$7,0))-INDEX($E$12:$DN$77,MATCH($A46,$A$12:$A$77,0),MATCH($A46,$E$7:$DN$7,0))</f>
        <v>42072</v>
      </c>
      <c r="C46" s="196">
        <f t="shared" si="11"/>
        <v>44232</v>
      </c>
      <c r="D46" s="196">
        <f t="shared" si="12"/>
        <v>2160</v>
      </c>
      <c r="E46" s="117">
        <v>76</v>
      </c>
      <c r="F46" s="54">
        <v>97</v>
      </c>
      <c r="G46" s="117">
        <v>488</v>
      </c>
      <c r="H46" s="54">
        <v>603</v>
      </c>
      <c r="I46" s="117">
        <v>779</v>
      </c>
      <c r="J46" s="54">
        <v>566</v>
      </c>
      <c r="K46" s="117">
        <v>164</v>
      </c>
      <c r="L46" s="54">
        <v>262</v>
      </c>
      <c r="M46" s="117">
        <v>1907</v>
      </c>
      <c r="N46" s="54">
        <v>983</v>
      </c>
      <c r="O46" s="52" t="s">
        <v>29</v>
      </c>
      <c r="P46" s="117">
        <v>254</v>
      </c>
      <c r="Q46" s="54">
        <v>185</v>
      </c>
      <c r="R46" s="117">
        <v>2576</v>
      </c>
      <c r="S46" s="54">
        <v>1694</v>
      </c>
      <c r="T46" s="117">
        <v>0</v>
      </c>
      <c r="U46" s="54">
        <v>251</v>
      </c>
      <c r="V46" s="117">
        <v>95</v>
      </c>
      <c r="W46" s="54">
        <v>156</v>
      </c>
      <c r="X46" s="117">
        <v>4294</v>
      </c>
      <c r="Y46" s="54">
        <v>1776</v>
      </c>
      <c r="Z46" s="52" t="s">
        <v>29</v>
      </c>
      <c r="AA46" s="117">
        <v>272</v>
      </c>
      <c r="AB46" s="54">
        <v>231</v>
      </c>
      <c r="AC46" s="117">
        <v>60</v>
      </c>
      <c r="AD46" s="54">
        <v>98</v>
      </c>
      <c r="AE46" s="117">
        <v>0</v>
      </c>
      <c r="AF46" s="54">
        <v>251</v>
      </c>
      <c r="AG46" s="117">
        <v>313</v>
      </c>
      <c r="AH46" s="54">
        <v>310</v>
      </c>
      <c r="AI46" s="117">
        <v>146</v>
      </c>
      <c r="AJ46" s="54">
        <v>153</v>
      </c>
      <c r="AK46" s="52" t="s">
        <v>29</v>
      </c>
      <c r="AL46" s="117">
        <v>0</v>
      </c>
      <c r="AM46" s="54">
        <v>251</v>
      </c>
      <c r="AN46" s="117">
        <v>71</v>
      </c>
      <c r="AO46" s="54">
        <v>117</v>
      </c>
      <c r="AP46" s="117">
        <v>0</v>
      </c>
      <c r="AQ46" s="54">
        <v>251</v>
      </c>
      <c r="AR46" s="117">
        <v>689</v>
      </c>
      <c r="AS46" s="54">
        <v>748</v>
      </c>
      <c r="AT46" s="117">
        <v>2137</v>
      </c>
      <c r="AU46" s="54">
        <v>711</v>
      </c>
      <c r="AV46" s="52" t="s">
        <v>29</v>
      </c>
      <c r="AW46" s="117">
        <v>193</v>
      </c>
      <c r="AX46" s="54">
        <v>135</v>
      </c>
      <c r="AY46" s="117">
        <v>15609</v>
      </c>
      <c r="AZ46" s="54">
        <v>3011</v>
      </c>
      <c r="BA46" s="117">
        <v>132</v>
      </c>
      <c r="BB46" s="54">
        <v>152</v>
      </c>
      <c r="BC46" s="117">
        <v>194</v>
      </c>
      <c r="BD46" s="54">
        <v>161</v>
      </c>
      <c r="BE46" s="117">
        <v>427</v>
      </c>
      <c r="BF46" s="54">
        <v>604</v>
      </c>
      <c r="BG46" s="52" t="s">
        <v>29</v>
      </c>
      <c r="BH46" s="117">
        <v>580</v>
      </c>
      <c r="BI46" s="54">
        <v>223</v>
      </c>
      <c r="BJ46" s="117">
        <v>222</v>
      </c>
      <c r="BK46" s="54">
        <v>217</v>
      </c>
      <c r="BL46" s="117">
        <v>0</v>
      </c>
      <c r="BM46" s="54">
        <v>251</v>
      </c>
      <c r="BN46" s="117">
        <v>63</v>
      </c>
      <c r="BO46" s="54">
        <v>74</v>
      </c>
      <c r="BP46" s="117">
        <v>133427</v>
      </c>
      <c r="BQ46" s="54">
        <v>9440</v>
      </c>
      <c r="BR46" s="52" t="s">
        <v>29</v>
      </c>
      <c r="BS46" s="117">
        <v>558</v>
      </c>
      <c r="BT46" s="54">
        <v>356</v>
      </c>
      <c r="BU46" s="117">
        <v>40</v>
      </c>
      <c r="BV46" s="54">
        <v>68</v>
      </c>
      <c r="BW46" s="117">
        <v>3016</v>
      </c>
      <c r="BX46" s="54">
        <v>1067</v>
      </c>
      <c r="BY46" s="117">
        <v>505</v>
      </c>
      <c r="BZ46" s="54">
        <v>367</v>
      </c>
      <c r="CA46" s="117">
        <v>0</v>
      </c>
      <c r="CB46" s="54">
        <v>251</v>
      </c>
      <c r="CC46" s="52" t="s">
        <v>29</v>
      </c>
      <c r="CD46" s="117">
        <v>152</v>
      </c>
      <c r="CE46" s="54">
        <v>182</v>
      </c>
      <c r="CF46" s="117">
        <v>0</v>
      </c>
      <c r="CG46" s="54">
        <v>251</v>
      </c>
      <c r="CH46" s="117">
        <v>0</v>
      </c>
      <c r="CI46" s="54">
        <v>251</v>
      </c>
      <c r="CJ46" s="117">
        <v>874</v>
      </c>
      <c r="CK46" s="54">
        <v>446</v>
      </c>
      <c r="CL46" s="117">
        <v>728</v>
      </c>
      <c r="CM46" s="54">
        <v>892</v>
      </c>
      <c r="CN46" s="52" t="s">
        <v>29</v>
      </c>
      <c r="CO46" s="117">
        <v>867</v>
      </c>
      <c r="CP46" s="54">
        <v>566</v>
      </c>
      <c r="CQ46" s="117">
        <v>158</v>
      </c>
      <c r="CR46" s="54">
        <v>184</v>
      </c>
      <c r="CS46" s="117">
        <v>563</v>
      </c>
      <c r="CT46" s="54">
        <v>710</v>
      </c>
      <c r="CU46" s="117">
        <v>120</v>
      </c>
      <c r="CV46" s="54">
        <v>139</v>
      </c>
      <c r="CW46" s="117">
        <v>871</v>
      </c>
      <c r="CX46" s="54">
        <v>587</v>
      </c>
      <c r="CY46" s="52" t="s">
        <v>29</v>
      </c>
      <c r="CZ46" s="117">
        <v>29</v>
      </c>
      <c r="DA46" s="54">
        <v>66</v>
      </c>
      <c r="DB46" s="117">
        <v>1783</v>
      </c>
      <c r="DC46" s="54">
        <v>794</v>
      </c>
      <c r="DD46" s="117">
        <v>616</v>
      </c>
      <c r="DE46" s="54">
        <v>475</v>
      </c>
      <c r="DF46" s="117">
        <v>1276</v>
      </c>
      <c r="DG46" s="54">
        <v>1231</v>
      </c>
      <c r="DH46" s="117">
        <v>0</v>
      </c>
      <c r="DI46" s="54">
        <v>251</v>
      </c>
      <c r="DJ46" s="52" t="s">
        <v>29</v>
      </c>
      <c r="DK46" s="117">
        <v>0</v>
      </c>
      <c r="DL46" s="54">
        <v>251</v>
      </c>
      <c r="DM46" s="117">
        <v>335</v>
      </c>
      <c r="DN46" s="54">
        <v>381</v>
      </c>
    </row>
    <row r="47" spans="1:118" ht="13.5" thickBot="1" x14ac:dyDescent="0.25">
      <c r="A47" s="52"/>
      <c r="B47" s="52"/>
      <c r="C47" s="52"/>
      <c r="D47" s="52"/>
      <c r="E47" s="117"/>
      <c r="F47" s="50"/>
      <c r="G47" s="117"/>
      <c r="H47" s="50"/>
      <c r="I47" s="117"/>
      <c r="J47" s="50"/>
      <c r="K47" s="117"/>
      <c r="L47" s="50"/>
      <c r="M47" s="117"/>
      <c r="N47" s="50"/>
      <c r="O47" s="52"/>
      <c r="P47" s="117"/>
      <c r="Q47" s="50"/>
      <c r="R47" s="117"/>
      <c r="S47" s="50"/>
      <c r="T47" s="117"/>
      <c r="U47" s="50"/>
      <c r="V47" s="117"/>
      <c r="W47" s="50"/>
      <c r="X47" s="117"/>
      <c r="Y47" s="50"/>
      <c r="Z47" s="52"/>
      <c r="AA47" s="117"/>
      <c r="AB47" s="50"/>
      <c r="AC47" s="117"/>
      <c r="AD47" s="50"/>
      <c r="AE47" s="117"/>
      <c r="AF47" s="50"/>
      <c r="AG47" s="117"/>
      <c r="AH47" s="50"/>
      <c r="AI47" s="117"/>
      <c r="AJ47" s="50"/>
      <c r="AK47" s="52"/>
      <c r="AL47" s="117"/>
      <c r="AM47" s="50"/>
      <c r="AN47" s="117"/>
      <c r="AO47" s="50"/>
      <c r="AP47" s="117"/>
      <c r="AQ47" s="50"/>
      <c r="AR47" s="117"/>
      <c r="AS47" s="50"/>
      <c r="AT47" s="117"/>
      <c r="AU47" s="50"/>
      <c r="AV47" s="52"/>
      <c r="AW47" s="117"/>
      <c r="AX47" s="50"/>
      <c r="AY47" s="117"/>
      <c r="AZ47" s="50"/>
      <c r="BA47" s="117"/>
      <c r="BB47" s="50"/>
      <c r="BC47" s="117"/>
      <c r="BD47" s="50"/>
      <c r="BE47" s="117"/>
      <c r="BF47" s="50"/>
      <c r="BG47" s="52"/>
      <c r="BH47" s="117"/>
      <c r="BI47" s="50"/>
      <c r="BJ47" s="117"/>
      <c r="BK47" s="50"/>
      <c r="BL47" s="117"/>
      <c r="BM47" s="50"/>
      <c r="BN47" s="117"/>
      <c r="BO47" s="50"/>
      <c r="BP47" s="117"/>
      <c r="BQ47" s="50"/>
      <c r="BR47" s="52"/>
      <c r="BS47" s="117"/>
      <c r="BT47" s="50"/>
      <c r="BU47" s="117"/>
      <c r="BV47" s="50"/>
      <c r="BW47" s="117"/>
      <c r="BX47" s="50"/>
      <c r="BY47" s="117"/>
      <c r="BZ47" s="50"/>
      <c r="CA47" s="117"/>
      <c r="CB47" s="50"/>
      <c r="CC47" s="52"/>
      <c r="CD47" s="117"/>
      <c r="CE47" s="50"/>
      <c r="CF47" s="117"/>
      <c r="CG47" s="50"/>
      <c r="CH47" s="117"/>
      <c r="CI47" s="50"/>
      <c r="CJ47" s="117"/>
      <c r="CK47" s="50"/>
      <c r="CL47" s="117"/>
      <c r="CM47" s="50"/>
      <c r="CN47" s="52"/>
      <c r="CO47" s="117"/>
      <c r="CP47" s="50"/>
      <c r="CQ47" s="117"/>
      <c r="CR47" s="50"/>
      <c r="CS47" s="117"/>
      <c r="CT47" s="50"/>
      <c r="CU47" s="117"/>
      <c r="CV47" s="50"/>
      <c r="CW47" s="117"/>
      <c r="CX47" s="50"/>
      <c r="CY47" s="52"/>
      <c r="CZ47" s="117"/>
      <c r="DA47" s="50"/>
      <c r="DB47" s="117"/>
      <c r="DC47" s="50"/>
      <c r="DD47" s="117"/>
      <c r="DE47" s="50"/>
      <c r="DF47" s="117"/>
      <c r="DG47" s="50"/>
      <c r="DH47" s="117"/>
      <c r="DI47" s="50"/>
      <c r="DJ47" s="52"/>
      <c r="DK47" s="117"/>
      <c r="DL47" s="50"/>
      <c r="DM47" s="117"/>
      <c r="DN47" s="50"/>
    </row>
    <row r="48" spans="1:118" ht="12.75" customHeight="1" thickBot="1" x14ac:dyDescent="0.25">
      <c r="A48" s="163" t="s">
        <v>130</v>
      </c>
      <c r="B48" s="175"/>
      <c r="C48" s="175"/>
      <c r="D48" s="175"/>
      <c r="E48" s="166" t="s">
        <v>131</v>
      </c>
      <c r="F48" s="167"/>
      <c r="G48" s="167"/>
      <c r="H48" s="167"/>
      <c r="I48" s="167"/>
      <c r="J48" s="167"/>
      <c r="K48" s="167"/>
      <c r="L48" s="167"/>
      <c r="M48" s="167"/>
      <c r="N48" s="168"/>
      <c r="O48" s="163" t="s">
        <v>130</v>
      </c>
      <c r="P48" s="166" t="s">
        <v>131</v>
      </c>
      <c r="Q48" s="167"/>
      <c r="R48" s="167"/>
      <c r="S48" s="167"/>
      <c r="T48" s="167"/>
      <c r="U48" s="167"/>
      <c r="V48" s="167"/>
      <c r="W48" s="167"/>
      <c r="X48" s="167"/>
      <c r="Y48" s="168"/>
      <c r="Z48" s="163" t="s">
        <v>130</v>
      </c>
      <c r="AA48" s="166" t="s">
        <v>131</v>
      </c>
      <c r="AB48" s="167"/>
      <c r="AC48" s="167"/>
      <c r="AD48" s="167"/>
      <c r="AE48" s="167"/>
      <c r="AF48" s="167"/>
      <c r="AG48" s="167"/>
      <c r="AH48" s="167"/>
      <c r="AI48" s="167"/>
      <c r="AJ48" s="168"/>
      <c r="AK48" s="163" t="s">
        <v>130</v>
      </c>
      <c r="AL48" s="166" t="s">
        <v>131</v>
      </c>
      <c r="AM48" s="167"/>
      <c r="AN48" s="167"/>
      <c r="AO48" s="167"/>
      <c r="AP48" s="167"/>
      <c r="AQ48" s="167"/>
      <c r="AR48" s="167"/>
      <c r="AS48" s="167"/>
      <c r="AT48" s="167"/>
      <c r="AU48" s="168"/>
      <c r="AV48" s="163" t="s">
        <v>130</v>
      </c>
      <c r="AW48" s="166" t="s">
        <v>131</v>
      </c>
      <c r="AX48" s="167"/>
      <c r="AY48" s="167"/>
      <c r="AZ48" s="167"/>
      <c r="BA48" s="167"/>
      <c r="BB48" s="167"/>
      <c r="BC48" s="167"/>
      <c r="BD48" s="167"/>
      <c r="BE48" s="167"/>
      <c r="BF48" s="168"/>
      <c r="BG48" s="163" t="s">
        <v>130</v>
      </c>
      <c r="BH48" s="166" t="s">
        <v>131</v>
      </c>
      <c r="BI48" s="167"/>
      <c r="BJ48" s="167"/>
      <c r="BK48" s="167"/>
      <c r="BL48" s="167"/>
      <c r="BM48" s="167"/>
      <c r="BN48" s="167"/>
      <c r="BO48" s="167"/>
      <c r="BP48" s="167"/>
      <c r="BQ48" s="168"/>
      <c r="BR48" s="163" t="s">
        <v>130</v>
      </c>
      <c r="BS48" s="166" t="s">
        <v>131</v>
      </c>
      <c r="BT48" s="167"/>
      <c r="BU48" s="167"/>
      <c r="BV48" s="167"/>
      <c r="BW48" s="167"/>
      <c r="BX48" s="167"/>
      <c r="BY48" s="167"/>
      <c r="BZ48" s="167"/>
      <c r="CA48" s="167"/>
      <c r="CB48" s="168"/>
      <c r="CC48" s="163" t="s">
        <v>130</v>
      </c>
      <c r="CD48" s="166" t="s">
        <v>131</v>
      </c>
      <c r="CE48" s="167"/>
      <c r="CF48" s="167"/>
      <c r="CG48" s="167"/>
      <c r="CH48" s="167"/>
      <c r="CI48" s="167"/>
      <c r="CJ48" s="167"/>
      <c r="CK48" s="167"/>
      <c r="CL48" s="167"/>
      <c r="CM48" s="168"/>
      <c r="CN48" s="163" t="s">
        <v>130</v>
      </c>
      <c r="CO48" s="166" t="s">
        <v>131</v>
      </c>
      <c r="CP48" s="167"/>
      <c r="CQ48" s="167"/>
      <c r="CR48" s="167"/>
      <c r="CS48" s="167"/>
      <c r="CT48" s="167"/>
      <c r="CU48" s="167"/>
      <c r="CV48" s="167"/>
      <c r="CW48" s="167"/>
      <c r="CX48" s="168"/>
      <c r="CY48" s="163" t="s">
        <v>130</v>
      </c>
      <c r="CZ48" s="166" t="s">
        <v>131</v>
      </c>
      <c r="DA48" s="167"/>
      <c r="DB48" s="167"/>
      <c r="DC48" s="167"/>
      <c r="DD48" s="167"/>
      <c r="DE48" s="167"/>
      <c r="DF48" s="167"/>
      <c r="DG48" s="167"/>
      <c r="DH48" s="167"/>
      <c r="DI48" s="168"/>
      <c r="DJ48" s="163" t="s">
        <v>130</v>
      </c>
      <c r="DK48" s="166" t="s">
        <v>131</v>
      </c>
      <c r="DL48" s="167"/>
      <c r="DM48" s="167"/>
      <c r="DN48" s="168"/>
    </row>
    <row r="49" spans="1:118" s="85" customFormat="1" ht="12.75" customHeight="1" x14ac:dyDescent="0.2">
      <c r="A49" s="164"/>
      <c r="B49" s="176"/>
      <c r="C49" s="176"/>
      <c r="D49" s="176"/>
      <c r="E49" s="162" t="s">
        <v>0</v>
      </c>
      <c r="F49" s="161"/>
      <c r="G49" s="160" t="s">
        <v>1</v>
      </c>
      <c r="H49" s="161"/>
      <c r="I49" s="160" t="s">
        <v>2</v>
      </c>
      <c r="J49" s="161"/>
      <c r="K49" s="160" t="s">
        <v>3</v>
      </c>
      <c r="L49" s="161"/>
      <c r="M49" s="160" t="s">
        <v>4</v>
      </c>
      <c r="N49" s="161"/>
      <c r="O49" s="164"/>
      <c r="P49" s="160" t="s">
        <v>5</v>
      </c>
      <c r="Q49" s="161"/>
      <c r="R49" s="160" t="s">
        <v>6</v>
      </c>
      <c r="S49" s="161"/>
      <c r="T49" s="160" t="s">
        <v>7</v>
      </c>
      <c r="U49" s="161"/>
      <c r="V49" s="160" t="s">
        <v>8</v>
      </c>
      <c r="W49" s="161"/>
      <c r="X49" s="160" t="s">
        <v>9</v>
      </c>
      <c r="Y49" s="161"/>
      <c r="Z49" s="164"/>
      <c r="AA49" s="160" t="s">
        <v>10</v>
      </c>
      <c r="AB49" s="161"/>
      <c r="AC49" s="160" t="s">
        <v>11</v>
      </c>
      <c r="AD49" s="161"/>
      <c r="AE49" s="160" t="s">
        <v>12</v>
      </c>
      <c r="AF49" s="161"/>
      <c r="AG49" s="160" t="s">
        <v>13</v>
      </c>
      <c r="AH49" s="161"/>
      <c r="AI49" s="160" t="s">
        <v>14</v>
      </c>
      <c r="AJ49" s="161"/>
      <c r="AK49" s="164"/>
      <c r="AL49" s="160" t="s">
        <v>15</v>
      </c>
      <c r="AM49" s="161"/>
      <c r="AN49" s="160" t="s">
        <v>16</v>
      </c>
      <c r="AO49" s="161"/>
      <c r="AP49" s="160" t="s">
        <v>17</v>
      </c>
      <c r="AQ49" s="161"/>
      <c r="AR49" s="160" t="s">
        <v>18</v>
      </c>
      <c r="AS49" s="161"/>
      <c r="AT49" s="160" t="s">
        <v>19</v>
      </c>
      <c r="AU49" s="161"/>
      <c r="AV49" s="164"/>
      <c r="AW49" s="160" t="s">
        <v>20</v>
      </c>
      <c r="AX49" s="161"/>
      <c r="AY49" s="160" t="s">
        <v>21</v>
      </c>
      <c r="AZ49" s="161"/>
      <c r="BA49" s="160" t="s">
        <v>22</v>
      </c>
      <c r="BB49" s="161"/>
      <c r="BC49" s="160" t="s">
        <v>23</v>
      </c>
      <c r="BD49" s="161"/>
      <c r="BE49" s="160" t="s">
        <v>24</v>
      </c>
      <c r="BF49" s="161"/>
      <c r="BG49" s="164"/>
      <c r="BH49" s="160" t="s">
        <v>25</v>
      </c>
      <c r="BI49" s="161"/>
      <c r="BJ49" s="160" t="s">
        <v>26</v>
      </c>
      <c r="BK49" s="161"/>
      <c r="BL49" s="160" t="s">
        <v>27</v>
      </c>
      <c r="BM49" s="161"/>
      <c r="BN49" s="160" t="s">
        <v>28</v>
      </c>
      <c r="BO49" s="161"/>
      <c r="BP49" s="160" t="s">
        <v>29</v>
      </c>
      <c r="BQ49" s="161"/>
      <c r="BR49" s="164"/>
      <c r="BS49" s="160" t="s">
        <v>30</v>
      </c>
      <c r="BT49" s="161"/>
      <c r="BU49" s="160" t="s">
        <v>31</v>
      </c>
      <c r="BV49" s="161"/>
      <c r="BW49" s="160" t="s">
        <v>32</v>
      </c>
      <c r="BX49" s="161"/>
      <c r="BY49" s="160" t="s">
        <v>33</v>
      </c>
      <c r="BZ49" s="161"/>
      <c r="CA49" s="160" t="s">
        <v>34</v>
      </c>
      <c r="CB49" s="161"/>
      <c r="CC49" s="164"/>
      <c r="CD49" s="160" t="s">
        <v>35</v>
      </c>
      <c r="CE49" s="161"/>
      <c r="CF49" s="160" t="s">
        <v>36</v>
      </c>
      <c r="CG49" s="161"/>
      <c r="CH49" s="160" t="s">
        <v>37</v>
      </c>
      <c r="CI49" s="161"/>
      <c r="CJ49" s="160" t="s">
        <v>38</v>
      </c>
      <c r="CK49" s="161"/>
      <c r="CL49" s="160" t="s">
        <v>39</v>
      </c>
      <c r="CM49" s="161"/>
      <c r="CN49" s="164"/>
      <c r="CO49" s="160" t="s">
        <v>40</v>
      </c>
      <c r="CP49" s="161"/>
      <c r="CQ49" s="160" t="s">
        <v>41</v>
      </c>
      <c r="CR49" s="161"/>
      <c r="CS49" s="160" t="s">
        <v>42</v>
      </c>
      <c r="CT49" s="161"/>
      <c r="CU49" s="160" t="s">
        <v>43</v>
      </c>
      <c r="CV49" s="161"/>
      <c r="CW49" s="160" t="s">
        <v>44</v>
      </c>
      <c r="CX49" s="161"/>
      <c r="CY49" s="164"/>
      <c r="CZ49" s="160" t="s">
        <v>45</v>
      </c>
      <c r="DA49" s="161"/>
      <c r="DB49" s="160" t="s">
        <v>46</v>
      </c>
      <c r="DC49" s="161"/>
      <c r="DD49" s="160" t="s">
        <v>47</v>
      </c>
      <c r="DE49" s="161"/>
      <c r="DF49" s="160" t="s">
        <v>48</v>
      </c>
      <c r="DG49" s="161"/>
      <c r="DH49" s="160" t="s">
        <v>49</v>
      </c>
      <c r="DI49" s="161"/>
      <c r="DJ49" s="164"/>
      <c r="DK49" s="160" t="s">
        <v>50</v>
      </c>
      <c r="DL49" s="161"/>
      <c r="DM49" s="160" t="s">
        <v>51</v>
      </c>
      <c r="DN49" s="161"/>
    </row>
    <row r="50" spans="1:118" s="85" customFormat="1" x14ac:dyDescent="0.2">
      <c r="A50" s="165"/>
      <c r="B50" s="177"/>
      <c r="C50" s="177"/>
      <c r="D50" s="177"/>
      <c r="E50" s="114" t="s">
        <v>52</v>
      </c>
      <c r="F50" s="4" t="s">
        <v>53</v>
      </c>
      <c r="G50" s="115" t="s">
        <v>52</v>
      </c>
      <c r="H50" s="4" t="s">
        <v>53</v>
      </c>
      <c r="I50" s="115" t="s">
        <v>52</v>
      </c>
      <c r="J50" s="4" t="s">
        <v>53</v>
      </c>
      <c r="K50" s="115" t="s">
        <v>52</v>
      </c>
      <c r="L50" s="4" t="s">
        <v>53</v>
      </c>
      <c r="M50" s="115" t="s">
        <v>52</v>
      </c>
      <c r="N50" s="4" t="s">
        <v>53</v>
      </c>
      <c r="O50" s="165"/>
      <c r="P50" s="115" t="s">
        <v>52</v>
      </c>
      <c r="Q50" s="4" t="s">
        <v>53</v>
      </c>
      <c r="R50" s="115" t="s">
        <v>52</v>
      </c>
      <c r="S50" s="4" t="s">
        <v>53</v>
      </c>
      <c r="T50" s="115" t="s">
        <v>52</v>
      </c>
      <c r="U50" s="4" t="s">
        <v>53</v>
      </c>
      <c r="V50" s="115" t="s">
        <v>52</v>
      </c>
      <c r="W50" s="4" t="s">
        <v>53</v>
      </c>
      <c r="X50" s="115" t="s">
        <v>52</v>
      </c>
      <c r="Y50" s="4" t="s">
        <v>53</v>
      </c>
      <c r="Z50" s="165"/>
      <c r="AA50" s="115" t="s">
        <v>52</v>
      </c>
      <c r="AB50" s="4" t="s">
        <v>53</v>
      </c>
      <c r="AC50" s="115" t="s">
        <v>52</v>
      </c>
      <c r="AD50" s="4" t="s">
        <v>53</v>
      </c>
      <c r="AE50" s="115" t="s">
        <v>52</v>
      </c>
      <c r="AF50" s="4" t="s">
        <v>53</v>
      </c>
      <c r="AG50" s="115" t="s">
        <v>52</v>
      </c>
      <c r="AH50" s="4" t="s">
        <v>53</v>
      </c>
      <c r="AI50" s="115" t="s">
        <v>52</v>
      </c>
      <c r="AJ50" s="4" t="s">
        <v>53</v>
      </c>
      <c r="AK50" s="165"/>
      <c r="AL50" s="115" t="s">
        <v>52</v>
      </c>
      <c r="AM50" s="4" t="s">
        <v>53</v>
      </c>
      <c r="AN50" s="115" t="s">
        <v>52</v>
      </c>
      <c r="AO50" s="4" t="s">
        <v>53</v>
      </c>
      <c r="AP50" s="115" t="s">
        <v>52</v>
      </c>
      <c r="AQ50" s="4" t="s">
        <v>53</v>
      </c>
      <c r="AR50" s="115" t="s">
        <v>52</v>
      </c>
      <c r="AS50" s="4" t="s">
        <v>53</v>
      </c>
      <c r="AT50" s="115" t="s">
        <v>52</v>
      </c>
      <c r="AU50" s="4" t="s">
        <v>53</v>
      </c>
      <c r="AV50" s="165"/>
      <c r="AW50" s="115" t="s">
        <v>52</v>
      </c>
      <c r="AX50" s="4" t="s">
        <v>53</v>
      </c>
      <c r="AY50" s="115" t="s">
        <v>52</v>
      </c>
      <c r="AZ50" s="4" t="s">
        <v>53</v>
      </c>
      <c r="BA50" s="115" t="s">
        <v>52</v>
      </c>
      <c r="BB50" s="4" t="s">
        <v>53</v>
      </c>
      <c r="BC50" s="115" t="s">
        <v>52</v>
      </c>
      <c r="BD50" s="4" t="s">
        <v>53</v>
      </c>
      <c r="BE50" s="115" t="s">
        <v>52</v>
      </c>
      <c r="BF50" s="4" t="s">
        <v>53</v>
      </c>
      <c r="BG50" s="165"/>
      <c r="BH50" s="115" t="s">
        <v>52</v>
      </c>
      <c r="BI50" s="4" t="s">
        <v>53</v>
      </c>
      <c r="BJ50" s="115" t="s">
        <v>52</v>
      </c>
      <c r="BK50" s="4" t="s">
        <v>53</v>
      </c>
      <c r="BL50" s="115" t="s">
        <v>52</v>
      </c>
      <c r="BM50" s="4" t="s">
        <v>53</v>
      </c>
      <c r="BN50" s="115" t="s">
        <v>52</v>
      </c>
      <c r="BO50" s="4" t="s">
        <v>53</v>
      </c>
      <c r="BP50" s="115" t="s">
        <v>52</v>
      </c>
      <c r="BQ50" s="4" t="s">
        <v>53</v>
      </c>
      <c r="BR50" s="165"/>
      <c r="BS50" s="115" t="s">
        <v>52</v>
      </c>
      <c r="BT50" s="4" t="s">
        <v>53</v>
      </c>
      <c r="BU50" s="115" t="s">
        <v>52</v>
      </c>
      <c r="BV50" s="4" t="s">
        <v>53</v>
      </c>
      <c r="BW50" s="115" t="s">
        <v>52</v>
      </c>
      <c r="BX50" s="4" t="s">
        <v>53</v>
      </c>
      <c r="BY50" s="115" t="s">
        <v>52</v>
      </c>
      <c r="BZ50" s="4" t="s">
        <v>53</v>
      </c>
      <c r="CA50" s="115" t="s">
        <v>52</v>
      </c>
      <c r="CB50" s="4" t="s">
        <v>53</v>
      </c>
      <c r="CC50" s="165"/>
      <c r="CD50" s="115" t="s">
        <v>52</v>
      </c>
      <c r="CE50" s="4" t="s">
        <v>53</v>
      </c>
      <c r="CF50" s="115" t="s">
        <v>52</v>
      </c>
      <c r="CG50" s="4" t="s">
        <v>53</v>
      </c>
      <c r="CH50" s="115" t="s">
        <v>52</v>
      </c>
      <c r="CI50" s="4" t="s">
        <v>53</v>
      </c>
      <c r="CJ50" s="115" t="s">
        <v>52</v>
      </c>
      <c r="CK50" s="4" t="s">
        <v>53</v>
      </c>
      <c r="CL50" s="115" t="s">
        <v>52</v>
      </c>
      <c r="CM50" s="4" t="s">
        <v>53</v>
      </c>
      <c r="CN50" s="165"/>
      <c r="CO50" s="115" t="s">
        <v>52</v>
      </c>
      <c r="CP50" s="4" t="s">
        <v>53</v>
      </c>
      <c r="CQ50" s="115" t="s">
        <v>52</v>
      </c>
      <c r="CR50" s="4" t="s">
        <v>53</v>
      </c>
      <c r="CS50" s="115" t="s">
        <v>52</v>
      </c>
      <c r="CT50" s="4" t="s">
        <v>53</v>
      </c>
      <c r="CU50" s="115" t="s">
        <v>52</v>
      </c>
      <c r="CV50" s="4" t="s">
        <v>53</v>
      </c>
      <c r="CW50" s="115" t="s">
        <v>52</v>
      </c>
      <c r="CX50" s="4" t="s">
        <v>53</v>
      </c>
      <c r="CY50" s="165"/>
      <c r="CZ50" s="115" t="s">
        <v>52</v>
      </c>
      <c r="DA50" s="4" t="s">
        <v>53</v>
      </c>
      <c r="DB50" s="115" t="s">
        <v>52</v>
      </c>
      <c r="DC50" s="4" t="s">
        <v>53</v>
      </c>
      <c r="DD50" s="115" t="s">
        <v>52</v>
      </c>
      <c r="DE50" s="4" t="s">
        <v>53</v>
      </c>
      <c r="DF50" s="115" t="s">
        <v>52</v>
      </c>
      <c r="DG50" s="4" t="s">
        <v>53</v>
      </c>
      <c r="DH50" s="115" t="s">
        <v>52</v>
      </c>
      <c r="DI50" s="4" t="s">
        <v>53</v>
      </c>
      <c r="DJ50" s="165"/>
      <c r="DK50" s="115" t="s">
        <v>52</v>
      </c>
      <c r="DL50" s="4" t="s">
        <v>53</v>
      </c>
      <c r="DM50" s="115" t="s">
        <v>52</v>
      </c>
      <c r="DN50" s="4" t="s">
        <v>53</v>
      </c>
    </row>
    <row r="51" spans="1:118" s="85" customFormat="1" x14ac:dyDescent="0.2">
      <c r="A51" s="58"/>
      <c r="B51" s="176"/>
      <c r="C51" s="176"/>
      <c r="D51" s="176"/>
      <c r="E51" s="119"/>
      <c r="F51" s="11"/>
      <c r="G51" s="120"/>
      <c r="H51" s="11"/>
      <c r="I51" s="120"/>
      <c r="J51" s="11"/>
      <c r="K51" s="120"/>
      <c r="L51" s="11"/>
      <c r="M51" s="120"/>
      <c r="N51" s="11"/>
      <c r="O51" s="49"/>
      <c r="P51" s="120"/>
      <c r="Q51" s="11"/>
      <c r="R51" s="120"/>
      <c r="S51" s="11"/>
      <c r="T51" s="120"/>
      <c r="U51" s="11"/>
      <c r="V51" s="120"/>
      <c r="W51" s="11"/>
      <c r="X51" s="120"/>
      <c r="Y51" s="11"/>
      <c r="Z51" s="49"/>
      <c r="AA51" s="120"/>
      <c r="AB51" s="11"/>
      <c r="AC51" s="120"/>
      <c r="AD51" s="11"/>
      <c r="AE51" s="120"/>
      <c r="AF51" s="11"/>
      <c r="AG51" s="120"/>
      <c r="AH51" s="11"/>
      <c r="AI51" s="120"/>
      <c r="AJ51" s="11"/>
      <c r="AK51" s="49"/>
      <c r="AL51" s="120"/>
      <c r="AM51" s="11"/>
      <c r="AN51" s="120"/>
      <c r="AO51" s="11"/>
      <c r="AP51" s="120"/>
      <c r="AQ51" s="11"/>
      <c r="AR51" s="120"/>
      <c r="AS51" s="11"/>
      <c r="AT51" s="120"/>
      <c r="AU51" s="11"/>
      <c r="AV51" s="49"/>
      <c r="AW51" s="120"/>
      <c r="AX51" s="11"/>
      <c r="AY51" s="120"/>
      <c r="AZ51" s="11"/>
      <c r="BA51" s="120"/>
      <c r="BB51" s="11"/>
      <c r="BC51" s="120"/>
      <c r="BD51" s="11"/>
      <c r="BE51" s="120"/>
      <c r="BF51" s="11"/>
      <c r="BG51" s="49"/>
      <c r="BH51" s="120"/>
      <c r="BI51" s="11"/>
      <c r="BJ51" s="120"/>
      <c r="BK51" s="11"/>
      <c r="BL51" s="120"/>
      <c r="BM51" s="11"/>
      <c r="BN51" s="120"/>
      <c r="BO51" s="11"/>
      <c r="BP51" s="120"/>
      <c r="BQ51" s="11"/>
      <c r="BR51" s="49"/>
      <c r="BS51" s="120"/>
      <c r="BT51" s="11"/>
      <c r="BU51" s="120"/>
      <c r="BV51" s="11"/>
      <c r="BW51" s="120"/>
      <c r="BX51" s="11"/>
      <c r="BY51" s="120"/>
      <c r="BZ51" s="11"/>
      <c r="CA51" s="120"/>
      <c r="CB51" s="11"/>
      <c r="CC51" s="49"/>
      <c r="CD51" s="120"/>
      <c r="CE51" s="11"/>
      <c r="CF51" s="120"/>
      <c r="CG51" s="11"/>
      <c r="CH51" s="120"/>
      <c r="CI51" s="11"/>
      <c r="CJ51" s="120"/>
      <c r="CK51" s="11"/>
      <c r="CL51" s="120"/>
      <c r="CM51" s="11"/>
      <c r="CN51" s="49"/>
      <c r="CO51" s="120"/>
      <c r="CP51" s="11"/>
      <c r="CQ51" s="120"/>
      <c r="CR51" s="11"/>
      <c r="CS51" s="120"/>
      <c r="CT51" s="11"/>
      <c r="CU51" s="120"/>
      <c r="CV51" s="11"/>
      <c r="CW51" s="120"/>
      <c r="CX51" s="11"/>
      <c r="CY51" s="49"/>
      <c r="CZ51" s="120"/>
      <c r="DA51" s="11"/>
      <c r="DB51" s="120"/>
      <c r="DC51" s="11"/>
      <c r="DD51" s="120"/>
      <c r="DE51" s="11"/>
      <c r="DF51" s="120"/>
      <c r="DG51" s="11"/>
      <c r="DH51" s="120"/>
      <c r="DI51" s="11"/>
      <c r="DJ51" s="49"/>
      <c r="DK51" s="120"/>
      <c r="DL51" s="11"/>
      <c r="DM51" s="120"/>
      <c r="DN51" s="11"/>
    </row>
    <row r="52" spans="1:118" x14ac:dyDescent="0.2">
      <c r="A52" s="52" t="s">
        <v>30</v>
      </c>
      <c r="B52" s="196">
        <f>INDEX($10:$10,1,MATCH($A52,$7:$7,0))-INDEX($E$12:$DN$77,MATCH($A52,$A$12:$A$77,0),MATCH($A52,$E$7:$DN$7,0))</f>
        <v>244952</v>
      </c>
      <c r="C52" s="196">
        <f t="shared" ref="C52:C56" si="13">SUM(E52,G52,I52,K52,M52,P52,R52,T52,V52,X52,AA52,AC52,AE52,AG52,AI52,AL52,AN52,AP52,AR52,AT52,AW52,AY52,BA52,BC52,BE52,BH52,BJ52,BL52,BN52,BP52,BS52,BU52,BW52,BY52,CA52,CD52,CF52,CH52,CJ52,CL52,CO52,CQ52,CS52,CU52,CW52,CZ52,DB52,DD52,DF52,DH52,DK52,DM52)-INDEX($E$12:$DN$77,MATCH($A52,$A$12:$A$77,0),MATCH($A52,$E$7:$DN$7,0))</f>
        <v>157854</v>
      </c>
      <c r="D52" s="196">
        <f t="shared" ref="D52:D56" si="14">C52-B52</f>
        <v>-87098</v>
      </c>
      <c r="E52" s="117">
        <v>658</v>
      </c>
      <c r="F52" s="50">
        <v>771</v>
      </c>
      <c r="G52" s="117">
        <v>379</v>
      </c>
      <c r="H52" s="50">
        <v>536</v>
      </c>
      <c r="I52" s="117">
        <v>2138</v>
      </c>
      <c r="J52" s="50">
        <v>990</v>
      </c>
      <c r="K52" s="117">
        <v>208</v>
      </c>
      <c r="L52" s="50">
        <v>177</v>
      </c>
      <c r="M52" s="117">
        <v>7910</v>
      </c>
      <c r="N52" s="50">
        <v>2269</v>
      </c>
      <c r="O52" s="52" t="s">
        <v>30</v>
      </c>
      <c r="P52" s="117">
        <v>893</v>
      </c>
      <c r="Q52" s="50">
        <v>566</v>
      </c>
      <c r="R52" s="117">
        <v>2871</v>
      </c>
      <c r="S52" s="50">
        <v>1150</v>
      </c>
      <c r="T52" s="117">
        <v>2330</v>
      </c>
      <c r="U52" s="50">
        <v>896</v>
      </c>
      <c r="V52" s="117">
        <v>1141</v>
      </c>
      <c r="W52" s="50">
        <v>1018</v>
      </c>
      <c r="X52" s="117">
        <v>9728</v>
      </c>
      <c r="Y52" s="50">
        <v>2337</v>
      </c>
      <c r="Z52" s="52" t="s">
        <v>30</v>
      </c>
      <c r="AA52" s="117">
        <v>3596</v>
      </c>
      <c r="AB52" s="50">
        <v>1511</v>
      </c>
      <c r="AC52" s="117">
        <v>480</v>
      </c>
      <c r="AD52" s="50">
        <v>437</v>
      </c>
      <c r="AE52" s="117">
        <v>643</v>
      </c>
      <c r="AF52" s="50">
        <v>834</v>
      </c>
      <c r="AG52" s="117">
        <v>2640</v>
      </c>
      <c r="AH52" s="50">
        <v>1277</v>
      </c>
      <c r="AI52" s="117">
        <v>790</v>
      </c>
      <c r="AJ52" s="50">
        <v>496</v>
      </c>
      <c r="AK52" s="52" t="s">
        <v>30</v>
      </c>
      <c r="AL52" s="117">
        <v>876</v>
      </c>
      <c r="AM52" s="50">
        <v>1283</v>
      </c>
      <c r="AN52" s="117">
        <v>279</v>
      </c>
      <c r="AO52" s="50">
        <v>234</v>
      </c>
      <c r="AP52" s="117">
        <v>488</v>
      </c>
      <c r="AQ52" s="50">
        <v>450</v>
      </c>
      <c r="AR52" s="117">
        <v>1044</v>
      </c>
      <c r="AS52" s="50">
        <v>747</v>
      </c>
      <c r="AT52" s="117">
        <v>331</v>
      </c>
      <c r="AU52" s="50">
        <v>300</v>
      </c>
      <c r="AV52" s="52" t="s">
        <v>30</v>
      </c>
      <c r="AW52" s="117">
        <v>4029</v>
      </c>
      <c r="AX52" s="50">
        <v>1530</v>
      </c>
      <c r="AY52" s="117">
        <v>7050</v>
      </c>
      <c r="AZ52" s="50">
        <v>2049</v>
      </c>
      <c r="BA52" s="117">
        <v>633</v>
      </c>
      <c r="BB52" s="50">
        <v>401</v>
      </c>
      <c r="BC52" s="117">
        <v>728</v>
      </c>
      <c r="BD52" s="50">
        <v>471</v>
      </c>
      <c r="BE52" s="117">
        <v>348</v>
      </c>
      <c r="BF52" s="50">
        <v>396</v>
      </c>
      <c r="BG52" s="52" t="s">
        <v>30</v>
      </c>
      <c r="BH52" s="117">
        <v>575</v>
      </c>
      <c r="BI52" s="50">
        <v>403</v>
      </c>
      <c r="BJ52" s="117">
        <v>0</v>
      </c>
      <c r="BK52" s="50">
        <v>273</v>
      </c>
      <c r="BL52" s="117">
        <v>411</v>
      </c>
      <c r="BM52" s="50">
        <v>292</v>
      </c>
      <c r="BN52" s="117">
        <v>881</v>
      </c>
      <c r="BO52" s="50">
        <v>628</v>
      </c>
      <c r="BP52" s="117">
        <v>788</v>
      </c>
      <c r="BQ52" s="50">
        <v>585</v>
      </c>
      <c r="BR52" s="52" t="s">
        <v>30</v>
      </c>
      <c r="BS52" s="117">
        <v>798283</v>
      </c>
      <c r="BT52" s="50">
        <v>25048</v>
      </c>
      <c r="BU52" s="117">
        <v>413</v>
      </c>
      <c r="BV52" s="50">
        <v>355</v>
      </c>
      <c r="BW52" s="117">
        <v>54781</v>
      </c>
      <c r="BX52" s="50">
        <v>5341</v>
      </c>
      <c r="BY52" s="117">
        <v>2462</v>
      </c>
      <c r="BZ52" s="50">
        <v>902</v>
      </c>
      <c r="CA52" s="117">
        <v>99</v>
      </c>
      <c r="CB52" s="50">
        <v>163</v>
      </c>
      <c r="CC52" s="52" t="s">
        <v>30</v>
      </c>
      <c r="CD52" s="117">
        <v>864</v>
      </c>
      <c r="CE52" s="50">
        <v>469</v>
      </c>
      <c r="CF52" s="117">
        <v>767</v>
      </c>
      <c r="CG52" s="50">
        <v>1058</v>
      </c>
      <c r="CH52" s="117">
        <v>110</v>
      </c>
      <c r="CI52" s="50">
        <v>152</v>
      </c>
      <c r="CJ52" s="117">
        <v>23970</v>
      </c>
      <c r="CK52" s="50">
        <v>3568</v>
      </c>
      <c r="CL52" s="117">
        <v>4766</v>
      </c>
      <c r="CM52" s="50">
        <v>1679</v>
      </c>
      <c r="CN52" s="52" t="s">
        <v>30</v>
      </c>
      <c r="CO52" s="117">
        <v>1135</v>
      </c>
      <c r="CP52" s="50">
        <v>1291</v>
      </c>
      <c r="CQ52" s="117">
        <v>1535</v>
      </c>
      <c r="CR52" s="50">
        <v>1102</v>
      </c>
      <c r="CS52" s="117">
        <v>87</v>
      </c>
      <c r="CT52" s="50">
        <v>143</v>
      </c>
      <c r="CU52" s="117">
        <v>982</v>
      </c>
      <c r="CV52" s="50">
        <v>578</v>
      </c>
      <c r="CW52" s="117">
        <v>4490</v>
      </c>
      <c r="CX52" s="50">
        <v>1934</v>
      </c>
      <c r="CY52" s="52" t="s">
        <v>30</v>
      </c>
      <c r="CZ52" s="117">
        <v>159</v>
      </c>
      <c r="DA52" s="50">
        <v>146</v>
      </c>
      <c r="DB52" s="117">
        <v>504</v>
      </c>
      <c r="DC52" s="50">
        <v>294</v>
      </c>
      <c r="DD52" s="117">
        <v>4065</v>
      </c>
      <c r="DE52" s="50">
        <v>1406</v>
      </c>
      <c r="DF52" s="117">
        <v>763</v>
      </c>
      <c r="DG52" s="50">
        <v>852</v>
      </c>
      <c r="DH52" s="117">
        <v>183</v>
      </c>
      <c r="DI52" s="50">
        <v>191</v>
      </c>
      <c r="DJ52" s="52" t="s">
        <v>30</v>
      </c>
      <c r="DK52" s="117">
        <v>678</v>
      </c>
      <c r="DL52" s="50">
        <v>622</v>
      </c>
      <c r="DM52" s="117">
        <v>175</v>
      </c>
      <c r="DN52" s="50">
        <v>254</v>
      </c>
    </row>
    <row r="53" spans="1:118" x14ac:dyDescent="0.2">
      <c r="A53" s="52" t="s">
        <v>31</v>
      </c>
      <c r="B53" s="196">
        <f>INDEX($10:$10,1,MATCH($A53,$7:$7,0))-INDEX($E$12:$DN$77,MATCH($A53,$A$12:$A$77,0),MATCH($A53,$E$7:$DN$7,0))</f>
        <v>65344</v>
      </c>
      <c r="C53" s="196">
        <f t="shared" si="13"/>
        <v>72409</v>
      </c>
      <c r="D53" s="196">
        <f t="shared" si="14"/>
        <v>7065</v>
      </c>
      <c r="E53" s="117">
        <v>1207</v>
      </c>
      <c r="F53" s="50">
        <v>951</v>
      </c>
      <c r="G53" s="117">
        <v>1066</v>
      </c>
      <c r="H53" s="50">
        <v>778</v>
      </c>
      <c r="I53" s="117">
        <v>8173</v>
      </c>
      <c r="J53" s="50">
        <v>2517</v>
      </c>
      <c r="K53" s="117">
        <v>393</v>
      </c>
      <c r="L53" s="50">
        <v>317</v>
      </c>
      <c r="M53" s="117">
        <v>8210</v>
      </c>
      <c r="N53" s="50">
        <v>2365</v>
      </c>
      <c r="O53" s="52" t="s">
        <v>31</v>
      </c>
      <c r="P53" s="117">
        <v>4782</v>
      </c>
      <c r="Q53" s="50">
        <v>1646</v>
      </c>
      <c r="R53" s="117">
        <v>166</v>
      </c>
      <c r="S53" s="50">
        <v>241</v>
      </c>
      <c r="T53" s="117">
        <v>113</v>
      </c>
      <c r="U53" s="50">
        <v>189</v>
      </c>
      <c r="V53" s="117">
        <v>369</v>
      </c>
      <c r="W53" s="50">
        <v>342</v>
      </c>
      <c r="X53" s="117">
        <v>3731</v>
      </c>
      <c r="Y53" s="50">
        <v>2052</v>
      </c>
      <c r="Z53" s="52" t="s">
        <v>31</v>
      </c>
      <c r="AA53" s="117">
        <v>1357</v>
      </c>
      <c r="AB53" s="50">
        <v>828</v>
      </c>
      <c r="AC53" s="117">
        <v>868</v>
      </c>
      <c r="AD53" s="50">
        <v>952</v>
      </c>
      <c r="AE53" s="117">
        <v>278</v>
      </c>
      <c r="AF53" s="50">
        <v>285</v>
      </c>
      <c r="AG53" s="117">
        <v>2303</v>
      </c>
      <c r="AH53" s="50">
        <v>1227</v>
      </c>
      <c r="AI53" s="117">
        <v>359</v>
      </c>
      <c r="AJ53" s="50">
        <v>250</v>
      </c>
      <c r="AK53" s="52" t="s">
        <v>31</v>
      </c>
      <c r="AL53" s="117">
        <v>34</v>
      </c>
      <c r="AM53" s="50">
        <v>56</v>
      </c>
      <c r="AN53" s="117">
        <v>1070</v>
      </c>
      <c r="AO53" s="50">
        <v>607</v>
      </c>
      <c r="AP53" s="117">
        <v>763</v>
      </c>
      <c r="AQ53" s="50">
        <v>513</v>
      </c>
      <c r="AR53" s="117">
        <v>870</v>
      </c>
      <c r="AS53" s="50">
        <v>741</v>
      </c>
      <c r="AT53" s="117">
        <v>180</v>
      </c>
      <c r="AU53" s="50">
        <v>242</v>
      </c>
      <c r="AV53" s="52" t="s">
        <v>31</v>
      </c>
      <c r="AW53" s="117">
        <v>423</v>
      </c>
      <c r="AX53" s="50">
        <v>371</v>
      </c>
      <c r="AY53" s="117">
        <v>883</v>
      </c>
      <c r="AZ53" s="50">
        <v>503</v>
      </c>
      <c r="BA53" s="117">
        <v>729</v>
      </c>
      <c r="BB53" s="50">
        <v>442</v>
      </c>
      <c r="BC53" s="117">
        <v>999</v>
      </c>
      <c r="BD53" s="50">
        <v>863</v>
      </c>
      <c r="BE53" s="117">
        <v>441</v>
      </c>
      <c r="BF53" s="50">
        <v>376</v>
      </c>
      <c r="BG53" s="52" t="s">
        <v>31</v>
      </c>
      <c r="BH53" s="117">
        <v>237</v>
      </c>
      <c r="BI53" s="50">
        <v>217</v>
      </c>
      <c r="BJ53" s="117">
        <v>81</v>
      </c>
      <c r="BK53" s="50">
        <v>136</v>
      </c>
      <c r="BL53" s="117">
        <v>1079</v>
      </c>
      <c r="BM53" s="50">
        <v>955</v>
      </c>
      <c r="BN53" s="117">
        <v>2229</v>
      </c>
      <c r="BO53" s="50">
        <v>1655</v>
      </c>
      <c r="BP53" s="117">
        <v>149</v>
      </c>
      <c r="BQ53" s="50">
        <v>185</v>
      </c>
      <c r="BR53" s="52" t="s">
        <v>31</v>
      </c>
      <c r="BS53" s="117">
        <v>834</v>
      </c>
      <c r="BT53" s="50">
        <v>627</v>
      </c>
      <c r="BU53" s="117">
        <v>251575</v>
      </c>
      <c r="BV53" s="50">
        <v>13616</v>
      </c>
      <c r="BW53" s="117">
        <v>1371</v>
      </c>
      <c r="BX53" s="50">
        <v>745</v>
      </c>
      <c r="BY53" s="117">
        <v>547</v>
      </c>
      <c r="BZ53" s="50">
        <v>386</v>
      </c>
      <c r="CA53" s="117">
        <v>1541</v>
      </c>
      <c r="CB53" s="50">
        <v>1378</v>
      </c>
      <c r="CC53" s="52" t="s">
        <v>31</v>
      </c>
      <c r="CD53" s="117">
        <v>385</v>
      </c>
      <c r="CE53" s="50">
        <v>284</v>
      </c>
      <c r="CF53" s="117">
        <v>1570</v>
      </c>
      <c r="CG53" s="50">
        <v>1222</v>
      </c>
      <c r="CH53" s="117">
        <v>1211</v>
      </c>
      <c r="CI53" s="50">
        <v>929</v>
      </c>
      <c r="CJ53" s="117">
        <v>1269</v>
      </c>
      <c r="CK53" s="50">
        <v>1052</v>
      </c>
      <c r="CL53" s="117">
        <v>366</v>
      </c>
      <c r="CM53" s="50">
        <v>360</v>
      </c>
      <c r="CN53" s="52" t="s">
        <v>31</v>
      </c>
      <c r="CO53" s="117">
        <v>0</v>
      </c>
      <c r="CP53" s="50">
        <v>279</v>
      </c>
      <c r="CQ53" s="117">
        <v>340</v>
      </c>
      <c r="CR53" s="50">
        <v>390</v>
      </c>
      <c r="CS53" s="117">
        <v>417</v>
      </c>
      <c r="CT53" s="50">
        <v>362</v>
      </c>
      <c r="CU53" s="117">
        <v>159</v>
      </c>
      <c r="CV53" s="50">
        <v>207</v>
      </c>
      <c r="CW53" s="117">
        <v>13150</v>
      </c>
      <c r="CX53" s="50">
        <v>2601</v>
      </c>
      <c r="CY53" s="52" t="s">
        <v>31</v>
      </c>
      <c r="CZ53" s="117">
        <v>1860</v>
      </c>
      <c r="DA53" s="50">
        <v>1255</v>
      </c>
      <c r="DB53" s="117">
        <v>342</v>
      </c>
      <c r="DC53" s="50">
        <v>229</v>
      </c>
      <c r="DD53" s="117">
        <v>964</v>
      </c>
      <c r="DE53" s="50">
        <v>731</v>
      </c>
      <c r="DF53" s="117">
        <v>1763</v>
      </c>
      <c r="DG53" s="50">
        <v>1102</v>
      </c>
      <c r="DH53" s="117">
        <v>142</v>
      </c>
      <c r="DI53" s="50">
        <v>240</v>
      </c>
      <c r="DJ53" s="52" t="s">
        <v>31</v>
      </c>
      <c r="DK53" s="117">
        <v>294</v>
      </c>
      <c r="DL53" s="50">
        <v>269</v>
      </c>
      <c r="DM53" s="117">
        <v>342</v>
      </c>
      <c r="DN53" s="50">
        <v>342</v>
      </c>
    </row>
    <row r="54" spans="1:118" x14ac:dyDescent="0.2">
      <c r="A54" s="52" t="s">
        <v>32</v>
      </c>
      <c r="B54" s="196">
        <f>INDEX($10:$10,1,MATCH($A54,$7:$7,0))-INDEX($E$12:$DN$77,MATCH($A54,$A$12:$A$77,0),MATCH($A54,$E$7:$DN$7,0))</f>
        <v>513306</v>
      </c>
      <c r="C54" s="196">
        <f t="shared" si="13"/>
        <v>276681</v>
      </c>
      <c r="D54" s="196">
        <f t="shared" si="14"/>
        <v>-236625</v>
      </c>
      <c r="E54" s="117">
        <v>812</v>
      </c>
      <c r="F54" s="50">
        <v>449</v>
      </c>
      <c r="G54" s="117">
        <v>2513</v>
      </c>
      <c r="H54" s="50">
        <v>1271</v>
      </c>
      <c r="I54" s="117">
        <v>3761</v>
      </c>
      <c r="J54" s="50">
        <v>1116</v>
      </c>
      <c r="K54" s="117">
        <v>331</v>
      </c>
      <c r="L54" s="50">
        <v>312</v>
      </c>
      <c r="M54" s="117">
        <v>23126</v>
      </c>
      <c r="N54" s="50">
        <v>3121</v>
      </c>
      <c r="O54" s="52" t="s">
        <v>32</v>
      </c>
      <c r="P54" s="117">
        <v>2373</v>
      </c>
      <c r="Q54" s="50">
        <v>811</v>
      </c>
      <c r="R54" s="117">
        <v>16439</v>
      </c>
      <c r="S54" s="50">
        <v>2575</v>
      </c>
      <c r="T54" s="117">
        <v>1726</v>
      </c>
      <c r="U54" s="50">
        <v>1161</v>
      </c>
      <c r="V54" s="117">
        <v>3942</v>
      </c>
      <c r="W54" s="50">
        <v>1179</v>
      </c>
      <c r="X54" s="117">
        <v>30809</v>
      </c>
      <c r="Y54" s="50">
        <v>4004</v>
      </c>
      <c r="Z54" s="52" t="s">
        <v>32</v>
      </c>
      <c r="AA54" s="117">
        <v>7254</v>
      </c>
      <c r="AB54" s="50">
        <v>1809</v>
      </c>
      <c r="AC54" s="117">
        <v>1240</v>
      </c>
      <c r="AD54" s="50">
        <v>821</v>
      </c>
      <c r="AE54" s="117">
        <v>97</v>
      </c>
      <c r="AF54" s="50">
        <v>106</v>
      </c>
      <c r="AG54" s="117">
        <v>7110</v>
      </c>
      <c r="AH54" s="50">
        <v>1850</v>
      </c>
      <c r="AI54" s="117">
        <v>1618</v>
      </c>
      <c r="AJ54" s="50">
        <v>634</v>
      </c>
      <c r="AK54" s="52" t="s">
        <v>32</v>
      </c>
      <c r="AL54" s="117">
        <v>396</v>
      </c>
      <c r="AM54" s="50">
        <v>294</v>
      </c>
      <c r="AN54" s="117">
        <v>1188</v>
      </c>
      <c r="AO54" s="50">
        <v>545</v>
      </c>
      <c r="AP54" s="117">
        <v>792</v>
      </c>
      <c r="AQ54" s="50">
        <v>550</v>
      </c>
      <c r="AR54" s="117">
        <v>2555</v>
      </c>
      <c r="AS54" s="50">
        <v>935</v>
      </c>
      <c r="AT54" s="117">
        <v>3028</v>
      </c>
      <c r="AU54" s="50">
        <v>1549</v>
      </c>
      <c r="AV54" s="52" t="s">
        <v>32</v>
      </c>
      <c r="AW54" s="117">
        <v>9274</v>
      </c>
      <c r="AX54" s="50">
        <v>1592</v>
      </c>
      <c r="AY54" s="117">
        <v>17797</v>
      </c>
      <c r="AZ54" s="50">
        <v>2618</v>
      </c>
      <c r="BA54" s="117">
        <v>3209</v>
      </c>
      <c r="BB54" s="50">
        <v>690</v>
      </c>
      <c r="BC54" s="117">
        <v>1940</v>
      </c>
      <c r="BD54" s="50">
        <v>679</v>
      </c>
      <c r="BE54" s="117">
        <v>943</v>
      </c>
      <c r="BF54" s="50">
        <v>731</v>
      </c>
      <c r="BG54" s="52" t="s">
        <v>32</v>
      </c>
      <c r="BH54" s="117">
        <v>1838</v>
      </c>
      <c r="BI54" s="50">
        <v>826</v>
      </c>
      <c r="BJ54" s="117">
        <v>344</v>
      </c>
      <c r="BK54" s="50">
        <v>355</v>
      </c>
      <c r="BL54" s="117">
        <v>456</v>
      </c>
      <c r="BM54" s="50">
        <v>426</v>
      </c>
      <c r="BN54" s="117">
        <v>2279</v>
      </c>
      <c r="BO54" s="50">
        <v>880</v>
      </c>
      <c r="BP54" s="117">
        <v>3244</v>
      </c>
      <c r="BQ54" s="50">
        <v>1030</v>
      </c>
      <c r="BR54" s="52" t="s">
        <v>32</v>
      </c>
      <c r="BS54" s="117">
        <v>37102</v>
      </c>
      <c r="BT54" s="50">
        <v>4134</v>
      </c>
      <c r="BU54" s="117">
        <v>1126</v>
      </c>
      <c r="BV54" s="50">
        <v>607</v>
      </c>
      <c r="BW54" s="117">
        <v>1905564</v>
      </c>
      <c r="BX54" s="50">
        <v>28618</v>
      </c>
      <c r="BY54" s="117">
        <v>6521</v>
      </c>
      <c r="BZ54" s="50">
        <v>1448</v>
      </c>
      <c r="CA54" s="117">
        <v>0</v>
      </c>
      <c r="CB54" s="50">
        <v>269</v>
      </c>
      <c r="CC54" s="52" t="s">
        <v>32</v>
      </c>
      <c r="CD54" s="117">
        <v>6624</v>
      </c>
      <c r="CE54" s="50">
        <v>1523</v>
      </c>
      <c r="CF54" s="117">
        <v>1197</v>
      </c>
      <c r="CG54" s="50">
        <v>561</v>
      </c>
      <c r="CH54" s="117">
        <v>1528</v>
      </c>
      <c r="CI54" s="50">
        <v>795</v>
      </c>
      <c r="CJ54" s="117">
        <v>22032</v>
      </c>
      <c r="CK54" s="50">
        <v>3141</v>
      </c>
      <c r="CL54" s="117">
        <v>6439</v>
      </c>
      <c r="CM54" s="50">
        <v>1596</v>
      </c>
      <c r="CN54" s="52" t="s">
        <v>32</v>
      </c>
      <c r="CO54" s="117">
        <v>1901</v>
      </c>
      <c r="CP54" s="50">
        <v>708</v>
      </c>
      <c r="CQ54" s="117">
        <v>3389</v>
      </c>
      <c r="CR54" s="50">
        <v>991</v>
      </c>
      <c r="CS54" s="117">
        <v>304</v>
      </c>
      <c r="CT54" s="50">
        <v>384</v>
      </c>
      <c r="CU54" s="117">
        <v>1838</v>
      </c>
      <c r="CV54" s="50">
        <v>808</v>
      </c>
      <c r="CW54" s="117">
        <v>10292</v>
      </c>
      <c r="CX54" s="50">
        <v>2265</v>
      </c>
      <c r="CY54" s="52" t="s">
        <v>32</v>
      </c>
      <c r="CZ54" s="117">
        <v>803</v>
      </c>
      <c r="DA54" s="50">
        <v>445</v>
      </c>
      <c r="DB54" s="117">
        <v>4528</v>
      </c>
      <c r="DC54" s="50">
        <v>1245</v>
      </c>
      <c r="DD54" s="117">
        <v>14517</v>
      </c>
      <c r="DE54" s="50">
        <v>3052</v>
      </c>
      <c r="DF54" s="117">
        <v>1752</v>
      </c>
      <c r="DG54" s="50">
        <v>735</v>
      </c>
      <c r="DH54" s="117">
        <v>656</v>
      </c>
      <c r="DI54" s="50">
        <v>399</v>
      </c>
      <c r="DJ54" s="52" t="s">
        <v>32</v>
      </c>
      <c r="DK54" s="117">
        <v>1500</v>
      </c>
      <c r="DL54" s="50">
        <v>844</v>
      </c>
      <c r="DM54" s="117">
        <v>198</v>
      </c>
      <c r="DN54" s="50">
        <v>242</v>
      </c>
    </row>
    <row r="55" spans="1:118" x14ac:dyDescent="0.2">
      <c r="A55" s="52" t="s">
        <v>33</v>
      </c>
      <c r="B55" s="196">
        <f>INDEX($10:$10,1,MATCH($A55,$7:$7,0))-INDEX($E$12:$DN$77,MATCH($A55,$A$12:$A$77,0),MATCH($A55,$E$7:$DN$7,0))</f>
        <v>221889</v>
      </c>
      <c r="C55" s="196">
        <f t="shared" si="13"/>
        <v>345505</v>
      </c>
      <c r="D55" s="196">
        <f t="shared" si="14"/>
        <v>123616</v>
      </c>
      <c r="E55" s="117">
        <v>2497</v>
      </c>
      <c r="F55" s="50">
        <v>936</v>
      </c>
      <c r="G55" s="117">
        <v>997</v>
      </c>
      <c r="H55" s="50">
        <v>1064</v>
      </c>
      <c r="I55" s="117">
        <v>3920</v>
      </c>
      <c r="J55" s="50">
        <v>1412</v>
      </c>
      <c r="K55" s="117">
        <v>1648</v>
      </c>
      <c r="L55" s="50">
        <v>959</v>
      </c>
      <c r="M55" s="117">
        <v>17613</v>
      </c>
      <c r="N55" s="50">
        <v>3736</v>
      </c>
      <c r="O55" s="52" t="s">
        <v>33</v>
      </c>
      <c r="P55" s="117">
        <v>3074</v>
      </c>
      <c r="Q55" s="50">
        <v>1111</v>
      </c>
      <c r="R55" s="117">
        <v>5006</v>
      </c>
      <c r="S55" s="50">
        <v>2058</v>
      </c>
      <c r="T55" s="117">
        <v>443</v>
      </c>
      <c r="U55" s="50">
        <v>338</v>
      </c>
      <c r="V55" s="117">
        <v>3076</v>
      </c>
      <c r="W55" s="50">
        <v>838</v>
      </c>
      <c r="X55" s="117">
        <v>41059</v>
      </c>
      <c r="Y55" s="50">
        <v>5125</v>
      </c>
      <c r="Z55" s="52" t="s">
        <v>33</v>
      </c>
      <c r="AA55" s="117">
        <v>16200</v>
      </c>
      <c r="AB55" s="50">
        <v>2835</v>
      </c>
      <c r="AC55" s="117">
        <v>2807</v>
      </c>
      <c r="AD55" s="50">
        <v>2896</v>
      </c>
      <c r="AE55" s="117">
        <v>1627</v>
      </c>
      <c r="AF55" s="50">
        <v>1582</v>
      </c>
      <c r="AG55" s="117">
        <v>6496</v>
      </c>
      <c r="AH55" s="50">
        <v>1760</v>
      </c>
      <c r="AI55" s="117">
        <v>4367</v>
      </c>
      <c r="AJ55" s="50">
        <v>1530</v>
      </c>
      <c r="AK55" s="52" t="s">
        <v>33</v>
      </c>
      <c r="AL55" s="117">
        <v>762</v>
      </c>
      <c r="AM55" s="50">
        <v>379</v>
      </c>
      <c r="AN55" s="117">
        <v>665</v>
      </c>
      <c r="AO55" s="50">
        <v>500</v>
      </c>
      <c r="AP55" s="117">
        <v>1456</v>
      </c>
      <c r="AQ55" s="50">
        <v>747</v>
      </c>
      <c r="AR55" s="117">
        <v>5627</v>
      </c>
      <c r="AS55" s="50">
        <v>2289</v>
      </c>
      <c r="AT55" s="117">
        <v>1176</v>
      </c>
      <c r="AU55" s="50">
        <v>793</v>
      </c>
      <c r="AV55" s="52" t="s">
        <v>33</v>
      </c>
      <c r="AW55" s="117">
        <v>16726</v>
      </c>
      <c r="AX55" s="50">
        <v>3255</v>
      </c>
      <c r="AY55" s="117">
        <v>4638</v>
      </c>
      <c r="AZ55" s="50">
        <v>1345</v>
      </c>
      <c r="BA55" s="117">
        <v>6529</v>
      </c>
      <c r="BB55" s="50">
        <v>1957</v>
      </c>
      <c r="BC55" s="117">
        <v>1467</v>
      </c>
      <c r="BD55" s="50">
        <v>632</v>
      </c>
      <c r="BE55" s="117">
        <v>2664</v>
      </c>
      <c r="BF55" s="50">
        <v>1508</v>
      </c>
      <c r="BG55" s="52" t="s">
        <v>33</v>
      </c>
      <c r="BH55" s="117">
        <v>3002</v>
      </c>
      <c r="BI55" s="50">
        <v>1422</v>
      </c>
      <c r="BJ55" s="117">
        <v>49</v>
      </c>
      <c r="BK55" s="50">
        <v>82</v>
      </c>
      <c r="BL55" s="117">
        <v>564</v>
      </c>
      <c r="BM55" s="50">
        <v>480</v>
      </c>
      <c r="BN55" s="117">
        <v>1821</v>
      </c>
      <c r="BO55" s="50">
        <v>1219</v>
      </c>
      <c r="BP55" s="117">
        <v>1181</v>
      </c>
      <c r="BQ55" s="50">
        <v>561</v>
      </c>
      <c r="BR55" s="52" t="s">
        <v>33</v>
      </c>
      <c r="BS55" s="117">
        <v>14757</v>
      </c>
      <c r="BT55" s="50">
        <v>2918</v>
      </c>
      <c r="BU55" s="117">
        <v>1732</v>
      </c>
      <c r="BV55" s="50">
        <v>1538</v>
      </c>
      <c r="BW55" s="117">
        <v>40690</v>
      </c>
      <c r="BX55" s="50">
        <v>6030</v>
      </c>
      <c r="BY55" s="117">
        <v>1182774</v>
      </c>
      <c r="BZ55" s="50">
        <v>29194</v>
      </c>
      <c r="CA55" s="117">
        <v>862</v>
      </c>
      <c r="CB55" s="50">
        <v>859</v>
      </c>
      <c r="CC55" s="52" t="s">
        <v>33</v>
      </c>
      <c r="CD55" s="117">
        <v>11878</v>
      </c>
      <c r="CE55" s="50">
        <v>2935</v>
      </c>
      <c r="CF55" s="117">
        <v>1906</v>
      </c>
      <c r="CG55" s="50">
        <v>770</v>
      </c>
      <c r="CH55" s="117">
        <v>2135</v>
      </c>
      <c r="CI55" s="50">
        <v>1150</v>
      </c>
      <c r="CJ55" s="117">
        <v>15361</v>
      </c>
      <c r="CK55" s="50">
        <v>3540</v>
      </c>
      <c r="CL55" s="117">
        <v>993</v>
      </c>
      <c r="CM55" s="50">
        <v>1038</v>
      </c>
      <c r="CN55" s="52" t="s">
        <v>33</v>
      </c>
      <c r="CO55" s="117">
        <v>1219</v>
      </c>
      <c r="CP55" s="50">
        <v>1144</v>
      </c>
      <c r="CQ55" s="117">
        <v>24793</v>
      </c>
      <c r="CR55" s="50">
        <v>4696</v>
      </c>
      <c r="CS55" s="117">
        <v>222</v>
      </c>
      <c r="CT55" s="50">
        <v>293</v>
      </c>
      <c r="CU55" s="117">
        <v>6836</v>
      </c>
      <c r="CV55" s="50">
        <v>1532</v>
      </c>
      <c r="CW55" s="117">
        <v>14325</v>
      </c>
      <c r="CX55" s="50">
        <v>3193</v>
      </c>
      <c r="CY55" s="52" t="s">
        <v>33</v>
      </c>
      <c r="CZ55" s="117">
        <v>1795</v>
      </c>
      <c r="DA55" s="50">
        <v>1089</v>
      </c>
      <c r="DB55" s="117">
        <v>929</v>
      </c>
      <c r="DC55" s="50">
        <v>656</v>
      </c>
      <c r="DD55" s="117">
        <v>33832</v>
      </c>
      <c r="DE55" s="50">
        <v>4726</v>
      </c>
      <c r="DF55" s="117">
        <v>2952</v>
      </c>
      <c r="DG55" s="50">
        <v>1343</v>
      </c>
      <c r="DH55" s="117">
        <v>5050</v>
      </c>
      <c r="DI55" s="50">
        <v>1842</v>
      </c>
      <c r="DJ55" s="52" t="s">
        <v>33</v>
      </c>
      <c r="DK55" s="117">
        <v>3489</v>
      </c>
      <c r="DL55" s="50">
        <v>1305</v>
      </c>
      <c r="DM55" s="117">
        <v>592</v>
      </c>
      <c r="DN55" s="50">
        <v>469</v>
      </c>
    </row>
    <row r="56" spans="1:118" x14ac:dyDescent="0.2">
      <c r="A56" s="52" t="s">
        <v>34</v>
      </c>
      <c r="B56" s="196">
        <f>INDEX($10:$10,1,MATCH($A56,$7:$7,0))-INDEX($E$12:$DN$77,MATCH($A56,$A$12:$A$77,0),MATCH($A56,$E$7:$DN$7,0))</f>
        <v>25155</v>
      </c>
      <c r="C56" s="196">
        <f t="shared" si="13"/>
        <v>26260</v>
      </c>
      <c r="D56" s="196">
        <f t="shared" si="14"/>
        <v>1105</v>
      </c>
      <c r="E56" s="117">
        <v>77</v>
      </c>
      <c r="F56" s="50">
        <v>107</v>
      </c>
      <c r="G56" s="117">
        <v>147</v>
      </c>
      <c r="H56" s="50">
        <v>167</v>
      </c>
      <c r="I56" s="117">
        <v>833</v>
      </c>
      <c r="J56" s="50">
        <v>804</v>
      </c>
      <c r="K56" s="117">
        <v>50</v>
      </c>
      <c r="L56" s="50">
        <v>54</v>
      </c>
      <c r="M56" s="117">
        <v>1460</v>
      </c>
      <c r="N56" s="50">
        <v>787</v>
      </c>
      <c r="O56" s="52" t="s">
        <v>34</v>
      </c>
      <c r="P56" s="117">
        <v>1285</v>
      </c>
      <c r="Q56" s="50">
        <v>758</v>
      </c>
      <c r="R56" s="117">
        <v>54</v>
      </c>
      <c r="S56" s="50">
        <v>98</v>
      </c>
      <c r="T56" s="117">
        <v>0</v>
      </c>
      <c r="U56" s="50">
        <v>200</v>
      </c>
      <c r="V56" s="117">
        <v>0</v>
      </c>
      <c r="W56" s="50">
        <v>200</v>
      </c>
      <c r="X56" s="117">
        <v>516</v>
      </c>
      <c r="Y56" s="50">
        <v>501</v>
      </c>
      <c r="Z56" s="52" t="s">
        <v>34</v>
      </c>
      <c r="AA56" s="117">
        <v>265</v>
      </c>
      <c r="AB56" s="50">
        <v>344</v>
      </c>
      <c r="AC56" s="117">
        <v>107</v>
      </c>
      <c r="AD56" s="50">
        <v>181</v>
      </c>
      <c r="AE56" s="117">
        <v>348</v>
      </c>
      <c r="AF56" s="50">
        <v>408</v>
      </c>
      <c r="AG56" s="117">
        <v>236</v>
      </c>
      <c r="AH56" s="50">
        <v>262</v>
      </c>
      <c r="AI56" s="117">
        <v>0</v>
      </c>
      <c r="AJ56" s="50">
        <v>200</v>
      </c>
      <c r="AK56" s="52" t="s">
        <v>34</v>
      </c>
      <c r="AL56" s="117">
        <v>241</v>
      </c>
      <c r="AM56" s="50">
        <v>213</v>
      </c>
      <c r="AN56" s="117">
        <v>14</v>
      </c>
      <c r="AO56" s="50">
        <v>26</v>
      </c>
      <c r="AP56" s="117">
        <v>175</v>
      </c>
      <c r="AQ56" s="50">
        <v>270</v>
      </c>
      <c r="AR56" s="117">
        <v>96</v>
      </c>
      <c r="AS56" s="50">
        <v>119</v>
      </c>
      <c r="AT56" s="117">
        <v>0</v>
      </c>
      <c r="AU56" s="50">
        <v>200</v>
      </c>
      <c r="AV56" s="52" t="s">
        <v>34</v>
      </c>
      <c r="AW56" s="117">
        <v>68</v>
      </c>
      <c r="AX56" s="50">
        <v>116</v>
      </c>
      <c r="AY56" s="117">
        <v>71</v>
      </c>
      <c r="AZ56" s="50">
        <v>115</v>
      </c>
      <c r="BA56" s="117">
        <v>807</v>
      </c>
      <c r="BB56" s="50">
        <v>902</v>
      </c>
      <c r="BC56" s="117">
        <v>9169</v>
      </c>
      <c r="BD56" s="50">
        <v>1766</v>
      </c>
      <c r="BE56" s="117">
        <v>552</v>
      </c>
      <c r="BF56" s="50">
        <v>797</v>
      </c>
      <c r="BG56" s="52" t="s">
        <v>34</v>
      </c>
      <c r="BH56" s="117">
        <v>308</v>
      </c>
      <c r="BI56" s="50">
        <v>433</v>
      </c>
      <c r="BJ56" s="117">
        <v>1735</v>
      </c>
      <c r="BK56" s="50">
        <v>599</v>
      </c>
      <c r="BL56" s="117">
        <v>407</v>
      </c>
      <c r="BM56" s="50">
        <v>456</v>
      </c>
      <c r="BN56" s="117">
        <v>147</v>
      </c>
      <c r="BO56" s="50">
        <v>157</v>
      </c>
      <c r="BP56" s="117">
        <v>0</v>
      </c>
      <c r="BQ56" s="50">
        <v>200</v>
      </c>
      <c r="BR56" s="52" t="s">
        <v>34</v>
      </c>
      <c r="BS56" s="117">
        <v>0</v>
      </c>
      <c r="BT56" s="50">
        <v>200</v>
      </c>
      <c r="BU56" s="117">
        <v>221</v>
      </c>
      <c r="BV56" s="50">
        <v>272</v>
      </c>
      <c r="BW56" s="117">
        <v>410</v>
      </c>
      <c r="BX56" s="50">
        <v>489</v>
      </c>
      <c r="BY56" s="117">
        <v>35</v>
      </c>
      <c r="BZ56" s="50">
        <v>59</v>
      </c>
      <c r="CA56" s="117">
        <v>81901</v>
      </c>
      <c r="CB56" s="50">
        <v>4933</v>
      </c>
      <c r="CC56" s="52" t="s">
        <v>34</v>
      </c>
      <c r="CD56" s="117">
        <v>271</v>
      </c>
      <c r="CE56" s="50">
        <v>299</v>
      </c>
      <c r="CF56" s="117">
        <v>702</v>
      </c>
      <c r="CG56" s="50">
        <v>782</v>
      </c>
      <c r="CH56" s="117">
        <v>279</v>
      </c>
      <c r="CI56" s="50">
        <v>215</v>
      </c>
      <c r="CJ56" s="117">
        <v>651</v>
      </c>
      <c r="CK56" s="50">
        <v>494</v>
      </c>
      <c r="CL56" s="117">
        <v>0</v>
      </c>
      <c r="CM56" s="50">
        <v>200</v>
      </c>
      <c r="CN56" s="52" t="s">
        <v>34</v>
      </c>
      <c r="CO56" s="117">
        <v>0</v>
      </c>
      <c r="CP56" s="50">
        <v>200</v>
      </c>
      <c r="CQ56" s="117">
        <v>52</v>
      </c>
      <c r="CR56" s="50">
        <v>85</v>
      </c>
      <c r="CS56" s="117">
        <v>1517</v>
      </c>
      <c r="CT56" s="50">
        <v>755</v>
      </c>
      <c r="CU56" s="117">
        <v>589</v>
      </c>
      <c r="CV56" s="50">
        <v>555</v>
      </c>
      <c r="CW56" s="117">
        <v>737</v>
      </c>
      <c r="CX56" s="50">
        <v>446</v>
      </c>
      <c r="CY56" s="52" t="s">
        <v>34</v>
      </c>
      <c r="CZ56" s="117">
        <v>0</v>
      </c>
      <c r="DA56" s="50">
        <v>200</v>
      </c>
      <c r="DB56" s="117">
        <v>0</v>
      </c>
      <c r="DC56" s="50">
        <v>200</v>
      </c>
      <c r="DD56" s="117">
        <v>386</v>
      </c>
      <c r="DE56" s="50">
        <v>417</v>
      </c>
      <c r="DF56" s="117">
        <v>605</v>
      </c>
      <c r="DG56" s="50">
        <v>326</v>
      </c>
      <c r="DH56" s="117">
        <v>0</v>
      </c>
      <c r="DI56" s="50">
        <v>200</v>
      </c>
      <c r="DJ56" s="52" t="s">
        <v>34</v>
      </c>
      <c r="DK56" s="117">
        <v>339</v>
      </c>
      <c r="DL56" s="50">
        <v>230</v>
      </c>
      <c r="DM56" s="117">
        <v>298</v>
      </c>
      <c r="DN56" s="50">
        <v>351</v>
      </c>
    </row>
    <row r="57" spans="1:118" x14ac:dyDescent="0.2">
      <c r="A57" s="52"/>
      <c r="B57" s="52"/>
      <c r="C57" s="52"/>
      <c r="D57" s="52"/>
      <c r="E57" s="117"/>
      <c r="F57" s="50"/>
      <c r="G57" s="117"/>
      <c r="H57" s="50"/>
      <c r="I57" s="117"/>
      <c r="J57" s="50"/>
      <c r="K57" s="117"/>
      <c r="L57" s="50"/>
      <c r="M57" s="117"/>
      <c r="N57" s="50"/>
      <c r="O57" s="52"/>
      <c r="P57" s="117"/>
      <c r="Q57" s="50"/>
      <c r="R57" s="117"/>
      <c r="S57" s="50"/>
      <c r="T57" s="117"/>
      <c r="U57" s="50"/>
      <c r="V57" s="117"/>
      <c r="W57" s="50"/>
      <c r="X57" s="117"/>
      <c r="Y57" s="50"/>
      <c r="Z57" s="52"/>
      <c r="AA57" s="117"/>
      <c r="AB57" s="50"/>
      <c r="AC57" s="117"/>
      <c r="AD57" s="50"/>
      <c r="AE57" s="117"/>
      <c r="AF57" s="50"/>
      <c r="AG57" s="117"/>
      <c r="AH57" s="50"/>
      <c r="AI57" s="117"/>
      <c r="AJ57" s="50"/>
      <c r="AK57" s="52"/>
      <c r="AL57" s="117"/>
      <c r="AM57" s="50"/>
      <c r="AN57" s="117"/>
      <c r="AO57" s="50"/>
      <c r="AP57" s="117"/>
      <c r="AQ57" s="50"/>
      <c r="AR57" s="117"/>
      <c r="AS57" s="50"/>
      <c r="AT57" s="117"/>
      <c r="AU57" s="50"/>
      <c r="AV57" s="52"/>
      <c r="AW57" s="117"/>
      <c r="AX57" s="50"/>
      <c r="AY57" s="117"/>
      <c r="AZ57" s="50"/>
      <c r="BA57" s="117"/>
      <c r="BB57" s="50"/>
      <c r="BC57" s="117"/>
      <c r="BD57" s="50"/>
      <c r="BE57" s="117"/>
      <c r="BF57" s="50"/>
      <c r="BG57" s="52"/>
      <c r="BH57" s="117"/>
      <c r="BI57" s="50"/>
      <c r="BJ57" s="117"/>
      <c r="BK57" s="50"/>
      <c r="BL57" s="117"/>
      <c r="BM57" s="50"/>
      <c r="BN57" s="117"/>
      <c r="BO57" s="50"/>
      <c r="BP57" s="117"/>
      <c r="BQ57" s="50"/>
      <c r="BR57" s="52"/>
      <c r="BS57" s="117"/>
      <c r="BT57" s="50"/>
      <c r="BU57" s="117"/>
      <c r="BV57" s="50"/>
      <c r="BW57" s="117"/>
      <c r="BX57" s="50"/>
      <c r="BY57" s="117"/>
      <c r="BZ57" s="50"/>
      <c r="CA57" s="117"/>
      <c r="CB57" s="50"/>
      <c r="CC57" s="52"/>
      <c r="CD57" s="117"/>
      <c r="CE57" s="50"/>
      <c r="CF57" s="117"/>
      <c r="CG57" s="50"/>
      <c r="CH57" s="117"/>
      <c r="CI57" s="50"/>
      <c r="CJ57" s="117"/>
      <c r="CK57" s="50"/>
      <c r="CL57" s="117"/>
      <c r="CM57" s="50"/>
      <c r="CN57" s="52"/>
      <c r="CO57" s="117"/>
      <c r="CP57" s="50"/>
      <c r="CQ57" s="117"/>
      <c r="CR57" s="50"/>
      <c r="CS57" s="117"/>
      <c r="CT57" s="50"/>
      <c r="CU57" s="117"/>
      <c r="CV57" s="50"/>
      <c r="CW57" s="117"/>
      <c r="CX57" s="50"/>
      <c r="CY57" s="52"/>
      <c r="CZ57" s="117"/>
      <c r="DA57" s="50"/>
      <c r="DB57" s="117"/>
      <c r="DC57" s="50"/>
      <c r="DD57" s="117"/>
      <c r="DE57" s="50"/>
      <c r="DF57" s="117"/>
      <c r="DG57" s="50"/>
      <c r="DH57" s="117"/>
      <c r="DI57" s="50"/>
      <c r="DJ57" s="52"/>
      <c r="DK57" s="117"/>
      <c r="DL57" s="50"/>
      <c r="DM57" s="117"/>
      <c r="DN57" s="50"/>
    </row>
    <row r="58" spans="1:118" x14ac:dyDescent="0.2">
      <c r="A58" s="52" t="s">
        <v>35</v>
      </c>
      <c r="B58" s="196">
        <f>INDEX($10:$10,1,MATCH($A58,$7:$7,0))-INDEX($E$12:$DN$77,MATCH($A58,$A$12:$A$77,0),MATCH($A58,$E$7:$DN$7,0))</f>
        <v>230738</v>
      </c>
      <c r="C58" s="196">
        <f t="shared" ref="C58:C62" si="15">SUM(E58,G58,I58,K58,M58,P58,R58,T58,V58,X58,AA58,AC58,AE58,AG58,AI58,AL58,AN58,AP58,AR58,AT58,AW58,AY58,BA58,BC58,BE58,BH58,BJ58,BL58,BN58,BP58,BS58,BU58,BW58,BY58,CA58,CD58,CF58,CH58,CJ58,CL58,CO58,CQ58,CS58,CU58,CW58,CZ58,DB58,DD58,DF58,DH58,DK58,DM58)-INDEX($E$12:$DN$77,MATCH($A58,$A$12:$A$77,0),MATCH($A58,$E$7:$DN$7,0))</f>
        <v>199185</v>
      </c>
      <c r="D58" s="196">
        <f t="shared" ref="D58:D62" si="16">C58-B58</f>
        <v>-31553</v>
      </c>
      <c r="E58" s="117">
        <v>1834</v>
      </c>
      <c r="F58" s="50">
        <v>864</v>
      </c>
      <c r="G58" s="117">
        <v>745</v>
      </c>
      <c r="H58" s="50">
        <v>480</v>
      </c>
      <c r="I58" s="117">
        <v>4530</v>
      </c>
      <c r="J58" s="50">
        <v>1638</v>
      </c>
      <c r="K58" s="117">
        <v>1260</v>
      </c>
      <c r="L58" s="50">
        <v>871</v>
      </c>
      <c r="M58" s="117">
        <v>11098</v>
      </c>
      <c r="N58" s="50">
        <v>2512</v>
      </c>
      <c r="O58" s="52" t="s">
        <v>35</v>
      </c>
      <c r="P58" s="117">
        <v>2065</v>
      </c>
      <c r="Q58" s="50">
        <v>936</v>
      </c>
      <c r="R58" s="117">
        <v>984</v>
      </c>
      <c r="S58" s="50">
        <v>496</v>
      </c>
      <c r="T58" s="117">
        <v>2142</v>
      </c>
      <c r="U58" s="50">
        <v>2320</v>
      </c>
      <c r="V58" s="117">
        <v>662</v>
      </c>
      <c r="W58" s="50">
        <v>409</v>
      </c>
      <c r="X58" s="117">
        <v>22706</v>
      </c>
      <c r="Y58" s="50">
        <v>3679</v>
      </c>
      <c r="Z58" s="52" t="s">
        <v>35</v>
      </c>
      <c r="AA58" s="117">
        <v>6776</v>
      </c>
      <c r="AB58" s="50">
        <v>1988</v>
      </c>
      <c r="AC58" s="117">
        <v>106</v>
      </c>
      <c r="AD58" s="50">
        <v>121</v>
      </c>
      <c r="AE58" s="117">
        <v>1041</v>
      </c>
      <c r="AF58" s="50">
        <v>1131</v>
      </c>
      <c r="AG58" s="117">
        <v>8776</v>
      </c>
      <c r="AH58" s="50">
        <v>2267</v>
      </c>
      <c r="AI58" s="117">
        <v>10220</v>
      </c>
      <c r="AJ58" s="50">
        <v>2485</v>
      </c>
      <c r="AK58" s="52" t="s">
        <v>35</v>
      </c>
      <c r="AL58" s="117">
        <v>1008</v>
      </c>
      <c r="AM58" s="50">
        <v>763</v>
      </c>
      <c r="AN58" s="117">
        <v>578</v>
      </c>
      <c r="AO58" s="50">
        <v>321</v>
      </c>
      <c r="AP58" s="117">
        <v>14157</v>
      </c>
      <c r="AQ58" s="50">
        <v>3587</v>
      </c>
      <c r="AR58" s="117">
        <v>3807</v>
      </c>
      <c r="AS58" s="50">
        <v>1263</v>
      </c>
      <c r="AT58" s="117">
        <v>197</v>
      </c>
      <c r="AU58" s="50">
        <v>187</v>
      </c>
      <c r="AV58" s="52" t="s">
        <v>35</v>
      </c>
      <c r="AW58" s="117">
        <v>5018</v>
      </c>
      <c r="AX58" s="50">
        <v>1642</v>
      </c>
      <c r="AY58" s="117">
        <v>4858</v>
      </c>
      <c r="AZ58" s="50">
        <v>2344</v>
      </c>
      <c r="BA58" s="117">
        <v>15669</v>
      </c>
      <c r="BB58" s="50">
        <v>3175</v>
      </c>
      <c r="BC58" s="117">
        <v>1490</v>
      </c>
      <c r="BD58" s="50">
        <v>671</v>
      </c>
      <c r="BE58" s="117">
        <v>704</v>
      </c>
      <c r="BF58" s="50">
        <v>552</v>
      </c>
      <c r="BG58" s="52" t="s">
        <v>35</v>
      </c>
      <c r="BH58" s="117">
        <v>2233</v>
      </c>
      <c r="BI58" s="50">
        <v>955</v>
      </c>
      <c r="BJ58" s="117">
        <v>171</v>
      </c>
      <c r="BK58" s="50">
        <v>151</v>
      </c>
      <c r="BL58" s="117">
        <v>747</v>
      </c>
      <c r="BM58" s="50">
        <v>558</v>
      </c>
      <c r="BN58" s="117">
        <v>1691</v>
      </c>
      <c r="BO58" s="50">
        <v>730</v>
      </c>
      <c r="BP58" s="117">
        <v>491</v>
      </c>
      <c r="BQ58" s="50">
        <v>351</v>
      </c>
      <c r="BR58" s="52" t="s">
        <v>35</v>
      </c>
      <c r="BS58" s="117">
        <v>4436</v>
      </c>
      <c r="BT58" s="50">
        <v>1594</v>
      </c>
      <c r="BU58" s="117">
        <v>161</v>
      </c>
      <c r="BV58" s="50">
        <v>145</v>
      </c>
      <c r="BW58" s="117">
        <v>8525</v>
      </c>
      <c r="BX58" s="50">
        <v>2001</v>
      </c>
      <c r="BY58" s="117">
        <v>9822</v>
      </c>
      <c r="BZ58" s="50">
        <v>2481</v>
      </c>
      <c r="CA58" s="117">
        <v>707</v>
      </c>
      <c r="CB58" s="50">
        <v>866</v>
      </c>
      <c r="CC58" s="52" t="s">
        <v>35</v>
      </c>
      <c r="CD58" s="117">
        <v>1576517</v>
      </c>
      <c r="CE58" s="50">
        <v>33153</v>
      </c>
      <c r="CF58" s="117">
        <v>1179</v>
      </c>
      <c r="CG58" s="50">
        <v>911</v>
      </c>
      <c r="CH58" s="117">
        <v>635</v>
      </c>
      <c r="CI58" s="50">
        <v>391</v>
      </c>
      <c r="CJ58" s="117">
        <v>11979</v>
      </c>
      <c r="CK58" s="50">
        <v>2215</v>
      </c>
      <c r="CL58" s="117">
        <v>2486</v>
      </c>
      <c r="CM58" s="50">
        <v>1065</v>
      </c>
      <c r="CN58" s="52" t="s">
        <v>35</v>
      </c>
      <c r="CO58" s="117">
        <v>489</v>
      </c>
      <c r="CP58" s="50">
        <v>435</v>
      </c>
      <c r="CQ58" s="117">
        <v>3083</v>
      </c>
      <c r="CR58" s="50">
        <v>1602</v>
      </c>
      <c r="CS58" s="117">
        <v>0</v>
      </c>
      <c r="CT58" s="50">
        <v>261</v>
      </c>
      <c r="CU58" s="117">
        <v>5847</v>
      </c>
      <c r="CV58" s="50">
        <v>1618</v>
      </c>
      <c r="CW58" s="117">
        <v>6331</v>
      </c>
      <c r="CX58" s="50">
        <v>1831</v>
      </c>
      <c r="CY58" s="52" t="s">
        <v>35</v>
      </c>
      <c r="CZ58" s="117">
        <v>2270</v>
      </c>
      <c r="DA58" s="50">
        <v>994</v>
      </c>
      <c r="DB58" s="117">
        <v>84</v>
      </c>
      <c r="DC58" s="50">
        <v>107</v>
      </c>
      <c r="DD58" s="117">
        <v>3831</v>
      </c>
      <c r="DE58" s="50">
        <v>1355</v>
      </c>
      <c r="DF58" s="117">
        <v>1420</v>
      </c>
      <c r="DG58" s="50">
        <v>901</v>
      </c>
      <c r="DH58" s="117">
        <v>6837</v>
      </c>
      <c r="DI58" s="50">
        <v>1834</v>
      </c>
      <c r="DJ58" s="52" t="s">
        <v>35</v>
      </c>
      <c r="DK58" s="117">
        <v>1184</v>
      </c>
      <c r="DL58" s="50">
        <v>677</v>
      </c>
      <c r="DM58" s="117">
        <v>115</v>
      </c>
      <c r="DN58" s="50">
        <v>139</v>
      </c>
    </row>
    <row r="59" spans="1:118" x14ac:dyDescent="0.2">
      <c r="A59" s="52" t="s">
        <v>36</v>
      </c>
      <c r="B59" s="196">
        <f>INDEX($10:$10,1,MATCH($A59,$7:$7,0))-INDEX($E$12:$DN$77,MATCH($A59,$A$12:$A$77,0),MATCH($A59,$E$7:$DN$7,0))</f>
        <v>100809</v>
      </c>
      <c r="C59" s="196">
        <f t="shared" si="15"/>
        <v>113919</v>
      </c>
      <c r="D59" s="196">
        <f t="shared" si="16"/>
        <v>13110</v>
      </c>
      <c r="E59" s="117">
        <v>513</v>
      </c>
      <c r="F59" s="50">
        <v>397</v>
      </c>
      <c r="G59" s="117">
        <v>1304</v>
      </c>
      <c r="H59" s="50">
        <v>966</v>
      </c>
      <c r="I59" s="117">
        <v>4549</v>
      </c>
      <c r="J59" s="50">
        <v>1777</v>
      </c>
      <c r="K59" s="117">
        <v>7936</v>
      </c>
      <c r="L59" s="50">
        <v>2569</v>
      </c>
      <c r="M59" s="117">
        <v>8947</v>
      </c>
      <c r="N59" s="50">
        <v>1828</v>
      </c>
      <c r="O59" s="52" t="s">
        <v>36</v>
      </c>
      <c r="P59" s="117">
        <v>2656</v>
      </c>
      <c r="Q59" s="50">
        <v>1140</v>
      </c>
      <c r="R59" s="117">
        <v>279</v>
      </c>
      <c r="S59" s="50">
        <v>292</v>
      </c>
      <c r="T59" s="117">
        <v>11</v>
      </c>
      <c r="U59" s="50">
        <v>17</v>
      </c>
      <c r="V59" s="117">
        <v>0</v>
      </c>
      <c r="W59" s="50">
        <v>244</v>
      </c>
      <c r="X59" s="117">
        <v>3664</v>
      </c>
      <c r="Y59" s="50">
        <v>1256</v>
      </c>
      <c r="Z59" s="52" t="s">
        <v>36</v>
      </c>
      <c r="AA59" s="117">
        <v>1547</v>
      </c>
      <c r="AB59" s="50">
        <v>722</v>
      </c>
      <c r="AC59" s="117">
        <v>810</v>
      </c>
      <c r="AD59" s="50">
        <v>496</v>
      </c>
      <c r="AE59" s="117">
        <v>183</v>
      </c>
      <c r="AF59" s="50">
        <v>161</v>
      </c>
      <c r="AG59" s="117">
        <v>2278</v>
      </c>
      <c r="AH59" s="50">
        <v>1103</v>
      </c>
      <c r="AI59" s="117">
        <v>933</v>
      </c>
      <c r="AJ59" s="50">
        <v>532</v>
      </c>
      <c r="AK59" s="52" t="s">
        <v>36</v>
      </c>
      <c r="AL59" s="117">
        <v>2196</v>
      </c>
      <c r="AM59" s="50">
        <v>1374</v>
      </c>
      <c r="AN59" s="117">
        <v>8931</v>
      </c>
      <c r="AO59" s="50">
        <v>2257</v>
      </c>
      <c r="AP59" s="117">
        <v>924</v>
      </c>
      <c r="AQ59" s="50">
        <v>827</v>
      </c>
      <c r="AR59" s="117">
        <v>3122</v>
      </c>
      <c r="AS59" s="50">
        <v>1276</v>
      </c>
      <c r="AT59" s="117">
        <v>0</v>
      </c>
      <c r="AU59" s="50">
        <v>244</v>
      </c>
      <c r="AV59" s="52" t="s">
        <v>36</v>
      </c>
      <c r="AW59" s="117">
        <v>2272</v>
      </c>
      <c r="AX59" s="50">
        <v>1429</v>
      </c>
      <c r="AY59" s="117">
        <v>479</v>
      </c>
      <c r="AZ59" s="50">
        <v>437</v>
      </c>
      <c r="BA59" s="117">
        <v>1264</v>
      </c>
      <c r="BB59" s="50">
        <v>898</v>
      </c>
      <c r="BC59" s="117">
        <v>1288</v>
      </c>
      <c r="BD59" s="50">
        <v>859</v>
      </c>
      <c r="BE59" s="117">
        <v>1524</v>
      </c>
      <c r="BF59" s="50">
        <v>839</v>
      </c>
      <c r="BG59" s="52" t="s">
        <v>36</v>
      </c>
      <c r="BH59" s="117">
        <v>6099</v>
      </c>
      <c r="BI59" s="50">
        <v>1886</v>
      </c>
      <c r="BJ59" s="117">
        <v>657</v>
      </c>
      <c r="BK59" s="50">
        <v>409</v>
      </c>
      <c r="BL59" s="117">
        <v>2162</v>
      </c>
      <c r="BM59" s="50">
        <v>1693</v>
      </c>
      <c r="BN59" s="117">
        <v>1402</v>
      </c>
      <c r="BO59" s="50">
        <v>651</v>
      </c>
      <c r="BP59" s="117">
        <v>127</v>
      </c>
      <c r="BQ59" s="50">
        <v>128</v>
      </c>
      <c r="BR59" s="52" t="s">
        <v>36</v>
      </c>
      <c r="BS59" s="117">
        <v>517</v>
      </c>
      <c r="BT59" s="50">
        <v>407</v>
      </c>
      <c r="BU59" s="117">
        <v>2560</v>
      </c>
      <c r="BV59" s="50">
        <v>1267</v>
      </c>
      <c r="BW59" s="117">
        <v>2165</v>
      </c>
      <c r="BX59" s="50">
        <v>1325</v>
      </c>
      <c r="BY59" s="117">
        <v>625</v>
      </c>
      <c r="BZ59" s="50">
        <v>431</v>
      </c>
      <c r="CA59" s="117">
        <v>334</v>
      </c>
      <c r="CB59" s="50">
        <v>386</v>
      </c>
      <c r="CC59" s="52" t="s">
        <v>36</v>
      </c>
      <c r="CD59" s="117">
        <v>1504</v>
      </c>
      <c r="CE59" s="50">
        <v>744</v>
      </c>
      <c r="CF59" s="117">
        <v>565972</v>
      </c>
      <c r="CG59" s="50">
        <v>17491</v>
      </c>
      <c r="CH59" s="117">
        <v>716</v>
      </c>
      <c r="CI59" s="50">
        <v>489</v>
      </c>
      <c r="CJ59" s="117">
        <v>1016</v>
      </c>
      <c r="CK59" s="50">
        <v>541</v>
      </c>
      <c r="CL59" s="117">
        <v>315</v>
      </c>
      <c r="CM59" s="50">
        <v>315</v>
      </c>
      <c r="CN59" s="52" t="s">
        <v>36</v>
      </c>
      <c r="CO59" s="117">
        <v>0</v>
      </c>
      <c r="CP59" s="50">
        <v>244</v>
      </c>
      <c r="CQ59" s="117">
        <v>178</v>
      </c>
      <c r="CR59" s="50">
        <v>220</v>
      </c>
      <c r="CS59" s="117">
        <v>365</v>
      </c>
      <c r="CT59" s="50">
        <v>248</v>
      </c>
      <c r="CU59" s="117">
        <v>1492</v>
      </c>
      <c r="CV59" s="50">
        <v>744</v>
      </c>
      <c r="CW59" s="117">
        <v>28327</v>
      </c>
      <c r="CX59" s="50">
        <v>3975</v>
      </c>
      <c r="CY59" s="52" t="s">
        <v>36</v>
      </c>
      <c r="CZ59" s="117">
        <v>670</v>
      </c>
      <c r="DA59" s="50">
        <v>822</v>
      </c>
      <c r="DB59" s="117">
        <v>0</v>
      </c>
      <c r="DC59" s="50">
        <v>244</v>
      </c>
      <c r="DD59" s="117">
        <v>1679</v>
      </c>
      <c r="DE59" s="50">
        <v>888</v>
      </c>
      <c r="DF59" s="117">
        <v>2193</v>
      </c>
      <c r="DG59" s="50">
        <v>889</v>
      </c>
      <c r="DH59" s="117">
        <v>220</v>
      </c>
      <c r="DI59" s="50">
        <v>277</v>
      </c>
      <c r="DJ59" s="52" t="s">
        <v>36</v>
      </c>
      <c r="DK59" s="117">
        <v>440</v>
      </c>
      <c r="DL59" s="50">
        <v>386</v>
      </c>
      <c r="DM59" s="117">
        <v>546</v>
      </c>
      <c r="DN59" s="50">
        <v>430</v>
      </c>
    </row>
    <row r="60" spans="1:118" x14ac:dyDescent="0.2">
      <c r="A60" s="52" t="s">
        <v>37</v>
      </c>
      <c r="B60" s="196">
        <f>INDEX($10:$10,1,MATCH($A60,$7:$7,0))-INDEX($E$12:$DN$77,MATCH($A60,$A$12:$A$77,0),MATCH($A60,$E$7:$DN$7,0))</f>
        <v>116524</v>
      </c>
      <c r="C60" s="196">
        <f t="shared" si="15"/>
        <v>149838</v>
      </c>
      <c r="D60" s="196">
        <f t="shared" si="16"/>
        <v>33314</v>
      </c>
      <c r="E60" s="117">
        <v>42</v>
      </c>
      <c r="F60" s="50">
        <v>68</v>
      </c>
      <c r="G60" s="117">
        <v>1422</v>
      </c>
      <c r="H60" s="50">
        <v>719</v>
      </c>
      <c r="I60" s="117">
        <v>8078</v>
      </c>
      <c r="J60" s="50">
        <v>2690</v>
      </c>
      <c r="K60" s="117">
        <v>420</v>
      </c>
      <c r="L60" s="50">
        <v>447</v>
      </c>
      <c r="M60" s="117">
        <v>51295</v>
      </c>
      <c r="N60" s="50">
        <v>4509</v>
      </c>
      <c r="O60" s="52" t="s">
        <v>37</v>
      </c>
      <c r="P60" s="117">
        <v>4424</v>
      </c>
      <c r="Q60" s="50">
        <v>1471</v>
      </c>
      <c r="R60" s="117">
        <v>268</v>
      </c>
      <c r="S60" s="50">
        <v>259</v>
      </c>
      <c r="T60" s="117">
        <v>0</v>
      </c>
      <c r="U60" s="50">
        <v>269</v>
      </c>
      <c r="V60" s="117">
        <v>744</v>
      </c>
      <c r="W60" s="50">
        <v>582</v>
      </c>
      <c r="X60" s="117">
        <v>3916</v>
      </c>
      <c r="Y60" s="50">
        <v>1396</v>
      </c>
      <c r="Z60" s="52" t="s">
        <v>37</v>
      </c>
      <c r="AA60" s="117">
        <v>2079</v>
      </c>
      <c r="AB60" s="50">
        <v>1381</v>
      </c>
      <c r="AC60" s="117">
        <v>3269</v>
      </c>
      <c r="AD60" s="50">
        <v>1821</v>
      </c>
      <c r="AE60" s="117">
        <v>4196</v>
      </c>
      <c r="AF60" s="50">
        <v>1450</v>
      </c>
      <c r="AG60" s="117">
        <v>1399</v>
      </c>
      <c r="AH60" s="50">
        <v>758</v>
      </c>
      <c r="AI60" s="117">
        <v>541</v>
      </c>
      <c r="AJ60" s="50">
        <v>514</v>
      </c>
      <c r="AK60" s="52" t="s">
        <v>37</v>
      </c>
      <c r="AL60" s="117">
        <v>269</v>
      </c>
      <c r="AM60" s="50">
        <v>356</v>
      </c>
      <c r="AN60" s="117">
        <v>449</v>
      </c>
      <c r="AO60" s="50">
        <v>473</v>
      </c>
      <c r="AP60" s="117">
        <v>502</v>
      </c>
      <c r="AQ60" s="50">
        <v>443</v>
      </c>
      <c r="AR60" s="117">
        <v>1697</v>
      </c>
      <c r="AS60" s="50">
        <v>823</v>
      </c>
      <c r="AT60" s="117">
        <v>131</v>
      </c>
      <c r="AU60" s="50">
        <v>153</v>
      </c>
      <c r="AV60" s="52" t="s">
        <v>37</v>
      </c>
      <c r="AW60" s="117">
        <v>863</v>
      </c>
      <c r="AX60" s="50">
        <v>643</v>
      </c>
      <c r="AY60" s="117">
        <v>710</v>
      </c>
      <c r="AZ60" s="50">
        <v>408</v>
      </c>
      <c r="BA60" s="117">
        <v>1960</v>
      </c>
      <c r="BB60" s="50">
        <v>1149</v>
      </c>
      <c r="BC60" s="117">
        <v>2533</v>
      </c>
      <c r="BD60" s="50">
        <v>2204</v>
      </c>
      <c r="BE60" s="117">
        <v>58</v>
      </c>
      <c r="BF60" s="50">
        <v>98</v>
      </c>
      <c r="BG60" s="52" t="s">
        <v>37</v>
      </c>
      <c r="BH60" s="117">
        <v>1170</v>
      </c>
      <c r="BI60" s="50">
        <v>760</v>
      </c>
      <c r="BJ60" s="117">
        <v>1776</v>
      </c>
      <c r="BK60" s="50">
        <v>892</v>
      </c>
      <c r="BL60" s="117">
        <v>1201</v>
      </c>
      <c r="BM60" s="50">
        <v>931</v>
      </c>
      <c r="BN60" s="117">
        <v>4320</v>
      </c>
      <c r="BO60" s="50">
        <v>1493</v>
      </c>
      <c r="BP60" s="117">
        <v>459</v>
      </c>
      <c r="BQ60" s="50">
        <v>356</v>
      </c>
      <c r="BR60" s="52" t="s">
        <v>37</v>
      </c>
      <c r="BS60" s="117">
        <v>201</v>
      </c>
      <c r="BT60" s="50">
        <v>168</v>
      </c>
      <c r="BU60" s="117">
        <v>1633</v>
      </c>
      <c r="BV60" s="50">
        <v>878</v>
      </c>
      <c r="BW60" s="117">
        <v>2555</v>
      </c>
      <c r="BX60" s="50">
        <v>1433</v>
      </c>
      <c r="BY60" s="117">
        <v>1225</v>
      </c>
      <c r="BZ60" s="50">
        <v>763</v>
      </c>
      <c r="CA60" s="117">
        <v>0</v>
      </c>
      <c r="CB60" s="50">
        <v>269</v>
      </c>
      <c r="CC60" s="52" t="s">
        <v>37</v>
      </c>
      <c r="CD60" s="117">
        <v>2565</v>
      </c>
      <c r="CE60" s="50">
        <v>2226</v>
      </c>
      <c r="CF60" s="117">
        <v>1373</v>
      </c>
      <c r="CG60" s="50">
        <v>1136</v>
      </c>
      <c r="CH60" s="117">
        <v>589004</v>
      </c>
      <c r="CI60" s="50">
        <v>21989</v>
      </c>
      <c r="CJ60" s="117">
        <v>1601</v>
      </c>
      <c r="CK60" s="50">
        <v>869</v>
      </c>
      <c r="CL60" s="117">
        <v>152</v>
      </c>
      <c r="CM60" s="50">
        <v>256</v>
      </c>
      <c r="CN60" s="52" t="s">
        <v>37</v>
      </c>
      <c r="CO60" s="117">
        <v>73</v>
      </c>
      <c r="CP60" s="50">
        <v>124</v>
      </c>
      <c r="CQ60" s="117">
        <v>295</v>
      </c>
      <c r="CR60" s="50">
        <v>249</v>
      </c>
      <c r="CS60" s="117">
        <v>116</v>
      </c>
      <c r="CT60" s="50">
        <v>191</v>
      </c>
      <c r="CU60" s="117">
        <v>927</v>
      </c>
      <c r="CV60" s="50">
        <v>559</v>
      </c>
      <c r="CW60" s="117">
        <v>4580</v>
      </c>
      <c r="CX60" s="50">
        <v>1884</v>
      </c>
      <c r="CY60" s="52" t="s">
        <v>37</v>
      </c>
      <c r="CZ60" s="117">
        <v>3998</v>
      </c>
      <c r="DA60" s="50">
        <v>2468</v>
      </c>
      <c r="DB60" s="117">
        <v>380</v>
      </c>
      <c r="DC60" s="50">
        <v>250</v>
      </c>
      <c r="DD60" s="117">
        <v>798</v>
      </c>
      <c r="DE60" s="50">
        <v>485</v>
      </c>
      <c r="DF60" s="117">
        <v>24230</v>
      </c>
      <c r="DG60" s="50">
        <v>4096</v>
      </c>
      <c r="DH60" s="117">
        <v>577</v>
      </c>
      <c r="DI60" s="50">
        <v>919</v>
      </c>
      <c r="DJ60" s="52" t="s">
        <v>37</v>
      </c>
      <c r="DK60" s="117">
        <v>1615</v>
      </c>
      <c r="DL60" s="50">
        <v>1317</v>
      </c>
      <c r="DM60" s="117">
        <v>753</v>
      </c>
      <c r="DN60" s="50">
        <v>775</v>
      </c>
    </row>
    <row r="61" spans="1:118" x14ac:dyDescent="0.2">
      <c r="A61" s="52" t="s">
        <v>38</v>
      </c>
      <c r="B61" s="196">
        <f>INDEX($10:$10,1,MATCH($A61,$7:$7,0))-INDEX($E$12:$DN$77,MATCH($A61,$A$12:$A$77,0),MATCH($A61,$E$7:$DN$7,0))</f>
        <v>228620</v>
      </c>
      <c r="C61" s="196">
        <f t="shared" si="15"/>
        <v>252298</v>
      </c>
      <c r="D61" s="196">
        <f t="shared" si="16"/>
        <v>23678</v>
      </c>
      <c r="E61" s="117">
        <v>1410</v>
      </c>
      <c r="F61" s="50">
        <v>990</v>
      </c>
      <c r="G61" s="117">
        <v>1501</v>
      </c>
      <c r="H61" s="50">
        <v>923</v>
      </c>
      <c r="I61" s="117">
        <v>2405</v>
      </c>
      <c r="J61" s="50">
        <v>1254</v>
      </c>
      <c r="K61" s="117">
        <v>1153</v>
      </c>
      <c r="L61" s="50">
        <v>958</v>
      </c>
      <c r="M61" s="117">
        <v>10789</v>
      </c>
      <c r="N61" s="50">
        <v>2552</v>
      </c>
      <c r="O61" s="52" t="s">
        <v>38</v>
      </c>
      <c r="P61" s="117">
        <v>1582</v>
      </c>
      <c r="Q61" s="50">
        <v>855</v>
      </c>
      <c r="R61" s="117">
        <v>3708</v>
      </c>
      <c r="S61" s="50">
        <v>1089</v>
      </c>
      <c r="T61" s="117">
        <v>5940</v>
      </c>
      <c r="U61" s="50">
        <v>1835</v>
      </c>
      <c r="V61" s="117">
        <v>1845</v>
      </c>
      <c r="W61" s="50">
        <v>782</v>
      </c>
      <c r="X61" s="117">
        <v>18837</v>
      </c>
      <c r="Y61" s="50">
        <v>3223</v>
      </c>
      <c r="Z61" s="52" t="s">
        <v>38</v>
      </c>
      <c r="AA61" s="117">
        <v>4258</v>
      </c>
      <c r="AB61" s="50">
        <v>1290</v>
      </c>
      <c r="AC61" s="117">
        <v>242</v>
      </c>
      <c r="AD61" s="50">
        <v>244</v>
      </c>
      <c r="AE61" s="117">
        <v>174</v>
      </c>
      <c r="AF61" s="50">
        <v>208</v>
      </c>
      <c r="AG61" s="117">
        <v>3360</v>
      </c>
      <c r="AH61" s="50">
        <v>895</v>
      </c>
      <c r="AI61" s="117">
        <v>3602</v>
      </c>
      <c r="AJ61" s="50">
        <v>1321</v>
      </c>
      <c r="AK61" s="52" t="s">
        <v>38</v>
      </c>
      <c r="AL61" s="117">
        <v>774</v>
      </c>
      <c r="AM61" s="50">
        <v>456</v>
      </c>
      <c r="AN61" s="117">
        <v>491</v>
      </c>
      <c r="AO61" s="50">
        <v>360</v>
      </c>
      <c r="AP61" s="117">
        <v>1236</v>
      </c>
      <c r="AQ61" s="50">
        <v>718</v>
      </c>
      <c r="AR61" s="117">
        <v>1212</v>
      </c>
      <c r="AS61" s="50">
        <v>522</v>
      </c>
      <c r="AT61" s="117">
        <v>1413</v>
      </c>
      <c r="AU61" s="50">
        <v>737</v>
      </c>
      <c r="AV61" s="52" t="s">
        <v>38</v>
      </c>
      <c r="AW61" s="117">
        <v>22968</v>
      </c>
      <c r="AX61" s="50">
        <v>2441</v>
      </c>
      <c r="AY61" s="117">
        <v>6816</v>
      </c>
      <c r="AZ61" s="50">
        <v>1666</v>
      </c>
      <c r="BA61" s="117">
        <v>4247</v>
      </c>
      <c r="BB61" s="50">
        <v>1700</v>
      </c>
      <c r="BC61" s="117">
        <v>976</v>
      </c>
      <c r="BD61" s="50">
        <v>543</v>
      </c>
      <c r="BE61" s="117">
        <v>1196</v>
      </c>
      <c r="BF61" s="50">
        <v>549</v>
      </c>
      <c r="BG61" s="52" t="s">
        <v>38</v>
      </c>
      <c r="BH61" s="117">
        <v>1356</v>
      </c>
      <c r="BI61" s="50">
        <v>843</v>
      </c>
      <c r="BJ61" s="117">
        <v>260</v>
      </c>
      <c r="BK61" s="50">
        <v>193</v>
      </c>
      <c r="BL61" s="117">
        <v>448</v>
      </c>
      <c r="BM61" s="50">
        <v>301</v>
      </c>
      <c r="BN61" s="117">
        <v>569</v>
      </c>
      <c r="BO61" s="50">
        <v>432</v>
      </c>
      <c r="BP61" s="117">
        <v>852</v>
      </c>
      <c r="BQ61" s="50">
        <v>473</v>
      </c>
      <c r="BR61" s="52" t="s">
        <v>38</v>
      </c>
      <c r="BS61" s="117">
        <v>42717</v>
      </c>
      <c r="BT61" s="50">
        <v>4370</v>
      </c>
      <c r="BU61" s="117">
        <v>836</v>
      </c>
      <c r="BV61" s="50">
        <v>462</v>
      </c>
      <c r="BW61" s="117">
        <v>43294</v>
      </c>
      <c r="BX61" s="50">
        <v>4486</v>
      </c>
      <c r="BY61" s="117">
        <v>5446</v>
      </c>
      <c r="BZ61" s="50">
        <v>1439</v>
      </c>
      <c r="CA61" s="117">
        <v>66</v>
      </c>
      <c r="CB61" s="50">
        <v>111</v>
      </c>
      <c r="CC61" s="52" t="s">
        <v>38</v>
      </c>
      <c r="CD61" s="117">
        <v>14106</v>
      </c>
      <c r="CE61" s="50">
        <v>2952</v>
      </c>
      <c r="CF61" s="117">
        <v>942</v>
      </c>
      <c r="CG61" s="50">
        <v>641</v>
      </c>
      <c r="CH61" s="117">
        <v>449</v>
      </c>
      <c r="CI61" s="50">
        <v>333</v>
      </c>
      <c r="CJ61" s="117">
        <v>1306488</v>
      </c>
      <c r="CK61" s="50">
        <v>24634</v>
      </c>
      <c r="CL61" s="117">
        <v>6526</v>
      </c>
      <c r="CM61" s="50">
        <v>1739</v>
      </c>
      <c r="CN61" s="52" t="s">
        <v>38</v>
      </c>
      <c r="CO61" s="117">
        <v>1065</v>
      </c>
      <c r="CP61" s="50">
        <v>388</v>
      </c>
      <c r="CQ61" s="117">
        <v>2479</v>
      </c>
      <c r="CR61" s="50">
        <v>1206</v>
      </c>
      <c r="CS61" s="117">
        <v>308</v>
      </c>
      <c r="CT61" s="50">
        <v>289</v>
      </c>
      <c r="CU61" s="117">
        <v>2598</v>
      </c>
      <c r="CV61" s="50">
        <v>1093</v>
      </c>
      <c r="CW61" s="117">
        <v>6461</v>
      </c>
      <c r="CX61" s="50">
        <v>1904</v>
      </c>
      <c r="CY61" s="52" t="s">
        <v>38</v>
      </c>
      <c r="CZ61" s="117">
        <v>583</v>
      </c>
      <c r="DA61" s="50">
        <v>327</v>
      </c>
      <c r="DB61" s="117">
        <v>913</v>
      </c>
      <c r="DC61" s="50">
        <v>648</v>
      </c>
      <c r="DD61" s="117">
        <v>11032</v>
      </c>
      <c r="DE61" s="50">
        <v>1843</v>
      </c>
      <c r="DF61" s="117">
        <v>2863</v>
      </c>
      <c r="DG61" s="50">
        <v>1523</v>
      </c>
      <c r="DH61" s="117">
        <v>2470</v>
      </c>
      <c r="DI61" s="50">
        <v>754</v>
      </c>
      <c r="DJ61" s="52" t="s">
        <v>38</v>
      </c>
      <c r="DK61" s="117">
        <v>1524</v>
      </c>
      <c r="DL61" s="50">
        <v>707</v>
      </c>
      <c r="DM61" s="117">
        <v>0</v>
      </c>
      <c r="DN61" s="50">
        <v>240</v>
      </c>
    </row>
    <row r="62" spans="1:118" x14ac:dyDescent="0.2">
      <c r="A62" s="52" t="s">
        <v>39</v>
      </c>
      <c r="B62" s="196">
        <f>INDEX($10:$10,1,MATCH($A62,$7:$7,0))-INDEX($E$12:$DN$77,MATCH($A62,$A$12:$A$77,0),MATCH($A62,$E$7:$DN$7,0))</f>
        <v>67110</v>
      </c>
      <c r="C62" s="196">
        <f t="shared" si="15"/>
        <v>30507</v>
      </c>
      <c r="D62" s="196">
        <f t="shared" si="16"/>
        <v>-36603</v>
      </c>
      <c r="E62" s="117">
        <v>0</v>
      </c>
      <c r="F62" s="50">
        <v>275</v>
      </c>
      <c r="G62" s="117">
        <v>0</v>
      </c>
      <c r="H62" s="50">
        <v>275</v>
      </c>
      <c r="I62" s="117">
        <v>38</v>
      </c>
      <c r="J62" s="50">
        <v>64</v>
      </c>
      <c r="K62" s="117">
        <v>0</v>
      </c>
      <c r="L62" s="50">
        <v>275</v>
      </c>
      <c r="M62" s="117">
        <v>1210</v>
      </c>
      <c r="N62" s="50">
        <v>705</v>
      </c>
      <c r="O62" s="52" t="s">
        <v>39</v>
      </c>
      <c r="P62" s="117">
        <v>0</v>
      </c>
      <c r="Q62" s="50">
        <v>275</v>
      </c>
      <c r="R62" s="117">
        <v>2652</v>
      </c>
      <c r="S62" s="50">
        <v>1239</v>
      </c>
      <c r="T62" s="117">
        <v>0</v>
      </c>
      <c r="U62" s="50">
        <v>275</v>
      </c>
      <c r="V62" s="117">
        <v>50</v>
      </c>
      <c r="W62" s="50">
        <v>87</v>
      </c>
      <c r="X62" s="117">
        <v>5848</v>
      </c>
      <c r="Y62" s="50">
        <v>1639</v>
      </c>
      <c r="Z62" s="52" t="s">
        <v>39</v>
      </c>
      <c r="AA62" s="117">
        <v>310</v>
      </c>
      <c r="AB62" s="50">
        <v>348</v>
      </c>
      <c r="AC62" s="117">
        <v>0</v>
      </c>
      <c r="AD62" s="50">
        <v>275</v>
      </c>
      <c r="AE62" s="117">
        <v>0</v>
      </c>
      <c r="AF62" s="50">
        <v>275</v>
      </c>
      <c r="AG62" s="117">
        <v>875</v>
      </c>
      <c r="AH62" s="50">
        <v>716</v>
      </c>
      <c r="AI62" s="117">
        <v>409</v>
      </c>
      <c r="AJ62" s="50">
        <v>658</v>
      </c>
      <c r="AK62" s="52" t="s">
        <v>39</v>
      </c>
      <c r="AL62" s="117">
        <v>79</v>
      </c>
      <c r="AM62" s="50">
        <v>135</v>
      </c>
      <c r="AN62" s="117">
        <v>161</v>
      </c>
      <c r="AO62" s="50">
        <v>261</v>
      </c>
      <c r="AP62" s="117">
        <v>0</v>
      </c>
      <c r="AQ62" s="50">
        <v>275</v>
      </c>
      <c r="AR62" s="117">
        <v>252</v>
      </c>
      <c r="AS62" s="50">
        <v>294</v>
      </c>
      <c r="AT62" s="117">
        <v>0</v>
      </c>
      <c r="AU62" s="50">
        <v>275</v>
      </c>
      <c r="AV62" s="52" t="s">
        <v>39</v>
      </c>
      <c r="AW62" s="117">
        <v>485</v>
      </c>
      <c r="AX62" s="50">
        <v>802</v>
      </c>
      <c r="AY62" s="117">
        <v>1274</v>
      </c>
      <c r="AZ62" s="50">
        <v>747</v>
      </c>
      <c r="BA62" s="117">
        <v>349</v>
      </c>
      <c r="BB62" s="50">
        <v>389</v>
      </c>
      <c r="BC62" s="117">
        <v>0</v>
      </c>
      <c r="BD62" s="50">
        <v>275</v>
      </c>
      <c r="BE62" s="117">
        <v>0</v>
      </c>
      <c r="BF62" s="50">
        <v>275</v>
      </c>
      <c r="BG62" s="52" t="s">
        <v>39</v>
      </c>
      <c r="BH62" s="117">
        <v>77</v>
      </c>
      <c r="BI62" s="50">
        <v>126</v>
      </c>
      <c r="BJ62" s="117">
        <v>0</v>
      </c>
      <c r="BK62" s="50">
        <v>275</v>
      </c>
      <c r="BL62" s="117">
        <v>0</v>
      </c>
      <c r="BM62" s="50">
        <v>275</v>
      </c>
      <c r="BN62" s="117">
        <v>0</v>
      </c>
      <c r="BO62" s="50">
        <v>275</v>
      </c>
      <c r="BP62" s="117">
        <v>79</v>
      </c>
      <c r="BQ62" s="50">
        <v>134</v>
      </c>
      <c r="BR62" s="52" t="s">
        <v>39</v>
      </c>
      <c r="BS62" s="117">
        <v>2284</v>
      </c>
      <c r="BT62" s="50">
        <v>1043</v>
      </c>
      <c r="BU62" s="117">
        <v>53</v>
      </c>
      <c r="BV62" s="50">
        <v>90</v>
      </c>
      <c r="BW62" s="117">
        <v>8181</v>
      </c>
      <c r="BX62" s="50">
        <v>1962</v>
      </c>
      <c r="BY62" s="117">
        <v>55</v>
      </c>
      <c r="BZ62" s="50">
        <v>92</v>
      </c>
      <c r="CA62" s="117">
        <v>0</v>
      </c>
      <c r="CB62" s="50">
        <v>275</v>
      </c>
      <c r="CC62" s="52" t="s">
        <v>39</v>
      </c>
      <c r="CD62" s="117">
        <v>494</v>
      </c>
      <c r="CE62" s="50">
        <v>744</v>
      </c>
      <c r="CF62" s="117">
        <v>0</v>
      </c>
      <c r="CG62" s="50">
        <v>275</v>
      </c>
      <c r="CH62" s="117">
        <v>55</v>
      </c>
      <c r="CI62" s="50">
        <v>89</v>
      </c>
      <c r="CJ62" s="117">
        <v>3389</v>
      </c>
      <c r="CK62" s="50">
        <v>1403</v>
      </c>
      <c r="CL62" s="117">
        <v>274764</v>
      </c>
      <c r="CM62" s="50">
        <v>13006</v>
      </c>
      <c r="CN62" s="52" t="s">
        <v>39</v>
      </c>
      <c r="CO62" s="117">
        <v>86</v>
      </c>
      <c r="CP62" s="50">
        <v>101</v>
      </c>
      <c r="CQ62" s="117">
        <v>0</v>
      </c>
      <c r="CR62" s="50">
        <v>275</v>
      </c>
      <c r="CS62" s="117">
        <v>0</v>
      </c>
      <c r="CT62" s="50">
        <v>275</v>
      </c>
      <c r="CU62" s="117">
        <v>102</v>
      </c>
      <c r="CV62" s="50">
        <v>157</v>
      </c>
      <c r="CW62" s="117">
        <v>362</v>
      </c>
      <c r="CX62" s="50">
        <v>595</v>
      </c>
      <c r="CY62" s="52" t="s">
        <v>39</v>
      </c>
      <c r="CZ62" s="117">
        <v>95</v>
      </c>
      <c r="DA62" s="50">
        <v>155</v>
      </c>
      <c r="DB62" s="117">
        <v>0</v>
      </c>
      <c r="DC62" s="50">
        <v>275</v>
      </c>
      <c r="DD62" s="117">
        <v>489</v>
      </c>
      <c r="DE62" s="50">
        <v>387</v>
      </c>
      <c r="DF62" s="117">
        <v>0</v>
      </c>
      <c r="DG62" s="50">
        <v>275</v>
      </c>
      <c r="DH62" s="117">
        <v>0</v>
      </c>
      <c r="DI62" s="50">
        <v>275</v>
      </c>
      <c r="DJ62" s="52" t="s">
        <v>39</v>
      </c>
      <c r="DK62" s="117">
        <v>714</v>
      </c>
      <c r="DL62" s="50">
        <v>653</v>
      </c>
      <c r="DM62" s="117">
        <v>0</v>
      </c>
      <c r="DN62" s="50">
        <v>275</v>
      </c>
    </row>
    <row r="63" spans="1:118" x14ac:dyDescent="0.2">
      <c r="A63" s="52"/>
      <c r="B63" s="52"/>
      <c r="C63" s="52"/>
      <c r="D63" s="52"/>
      <c r="E63" s="117"/>
      <c r="F63" s="50"/>
      <c r="G63" s="117"/>
      <c r="H63" s="50"/>
      <c r="I63" s="117"/>
      <c r="J63" s="50"/>
      <c r="K63" s="117"/>
      <c r="L63" s="50"/>
      <c r="M63" s="117"/>
      <c r="N63" s="50"/>
      <c r="O63" s="52"/>
      <c r="P63" s="117"/>
      <c r="Q63" s="50"/>
      <c r="R63" s="117"/>
      <c r="S63" s="50"/>
      <c r="T63" s="117"/>
      <c r="U63" s="50"/>
      <c r="V63" s="117"/>
      <c r="W63" s="50"/>
      <c r="X63" s="117"/>
      <c r="Y63" s="50"/>
      <c r="Z63" s="52"/>
      <c r="AA63" s="117"/>
      <c r="AB63" s="50"/>
      <c r="AC63" s="117"/>
      <c r="AD63" s="50"/>
      <c r="AE63" s="117"/>
      <c r="AF63" s="50"/>
      <c r="AG63" s="117"/>
      <c r="AH63" s="50"/>
      <c r="AI63" s="117"/>
      <c r="AJ63" s="50"/>
      <c r="AK63" s="52"/>
      <c r="AL63" s="117"/>
      <c r="AM63" s="50"/>
      <c r="AN63" s="117"/>
      <c r="AO63" s="50"/>
      <c r="AP63" s="117"/>
      <c r="AQ63" s="50"/>
      <c r="AR63" s="117"/>
      <c r="AS63" s="50"/>
      <c r="AT63" s="117"/>
      <c r="AU63" s="50"/>
      <c r="AV63" s="52"/>
      <c r="AW63" s="117"/>
      <c r="AX63" s="50"/>
      <c r="AY63" s="117"/>
      <c r="AZ63" s="50"/>
      <c r="BA63" s="117"/>
      <c r="BB63" s="50"/>
      <c r="BC63" s="117"/>
      <c r="BD63" s="50"/>
      <c r="BE63" s="117"/>
      <c r="BF63" s="50"/>
      <c r="BG63" s="52"/>
      <c r="BH63" s="117"/>
      <c r="BI63" s="50"/>
      <c r="BJ63" s="117"/>
      <c r="BK63" s="50"/>
      <c r="BL63" s="117"/>
      <c r="BM63" s="50"/>
      <c r="BN63" s="117"/>
      <c r="BO63" s="50"/>
      <c r="BP63" s="117"/>
      <c r="BQ63" s="50"/>
      <c r="BR63" s="52"/>
      <c r="BS63" s="117"/>
      <c r="BT63" s="50"/>
      <c r="BU63" s="117"/>
      <c r="BV63" s="50"/>
      <c r="BW63" s="117"/>
      <c r="BX63" s="50"/>
      <c r="BY63" s="117"/>
      <c r="BZ63" s="50"/>
      <c r="CA63" s="117"/>
      <c r="CB63" s="50"/>
      <c r="CC63" s="52"/>
      <c r="CD63" s="117"/>
      <c r="CE63" s="50"/>
      <c r="CF63" s="117"/>
      <c r="CG63" s="50"/>
      <c r="CH63" s="117"/>
      <c r="CI63" s="50"/>
      <c r="CJ63" s="117"/>
      <c r="CK63" s="50"/>
      <c r="CL63" s="117"/>
      <c r="CM63" s="50"/>
      <c r="CN63" s="52"/>
      <c r="CO63" s="117"/>
      <c r="CP63" s="50"/>
      <c r="CQ63" s="117"/>
      <c r="CR63" s="50"/>
      <c r="CS63" s="117"/>
      <c r="CT63" s="50"/>
      <c r="CU63" s="117"/>
      <c r="CV63" s="50"/>
      <c r="CW63" s="117"/>
      <c r="CX63" s="50"/>
      <c r="CY63" s="52"/>
      <c r="CZ63" s="117"/>
      <c r="DA63" s="50"/>
      <c r="DB63" s="117"/>
      <c r="DC63" s="50"/>
      <c r="DD63" s="117"/>
      <c r="DE63" s="50"/>
      <c r="DF63" s="117"/>
      <c r="DG63" s="50"/>
      <c r="DH63" s="117"/>
      <c r="DI63" s="50"/>
      <c r="DJ63" s="52"/>
      <c r="DK63" s="117"/>
      <c r="DL63" s="50"/>
      <c r="DM63" s="117"/>
      <c r="DN63" s="50"/>
    </row>
    <row r="64" spans="1:118" x14ac:dyDescent="0.2">
      <c r="A64" s="52" t="s">
        <v>40</v>
      </c>
      <c r="B64" s="196">
        <f>INDEX($10:$10,1,MATCH($A64,$7:$7,0))-INDEX($E$12:$DN$77,MATCH($A64,$A$12:$A$77,0),MATCH($A64,$E$7:$DN$7,0))</f>
        <v>35057</v>
      </c>
      <c r="C64" s="196">
        <f t="shared" ref="C64:C68" si="17">SUM(E64,G64,I64,K64,M64,P64,R64,T64,V64,X64,AA64,AC64,AE64,AG64,AI64,AL64,AN64,AP64,AR64,AT64,AW64,AY64,BA64,BC64,BE64,BH64,BJ64,BL64,BN64,BP64,BS64,BU64,BW64,BY64,CA64,CD64,CF64,CH64,CJ64,CL64,CO64,CQ64,CS64,CU64,CW64,CZ64,DB64,DD64,DF64,DH64,DK64,DM64)-INDEX($E$12:$DN$77,MATCH($A64,$A$12:$A$77,0),MATCH($A64,$E$7:$DN$7,0))</f>
        <v>33515</v>
      </c>
      <c r="D64" s="196">
        <f t="shared" ref="D64:D68" si="18">C64-B64</f>
        <v>-1542</v>
      </c>
      <c r="E64" s="117">
        <v>98</v>
      </c>
      <c r="F64" s="50">
        <v>185</v>
      </c>
      <c r="G64" s="117">
        <v>106</v>
      </c>
      <c r="H64" s="50">
        <v>127</v>
      </c>
      <c r="I64" s="117">
        <v>844</v>
      </c>
      <c r="J64" s="50">
        <v>769</v>
      </c>
      <c r="K64" s="117">
        <v>0</v>
      </c>
      <c r="L64" s="50">
        <v>281</v>
      </c>
      <c r="M64" s="117">
        <v>1824</v>
      </c>
      <c r="N64" s="50">
        <v>849</v>
      </c>
      <c r="O64" s="52" t="s">
        <v>40</v>
      </c>
      <c r="P64" s="117">
        <v>114</v>
      </c>
      <c r="Q64" s="50">
        <v>139</v>
      </c>
      <c r="R64" s="117">
        <v>2976</v>
      </c>
      <c r="S64" s="50">
        <v>1148</v>
      </c>
      <c r="T64" s="117">
        <v>81</v>
      </c>
      <c r="U64" s="50">
        <v>138</v>
      </c>
      <c r="V64" s="117">
        <v>82</v>
      </c>
      <c r="W64" s="50">
        <v>125</v>
      </c>
      <c r="X64" s="117">
        <v>1240</v>
      </c>
      <c r="Y64" s="50">
        <v>593</v>
      </c>
      <c r="Z64" s="52" t="s">
        <v>40</v>
      </c>
      <c r="AA64" s="117">
        <v>364</v>
      </c>
      <c r="AB64" s="50">
        <v>438</v>
      </c>
      <c r="AC64" s="117">
        <v>263</v>
      </c>
      <c r="AD64" s="50">
        <v>200</v>
      </c>
      <c r="AE64" s="117">
        <v>0</v>
      </c>
      <c r="AF64" s="50">
        <v>281</v>
      </c>
      <c r="AG64" s="117">
        <v>277</v>
      </c>
      <c r="AH64" s="50">
        <v>280</v>
      </c>
      <c r="AI64" s="117">
        <v>346</v>
      </c>
      <c r="AJ64" s="50">
        <v>258</v>
      </c>
      <c r="AK64" s="52" t="s">
        <v>40</v>
      </c>
      <c r="AL64" s="117">
        <v>75</v>
      </c>
      <c r="AM64" s="50">
        <v>124</v>
      </c>
      <c r="AN64" s="117">
        <v>225</v>
      </c>
      <c r="AO64" s="50">
        <v>386</v>
      </c>
      <c r="AP64" s="117">
        <v>0</v>
      </c>
      <c r="AQ64" s="50">
        <v>281</v>
      </c>
      <c r="AR64" s="117">
        <v>327</v>
      </c>
      <c r="AS64" s="50">
        <v>362</v>
      </c>
      <c r="AT64" s="117">
        <v>174</v>
      </c>
      <c r="AU64" s="50">
        <v>214</v>
      </c>
      <c r="AV64" s="52" t="s">
        <v>40</v>
      </c>
      <c r="AW64" s="117">
        <v>1006</v>
      </c>
      <c r="AX64" s="50">
        <v>603</v>
      </c>
      <c r="AY64" s="117">
        <v>8991</v>
      </c>
      <c r="AZ64" s="50">
        <v>2099</v>
      </c>
      <c r="BA64" s="117">
        <v>153</v>
      </c>
      <c r="BB64" s="50">
        <v>178</v>
      </c>
      <c r="BC64" s="117">
        <v>71</v>
      </c>
      <c r="BD64" s="50">
        <v>118</v>
      </c>
      <c r="BE64" s="117">
        <v>44</v>
      </c>
      <c r="BF64" s="50">
        <v>76</v>
      </c>
      <c r="BG64" s="52" t="s">
        <v>40</v>
      </c>
      <c r="BH64" s="117">
        <v>0</v>
      </c>
      <c r="BI64" s="50">
        <v>281</v>
      </c>
      <c r="BJ64" s="117">
        <v>0</v>
      </c>
      <c r="BK64" s="50">
        <v>281</v>
      </c>
      <c r="BL64" s="117">
        <v>0</v>
      </c>
      <c r="BM64" s="50">
        <v>281</v>
      </c>
      <c r="BN64" s="117">
        <v>82</v>
      </c>
      <c r="BO64" s="50">
        <v>98</v>
      </c>
      <c r="BP64" s="117">
        <v>1851</v>
      </c>
      <c r="BQ64" s="50">
        <v>964</v>
      </c>
      <c r="BR64" s="52" t="s">
        <v>40</v>
      </c>
      <c r="BS64" s="117">
        <v>2093</v>
      </c>
      <c r="BT64" s="50">
        <v>952</v>
      </c>
      <c r="BU64" s="117">
        <v>0</v>
      </c>
      <c r="BV64" s="50">
        <v>281</v>
      </c>
      <c r="BW64" s="117">
        <v>5256</v>
      </c>
      <c r="BX64" s="50">
        <v>1362</v>
      </c>
      <c r="BY64" s="117">
        <v>349</v>
      </c>
      <c r="BZ64" s="50">
        <v>377</v>
      </c>
      <c r="CA64" s="117">
        <v>0</v>
      </c>
      <c r="CB64" s="50">
        <v>281</v>
      </c>
      <c r="CC64" s="52" t="s">
        <v>40</v>
      </c>
      <c r="CD64" s="117">
        <v>379</v>
      </c>
      <c r="CE64" s="50">
        <v>404</v>
      </c>
      <c r="CF64" s="117">
        <v>0</v>
      </c>
      <c r="CG64" s="50">
        <v>281</v>
      </c>
      <c r="CH64" s="117">
        <v>66</v>
      </c>
      <c r="CI64" s="50">
        <v>109</v>
      </c>
      <c r="CJ64" s="117">
        <v>893</v>
      </c>
      <c r="CK64" s="50">
        <v>433</v>
      </c>
      <c r="CL64" s="117">
        <v>933</v>
      </c>
      <c r="CM64" s="50">
        <v>873</v>
      </c>
      <c r="CN64" s="52" t="s">
        <v>40</v>
      </c>
      <c r="CO64" s="117">
        <v>107653</v>
      </c>
      <c r="CP64" s="50">
        <v>8818</v>
      </c>
      <c r="CQ64" s="117">
        <v>236</v>
      </c>
      <c r="CR64" s="50">
        <v>388</v>
      </c>
      <c r="CS64" s="117">
        <v>0</v>
      </c>
      <c r="CT64" s="50">
        <v>281</v>
      </c>
      <c r="CU64" s="117">
        <v>44</v>
      </c>
      <c r="CV64" s="50">
        <v>56</v>
      </c>
      <c r="CW64" s="117">
        <v>383</v>
      </c>
      <c r="CX64" s="50">
        <v>326</v>
      </c>
      <c r="CY64" s="52" t="s">
        <v>40</v>
      </c>
      <c r="CZ64" s="117">
        <v>118</v>
      </c>
      <c r="DA64" s="50">
        <v>173</v>
      </c>
      <c r="DB64" s="117">
        <v>245</v>
      </c>
      <c r="DC64" s="50">
        <v>247</v>
      </c>
      <c r="DD64" s="117">
        <v>575</v>
      </c>
      <c r="DE64" s="50">
        <v>408</v>
      </c>
      <c r="DF64" s="117">
        <v>208</v>
      </c>
      <c r="DG64" s="50">
        <v>215</v>
      </c>
      <c r="DH64" s="117">
        <v>0</v>
      </c>
      <c r="DI64" s="50">
        <v>281</v>
      </c>
      <c r="DJ64" s="52" t="s">
        <v>40</v>
      </c>
      <c r="DK64" s="117">
        <v>123</v>
      </c>
      <c r="DL64" s="50">
        <v>200</v>
      </c>
      <c r="DM64" s="117">
        <v>0</v>
      </c>
      <c r="DN64" s="50">
        <v>281</v>
      </c>
    </row>
    <row r="65" spans="1:118" x14ac:dyDescent="0.2">
      <c r="A65" s="52" t="s">
        <v>41</v>
      </c>
      <c r="B65" s="196">
        <f>INDEX($10:$10,1,MATCH($A65,$7:$7,0))-INDEX($E$12:$DN$77,MATCH($A65,$A$12:$A$77,0),MATCH($A65,$E$7:$DN$7,0))</f>
        <v>121049</v>
      </c>
      <c r="C65" s="196">
        <f t="shared" si="17"/>
        <v>163324</v>
      </c>
      <c r="D65" s="196">
        <f t="shared" si="18"/>
        <v>42275</v>
      </c>
      <c r="E65" s="117">
        <v>4779</v>
      </c>
      <c r="F65" s="50">
        <v>2356</v>
      </c>
      <c r="G65" s="117">
        <v>1317</v>
      </c>
      <c r="H65" s="50">
        <v>967</v>
      </c>
      <c r="I65" s="117">
        <v>2265</v>
      </c>
      <c r="J65" s="50">
        <v>1111</v>
      </c>
      <c r="K65" s="117">
        <v>229</v>
      </c>
      <c r="L65" s="50">
        <v>193</v>
      </c>
      <c r="M65" s="117">
        <v>4096</v>
      </c>
      <c r="N65" s="50">
        <v>1189</v>
      </c>
      <c r="O65" s="52" t="s">
        <v>41</v>
      </c>
      <c r="P65" s="117">
        <v>868</v>
      </c>
      <c r="Q65" s="50">
        <v>569</v>
      </c>
      <c r="R65" s="117">
        <v>2429</v>
      </c>
      <c r="S65" s="50">
        <v>1118</v>
      </c>
      <c r="T65" s="117">
        <v>361</v>
      </c>
      <c r="U65" s="50">
        <v>456</v>
      </c>
      <c r="V65" s="117">
        <v>921</v>
      </c>
      <c r="W65" s="50">
        <v>888</v>
      </c>
      <c r="X65" s="117">
        <v>17342</v>
      </c>
      <c r="Y65" s="50">
        <v>2884</v>
      </c>
      <c r="Z65" s="52" t="s">
        <v>41</v>
      </c>
      <c r="AA65" s="117">
        <v>17998</v>
      </c>
      <c r="AB65" s="50">
        <v>4214</v>
      </c>
      <c r="AC65" s="117">
        <v>1729</v>
      </c>
      <c r="AD65" s="50">
        <v>1494</v>
      </c>
      <c r="AE65" s="117">
        <v>464</v>
      </c>
      <c r="AF65" s="50">
        <v>521</v>
      </c>
      <c r="AG65" s="117">
        <v>4100</v>
      </c>
      <c r="AH65" s="50">
        <v>1451</v>
      </c>
      <c r="AI65" s="117">
        <v>2961</v>
      </c>
      <c r="AJ65" s="50">
        <v>1089</v>
      </c>
      <c r="AK65" s="52" t="s">
        <v>41</v>
      </c>
      <c r="AL65" s="117">
        <v>601</v>
      </c>
      <c r="AM65" s="50">
        <v>555</v>
      </c>
      <c r="AN65" s="117">
        <v>497</v>
      </c>
      <c r="AO65" s="50">
        <v>303</v>
      </c>
      <c r="AP65" s="117">
        <v>1825</v>
      </c>
      <c r="AQ65" s="50">
        <v>888</v>
      </c>
      <c r="AR65" s="117">
        <v>2417</v>
      </c>
      <c r="AS65" s="50">
        <v>1163</v>
      </c>
      <c r="AT65" s="117">
        <v>807</v>
      </c>
      <c r="AU65" s="50">
        <v>554</v>
      </c>
      <c r="AV65" s="52" t="s">
        <v>41</v>
      </c>
      <c r="AW65" s="117">
        <v>5677</v>
      </c>
      <c r="AX65" s="50">
        <v>1884</v>
      </c>
      <c r="AY65" s="117">
        <v>1592</v>
      </c>
      <c r="AZ65" s="50">
        <v>731</v>
      </c>
      <c r="BA65" s="117">
        <v>3440</v>
      </c>
      <c r="BB65" s="50">
        <v>1195</v>
      </c>
      <c r="BC65" s="117">
        <v>1566</v>
      </c>
      <c r="BD65" s="50">
        <v>621</v>
      </c>
      <c r="BE65" s="117">
        <v>1666</v>
      </c>
      <c r="BF65" s="50">
        <v>721</v>
      </c>
      <c r="BG65" s="52" t="s">
        <v>41</v>
      </c>
      <c r="BH65" s="117">
        <v>1741</v>
      </c>
      <c r="BI65" s="50">
        <v>1178</v>
      </c>
      <c r="BJ65" s="117">
        <v>121</v>
      </c>
      <c r="BK65" s="50">
        <v>154</v>
      </c>
      <c r="BL65" s="117">
        <v>348</v>
      </c>
      <c r="BM65" s="50">
        <v>372</v>
      </c>
      <c r="BN65" s="117">
        <v>1443</v>
      </c>
      <c r="BO65" s="50">
        <v>1106</v>
      </c>
      <c r="BP65" s="117">
        <v>1166</v>
      </c>
      <c r="BQ65" s="50">
        <v>735</v>
      </c>
      <c r="BR65" s="52" t="s">
        <v>41</v>
      </c>
      <c r="BS65" s="117">
        <v>6862</v>
      </c>
      <c r="BT65" s="50">
        <v>2118</v>
      </c>
      <c r="BU65" s="117">
        <v>215</v>
      </c>
      <c r="BV65" s="50">
        <v>217</v>
      </c>
      <c r="BW65" s="117">
        <v>9451</v>
      </c>
      <c r="BX65" s="50">
        <v>2406</v>
      </c>
      <c r="BY65" s="117">
        <v>22604</v>
      </c>
      <c r="BZ65" s="50">
        <v>3430</v>
      </c>
      <c r="CA65" s="117">
        <v>74</v>
      </c>
      <c r="CB65" s="50">
        <v>130</v>
      </c>
      <c r="CC65" s="52" t="s">
        <v>41</v>
      </c>
      <c r="CD65" s="117">
        <v>3446</v>
      </c>
      <c r="CE65" s="50">
        <v>1011</v>
      </c>
      <c r="CF65" s="117">
        <v>1538</v>
      </c>
      <c r="CG65" s="50">
        <v>1037</v>
      </c>
      <c r="CH65" s="117">
        <v>201</v>
      </c>
      <c r="CI65" s="50">
        <v>234</v>
      </c>
      <c r="CJ65" s="117">
        <v>4437</v>
      </c>
      <c r="CK65" s="50">
        <v>1219</v>
      </c>
      <c r="CL65" s="117">
        <v>216</v>
      </c>
      <c r="CM65" s="50">
        <v>191</v>
      </c>
      <c r="CN65" s="52" t="s">
        <v>41</v>
      </c>
      <c r="CO65" s="117">
        <v>1458</v>
      </c>
      <c r="CP65" s="50">
        <v>1407</v>
      </c>
      <c r="CQ65" s="117">
        <v>543772</v>
      </c>
      <c r="CR65" s="50">
        <v>16048</v>
      </c>
      <c r="CS65" s="117">
        <v>129</v>
      </c>
      <c r="CT65" s="50">
        <v>161</v>
      </c>
      <c r="CU65" s="117">
        <v>6454</v>
      </c>
      <c r="CV65" s="50">
        <v>2821</v>
      </c>
      <c r="CW65" s="117">
        <v>6219</v>
      </c>
      <c r="CX65" s="50">
        <v>1661</v>
      </c>
      <c r="CY65" s="52" t="s">
        <v>41</v>
      </c>
      <c r="CZ65" s="117">
        <v>387</v>
      </c>
      <c r="DA65" s="50">
        <v>333</v>
      </c>
      <c r="DB65" s="117">
        <v>0</v>
      </c>
      <c r="DC65" s="50">
        <v>283</v>
      </c>
      <c r="DD65" s="117">
        <v>8560</v>
      </c>
      <c r="DE65" s="50">
        <v>2379</v>
      </c>
      <c r="DF65" s="117">
        <v>1282</v>
      </c>
      <c r="DG65" s="50">
        <v>723</v>
      </c>
      <c r="DH65" s="117">
        <v>1142</v>
      </c>
      <c r="DI65" s="50">
        <v>582</v>
      </c>
      <c r="DJ65" s="52" t="s">
        <v>41</v>
      </c>
      <c r="DK65" s="117">
        <v>1690</v>
      </c>
      <c r="DL65" s="50">
        <v>1232</v>
      </c>
      <c r="DM65" s="117">
        <v>193</v>
      </c>
      <c r="DN65" s="50">
        <v>175</v>
      </c>
    </row>
    <row r="66" spans="1:118" x14ac:dyDescent="0.2">
      <c r="A66" s="52" t="s">
        <v>42</v>
      </c>
      <c r="B66" s="196">
        <f>INDEX($10:$10,1,MATCH($A66,$7:$7,0))-INDEX($E$12:$DN$77,MATCH($A66,$A$12:$A$77,0),MATCH($A66,$E$7:$DN$7,0))</f>
        <v>28398</v>
      </c>
      <c r="C66" s="196">
        <f t="shared" si="17"/>
        <v>27681</v>
      </c>
      <c r="D66" s="196">
        <f t="shared" si="18"/>
        <v>-717</v>
      </c>
      <c r="E66" s="117">
        <v>0</v>
      </c>
      <c r="F66" s="50">
        <v>216</v>
      </c>
      <c r="G66" s="117">
        <v>116</v>
      </c>
      <c r="H66" s="50">
        <v>117</v>
      </c>
      <c r="I66" s="117">
        <v>923</v>
      </c>
      <c r="J66" s="50">
        <v>630</v>
      </c>
      <c r="K66" s="117">
        <v>190</v>
      </c>
      <c r="L66" s="50">
        <v>228</v>
      </c>
      <c r="M66" s="117">
        <v>1536</v>
      </c>
      <c r="N66" s="50">
        <v>940</v>
      </c>
      <c r="O66" s="52" t="s">
        <v>42</v>
      </c>
      <c r="P66" s="117">
        <v>2196</v>
      </c>
      <c r="Q66" s="50">
        <v>1224</v>
      </c>
      <c r="R66" s="117">
        <v>25</v>
      </c>
      <c r="S66" s="50">
        <v>41</v>
      </c>
      <c r="T66" s="117">
        <v>0</v>
      </c>
      <c r="U66" s="50">
        <v>216</v>
      </c>
      <c r="V66" s="117">
        <v>0</v>
      </c>
      <c r="W66" s="50">
        <v>216</v>
      </c>
      <c r="X66" s="117">
        <v>243</v>
      </c>
      <c r="Y66" s="50">
        <v>197</v>
      </c>
      <c r="Z66" s="52" t="s">
        <v>42</v>
      </c>
      <c r="AA66" s="117">
        <v>245</v>
      </c>
      <c r="AB66" s="50">
        <v>314</v>
      </c>
      <c r="AC66" s="117">
        <v>338</v>
      </c>
      <c r="AD66" s="50">
        <v>436</v>
      </c>
      <c r="AE66" s="117">
        <v>60</v>
      </c>
      <c r="AF66" s="50">
        <v>78</v>
      </c>
      <c r="AG66" s="117">
        <v>647</v>
      </c>
      <c r="AH66" s="50">
        <v>411</v>
      </c>
      <c r="AI66" s="117">
        <v>492</v>
      </c>
      <c r="AJ66" s="50">
        <v>370</v>
      </c>
      <c r="AK66" s="52" t="s">
        <v>42</v>
      </c>
      <c r="AL66" s="117">
        <v>2760</v>
      </c>
      <c r="AM66" s="50">
        <v>825</v>
      </c>
      <c r="AN66" s="117">
        <v>116</v>
      </c>
      <c r="AO66" s="50">
        <v>116</v>
      </c>
      <c r="AP66" s="117">
        <v>278</v>
      </c>
      <c r="AQ66" s="50">
        <v>421</v>
      </c>
      <c r="AR66" s="117">
        <v>448</v>
      </c>
      <c r="AS66" s="50">
        <v>684</v>
      </c>
      <c r="AT66" s="117">
        <v>0</v>
      </c>
      <c r="AU66" s="50">
        <v>216</v>
      </c>
      <c r="AV66" s="52" t="s">
        <v>42</v>
      </c>
      <c r="AW66" s="117">
        <v>2</v>
      </c>
      <c r="AX66" s="50">
        <v>5</v>
      </c>
      <c r="AY66" s="117">
        <v>0</v>
      </c>
      <c r="AZ66" s="50">
        <v>216</v>
      </c>
      <c r="BA66" s="117">
        <v>710</v>
      </c>
      <c r="BB66" s="50">
        <v>595</v>
      </c>
      <c r="BC66" s="117">
        <v>2869</v>
      </c>
      <c r="BD66" s="50">
        <v>826</v>
      </c>
      <c r="BE66" s="117">
        <v>0</v>
      </c>
      <c r="BF66" s="50">
        <v>216</v>
      </c>
      <c r="BG66" s="52" t="s">
        <v>42</v>
      </c>
      <c r="BH66" s="117">
        <v>297</v>
      </c>
      <c r="BI66" s="50">
        <v>229</v>
      </c>
      <c r="BJ66" s="117">
        <v>746</v>
      </c>
      <c r="BK66" s="50">
        <v>493</v>
      </c>
      <c r="BL66" s="117">
        <v>4122</v>
      </c>
      <c r="BM66" s="50">
        <v>1308</v>
      </c>
      <c r="BN66" s="117">
        <v>146</v>
      </c>
      <c r="BO66" s="50">
        <v>144</v>
      </c>
      <c r="BP66" s="117">
        <v>0</v>
      </c>
      <c r="BQ66" s="50">
        <v>216</v>
      </c>
      <c r="BR66" s="52" t="s">
        <v>42</v>
      </c>
      <c r="BS66" s="117">
        <v>200</v>
      </c>
      <c r="BT66" s="50">
        <v>269</v>
      </c>
      <c r="BU66" s="117">
        <v>384</v>
      </c>
      <c r="BV66" s="50">
        <v>377</v>
      </c>
      <c r="BW66" s="117">
        <v>237</v>
      </c>
      <c r="BX66" s="50">
        <v>226</v>
      </c>
      <c r="BY66" s="117">
        <v>14</v>
      </c>
      <c r="BZ66" s="50">
        <v>26</v>
      </c>
      <c r="CA66" s="117">
        <v>2056</v>
      </c>
      <c r="CB66" s="50">
        <v>944</v>
      </c>
      <c r="CC66" s="52" t="s">
        <v>42</v>
      </c>
      <c r="CD66" s="117">
        <v>492</v>
      </c>
      <c r="CE66" s="50">
        <v>488</v>
      </c>
      <c r="CF66" s="117">
        <v>427</v>
      </c>
      <c r="CG66" s="50">
        <v>409</v>
      </c>
      <c r="CH66" s="117">
        <v>963</v>
      </c>
      <c r="CI66" s="50">
        <v>621</v>
      </c>
      <c r="CJ66" s="117">
        <v>187</v>
      </c>
      <c r="CK66" s="50">
        <v>144</v>
      </c>
      <c r="CL66" s="117">
        <v>0</v>
      </c>
      <c r="CM66" s="50">
        <v>216</v>
      </c>
      <c r="CN66" s="52" t="s">
        <v>42</v>
      </c>
      <c r="CO66" s="117">
        <v>0</v>
      </c>
      <c r="CP66" s="50">
        <v>216</v>
      </c>
      <c r="CQ66" s="117">
        <v>68</v>
      </c>
      <c r="CR66" s="50">
        <v>112</v>
      </c>
      <c r="CS66" s="117">
        <v>101107</v>
      </c>
      <c r="CT66" s="50">
        <v>6496</v>
      </c>
      <c r="CU66" s="117">
        <v>56</v>
      </c>
      <c r="CV66" s="50">
        <v>109</v>
      </c>
      <c r="CW66" s="117">
        <v>1293</v>
      </c>
      <c r="CX66" s="50">
        <v>832</v>
      </c>
      <c r="CY66" s="52" t="s">
        <v>42</v>
      </c>
      <c r="CZ66" s="117">
        <v>229</v>
      </c>
      <c r="DA66" s="50">
        <v>267</v>
      </c>
      <c r="DB66" s="117">
        <v>0</v>
      </c>
      <c r="DC66" s="50">
        <v>216</v>
      </c>
      <c r="DD66" s="117">
        <v>17</v>
      </c>
      <c r="DE66" s="50">
        <v>31</v>
      </c>
      <c r="DF66" s="117">
        <v>785</v>
      </c>
      <c r="DG66" s="50">
        <v>492</v>
      </c>
      <c r="DH66" s="117">
        <v>0</v>
      </c>
      <c r="DI66" s="50">
        <v>216</v>
      </c>
      <c r="DJ66" s="52" t="s">
        <v>42</v>
      </c>
      <c r="DK66" s="117">
        <v>224</v>
      </c>
      <c r="DL66" s="50">
        <v>149</v>
      </c>
      <c r="DM66" s="117">
        <v>544</v>
      </c>
      <c r="DN66" s="50">
        <v>419</v>
      </c>
    </row>
    <row r="67" spans="1:118" x14ac:dyDescent="0.2">
      <c r="A67" s="52" t="s">
        <v>43</v>
      </c>
      <c r="B67" s="196">
        <f>INDEX($10:$10,1,MATCH($A67,$7:$7,0))-INDEX($E$12:$DN$77,MATCH($A67,$A$12:$A$77,0),MATCH($A67,$E$7:$DN$7,0))</f>
        <v>153154</v>
      </c>
      <c r="C67" s="196">
        <f t="shared" si="17"/>
        <v>186864</v>
      </c>
      <c r="D67" s="196">
        <f t="shared" si="18"/>
        <v>33710</v>
      </c>
      <c r="E67" s="117">
        <v>7438</v>
      </c>
      <c r="F67" s="50">
        <v>2465</v>
      </c>
      <c r="G67" s="117">
        <v>445</v>
      </c>
      <c r="H67" s="50">
        <v>481</v>
      </c>
      <c r="I67" s="117">
        <v>3087</v>
      </c>
      <c r="J67" s="50">
        <v>1408</v>
      </c>
      <c r="K67" s="117">
        <v>3598</v>
      </c>
      <c r="L67" s="50">
        <v>1606</v>
      </c>
      <c r="M67" s="117">
        <v>10721</v>
      </c>
      <c r="N67" s="50">
        <v>2193</v>
      </c>
      <c r="O67" s="52" t="s">
        <v>43</v>
      </c>
      <c r="P67" s="117">
        <v>1951</v>
      </c>
      <c r="Q67" s="50">
        <v>1093</v>
      </c>
      <c r="R67" s="117">
        <v>582</v>
      </c>
      <c r="S67" s="50">
        <v>510</v>
      </c>
      <c r="T67" s="117">
        <v>60</v>
      </c>
      <c r="U67" s="50">
        <v>99</v>
      </c>
      <c r="V67" s="117">
        <v>388</v>
      </c>
      <c r="W67" s="50">
        <v>230</v>
      </c>
      <c r="X67" s="117">
        <v>28514</v>
      </c>
      <c r="Y67" s="50">
        <v>3624</v>
      </c>
      <c r="Z67" s="52" t="s">
        <v>43</v>
      </c>
      <c r="AA67" s="117">
        <v>13868</v>
      </c>
      <c r="AB67" s="50">
        <v>2484</v>
      </c>
      <c r="AC67" s="117">
        <v>234</v>
      </c>
      <c r="AD67" s="50">
        <v>297</v>
      </c>
      <c r="AE67" s="117">
        <v>673</v>
      </c>
      <c r="AF67" s="50">
        <v>681</v>
      </c>
      <c r="AG67" s="117">
        <v>5337</v>
      </c>
      <c r="AH67" s="50">
        <v>1593</v>
      </c>
      <c r="AI67" s="117">
        <v>6046</v>
      </c>
      <c r="AJ67" s="50">
        <v>2565</v>
      </c>
      <c r="AK67" s="52" t="s">
        <v>43</v>
      </c>
      <c r="AL67" s="117">
        <v>1154</v>
      </c>
      <c r="AM67" s="50">
        <v>956</v>
      </c>
      <c r="AN67" s="117">
        <v>1401</v>
      </c>
      <c r="AO67" s="50">
        <v>821</v>
      </c>
      <c r="AP67" s="117">
        <v>11921</v>
      </c>
      <c r="AQ67" s="50">
        <v>3103</v>
      </c>
      <c r="AR67" s="117">
        <v>7087</v>
      </c>
      <c r="AS67" s="50">
        <v>2104</v>
      </c>
      <c r="AT67" s="117">
        <v>729</v>
      </c>
      <c r="AU67" s="50">
        <v>556</v>
      </c>
      <c r="AV67" s="52" t="s">
        <v>43</v>
      </c>
      <c r="AW67" s="117">
        <v>2050</v>
      </c>
      <c r="AX67" s="50">
        <v>959</v>
      </c>
      <c r="AY67" s="117">
        <v>1614</v>
      </c>
      <c r="AZ67" s="50">
        <v>960</v>
      </c>
      <c r="BA67" s="117">
        <v>4079</v>
      </c>
      <c r="BB67" s="50">
        <v>1376</v>
      </c>
      <c r="BC67" s="117">
        <v>524</v>
      </c>
      <c r="BD67" s="50">
        <v>353</v>
      </c>
      <c r="BE67" s="117">
        <v>11443</v>
      </c>
      <c r="BF67" s="50">
        <v>2903</v>
      </c>
      <c r="BG67" s="52" t="s">
        <v>43</v>
      </c>
      <c r="BH67" s="117">
        <v>5073</v>
      </c>
      <c r="BI67" s="50">
        <v>2323</v>
      </c>
      <c r="BJ67" s="117">
        <v>379</v>
      </c>
      <c r="BK67" s="50">
        <v>442</v>
      </c>
      <c r="BL67" s="117">
        <v>709</v>
      </c>
      <c r="BM67" s="50">
        <v>435</v>
      </c>
      <c r="BN67" s="117">
        <v>1336</v>
      </c>
      <c r="BO67" s="50">
        <v>1062</v>
      </c>
      <c r="BP67" s="117">
        <v>292</v>
      </c>
      <c r="BQ67" s="50">
        <v>222</v>
      </c>
      <c r="BR67" s="52" t="s">
        <v>43</v>
      </c>
      <c r="BS67" s="117">
        <v>1403</v>
      </c>
      <c r="BT67" s="50">
        <v>809</v>
      </c>
      <c r="BU67" s="117">
        <v>420</v>
      </c>
      <c r="BV67" s="50">
        <v>358</v>
      </c>
      <c r="BW67" s="117">
        <v>2816</v>
      </c>
      <c r="BX67" s="50">
        <v>1316</v>
      </c>
      <c r="BY67" s="117">
        <v>9779</v>
      </c>
      <c r="BZ67" s="50">
        <v>2444</v>
      </c>
      <c r="CA67" s="117">
        <v>0</v>
      </c>
      <c r="CB67" s="50">
        <v>279</v>
      </c>
      <c r="CC67" s="52" t="s">
        <v>43</v>
      </c>
      <c r="CD67" s="117">
        <v>7782</v>
      </c>
      <c r="CE67" s="50">
        <v>2149</v>
      </c>
      <c r="CF67" s="117">
        <v>939</v>
      </c>
      <c r="CG67" s="50">
        <v>724</v>
      </c>
      <c r="CH67" s="117">
        <v>988</v>
      </c>
      <c r="CI67" s="50">
        <v>728</v>
      </c>
      <c r="CJ67" s="117">
        <v>3557</v>
      </c>
      <c r="CK67" s="50">
        <v>1287</v>
      </c>
      <c r="CL67" s="117">
        <v>212</v>
      </c>
      <c r="CM67" s="50">
        <v>271</v>
      </c>
      <c r="CN67" s="52" t="s">
        <v>43</v>
      </c>
      <c r="CO67" s="117">
        <v>166</v>
      </c>
      <c r="CP67" s="50">
        <v>167</v>
      </c>
      <c r="CQ67" s="117">
        <v>2853</v>
      </c>
      <c r="CR67" s="50">
        <v>1178</v>
      </c>
      <c r="CS67" s="117">
        <v>86</v>
      </c>
      <c r="CT67" s="50">
        <v>144</v>
      </c>
      <c r="CU67" s="117">
        <v>801770</v>
      </c>
      <c r="CV67" s="50">
        <v>22650</v>
      </c>
      <c r="CW67" s="117">
        <v>12238</v>
      </c>
      <c r="CX67" s="50">
        <v>3322</v>
      </c>
      <c r="CY67" s="52" t="s">
        <v>43</v>
      </c>
      <c r="CZ67" s="117">
        <v>754</v>
      </c>
      <c r="DA67" s="50">
        <v>560</v>
      </c>
      <c r="DB67" s="117">
        <v>80</v>
      </c>
      <c r="DC67" s="50">
        <v>137</v>
      </c>
      <c r="DD67" s="117">
        <v>6028</v>
      </c>
      <c r="DE67" s="50">
        <v>1540</v>
      </c>
      <c r="DF67" s="117">
        <v>1920</v>
      </c>
      <c r="DG67" s="50">
        <v>941</v>
      </c>
      <c r="DH67" s="117">
        <v>667</v>
      </c>
      <c r="DI67" s="50">
        <v>603</v>
      </c>
      <c r="DJ67" s="52" t="s">
        <v>43</v>
      </c>
      <c r="DK67" s="117">
        <v>1310</v>
      </c>
      <c r="DL67" s="50">
        <v>728</v>
      </c>
      <c r="DM67" s="117">
        <v>133</v>
      </c>
      <c r="DN67" s="50">
        <v>218</v>
      </c>
    </row>
    <row r="68" spans="1:118" x14ac:dyDescent="0.2">
      <c r="A68" s="52" t="s">
        <v>44</v>
      </c>
      <c r="B68" s="196">
        <f>INDEX($10:$10,1,MATCH($A68,$7:$7,0))-INDEX($E$12:$DN$77,MATCH($A68,$A$12:$A$77,0),MATCH($A68,$E$7:$DN$7,0))</f>
        <v>461957</v>
      </c>
      <c r="C68" s="196">
        <f t="shared" si="17"/>
        <v>634838</v>
      </c>
      <c r="D68" s="196">
        <f t="shared" si="18"/>
        <v>172881</v>
      </c>
      <c r="E68" s="117">
        <v>8736</v>
      </c>
      <c r="F68" s="50">
        <v>2685</v>
      </c>
      <c r="G68" s="117">
        <v>4910</v>
      </c>
      <c r="H68" s="50">
        <v>1734</v>
      </c>
      <c r="I68" s="117">
        <v>18641</v>
      </c>
      <c r="J68" s="50">
        <v>3855</v>
      </c>
      <c r="K68" s="117">
        <v>14725</v>
      </c>
      <c r="L68" s="50">
        <v>3012</v>
      </c>
      <c r="M68" s="117">
        <v>81572</v>
      </c>
      <c r="N68" s="50">
        <v>7350</v>
      </c>
      <c r="O68" s="52" t="s">
        <v>44</v>
      </c>
      <c r="P68" s="117">
        <v>18848</v>
      </c>
      <c r="Q68" s="50">
        <v>3336</v>
      </c>
      <c r="R68" s="117">
        <v>2884</v>
      </c>
      <c r="S68" s="50">
        <v>1035</v>
      </c>
      <c r="T68" s="117">
        <v>223</v>
      </c>
      <c r="U68" s="50">
        <v>215</v>
      </c>
      <c r="V68" s="117">
        <v>1009</v>
      </c>
      <c r="W68" s="50">
        <v>432</v>
      </c>
      <c r="X68" s="117">
        <v>39872</v>
      </c>
      <c r="Y68" s="50">
        <v>5162</v>
      </c>
      <c r="Z68" s="52" t="s">
        <v>44</v>
      </c>
      <c r="AA68" s="117">
        <v>16629</v>
      </c>
      <c r="AB68" s="50">
        <v>3102</v>
      </c>
      <c r="AC68" s="117">
        <v>8183</v>
      </c>
      <c r="AD68" s="50">
        <v>2937</v>
      </c>
      <c r="AE68" s="117">
        <v>2055</v>
      </c>
      <c r="AF68" s="50">
        <v>931</v>
      </c>
      <c r="AG68" s="117">
        <v>24132</v>
      </c>
      <c r="AH68" s="50">
        <v>4535</v>
      </c>
      <c r="AI68" s="117">
        <v>12553</v>
      </c>
      <c r="AJ68" s="50">
        <v>4052</v>
      </c>
      <c r="AK68" s="52" t="s">
        <v>44</v>
      </c>
      <c r="AL68" s="117">
        <v>3635</v>
      </c>
      <c r="AM68" s="50">
        <v>1145</v>
      </c>
      <c r="AN68" s="117">
        <v>11043</v>
      </c>
      <c r="AO68" s="50">
        <v>2959</v>
      </c>
      <c r="AP68" s="117">
        <v>5460</v>
      </c>
      <c r="AQ68" s="50">
        <v>2143</v>
      </c>
      <c r="AR68" s="117">
        <v>118552</v>
      </c>
      <c r="AS68" s="50">
        <v>9858</v>
      </c>
      <c r="AT68" s="117">
        <v>355</v>
      </c>
      <c r="AU68" s="50">
        <v>294</v>
      </c>
      <c r="AV68" s="52" t="s">
        <v>44</v>
      </c>
      <c r="AW68" s="117">
        <v>7915</v>
      </c>
      <c r="AX68" s="50">
        <v>1988</v>
      </c>
      <c r="AY68" s="117">
        <v>5868</v>
      </c>
      <c r="AZ68" s="50">
        <v>2028</v>
      </c>
      <c r="BA68" s="117">
        <v>9942</v>
      </c>
      <c r="BB68" s="50">
        <v>2468</v>
      </c>
      <c r="BC68" s="117">
        <v>11371</v>
      </c>
      <c r="BD68" s="50">
        <v>3180</v>
      </c>
      <c r="BE68" s="117">
        <v>12692</v>
      </c>
      <c r="BF68" s="50">
        <v>3065</v>
      </c>
      <c r="BG68" s="52" t="s">
        <v>44</v>
      </c>
      <c r="BH68" s="117">
        <v>11501</v>
      </c>
      <c r="BI68" s="50">
        <v>2850</v>
      </c>
      <c r="BJ68" s="117">
        <v>1564</v>
      </c>
      <c r="BK68" s="50">
        <v>905</v>
      </c>
      <c r="BL68" s="117">
        <v>3558</v>
      </c>
      <c r="BM68" s="50">
        <v>1887</v>
      </c>
      <c r="BN68" s="117">
        <v>5724</v>
      </c>
      <c r="BO68" s="50">
        <v>1681</v>
      </c>
      <c r="BP68" s="117">
        <v>1308</v>
      </c>
      <c r="BQ68" s="50">
        <v>733</v>
      </c>
      <c r="BR68" s="52" t="s">
        <v>44</v>
      </c>
      <c r="BS68" s="117">
        <v>12099</v>
      </c>
      <c r="BT68" s="50">
        <v>3477</v>
      </c>
      <c r="BU68" s="117">
        <v>14989</v>
      </c>
      <c r="BV68" s="50">
        <v>3626</v>
      </c>
      <c r="BW68" s="117">
        <v>20436</v>
      </c>
      <c r="BX68" s="50">
        <v>4132</v>
      </c>
      <c r="BY68" s="117">
        <v>12326</v>
      </c>
      <c r="BZ68" s="50">
        <v>2699</v>
      </c>
      <c r="CA68" s="117">
        <v>551</v>
      </c>
      <c r="CB68" s="50">
        <v>464</v>
      </c>
      <c r="CC68" s="52" t="s">
        <v>44</v>
      </c>
      <c r="CD68" s="117">
        <v>14269</v>
      </c>
      <c r="CE68" s="50">
        <v>3737</v>
      </c>
      <c r="CF68" s="117">
        <v>27363</v>
      </c>
      <c r="CG68" s="50">
        <v>3850</v>
      </c>
      <c r="CH68" s="117">
        <v>3523</v>
      </c>
      <c r="CI68" s="50">
        <v>1310</v>
      </c>
      <c r="CJ68" s="117">
        <v>5615</v>
      </c>
      <c r="CK68" s="50">
        <v>1483</v>
      </c>
      <c r="CL68" s="117">
        <v>2143</v>
      </c>
      <c r="CM68" s="50">
        <v>1041</v>
      </c>
      <c r="CN68" s="52" t="s">
        <v>44</v>
      </c>
      <c r="CO68" s="117">
        <v>303</v>
      </c>
      <c r="CP68" s="50">
        <v>326</v>
      </c>
      <c r="CQ68" s="117">
        <v>6777</v>
      </c>
      <c r="CR68" s="50">
        <v>2496</v>
      </c>
      <c r="CS68" s="117">
        <v>2421</v>
      </c>
      <c r="CT68" s="50">
        <v>1489</v>
      </c>
      <c r="CU68" s="117">
        <v>7222</v>
      </c>
      <c r="CV68" s="50">
        <v>2089</v>
      </c>
      <c r="CW68" s="117">
        <v>3774590</v>
      </c>
      <c r="CX68" s="50">
        <v>57820</v>
      </c>
      <c r="CY68" s="52" t="s">
        <v>44</v>
      </c>
      <c r="CZ68" s="117">
        <v>3439</v>
      </c>
      <c r="DA68" s="50">
        <v>1293</v>
      </c>
      <c r="DB68" s="117">
        <v>120</v>
      </c>
      <c r="DC68" s="50">
        <v>144</v>
      </c>
      <c r="DD68" s="117">
        <v>16676</v>
      </c>
      <c r="DE68" s="50">
        <v>3088</v>
      </c>
      <c r="DF68" s="117">
        <v>10857</v>
      </c>
      <c r="DG68" s="50">
        <v>2391</v>
      </c>
      <c r="DH68" s="117">
        <v>1428</v>
      </c>
      <c r="DI68" s="50">
        <v>687</v>
      </c>
      <c r="DJ68" s="52" t="s">
        <v>44</v>
      </c>
      <c r="DK68" s="117">
        <v>4121</v>
      </c>
      <c r="DL68" s="50">
        <v>1510</v>
      </c>
      <c r="DM68" s="117">
        <v>2700</v>
      </c>
      <c r="DN68" s="50">
        <v>1060</v>
      </c>
    </row>
    <row r="69" spans="1:118" x14ac:dyDescent="0.2">
      <c r="A69" s="52"/>
      <c r="B69" s="52"/>
      <c r="C69" s="52"/>
      <c r="D69" s="52"/>
      <c r="E69" s="117"/>
      <c r="F69" s="50"/>
      <c r="G69" s="117"/>
      <c r="H69" s="50"/>
      <c r="I69" s="117"/>
      <c r="J69" s="50"/>
      <c r="K69" s="117"/>
      <c r="L69" s="50"/>
      <c r="M69" s="117"/>
      <c r="N69" s="50"/>
      <c r="O69" s="52"/>
      <c r="P69" s="117"/>
      <c r="Q69" s="50"/>
      <c r="R69" s="117"/>
      <c r="S69" s="50"/>
      <c r="T69" s="117"/>
      <c r="U69" s="50"/>
      <c r="V69" s="117"/>
      <c r="W69" s="50"/>
      <c r="X69" s="117"/>
      <c r="Y69" s="50"/>
      <c r="Z69" s="52"/>
      <c r="AA69" s="117"/>
      <c r="AB69" s="50"/>
      <c r="AC69" s="117"/>
      <c r="AD69" s="50"/>
      <c r="AE69" s="117"/>
      <c r="AF69" s="50"/>
      <c r="AG69" s="117"/>
      <c r="AH69" s="50"/>
      <c r="AI69" s="117"/>
      <c r="AJ69" s="50"/>
      <c r="AK69" s="52"/>
      <c r="AL69" s="117"/>
      <c r="AM69" s="50"/>
      <c r="AN69" s="117"/>
      <c r="AO69" s="50"/>
      <c r="AP69" s="117"/>
      <c r="AQ69" s="50"/>
      <c r="AR69" s="117"/>
      <c r="AS69" s="50"/>
      <c r="AT69" s="117"/>
      <c r="AU69" s="50"/>
      <c r="AV69" s="52"/>
      <c r="AW69" s="117"/>
      <c r="AX69" s="50"/>
      <c r="AY69" s="117"/>
      <c r="AZ69" s="50"/>
      <c r="BA69" s="117"/>
      <c r="BB69" s="50"/>
      <c r="BC69" s="117"/>
      <c r="BD69" s="50"/>
      <c r="BE69" s="117"/>
      <c r="BF69" s="50"/>
      <c r="BG69" s="52"/>
      <c r="BH69" s="117"/>
      <c r="BI69" s="50"/>
      <c r="BJ69" s="117"/>
      <c r="BK69" s="50"/>
      <c r="BL69" s="117"/>
      <c r="BM69" s="50"/>
      <c r="BN69" s="117"/>
      <c r="BO69" s="50"/>
      <c r="BP69" s="117"/>
      <c r="BQ69" s="50"/>
      <c r="BR69" s="52"/>
      <c r="BS69" s="117"/>
      <c r="BT69" s="50"/>
      <c r="BU69" s="117"/>
      <c r="BV69" s="50"/>
      <c r="BW69" s="117"/>
      <c r="BX69" s="50"/>
      <c r="BY69" s="117"/>
      <c r="BZ69" s="50"/>
      <c r="CA69" s="117"/>
      <c r="CB69" s="50"/>
      <c r="CC69" s="52"/>
      <c r="CD69" s="117"/>
      <c r="CE69" s="50"/>
      <c r="CF69" s="117"/>
      <c r="CG69" s="50"/>
      <c r="CH69" s="117"/>
      <c r="CI69" s="50"/>
      <c r="CJ69" s="117"/>
      <c r="CK69" s="50"/>
      <c r="CL69" s="117"/>
      <c r="CM69" s="50"/>
      <c r="CN69" s="52"/>
      <c r="CO69" s="117"/>
      <c r="CP69" s="50"/>
      <c r="CQ69" s="117"/>
      <c r="CR69" s="50"/>
      <c r="CS69" s="117"/>
      <c r="CT69" s="50"/>
      <c r="CU69" s="117"/>
      <c r="CV69" s="50"/>
      <c r="CW69" s="117"/>
      <c r="CX69" s="50"/>
      <c r="CY69" s="52"/>
      <c r="CZ69" s="117"/>
      <c r="DA69" s="50"/>
      <c r="DB69" s="117"/>
      <c r="DC69" s="50"/>
      <c r="DD69" s="117"/>
      <c r="DE69" s="50"/>
      <c r="DF69" s="117"/>
      <c r="DG69" s="50"/>
      <c r="DH69" s="117"/>
      <c r="DI69" s="50"/>
      <c r="DJ69" s="52"/>
      <c r="DK69" s="117"/>
      <c r="DL69" s="50"/>
      <c r="DM69" s="117"/>
      <c r="DN69" s="50"/>
    </row>
    <row r="70" spans="1:118" x14ac:dyDescent="0.2">
      <c r="A70" s="52" t="s">
        <v>45</v>
      </c>
      <c r="B70" s="196">
        <f>INDEX($10:$10,1,MATCH($A70,$7:$7,0))-INDEX($E$12:$DN$77,MATCH($A70,$A$12:$A$77,0),MATCH($A70,$E$7:$DN$7,0))</f>
        <v>81797</v>
      </c>
      <c r="C70" s="196">
        <f t="shared" ref="C70:C74" si="19">SUM(E70,G70,I70,K70,M70,P70,R70,T70,V70,X70,AA70,AC70,AE70,AG70,AI70,AL70,AN70,AP70,AR70,AT70,AW70,AY70,BA70,BC70,BE70,BH70,BJ70,BL70,BN70,BP70,BS70,BU70,BW70,BY70,CA70,CD70,CF70,CH70,CJ70,CL70,CO70,CQ70,CS70,CU70,CW70,CZ70,DB70,DD70,DF70,DH70,DK70,DM70)-INDEX($E$12:$DN$77,MATCH($A70,$A$12:$A$77,0),MATCH($A70,$E$7:$DN$7,0))</f>
        <v>101039</v>
      </c>
      <c r="D70" s="196">
        <f t="shared" ref="D70:D74" si="20">C70-B70</f>
        <v>19242</v>
      </c>
      <c r="E70" s="117">
        <v>723</v>
      </c>
      <c r="F70" s="50">
        <v>451</v>
      </c>
      <c r="G70" s="117">
        <v>605</v>
      </c>
      <c r="H70" s="50">
        <v>443</v>
      </c>
      <c r="I70" s="117">
        <v>7495</v>
      </c>
      <c r="J70" s="50">
        <v>2939</v>
      </c>
      <c r="K70" s="117">
        <v>247</v>
      </c>
      <c r="L70" s="50">
        <v>220</v>
      </c>
      <c r="M70" s="117">
        <v>24994</v>
      </c>
      <c r="N70" s="50">
        <v>4030</v>
      </c>
      <c r="O70" s="52" t="s">
        <v>45</v>
      </c>
      <c r="P70" s="117">
        <v>3449</v>
      </c>
      <c r="Q70" s="50">
        <v>1263</v>
      </c>
      <c r="R70" s="117">
        <v>597</v>
      </c>
      <c r="S70" s="50">
        <v>508</v>
      </c>
      <c r="T70" s="117">
        <v>0</v>
      </c>
      <c r="U70" s="50">
        <v>255</v>
      </c>
      <c r="V70" s="117">
        <v>0</v>
      </c>
      <c r="W70" s="50">
        <v>255</v>
      </c>
      <c r="X70" s="117">
        <v>2811</v>
      </c>
      <c r="Y70" s="50">
        <v>1393</v>
      </c>
      <c r="Z70" s="52" t="s">
        <v>45</v>
      </c>
      <c r="AA70" s="117">
        <v>766</v>
      </c>
      <c r="AB70" s="50">
        <v>512</v>
      </c>
      <c r="AC70" s="117">
        <v>1109</v>
      </c>
      <c r="AD70" s="50">
        <v>574</v>
      </c>
      <c r="AE70" s="117">
        <v>9037</v>
      </c>
      <c r="AF70" s="50">
        <v>2392</v>
      </c>
      <c r="AG70" s="117">
        <v>1630</v>
      </c>
      <c r="AH70" s="50">
        <v>828</v>
      </c>
      <c r="AI70" s="117">
        <v>1164</v>
      </c>
      <c r="AJ70" s="50">
        <v>1076</v>
      </c>
      <c r="AK70" s="52" t="s">
        <v>45</v>
      </c>
      <c r="AL70" s="117">
        <v>112</v>
      </c>
      <c r="AM70" s="50">
        <v>132</v>
      </c>
      <c r="AN70" s="117">
        <v>107</v>
      </c>
      <c r="AO70" s="50">
        <v>93</v>
      </c>
      <c r="AP70" s="117">
        <v>1106</v>
      </c>
      <c r="AQ70" s="50">
        <v>640</v>
      </c>
      <c r="AR70" s="117">
        <v>1226</v>
      </c>
      <c r="AS70" s="50">
        <v>732</v>
      </c>
      <c r="AT70" s="117">
        <v>409</v>
      </c>
      <c r="AU70" s="50">
        <v>548</v>
      </c>
      <c r="AV70" s="52" t="s">
        <v>45</v>
      </c>
      <c r="AW70" s="117">
        <v>413</v>
      </c>
      <c r="AX70" s="50">
        <v>236</v>
      </c>
      <c r="AY70" s="117">
        <v>765</v>
      </c>
      <c r="AZ70" s="50">
        <v>490</v>
      </c>
      <c r="BA70" s="117">
        <v>1642</v>
      </c>
      <c r="BB70" s="50">
        <v>876</v>
      </c>
      <c r="BC70" s="117">
        <v>1028</v>
      </c>
      <c r="BD70" s="50">
        <v>1172</v>
      </c>
      <c r="BE70" s="117">
        <v>185</v>
      </c>
      <c r="BF70" s="50">
        <v>297</v>
      </c>
      <c r="BG70" s="52" t="s">
        <v>45</v>
      </c>
      <c r="BH70" s="117">
        <v>1157</v>
      </c>
      <c r="BI70" s="50">
        <v>779</v>
      </c>
      <c r="BJ70" s="117">
        <v>1242</v>
      </c>
      <c r="BK70" s="50">
        <v>625</v>
      </c>
      <c r="BL70" s="117">
        <v>404</v>
      </c>
      <c r="BM70" s="50">
        <v>351</v>
      </c>
      <c r="BN70" s="117">
        <v>5898</v>
      </c>
      <c r="BO70" s="50">
        <v>1912</v>
      </c>
      <c r="BP70" s="117">
        <v>0</v>
      </c>
      <c r="BQ70" s="50">
        <v>255</v>
      </c>
      <c r="BR70" s="52" t="s">
        <v>45</v>
      </c>
      <c r="BS70" s="117">
        <v>402</v>
      </c>
      <c r="BT70" s="50">
        <v>402</v>
      </c>
      <c r="BU70" s="117">
        <v>684</v>
      </c>
      <c r="BV70" s="50">
        <v>711</v>
      </c>
      <c r="BW70" s="117">
        <v>1720</v>
      </c>
      <c r="BX70" s="50">
        <v>1197</v>
      </c>
      <c r="BY70" s="117">
        <v>703</v>
      </c>
      <c r="BZ70" s="50">
        <v>442</v>
      </c>
      <c r="CA70" s="117">
        <v>208</v>
      </c>
      <c r="CB70" s="50">
        <v>290</v>
      </c>
      <c r="CC70" s="52" t="s">
        <v>45</v>
      </c>
      <c r="CD70" s="117">
        <v>1135</v>
      </c>
      <c r="CE70" s="50">
        <v>699</v>
      </c>
      <c r="CF70" s="117">
        <v>595</v>
      </c>
      <c r="CG70" s="50">
        <v>525</v>
      </c>
      <c r="CH70" s="117">
        <v>4270</v>
      </c>
      <c r="CI70" s="50">
        <v>1775</v>
      </c>
      <c r="CJ70" s="117">
        <v>1205</v>
      </c>
      <c r="CK70" s="50">
        <v>668</v>
      </c>
      <c r="CL70" s="117">
        <v>29</v>
      </c>
      <c r="CM70" s="50">
        <v>55</v>
      </c>
      <c r="CN70" s="52" t="s">
        <v>45</v>
      </c>
      <c r="CO70" s="117">
        <v>85</v>
      </c>
      <c r="CP70" s="50">
        <v>140</v>
      </c>
      <c r="CQ70" s="117">
        <v>1454</v>
      </c>
      <c r="CR70" s="50">
        <v>1158</v>
      </c>
      <c r="CS70" s="117">
        <v>159</v>
      </c>
      <c r="CT70" s="50">
        <v>276</v>
      </c>
      <c r="CU70" s="117">
        <v>1499</v>
      </c>
      <c r="CV70" s="50">
        <v>1240</v>
      </c>
      <c r="CW70" s="117">
        <v>6646</v>
      </c>
      <c r="CX70" s="50">
        <v>1577</v>
      </c>
      <c r="CY70" s="52" t="s">
        <v>45</v>
      </c>
      <c r="CZ70" s="117">
        <v>417381</v>
      </c>
      <c r="DA70" s="50">
        <v>16642</v>
      </c>
      <c r="DB70" s="117">
        <v>604</v>
      </c>
      <c r="DC70" s="50">
        <v>663</v>
      </c>
      <c r="DD70" s="117">
        <v>1784</v>
      </c>
      <c r="DE70" s="50">
        <v>811</v>
      </c>
      <c r="DF70" s="117">
        <v>4221</v>
      </c>
      <c r="DG70" s="50">
        <v>1335</v>
      </c>
      <c r="DH70" s="117">
        <v>88</v>
      </c>
      <c r="DI70" s="50">
        <v>129</v>
      </c>
      <c r="DJ70" s="52" t="s">
        <v>45</v>
      </c>
      <c r="DK70" s="117">
        <v>781</v>
      </c>
      <c r="DL70" s="50">
        <v>491</v>
      </c>
      <c r="DM70" s="117">
        <v>2446</v>
      </c>
      <c r="DN70" s="50">
        <v>1129</v>
      </c>
    </row>
    <row r="71" spans="1:118" x14ac:dyDescent="0.2">
      <c r="A71" s="52" t="s">
        <v>46</v>
      </c>
      <c r="B71" s="196">
        <f>INDEX($10:$10,1,MATCH($A71,$7:$7,0))-INDEX($E$12:$DN$77,MATCH($A71,$A$12:$A$77,0),MATCH($A71,$E$7:$DN$7,0))</f>
        <v>24020</v>
      </c>
      <c r="C71" s="196">
        <f t="shared" si="19"/>
        <v>26081</v>
      </c>
      <c r="D71" s="196">
        <f t="shared" si="20"/>
        <v>2061</v>
      </c>
      <c r="E71" s="117">
        <v>17</v>
      </c>
      <c r="F71" s="50">
        <v>28</v>
      </c>
      <c r="G71" s="117">
        <v>0</v>
      </c>
      <c r="H71" s="50">
        <v>205</v>
      </c>
      <c r="I71" s="117">
        <v>455</v>
      </c>
      <c r="J71" s="50">
        <v>470</v>
      </c>
      <c r="K71" s="117">
        <v>66</v>
      </c>
      <c r="L71" s="50">
        <v>113</v>
      </c>
      <c r="M71" s="117">
        <v>554</v>
      </c>
      <c r="N71" s="50">
        <v>311</v>
      </c>
      <c r="O71" s="52" t="s">
        <v>46</v>
      </c>
      <c r="P71" s="117">
        <v>943</v>
      </c>
      <c r="Q71" s="50">
        <v>790</v>
      </c>
      <c r="R71" s="117">
        <v>1709</v>
      </c>
      <c r="S71" s="50">
        <v>679</v>
      </c>
      <c r="T71" s="117">
        <v>0</v>
      </c>
      <c r="U71" s="50">
        <v>205</v>
      </c>
      <c r="V71" s="117">
        <v>398</v>
      </c>
      <c r="W71" s="50">
        <v>484</v>
      </c>
      <c r="X71" s="117">
        <v>2282</v>
      </c>
      <c r="Y71" s="50">
        <v>1373</v>
      </c>
      <c r="Z71" s="52" t="s">
        <v>46</v>
      </c>
      <c r="AA71" s="117">
        <v>446</v>
      </c>
      <c r="AB71" s="50">
        <v>400</v>
      </c>
      <c r="AC71" s="117">
        <v>50</v>
      </c>
      <c r="AD71" s="50">
        <v>84</v>
      </c>
      <c r="AE71" s="117">
        <v>18</v>
      </c>
      <c r="AF71" s="50">
        <v>32</v>
      </c>
      <c r="AG71" s="117">
        <v>35</v>
      </c>
      <c r="AH71" s="50">
        <v>73</v>
      </c>
      <c r="AI71" s="117">
        <v>0</v>
      </c>
      <c r="AJ71" s="50">
        <v>205</v>
      </c>
      <c r="AK71" s="52" t="s">
        <v>46</v>
      </c>
      <c r="AL71" s="117">
        <v>0</v>
      </c>
      <c r="AM71" s="50">
        <v>205</v>
      </c>
      <c r="AN71" s="117">
        <v>0</v>
      </c>
      <c r="AO71" s="50">
        <v>205</v>
      </c>
      <c r="AP71" s="117">
        <v>55</v>
      </c>
      <c r="AQ71" s="50">
        <v>63</v>
      </c>
      <c r="AR71" s="117">
        <v>0</v>
      </c>
      <c r="AS71" s="50">
        <v>205</v>
      </c>
      <c r="AT71" s="117">
        <v>1577</v>
      </c>
      <c r="AU71" s="50">
        <v>1071</v>
      </c>
      <c r="AV71" s="52" t="s">
        <v>46</v>
      </c>
      <c r="AW71" s="117">
        <v>1389</v>
      </c>
      <c r="AX71" s="50">
        <v>945</v>
      </c>
      <c r="AY71" s="117">
        <v>2751</v>
      </c>
      <c r="AZ71" s="50">
        <v>724</v>
      </c>
      <c r="BA71" s="117">
        <v>224</v>
      </c>
      <c r="BB71" s="50">
        <v>221</v>
      </c>
      <c r="BC71" s="117">
        <v>65</v>
      </c>
      <c r="BD71" s="50">
        <v>107</v>
      </c>
      <c r="BE71" s="117">
        <v>225</v>
      </c>
      <c r="BF71" s="50">
        <v>366</v>
      </c>
      <c r="BG71" s="52" t="s">
        <v>46</v>
      </c>
      <c r="BH71" s="117">
        <v>17</v>
      </c>
      <c r="BI71" s="50">
        <v>28</v>
      </c>
      <c r="BJ71" s="117">
        <v>88</v>
      </c>
      <c r="BK71" s="50">
        <v>101</v>
      </c>
      <c r="BL71" s="117">
        <v>0</v>
      </c>
      <c r="BM71" s="50">
        <v>205</v>
      </c>
      <c r="BN71" s="117">
        <v>0</v>
      </c>
      <c r="BO71" s="50">
        <v>205</v>
      </c>
      <c r="BP71" s="117">
        <v>2241</v>
      </c>
      <c r="BQ71" s="50">
        <v>756</v>
      </c>
      <c r="BR71" s="52" t="s">
        <v>46</v>
      </c>
      <c r="BS71" s="117">
        <v>725</v>
      </c>
      <c r="BT71" s="50">
        <v>423</v>
      </c>
      <c r="BU71" s="117">
        <v>68</v>
      </c>
      <c r="BV71" s="50">
        <v>86</v>
      </c>
      <c r="BW71" s="117">
        <v>4988</v>
      </c>
      <c r="BX71" s="50">
        <v>1403</v>
      </c>
      <c r="BY71" s="117">
        <v>185</v>
      </c>
      <c r="BZ71" s="50">
        <v>256</v>
      </c>
      <c r="CA71" s="117">
        <v>0</v>
      </c>
      <c r="CB71" s="50">
        <v>205</v>
      </c>
      <c r="CC71" s="52" t="s">
        <v>46</v>
      </c>
      <c r="CD71" s="117">
        <v>284</v>
      </c>
      <c r="CE71" s="50">
        <v>299</v>
      </c>
      <c r="CF71" s="117">
        <v>124</v>
      </c>
      <c r="CG71" s="50">
        <v>205</v>
      </c>
      <c r="CH71" s="117">
        <v>245</v>
      </c>
      <c r="CI71" s="50">
        <v>294</v>
      </c>
      <c r="CJ71" s="117">
        <v>545</v>
      </c>
      <c r="CK71" s="50">
        <v>330</v>
      </c>
      <c r="CL71" s="117">
        <v>0</v>
      </c>
      <c r="CM71" s="50">
        <v>205</v>
      </c>
      <c r="CN71" s="52" t="s">
        <v>46</v>
      </c>
      <c r="CO71" s="117">
        <v>324</v>
      </c>
      <c r="CP71" s="50">
        <v>226</v>
      </c>
      <c r="CQ71" s="117">
        <v>68</v>
      </c>
      <c r="CR71" s="50">
        <v>112</v>
      </c>
      <c r="CS71" s="117">
        <v>0</v>
      </c>
      <c r="CT71" s="50">
        <v>205</v>
      </c>
      <c r="CU71" s="117">
        <v>155</v>
      </c>
      <c r="CV71" s="50">
        <v>160</v>
      </c>
      <c r="CW71" s="117">
        <v>629</v>
      </c>
      <c r="CX71" s="50">
        <v>463</v>
      </c>
      <c r="CY71" s="52" t="s">
        <v>46</v>
      </c>
      <c r="CZ71" s="117">
        <v>58</v>
      </c>
      <c r="DA71" s="50">
        <v>97</v>
      </c>
      <c r="DB71" s="117">
        <v>63340</v>
      </c>
      <c r="DC71" s="50">
        <v>5247</v>
      </c>
      <c r="DD71" s="117">
        <v>1527</v>
      </c>
      <c r="DE71" s="50">
        <v>1429</v>
      </c>
      <c r="DF71" s="117">
        <v>252</v>
      </c>
      <c r="DG71" s="50">
        <v>257</v>
      </c>
      <c r="DH71" s="117">
        <v>0</v>
      </c>
      <c r="DI71" s="50">
        <v>205</v>
      </c>
      <c r="DJ71" s="52" t="s">
        <v>46</v>
      </c>
      <c r="DK71" s="117">
        <v>248</v>
      </c>
      <c r="DL71" s="50">
        <v>351</v>
      </c>
      <c r="DM71" s="117">
        <v>51</v>
      </c>
      <c r="DN71" s="50">
        <v>68</v>
      </c>
    </row>
    <row r="72" spans="1:118" x14ac:dyDescent="0.2">
      <c r="A72" s="52" t="s">
        <v>47</v>
      </c>
      <c r="B72" s="196">
        <f>INDEX($10:$10,1,MATCH($A72,$7:$7,0))-INDEX($E$12:$DN$77,MATCH($A72,$A$12:$A$77,0),MATCH($A72,$E$7:$DN$7,0))</f>
        <v>253749</v>
      </c>
      <c r="C72" s="196">
        <f t="shared" si="19"/>
        <v>287463</v>
      </c>
      <c r="D72" s="196">
        <f t="shared" si="20"/>
        <v>33714</v>
      </c>
      <c r="E72" s="117">
        <v>3379</v>
      </c>
      <c r="F72" s="50">
        <v>1083</v>
      </c>
      <c r="G72" s="117">
        <v>4116</v>
      </c>
      <c r="H72" s="50">
        <v>1557</v>
      </c>
      <c r="I72" s="117">
        <v>3286</v>
      </c>
      <c r="J72" s="50">
        <v>1501</v>
      </c>
      <c r="K72" s="117">
        <v>1061</v>
      </c>
      <c r="L72" s="50">
        <v>667</v>
      </c>
      <c r="M72" s="117">
        <v>18797</v>
      </c>
      <c r="N72" s="50">
        <v>4032</v>
      </c>
      <c r="O72" s="52" t="s">
        <v>47</v>
      </c>
      <c r="P72" s="117">
        <v>3140</v>
      </c>
      <c r="Q72" s="50">
        <v>1073</v>
      </c>
      <c r="R72" s="117">
        <v>4694</v>
      </c>
      <c r="S72" s="50">
        <v>1538</v>
      </c>
      <c r="T72" s="117">
        <v>993</v>
      </c>
      <c r="U72" s="50">
        <v>692</v>
      </c>
      <c r="V72" s="117">
        <v>10818</v>
      </c>
      <c r="W72" s="50">
        <v>2601</v>
      </c>
      <c r="X72" s="117">
        <v>18446</v>
      </c>
      <c r="Y72" s="50">
        <v>3037</v>
      </c>
      <c r="Z72" s="52" t="s">
        <v>47</v>
      </c>
      <c r="AA72" s="117">
        <v>7512</v>
      </c>
      <c r="AB72" s="50">
        <v>2124</v>
      </c>
      <c r="AC72" s="117">
        <v>3480</v>
      </c>
      <c r="AD72" s="50">
        <v>2285</v>
      </c>
      <c r="AE72" s="117">
        <v>811</v>
      </c>
      <c r="AF72" s="50">
        <v>623</v>
      </c>
      <c r="AG72" s="117">
        <v>12983</v>
      </c>
      <c r="AH72" s="50">
        <v>3386</v>
      </c>
      <c r="AI72" s="117">
        <v>3579</v>
      </c>
      <c r="AJ72" s="50">
        <v>2321</v>
      </c>
      <c r="AK72" s="52" t="s">
        <v>47</v>
      </c>
      <c r="AL72" s="117">
        <v>374</v>
      </c>
      <c r="AM72" s="50">
        <v>265</v>
      </c>
      <c r="AN72" s="117">
        <v>1526</v>
      </c>
      <c r="AO72" s="50">
        <v>706</v>
      </c>
      <c r="AP72" s="117">
        <v>3636</v>
      </c>
      <c r="AQ72" s="50">
        <v>1550</v>
      </c>
      <c r="AR72" s="117">
        <v>6189</v>
      </c>
      <c r="AS72" s="50">
        <v>2344</v>
      </c>
      <c r="AT72" s="117">
        <v>1920</v>
      </c>
      <c r="AU72" s="50">
        <v>1582</v>
      </c>
      <c r="AV72" s="52" t="s">
        <v>47</v>
      </c>
      <c r="AW72" s="117">
        <v>22403</v>
      </c>
      <c r="AX72" s="50">
        <v>2833</v>
      </c>
      <c r="AY72" s="117">
        <v>4795</v>
      </c>
      <c r="AZ72" s="50">
        <v>1588</v>
      </c>
      <c r="BA72" s="117">
        <v>5832</v>
      </c>
      <c r="BB72" s="50">
        <v>1715</v>
      </c>
      <c r="BC72" s="117">
        <v>1505</v>
      </c>
      <c r="BD72" s="50">
        <v>585</v>
      </c>
      <c r="BE72" s="117">
        <v>2128</v>
      </c>
      <c r="BF72" s="50">
        <v>1528</v>
      </c>
      <c r="BG72" s="52" t="s">
        <v>47</v>
      </c>
      <c r="BH72" s="117">
        <v>2913</v>
      </c>
      <c r="BI72" s="50">
        <v>1062</v>
      </c>
      <c r="BJ72" s="117">
        <v>447</v>
      </c>
      <c r="BK72" s="50">
        <v>547</v>
      </c>
      <c r="BL72" s="117">
        <v>1477</v>
      </c>
      <c r="BM72" s="50">
        <v>844</v>
      </c>
      <c r="BN72" s="117">
        <v>496</v>
      </c>
      <c r="BO72" s="50">
        <v>380</v>
      </c>
      <c r="BP72" s="117">
        <v>1213</v>
      </c>
      <c r="BQ72" s="50">
        <v>757</v>
      </c>
      <c r="BR72" s="52" t="s">
        <v>47</v>
      </c>
      <c r="BS72" s="117">
        <v>8100</v>
      </c>
      <c r="BT72" s="50">
        <v>1935</v>
      </c>
      <c r="BU72" s="117">
        <v>912</v>
      </c>
      <c r="BV72" s="50">
        <v>709</v>
      </c>
      <c r="BW72" s="117">
        <v>21198</v>
      </c>
      <c r="BX72" s="50">
        <v>3847</v>
      </c>
      <c r="BY72" s="117">
        <v>27214</v>
      </c>
      <c r="BZ72" s="50">
        <v>3707</v>
      </c>
      <c r="CA72" s="117">
        <v>270</v>
      </c>
      <c r="CB72" s="50">
        <v>295</v>
      </c>
      <c r="CC72" s="52" t="s">
        <v>47</v>
      </c>
      <c r="CD72" s="117">
        <v>6481</v>
      </c>
      <c r="CE72" s="50">
        <v>1611</v>
      </c>
      <c r="CF72" s="117">
        <v>2160</v>
      </c>
      <c r="CG72" s="50">
        <v>1235</v>
      </c>
      <c r="CH72" s="117">
        <v>1472</v>
      </c>
      <c r="CI72" s="50">
        <v>975</v>
      </c>
      <c r="CJ72" s="117">
        <v>13933</v>
      </c>
      <c r="CK72" s="50">
        <v>2787</v>
      </c>
      <c r="CL72" s="117">
        <v>1247</v>
      </c>
      <c r="CM72" s="50">
        <v>671</v>
      </c>
      <c r="CN72" s="52" t="s">
        <v>47</v>
      </c>
      <c r="CO72" s="117">
        <v>1666</v>
      </c>
      <c r="CP72" s="50">
        <v>1159</v>
      </c>
      <c r="CQ72" s="117">
        <v>9870</v>
      </c>
      <c r="CR72" s="50">
        <v>2383</v>
      </c>
      <c r="CS72" s="117">
        <v>193</v>
      </c>
      <c r="CT72" s="50">
        <v>321</v>
      </c>
      <c r="CU72" s="117">
        <v>7862</v>
      </c>
      <c r="CV72" s="50">
        <v>2131</v>
      </c>
      <c r="CW72" s="117">
        <v>18639</v>
      </c>
      <c r="CX72" s="50">
        <v>3663</v>
      </c>
      <c r="CY72" s="52" t="s">
        <v>47</v>
      </c>
      <c r="CZ72" s="117">
        <v>1071</v>
      </c>
      <c r="DA72" s="50">
        <v>690</v>
      </c>
      <c r="DB72" s="117">
        <v>726</v>
      </c>
      <c r="DC72" s="50">
        <v>464</v>
      </c>
      <c r="DD72" s="117">
        <v>941937</v>
      </c>
      <c r="DE72" s="50">
        <v>23573</v>
      </c>
      <c r="DF72" s="117">
        <v>4712</v>
      </c>
      <c r="DG72" s="50">
        <v>1355</v>
      </c>
      <c r="DH72" s="117">
        <v>5119</v>
      </c>
      <c r="DI72" s="50">
        <v>1277</v>
      </c>
      <c r="DJ72" s="52" t="s">
        <v>47</v>
      </c>
      <c r="DK72" s="117">
        <v>631</v>
      </c>
      <c r="DL72" s="50">
        <v>512</v>
      </c>
      <c r="DM72" s="117">
        <v>38</v>
      </c>
      <c r="DN72" s="50">
        <v>65</v>
      </c>
    </row>
    <row r="73" spans="1:118" x14ac:dyDescent="0.2">
      <c r="A73" s="52" t="s">
        <v>48</v>
      </c>
      <c r="B73" s="196">
        <f>INDEX($10:$10,1,MATCH($A73,$7:$7,0))-INDEX($E$12:$DN$77,MATCH($A73,$A$12:$A$77,0),MATCH($A73,$E$7:$DN$7,0))</f>
        <v>184156</v>
      </c>
      <c r="C73" s="196">
        <f t="shared" si="19"/>
        <v>227984</v>
      </c>
      <c r="D73" s="196">
        <f t="shared" si="20"/>
        <v>43828</v>
      </c>
      <c r="E73" s="117">
        <v>547</v>
      </c>
      <c r="F73" s="50">
        <v>350</v>
      </c>
      <c r="G73" s="117">
        <v>4161</v>
      </c>
      <c r="H73" s="50">
        <v>1658</v>
      </c>
      <c r="I73" s="117">
        <v>9879</v>
      </c>
      <c r="J73" s="50">
        <v>2837</v>
      </c>
      <c r="K73" s="117">
        <v>944</v>
      </c>
      <c r="L73" s="50">
        <v>671</v>
      </c>
      <c r="M73" s="117">
        <v>53034</v>
      </c>
      <c r="N73" s="50">
        <v>6203</v>
      </c>
      <c r="O73" s="52" t="s">
        <v>48</v>
      </c>
      <c r="P73" s="117">
        <v>5687</v>
      </c>
      <c r="Q73" s="50">
        <v>2002</v>
      </c>
      <c r="R73" s="117">
        <v>1539</v>
      </c>
      <c r="S73" s="50">
        <v>899</v>
      </c>
      <c r="T73" s="117">
        <v>112</v>
      </c>
      <c r="U73" s="50">
        <v>165</v>
      </c>
      <c r="V73" s="117">
        <v>137</v>
      </c>
      <c r="W73" s="50">
        <v>163</v>
      </c>
      <c r="X73" s="117">
        <v>7442</v>
      </c>
      <c r="Y73" s="50">
        <v>2298</v>
      </c>
      <c r="Z73" s="52" t="s">
        <v>48</v>
      </c>
      <c r="AA73" s="117">
        <v>3194</v>
      </c>
      <c r="AB73" s="50">
        <v>1456</v>
      </c>
      <c r="AC73" s="117">
        <v>4703</v>
      </c>
      <c r="AD73" s="50">
        <v>1485</v>
      </c>
      <c r="AE73" s="117">
        <v>11303</v>
      </c>
      <c r="AF73" s="50">
        <v>3430</v>
      </c>
      <c r="AG73" s="117">
        <v>7825</v>
      </c>
      <c r="AH73" s="50">
        <v>2635</v>
      </c>
      <c r="AI73" s="117">
        <v>2197</v>
      </c>
      <c r="AJ73" s="50">
        <v>1264</v>
      </c>
      <c r="AK73" s="52" t="s">
        <v>48</v>
      </c>
      <c r="AL73" s="117">
        <v>710</v>
      </c>
      <c r="AM73" s="50">
        <v>509</v>
      </c>
      <c r="AN73" s="117">
        <v>2373</v>
      </c>
      <c r="AO73" s="50">
        <v>1267</v>
      </c>
      <c r="AP73" s="117">
        <v>584</v>
      </c>
      <c r="AQ73" s="50">
        <v>499</v>
      </c>
      <c r="AR73" s="117">
        <v>2785</v>
      </c>
      <c r="AS73" s="50">
        <v>1481</v>
      </c>
      <c r="AT73" s="117">
        <v>456</v>
      </c>
      <c r="AU73" s="50">
        <v>321</v>
      </c>
      <c r="AV73" s="52" t="s">
        <v>48</v>
      </c>
      <c r="AW73" s="117">
        <v>1950</v>
      </c>
      <c r="AX73" s="50">
        <v>1246</v>
      </c>
      <c r="AY73" s="117">
        <v>2139</v>
      </c>
      <c r="AZ73" s="50">
        <v>982</v>
      </c>
      <c r="BA73" s="117">
        <v>3975</v>
      </c>
      <c r="BB73" s="50">
        <v>1884</v>
      </c>
      <c r="BC73" s="117">
        <v>4704</v>
      </c>
      <c r="BD73" s="50">
        <v>2118</v>
      </c>
      <c r="BE73" s="117">
        <v>716</v>
      </c>
      <c r="BF73" s="50">
        <v>407</v>
      </c>
      <c r="BG73" s="52" t="s">
        <v>48</v>
      </c>
      <c r="BH73" s="117">
        <v>2970</v>
      </c>
      <c r="BI73" s="50">
        <v>1299</v>
      </c>
      <c r="BJ73" s="117">
        <v>3514</v>
      </c>
      <c r="BK73" s="50">
        <v>1348</v>
      </c>
      <c r="BL73" s="117">
        <v>576</v>
      </c>
      <c r="BM73" s="50">
        <v>352</v>
      </c>
      <c r="BN73" s="117">
        <v>5336</v>
      </c>
      <c r="BO73" s="50">
        <v>1547</v>
      </c>
      <c r="BP73" s="117">
        <v>269</v>
      </c>
      <c r="BQ73" s="50">
        <v>353</v>
      </c>
      <c r="BR73" s="52" t="s">
        <v>48</v>
      </c>
      <c r="BS73" s="117">
        <v>1595</v>
      </c>
      <c r="BT73" s="50">
        <v>822</v>
      </c>
      <c r="BU73" s="117">
        <v>887</v>
      </c>
      <c r="BV73" s="50">
        <v>562</v>
      </c>
      <c r="BW73" s="117">
        <v>6041</v>
      </c>
      <c r="BX73" s="50">
        <v>2455</v>
      </c>
      <c r="BY73" s="117">
        <v>3456</v>
      </c>
      <c r="BZ73" s="50">
        <v>1415</v>
      </c>
      <c r="CA73" s="117">
        <v>1318</v>
      </c>
      <c r="CB73" s="50">
        <v>1050</v>
      </c>
      <c r="CC73" s="52" t="s">
        <v>48</v>
      </c>
      <c r="CD73" s="117">
        <v>3876</v>
      </c>
      <c r="CE73" s="50">
        <v>1650</v>
      </c>
      <c r="CF73" s="117">
        <v>2136</v>
      </c>
      <c r="CG73" s="50">
        <v>947</v>
      </c>
      <c r="CH73" s="117">
        <v>28905</v>
      </c>
      <c r="CI73" s="50">
        <v>4386</v>
      </c>
      <c r="CJ73" s="117">
        <v>1572</v>
      </c>
      <c r="CK73" s="50">
        <v>686</v>
      </c>
      <c r="CL73" s="117">
        <v>148</v>
      </c>
      <c r="CM73" s="50">
        <v>244</v>
      </c>
      <c r="CN73" s="52" t="s">
        <v>48</v>
      </c>
      <c r="CO73" s="117">
        <v>430</v>
      </c>
      <c r="CP73" s="50">
        <v>299</v>
      </c>
      <c r="CQ73" s="117">
        <v>1495</v>
      </c>
      <c r="CR73" s="50">
        <v>695</v>
      </c>
      <c r="CS73" s="117">
        <v>1016</v>
      </c>
      <c r="CT73" s="50">
        <v>698</v>
      </c>
      <c r="CU73" s="117">
        <v>894</v>
      </c>
      <c r="CV73" s="50">
        <v>539</v>
      </c>
      <c r="CW73" s="117">
        <v>15382</v>
      </c>
      <c r="CX73" s="50">
        <v>4476</v>
      </c>
      <c r="CY73" s="52" t="s">
        <v>48</v>
      </c>
      <c r="CZ73" s="117">
        <v>4929</v>
      </c>
      <c r="DA73" s="50">
        <v>2269</v>
      </c>
      <c r="DB73" s="117">
        <v>271</v>
      </c>
      <c r="DC73" s="50">
        <v>307</v>
      </c>
      <c r="DD73" s="117">
        <v>6082</v>
      </c>
      <c r="DE73" s="50">
        <v>2225</v>
      </c>
      <c r="DF73" s="117">
        <v>1001766</v>
      </c>
      <c r="DG73" s="50">
        <v>22902</v>
      </c>
      <c r="DH73" s="117">
        <v>0</v>
      </c>
      <c r="DI73" s="50">
        <v>267</v>
      </c>
      <c r="DJ73" s="52" t="s">
        <v>48</v>
      </c>
      <c r="DK73" s="117">
        <v>1275</v>
      </c>
      <c r="DL73" s="50">
        <v>915</v>
      </c>
      <c r="DM73" s="117">
        <v>515</v>
      </c>
      <c r="DN73" s="50">
        <v>356</v>
      </c>
    </row>
    <row r="74" spans="1:118" x14ac:dyDescent="0.2">
      <c r="A74" s="52" t="s">
        <v>49</v>
      </c>
      <c r="B74" s="196">
        <f>INDEX($10:$10,1,MATCH($A74,$7:$7,0))-INDEX($E$12:$DN$77,MATCH($A74,$A$12:$A$77,0),MATCH($A74,$E$7:$DN$7,0))</f>
        <v>41825</v>
      </c>
      <c r="C74" s="196">
        <f t="shared" si="19"/>
        <v>50290</v>
      </c>
      <c r="D74" s="196">
        <f t="shared" si="20"/>
        <v>8465</v>
      </c>
      <c r="E74" s="117">
        <v>993</v>
      </c>
      <c r="F74" s="50">
        <v>783</v>
      </c>
      <c r="G74" s="117">
        <v>817</v>
      </c>
      <c r="H74" s="50">
        <v>603</v>
      </c>
      <c r="I74" s="117">
        <v>16</v>
      </c>
      <c r="J74" s="50">
        <v>27</v>
      </c>
      <c r="K74" s="117">
        <v>30</v>
      </c>
      <c r="L74" s="50">
        <v>52</v>
      </c>
      <c r="M74" s="117">
        <v>1022</v>
      </c>
      <c r="N74" s="50">
        <v>698</v>
      </c>
      <c r="O74" s="52" t="s">
        <v>49</v>
      </c>
      <c r="P74" s="117">
        <v>192</v>
      </c>
      <c r="Q74" s="50">
        <v>284</v>
      </c>
      <c r="R74" s="117">
        <v>323</v>
      </c>
      <c r="S74" s="50">
        <v>395</v>
      </c>
      <c r="T74" s="117">
        <v>335</v>
      </c>
      <c r="U74" s="50">
        <v>316</v>
      </c>
      <c r="V74" s="117">
        <v>327</v>
      </c>
      <c r="W74" s="50">
        <v>218</v>
      </c>
      <c r="X74" s="117">
        <v>3448</v>
      </c>
      <c r="Y74" s="50">
        <v>1063</v>
      </c>
      <c r="Z74" s="52" t="s">
        <v>49</v>
      </c>
      <c r="AA74" s="117">
        <v>1254</v>
      </c>
      <c r="AB74" s="50">
        <v>722</v>
      </c>
      <c r="AC74" s="117">
        <v>49</v>
      </c>
      <c r="AD74" s="50">
        <v>84</v>
      </c>
      <c r="AE74" s="117">
        <v>30</v>
      </c>
      <c r="AF74" s="50">
        <v>52</v>
      </c>
      <c r="AG74" s="117">
        <v>651</v>
      </c>
      <c r="AH74" s="50">
        <v>455</v>
      </c>
      <c r="AI74" s="117">
        <v>98</v>
      </c>
      <c r="AJ74" s="50">
        <v>103</v>
      </c>
      <c r="AK74" s="52" t="s">
        <v>49</v>
      </c>
      <c r="AL74" s="117">
        <v>0</v>
      </c>
      <c r="AM74" s="50">
        <v>261</v>
      </c>
      <c r="AN74" s="117">
        <v>43</v>
      </c>
      <c r="AO74" s="50">
        <v>72</v>
      </c>
      <c r="AP74" s="117">
        <v>1785</v>
      </c>
      <c r="AQ74" s="50">
        <v>941</v>
      </c>
      <c r="AR74" s="117">
        <v>429</v>
      </c>
      <c r="AS74" s="50">
        <v>372</v>
      </c>
      <c r="AT74" s="117">
        <v>0</v>
      </c>
      <c r="AU74" s="50">
        <v>261</v>
      </c>
      <c r="AV74" s="52" t="s">
        <v>49</v>
      </c>
      <c r="AW74" s="117">
        <v>5142</v>
      </c>
      <c r="AX74" s="50">
        <v>1503</v>
      </c>
      <c r="AY74" s="117">
        <v>150</v>
      </c>
      <c r="AZ74" s="50">
        <v>259</v>
      </c>
      <c r="BA74" s="117">
        <v>651</v>
      </c>
      <c r="BB74" s="50">
        <v>286</v>
      </c>
      <c r="BC74" s="117">
        <v>131</v>
      </c>
      <c r="BD74" s="50">
        <v>171</v>
      </c>
      <c r="BE74" s="117">
        <v>672</v>
      </c>
      <c r="BF74" s="50">
        <v>541</v>
      </c>
      <c r="BG74" s="52" t="s">
        <v>49</v>
      </c>
      <c r="BH74" s="117">
        <v>289</v>
      </c>
      <c r="BI74" s="50">
        <v>383</v>
      </c>
      <c r="BJ74" s="117">
        <v>0</v>
      </c>
      <c r="BK74" s="50">
        <v>261</v>
      </c>
      <c r="BL74" s="117">
        <v>0</v>
      </c>
      <c r="BM74" s="50">
        <v>261</v>
      </c>
      <c r="BN74" s="117">
        <v>229</v>
      </c>
      <c r="BO74" s="50">
        <v>302</v>
      </c>
      <c r="BP74" s="117">
        <v>153</v>
      </c>
      <c r="BQ74" s="50">
        <v>175</v>
      </c>
      <c r="BR74" s="52" t="s">
        <v>49</v>
      </c>
      <c r="BS74" s="117">
        <v>1018</v>
      </c>
      <c r="BT74" s="50">
        <v>469</v>
      </c>
      <c r="BU74" s="117">
        <v>0</v>
      </c>
      <c r="BV74" s="50">
        <v>261</v>
      </c>
      <c r="BW74" s="117">
        <v>1406</v>
      </c>
      <c r="BX74" s="50">
        <v>695</v>
      </c>
      <c r="BY74" s="117">
        <v>3185</v>
      </c>
      <c r="BZ74" s="50">
        <v>1058</v>
      </c>
      <c r="CA74" s="117">
        <v>0</v>
      </c>
      <c r="CB74" s="50">
        <v>261</v>
      </c>
      <c r="CC74" s="52" t="s">
        <v>49</v>
      </c>
      <c r="CD74" s="117">
        <v>9928</v>
      </c>
      <c r="CE74" s="50">
        <v>2447</v>
      </c>
      <c r="CF74" s="117">
        <v>524</v>
      </c>
      <c r="CG74" s="50">
        <v>570</v>
      </c>
      <c r="CH74" s="117">
        <v>743</v>
      </c>
      <c r="CI74" s="50">
        <v>665</v>
      </c>
      <c r="CJ74" s="117">
        <v>3559</v>
      </c>
      <c r="CK74" s="50">
        <v>1273</v>
      </c>
      <c r="CL74" s="117">
        <v>0</v>
      </c>
      <c r="CM74" s="50">
        <v>261</v>
      </c>
      <c r="CN74" s="52" t="s">
        <v>49</v>
      </c>
      <c r="CO74" s="117">
        <v>0</v>
      </c>
      <c r="CP74" s="50">
        <v>261</v>
      </c>
      <c r="CQ74" s="117">
        <v>792</v>
      </c>
      <c r="CR74" s="50">
        <v>538</v>
      </c>
      <c r="CS74" s="117">
        <v>0</v>
      </c>
      <c r="CT74" s="50">
        <v>261</v>
      </c>
      <c r="CU74" s="117">
        <v>993</v>
      </c>
      <c r="CV74" s="50">
        <v>711</v>
      </c>
      <c r="CW74" s="117">
        <v>1184</v>
      </c>
      <c r="CX74" s="50">
        <v>581</v>
      </c>
      <c r="CY74" s="52" t="s">
        <v>49</v>
      </c>
      <c r="CZ74" s="117">
        <v>57</v>
      </c>
      <c r="DA74" s="50">
        <v>98</v>
      </c>
      <c r="DB74" s="117">
        <v>29</v>
      </c>
      <c r="DC74" s="50">
        <v>50</v>
      </c>
      <c r="DD74" s="117">
        <v>6846</v>
      </c>
      <c r="DE74" s="50">
        <v>1875</v>
      </c>
      <c r="DF74" s="117">
        <v>724</v>
      </c>
      <c r="DG74" s="50">
        <v>385</v>
      </c>
      <c r="DH74" s="117">
        <v>177710</v>
      </c>
      <c r="DI74" s="50">
        <v>9789</v>
      </c>
      <c r="DJ74" s="52" t="s">
        <v>49</v>
      </c>
      <c r="DK74" s="117">
        <v>43</v>
      </c>
      <c r="DL74" s="50">
        <v>77</v>
      </c>
      <c r="DM74" s="117">
        <v>0</v>
      </c>
      <c r="DN74" s="50">
        <v>261</v>
      </c>
    </row>
    <row r="75" spans="1:118" x14ac:dyDescent="0.2">
      <c r="A75" s="52"/>
      <c r="B75" s="52"/>
      <c r="C75" s="52"/>
      <c r="D75" s="52"/>
      <c r="E75" s="117"/>
      <c r="F75" s="50"/>
      <c r="G75" s="117"/>
      <c r="H75" s="50"/>
      <c r="I75" s="117"/>
      <c r="J75" s="50"/>
      <c r="K75" s="117"/>
      <c r="L75" s="50"/>
      <c r="M75" s="117"/>
      <c r="N75" s="50"/>
      <c r="O75" s="52"/>
      <c r="P75" s="117"/>
      <c r="Q75" s="50"/>
      <c r="R75" s="117"/>
      <c r="S75" s="50"/>
      <c r="T75" s="117"/>
      <c r="U75" s="50"/>
      <c r="V75" s="117"/>
      <c r="W75" s="50"/>
      <c r="X75" s="117"/>
      <c r="Y75" s="50"/>
      <c r="Z75" s="52"/>
      <c r="AA75" s="117"/>
      <c r="AB75" s="50"/>
      <c r="AC75" s="117"/>
      <c r="AD75" s="50"/>
      <c r="AE75" s="117"/>
      <c r="AF75" s="50"/>
      <c r="AG75" s="117"/>
      <c r="AH75" s="50"/>
      <c r="AI75" s="117"/>
      <c r="AJ75" s="50"/>
      <c r="AK75" s="52"/>
      <c r="AL75" s="117"/>
      <c r="AM75" s="50"/>
      <c r="AN75" s="117"/>
      <c r="AO75" s="50"/>
      <c r="AP75" s="117"/>
      <c r="AQ75" s="50"/>
      <c r="AR75" s="117"/>
      <c r="AS75" s="50"/>
      <c r="AT75" s="117"/>
      <c r="AU75" s="50"/>
      <c r="AV75" s="52"/>
      <c r="AW75" s="117"/>
      <c r="AX75" s="50"/>
      <c r="AY75" s="117"/>
      <c r="AZ75" s="50"/>
      <c r="BA75" s="117"/>
      <c r="BB75" s="50"/>
      <c r="BC75" s="117"/>
      <c r="BD75" s="50"/>
      <c r="BE75" s="117"/>
      <c r="BF75" s="50"/>
      <c r="BG75" s="52"/>
      <c r="BH75" s="117"/>
      <c r="BI75" s="50"/>
      <c r="BJ75" s="117"/>
      <c r="BK75" s="50"/>
      <c r="BL75" s="117"/>
      <c r="BM75" s="50"/>
      <c r="BN75" s="117"/>
      <c r="BO75" s="50"/>
      <c r="BP75" s="117"/>
      <c r="BQ75" s="50"/>
      <c r="BR75" s="52"/>
      <c r="BS75" s="117"/>
      <c r="BT75" s="50"/>
      <c r="BU75" s="117"/>
      <c r="BV75" s="50"/>
      <c r="BW75" s="117"/>
      <c r="BX75" s="50"/>
      <c r="BY75" s="117"/>
      <c r="BZ75" s="50"/>
      <c r="CA75" s="117"/>
      <c r="CB75" s="50"/>
      <c r="CC75" s="52"/>
      <c r="CD75" s="117"/>
      <c r="CE75" s="50"/>
      <c r="CF75" s="117"/>
      <c r="CG75" s="50"/>
      <c r="CH75" s="117"/>
      <c r="CI75" s="50"/>
      <c r="CJ75" s="117"/>
      <c r="CK75" s="50"/>
      <c r="CL75" s="117"/>
      <c r="CM75" s="50"/>
      <c r="CN75" s="52"/>
      <c r="CO75" s="117"/>
      <c r="CP75" s="50"/>
      <c r="CQ75" s="117"/>
      <c r="CR75" s="50"/>
      <c r="CS75" s="117"/>
      <c r="CT75" s="50"/>
      <c r="CU75" s="117"/>
      <c r="CV75" s="50"/>
      <c r="CW75" s="117"/>
      <c r="CX75" s="50"/>
      <c r="CY75" s="52"/>
      <c r="CZ75" s="117"/>
      <c r="DA75" s="50"/>
      <c r="DB75" s="117"/>
      <c r="DC75" s="50"/>
      <c r="DD75" s="117"/>
      <c r="DE75" s="50"/>
      <c r="DF75" s="117"/>
      <c r="DG75" s="50"/>
      <c r="DH75" s="117"/>
      <c r="DI75" s="50"/>
      <c r="DJ75" s="52"/>
      <c r="DK75" s="117"/>
      <c r="DL75" s="50"/>
      <c r="DM75" s="117"/>
      <c r="DN75" s="50"/>
    </row>
    <row r="76" spans="1:118" x14ac:dyDescent="0.2">
      <c r="A76" s="52" t="s">
        <v>50</v>
      </c>
      <c r="B76" s="196">
        <f>INDEX($10:$10,1,MATCH($A76,$7:$7,0))-INDEX($E$12:$DN$77,MATCH($A76,$A$12:$A$77,0),MATCH($A76,$E$7:$DN$7,0))</f>
        <v>113826</v>
      </c>
      <c r="C76" s="196">
        <f t="shared" ref="C76:C77" si="21">SUM(E76,G76,I76,K76,M76,P76,R76,T76,V76,X76,AA76,AC76,AE76,AG76,AI76,AL76,AN76,AP76,AR76,AT76,AW76,AY76,BA76,BC76,BE76,BH76,BJ76,BL76,BN76,BP76,BS76,BU76,BW76,BY76,CA76,CD76,CF76,CH76,CJ76,CL76,CO76,CQ76,CS76,CU76,CW76,CZ76,DB76,DD76,DF76,DH76,DK76,DM76)-INDEX($E$12:$DN$77,MATCH($A76,$A$12:$A$77,0),MATCH($A76,$E$7:$DN$7,0))</f>
        <v>101666</v>
      </c>
      <c r="D76" s="196">
        <f t="shared" ref="D76:D77" si="22">C76-B76</f>
        <v>-12160</v>
      </c>
      <c r="E76" s="117">
        <v>1791</v>
      </c>
      <c r="F76" s="50">
        <v>1731</v>
      </c>
      <c r="G76" s="117">
        <v>406</v>
      </c>
      <c r="H76" s="50">
        <v>498</v>
      </c>
      <c r="I76" s="117">
        <v>2331</v>
      </c>
      <c r="J76" s="50">
        <v>1003</v>
      </c>
      <c r="K76" s="117">
        <v>2285</v>
      </c>
      <c r="L76" s="50">
        <v>1580</v>
      </c>
      <c r="M76" s="117">
        <v>4365</v>
      </c>
      <c r="N76" s="50">
        <v>1329</v>
      </c>
      <c r="O76" s="52" t="s">
        <v>50</v>
      </c>
      <c r="P76" s="117">
        <v>2171</v>
      </c>
      <c r="Q76" s="50">
        <v>990</v>
      </c>
      <c r="R76" s="117">
        <v>590</v>
      </c>
      <c r="S76" s="50">
        <v>685</v>
      </c>
      <c r="T76" s="117">
        <v>0</v>
      </c>
      <c r="U76" s="50">
        <v>211</v>
      </c>
      <c r="V76" s="117">
        <v>312</v>
      </c>
      <c r="W76" s="50">
        <v>252</v>
      </c>
      <c r="X76" s="117">
        <v>6447</v>
      </c>
      <c r="Y76" s="50">
        <v>1959</v>
      </c>
      <c r="Z76" s="52" t="s">
        <v>50</v>
      </c>
      <c r="AA76" s="117">
        <v>1749</v>
      </c>
      <c r="AB76" s="50">
        <v>1574</v>
      </c>
      <c r="AC76" s="117">
        <v>24</v>
      </c>
      <c r="AD76" s="50">
        <v>39</v>
      </c>
      <c r="AE76" s="117">
        <v>64</v>
      </c>
      <c r="AF76" s="50">
        <v>87</v>
      </c>
      <c r="AG76" s="117">
        <v>20852</v>
      </c>
      <c r="AH76" s="50">
        <v>3273</v>
      </c>
      <c r="AI76" s="117">
        <v>2012</v>
      </c>
      <c r="AJ76" s="50">
        <v>1106</v>
      </c>
      <c r="AK76" s="52" t="s">
        <v>50</v>
      </c>
      <c r="AL76" s="117">
        <v>2777</v>
      </c>
      <c r="AM76" s="50">
        <v>938</v>
      </c>
      <c r="AN76" s="117">
        <v>510</v>
      </c>
      <c r="AO76" s="50">
        <v>391</v>
      </c>
      <c r="AP76" s="117">
        <v>653</v>
      </c>
      <c r="AQ76" s="50">
        <v>531</v>
      </c>
      <c r="AR76" s="117">
        <v>1301</v>
      </c>
      <c r="AS76" s="50">
        <v>820</v>
      </c>
      <c r="AT76" s="117">
        <v>304</v>
      </c>
      <c r="AU76" s="50">
        <v>250</v>
      </c>
      <c r="AV76" s="52" t="s">
        <v>50</v>
      </c>
      <c r="AW76" s="117">
        <v>305</v>
      </c>
      <c r="AX76" s="50">
        <v>279</v>
      </c>
      <c r="AY76" s="117">
        <v>924</v>
      </c>
      <c r="AZ76" s="50">
        <v>565</v>
      </c>
      <c r="BA76" s="117">
        <v>5226</v>
      </c>
      <c r="BB76" s="50">
        <v>1602</v>
      </c>
      <c r="BC76" s="117">
        <v>18939</v>
      </c>
      <c r="BD76" s="50">
        <v>2384</v>
      </c>
      <c r="BE76" s="117">
        <v>289</v>
      </c>
      <c r="BF76" s="50">
        <v>279</v>
      </c>
      <c r="BG76" s="52" t="s">
        <v>50</v>
      </c>
      <c r="BH76" s="117">
        <v>2000</v>
      </c>
      <c r="BI76" s="50">
        <v>752</v>
      </c>
      <c r="BJ76" s="117">
        <v>210</v>
      </c>
      <c r="BK76" s="50">
        <v>225</v>
      </c>
      <c r="BL76" s="117">
        <v>285</v>
      </c>
      <c r="BM76" s="50">
        <v>205</v>
      </c>
      <c r="BN76" s="117">
        <v>627</v>
      </c>
      <c r="BO76" s="50">
        <v>393</v>
      </c>
      <c r="BP76" s="117">
        <v>122</v>
      </c>
      <c r="BQ76" s="50">
        <v>143</v>
      </c>
      <c r="BR76" s="52" t="s">
        <v>50</v>
      </c>
      <c r="BS76" s="117">
        <v>1010</v>
      </c>
      <c r="BT76" s="50">
        <v>663</v>
      </c>
      <c r="BU76" s="117">
        <v>173</v>
      </c>
      <c r="BV76" s="50">
        <v>166</v>
      </c>
      <c r="BW76" s="117">
        <v>2407</v>
      </c>
      <c r="BX76" s="50">
        <v>1330</v>
      </c>
      <c r="BY76" s="117">
        <v>2131</v>
      </c>
      <c r="BZ76" s="50">
        <v>984</v>
      </c>
      <c r="CA76" s="117">
        <v>736</v>
      </c>
      <c r="CB76" s="50">
        <v>756</v>
      </c>
      <c r="CC76" s="52" t="s">
        <v>50</v>
      </c>
      <c r="CD76" s="117">
        <v>1983</v>
      </c>
      <c r="CE76" s="50">
        <v>860</v>
      </c>
      <c r="CF76" s="117">
        <v>339</v>
      </c>
      <c r="CG76" s="50">
        <v>294</v>
      </c>
      <c r="CH76" s="117">
        <v>892</v>
      </c>
      <c r="CI76" s="50">
        <v>632</v>
      </c>
      <c r="CJ76" s="117">
        <v>1024</v>
      </c>
      <c r="CK76" s="50">
        <v>427</v>
      </c>
      <c r="CL76" s="117">
        <v>1125</v>
      </c>
      <c r="CM76" s="50">
        <v>858</v>
      </c>
      <c r="CN76" s="52" t="s">
        <v>50</v>
      </c>
      <c r="CO76" s="117">
        <v>420</v>
      </c>
      <c r="CP76" s="50">
        <v>402</v>
      </c>
      <c r="CQ76" s="117">
        <v>732</v>
      </c>
      <c r="CR76" s="50">
        <v>511</v>
      </c>
      <c r="CS76" s="117">
        <v>362</v>
      </c>
      <c r="CT76" s="50">
        <v>294</v>
      </c>
      <c r="CU76" s="117">
        <v>1097</v>
      </c>
      <c r="CV76" s="50">
        <v>567</v>
      </c>
      <c r="CW76" s="117">
        <v>3734</v>
      </c>
      <c r="CX76" s="50">
        <v>1425</v>
      </c>
      <c r="CY76" s="52" t="s">
        <v>50</v>
      </c>
      <c r="CZ76" s="117">
        <v>750</v>
      </c>
      <c r="DA76" s="50">
        <v>494</v>
      </c>
      <c r="DB76" s="117">
        <v>62</v>
      </c>
      <c r="DC76" s="50">
        <v>104</v>
      </c>
      <c r="DD76" s="117">
        <v>1413</v>
      </c>
      <c r="DE76" s="50">
        <v>720</v>
      </c>
      <c r="DF76" s="117">
        <v>1394</v>
      </c>
      <c r="DG76" s="50">
        <v>528</v>
      </c>
      <c r="DH76" s="117">
        <v>0</v>
      </c>
      <c r="DI76" s="50">
        <v>211</v>
      </c>
      <c r="DJ76" s="52" t="s">
        <v>50</v>
      </c>
      <c r="DK76" s="117">
        <v>740600</v>
      </c>
      <c r="DL76" s="50">
        <v>17929</v>
      </c>
      <c r="DM76" s="117">
        <v>11</v>
      </c>
      <c r="DN76" s="50">
        <v>19</v>
      </c>
    </row>
    <row r="77" spans="1:118" ht="13.5" thickBot="1" x14ac:dyDescent="0.25">
      <c r="A77" s="59" t="s">
        <v>51</v>
      </c>
      <c r="B77" s="201">
        <f>INDEX($10:$10,1,MATCH($A77,$7:$7,0))-INDEX($E$12:$DN$77,MATCH($A77,$A$12:$A$77,0),MATCH($A77,$E$7:$DN$7,0))</f>
        <v>29846</v>
      </c>
      <c r="C77" s="201">
        <f t="shared" si="21"/>
        <v>27353</v>
      </c>
      <c r="D77" s="202">
        <f t="shared" si="22"/>
        <v>-2493</v>
      </c>
      <c r="E77" s="121">
        <v>140</v>
      </c>
      <c r="F77" s="57">
        <v>160</v>
      </c>
      <c r="G77" s="121">
        <v>171</v>
      </c>
      <c r="H77" s="57">
        <v>236</v>
      </c>
      <c r="I77" s="121">
        <v>916</v>
      </c>
      <c r="J77" s="57">
        <v>704</v>
      </c>
      <c r="K77" s="121">
        <v>398</v>
      </c>
      <c r="L77" s="57">
        <v>325</v>
      </c>
      <c r="M77" s="121">
        <v>1200</v>
      </c>
      <c r="N77" s="57">
        <v>745</v>
      </c>
      <c r="O77" s="59" t="s">
        <v>51</v>
      </c>
      <c r="P77" s="121">
        <v>6477</v>
      </c>
      <c r="Q77" s="57">
        <v>2470</v>
      </c>
      <c r="R77" s="121">
        <v>33</v>
      </c>
      <c r="S77" s="57">
        <v>70</v>
      </c>
      <c r="T77" s="121">
        <v>0</v>
      </c>
      <c r="U77" s="57">
        <v>259</v>
      </c>
      <c r="V77" s="121">
        <v>98</v>
      </c>
      <c r="W77" s="57">
        <v>134</v>
      </c>
      <c r="X77" s="121">
        <v>690</v>
      </c>
      <c r="Y77" s="57">
        <v>573</v>
      </c>
      <c r="Z77" s="59" t="s">
        <v>51</v>
      </c>
      <c r="AA77" s="121">
        <v>15</v>
      </c>
      <c r="AB77" s="57">
        <v>33</v>
      </c>
      <c r="AC77" s="121">
        <v>0</v>
      </c>
      <c r="AD77" s="57">
        <v>259</v>
      </c>
      <c r="AE77" s="121">
        <v>220</v>
      </c>
      <c r="AF77" s="57">
        <v>369</v>
      </c>
      <c r="AG77" s="121">
        <v>397</v>
      </c>
      <c r="AH77" s="57">
        <v>340</v>
      </c>
      <c r="AI77" s="121">
        <v>349</v>
      </c>
      <c r="AJ77" s="57">
        <v>323</v>
      </c>
      <c r="AK77" s="59" t="s">
        <v>51</v>
      </c>
      <c r="AL77" s="121">
        <v>70</v>
      </c>
      <c r="AM77" s="57">
        <v>116</v>
      </c>
      <c r="AN77" s="121">
        <v>121</v>
      </c>
      <c r="AO77" s="57">
        <v>156</v>
      </c>
      <c r="AP77" s="121">
        <v>0</v>
      </c>
      <c r="AQ77" s="57">
        <v>259</v>
      </c>
      <c r="AR77" s="121">
        <v>432</v>
      </c>
      <c r="AS77" s="57">
        <v>518</v>
      </c>
      <c r="AT77" s="121">
        <v>50</v>
      </c>
      <c r="AU77" s="57">
        <v>82</v>
      </c>
      <c r="AV77" s="59" t="s">
        <v>51</v>
      </c>
      <c r="AW77" s="121">
        <v>379</v>
      </c>
      <c r="AX77" s="57">
        <v>378</v>
      </c>
      <c r="AY77" s="121">
        <v>0</v>
      </c>
      <c r="AZ77" s="57">
        <v>259</v>
      </c>
      <c r="BA77" s="121">
        <v>1005</v>
      </c>
      <c r="BB77" s="57">
        <v>731</v>
      </c>
      <c r="BC77" s="121">
        <v>304</v>
      </c>
      <c r="BD77" s="57">
        <v>309</v>
      </c>
      <c r="BE77" s="121">
        <v>174</v>
      </c>
      <c r="BF77" s="57">
        <v>308</v>
      </c>
      <c r="BG77" s="59" t="s">
        <v>51</v>
      </c>
      <c r="BH77" s="121">
        <v>348</v>
      </c>
      <c r="BI77" s="57">
        <v>371</v>
      </c>
      <c r="BJ77" s="121">
        <v>966</v>
      </c>
      <c r="BK77" s="57">
        <v>602</v>
      </c>
      <c r="BL77" s="121">
        <v>583</v>
      </c>
      <c r="BM77" s="57">
        <v>343</v>
      </c>
      <c r="BN77" s="121">
        <v>810</v>
      </c>
      <c r="BO77" s="57">
        <v>709</v>
      </c>
      <c r="BP77" s="121">
        <v>0</v>
      </c>
      <c r="BQ77" s="57">
        <v>259</v>
      </c>
      <c r="BR77" s="59" t="s">
        <v>51</v>
      </c>
      <c r="BS77" s="121">
        <v>91</v>
      </c>
      <c r="BT77" s="57">
        <v>149</v>
      </c>
      <c r="BU77" s="121">
        <v>726</v>
      </c>
      <c r="BV77" s="57">
        <v>619</v>
      </c>
      <c r="BW77" s="121">
        <v>0</v>
      </c>
      <c r="BX77" s="57">
        <v>259</v>
      </c>
      <c r="BY77" s="121">
        <v>0</v>
      </c>
      <c r="BZ77" s="57">
        <v>259</v>
      </c>
      <c r="CA77" s="121">
        <v>52</v>
      </c>
      <c r="CB77" s="57">
        <v>76</v>
      </c>
      <c r="CC77" s="59" t="s">
        <v>51</v>
      </c>
      <c r="CD77" s="121">
        <v>528</v>
      </c>
      <c r="CE77" s="57">
        <v>472</v>
      </c>
      <c r="CF77" s="121">
        <v>279</v>
      </c>
      <c r="CG77" s="57">
        <v>237</v>
      </c>
      <c r="CH77" s="121">
        <v>671</v>
      </c>
      <c r="CI77" s="57">
        <v>490</v>
      </c>
      <c r="CJ77" s="121">
        <v>268</v>
      </c>
      <c r="CK77" s="57">
        <v>423</v>
      </c>
      <c r="CL77" s="121">
        <v>0</v>
      </c>
      <c r="CM77" s="57">
        <v>259</v>
      </c>
      <c r="CN77" s="59" t="s">
        <v>51</v>
      </c>
      <c r="CO77" s="121">
        <v>0</v>
      </c>
      <c r="CP77" s="57">
        <v>259</v>
      </c>
      <c r="CQ77" s="121">
        <v>1113</v>
      </c>
      <c r="CR77" s="57">
        <v>1355</v>
      </c>
      <c r="CS77" s="121">
        <v>646</v>
      </c>
      <c r="CT77" s="57">
        <v>410</v>
      </c>
      <c r="CU77" s="121">
        <v>247</v>
      </c>
      <c r="CV77" s="57">
        <v>270</v>
      </c>
      <c r="CW77" s="121">
        <v>3012</v>
      </c>
      <c r="CX77" s="57">
        <v>1385</v>
      </c>
      <c r="CY77" s="59" t="s">
        <v>51</v>
      </c>
      <c r="CZ77" s="121">
        <v>1420</v>
      </c>
      <c r="DA77" s="57">
        <v>743</v>
      </c>
      <c r="DB77" s="121">
        <v>0</v>
      </c>
      <c r="DC77" s="57">
        <v>259</v>
      </c>
      <c r="DD77" s="121">
        <v>127</v>
      </c>
      <c r="DE77" s="57">
        <v>140</v>
      </c>
      <c r="DF77" s="121">
        <v>892</v>
      </c>
      <c r="DG77" s="57">
        <v>670</v>
      </c>
      <c r="DH77" s="121">
        <v>0</v>
      </c>
      <c r="DI77" s="57">
        <v>259</v>
      </c>
      <c r="DJ77" s="59" t="s">
        <v>51</v>
      </c>
      <c r="DK77" s="121">
        <v>935</v>
      </c>
      <c r="DL77" s="57">
        <v>946</v>
      </c>
      <c r="DM77" s="121">
        <v>67900</v>
      </c>
      <c r="DN77" s="57">
        <v>5757</v>
      </c>
    </row>
    <row r="78" spans="1:118" x14ac:dyDescent="0.2">
      <c r="A78" s="6" t="s">
        <v>54</v>
      </c>
      <c r="B78" s="6"/>
      <c r="C78" s="6"/>
      <c r="D78" s="6"/>
      <c r="E78" s="7"/>
      <c r="F78" s="8"/>
      <c r="G78" s="7"/>
      <c r="H78" s="8"/>
      <c r="I78" s="7"/>
      <c r="J78" s="8"/>
      <c r="K78" s="7"/>
      <c r="L78" s="8"/>
      <c r="M78" s="7"/>
      <c r="N78" s="8"/>
      <c r="O78" s="6" t="s">
        <v>54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6" t="s">
        <v>54</v>
      </c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6" t="s">
        <v>54</v>
      </c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6" t="s">
        <v>54</v>
      </c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6" t="s">
        <v>54</v>
      </c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6" t="s">
        <v>54</v>
      </c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6" t="s">
        <v>54</v>
      </c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6" t="s">
        <v>54</v>
      </c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6" t="s">
        <v>54</v>
      </c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6" t="s">
        <v>54</v>
      </c>
      <c r="DK78" s="7"/>
      <c r="DL78" s="7"/>
    </row>
    <row r="79" spans="1:118" x14ac:dyDescent="0.2">
      <c r="A79" s="61" t="s">
        <v>55</v>
      </c>
      <c r="B79" s="61"/>
      <c r="C79" s="61"/>
      <c r="D79" s="61"/>
      <c r="E79" s="7"/>
      <c r="F79" s="8"/>
      <c r="G79" s="7"/>
      <c r="H79" s="8"/>
      <c r="I79" s="7"/>
      <c r="J79" s="8"/>
      <c r="K79" s="7"/>
      <c r="L79" s="8"/>
      <c r="M79" s="7"/>
      <c r="N79" s="8"/>
      <c r="O79" s="61" t="s">
        <v>55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61" t="s">
        <v>55</v>
      </c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61" t="s">
        <v>55</v>
      </c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61" t="s">
        <v>55</v>
      </c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61" t="s">
        <v>55</v>
      </c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61" t="s">
        <v>55</v>
      </c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61" t="s">
        <v>55</v>
      </c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61" t="s">
        <v>55</v>
      </c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61" t="s">
        <v>55</v>
      </c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61" t="s">
        <v>55</v>
      </c>
      <c r="DK79" s="7"/>
      <c r="DL79" s="7"/>
    </row>
    <row r="80" spans="1:118" x14ac:dyDescent="0.2">
      <c r="A80" s="46" t="s">
        <v>134</v>
      </c>
      <c r="O80" s="46" t="s">
        <v>134</v>
      </c>
      <c r="Z80" s="46" t="s">
        <v>134</v>
      </c>
      <c r="AK80" s="46" t="s">
        <v>134</v>
      </c>
      <c r="AV80" s="46" t="s">
        <v>134</v>
      </c>
      <c r="BG80" s="46" t="s">
        <v>134</v>
      </c>
      <c r="BR80" s="46" t="s">
        <v>134</v>
      </c>
      <c r="CC80" s="46" t="s">
        <v>134</v>
      </c>
      <c r="CN80" s="46" t="s">
        <v>134</v>
      </c>
      <c r="CY80" s="46" t="s">
        <v>134</v>
      </c>
      <c r="DJ80" s="46" t="s">
        <v>134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A80"/>
  <sheetViews>
    <sheetView topLeftCell="B1" workbookViewId="0">
      <selection activeCell="A27" sqref="A27"/>
    </sheetView>
  </sheetViews>
  <sheetFormatPr defaultRowHeight="12.75" x14ac:dyDescent="0.2"/>
  <cols>
    <col min="1" max="4" width="19.85546875" style="46" customWidth="1"/>
    <col min="5" max="5" width="10" style="46" customWidth="1"/>
    <col min="6" max="6" width="10" style="47" customWidth="1"/>
    <col min="7" max="7" width="10" style="46" customWidth="1"/>
    <col min="8" max="8" width="10" style="47" customWidth="1"/>
    <col min="9" max="9" width="10" style="46" customWidth="1"/>
    <col min="10" max="10" width="10" style="47" customWidth="1"/>
    <col min="11" max="11" width="10" style="46" customWidth="1"/>
    <col min="12" max="12" width="10" style="47" customWidth="1"/>
    <col min="13" max="13" width="10" style="46" customWidth="1"/>
    <col min="14" max="14" width="10" style="47" customWidth="1"/>
    <col min="15" max="15" width="19.85546875" style="46" customWidth="1"/>
    <col min="16" max="25" width="10" style="46" customWidth="1"/>
    <col min="26" max="26" width="19.85546875" style="46" customWidth="1"/>
    <col min="27" max="36" width="10" style="46" customWidth="1"/>
    <col min="37" max="37" width="19.85546875" style="46" customWidth="1"/>
    <col min="38" max="47" width="10" style="46" customWidth="1"/>
    <col min="48" max="48" width="19.85546875" style="46" customWidth="1"/>
    <col min="49" max="58" width="10" style="46" customWidth="1"/>
    <col min="59" max="59" width="19.85546875" style="46" customWidth="1"/>
    <col min="60" max="69" width="10" style="46" customWidth="1"/>
    <col min="70" max="70" width="19.85546875" style="46" customWidth="1"/>
    <col min="71" max="80" width="10" style="46" customWidth="1"/>
    <col min="81" max="81" width="19.85546875" style="46" customWidth="1"/>
    <col min="82" max="91" width="10" style="46" customWidth="1"/>
    <col min="92" max="92" width="19.85546875" style="46" customWidth="1"/>
    <col min="93" max="102" width="10" style="46" customWidth="1"/>
    <col min="103" max="103" width="19.85546875" style="46" customWidth="1"/>
    <col min="104" max="113" width="10" style="46" customWidth="1"/>
    <col min="114" max="114" width="19.85546875" style="46" customWidth="1"/>
    <col min="115" max="118" width="10" style="46" customWidth="1"/>
    <col min="119" max="259" width="9.140625" style="46"/>
    <col min="260" max="260" width="19.85546875" style="46" customWidth="1"/>
    <col min="261" max="270" width="10" style="46" customWidth="1"/>
    <col min="271" max="271" width="19.85546875" style="46" customWidth="1"/>
    <col min="272" max="281" width="10" style="46" customWidth="1"/>
    <col min="282" max="282" width="19.85546875" style="46" customWidth="1"/>
    <col min="283" max="292" width="10" style="46" customWidth="1"/>
    <col min="293" max="293" width="19.85546875" style="46" customWidth="1"/>
    <col min="294" max="303" width="10" style="46" customWidth="1"/>
    <col min="304" max="304" width="19.85546875" style="46" customWidth="1"/>
    <col min="305" max="314" width="10" style="46" customWidth="1"/>
    <col min="315" max="315" width="19.85546875" style="46" customWidth="1"/>
    <col min="316" max="325" width="10" style="46" customWidth="1"/>
    <col min="326" max="326" width="19.85546875" style="46" customWidth="1"/>
    <col min="327" max="336" width="10" style="46" customWidth="1"/>
    <col min="337" max="337" width="19.85546875" style="46" customWidth="1"/>
    <col min="338" max="347" width="10" style="46" customWidth="1"/>
    <col min="348" max="348" width="19.85546875" style="46" customWidth="1"/>
    <col min="349" max="358" width="10" style="46" customWidth="1"/>
    <col min="359" max="359" width="19.85546875" style="46" customWidth="1"/>
    <col min="360" max="369" width="10" style="46" customWidth="1"/>
    <col min="370" max="370" width="19.85546875" style="46" customWidth="1"/>
    <col min="371" max="374" width="10" style="46" customWidth="1"/>
    <col min="375" max="515" width="9.140625" style="46"/>
    <col min="516" max="516" width="19.85546875" style="46" customWidth="1"/>
    <col min="517" max="526" width="10" style="46" customWidth="1"/>
    <col min="527" max="527" width="19.85546875" style="46" customWidth="1"/>
    <col min="528" max="537" width="10" style="46" customWidth="1"/>
    <col min="538" max="538" width="19.85546875" style="46" customWidth="1"/>
    <col min="539" max="548" width="10" style="46" customWidth="1"/>
    <col min="549" max="549" width="19.85546875" style="46" customWidth="1"/>
    <col min="550" max="559" width="10" style="46" customWidth="1"/>
    <col min="560" max="560" width="19.85546875" style="46" customWidth="1"/>
    <col min="561" max="570" width="10" style="46" customWidth="1"/>
    <col min="571" max="571" width="19.85546875" style="46" customWidth="1"/>
    <col min="572" max="581" width="10" style="46" customWidth="1"/>
    <col min="582" max="582" width="19.85546875" style="46" customWidth="1"/>
    <col min="583" max="592" width="10" style="46" customWidth="1"/>
    <col min="593" max="593" width="19.85546875" style="46" customWidth="1"/>
    <col min="594" max="603" width="10" style="46" customWidth="1"/>
    <col min="604" max="604" width="19.85546875" style="46" customWidth="1"/>
    <col min="605" max="614" width="10" style="46" customWidth="1"/>
    <col min="615" max="615" width="19.85546875" style="46" customWidth="1"/>
    <col min="616" max="625" width="10" style="46" customWidth="1"/>
    <col min="626" max="626" width="19.85546875" style="46" customWidth="1"/>
    <col min="627" max="630" width="10" style="46" customWidth="1"/>
    <col min="631" max="771" width="9.140625" style="46"/>
    <col min="772" max="772" width="19.85546875" style="46" customWidth="1"/>
    <col min="773" max="782" width="10" style="46" customWidth="1"/>
    <col min="783" max="783" width="19.85546875" style="46" customWidth="1"/>
    <col min="784" max="793" width="10" style="46" customWidth="1"/>
    <col min="794" max="794" width="19.85546875" style="46" customWidth="1"/>
    <col min="795" max="804" width="10" style="46" customWidth="1"/>
    <col min="805" max="805" width="19.85546875" style="46" customWidth="1"/>
    <col min="806" max="815" width="10" style="46" customWidth="1"/>
    <col min="816" max="816" width="19.85546875" style="46" customWidth="1"/>
    <col min="817" max="826" width="10" style="46" customWidth="1"/>
    <col min="827" max="827" width="19.85546875" style="46" customWidth="1"/>
    <col min="828" max="837" width="10" style="46" customWidth="1"/>
    <col min="838" max="838" width="19.85546875" style="46" customWidth="1"/>
    <col min="839" max="848" width="10" style="46" customWidth="1"/>
    <col min="849" max="849" width="19.85546875" style="46" customWidth="1"/>
    <col min="850" max="859" width="10" style="46" customWidth="1"/>
    <col min="860" max="860" width="19.85546875" style="46" customWidth="1"/>
    <col min="861" max="870" width="10" style="46" customWidth="1"/>
    <col min="871" max="871" width="19.85546875" style="46" customWidth="1"/>
    <col min="872" max="881" width="10" style="46" customWidth="1"/>
    <col min="882" max="882" width="19.85546875" style="46" customWidth="1"/>
    <col min="883" max="886" width="10" style="46" customWidth="1"/>
    <col min="887" max="1027" width="9.140625" style="46"/>
    <col min="1028" max="1028" width="19.85546875" style="46" customWidth="1"/>
    <col min="1029" max="1038" width="10" style="46" customWidth="1"/>
    <col min="1039" max="1039" width="19.85546875" style="46" customWidth="1"/>
    <col min="1040" max="1049" width="10" style="46" customWidth="1"/>
    <col min="1050" max="1050" width="19.85546875" style="46" customWidth="1"/>
    <col min="1051" max="1060" width="10" style="46" customWidth="1"/>
    <col min="1061" max="1061" width="19.85546875" style="46" customWidth="1"/>
    <col min="1062" max="1071" width="10" style="46" customWidth="1"/>
    <col min="1072" max="1072" width="19.85546875" style="46" customWidth="1"/>
    <col min="1073" max="1082" width="10" style="46" customWidth="1"/>
    <col min="1083" max="1083" width="19.85546875" style="46" customWidth="1"/>
    <col min="1084" max="1093" width="10" style="46" customWidth="1"/>
    <col min="1094" max="1094" width="19.85546875" style="46" customWidth="1"/>
    <col min="1095" max="1104" width="10" style="46" customWidth="1"/>
    <col min="1105" max="1105" width="19.85546875" style="46" customWidth="1"/>
    <col min="1106" max="1115" width="10" style="46" customWidth="1"/>
    <col min="1116" max="1116" width="19.85546875" style="46" customWidth="1"/>
    <col min="1117" max="1126" width="10" style="46" customWidth="1"/>
    <col min="1127" max="1127" width="19.85546875" style="46" customWidth="1"/>
    <col min="1128" max="1137" width="10" style="46" customWidth="1"/>
    <col min="1138" max="1138" width="19.85546875" style="46" customWidth="1"/>
    <col min="1139" max="1142" width="10" style="46" customWidth="1"/>
    <col min="1143" max="1283" width="9.140625" style="46"/>
    <col min="1284" max="1284" width="19.85546875" style="46" customWidth="1"/>
    <col min="1285" max="1294" width="10" style="46" customWidth="1"/>
    <col min="1295" max="1295" width="19.85546875" style="46" customWidth="1"/>
    <col min="1296" max="1305" width="10" style="46" customWidth="1"/>
    <col min="1306" max="1306" width="19.85546875" style="46" customWidth="1"/>
    <col min="1307" max="1316" width="10" style="46" customWidth="1"/>
    <col min="1317" max="1317" width="19.85546875" style="46" customWidth="1"/>
    <col min="1318" max="1327" width="10" style="46" customWidth="1"/>
    <col min="1328" max="1328" width="19.85546875" style="46" customWidth="1"/>
    <col min="1329" max="1338" width="10" style="46" customWidth="1"/>
    <col min="1339" max="1339" width="19.85546875" style="46" customWidth="1"/>
    <col min="1340" max="1349" width="10" style="46" customWidth="1"/>
    <col min="1350" max="1350" width="19.85546875" style="46" customWidth="1"/>
    <col min="1351" max="1360" width="10" style="46" customWidth="1"/>
    <col min="1361" max="1361" width="19.85546875" style="46" customWidth="1"/>
    <col min="1362" max="1371" width="10" style="46" customWidth="1"/>
    <col min="1372" max="1372" width="19.85546875" style="46" customWidth="1"/>
    <col min="1373" max="1382" width="10" style="46" customWidth="1"/>
    <col min="1383" max="1383" width="19.85546875" style="46" customWidth="1"/>
    <col min="1384" max="1393" width="10" style="46" customWidth="1"/>
    <col min="1394" max="1394" width="19.85546875" style="46" customWidth="1"/>
    <col min="1395" max="1398" width="10" style="46" customWidth="1"/>
    <col min="1399" max="1539" width="9.140625" style="46"/>
    <col min="1540" max="1540" width="19.85546875" style="46" customWidth="1"/>
    <col min="1541" max="1550" width="10" style="46" customWidth="1"/>
    <col min="1551" max="1551" width="19.85546875" style="46" customWidth="1"/>
    <col min="1552" max="1561" width="10" style="46" customWidth="1"/>
    <col min="1562" max="1562" width="19.85546875" style="46" customWidth="1"/>
    <col min="1563" max="1572" width="10" style="46" customWidth="1"/>
    <col min="1573" max="1573" width="19.85546875" style="46" customWidth="1"/>
    <col min="1574" max="1583" width="10" style="46" customWidth="1"/>
    <col min="1584" max="1584" width="19.85546875" style="46" customWidth="1"/>
    <col min="1585" max="1594" width="10" style="46" customWidth="1"/>
    <col min="1595" max="1595" width="19.85546875" style="46" customWidth="1"/>
    <col min="1596" max="1605" width="10" style="46" customWidth="1"/>
    <col min="1606" max="1606" width="19.85546875" style="46" customWidth="1"/>
    <col min="1607" max="1616" width="10" style="46" customWidth="1"/>
    <col min="1617" max="1617" width="19.85546875" style="46" customWidth="1"/>
    <col min="1618" max="1627" width="10" style="46" customWidth="1"/>
    <col min="1628" max="1628" width="19.85546875" style="46" customWidth="1"/>
    <col min="1629" max="1638" width="10" style="46" customWidth="1"/>
    <col min="1639" max="1639" width="19.85546875" style="46" customWidth="1"/>
    <col min="1640" max="1649" width="10" style="46" customWidth="1"/>
    <col min="1650" max="1650" width="19.85546875" style="46" customWidth="1"/>
    <col min="1651" max="1654" width="10" style="46" customWidth="1"/>
    <col min="1655" max="1795" width="9.140625" style="46"/>
    <col min="1796" max="1796" width="19.85546875" style="46" customWidth="1"/>
    <col min="1797" max="1806" width="10" style="46" customWidth="1"/>
    <col min="1807" max="1807" width="19.85546875" style="46" customWidth="1"/>
    <col min="1808" max="1817" width="10" style="46" customWidth="1"/>
    <col min="1818" max="1818" width="19.85546875" style="46" customWidth="1"/>
    <col min="1819" max="1828" width="10" style="46" customWidth="1"/>
    <col min="1829" max="1829" width="19.85546875" style="46" customWidth="1"/>
    <col min="1830" max="1839" width="10" style="46" customWidth="1"/>
    <col min="1840" max="1840" width="19.85546875" style="46" customWidth="1"/>
    <col min="1841" max="1850" width="10" style="46" customWidth="1"/>
    <col min="1851" max="1851" width="19.85546875" style="46" customWidth="1"/>
    <col min="1852" max="1861" width="10" style="46" customWidth="1"/>
    <col min="1862" max="1862" width="19.85546875" style="46" customWidth="1"/>
    <col min="1863" max="1872" width="10" style="46" customWidth="1"/>
    <col min="1873" max="1873" width="19.85546875" style="46" customWidth="1"/>
    <col min="1874" max="1883" width="10" style="46" customWidth="1"/>
    <col min="1884" max="1884" width="19.85546875" style="46" customWidth="1"/>
    <col min="1885" max="1894" width="10" style="46" customWidth="1"/>
    <col min="1895" max="1895" width="19.85546875" style="46" customWidth="1"/>
    <col min="1896" max="1905" width="10" style="46" customWidth="1"/>
    <col min="1906" max="1906" width="19.85546875" style="46" customWidth="1"/>
    <col min="1907" max="1910" width="10" style="46" customWidth="1"/>
    <col min="1911" max="2051" width="9.140625" style="46"/>
    <col min="2052" max="2052" width="19.85546875" style="46" customWidth="1"/>
    <col min="2053" max="2062" width="10" style="46" customWidth="1"/>
    <col min="2063" max="2063" width="19.85546875" style="46" customWidth="1"/>
    <col min="2064" max="2073" width="10" style="46" customWidth="1"/>
    <col min="2074" max="2074" width="19.85546875" style="46" customWidth="1"/>
    <col min="2075" max="2084" width="10" style="46" customWidth="1"/>
    <col min="2085" max="2085" width="19.85546875" style="46" customWidth="1"/>
    <col min="2086" max="2095" width="10" style="46" customWidth="1"/>
    <col min="2096" max="2096" width="19.85546875" style="46" customWidth="1"/>
    <col min="2097" max="2106" width="10" style="46" customWidth="1"/>
    <col min="2107" max="2107" width="19.85546875" style="46" customWidth="1"/>
    <col min="2108" max="2117" width="10" style="46" customWidth="1"/>
    <col min="2118" max="2118" width="19.85546875" style="46" customWidth="1"/>
    <col min="2119" max="2128" width="10" style="46" customWidth="1"/>
    <col min="2129" max="2129" width="19.85546875" style="46" customWidth="1"/>
    <col min="2130" max="2139" width="10" style="46" customWidth="1"/>
    <col min="2140" max="2140" width="19.85546875" style="46" customWidth="1"/>
    <col min="2141" max="2150" width="10" style="46" customWidth="1"/>
    <col min="2151" max="2151" width="19.85546875" style="46" customWidth="1"/>
    <col min="2152" max="2161" width="10" style="46" customWidth="1"/>
    <col min="2162" max="2162" width="19.85546875" style="46" customWidth="1"/>
    <col min="2163" max="2166" width="10" style="46" customWidth="1"/>
    <col min="2167" max="2307" width="9.140625" style="46"/>
    <col min="2308" max="2308" width="19.85546875" style="46" customWidth="1"/>
    <col min="2309" max="2318" width="10" style="46" customWidth="1"/>
    <col min="2319" max="2319" width="19.85546875" style="46" customWidth="1"/>
    <col min="2320" max="2329" width="10" style="46" customWidth="1"/>
    <col min="2330" max="2330" width="19.85546875" style="46" customWidth="1"/>
    <col min="2331" max="2340" width="10" style="46" customWidth="1"/>
    <col min="2341" max="2341" width="19.85546875" style="46" customWidth="1"/>
    <col min="2342" max="2351" width="10" style="46" customWidth="1"/>
    <col min="2352" max="2352" width="19.85546875" style="46" customWidth="1"/>
    <col min="2353" max="2362" width="10" style="46" customWidth="1"/>
    <col min="2363" max="2363" width="19.85546875" style="46" customWidth="1"/>
    <col min="2364" max="2373" width="10" style="46" customWidth="1"/>
    <col min="2374" max="2374" width="19.85546875" style="46" customWidth="1"/>
    <col min="2375" max="2384" width="10" style="46" customWidth="1"/>
    <col min="2385" max="2385" width="19.85546875" style="46" customWidth="1"/>
    <col min="2386" max="2395" width="10" style="46" customWidth="1"/>
    <col min="2396" max="2396" width="19.85546875" style="46" customWidth="1"/>
    <col min="2397" max="2406" width="10" style="46" customWidth="1"/>
    <col min="2407" max="2407" width="19.85546875" style="46" customWidth="1"/>
    <col min="2408" max="2417" width="10" style="46" customWidth="1"/>
    <col min="2418" max="2418" width="19.85546875" style="46" customWidth="1"/>
    <col min="2419" max="2422" width="10" style="46" customWidth="1"/>
    <col min="2423" max="2563" width="9.140625" style="46"/>
    <col min="2564" max="2564" width="19.85546875" style="46" customWidth="1"/>
    <col min="2565" max="2574" width="10" style="46" customWidth="1"/>
    <col min="2575" max="2575" width="19.85546875" style="46" customWidth="1"/>
    <col min="2576" max="2585" width="10" style="46" customWidth="1"/>
    <col min="2586" max="2586" width="19.85546875" style="46" customWidth="1"/>
    <col min="2587" max="2596" width="10" style="46" customWidth="1"/>
    <col min="2597" max="2597" width="19.85546875" style="46" customWidth="1"/>
    <col min="2598" max="2607" width="10" style="46" customWidth="1"/>
    <col min="2608" max="2608" width="19.85546875" style="46" customWidth="1"/>
    <col min="2609" max="2618" width="10" style="46" customWidth="1"/>
    <col min="2619" max="2619" width="19.85546875" style="46" customWidth="1"/>
    <col min="2620" max="2629" width="10" style="46" customWidth="1"/>
    <col min="2630" max="2630" width="19.85546875" style="46" customWidth="1"/>
    <col min="2631" max="2640" width="10" style="46" customWidth="1"/>
    <col min="2641" max="2641" width="19.85546875" style="46" customWidth="1"/>
    <col min="2642" max="2651" width="10" style="46" customWidth="1"/>
    <col min="2652" max="2652" width="19.85546875" style="46" customWidth="1"/>
    <col min="2653" max="2662" width="10" style="46" customWidth="1"/>
    <col min="2663" max="2663" width="19.85546875" style="46" customWidth="1"/>
    <col min="2664" max="2673" width="10" style="46" customWidth="1"/>
    <col min="2674" max="2674" width="19.85546875" style="46" customWidth="1"/>
    <col min="2675" max="2678" width="10" style="46" customWidth="1"/>
    <col min="2679" max="2819" width="9.140625" style="46"/>
    <col min="2820" max="2820" width="19.85546875" style="46" customWidth="1"/>
    <col min="2821" max="2830" width="10" style="46" customWidth="1"/>
    <col min="2831" max="2831" width="19.85546875" style="46" customWidth="1"/>
    <col min="2832" max="2841" width="10" style="46" customWidth="1"/>
    <col min="2842" max="2842" width="19.85546875" style="46" customWidth="1"/>
    <col min="2843" max="2852" width="10" style="46" customWidth="1"/>
    <col min="2853" max="2853" width="19.85546875" style="46" customWidth="1"/>
    <col min="2854" max="2863" width="10" style="46" customWidth="1"/>
    <col min="2864" max="2864" width="19.85546875" style="46" customWidth="1"/>
    <col min="2865" max="2874" width="10" style="46" customWidth="1"/>
    <col min="2875" max="2875" width="19.85546875" style="46" customWidth="1"/>
    <col min="2876" max="2885" width="10" style="46" customWidth="1"/>
    <col min="2886" max="2886" width="19.85546875" style="46" customWidth="1"/>
    <col min="2887" max="2896" width="10" style="46" customWidth="1"/>
    <col min="2897" max="2897" width="19.85546875" style="46" customWidth="1"/>
    <col min="2898" max="2907" width="10" style="46" customWidth="1"/>
    <col min="2908" max="2908" width="19.85546875" style="46" customWidth="1"/>
    <col min="2909" max="2918" width="10" style="46" customWidth="1"/>
    <col min="2919" max="2919" width="19.85546875" style="46" customWidth="1"/>
    <col min="2920" max="2929" width="10" style="46" customWidth="1"/>
    <col min="2930" max="2930" width="19.85546875" style="46" customWidth="1"/>
    <col min="2931" max="2934" width="10" style="46" customWidth="1"/>
    <col min="2935" max="3075" width="9.140625" style="46"/>
    <col min="3076" max="3076" width="19.85546875" style="46" customWidth="1"/>
    <col min="3077" max="3086" width="10" style="46" customWidth="1"/>
    <col min="3087" max="3087" width="19.85546875" style="46" customWidth="1"/>
    <col min="3088" max="3097" width="10" style="46" customWidth="1"/>
    <col min="3098" max="3098" width="19.85546875" style="46" customWidth="1"/>
    <col min="3099" max="3108" width="10" style="46" customWidth="1"/>
    <col min="3109" max="3109" width="19.85546875" style="46" customWidth="1"/>
    <col min="3110" max="3119" width="10" style="46" customWidth="1"/>
    <col min="3120" max="3120" width="19.85546875" style="46" customWidth="1"/>
    <col min="3121" max="3130" width="10" style="46" customWidth="1"/>
    <col min="3131" max="3131" width="19.85546875" style="46" customWidth="1"/>
    <col min="3132" max="3141" width="10" style="46" customWidth="1"/>
    <col min="3142" max="3142" width="19.85546875" style="46" customWidth="1"/>
    <col min="3143" max="3152" width="10" style="46" customWidth="1"/>
    <col min="3153" max="3153" width="19.85546875" style="46" customWidth="1"/>
    <col min="3154" max="3163" width="10" style="46" customWidth="1"/>
    <col min="3164" max="3164" width="19.85546875" style="46" customWidth="1"/>
    <col min="3165" max="3174" width="10" style="46" customWidth="1"/>
    <col min="3175" max="3175" width="19.85546875" style="46" customWidth="1"/>
    <col min="3176" max="3185" width="10" style="46" customWidth="1"/>
    <col min="3186" max="3186" width="19.85546875" style="46" customWidth="1"/>
    <col min="3187" max="3190" width="10" style="46" customWidth="1"/>
    <col min="3191" max="3331" width="9.140625" style="46"/>
    <col min="3332" max="3332" width="19.85546875" style="46" customWidth="1"/>
    <col min="3333" max="3342" width="10" style="46" customWidth="1"/>
    <col min="3343" max="3343" width="19.85546875" style="46" customWidth="1"/>
    <col min="3344" max="3353" width="10" style="46" customWidth="1"/>
    <col min="3354" max="3354" width="19.85546875" style="46" customWidth="1"/>
    <col min="3355" max="3364" width="10" style="46" customWidth="1"/>
    <col min="3365" max="3365" width="19.85546875" style="46" customWidth="1"/>
    <col min="3366" max="3375" width="10" style="46" customWidth="1"/>
    <col min="3376" max="3376" width="19.85546875" style="46" customWidth="1"/>
    <col min="3377" max="3386" width="10" style="46" customWidth="1"/>
    <col min="3387" max="3387" width="19.85546875" style="46" customWidth="1"/>
    <col min="3388" max="3397" width="10" style="46" customWidth="1"/>
    <col min="3398" max="3398" width="19.85546875" style="46" customWidth="1"/>
    <col min="3399" max="3408" width="10" style="46" customWidth="1"/>
    <col min="3409" max="3409" width="19.85546875" style="46" customWidth="1"/>
    <col min="3410" max="3419" width="10" style="46" customWidth="1"/>
    <col min="3420" max="3420" width="19.85546875" style="46" customWidth="1"/>
    <col min="3421" max="3430" width="10" style="46" customWidth="1"/>
    <col min="3431" max="3431" width="19.85546875" style="46" customWidth="1"/>
    <col min="3432" max="3441" width="10" style="46" customWidth="1"/>
    <col min="3442" max="3442" width="19.85546875" style="46" customWidth="1"/>
    <col min="3443" max="3446" width="10" style="46" customWidth="1"/>
    <col min="3447" max="3587" width="9.140625" style="46"/>
    <col min="3588" max="3588" width="19.85546875" style="46" customWidth="1"/>
    <col min="3589" max="3598" width="10" style="46" customWidth="1"/>
    <col min="3599" max="3599" width="19.85546875" style="46" customWidth="1"/>
    <col min="3600" max="3609" width="10" style="46" customWidth="1"/>
    <col min="3610" max="3610" width="19.85546875" style="46" customWidth="1"/>
    <col min="3611" max="3620" width="10" style="46" customWidth="1"/>
    <col min="3621" max="3621" width="19.85546875" style="46" customWidth="1"/>
    <col min="3622" max="3631" width="10" style="46" customWidth="1"/>
    <col min="3632" max="3632" width="19.85546875" style="46" customWidth="1"/>
    <col min="3633" max="3642" width="10" style="46" customWidth="1"/>
    <col min="3643" max="3643" width="19.85546875" style="46" customWidth="1"/>
    <col min="3644" max="3653" width="10" style="46" customWidth="1"/>
    <col min="3654" max="3654" width="19.85546875" style="46" customWidth="1"/>
    <col min="3655" max="3664" width="10" style="46" customWidth="1"/>
    <col min="3665" max="3665" width="19.85546875" style="46" customWidth="1"/>
    <col min="3666" max="3675" width="10" style="46" customWidth="1"/>
    <col min="3676" max="3676" width="19.85546875" style="46" customWidth="1"/>
    <col min="3677" max="3686" width="10" style="46" customWidth="1"/>
    <col min="3687" max="3687" width="19.85546875" style="46" customWidth="1"/>
    <col min="3688" max="3697" width="10" style="46" customWidth="1"/>
    <col min="3698" max="3698" width="19.85546875" style="46" customWidth="1"/>
    <col min="3699" max="3702" width="10" style="46" customWidth="1"/>
    <col min="3703" max="3843" width="9.140625" style="46"/>
    <col min="3844" max="3844" width="19.85546875" style="46" customWidth="1"/>
    <col min="3845" max="3854" width="10" style="46" customWidth="1"/>
    <col min="3855" max="3855" width="19.85546875" style="46" customWidth="1"/>
    <col min="3856" max="3865" width="10" style="46" customWidth="1"/>
    <col min="3866" max="3866" width="19.85546875" style="46" customWidth="1"/>
    <col min="3867" max="3876" width="10" style="46" customWidth="1"/>
    <col min="3877" max="3877" width="19.85546875" style="46" customWidth="1"/>
    <col min="3878" max="3887" width="10" style="46" customWidth="1"/>
    <col min="3888" max="3888" width="19.85546875" style="46" customWidth="1"/>
    <col min="3889" max="3898" width="10" style="46" customWidth="1"/>
    <col min="3899" max="3899" width="19.85546875" style="46" customWidth="1"/>
    <col min="3900" max="3909" width="10" style="46" customWidth="1"/>
    <col min="3910" max="3910" width="19.85546875" style="46" customWidth="1"/>
    <col min="3911" max="3920" width="10" style="46" customWidth="1"/>
    <col min="3921" max="3921" width="19.85546875" style="46" customWidth="1"/>
    <col min="3922" max="3931" width="10" style="46" customWidth="1"/>
    <col min="3932" max="3932" width="19.85546875" style="46" customWidth="1"/>
    <col min="3933" max="3942" width="10" style="46" customWidth="1"/>
    <col min="3943" max="3943" width="19.85546875" style="46" customWidth="1"/>
    <col min="3944" max="3953" width="10" style="46" customWidth="1"/>
    <col min="3954" max="3954" width="19.85546875" style="46" customWidth="1"/>
    <col min="3955" max="3958" width="10" style="46" customWidth="1"/>
    <col min="3959" max="4099" width="9.140625" style="46"/>
    <col min="4100" max="4100" width="19.85546875" style="46" customWidth="1"/>
    <col min="4101" max="4110" width="10" style="46" customWidth="1"/>
    <col min="4111" max="4111" width="19.85546875" style="46" customWidth="1"/>
    <col min="4112" max="4121" width="10" style="46" customWidth="1"/>
    <col min="4122" max="4122" width="19.85546875" style="46" customWidth="1"/>
    <col min="4123" max="4132" width="10" style="46" customWidth="1"/>
    <col min="4133" max="4133" width="19.85546875" style="46" customWidth="1"/>
    <col min="4134" max="4143" width="10" style="46" customWidth="1"/>
    <col min="4144" max="4144" width="19.85546875" style="46" customWidth="1"/>
    <col min="4145" max="4154" width="10" style="46" customWidth="1"/>
    <col min="4155" max="4155" width="19.85546875" style="46" customWidth="1"/>
    <col min="4156" max="4165" width="10" style="46" customWidth="1"/>
    <col min="4166" max="4166" width="19.85546875" style="46" customWidth="1"/>
    <col min="4167" max="4176" width="10" style="46" customWidth="1"/>
    <col min="4177" max="4177" width="19.85546875" style="46" customWidth="1"/>
    <col min="4178" max="4187" width="10" style="46" customWidth="1"/>
    <col min="4188" max="4188" width="19.85546875" style="46" customWidth="1"/>
    <col min="4189" max="4198" width="10" style="46" customWidth="1"/>
    <col min="4199" max="4199" width="19.85546875" style="46" customWidth="1"/>
    <col min="4200" max="4209" width="10" style="46" customWidth="1"/>
    <col min="4210" max="4210" width="19.85546875" style="46" customWidth="1"/>
    <col min="4211" max="4214" width="10" style="46" customWidth="1"/>
    <col min="4215" max="4355" width="9.140625" style="46"/>
    <col min="4356" max="4356" width="19.85546875" style="46" customWidth="1"/>
    <col min="4357" max="4366" width="10" style="46" customWidth="1"/>
    <col min="4367" max="4367" width="19.85546875" style="46" customWidth="1"/>
    <col min="4368" max="4377" width="10" style="46" customWidth="1"/>
    <col min="4378" max="4378" width="19.85546875" style="46" customWidth="1"/>
    <col min="4379" max="4388" width="10" style="46" customWidth="1"/>
    <col min="4389" max="4389" width="19.85546875" style="46" customWidth="1"/>
    <col min="4390" max="4399" width="10" style="46" customWidth="1"/>
    <col min="4400" max="4400" width="19.85546875" style="46" customWidth="1"/>
    <col min="4401" max="4410" width="10" style="46" customWidth="1"/>
    <col min="4411" max="4411" width="19.85546875" style="46" customWidth="1"/>
    <col min="4412" max="4421" width="10" style="46" customWidth="1"/>
    <col min="4422" max="4422" width="19.85546875" style="46" customWidth="1"/>
    <col min="4423" max="4432" width="10" style="46" customWidth="1"/>
    <col min="4433" max="4433" width="19.85546875" style="46" customWidth="1"/>
    <col min="4434" max="4443" width="10" style="46" customWidth="1"/>
    <col min="4444" max="4444" width="19.85546875" style="46" customWidth="1"/>
    <col min="4445" max="4454" width="10" style="46" customWidth="1"/>
    <col min="4455" max="4455" width="19.85546875" style="46" customWidth="1"/>
    <col min="4456" max="4465" width="10" style="46" customWidth="1"/>
    <col min="4466" max="4466" width="19.85546875" style="46" customWidth="1"/>
    <col min="4467" max="4470" width="10" style="46" customWidth="1"/>
    <col min="4471" max="4611" width="9.140625" style="46"/>
    <col min="4612" max="4612" width="19.85546875" style="46" customWidth="1"/>
    <col min="4613" max="4622" width="10" style="46" customWidth="1"/>
    <col min="4623" max="4623" width="19.85546875" style="46" customWidth="1"/>
    <col min="4624" max="4633" width="10" style="46" customWidth="1"/>
    <col min="4634" max="4634" width="19.85546875" style="46" customWidth="1"/>
    <col min="4635" max="4644" width="10" style="46" customWidth="1"/>
    <col min="4645" max="4645" width="19.85546875" style="46" customWidth="1"/>
    <col min="4646" max="4655" width="10" style="46" customWidth="1"/>
    <col min="4656" max="4656" width="19.85546875" style="46" customWidth="1"/>
    <col min="4657" max="4666" width="10" style="46" customWidth="1"/>
    <col min="4667" max="4667" width="19.85546875" style="46" customWidth="1"/>
    <col min="4668" max="4677" width="10" style="46" customWidth="1"/>
    <col min="4678" max="4678" width="19.85546875" style="46" customWidth="1"/>
    <col min="4679" max="4688" width="10" style="46" customWidth="1"/>
    <col min="4689" max="4689" width="19.85546875" style="46" customWidth="1"/>
    <col min="4690" max="4699" width="10" style="46" customWidth="1"/>
    <col min="4700" max="4700" width="19.85546875" style="46" customWidth="1"/>
    <col min="4701" max="4710" width="10" style="46" customWidth="1"/>
    <col min="4711" max="4711" width="19.85546875" style="46" customWidth="1"/>
    <col min="4712" max="4721" width="10" style="46" customWidth="1"/>
    <col min="4722" max="4722" width="19.85546875" style="46" customWidth="1"/>
    <col min="4723" max="4726" width="10" style="46" customWidth="1"/>
    <col min="4727" max="4867" width="9.140625" style="46"/>
    <col min="4868" max="4868" width="19.85546875" style="46" customWidth="1"/>
    <col min="4869" max="4878" width="10" style="46" customWidth="1"/>
    <col min="4879" max="4879" width="19.85546875" style="46" customWidth="1"/>
    <col min="4880" max="4889" width="10" style="46" customWidth="1"/>
    <col min="4890" max="4890" width="19.85546875" style="46" customWidth="1"/>
    <col min="4891" max="4900" width="10" style="46" customWidth="1"/>
    <col min="4901" max="4901" width="19.85546875" style="46" customWidth="1"/>
    <col min="4902" max="4911" width="10" style="46" customWidth="1"/>
    <col min="4912" max="4912" width="19.85546875" style="46" customWidth="1"/>
    <col min="4913" max="4922" width="10" style="46" customWidth="1"/>
    <col min="4923" max="4923" width="19.85546875" style="46" customWidth="1"/>
    <col min="4924" max="4933" width="10" style="46" customWidth="1"/>
    <col min="4934" max="4934" width="19.85546875" style="46" customWidth="1"/>
    <col min="4935" max="4944" width="10" style="46" customWidth="1"/>
    <col min="4945" max="4945" width="19.85546875" style="46" customWidth="1"/>
    <col min="4946" max="4955" width="10" style="46" customWidth="1"/>
    <col min="4956" max="4956" width="19.85546875" style="46" customWidth="1"/>
    <col min="4957" max="4966" width="10" style="46" customWidth="1"/>
    <col min="4967" max="4967" width="19.85546875" style="46" customWidth="1"/>
    <col min="4968" max="4977" width="10" style="46" customWidth="1"/>
    <col min="4978" max="4978" width="19.85546875" style="46" customWidth="1"/>
    <col min="4979" max="4982" width="10" style="46" customWidth="1"/>
    <col min="4983" max="5123" width="9.140625" style="46"/>
    <col min="5124" max="5124" width="19.85546875" style="46" customWidth="1"/>
    <col min="5125" max="5134" width="10" style="46" customWidth="1"/>
    <col min="5135" max="5135" width="19.85546875" style="46" customWidth="1"/>
    <col min="5136" max="5145" width="10" style="46" customWidth="1"/>
    <col min="5146" max="5146" width="19.85546875" style="46" customWidth="1"/>
    <col min="5147" max="5156" width="10" style="46" customWidth="1"/>
    <col min="5157" max="5157" width="19.85546875" style="46" customWidth="1"/>
    <col min="5158" max="5167" width="10" style="46" customWidth="1"/>
    <col min="5168" max="5168" width="19.85546875" style="46" customWidth="1"/>
    <col min="5169" max="5178" width="10" style="46" customWidth="1"/>
    <col min="5179" max="5179" width="19.85546875" style="46" customWidth="1"/>
    <col min="5180" max="5189" width="10" style="46" customWidth="1"/>
    <col min="5190" max="5190" width="19.85546875" style="46" customWidth="1"/>
    <col min="5191" max="5200" width="10" style="46" customWidth="1"/>
    <col min="5201" max="5201" width="19.85546875" style="46" customWidth="1"/>
    <col min="5202" max="5211" width="10" style="46" customWidth="1"/>
    <col min="5212" max="5212" width="19.85546875" style="46" customWidth="1"/>
    <col min="5213" max="5222" width="10" style="46" customWidth="1"/>
    <col min="5223" max="5223" width="19.85546875" style="46" customWidth="1"/>
    <col min="5224" max="5233" width="10" style="46" customWidth="1"/>
    <col min="5234" max="5234" width="19.85546875" style="46" customWidth="1"/>
    <col min="5235" max="5238" width="10" style="46" customWidth="1"/>
    <col min="5239" max="5379" width="9.140625" style="46"/>
    <col min="5380" max="5380" width="19.85546875" style="46" customWidth="1"/>
    <col min="5381" max="5390" width="10" style="46" customWidth="1"/>
    <col min="5391" max="5391" width="19.85546875" style="46" customWidth="1"/>
    <col min="5392" max="5401" width="10" style="46" customWidth="1"/>
    <col min="5402" max="5402" width="19.85546875" style="46" customWidth="1"/>
    <col min="5403" max="5412" width="10" style="46" customWidth="1"/>
    <col min="5413" max="5413" width="19.85546875" style="46" customWidth="1"/>
    <col min="5414" max="5423" width="10" style="46" customWidth="1"/>
    <col min="5424" max="5424" width="19.85546875" style="46" customWidth="1"/>
    <col min="5425" max="5434" width="10" style="46" customWidth="1"/>
    <col min="5435" max="5435" width="19.85546875" style="46" customWidth="1"/>
    <col min="5436" max="5445" width="10" style="46" customWidth="1"/>
    <col min="5446" max="5446" width="19.85546875" style="46" customWidth="1"/>
    <col min="5447" max="5456" width="10" style="46" customWidth="1"/>
    <col min="5457" max="5457" width="19.85546875" style="46" customWidth="1"/>
    <col min="5458" max="5467" width="10" style="46" customWidth="1"/>
    <col min="5468" max="5468" width="19.85546875" style="46" customWidth="1"/>
    <col min="5469" max="5478" width="10" style="46" customWidth="1"/>
    <col min="5479" max="5479" width="19.85546875" style="46" customWidth="1"/>
    <col min="5480" max="5489" width="10" style="46" customWidth="1"/>
    <col min="5490" max="5490" width="19.85546875" style="46" customWidth="1"/>
    <col min="5491" max="5494" width="10" style="46" customWidth="1"/>
    <col min="5495" max="5635" width="9.140625" style="46"/>
    <col min="5636" max="5636" width="19.85546875" style="46" customWidth="1"/>
    <col min="5637" max="5646" width="10" style="46" customWidth="1"/>
    <col min="5647" max="5647" width="19.85546875" style="46" customWidth="1"/>
    <col min="5648" max="5657" width="10" style="46" customWidth="1"/>
    <col min="5658" max="5658" width="19.85546875" style="46" customWidth="1"/>
    <col min="5659" max="5668" width="10" style="46" customWidth="1"/>
    <col min="5669" max="5669" width="19.85546875" style="46" customWidth="1"/>
    <col min="5670" max="5679" width="10" style="46" customWidth="1"/>
    <col min="5680" max="5680" width="19.85546875" style="46" customWidth="1"/>
    <col min="5681" max="5690" width="10" style="46" customWidth="1"/>
    <col min="5691" max="5691" width="19.85546875" style="46" customWidth="1"/>
    <col min="5692" max="5701" width="10" style="46" customWidth="1"/>
    <col min="5702" max="5702" width="19.85546875" style="46" customWidth="1"/>
    <col min="5703" max="5712" width="10" style="46" customWidth="1"/>
    <col min="5713" max="5713" width="19.85546875" style="46" customWidth="1"/>
    <col min="5714" max="5723" width="10" style="46" customWidth="1"/>
    <col min="5724" max="5724" width="19.85546875" style="46" customWidth="1"/>
    <col min="5725" max="5734" width="10" style="46" customWidth="1"/>
    <col min="5735" max="5735" width="19.85546875" style="46" customWidth="1"/>
    <col min="5736" max="5745" width="10" style="46" customWidth="1"/>
    <col min="5746" max="5746" width="19.85546875" style="46" customWidth="1"/>
    <col min="5747" max="5750" width="10" style="46" customWidth="1"/>
    <col min="5751" max="5891" width="9.140625" style="46"/>
    <col min="5892" max="5892" width="19.85546875" style="46" customWidth="1"/>
    <col min="5893" max="5902" width="10" style="46" customWidth="1"/>
    <col min="5903" max="5903" width="19.85546875" style="46" customWidth="1"/>
    <col min="5904" max="5913" width="10" style="46" customWidth="1"/>
    <col min="5914" max="5914" width="19.85546875" style="46" customWidth="1"/>
    <col min="5915" max="5924" width="10" style="46" customWidth="1"/>
    <col min="5925" max="5925" width="19.85546875" style="46" customWidth="1"/>
    <col min="5926" max="5935" width="10" style="46" customWidth="1"/>
    <col min="5936" max="5936" width="19.85546875" style="46" customWidth="1"/>
    <col min="5937" max="5946" width="10" style="46" customWidth="1"/>
    <col min="5947" max="5947" width="19.85546875" style="46" customWidth="1"/>
    <col min="5948" max="5957" width="10" style="46" customWidth="1"/>
    <col min="5958" max="5958" width="19.85546875" style="46" customWidth="1"/>
    <col min="5959" max="5968" width="10" style="46" customWidth="1"/>
    <col min="5969" max="5969" width="19.85546875" style="46" customWidth="1"/>
    <col min="5970" max="5979" width="10" style="46" customWidth="1"/>
    <col min="5980" max="5980" width="19.85546875" style="46" customWidth="1"/>
    <col min="5981" max="5990" width="10" style="46" customWidth="1"/>
    <col min="5991" max="5991" width="19.85546875" style="46" customWidth="1"/>
    <col min="5992" max="6001" width="10" style="46" customWidth="1"/>
    <col min="6002" max="6002" width="19.85546875" style="46" customWidth="1"/>
    <col min="6003" max="6006" width="10" style="46" customWidth="1"/>
    <col min="6007" max="6147" width="9.140625" style="46"/>
    <col min="6148" max="6148" width="19.85546875" style="46" customWidth="1"/>
    <col min="6149" max="6158" width="10" style="46" customWidth="1"/>
    <col min="6159" max="6159" width="19.85546875" style="46" customWidth="1"/>
    <col min="6160" max="6169" width="10" style="46" customWidth="1"/>
    <col min="6170" max="6170" width="19.85546875" style="46" customWidth="1"/>
    <col min="6171" max="6180" width="10" style="46" customWidth="1"/>
    <col min="6181" max="6181" width="19.85546875" style="46" customWidth="1"/>
    <col min="6182" max="6191" width="10" style="46" customWidth="1"/>
    <col min="6192" max="6192" width="19.85546875" style="46" customWidth="1"/>
    <col min="6193" max="6202" width="10" style="46" customWidth="1"/>
    <col min="6203" max="6203" width="19.85546875" style="46" customWidth="1"/>
    <col min="6204" max="6213" width="10" style="46" customWidth="1"/>
    <col min="6214" max="6214" width="19.85546875" style="46" customWidth="1"/>
    <col min="6215" max="6224" width="10" style="46" customWidth="1"/>
    <col min="6225" max="6225" width="19.85546875" style="46" customWidth="1"/>
    <col min="6226" max="6235" width="10" style="46" customWidth="1"/>
    <col min="6236" max="6236" width="19.85546875" style="46" customWidth="1"/>
    <col min="6237" max="6246" width="10" style="46" customWidth="1"/>
    <col min="6247" max="6247" width="19.85546875" style="46" customWidth="1"/>
    <col min="6248" max="6257" width="10" style="46" customWidth="1"/>
    <col min="6258" max="6258" width="19.85546875" style="46" customWidth="1"/>
    <col min="6259" max="6262" width="10" style="46" customWidth="1"/>
    <col min="6263" max="6403" width="9.140625" style="46"/>
    <col min="6404" max="6404" width="19.85546875" style="46" customWidth="1"/>
    <col min="6405" max="6414" width="10" style="46" customWidth="1"/>
    <col min="6415" max="6415" width="19.85546875" style="46" customWidth="1"/>
    <col min="6416" max="6425" width="10" style="46" customWidth="1"/>
    <col min="6426" max="6426" width="19.85546875" style="46" customWidth="1"/>
    <col min="6427" max="6436" width="10" style="46" customWidth="1"/>
    <col min="6437" max="6437" width="19.85546875" style="46" customWidth="1"/>
    <col min="6438" max="6447" width="10" style="46" customWidth="1"/>
    <col min="6448" max="6448" width="19.85546875" style="46" customWidth="1"/>
    <col min="6449" max="6458" width="10" style="46" customWidth="1"/>
    <col min="6459" max="6459" width="19.85546875" style="46" customWidth="1"/>
    <col min="6460" max="6469" width="10" style="46" customWidth="1"/>
    <col min="6470" max="6470" width="19.85546875" style="46" customWidth="1"/>
    <col min="6471" max="6480" width="10" style="46" customWidth="1"/>
    <col min="6481" max="6481" width="19.85546875" style="46" customWidth="1"/>
    <col min="6482" max="6491" width="10" style="46" customWidth="1"/>
    <col min="6492" max="6492" width="19.85546875" style="46" customWidth="1"/>
    <col min="6493" max="6502" width="10" style="46" customWidth="1"/>
    <col min="6503" max="6503" width="19.85546875" style="46" customWidth="1"/>
    <col min="6504" max="6513" width="10" style="46" customWidth="1"/>
    <col min="6514" max="6514" width="19.85546875" style="46" customWidth="1"/>
    <col min="6515" max="6518" width="10" style="46" customWidth="1"/>
    <col min="6519" max="6659" width="9.140625" style="46"/>
    <col min="6660" max="6660" width="19.85546875" style="46" customWidth="1"/>
    <col min="6661" max="6670" width="10" style="46" customWidth="1"/>
    <col min="6671" max="6671" width="19.85546875" style="46" customWidth="1"/>
    <col min="6672" max="6681" width="10" style="46" customWidth="1"/>
    <col min="6682" max="6682" width="19.85546875" style="46" customWidth="1"/>
    <col min="6683" max="6692" width="10" style="46" customWidth="1"/>
    <col min="6693" max="6693" width="19.85546875" style="46" customWidth="1"/>
    <col min="6694" max="6703" width="10" style="46" customWidth="1"/>
    <col min="6704" max="6704" width="19.85546875" style="46" customWidth="1"/>
    <col min="6705" max="6714" width="10" style="46" customWidth="1"/>
    <col min="6715" max="6715" width="19.85546875" style="46" customWidth="1"/>
    <col min="6716" max="6725" width="10" style="46" customWidth="1"/>
    <col min="6726" max="6726" width="19.85546875" style="46" customWidth="1"/>
    <col min="6727" max="6736" width="10" style="46" customWidth="1"/>
    <col min="6737" max="6737" width="19.85546875" style="46" customWidth="1"/>
    <col min="6738" max="6747" width="10" style="46" customWidth="1"/>
    <col min="6748" max="6748" width="19.85546875" style="46" customWidth="1"/>
    <col min="6749" max="6758" width="10" style="46" customWidth="1"/>
    <col min="6759" max="6759" width="19.85546875" style="46" customWidth="1"/>
    <col min="6760" max="6769" width="10" style="46" customWidth="1"/>
    <col min="6770" max="6770" width="19.85546875" style="46" customWidth="1"/>
    <col min="6771" max="6774" width="10" style="46" customWidth="1"/>
    <col min="6775" max="6915" width="9.140625" style="46"/>
    <col min="6916" max="6916" width="19.85546875" style="46" customWidth="1"/>
    <col min="6917" max="6926" width="10" style="46" customWidth="1"/>
    <col min="6927" max="6927" width="19.85546875" style="46" customWidth="1"/>
    <col min="6928" max="6937" width="10" style="46" customWidth="1"/>
    <col min="6938" max="6938" width="19.85546875" style="46" customWidth="1"/>
    <col min="6939" max="6948" width="10" style="46" customWidth="1"/>
    <col min="6949" max="6949" width="19.85546875" style="46" customWidth="1"/>
    <col min="6950" max="6959" width="10" style="46" customWidth="1"/>
    <col min="6960" max="6960" width="19.85546875" style="46" customWidth="1"/>
    <col min="6961" max="6970" width="10" style="46" customWidth="1"/>
    <col min="6971" max="6971" width="19.85546875" style="46" customWidth="1"/>
    <col min="6972" max="6981" width="10" style="46" customWidth="1"/>
    <col min="6982" max="6982" width="19.85546875" style="46" customWidth="1"/>
    <col min="6983" max="6992" width="10" style="46" customWidth="1"/>
    <col min="6993" max="6993" width="19.85546875" style="46" customWidth="1"/>
    <col min="6994" max="7003" width="10" style="46" customWidth="1"/>
    <col min="7004" max="7004" width="19.85546875" style="46" customWidth="1"/>
    <col min="7005" max="7014" width="10" style="46" customWidth="1"/>
    <col min="7015" max="7015" width="19.85546875" style="46" customWidth="1"/>
    <col min="7016" max="7025" width="10" style="46" customWidth="1"/>
    <col min="7026" max="7026" width="19.85546875" style="46" customWidth="1"/>
    <col min="7027" max="7030" width="10" style="46" customWidth="1"/>
    <col min="7031" max="7171" width="9.140625" style="46"/>
    <col min="7172" max="7172" width="19.85546875" style="46" customWidth="1"/>
    <col min="7173" max="7182" width="10" style="46" customWidth="1"/>
    <col min="7183" max="7183" width="19.85546875" style="46" customWidth="1"/>
    <col min="7184" max="7193" width="10" style="46" customWidth="1"/>
    <col min="7194" max="7194" width="19.85546875" style="46" customWidth="1"/>
    <col min="7195" max="7204" width="10" style="46" customWidth="1"/>
    <col min="7205" max="7205" width="19.85546875" style="46" customWidth="1"/>
    <col min="7206" max="7215" width="10" style="46" customWidth="1"/>
    <col min="7216" max="7216" width="19.85546875" style="46" customWidth="1"/>
    <col min="7217" max="7226" width="10" style="46" customWidth="1"/>
    <col min="7227" max="7227" width="19.85546875" style="46" customWidth="1"/>
    <col min="7228" max="7237" width="10" style="46" customWidth="1"/>
    <col min="7238" max="7238" width="19.85546875" style="46" customWidth="1"/>
    <col min="7239" max="7248" width="10" style="46" customWidth="1"/>
    <col min="7249" max="7249" width="19.85546875" style="46" customWidth="1"/>
    <col min="7250" max="7259" width="10" style="46" customWidth="1"/>
    <col min="7260" max="7260" width="19.85546875" style="46" customWidth="1"/>
    <col min="7261" max="7270" width="10" style="46" customWidth="1"/>
    <col min="7271" max="7271" width="19.85546875" style="46" customWidth="1"/>
    <col min="7272" max="7281" width="10" style="46" customWidth="1"/>
    <col min="7282" max="7282" width="19.85546875" style="46" customWidth="1"/>
    <col min="7283" max="7286" width="10" style="46" customWidth="1"/>
    <col min="7287" max="7427" width="9.140625" style="46"/>
    <col min="7428" max="7428" width="19.85546875" style="46" customWidth="1"/>
    <col min="7429" max="7438" width="10" style="46" customWidth="1"/>
    <col min="7439" max="7439" width="19.85546875" style="46" customWidth="1"/>
    <col min="7440" max="7449" width="10" style="46" customWidth="1"/>
    <col min="7450" max="7450" width="19.85546875" style="46" customWidth="1"/>
    <col min="7451" max="7460" width="10" style="46" customWidth="1"/>
    <col min="7461" max="7461" width="19.85546875" style="46" customWidth="1"/>
    <col min="7462" max="7471" width="10" style="46" customWidth="1"/>
    <col min="7472" max="7472" width="19.85546875" style="46" customWidth="1"/>
    <col min="7473" max="7482" width="10" style="46" customWidth="1"/>
    <col min="7483" max="7483" width="19.85546875" style="46" customWidth="1"/>
    <col min="7484" max="7493" width="10" style="46" customWidth="1"/>
    <col min="7494" max="7494" width="19.85546875" style="46" customWidth="1"/>
    <col min="7495" max="7504" width="10" style="46" customWidth="1"/>
    <col min="7505" max="7505" width="19.85546875" style="46" customWidth="1"/>
    <col min="7506" max="7515" width="10" style="46" customWidth="1"/>
    <col min="7516" max="7516" width="19.85546875" style="46" customWidth="1"/>
    <col min="7517" max="7526" width="10" style="46" customWidth="1"/>
    <col min="7527" max="7527" width="19.85546875" style="46" customWidth="1"/>
    <col min="7528" max="7537" width="10" style="46" customWidth="1"/>
    <col min="7538" max="7538" width="19.85546875" style="46" customWidth="1"/>
    <col min="7539" max="7542" width="10" style="46" customWidth="1"/>
    <col min="7543" max="7683" width="9.140625" style="46"/>
    <col min="7684" max="7684" width="19.85546875" style="46" customWidth="1"/>
    <col min="7685" max="7694" width="10" style="46" customWidth="1"/>
    <col min="7695" max="7695" width="19.85546875" style="46" customWidth="1"/>
    <col min="7696" max="7705" width="10" style="46" customWidth="1"/>
    <col min="7706" max="7706" width="19.85546875" style="46" customWidth="1"/>
    <col min="7707" max="7716" width="10" style="46" customWidth="1"/>
    <col min="7717" max="7717" width="19.85546875" style="46" customWidth="1"/>
    <col min="7718" max="7727" width="10" style="46" customWidth="1"/>
    <col min="7728" max="7728" width="19.85546875" style="46" customWidth="1"/>
    <col min="7729" max="7738" width="10" style="46" customWidth="1"/>
    <col min="7739" max="7739" width="19.85546875" style="46" customWidth="1"/>
    <col min="7740" max="7749" width="10" style="46" customWidth="1"/>
    <col min="7750" max="7750" width="19.85546875" style="46" customWidth="1"/>
    <col min="7751" max="7760" width="10" style="46" customWidth="1"/>
    <col min="7761" max="7761" width="19.85546875" style="46" customWidth="1"/>
    <col min="7762" max="7771" width="10" style="46" customWidth="1"/>
    <col min="7772" max="7772" width="19.85546875" style="46" customWidth="1"/>
    <col min="7773" max="7782" width="10" style="46" customWidth="1"/>
    <col min="7783" max="7783" width="19.85546875" style="46" customWidth="1"/>
    <col min="7784" max="7793" width="10" style="46" customWidth="1"/>
    <col min="7794" max="7794" width="19.85546875" style="46" customWidth="1"/>
    <col min="7795" max="7798" width="10" style="46" customWidth="1"/>
    <col min="7799" max="7939" width="9.140625" style="46"/>
    <col min="7940" max="7940" width="19.85546875" style="46" customWidth="1"/>
    <col min="7941" max="7950" width="10" style="46" customWidth="1"/>
    <col min="7951" max="7951" width="19.85546875" style="46" customWidth="1"/>
    <col min="7952" max="7961" width="10" style="46" customWidth="1"/>
    <col min="7962" max="7962" width="19.85546875" style="46" customWidth="1"/>
    <col min="7963" max="7972" width="10" style="46" customWidth="1"/>
    <col min="7973" max="7973" width="19.85546875" style="46" customWidth="1"/>
    <col min="7974" max="7983" width="10" style="46" customWidth="1"/>
    <col min="7984" max="7984" width="19.85546875" style="46" customWidth="1"/>
    <col min="7985" max="7994" width="10" style="46" customWidth="1"/>
    <col min="7995" max="7995" width="19.85546875" style="46" customWidth="1"/>
    <col min="7996" max="8005" width="10" style="46" customWidth="1"/>
    <col min="8006" max="8006" width="19.85546875" style="46" customWidth="1"/>
    <col min="8007" max="8016" width="10" style="46" customWidth="1"/>
    <col min="8017" max="8017" width="19.85546875" style="46" customWidth="1"/>
    <col min="8018" max="8027" width="10" style="46" customWidth="1"/>
    <col min="8028" max="8028" width="19.85546875" style="46" customWidth="1"/>
    <col min="8029" max="8038" width="10" style="46" customWidth="1"/>
    <col min="8039" max="8039" width="19.85546875" style="46" customWidth="1"/>
    <col min="8040" max="8049" width="10" style="46" customWidth="1"/>
    <col min="8050" max="8050" width="19.85546875" style="46" customWidth="1"/>
    <col min="8051" max="8054" width="10" style="46" customWidth="1"/>
    <col min="8055" max="8195" width="9.140625" style="46"/>
    <col min="8196" max="8196" width="19.85546875" style="46" customWidth="1"/>
    <col min="8197" max="8206" width="10" style="46" customWidth="1"/>
    <col min="8207" max="8207" width="19.85546875" style="46" customWidth="1"/>
    <col min="8208" max="8217" width="10" style="46" customWidth="1"/>
    <col min="8218" max="8218" width="19.85546875" style="46" customWidth="1"/>
    <col min="8219" max="8228" width="10" style="46" customWidth="1"/>
    <col min="8229" max="8229" width="19.85546875" style="46" customWidth="1"/>
    <col min="8230" max="8239" width="10" style="46" customWidth="1"/>
    <col min="8240" max="8240" width="19.85546875" style="46" customWidth="1"/>
    <col min="8241" max="8250" width="10" style="46" customWidth="1"/>
    <col min="8251" max="8251" width="19.85546875" style="46" customWidth="1"/>
    <col min="8252" max="8261" width="10" style="46" customWidth="1"/>
    <col min="8262" max="8262" width="19.85546875" style="46" customWidth="1"/>
    <col min="8263" max="8272" width="10" style="46" customWidth="1"/>
    <col min="8273" max="8273" width="19.85546875" style="46" customWidth="1"/>
    <col min="8274" max="8283" width="10" style="46" customWidth="1"/>
    <col min="8284" max="8284" width="19.85546875" style="46" customWidth="1"/>
    <col min="8285" max="8294" width="10" style="46" customWidth="1"/>
    <col min="8295" max="8295" width="19.85546875" style="46" customWidth="1"/>
    <col min="8296" max="8305" width="10" style="46" customWidth="1"/>
    <col min="8306" max="8306" width="19.85546875" style="46" customWidth="1"/>
    <col min="8307" max="8310" width="10" style="46" customWidth="1"/>
    <col min="8311" max="8451" width="9.140625" style="46"/>
    <col min="8452" max="8452" width="19.85546875" style="46" customWidth="1"/>
    <col min="8453" max="8462" width="10" style="46" customWidth="1"/>
    <col min="8463" max="8463" width="19.85546875" style="46" customWidth="1"/>
    <col min="8464" max="8473" width="10" style="46" customWidth="1"/>
    <col min="8474" max="8474" width="19.85546875" style="46" customWidth="1"/>
    <col min="8475" max="8484" width="10" style="46" customWidth="1"/>
    <col min="8485" max="8485" width="19.85546875" style="46" customWidth="1"/>
    <col min="8486" max="8495" width="10" style="46" customWidth="1"/>
    <col min="8496" max="8496" width="19.85546875" style="46" customWidth="1"/>
    <col min="8497" max="8506" width="10" style="46" customWidth="1"/>
    <col min="8507" max="8507" width="19.85546875" style="46" customWidth="1"/>
    <col min="8508" max="8517" width="10" style="46" customWidth="1"/>
    <col min="8518" max="8518" width="19.85546875" style="46" customWidth="1"/>
    <col min="8519" max="8528" width="10" style="46" customWidth="1"/>
    <col min="8529" max="8529" width="19.85546875" style="46" customWidth="1"/>
    <col min="8530" max="8539" width="10" style="46" customWidth="1"/>
    <col min="8540" max="8540" width="19.85546875" style="46" customWidth="1"/>
    <col min="8541" max="8550" width="10" style="46" customWidth="1"/>
    <col min="8551" max="8551" width="19.85546875" style="46" customWidth="1"/>
    <col min="8552" max="8561" width="10" style="46" customWidth="1"/>
    <col min="8562" max="8562" width="19.85546875" style="46" customWidth="1"/>
    <col min="8563" max="8566" width="10" style="46" customWidth="1"/>
    <col min="8567" max="8707" width="9.140625" style="46"/>
    <col min="8708" max="8708" width="19.85546875" style="46" customWidth="1"/>
    <col min="8709" max="8718" width="10" style="46" customWidth="1"/>
    <col min="8719" max="8719" width="19.85546875" style="46" customWidth="1"/>
    <col min="8720" max="8729" width="10" style="46" customWidth="1"/>
    <col min="8730" max="8730" width="19.85546875" style="46" customWidth="1"/>
    <col min="8731" max="8740" width="10" style="46" customWidth="1"/>
    <col min="8741" max="8741" width="19.85546875" style="46" customWidth="1"/>
    <col min="8742" max="8751" width="10" style="46" customWidth="1"/>
    <col min="8752" max="8752" width="19.85546875" style="46" customWidth="1"/>
    <col min="8753" max="8762" width="10" style="46" customWidth="1"/>
    <col min="8763" max="8763" width="19.85546875" style="46" customWidth="1"/>
    <col min="8764" max="8773" width="10" style="46" customWidth="1"/>
    <col min="8774" max="8774" width="19.85546875" style="46" customWidth="1"/>
    <col min="8775" max="8784" width="10" style="46" customWidth="1"/>
    <col min="8785" max="8785" width="19.85546875" style="46" customWidth="1"/>
    <col min="8786" max="8795" width="10" style="46" customWidth="1"/>
    <col min="8796" max="8796" width="19.85546875" style="46" customWidth="1"/>
    <col min="8797" max="8806" width="10" style="46" customWidth="1"/>
    <col min="8807" max="8807" width="19.85546875" style="46" customWidth="1"/>
    <col min="8808" max="8817" width="10" style="46" customWidth="1"/>
    <col min="8818" max="8818" width="19.85546875" style="46" customWidth="1"/>
    <col min="8819" max="8822" width="10" style="46" customWidth="1"/>
    <col min="8823" max="8963" width="9.140625" style="46"/>
    <col min="8964" max="8964" width="19.85546875" style="46" customWidth="1"/>
    <col min="8965" max="8974" width="10" style="46" customWidth="1"/>
    <col min="8975" max="8975" width="19.85546875" style="46" customWidth="1"/>
    <col min="8976" max="8985" width="10" style="46" customWidth="1"/>
    <col min="8986" max="8986" width="19.85546875" style="46" customWidth="1"/>
    <col min="8987" max="8996" width="10" style="46" customWidth="1"/>
    <col min="8997" max="8997" width="19.85546875" style="46" customWidth="1"/>
    <col min="8998" max="9007" width="10" style="46" customWidth="1"/>
    <col min="9008" max="9008" width="19.85546875" style="46" customWidth="1"/>
    <col min="9009" max="9018" width="10" style="46" customWidth="1"/>
    <col min="9019" max="9019" width="19.85546875" style="46" customWidth="1"/>
    <col min="9020" max="9029" width="10" style="46" customWidth="1"/>
    <col min="9030" max="9030" width="19.85546875" style="46" customWidth="1"/>
    <col min="9031" max="9040" width="10" style="46" customWidth="1"/>
    <col min="9041" max="9041" width="19.85546875" style="46" customWidth="1"/>
    <col min="9042" max="9051" width="10" style="46" customWidth="1"/>
    <col min="9052" max="9052" width="19.85546875" style="46" customWidth="1"/>
    <col min="9053" max="9062" width="10" style="46" customWidth="1"/>
    <col min="9063" max="9063" width="19.85546875" style="46" customWidth="1"/>
    <col min="9064" max="9073" width="10" style="46" customWidth="1"/>
    <col min="9074" max="9074" width="19.85546875" style="46" customWidth="1"/>
    <col min="9075" max="9078" width="10" style="46" customWidth="1"/>
    <col min="9079" max="9219" width="9.140625" style="46"/>
    <col min="9220" max="9220" width="19.85546875" style="46" customWidth="1"/>
    <col min="9221" max="9230" width="10" style="46" customWidth="1"/>
    <col min="9231" max="9231" width="19.85546875" style="46" customWidth="1"/>
    <col min="9232" max="9241" width="10" style="46" customWidth="1"/>
    <col min="9242" max="9242" width="19.85546875" style="46" customWidth="1"/>
    <col min="9243" max="9252" width="10" style="46" customWidth="1"/>
    <col min="9253" max="9253" width="19.85546875" style="46" customWidth="1"/>
    <col min="9254" max="9263" width="10" style="46" customWidth="1"/>
    <col min="9264" max="9264" width="19.85546875" style="46" customWidth="1"/>
    <col min="9265" max="9274" width="10" style="46" customWidth="1"/>
    <col min="9275" max="9275" width="19.85546875" style="46" customWidth="1"/>
    <col min="9276" max="9285" width="10" style="46" customWidth="1"/>
    <col min="9286" max="9286" width="19.85546875" style="46" customWidth="1"/>
    <col min="9287" max="9296" width="10" style="46" customWidth="1"/>
    <col min="9297" max="9297" width="19.85546875" style="46" customWidth="1"/>
    <col min="9298" max="9307" width="10" style="46" customWidth="1"/>
    <col min="9308" max="9308" width="19.85546875" style="46" customWidth="1"/>
    <col min="9309" max="9318" width="10" style="46" customWidth="1"/>
    <col min="9319" max="9319" width="19.85546875" style="46" customWidth="1"/>
    <col min="9320" max="9329" width="10" style="46" customWidth="1"/>
    <col min="9330" max="9330" width="19.85546875" style="46" customWidth="1"/>
    <col min="9331" max="9334" width="10" style="46" customWidth="1"/>
    <col min="9335" max="9475" width="9.140625" style="46"/>
    <col min="9476" max="9476" width="19.85546875" style="46" customWidth="1"/>
    <col min="9477" max="9486" width="10" style="46" customWidth="1"/>
    <col min="9487" max="9487" width="19.85546875" style="46" customWidth="1"/>
    <col min="9488" max="9497" width="10" style="46" customWidth="1"/>
    <col min="9498" max="9498" width="19.85546875" style="46" customWidth="1"/>
    <col min="9499" max="9508" width="10" style="46" customWidth="1"/>
    <col min="9509" max="9509" width="19.85546875" style="46" customWidth="1"/>
    <col min="9510" max="9519" width="10" style="46" customWidth="1"/>
    <col min="9520" max="9520" width="19.85546875" style="46" customWidth="1"/>
    <col min="9521" max="9530" width="10" style="46" customWidth="1"/>
    <col min="9531" max="9531" width="19.85546875" style="46" customWidth="1"/>
    <col min="9532" max="9541" width="10" style="46" customWidth="1"/>
    <col min="9542" max="9542" width="19.85546875" style="46" customWidth="1"/>
    <col min="9543" max="9552" width="10" style="46" customWidth="1"/>
    <col min="9553" max="9553" width="19.85546875" style="46" customWidth="1"/>
    <col min="9554" max="9563" width="10" style="46" customWidth="1"/>
    <col min="9564" max="9564" width="19.85546875" style="46" customWidth="1"/>
    <col min="9565" max="9574" width="10" style="46" customWidth="1"/>
    <col min="9575" max="9575" width="19.85546875" style="46" customWidth="1"/>
    <col min="9576" max="9585" width="10" style="46" customWidth="1"/>
    <col min="9586" max="9586" width="19.85546875" style="46" customWidth="1"/>
    <col min="9587" max="9590" width="10" style="46" customWidth="1"/>
    <col min="9591" max="9731" width="9.140625" style="46"/>
    <col min="9732" max="9732" width="19.85546875" style="46" customWidth="1"/>
    <col min="9733" max="9742" width="10" style="46" customWidth="1"/>
    <col min="9743" max="9743" width="19.85546875" style="46" customWidth="1"/>
    <col min="9744" max="9753" width="10" style="46" customWidth="1"/>
    <col min="9754" max="9754" width="19.85546875" style="46" customWidth="1"/>
    <col min="9755" max="9764" width="10" style="46" customWidth="1"/>
    <col min="9765" max="9765" width="19.85546875" style="46" customWidth="1"/>
    <col min="9766" max="9775" width="10" style="46" customWidth="1"/>
    <col min="9776" max="9776" width="19.85546875" style="46" customWidth="1"/>
    <col min="9777" max="9786" width="10" style="46" customWidth="1"/>
    <col min="9787" max="9787" width="19.85546875" style="46" customWidth="1"/>
    <col min="9788" max="9797" width="10" style="46" customWidth="1"/>
    <col min="9798" max="9798" width="19.85546875" style="46" customWidth="1"/>
    <col min="9799" max="9808" width="10" style="46" customWidth="1"/>
    <col min="9809" max="9809" width="19.85546875" style="46" customWidth="1"/>
    <col min="9810" max="9819" width="10" style="46" customWidth="1"/>
    <col min="9820" max="9820" width="19.85546875" style="46" customWidth="1"/>
    <col min="9821" max="9830" width="10" style="46" customWidth="1"/>
    <col min="9831" max="9831" width="19.85546875" style="46" customWidth="1"/>
    <col min="9832" max="9841" width="10" style="46" customWidth="1"/>
    <col min="9842" max="9842" width="19.85546875" style="46" customWidth="1"/>
    <col min="9843" max="9846" width="10" style="46" customWidth="1"/>
    <col min="9847" max="9987" width="9.140625" style="46"/>
    <col min="9988" max="9988" width="19.85546875" style="46" customWidth="1"/>
    <col min="9989" max="9998" width="10" style="46" customWidth="1"/>
    <col min="9999" max="9999" width="19.85546875" style="46" customWidth="1"/>
    <col min="10000" max="10009" width="10" style="46" customWidth="1"/>
    <col min="10010" max="10010" width="19.85546875" style="46" customWidth="1"/>
    <col min="10011" max="10020" width="10" style="46" customWidth="1"/>
    <col min="10021" max="10021" width="19.85546875" style="46" customWidth="1"/>
    <col min="10022" max="10031" width="10" style="46" customWidth="1"/>
    <col min="10032" max="10032" width="19.85546875" style="46" customWidth="1"/>
    <col min="10033" max="10042" width="10" style="46" customWidth="1"/>
    <col min="10043" max="10043" width="19.85546875" style="46" customWidth="1"/>
    <col min="10044" max="10053" width="10" style="46" customWidth="1"/>
    <col min="10054" max="10054" width="19.85546875" style="46" customWidth="1"/>
    <col min="10055" max="10064" width="10" style="46" customWidth="1"/>
    <col min="10065" max="10065" width="19.85546875" style="46" customWidth="1"/>
    <col min="10066" max="10075" width="10" style="46" customWidth="1"/>
    <col min="10076" max="10076" width="19.85546875" style="46" customWidth="1"/>
    <col min="10077" max="10086" width="10" style="46" customWidth="1"/>
    <col min="10087" max="10087" width="19.85546875" style="46" customWidth="1"/>
    <col min="10088" max="10097" width="10" style="46" customWidth="1"/>
    <col min="10098" max="10098" width="19.85546875" style="46" customWidth="1"/>
    <col min="10099" max="10102" width="10" style="46" customWidth="1"/>
    <col min="10103" max="10243" width="9.140625" style="46"/>
    <col min="10244" max="10244" width="19.85546875" style="46" customWidth="1"/>
    <col min="10245" max="10254" width="10" style="46" customWidth="1"/>
    <col min="10255" max="10255" width="19.85546875" style="46" customWidth="1"/>
    <col min="10256" max="10265" width="10" style="46" customWidth="1"/>
    <col min="10266" max="10266" width="19.85546875" style="46" customWidth="1"/>
    <col min="10267" max="10276" width="10" style="46" customWidth="1"/>
    <col min="10277" max="10277" width="19.85546875" style="46" customWidth="1"/>
    <col min="10278" max="10287" width="10" style="46" customWidth="1"/>
    <col min="10288" max="10288" width="19.85546875" style="46" customWidth="1"/>
    <col min="10289" max="10298" width="10" style="46" customWidth="1"/>
    <col min="10299" max="10299" width="19.85546875" style="46" customWidth="1"/>
    <col min="10300" max="10309" width="10" style="46" customWidth="1"/>
    <col min="10310" max="10310" width="19.85546875" style="46" customWidth="1"/>
    <col min="10311" max="10320" width="10" style="46" customWidth="1"/>
    <col min="10321" max="10321" width="19.85546875" style="46" customWidth="1"/>
    <col min="10322" max="10331" width="10" style="46" customWidth="1"/>
    <col min="10332" max="10332" width="19.85546875" style="46" customWidth="1"/>
    <col min="10333" max="10342" width="10" style="46" customWidth="1"/>
    <col min="10343" max="10343" width="19.85546875" style="46" customWidth="1"/>
    <col min="10344" max="10353" width="10" style="46" customWidth="1"/>
    <col min="10354" max="10354" width="19.85546875" style="46" customWidth="1"/>
    <col min="10355" max="10358" width="10" style="46" customWidth="1"/>
    <col min="10359" max="10499" width="9.140625" style="46"/>
    <col min="10500" max="10500" width="19.85546875" style="46" customWidth="1"/>
    <col min="10501" max="10510" width="10" style="46" customWidth="1"/>
    <col min="10511" max="10511" width="19.85546875" style="46" customWidth="1"/>
    <col min="10512" max="10521" width="10" style="46" customWidth="1"/>
    <col min="10522" max="10522" width="19.85546875" style="46" customWidth="1"/>
    <col min="10523" max="10532" width="10" style="46" customWidth="1"/>
    <col min="10533" max="10533" width="19.85546875" style="46" customWidth="1"/>
    <col min="10534" max="10543" width="10" style="46" customWidth="1"/>
    <col min="10544" max="10544" width="19.85546875" style="46" customWidth="1"/>
    <col min="10545" max="10554" width="10" style="46" customWidth="1"/>
    <col min="10555" max="10555" width="19.85546875" style="46" customWidth="1"/>
    <col min="10556" max="10565" width="10" style="46" customWidth="1"/>
    <col min="10566" max="10566" width="19.85546875" style="46" customWidth="1"/>
    <col min="10567" max="10576" width="10" style="46" customWidth="1"/>
    <col min="10577" max="10577" width="19.85546875" style="46" customWidth="1"/>
    <col min="10578" max="10587" width="10" style="46" customWidth="1"/>
    <col min="10588" max="10588" width="19.85546875" style="46" customWidth="1"/>
    <col min="10589" max="10598" width="10" style="46" customWidth="1"/>
    <col min="10599" max="10599" width="19.85546875" style="46" customWidth="1"/>
    <col min="10600" max="10609" width="10" style="46" customWidth="1"/>
    <col min="10610" max="10610" width="19.85546875" style="46" customWidth="1"/>
    <col min="10611" max="10614" width="10" style="46" customWidth="1"/>
    <col min="10615" max="10755" width="9.140625" style="46"/>
    <col min="10756" max="10756" width="19.85546875" style="46" customWidth="1"/>
    <col min="10757" max="10766" width="10" style="46" customWidth="1"/>
    <col min="10767" max="10767" width="19.85546875" style="46" customWidth="1"/>
    <col min="10768" max="10777" width="10" style="46" customWidth="1"/>
    <col min="10778" max="10778" width="19.85546875" style="46" customWidth="1"/>
    <col min="10779" max="10788" width="10" style="46" customWidth="1"/>
    <col min="10789" max="10789" width="19.85546875" style="46" customWidth="1"/>
    <col min="10790" max="10799" width="10" style="46" customWidth="1"/>
    <col min="10800" max="10800" width="19.85546875" style="46" customWidth="1"/>
    <col min="10801" max="10810" width="10" style="46" customWidth="1"/>
    <col min="10811" max="10811" width="19.85546875" style="46" customWidth="1"/>
    <col min="10812" max="10821" width="10" style="46" customWidth="1"/>
    <col min="10822" max="10822" width="19.85546875" style="46" customWidth="1"/>
    <col min="10823" max="10832" width="10" style="46" customWidth="1"/>
    <col min="10833" max="10833" width="19.85546875" style="46" customWidth="1"/>
    <col min="10834" max="10843" width="10" style="46" customWidth="1"/>
    <col min="10844" max="10844" width="19.85546875" style="46" customWidth="1"/>
    <col min="10845" max="10854" width="10" style="46" customWidth="1"/>
    <col min="10855" max="10855" width="19.85546875" style="46" customWidth="1"/>
    <col min="10856" max="10865" width="10" style="46" customWidth="1"/>
    <col min="10866" max="10866" width="19.85546875" style="46" customWidth="1"/>
    <col min="10867" max="10870" width="10" style="46" customWidth="1"/>
    <col min="10871" max="11011" width="9.140625" style="46"/>
    <col min="11012" max="11012" width="19.85546875" style="46" customWidth="1"/>
    <col min="11013" max="11022" width="10" style="46" customWidth="1"/>
    <col min="11023" max="11023" width="19.85546875" style="46" customWidth="1"/>
    <col min="11024" max="11033" width="10" style="46" customWidth="1"/>
    <col min="11034" max="11034" width="19.85546875" style="46" customWidth="1"/>
    <col min="11035" max="11044" width="10" style="46" customWidth="1"/>
    <col min="11045" max="11045" width="19.85546875" style="46" customWidth="1"/>
    <col min="11046" max="11055" width="10" style="46" customWidth="1"/>
    <col min="11056" max="11056" width="19.85546875" style="46" customWidth="1"/>
    <col min="11057" max="11066" width="10" style="46" customWidth="1"/>
    <col min="11067" max="11067" width="19.85546875" style="46" customWidth="1"/>
    <col min="11068" max="11077" width="10" style="46" customWidth="1"/>
    <col min="11078" max="11078" width="19.85546875" style="46" customWidth="1"/>
    <col min="11079" max="11088" width="10" style="46" customWidth="1"/>
    <col min="11089" max="11089" width="19.85546875" style="46" customWidth="1"/>
    <col min="11090" max="11099" width="10" style="46" customWidth="1"/>
    <col min="11100" max="11100" width="19.85546875" style="46" customWidth="1"/>
    <col min="11101" max="11110" width="10" style="46" customWidth="1"/>
    <col min="11111" max="11111" width="19.85546875" style="46" customWidth="1"/>
    <col min="11112" max="11121" width="10" style="46" customWidth="1"/>
    <col min="11122" max="11122" width="19.85546875" style="46" customWidth="1"/>
    <col min="11123" max="11126" width="10" style="46" customWidth="1"/>
    <col min="11127" max="11267" width="9.140625" style="46"/>
    <col min="11268" max="11268" width="19.85546875" style="46" customWidth="1"/>
    <col min="11269" max="11278" width="10" style="46" customWidth="1"/>
    <col min="11279" max="11279" width="19.85546875" style="46" customWidth="1"/>
    <col min="11280" max="11289" width="10" style="46" customWidth="1"/>
    <col min="11290" max="11290" width="19.85546875" style="46" customWidth="1"/>
    <col min="11291" max="11300" width="10" style="46" customWidth="1"/>
    <col min="11301" max="11301" width="19.85546875" style="46" customWidth="1"/>
    <col min="11302" max="11311" width="10" style="46" customWidth="1"/>
    <col min="11312" max="11312" width="19.85546875" style="46" customWidth="1"/>
    <col min="11313" max="11322" width="10" style="46" customWidth="1"/>
    <col min="11323" max="11323" width="19.85546875" style="46" customWidth="1"/>
    <col min="11324" max="11333" width="10" style="46" customWidth="1"/>
    <col min="11334" max="11334" width="19.85546875" style="46" customWidth="1"/>
    <col min="11335" max="11344" width="10" style="46" customWidth="1"/>
    <col min="11345" max="11345" width="19.85546875" style="46" customWidth="1"/>
    <col min="11346" max="11355" width="10" style="46" customWidth="1"/>
    <col min="11356" max="11356" width="19.85546875" style="46" customWidth="1"/>
    <col min="11357" max="11366" width="10" style="46" customWidth="1"/>
    <col min="11367" max="11367" width="19.85546875" style="46" customWidth="1"/>
    <col min="11368" max="11377" width="10" style="46" customWidth="1"/>
    <col min="11378" max="11378" width="19.85546875" style="46" customWidth="1"/>
    <col min="11379" max="11382" width="10" style="46" customWidth="1"/>
    <col min="11383" max="11523" width="9.140625" style="46"/>
    <col min="11524" max="11524" width="19.85546875" style="46" customWidth="1"/>
    <col min="11525" max="11534" width="10" style="46" customWidth="1"/>
    <col min="11535" max="11535" width="19.85546875" style="46" customWidth="1"/>
    <col min="11536" max="11545" width="10" style="46" customWidth="1"/>
    <col min="11546" max="11546" width="19.85546875" style="46" customWidth="1"/>
    <col min="11547" max="11556" width="10" style="46" customWidth="1"/>
    <col min="11557" max="11557" width="19.85546875" style="46" customWidth="1"/>
    <col min="11558" max="11567" width="10" style="46" customWidth="1"/>
    <col min="11568" max="11568" width="19.85546875" style="46" customWidth="1"/>
    <col min="11569" max="11578" width="10" style="46" customWidth="1"/>
    <col min="11579" max="11579" width="19.85546875" style="46" customWidth="1"/>
    <col min="11580" max="11589" width="10" style="46" customWidth="1"/>
    <col min="11590" max="11590" width="19.85546875" style="46" customWidth="1"/>
    <col min="11591" max="11600" width="10" style="46" customWidth="1"/>
    <col min="11601" max="11601" width="19.85546875" style="46" customWidth="1"/>
    <col min="11602" max="11611" width="10" style="46" customWidth="1"/>
    <col min="11612" max="11612" width="19.85546875" style="46" customWidth="1"/>
    <col min="11613" max="11622" width="10" style="46" customWidth="1"/>
    <col min="11623" max="11623" width="19.85546875" style="46" customWidth="1"/>
    <col min="11624" max="11633" width="10" style="46" customWidth="1"/>
    <col min="11634" max="11634" width="19.85546875" style="46" customWidth="1"/>
    <col min="11635" max="11638" width="10" style="46" customWidth="1"/>
    <col min="11639" max="11779" width="9.140625" style="46"/>
    <col min="11780" max="11780" width="19.85546875" style="46" customWidth="1"/>
    <col min="11781" max="11790" width="10" style="46" customWidth="1"/>
    <col min="11791" max="11791" width="19.85546875" style="46" customWidth="1"/>
    <col min="11792" max="11801" width="10" style="46" customWidth="1"/>
    <col min="11802" max="11802" width="19.85546875" style="46" customWidth="1"/>
    <col min="11803" max="11812" width="10" style="46" customWidth="1"/>
    <col min="11813" max="11813" width="19.85546875" style="46" customWidth="1"/>
    <col min="11814" max="11823" width="10" style="46" customWidth="1"/>
    <col min="11824" max="11824" width="19.85546875" style="46" customWidth="1"/>
    <col min="11825" max="11834" width="10" style="46" customWidth="1"/>
    <col min="11835" max="11835" width="19.85546875" style="46" customWidth="1"/>
    <col min="11836" max="11845" width="10" style="46" customWidth="1"/>
    <col min="11846" max="11846" width="19.85546875" style="46" customWidth="1"/>
    <col min="11847" max="11856" width="10" style="46" customWidth="1"/>
    <col min="11857" max="11857" width="19.85546875" style="46" customWidth="1"/>
    <col min="11858" max="11867" width="10" style="46" customWidth="1"/>
    <col min="11868" max="11868" width="19.85546875" style="46" customWidth="1"/>
    <col min="11869" max="11878" width="10" style="46" customWidth="1"/>
    <col min="11879" max="11879" width="19.85546875" style="46" customWidth="1"/>
    <col min="11880" max="11889" width="10" style="46" customWidth="1"/>
    <col min="11890" max="11890" width="19.85546875" style="46" customWidth="1"/>
    <col min="11891" max="11894" width="10" style="46" customWidth="1"/>
    <col min="11895" max="12035" width="9.140625" style="46"/>
    <col min="12036" max="12036" width="19.85546875" style="46" customWidth="1"/>
    <col min="12037" max="12046" width="10" style="46" customWidth="1"/>
    <col min="12047" max="12047" width="19.85546875" style="46" customWidth="1"/>
    <col min="12048" max="12057" width="10" style="46" customWidth="1"/>
    <col min="12058" max="12058" width="19.85546875" style="46" customWidth="1"/>
    <col min="12059" max="12068" width="10" style="46" customWidth="1"/>
    <col min="12069" max="12069" width="19.85546875" style="46" customWidth="1"/>
    <col min="12070" max="12079" width="10" style="46" customWidth="1"/>
    <col min="12080" max="12080" width="19.85546875" style="46" customWidth="1"/>
    <col min="12081" max="12090" width="10" style="46" customWidth="1"/>
    <col min="12091" max="12091" width="19.85546875" style="46" customWidth="1"/>
    <col min="12092" max="12101" width="10" style="46" customWidth="1"/>
    <col min="12102" max="12102" width="19.85546875" style="46" customWidth="1"/>
    <col min="12103" max="12112" width="10" style="46" customWidth="1"/>
    <col min="12113" max="12113" width="19.85546875" style="46" customWidth="1"/>
    <col min="12114" max="12123" width="10" style="46" customWidth="1"/>
    <col min="12124" max="12124" width="19.85546875" style="46" customWidth="1"/>
    <col min="12125" max="12134" width="10" style="46" customWidth="1"/>
    <col min="12135" max="12135" width="19.85546875" style="46" customWidth="1"/>
    <col min="12136" max="12145" width="10" style="46" customWidth="1"/>
    <col min="12146" max="12146" width="19.85546875" style="46" customWidth="1"/>
    <col min="12147" max="12150" width="10" style="46" customWidth="1"/>
    <col min="12151" max="12291" width="9.140625" style="46"/>
    <col min="12292" max="12292" width="19.85546875" style="46" customWidth="1"/>
    <col min="12293" max="12302" width="10" style="46" customWidth="1"/>
    <col min="12303" max="12303" width="19.85546875" style="46" customWidth="1"/>
    <col min="12304" max="12313" width="10" style="46" customWidth="1"/>
    <col min="12314" max="12314" width="19.85546875" style="46" customWidth="1"/>
    <col min="12315" max="12324" width="10" style="46" customWidth="1"/>
    <col min="12325" max="12325" width="19.85546875" style="46" customWidth="1"/>
    <col min="12326" max="12335" width="10" style="46" customWidth="1"/>
    <col min="12336" max="12336" width="19.85546875" style="46" customWidth="1"/>
    <col min="12337" max="12346" width="10" style="46" customWidth="1"/>
    <col min="12347" max="12347" width="19.85546875" style="46" customWidth="1"/>
    <col min="12348" max="12357" width="10" style="46" customWidth="1"/>
    <col min="12358" max="12358" width="19.85546875" style="46" customWidth="1"/>
    <col min="12359" max="12368" width="10" style="46" customWidth="1"/>
    <col min="12369" max="12369" width="19.85546875" style="46" customWidth="1"/>
    <col min="12370" max="12379" width="10" style="46" customWidth="1"/>
    <col min="12380" max="12380" width="19.85546875" style="46" customWidth="1"/>
    <col min="12381" max="12390" width="10" style="46" customWidth="1"/>
    <col min="12391" max="12391" width="19.85546875" style="46" customWidth="1"/>
    <col min="12392" max="12401" width="10" style="46" customWidth="1"/>
    <col min="12402" max="12402" width="19.85546875" style="46" customWidth="1"/>
    <col min="12403" max="12406" width="10" style="46" customWidth="1"/>
    <col min="12407" max="12547" width="9.140625" style="46"/>
    <col min="12548" max="12548" width="19.85546875" style="46" customWidth="1"/>
    <col min="12549" max="12558" width="10" style="46" customWidth="1"/>
    <col min="12559" max="12559" width="19.85546875" style="46" customWidth="1"/>
    <col min="12560" max="12569" width="10" style="46" customWidth="1"/>
    <col min="12570" max="12570" width="19.85546875" style="46" customWidth="1"/>
    <col min="12571" max="12580" width="10" style="46" customWidth="1"/>
    <col min="12581" max="12581" width="19.85546875" style="46" customWidth="1"/>
    <col min="12582" max="12591" width="10" style="46" customWidth="1"/>
    <col min="12592" max="12592" width="19.85546875" style="46" customWidth="1"/>
    <col min="12593" max="12602" width="10" style="46" customWidth="1"/>
    <col min="12603" max="12603" width="19.85546875" style="46" customWidth="1"/>
    <col min="12604" max="12613" width="10" style="46" customWidth="1"/>
    <col min="12614" max="12614" width="19.85546875" style="46" customWidth="1"/>
    <col min="12615" max="12624" width="10" style="46" customWidth="1"/>
    <col min="12625" max="12625" width="19.85546875" style="46" customWidth="1"/>
    <col min="12626" max="12635" width="10" style="46" customWidth="1"/>
    <col min="12636" max="12636" width="19.85546875" style="46" customWidth="1"/>
    <col min="12637" max="12646" width="10" style="46" customWidth="1"/>
    <col min="12647" max="12647" width="19.85546875" style="46" customWidth="1"/>
    <col min="12648" max="12657" width="10" style="46" customWidth="1"/>
    <col min="12658" max="12658" width="19.85546875" style="46" customWidth="1"/>
    <col min="12659" max="12662" width="10" style="46" customWidth="1"/>
    <col min="12663" max="12803" width="9.140625" style="46"/>
    <col min="12804" max="12804" width="19.85546875" style="46" customWidth="1"/>
    <col min="12805" max="12814" width="10" style="46" customWidth="1"/>
    <col min="12815" max="12815" width="19.85546875" style="46" customWidth="1"/>
    <col min="12816" max="12825" width="10" style="46" customWidth="1"/>
    <col min="12826" max="12826" width="19.85546875" style="46" customWidth="1"/>
    <col min="12827" max="12836" width="10" style="46" customWidth="1"/>
    <col min="12837" max="12837" width="19.85546875" style="46" customWidth="1"/>
    <col min="12838" max="12847" width="10" style="46" customWidth="1"/>
    <col min="12848" max="12848" width="19.85546875" style="46" customWidth="1"/>
    <col min="12849" max="12858" width="10" style="46" customWidth="1"/>
    <col min="12859" max="12859" width="19.85546875" style="46" customWidth="1"/>
    <col min="12860" max="12869" width="10" style="46" customWidth="1"/>
    <col min="12870" max="12870" width="19.85546875" style="46" customWidth="1"/>
    <col min="12871" max="12880" width="10" style="46" customWidth="1"/>
    <col min="12881" max="12881" width="19.85546875" style="46" customWidth="1"/>
    <col min="12882" max="12891" width="10" style="46" customWidth="1"/>
    <col min="12892" max="12892" width="19.85546875" style="46" customWidth="1"/>
    <col min="12893" max="12902" width="10" style="46" customWidth="1"/>
    <col min="12903" max="12903" width="19.85546875" style="46" customWidth="1"/>
    <col min="12904" max="12913" width="10" style="46" customWidth="1"/>
    <col min="12914" max="12914" width="19.85546875" style="46" customWidth="1"/>
    <col min="12915" max="12918" width="10" style="46" customWidth="1"/>
    <col min="12919" max="13059" width="9.140625" style="46"/>
    <col min="13060" max="13060" width="19.85546875" style="46" customWidth="1"/>
    <col min="13061" max="13070" width="10" style="46" customWidth="1"/>
    <col min="13071" max="13071" width="19.85546875" style="46" customWidth="1"/>
    <col min="13072" max="13081" width="10" style="46" customWidth="1"/>
    <col min="13082" max="13082" width="19.85546875" style="46" customWidth="1"/>
    <col min="13083" max="13092" width="10" style="46" customWidth="1"/>
    <col min="13093" max="13093" width="19.85546875" style="46" customWidth="1"/>
    <col min="13094" max="13103" width="10" style="46" customWidth="1"/>
    <col min="13104" max="13104" width="19.85546875" style="46" customWidth="1"/>
    <col min="13105" max="13114" width="10" style="46" customWidth="1"/>
    <col min="13115" max="13115" width="19.85546875" style="46" customWidth="1"/>
    <col min="13116" max="13125" width="10" style="46" customWidth="1"/>
    <col min="13126" max="13126" width="19.85546875" style="46" customWidth="1"/>
    <col min="13127" max="13136" width="10" style="46" customWidth="1"/>
    <col min="13137" max="13137" width="19.85546875" style="46" customWidth="1"/>
    <col min="13138" max="13147" width="10" style="46" customWidth="1"/>
    <col min="13148" max="13148" width="19.85546875" style="46" customWidth="1"/>
    <col min="13149" max="13158" width="10" style="46" customWidth="1"/>
    <col min="13159" max="13159" width="19.85546875" style="46" customWidth="1"/>
    <col min="13160" max="13169" width="10" style="46" customWidth="1"/>
    <col min="13170" max="13170" width="19.85546875" style="46" customWidth="1"/>
    <col min="13171" max="13174" width="10" style="46" customWidth="1"/>
    <col min="13175" max="13315" width="9.140625" style="46"/>
    <col min="13316" max="13316" width="19.85546875" style="46" customWidth="1"/>
    <col min="13317" max="13326" width="10" style="46" customWidth="1"/>
    <col min="13327" max="13327" width="19.85546875" style="46" customWidth="1"/>
    <col min="13328" max="13337" width="10" style="46" customWidth="1"/>
    <col min="13338" max="13338" width="19.85546875" style="46" customWidth="1"/>
    <col min="13339" max="13348" width="10" style="46" customWidth="1"/>
    <col min="13349" max="13349" width="19.85546875" style="46" customWidth="1"/>
    <col min="13350" max="13359" width="10" style="46" customWidth="1"/>
    <col min="13360" max="13360" width="19.85546875" style="46" customWidth="1"/>
    <col min="13361" max="13370" width="10" style="46" customWidth="1"/>
    <col min="13371" max="13371" width="19.85546875" style="46" customWidth="1"/>
    <col min="13372" max="13381" width="10" style="46" customWidth="1"/>
    <col min="13382" max="13382" width="19.85546875" style="46" customWidth="1"/>
    <col min="13383" max="13392" width="10" style="46" customWidth="1"/>
    <col min="13393" max="13393" width="19.85546875" style="46" customWidth="1"/>
    <col min="13394" max="13403" width="10" style="46" customWidth="1"/>
    <col min="13404" max="13404" width="19.85546875" style="46" customWidth="1"/>
    <col min="13405" max="13414" width="10" style="46" customWidth="1"/>
    <col min="13415" max="13415" width="19.85546875" style="46" customWidth="1"/>
    <col min="13416" max="13425" width="10" style="46" customWidth="1"/>
    <col min="13426" max="13426" width="19.85546875" style="46" customWidth="1"/>
    <col min="13427" max="13430" width="10" style="46" customWidth="1"/>
    <col min="13431" max="13571" width="9.140625" style="46"/>
    <col min="13572" max="13572" width="19.85546875" style="46" customWidth="1"/>
    <col min="13573" max="13582" width="10" style="46" customWidth="1"/>
    <col min="13583" max="13583" width="19.85546875" style="46" customWidth="1"/>
    <col min="13584" max="13593" width="10" style="46" customWidth="1"/>
    <col min="13594" max="13594" width="19.85546875" style="46" customWidth="1"/>
    <col min="13595" max="13604" width="10" style="46" customWidth="1"/>
    <col min="13605" max="13605" width="19.85546875" style="46" customWidth="1"/>
    <col min="13606" max="13615" width="10" style="46" customWidth="1"/>
    <col min="13616" max="13616" width="19.85546875" style="46" customWidth="1"/>
    <col min="13617" max="13626" width="10" style="46" customWidth="1"/>
    <col min="13627" max="13627" width="19.85546875" style="46" customWidth="1"/>
    <col min="13628" max="13637" width="10" style="46" customWidth="1"/>
    <col min="13638" max="13638" width="19.85546875" style="46" customWidth="1"/>
    <col min="13639" max="13648" width="10" style="46" customWidth="1"/>
    <col min="13649" max="13649" width="19.85546875" style="46" customWidth="1"/>
    <col min="13650" max="13659" width="10" style="46" customWidth="1"/>
    <col min="13660" max="13660" width="19.85546875" style="46" customWidth="1"/>
    <col min="13661" max="13670" width="10" style="46" customWidth="1"/>
    <col min="13671" max="13671" width="19.85546875" style="46" customWidth="1"/>
    <col min="13672" max="13681" width="10" style="46" customWidth="1"/>
    <col min="13682" max="13682" width="19.85546875" style="46" customWidth="1"/>
    <col min="13683" max="13686" width="10" style="46" customWidth="1"/>
    <col min="13687" max="13827" width="9.140625" style="46"/>
    <col min="13828" max="13828" width="19.85546875" style="46" customWidth="1"/>
    <col min="13829" max="13838" width="10" style="46" customWidth="1"/>
    <col min="13839" max="13839" width="19.85546875" style="46" customWidth="1"/>
    <col min="13840" max="13849" width="10" style="46" customWidth="1"/>
    <col min="13850" max="13850" width="19.85546875" style="46" customWidth="1"/>
    <col min="13851" max="13860" width="10" style="46" customWidth="1"/>
    <col min="13861" max="13861" width="19.85546875" style="46" customWidth="1"/>
    <col min="13862" max="13871" width="10" style="46" customWidth="1"/>
    <col min="13872" max="13872" width="19.85546875" style="46" customWidth="1"/>
    <col min="13873" max="13882" width="10" style="46" customWidth="1"/>
    <col min="13883" max="13883" width="19.85546875" style="46" customWidth="1"/>
    <col min="13884" max="13893" width="10" style="46" customWidth="1"/>
    <col min="13894" max="13894" width="19.85546875" style="46" customWidth="1"/>
    <col min="13895" max="13904" width="10" style="46" customWidth="1"/>
    <col min="13905" max="13905" width="19.85546875" style="46" customWidth="1"/>
    <col min="13906" max="13915" width="10" style="46" customWidth="1"/>
    <col min="13916" max="13916" width="19.85546875" style="46" customWidth="1"/>
    <col min="13917" max="13926" width="10" style="46" customWidth="1"/>
    <col min="13927" max="13927" width="19.85546875" style="46" customWidth="1"/>
    <col min="13928" max="13937" width="10" style="46" customWidth="1"/>
    <col min="13938" max="13938" width="19.85546875" style="46" customWidth="1"/>
    <col min="13939" max="13942" width="10" style="46" customWidth="1"/>
    <col min="13943" max="14083" width="9.140625" style="46"/>
    <col min="14084" max="14084" width="19.85546875" style="46" customWidth="1"/>
    <col min="14085" max="14094" width="10" style="46" customWidth="1"/>
    <col min="14095" max="14095" width="19.85546875" style="46" customWidth="1"/>
    <col min="14096" max="14105" width="10" style="46" customWidth="1"/>
    <col min="14106" max="14106" width="19.85546875" style="46" customWidth="1"/>
    <col min="14107" max="14116" width="10" style="46" customWidth="1"/>
    <col min="14117" max="14117" width="19.85546875" style="46" customWidth="1"/>
    <col min="14118" max="14127" width="10" style="46" customWidth="1"/>
    <col min="14128" max="14128" width="19.85546875" style="46" customWidth="1"/>
    <col min="14129" max="14138" width="10" style="46" customWidth="1"/>
    <col min="14139" max="14139" width="19.85546875" style="46" customWidth="1"/>
    <col min="14140" max="14149" width="10" style="46" customWidth="1"/>
    <col min="14150" max="14150" width="19.85546875" style="46" customWidth="1"/>
    <col min="14151" max="14160" width="10" style="46" customWidth="1"/>
    <col min="14161" max="14161" width="19.85546875" style="46" customWidth="1"/>
    <col min="14162" max="14171" width="10" style="46" customWidth="1"/>
    <col min="14172" max="14172" width="19.85546875" style="46" customWidth="1"/>
    <col min="14173" max="14182" width="10" style="46" customWidth="1"/>
    <col min="14183" max="14183" width="19.85546875" style="46" customWidth="1"/>
    <col min="14184" max="14193" width="10" style="46" customWidth="1"/>
    <col min="14194" max="14194" width="19.85546875" style="46" customWidth="1"/>
    <col min="14195" max="14198" width="10" style="46" customWidth="1"/>
    <col min="14199" max="14339" width="9.140625" style="46"/>
    <col min="14340" max="14340" width="19.85546875" style="46" customWidth="1"/>
    <col min="14341" max="14350" width="10" style="46" customWidth="1"/>
    <col min="14351" max="14351" width="19.85546875" style="46" customWidth="1"/>
    <col min="14352" max="14361" width="10" style="46" customWidth="1"/>
    <col min="14362" max="14362" width="19.85546875" style="46" customWidth="1"/>
    <col min="14363" max="14372" width="10" style="46" customWidth="1"/>
    <col min="14373" max="14373" width="19.85546875" style="46" customWidth="1"/>
    <col min="14374" max="14383" width="10" style="46" customWidth="1"/>
    <col min="14384" max="14384" width="19.85546875" style="46" customWidth="1"/>
    <col min="14385" max="14394" width="10" style="46" customWidth="1"/>
    <col min="14395" max="14395" width="19.85546875" style="46" customWidth="1"/>
    <col min="14396" max="14405" width="10" style="46" customWidth="1"/>
    <col min="14406" max="14406" width="19.85546875" style="46" customWidth="1"/>
    <col min="14407" max="14416" width="10" style="46" customWidth="1"/>
    <col min="14417" max="14417" width="19.85546875" style="46" customWidth="1"/>
    <col min="14418" max="14427" width="10" style="46" customWidth="1"/>
    <col min="14428" max="14428" width="19.85546875" style="46" customWidth="1"/>
    <col min="14429" max="14438" width="10" style="46" customWidth="1"/>
    <col min="14439" max="14439" width="19.85546875" style="46" customWidth="1"/>
    <col min="14440" max="14449" width="10" style="46" customWidth="1"/>
    <col min="14450" max="14450" width="19.85546875" style="46" customWidth="1"/>
    <col min="14451" max="14454" width="10" style="46" customWidth="1"/>
    <col min="14455" max="14595" width="9.140625" style="46"/>
    <col min="14596" max="14596" width="19.85546875" style="46" customWidth="1"/>
    <col min="14597" max="14606" width="10" style="46" customWidth="1"/>
    <col min="14607" max="14607" width="19.85546875" style="46" customWidth="1"/>
    <col min="14608" max="14617" width="10" style="46" customWidth="1"/>
    <col min="14618" max="14618" width="19.85546875" style="46" customWidth="1"/>
    <col min="14619" max="14628" width="10" style="46" customWidth="1"/>
    <col min="14629" max="14629" width="19.85546875" style="46" customWidth="1"/>
    <col min="14630" max="14639" width="10" style="46" customWidth="1"/>
    <col min="14640" max="14640" width="19.85546875" style="46" customWidth="1"/>
    <col min="14641" max="14650" width="10" style="46" customWidth="1"/>
    <col min="14651" max="14651" width="19.85546875" style="46" customWidth="1"/>
    <col min="14652" max="14661" width="10" style="46" customWidth="1"/>
    <col min="14662" max="14662" width="19.85546875" style="46" customWidth="1"/>
    <col min="14663" max="14672" width="10" style="46" customWidth="1"/>
    <col min="14673" max="14673" width="19.85546875" style="46" customWidth="1"/>
    <col min="14674" max="14683" width="10" style="46" customWidth="1"/>
    <col min="14684" max="14684" width="19.85546875" style="46" customWidth="1"/>
    <col min="14685" max="14694" width="10" style="46" customWidth="1"/>
    <col min="14695" max="14695" width="19.85546875" style="46" customWidth="1"/>
    <col min="14696" max="14705" width="10" style="46" customWidth="1"/>
    <col min="14706" max="14706" width="19.85546875" style="46" customWidth="1"/>
    <col min="14707" max="14710" width="10" style="46" customWidth="1"/>
    <col min="14711" max="14851" width="9.140625" style="46"/>
    <col min="14852" max="14852" width="19.85546875" style="46" customWidth="1"/>
    <col min="14853" max="14862" width="10" style="46" customWidth="1"/>
    <col min="14863" max="14863" width="19.85546875" style="46" customWidth="1"/>
    <col min="14864" max="14873" width="10" style="46" customWidth="1"/>
    <col min="14874" max="14874" width="19.85546875" style="46" customWidth="1"/>
    <col min="14875" max="14884" width="10" style="46" customWidth="1"/>
    <col min="14885" max="14885" width="19.85546875" style="46" customWidth="1"/>
    <col min="14886" max="14895" width="10" style="46" customWidth="1"/>
    <col min="14896" max="14896" width="19.85546875" style="46" customWidth="1"/>
    <col min="14897" max="14906" width="10" style="46" customWidth="1"/>
    <col min="14907" max="14907" width="19.85546875" style="46" customWidth="1"/>
    <col min="14908" max="14917" width="10" style="46" customWidth="1"/>
    <col min="14918" max="14918" width="19.85546875" style="46" customWidth="1"/>
    <col min="14919" max="14928" width="10" style="46" customWidth="1"/>
    <col min="14929" max="14929" width="19.85546875" style="46" customWidth="1"/>
    <col min="14930" max="14939" width="10" style="46" customWidth="1"/>
    <col min="14940" max="14940" width="19.85546875" style="46" customWidth="1"/>
    <col min="14941" max="14950" width="10" style="46" customWidth="1"/>
    <col min="14951" max="14951" width="19.85546875" style="46" customWidth="1"/>
    <col min="14952" max="14961" width="10" style="46" customWidth="1"/>
    <col min="14962" max="14962" width="19.85546875" style="46" customWidth="1"/>
    <col min="14963" max="14966" width="10" style="46" customWidth="1"/>
    <col min="14967" max="15107" width="9.140625" style="46"/>
    <col min="15108" max="15108" width="19.85546875" style="46" customWidth="1"/>
    <col min="15109" max="15118" width="10" style="46" customWidth="1"/>
    <col min="15119" max="15119" width="19.85546875" style="46" customWidth="1"/>
    <col min="15120" max="15129" width="10" style="46" customWidth="1"/>
    <col min="15130" max="15130" width="19.85546875" style="46" customWidth="1"/>
    <col min="15131" max="15140" width="10" style="46" customWidth="1"/>
    <col min="15141" max="15141" width="19.85546875" style="46" customWidth="1"/>
    <col min="15142" max="15151" width="10" style="46" customWidth="1"/>
    <col min="15152" max="15152" width="19.85546875" style="46" customWidth="1"/>
    <col min="15153" max="15162" width="10" style="46" customWidth="1"/>
    <col min="15163" max="15163" width="19.85546875" style="46" customWidth="1"/>
    <col min="15164" max="15173" width="10" style="46" customWidth="1"/>
    <col min="15174" max="15174" width="19.85546875" style="46" customWidth="1"/>
    <col min="15175" max="15184" width="10" style="46" customWidth="1"/>
    <col min="15185" max="15185" width="19.85546875" style="46" customWidth="1"/>
    <col min="15186" max="15195" width="10" style="46" customWidth="1"/>
    <col min="15196" max="15196" width="19.85546875" style="46" customWidth="1"/>
    <col min="15197" max="15206" width="10" style="46" customWidth="1"/>
    <col min="15207" max="15207" width="19.85546875" style="46" customWidth="1"/>
    <col min="15208" max="15217" width="10" style="46" customWidth="1"/>
    <col min="15218" max="15218" width="19.85546875" style="46" customWidth="1"/>
    <col min="15219" max="15222" width="10" style="46" customWidth="1"/>
    <col min="15223" max="15363" width="9.140625" style="46"/>
    <col min="15364" max="15364" width="19.85546875" style="46" customWidth="1"/>
    <col min="15365" max="15374" width="10" style="46" customWidth="1"/>
    <col min="15375" max="15375" width="19.85546875" style="46" customWidth="1"/>
    <col min="15376" max="15385" width="10" style="46" customWidth="1"/>
    <col min="15386" max="15386" width="19.85546875" style="46" customWidth="1"/>
    <col min="15387" max="15396" width="10" style="46" customWidth="1"/>
    <col min="15397" max="15397" width="19.85546875" style="46" customWidth="1"/>
    <col min="15398" max="15407" width="10" style="46" customWidth="1"/>
    <col min="15408" max="15408" width="19.85546875" style="46" customWidth="1"/>
    <col min="15409" max="15418" width="10" style="46" customWidth="1"/>
    <col min="15419" max="15419" width="19.85546875" style="46" customWidth="1"/>
    <col min="15420" max="15429" width="10" style="46" customWidth="1"/>
    <col min="15430" max="15430" width="19.85546875" style="46" customWidth="1"/>
    <col min="15431" max="15440" width="10" style="46" customWidth="1"/>
    <col min="15441" max="15441" width="19.85546875" style="46" customWidth="1"/>
    <col min="15442" max="15451" width="10" style="46" customWidth="1"/>
    <col min="15452" max="15452" width="19.85546875" style="46" customWidth="1"/>
    <col min="15453" max="15462" width="10" style="46" customWidth="1"/>
    <col min="15463" max="15463" width="19.85546875" style="46" customWidth="1"/>
    <col min="15464" max="15473" width="10" style="46" customWidth="1"/>
    <col min="15474" max="15474" width="19.85546875" style="46" customWidth="1"/>
    <col min="15475" max="15478" width="10" style="46" customWidth="1"/>
    <col min="15479" max="15619" width="9.140625" style="46"/>
    <col min="15620" max="15620" width="19.85546875" style="46" customWidth="1"/>
    <col min="15621" max="15630" width="10" style="46" customWidth="1"/>
    <col min="15631" max="15631" width="19.85546875" style="46" customWidth="1"/>
    <col min="15632" max="15641" width="10" style="46" customWidth="1"/>
    <col min="15642" max="15642" width="19.85546875" style="46" customWidth="1"/>
    <col min="15643" max="15652" width="10" style="46" customWidth="1"/>
    <col min="15653" max="15653" width="19.85546875" style="46" customWidth="1"/>
    <col min="15654" max="15663" width="10" style="46" customWidth="1"/>
    <col min="15664" max="15664" width="19.85546875" style="46" customWidth="1"/>
    <col min="15665" max="15674" width="10" style="46" customWidth="1"/>
    <col min="15675" max="15675" width="19.85546875" style="46" customWidth="1"/>
    <col min="15676" max="15685" width="10" style="46" customWidth="1"/>
    <col min="15686" max="15686" width="19.85546875" style="46" customWidth="1"/>
    <col min="15687" max="15696" width="10" style="46" customWidth="1"/>
    <col min="15697" max="15697" width="19.85546875" style="46" customWidth="1"/>
    <col min="15698" max="15707" width="10" style="46" customWidth="1"/>
    <col min="15708" max="15708" width="19.85546875" style="46" customWidth="1"/>
    <col min="15709" max="15718" width="10" style="46" customWidth="1"/>
    <col min="15719" max="15719" width="19.85546875" style="46" customWidth="1"/>
    <col min="15720" max="15729" width="10" style="46" customWidth="1"/>
    <col min="15730" max="15730" width="19.85546875" style="46" customWidth="1"/>
    <col min="15731" max="15734" width="10" style="46" customWidth="1"/>
    <col min="15735" max="15875" width="9.140625" style="46"/>
    <col min="15876" max="15876" width="19.85546875" style="46" customWidth="1"/>
    <col min="15877" max="15886" width="10" style="46" customWidth="1"/>
    <col min="15887" max="15887" width="19.85546875" style="46" customWidth="1"/>
    <col min="15888" max="15897" width="10" style="46" customWidth="1"/>
    <col min="15898" max="15898" width="19.85546875" style="46" customWidth="1"/>
    <col min="15899" max="15908" width="10" style="46" customWidth="1"/>
    <col min="15909" max="15909" width="19.85546875" style="46" customWidth="1"/>
    <col min="15910" max="15919" width="10" style="46" customWidth="1"/>
    <col min="15920" max="15920" width="19.85546875" style="46" customWidth="1"/>
    <col min="15921" max="15930" width="10" style="46" customWidth="1"/>
    <col min="15931" max="15931" width="19.85546875" style="46" customWidth="1"/>
    <col min="15932" max="15941" width="10" style="46" customWidth="1"/>
    <col min="15942" max="15942" width="19.85546875" style="46" customWidth="1"/>
    <col min="15943" max="15952" width="10" style="46" customWidth="1"/>
    <col min="15953" max="15953" width="19.85546875" style="46" customWidth="1"/>
    <col min="15954" max="15963" width="10" style="46" customWidth="1"/>
    <col min="15964" max="15964" width="19.85546875" style="46" customWidth="1"/>
    <col min="15965" max="15974" width="10" style="46" customWidth="1"/>
    <col min="15975" max="15975" width="19.85546875" style="46" customWidth="1"/>
    <col min="15976" max="15985" width="10" style="46" customWidth="1"/>
    <col min="15986" max="15986" width="19.85546875" style="46" customWidth="1"/>
    <col min="15987" max="15990" width="10" style="46" customWidth="1"/>
    <col min="15991" max="16131" width="9.140625" style="46"/>
    <col min="16132" max="16132" width="19.85546875" style="46" customWidth="1"/>
    <col min="16133" max="16142" width="10" style="46" customWidth="1"/>
    <col min="16143" max="16143" width="19.85546875" style="46" customWidth="1"/>
    <col min="16144" max="16153" width="10" style="46" customWidth="1"/>
    <col min="16154" max="16154" width="19.85546875" style="46" customWidth="1"/>
    <col min="16155" max="16164" width="10" style="46" customWidth="1"/>
    <col min="16165" max="16165" width="19.85546875" style="46" customWidth="1"/>
    <col min="16166" max="16175" width="10" style="46" customWidth="1"/>
    <col min="16176" max="16176" width="19.85546875" style="46" customWidth="1"/>
    <col min="16177" max="16186" width="10" style="46" customWidth="1"/>
    <col min="16187" max="16187" width="19.85546875" style="46" customWidth="1"/>
    <col min="16188" max="16197" width="10" style="46" customWidth="1"/>
    <col min="16198" max="16198" width="19.85546875" style="46" customWidth="1"/>
    <col min="16199" max="16208" width="10" style="46" customWidth="1"/>
    <col min="16209" max="16209" width="19.85546875" style="46" customWidth="1"/>
    <col min="16210" max="16219" width="10" style="46" customWidth="1"/>
    <col min="16220" max="16220" width="19.85546875" style="46" customWidth="1"/>
    <col min="16221" max="16230" width="10" style="46" customWidth="1"/>
    <col min="16231" max="16231" width="19.85546875" style="46" customWidth="1"/>
    <col min="16232" max="16241" width="10" style="46" customWidth="1"/>
    <col min="16242" max="16242" width="19.85546875" style="46" customWidth="1"/>
    <col min="16243" max="16246" width="10" style="46" customWidth="1"/>
    <col min="16247" max="16384" width="9.140625" style="46"/>
  </cols>
  <sheetData>
    <row r="1" spans="1:131" ht="0.75" customHeight="1" x14ac:dyDescent="0.2">
      <c r="A1" s="6" t="s">
        <v>242</v>
      </c>
      <c r="B1" s="6"/>
      <c r="C1" s="6"/>
      <c r="D1" s="6"/>
      <c r="O1" s="6"/>
      <c r="Z1" s="6"/>
      <c r="AK1" s="6"/>
      <c r="AV1" s="6"/>
      <c r="BG1" s="6"/>
      <c r="BR1" s="6"/>
      <c r="CC1" s="6"/>
      <c r="CN1" s="6"/>
      <c r="CY1" s="6"/>
      <c r="DJ1" s="6"/>
    </row>
    <row r="2" spans="1:131" x14ac:dyDescent="0.2">
      <c r="A2" s="1" t="s">
        <v>125</v>
      </c>
      <c r="B2" s="1"/>
      <c r="C2" s="1"/>
      <c r="D2" s="1"/>
      <c r="O2" s="1" t="s">
        <v>125</v>
      </c>
      <c r="Z2" s="1" t="s">
        <v>125</v>
      </c>
      <c r="AK2" s="1" t="s">
        <v>125</v>
      </c>
      <c r="AV2" s="1" t="s">
        <v>125</v>
      </c>
      <c r="BG2" s="1" t="s">
        <v>125</v>
      </c>
      <c r="BR2" s="1" t="s">
        <v>125</v>
      </c>
      <c r="CC2" s="1" t="s">
        <v>125</v>
      </c>
      <c r="CN2" s="1" t="s">
        <v>125</v>
      </c>
      <c r="CY2" s="1" t="s">
        <v>125</v>
      </c>
      <c r="DJ2" s="1" t="s">
        <v>125</v>
      </c>
    </row>
    <row r="3" spans="1:131" x14ac:dyDescent="0.2">
      <c r="A3" s="46" t="s">
        <v>243</v>
      </c>
      <c r="O3" s="46" t="s">
        <v>243</v>
      </c>
      <c r="Z3" s="46" t="s">
        <v>243</v>
      </c>
      <c r="AK3" s="46" t="s">
        <v>243</v>
      </c>
      <c r="AV3" s="46" t="s">
        <v>243</v>
      </c>
      <c r="BG3" s="46" t="s">
        <v>243</v>
      </c>
      <c r="BR3" s="46" t="s">
        <v>243</v>
      </c>
      <c r="CC3" s="46" t="s">
        <v>243</v>
      </c>
      <c r="CN3" s="46" t="s">
        <v>243</v>
      </c>
      <c r="CY3" s="46" t="s">
        <v>243</v>
      </c>
      <c r="DJ3" s="46" t="s">
        <v>243</v>
      </c>
    </row>
    <row r="4" spans="1:131" x14ac:dyDescent="0.2">
      <c r="A4" s="46" t="s">
        <v>129</v>
      </c>
      <c r="O4" s="46" t="s">
        <v>129</v>
      </c>
      <c r="Z4" s="46" t="s">
        <v>129</v>
      </c>
      <c r="AK4" s="46" t="s">
        <v>129</v>
      </c>
      <c r="AV4" s="46" t="s">
        <v>129</v>
      </c>
      <c r="BG4" s="46" t="s">
        <v>129</v>
      </c>
      <c r="BR4" s="46" t="s">
        <v>129</v>
      </c>
      <c r="CC4" s="46" t="s">
        <v>129</v>
      </c>
      <c r="CN4" s="46" t="s">
        <v>129</v>
      </c>
      <c r="CY4" s="46" t="s">
        <v>129</v>
      </c>
      <c r="DJ4" s="46" t="s">
        <v>129</v>
      </c>
    </row>
    <row r="5" spans="1:131" ht="13.5" thickBot="1" x14ac:dyDescent="0.25">
      <c r="A5" s="1"/>
      <c r="B5" s="1"/>
      <c r="C5" s="1"/>
      <c r="D5" s="1"/>
      <c r="O5" s="1"/>
      <c r="Z5" s="1"/>
      <c r="AK5" s="1"/>
      <c r="AV5" s="1"/>
      <c r="BG5" s="1"/>
      <c r="BR5" s="1"/>
      <c r="CC5" s="1"/>
      <c r="CN5" s="1"/>
      <c r="CY5" s="1"/>
      <c r="DJ5" s="1"/>
    </row>
    <row r="6" spans="1:131" ht="12.75" customHeight="1" thickBot="1" x14ac:dyDescent="0.25">
      <c r="A6" s="94" t="s">
        <v>130</v>
      </c>
      <c r="B6" s="200" t="s">
        <v>246</v>
      </c>
      <c r="C6" s="200" t="s">
        <v>247</v>
      </c>
      <c r="D6" s="200" t="s">
        <v>248</v>
      </c>
      <c r="E6" s="186" t="s">
        <v>131</v>
      </c>
      <c r="F6" s="187"/>
      <c r="G6" s="187"/>
      <c r="H6" s="187"/>
      <c r="I6" s="187"/>
      <c r="J6" s="187"/>
      <c r="K6" s="187"/>
      <c r="L6" s="187"/>
      <c r="M6" s="187"/>
      <c r="N6" s="188"/>
      <c r="O6" s="94" t="s">
        <v>130</v>
      </c>
      <c r="P6" s="186" t="s">
        <v>131</v>
      </c>
      <c r="Q6" s="187"/>
      <c r="R6" s="187"/>
      <c r="S6" s="187"/>
      <c r="T6" s="187"/>
      <c r="U6" s="187"/>
      <c r="V6" s="187"/>
      <c r="W6" s="187"/>
      <c r="X6" s="187"/>
      <c r="Y6" s="188"/>
      <c r="Z6" s="94" t="s">
        <v>130</v>
      </c>
      <c r="AA6" s="186" t="s">
        <v>131</v>
      </c>
      <c r="AB6" s="187"/>
      <c r="AC6" s="187"/>
      <c r="AD6" s="187"/>
      <c r="AE6" s="187"/>
      <c r="AF6" s="187"/>
      <c r="AG6" s="187"/>
      <c r="AH6" s="187"/>
      <c r="AI6" s="187"/>
      <c r="AJ6" s="188"/>
      <c r="AK6" s="94" t="s">
        <v>130</v>
      </c>
      <c r="AL6" s="186" t="s">
        <v>131</v>
      </c>
      <c r="AM6" s="187"/>
      <c r="AN6" s="187"/>
      <c r="AO6" s="187"/>
      <c r="AP6" s="187"/>
      <c r="AQ6" s="187"/>
      <c r="AR6" s="187"/>
      <c r="AS6" s="187"/>
      <c r="AT6" s="187"/>
      <c r="AU6" s="188"/>
      <c r="AV6" s="94" t="s">
        <v>130</v>
      </c>
      <c r="AW6" s="186" t="s">
        <v>131</v>
      </c>
      <c r="AX6" s="187"/>
      <c r="AY6" s="187"/>
      <c r="AZ6" s="187"/>
      <c r="BA6" s="187"/>
      <c r="BB6" s="187"/>
      <c r="BC6" s="187"/>
      <c r="BD6" s="187"/>
      <c r="BE6" s="187"/>
      <c r="BF6" s="188"/>
      <c r="BG6" s="94" t="s">
        <v>130</v>
      </c>
      <c r="BH6" s="186" t="s">
        <v>131</v>
      </c>
      <c r="BI6" s="187"/>
      <c r="BJ6" s="187"/>
      <c r="BK6" s="187"/>
      <c r="BL6" s="187"/>
      <c r="BM6" s="187"/>
      <c r="BN6" s="187"/>
      <c r="BO6" s="187"/>
      <c r="BP6" s="187"/>
      <c r="BQ6" s="188"/>
      <c r="BR6" s="94" t="s">
        <v>130</v>
      </c>
      <c r="BS6" s="186" t="s">
        <v>131</v>
      </c>
      <c r="BT6" s="187"/>
      <c r="BU6" s="187"/>
      <c r="BV6" s="187"/>
      <c r="BW6" s="187"/>
      <c r="BX6" s="187"/>
      <c r="BY6" s="187"/>
      <c r="BZ6" s="187"/>
      <c r="CA6" s="187"/>
      <c r="CB6" s="188"/>
      <c r="CC6" s="94" t="s">
        <v>130</v>
      </c>
      <c r="CD6" s="186" t="s">
        <v>131</v>
      </c>
      <c r="CE6" s="187"/>
      <c r="CF6" s="187"/>
      <c r="CG6" s="187"/>
      <c r="CH6" s="187"/>
      <c r="CI6" s="187"/>
      <c r="CJ6" s="187"/>
      <c r="CK6" s="187"/>
      <c r="CL6" s="187"/>
      <c r="CM6" s="188"/>
      <c r="CN6" s="94" t="s">
        <v>130</v>
      </c>
      <c r="CO6" s="186" t="s">
        <v>131</v>
      </c>
      <c r="CP6" s="187"/>
      <c r="CQ6" s="187"/>
      <c r="CR6" s="187"/>
      <c r="CS6" s="187"/>
      <c r="CT6" s="187"/>
      <c r="CU6" s="187"/>
      <c r="CV6" s="187"/>
      <c r="CW6" s="187"/>
      <c r="CX6" s="188"/>
      <c r="CY6" s="94" t="s">
        <v>130</v>
      </c>
      <c r="CZ6" s="186" t="s">
        <v>131</v>
      </c>
      <c r="DA6" s="187"/>
      <c r="DB6" s="187"/>
      <c r="DC6" s="187"/>
      <c r="DD6" s="187"/>
      <c r="DE6" s="187"/>
      <c r="DF6" s="187"/>
      <c r="DG6" s="187"/>
      <c r="DH6" s="187"/>
      <c r="DI6" s="188"/>
      <c r="DJ6" s="94" t="s">
        <v>130</v>
      </c>
      <c r="DK6" s="186" t="s">
        <v>131</v>
      </c>
      <c r="DL6" s="187"/>
      <c r="DM6" s="187"/>
      <c r="DN6" s="188"/>
    </row>
    <row r="7" spans="1:131" s="85" customFormat="1" ht="12.75" customHeight="1" x14ac:dyDescent="0.2">
      <c r="A7" s="100"/>
      <c r="B7" s="180"/>
      <c r="C7" s="180"/>
      <c r="D7" s="180"/>
      <c r="E7" s="104" t="s">
        <v>0</v>
      </c>
      <c r="F7" s="105"/>
      <c r="G7" s="106" t="s">
        <v>1</v>
      </c>
      <c r="H7" s="105"/>
      <c r="I7" s="106" t="s">
        <v>2</v>
      </c>
      <c r="J7" s="105"/>
      <c r="K7" s="106" t="s">
        <v>3</v>
      </c>
      <c r="L7" s="105"/>
      <c r="M7" s="106" t="s">
        <v>4</v>
      </c>
      <c r="N7" s="105"/>
      <c r="O7" s="100"/>
      <c r="P7" s="106" t="s">
        <v>5</v>
      </c>
      <c r="Q7" s="105"/>
      <c r="R7" s="106" t="s">
        <v>6</v>
      </c>
      <c r="S7" s="105"/>
      <c r="T7" s="106" t="s">
        <v>7</v>
      </c>
      <c r="U7" s="105"/>
      <c r="V7" s="106" t="s">
        <v>8</v>
      </c>
      <c r="W7" s="105"/>
      <c r="X7" s="106" t="s">
        <v>9</v>
      </c>
      <c r="Y7" s="105"/>
      <c r="Z7" s="100"/>
      <c r="AA7" s="106" t="s">
        <v>10</v>
      </c>
      <c r="AB7" s="105"/>
      <c r="AC7" s="106" t="s">
        <v>11</v>
      </c>
      <c r="AD7" s="105"/>
      <c r="AE7" s="106" t="s">
        <v>12</v>
      </c>
      <c r="AF7" s="105"/>
      <c r="AG7" s="106" t="s">
        <v>13</v>
      </c>
      <c r="AH7" s="105"/>
      <c r="AI7" s="106" t="s">
        <v>14</v>
      </c>
      <c r="AJ7" s="105"/>
      <c r="AK7" s="100"/>
      <c r="AL7" s="106" t="s">
        <v>15</v>
      </c>
      <c r="AM7" s="105"/>
      <c r="AN7" s="106" t="s">
        <v>16</v>
      </c>
      <c r="AO7" s="105"/>
      <c r="AP7" s="106" t="s">
        <v>17</v>
      </c>
      <c r="AQ7" s="105"/>
      <c r="AR7" s="106" t="s">
        <v>18</v>
      </c>
      <c r="AS7" s="105"/>
      <c r="AT7" s="106" t="s">
        <v>19</v>
      </c>
      <c r="AU7" s="105"/>
      <c r="AV7" s="100"/>
      <c r="AW7" s="106" t="s">
        <v>20</v>
      </c>
      <c r="AX7" s="105"/>
      <c r="AY7" s="106" t="s">
        <v>21</v>
      </c>
      <c r="AZ7" s="105"/>
      <c r="BA7" s="106" t="s">
        <v>22</v>
      </c>
      <c r="BB7" s="105"/>
      <c r="BC7" s="106" t="s">
        <v>23</v>
      </c>
      <c r="BD7" s="105"/>
      <c r="BE7" s="106" t="s">
        <v>24</v>
      </c>
      <c r="BF7" s="105"/>
      <c r="BG7" s="100"/>
      <c r="BH7" s="106" t="s">
        <v>25</v>
      </c>
      <c r="BI7" s="105"/>
      <c r="BJ7" s="106" t="s">
        <v>26</v>
      </c>
      <c r="BK7" s="105"/>
      <c r="BL7" s="106" t="s">
        <v>27</v>
      </c>
      <c r="BM7" s="105"/>
      <c r="BN7" s="106" t="s">
        <v>28</v>
      </c>
      <c r="BO7" s="105"/>
      <c r="BP7" s="106" t="s">
        <v>29</v>
      </c>
      <c r="BQ7" s="105"/>
      <c r="BR7" s="100"/>
      <c r="BS7" s="106" t="s">
        <v>30</v>
      </c>
      <c r="BT7" s="105"/>
      <c r="BU7" s="106" t="s">
        <v>31</v>
      </c>
      <c r="BV7" s="105"/>
      <c r="BW7" s="106" t="s">
        <v>32</v>
      </c>
      <c r="BX7" s="105"/>
      <c r="BY7" s="106" t="s">
        <v>33</v>
      </c>
      <c r="BZ7" s="105"/>
      <c r="CA7" s="106" t="s">
        <v>34</v>
      </c>
      <c r="CB7" s="105"/>
      <c r="CC7" s="100"/>
      <c r="CD7" s="106" t="s">
        <v>35</v>
      </c>
      <c r="CE7" s="105"/>
      <c r="CF7" s="106" t="s">
        <v>36</v>
      </c>
      <c r="CG7" s="105"/>
      <c r="CH7" s="106" t="s">
        <v>37</v>
      </c>
      <c r="CI7" s="105"/>
      <c r="CJ7" s="106" t="s">
        <v>38</v>
      </c>
      <c r="CK7" s="105"/>
      <c r="CL7" s="106" t="s">
        <v>39</v>
      </c>
      <c r="CM7" s="105"/>
      <c r="CN7" s="100"/>
      <c r="CO7" s="106" t="s">
        <v>40</v>
      </c>
      <c r="CP7" s="105"/>
      <c r="CQ7" s="106" t="s">
        <v>41</v>
      </c>
      <c r="CR7" s="105"/>
      <c r="CS7" s="106" t="s">
        <v>42</v>
      </c>
      <c r="CT7" s="105"/>
      <c r="CU7" s="106" t="s">
        <v>43</v>
      </c>
      <c r="CV7" s="105"/>
      <c r="CW7" s="106" t="s">
        <v>44</v>
      </c>
      <c r="CX7" s="105"/>
      <c r="CY7" s="100"/>
      <c r="CZ7" s="106" t="s">
        <v>45</v>
      </c>
      <c r="DA7" s="105"/>
      <c r="DB7" s="106" t="s">
        <v>46</v>
      </c>
      <c r="DC7" s="105"/>
      <c r="DD7" s="106" t="s">
        <v>47</v>
      </c>
      <c r="DE7" s="105"/>
      <c r="DF7" s="106" t="s">
        <v>48</v>
      </c>
      <c r="DG7" s="105"/>
      <c r="DH7" s="106" t="s">
        <v>49</v>
      </c>
      <c r="DI7" s="105"/>
      <c r="DJ7" s="100"/>
      <c r="DK7" s="106" t="s">
        <v>50</v>
      </c>
      <c r="DL7" s="105"/>
      <c r="DM7" s="106" t="s">
        <v>51</v>
      </c>
      <c r="DN7" s="105"/>
      <c r="DO7" s="180"/>
      <c r="DP7" s="180"/>
      <c r="DQ7" s="180"/>
      <c r="DR7" s="180"/>
      <c r="DS7" s="180"/>
      <c r="DT7" s="180"/>
      <c r="DU7" s="180"/>
      <c r="DV7" s="180"/>
      <c r="DW7" s="180"/>
      <c r="DX7" s="180"/>
      <c r="DY7" s="180"/>
      <c r="DZ7" s="180"/>
      <c r="EA7" s="180"/>
    </row>
    <row r="8" spans="1:131" s="85" customFormat="1" x14ac:dyDescent="0.2">
      <c r="A8" s="189"/>
      <c r="B8" s="203"/>
      <c r="C8" s="203"/>
      <c r="D8" s="177"/>
      <c r="E8" s="114" t="s">
        <v>52</v>
      </c>
      <c r="F8" s="4" t="s">
        <v>53</v>
      </c>
      <c r="G8" s="115" t="s">
        <v>52</v>
      </c>
      <c r="H8" s="4" t="s">
        <v>53</v>
      </c>
      <c r="I8" s="115" t="s">
        <v>52</v>
      </c>
      <c r="J8" s="4" t="s">
        <v>53</v>
      </c>
      <c r="K8" s="115" t="s">
        <v>52</v>
      </c>
      <c r="L8" s="4" t="s">
        <v>53</v>
      </c>
      <c r="M8" s="185" t="s">
        <v>52</v>
      </c>
      <c r="N8" s="4" t="s">
        <v>53</v>
      </c>
      <c r="O8" s="165"/>
      <c r="P8" s="115" t="s">
        <v>52</v>
      </c>
      <c r="Q8" s="4" t="s">
        <v>53</v>
      </c>
      <c r="R8" s="115" t="s">
        <v>52</v>
      </c>
      <c r="S8" s="4" t="s">
        <v>53</v>
      </c>
      <c r="T8" s="115" t="s">
        <v>52</v>
      </c>
      <c r="U8" s="4" t="s">
        <v>53</v>
      </c>
      <c r="V8" s="115" t="s">
        <v>52</v>
      </c>
      <c r="W8" s="4" t="s">
        <v>53</v>
      </c>
      <c r="X8" s="185" t="s">
        <v>52</v>
      </c>
      <c r="Y8" s="4" t="s">
        <v>53</v>
      </c>
      <c r="Z8" s="165"/>
      <c r="AA8" s="115" t="s">
        <v>52</v>
      </c>
      <c r="AB8" s="4" t="s">
        <v>53</v>
      </c>
      <c r="AC8" s="115" t="s">
        <v>52</v>
      </c>
      <c r="AD8" s="4" t="s">
        <v>53</v>
      </c>
      <c r="AE8" s="115" t="s">
        <v>52</v>
      </c>
      <c r="AF8" s="4" t="s">
        <v>53</v>
      </c>
      <c r="AG8" s="115" t="s">
        <v>52</v>
      </c>
      <c r="AH8" s="4" t="s">
        <v>53</v>
      </c>
      <c r="AI8" s="185" t="s">
        <v>52</v>
      </c>
      <c r="AJ8" s="4" t="s">
        <v>53</v>
      </c>
      <c r="AK8" s="165"/>
      <c r="AL8" s="115" t="s">
        <v>52</v>
      </c>
      <c r="AM8" s="4" t="s">
        <v>53</v>
      </c>
      <c r="AN8" s="115" t="s">
        <v>52</v>
      </c>
      <c r="AO8" s="4" t="s">
        <v>53</v>
      </c>
      <c r="AP8" s="115" t="s">
        <v>52</v>
      </c>
      <c r="AQ8" s="4" t="s">
        <v>53</v>
      </c>
      <c r="AR8" s="115" t="s">
        <v>52</v>
      </c>
      <c r="AS8" s="4" t="s">
        <v>53</v>
      </c>
      <c r="AT8" s="185" t="s">
        <v>52</v>
      </c>
      <c r="AU8" s="4" t="s">
        <v>53</v>
      </c>
      <c r="AV8" s="165"/>
      <c r="AW8" s="115" t="s">
        <v>52</v>
      </c>
      <c r="AX8" s="4" t="s">
        <v>53</v>
      </c>
      <c r="AY8" s="115" t="s">
        <v>52</v>
      </c>
      <c r="AZ8" s="4" t="s">
        <v>53</v>
      </c>
      <c r="BA8" s="115" t="s">
        <v>52</v>
      </c>
      <c r="BB8" s="4" t="s">
        <v>53</v>
      </c>
      <c r="BC8" s="115" t="s">
        <v>52</v>
      </c>
      <c r="BD8" s="4" t="s">
        <v>53</v>
      </c>
      <c r="BE8" s="185" t="s">
        <v>52</v>
      </c>
      <c r="BF8" s="4" t="s">
        <v>53</v>
      </c>
      <c r="BG8" s="165"/>
      <c r="BH8" s="115" t="s">
        <v>52</v>
      </c>
      <c r="BI8" s="4" t="s">
        <v>53</v>
      </c>
      <c r="BJ8" s="115" t="s">
        <v>52</v>
      </c>
      <c r="BK8" s="4" t="s">
        <v>53</v>
      </c>
      <c r="BL8" s="115" t="s">
        <v>52</v>
      </c>
      <c r="BM8" s="4" t="s">
        <v>53</v>
      </c>
      <c r="BN8" s="115" t="s">
        <v>52</v>
      </c>
      <c r="BO8" s="4" t="s">
        <v>53</v>
      </c>
      <c r="BP8" s="185" t="s">
        <v>52</v>
      </c>
      <c r="BQ8" s="4" t="s">
        <v>53</v>
      </c>
      <c r="BR8" s="165"/>
      <c r="BS8" s="115" t="s">
        <v>52</v>
      </c>
      <c r="BT8" s="4" t="s">
        <v>53</v>
      </c>
      <c r="BU8" s="115" t="s">
        <v>52</v>
      </c>
      <c r="BV8" s="4" t="s">
        <v>53</v>
      </c>
      <c r="BW8" s="115" t="s">
        <v>52</v>
      </c>
      <c r="BX8" s="4" t="s">
        <v>53</v>
      </c>
      <c r="BY8" s="115" t="s">
        <v>52</v>
      </c>
      <c r="BZ8" s="4" t="s">
        <v>53</v>
      </c>
      <c r="CA8" s="185" t="s">
        <v>52</v>
      </c>
      <c r="CB8" s="4" t="s">
        <v>53</v>
      </c>
      <c r="CC8" s="165"/>
      <c r="CD8" s="115" t="s">
        <v>52</v>
      </c>
      <c r="CE8" s="4" t="s">
        <v>53</v>
      </c>
      <c r="CF8" s="115" t="s">
        <v>52</v>
      </c>
      <c r="CG8" s="4" t="s">
        <v>53</v>
      </c>
      <c r="CH8" s="115" t="s">
        <v>52</v>
      </c>
      <c r="CI8" s="4" t="s">
        <v>53</v>
      </c>
      <c r="CJ8" s="115" t="s">
        <v>52</v>
      </c>
      <c r="CK8" s="4" t="s">
        <v>53</v>
      </c>
      <c r="CL8" s="185" t="s">
        <v>52</v>
      </c>
      <c r="CM8" s="4" t="s">
        <v>53</v>
      </c>
      <c r="CN8" s="165"/>
      <c r="CO8" s="115" t="s">
        <v>52</v>
      </c>
      <c r="CP8" s="4" t="s">
        <v>53</v>
      </c>
      <c r="CQ8" s="115" t="s">
        <v>52</v>
      </c>
      <c r="CR8" s="4" t="s">
        <v>53</v>
      </c>
      <c r="CS8" s="115" t="s">
        <v>52</v>
      </c>
      <c r="CT8" s="4" t="s">
        <v>53</v>
      </c>
      <c r="CU8" s="115" t="s">
        <v>52</v>
      </c>
      <c r="CV8" s="4" t="s">
        <v>53</v>
      </c>
      <c r="CW8" s="185" t="s">
        <v>52</v>
      </c>
      <c r="CX8" s="4" t="s">
        <v>53</v>
      </c>
      <c r="CY8" s="165"/>
      <c r="CZ8" s="115" t="s">
        <v>52</v>
      </c>
      <c r="DA8" s="4" t="s">
        <v>53</v>
      </c>
      <c r="DB8" s="115" t="s">
        <v>52</v>
      </c>
      <c r="DC8" s="4" t="s">
        <v>53</v>
      </c>
      <c r="DD8" s="115" t="s">
        <v>52</v>
      </c>
      <c r="DE8" s="4" t="s">
        <v>53</v>
      </c>
      <c r="DF8" s="115" t="s">
        <v>52</v>
      </c>
      <c r="DG8" s="4" t="s">
        <v>53</v>
      </c>
      <c r="DH8" s="185" t="s">
        <v>52</v>
      </c>
      <c r="DI8" s="4" t="s">
        <v>53</v>
      </c>
      <c r="DJ8" s="165"/>
      <c r="DK8" s="115" t="s">
        <v>52</v>
      </c>
      <c r="DL8" s="4" t="s">
        <v>53</v>
      </c>
      <c r="DM8" s="115" t="s">
        <v>52</v>
      </c>
      <c r="DN8" s="4" t="s">
        <v>53</v>
      </c>
      <c r="DS8" s="180"/>
    </row>
    <row r="9" spans="1:131" s="85" customFormat="1" x14ac:dyDescent="0.2">
      <c r="A9" s="48"/>
      <c r="B9" s="178"/>
      <c r="C9" s="178"/>
      <c r="D9" s="178"/>
      <c r="E9" s="116"/>
      <c r="F9" s="5"/>
      <c r="G9" s="174"/>
      <c r="H9" s="5"/>
      <c r="I9" s="174"/>
      <c r="J9" s="5"/>
      <c r="K9" s="174"/>
      <c r="L9" s="5"/>
      <c r="M9" s="174"/>
      <c r="N9" s="5"/>
      <c r="O9" s="48"/>
      <c r="P9" s="174"/>
      <c r="Q9" s="5"/>
      <c r="R9" s="174"/>
      <c r="S9" s="5"/>
      <c r="T9" s="174"/>
      <c r="U9" s="5"/>
      <c r="V9" s="174"/>
      <c r="W9" s="5"/>
      <c r="X9" s="174"/>
      <c r="Y9" s="5"/>
      <c r="Z9" s="48"/>
      <c r="AA9" s="174"/>
      <c r="AB9" s="5"/>
      <c r="AC9" s="174"/>
      <c r="AD9" s="5"/>
      <c r="AE9" s="174"/>
      <c r="AF9" s="5"/>
      <c r="AG9" s="174"/>
      <c r="AH9" s="5"/>
      <c r="AI9" s="174"/>
      <c r="AJ9" s="5"/>
      <c r="AK9" s="48"/>
      <c r="AL9" s="174"/>
      <c r="AM9" s="5"/>
      <c r="AN9" s="174"/>
      <c r="AO9" s="5"/>
      <c r="AP9" s="174"/>
      <c r="AQ9" s="5"/>
      <c r="AR9" s="174"/>
      <c r="AS9" s="5"/>
      <c r="AT9" s="174"/>
      <c r="AU9" s="5"/>
      <c r="AV9" s="48"/>
      <c r="AW9" s="174"/>
      <c r="AX9" s="5"/>
      <c r="AY9" s="174"/>
      <c r="AZ9" s="5"/>
      <c r="BA9" s="174"/>
      <c r="BB9" s="5"/>
      <c r="BC9" s="174"/>
      <c r="BD9" s="5"/>
      <c r="BE9" s="174"/>
      <c r="BF9" s="5"/>
      <c r="BG9" s="48"/>
      <c r="BH9" s="174"/>
      <c r="BI9" s="5"/>
      <c r="BJ9" s="174"/>
      <c r="BK9" s="5"/>
      <c r="BL9" s="174"/>
      <c r="BM9" s="5"/>
      <c r="BN9" s="174"/>
      <c r="BO9" s="5"/>
      <c r="BP9" s="174"/>
      <c r="BQ9" s="5"/>
      <c r="BR9" s="48"/>
      <c r="BS9" s="174"/>
      <c r="BT9" s="5"/>
      <c r="BU9" s="174"/>
      <c r="BV9" s="5"/>
      <c r="BW9" s="174"/>
      <c r="BX9" s="5"/>
      <c r="BY9" s="174"/>
      <c r="BZ9" s="5"/>
      <c r="CA9" s="174"/>
      <c r="CB9" s="5"/>
      <c r="CC9" s="48"/>
      <c r="CD9" s="174"/>
      <c r="CE9" s="5"/>
      <c r="CF9" s="174"/>
      <c r="CG9" s="5"/>
      <c r="CH9" s="174"/>
      <c r="CI9" s="5"/>
      <c r="CJ9" s="174"/>
      <c r="CK9" s="5"/>
      <c r="CL9" s="174"/>
      <c r="CM9" s="5"/>
      <c r="CN9" s="48"/>
      <c r="CO9" s="174"/>
      <c r="CP9" s="5"/>
      <c r="CQ9" s="174"/>
      <c r="CR9" s="5"/>
      <c r="CS9" s="174"/>
      <c r="CT9" s="5"/>
      <c r="CU9" s="174"/>
      <c r="CV9" s="5"/>
      <c r="CW9" s="174"/>
      <c r="CX9" s="5"/>
      <c r="CY9" s="48"/>
      <c r="CZ9" s="174"/>
      <c r="DA9" s="5"/>
      <c r="DB9" s="174"/>
      <c r="DC9" s="5"/>
      <c r="DD9" s="174"/>
      <c r="DE9" s="5"/>
      <c r="DF9" s="174"/>
      <c r="DG9" s="5"/>
      <c r="DH9" s="174"/>
      <c r="DI9" s="5"/>
      <c r="DJ9" s="48"/>
      <c r="DK9" s="174"/>
      <c r="DL9" s="5"/>
      <c r="DM9" s="174"/>
      <c r="DN9" s="5"/>
    </row>
    <row r="10" spans="1:131" s="85" customFormat="1" x14ac:dyDescent="0.2">
      <c r="A10" s="49" t="s">
        <v>76</v>
      </c>
      <c r="B10" s="195">
        <f>SUM(B12:B46,B52:B77)</f>
        <v>7134100</v>
      </c>
      <c r="C10" s="195">
        <f t="shared" ref="C10:D10" si="0">SUM(C12:C46,C52:C77)</f>
        <v>7134100</v>
      </c>
      <c r="D10" s="195">
        <f t="shared" si="0"/>
        <v>0</v>
      </c>
      <c r="E10" s="195">
        <f>SUM(E12:E46,E52:E77)</f>
        <v>677544</v>
      </c>
      <c r="F10" s="11"/>
      <c r="G10" s="195">
        <f>SUM(G12:G46,G52:G77)</f>
        <v>137864</v>
      </c>
      <c r="H10" s="11"/>
      <c r="I10" s="195">
        <f>SUM(I12:I46,I52:I77)</f>
        <v>1074730</v>
      </c>
      <c r="J10" s="11"/>
      <c r="K10" s="195">
        <f>SUM(K12:K46,K52:K77)</f>
        <v>456438</v>
      </c>
      <c r="L10" s="11"/>
      <c r="M10" s="195">
        <f>SUM(M12:M46,M52:M77)</f>
        <v>5623003</v>
      </c>
      <c r="N10" s="11"/>
      <c r="O10" s="51"/>
      <c r="P10" s="195">
        <f>SUM(P12:P46,P52:P77)</f>
        <v>859018</v>
      </c>
      <c r="Q10" s="11"/>
      <c r="R10" s="195">
        <f>SUM(R12:R46,R52:R77)</f>
        <v>385242</v>
      </c>
      <c r="S10" s="11"/>
      <c r="T10" s="195">
        <f>SUM(T12:T46,T52:T77)</f>
        <v>113222</v>
      </c>
      <c r="U10" s="11"/>
      <c r="V10" s="195">
        <f>SUM(V12:V46,V52:V77)</f>
        <v>100299</v>
      </c>
      <c r="W10" s="11"/>
      <c r="X10" s="195">
        <f>SUM(X12:X46,X52:X77)</f>
        <v>2865815</v>
      </c>
      <c r="Y10" s="11"/>
      <c r="Z10" s="51"/>
      <c r="AA10" s="195">
        <f>SUM(AA12:AA46,AA52:AA77)</f>
        <v>1454004</v>
      </c>
      <c r="AB10" s="11"/>
      <c r="AC10" s="195">
        <f>SUM(AC12:AC46,AC52:AC77)</f>
        <v>163475</v>
      </c>
      <c r="AD10" s="11"/>
      <c r="AE10" s="195">
        <f>SUM(AE12:AE46,AE52:AE77)</f>
        <v>253969</v>
      </c>
      <c r="AF10" s="11"/>
      <c r="AG10" s="195">
        <f>SUM(AG12:AG46,AG52:AG77)</f>
        <v>1785512</v>
      </c>
      <c r="AH10" s="11"/>
      <c r="AI10" s="195">
        <f>SUM(AI12:AI46,AI52:AI77)</f>
        <v>931354</v>
      </c>
      <c r="AJ10" s="11"/>
      <c r="AK10" s="51"/>
      <c r="AL10" s="195">
        <f>SUM(AL12:AL46,AL52:AL77)</f>
        <v>427091</v>
      </c>
      <c r="AM10" s="11"/>
      <c r="AN10" s="195">
        <f>SUM(AN12:AN46,AN52:AN77)</f>
        <v>464463</v>
      </c>
      <c r="AO10" s="11"/>
      <c r="AP10" s="195">
        <f>SUM(AP12:AP46,AP52:AP77)</f>
        <v>610559</v>
      </c>
      <c r="AQ10" s="11"/>
      <c r="AR10" s="195">
        <f>SUM(AR12:AR46,AR52:AR77)</f>
        <v>788257</v>
      </c>
      <c r="AS10" s="11"/>
      <c r="AT10" s="195">
        <f>SUM(AT12:AT46,AT52:AT77)</f>
        <v>179024</v>
      </c>
      <c r="AU10" s="11"/>
      <c r="AV10" s="195"/>
      <c r="AW10" s="195">
        <f>SUM(AW12:AW46,AW52:AW77)</f>
        <v>772363</v>
      </c>
      <c r="AX10" s="11"/>
      <c r="AY10" s="195">
        <f>SUM(AY12:AY46,AY52:AY77)</f>
        <v>842000</v>
      </c>
      <c r="AZ10" s="11"/>
      <c r="BA10" s="195">
        <f>SUM(BA12:BA46,BA52:BA77)</f>
        <v>1395294</v>
      </c>
      <c r="BB10" s="11"/>
      <c r="BC10" s="195">
        <f>SUM(BC12:BC46,BC52:BC77)</f>
        <v>689154</v>
      </c>
      <c r="BD10" s="11"/>
      <c r="BE10" s="195">
        <f>SUM(BE12:BE46,BE52:BE77)</f>
        <v>458528</v>
      </c>
      <c r="BF10" s="11"/>
      <c r="BG10" s="51"/>
      <c r="BH10" s="195">
        <f>SUM(BH12:BH46,BH52:BH77)</f>
        <v>902441</v>
      </c>
      <c r="BI10" s="11"/>
      <c r="BJ10" s="195">
        <f>SUM(BJ12:BJ46,BJ52:BJ77)</f>
        <v>160207</v>
      </c>
      <c r="BK10" s="11"/>
      <c r="BL10" s="195">
        <f>SUM(BL12:BL46,BL52:BL77)</f>
        <v>267446</v>
      </c>
      <c r="BM10" s="11"/>
      <c r="BN10" s="195">
        <f>SUM(BN12:BN46,BN52:BN77)</f>
        <v>459913</v>
      </c>
      <c r="BO10" s="11"/>
      <c r="BP10" s="195">
        <f>SUM(BP12:BP46,BP52:BP77)</f>
        <v>166113</v>
      </c>
      <c r="BQ10" s="11"/>
      <c r="BR10" s="51"/>
      <c r="BS10" s="195">
        <f>SUM(BS12:BS46,BS52:BS77)</f>
        <v>946347</v>
      </c>
      <c r="BT10" s="11"/>
      <c r="BU10" s="195">
        <f>SUM(BU12:BU46,BU52:BU77)</f>
        <v>314251</v>
      </c>
      <c r="BV10" s="11"/>
      <c r="BW10" s="195">
        <f>SUM(BW12:BW46,BW52:BW77)</f>
        <v>2228776</v>
      </c>
      <c r="BX10" s="11"/>
      <c r="BY10" s="195">
        <f>SUM(BY12:BY46,BY52:BY77)</f>
        <v>1315394</v>
      </c>
      <c r="BZ10" s="11"/>
      <c r="CA10" s="195">
        <f>SUM(CA12:CA46,CA52:CA77)</f>
        <v>90849</v>
      </c>
      <c r="CB10" s="11"/>
      <c r="CC10" s="51"/>
      <c r="CD10" s="195">
        <f>SUM(CD12:CD46,CD52:CD77)</f>
        <v>1673954</v>
      </c>
      <c r="CE10" s="11"/>
      <c r="CF10" s="195">
        <f>SUM(CF12:CF46,CF52:CF77)</f>
        <v>611760</v>
      </c>
      <c r="CG10" s="11"/>
      <c r="CH10" s="195">
        <f>SUM(CH12:CH46,CH52:CH77)</f>
        <v>662272</v>
      </c>
      <c r="CI10" s="11"/>
      <c r="CJ10" s="195">
        <f>SUM(CJ12:CJ46,CJ52:CJ77)</f>
        <v>1385136</v>
      </c>
      <c r="CK10" s="11"/>
      <c r="CL10" s="195">
        <f>SUM(CL12:CL46,CL52:CL77)</f>
        <v>336472</v>
      </c>
      <c r="CM10" s="11"/>
      <c r="CN10" s="51"/>
      <c r="CO10" s="195">
        <f>SUM(CO12:CO46,CO52:CO77)</f>
        <v>127785</v>
      </c>
      <c r="CP10" s="11"/>
      <c r="CQ10" s="195">
        <f>SUM(CQ12:CQ46,CQ52:CQ77)</f>
        <v>581847</v>
      </c>
      <c r="CR10" s="11"/>
      <c r="CS10" s="195">
        <f>SUM(CS12:CS46,CS52:CS77)</f>
        <v>118894</v>
      </c>
      <c r="CT10" s="11"/>
      <c r="CU10" s="195">
        <f>SUM(CU12:CU46,CU52:CU77)</f>
        <v>912283</v>
      </c>
      <c r="CV10" s="11"/>
      <c r="CW10" s="195">
        <f>SUM(CW12:CW46,CW52:CW77)</f>
        <v>3868847</v>
      </c>
      <c r="CX10" s="11"/>
      <c r="CY10" s="51"/>
      <c r="CZ10" s="195">
        <f>SUM(CZ12:CZ46,CZ52:CZ77)</f>
        <v>466861</v>
      </c>
      <c r="DA10" s="11"/>
      <c r="DB10" s="195">
        <f>SUM(DB12:DB46,DB52:DB77)</f>
        <v>88329</v>
      </c>
      <c r="DC10" s="11"/>
      <c r="DD10" s="195">
        <f>SUM(DD12:DD46,DD52:DD77)</f>
        <v>1097260</v>
      </c>
      <c r="DE10" s="11"/>
      <c r="DF10" s="195">
        <f>SUM(DF12:DF46,DF52:DF77)</f>
        <v>1126817</v>
      </c>
      <c r="DG10" s="11"/>
      <c r="DH10" s="195">
        <f>SUM(DH12:DH46,DH52:DH77)</f>
        <v>205183</v>
      </c>
      <c r="DI10" s="11"/>
      <c r="DJ10" s="51"/>
      <c r="DK10" s="195">
        <f>SUM(DK12:DK46,DK52:DK77)</f>
        <v>774941</v>
      </c>
      <c r="DL10" s="11"/>
      <c r="DM10" s="195">
        <f>SUM(DM12:DM46,DM52:DM77)</f>
        <v>88782</v>
      </c>
      <c r="DN10" s="11"/>
    </row>
    <row r="11" spans="1:131" s="85" customFormat="1" x14ac:dyDescent="0.2">
      <c r="A11" s="51"/>
      <c r="B11" s="179"/>
      <c r="C11" s="179"/>
      <c r="D11" s="179"/>
      <c r="E11" s="119"/>
      <c r="F11" s="11"/>
      <c r="G11" s="120"/>
      <c r="H11" s="11"/>
      <c r="I11" s="120"/>
      <c r="J11" s="11"/>
      <c r="K11" s="120"/>
      <c r="L11" s="11"/>
      <c r="M11" s="120"/>
      <c r="N11" s="11"/>
      <c r="O11" s="51"/>
      <c r="P11" s="120"/>
      <c r="Q11" s="11"/>
      <c r="R11" s="120"/>
      <c r="S11" s="11"/>
      <c r="T11" s="120"/>
      <c r="U11" s="11"/>
      <c r="V11" s="120"/>
      <c r="W11" s="11"/>
      <c r="X11" s="120"/>
      <c r="Y11" s="11"/>
      <c r="Z11" s="51"/>
      <c r="AA11" s="120"/>
      <c r="AB11" s="11"/>
      <c r="AC11" s="120"/>
      <c r="AD11" s="11"/>
      <c r="AE11" s="120"/>
      <c r="AF11" s="11"/>
      <c r="AG11" s="120"/>
      <c r="AH11" s="11"/>
      <c r="AI11" s="120"/>
      <c r="AJ11" s="11"/>
      <c r="AK11" s="51"/>
      <c r="AL11" s="120"/>
      <c r="AM11" s="11"/>
      <c r="AN11" s="120"/>
      <c r="AO11" s="11"/>
      <c r="AP11" s="120"/>
      <c r="AQ11" s="11"/>
      <c r="AR11" s="120"/>
      <c r="AS11" s="11"/>
      <c r="AT11" s="120"/>
      <c r="AU11" s="11"/>
      <c r="AV11" s="51"/>
      <c r="AW11" s="120"/>
      <c r="AX11" s="11"/>
      <c r="AY11" s="120"/>
      <c r="AZ11" s="11"/>
      <c r="BA11" s="120"/>
      <c r="BB11" s="11"/>
      <c r="BC11" s="120"/>
      <c r="BD11" s="11"/>
      <c r="BE11" s="120"/>
      <c r="BF11" s="11"/>
      <c r="BG11" s="51"/>
      <c r="BH11" s="120"/>
      <c r="BI11" s="11"/>
      <c r="BJ11" s="120"/>
      <c r="BK11" s="11"/>
      <c r="BL11" s="120"/>
      <c r="BM11" s="11"/>
      <c r="BN11" s="120"/>
      <c r="BO11" s="11"/>
      <c r="BP11" s="120"/>
      <c r="BQ11" s="11"/>
      <c r="BR11" s="51"/>
      <c r="BS11" s="120"/>
      <c r="BT11" s="11"/>
      <c r="BU11" s="120"/>
      <c r="BV11" s="11"/>
      <c r="BW11" s="120"/>
      <c r="BX11" s="11"/>
      <c r="BY11" s="120"/>
      <c r="BZ11" s="11"/>
      <c r="CA11" s="120"/>
      <c r="CB11" s="11"/>
      <c r="CC11" s="51"/>
      <c r="CD11" s="120"/>
      <c r="CE11" s="11"/>
      <c r="CF11" s="120"/>
      <c r="CG11" s="11"/>
      <c r="CH11" s="120"/>
      <c r="CI11" s="11"/>
      <c r="CJ11" s="120"/>
      <c r="CK11" s="11"/>
      <c r="CL11" s="120"/>
      <c r="CM11" s="11"/>
      <c r="CN11" s="51"/>
      <c r="CO11" s="120"/>
      <c r="CP11" s="11"/>
      <c r="CQ11" s="120"/>
      <c r="CR11" s="11"/>
      <c r="CS11" s="120"/>
      <c r="CT11" s="11"/>
      <c r="CU11" s="120"/>
      <c r="CV11" s="11"/>
      <c r="CW11" s="120"/>
      <c r="CX11" s="11"/>
      <c r="CY11" s="51"/>
      <c r="CZ11" s="120"/>
      <c r="DA11" s="11"/>
      <c r="DB11" s="120"/>
      <c r="DC11" s="11"/>
      <c r="DD11" s="120"/>
      <c r="DE11" s="11"/>
      <c r="DF11" s="120"/>
      <c r="DG11" s="11"/>
      <c r="DH11" s="120"/>
      <c r="DI11" s="11"/>
      <c r="DJ11" s="51"/>
      <c r="DK11" s="120"/>
      <c r="DL11" s="11"/>
      <c r="DM11" s="120"/>
      <c r="DN11" s="11"/>
    </row>
    <row r="12" spans="1:131" x14ac:dyDescent="0.2">
      <c r="A12" s="52" t="s">
        <v>0</v>
      </c>
      <c r="B12" s="196">
        <f>INDEX($10:$10,1,MATCH($A12,$7:$7,0))-INDEX($E$12:$DN$77,MATCH($A12,$A$12:$A$77,0),MATCH($A12,$E$7:$DN$7,0))</f>
        <v>97191</v>
      </c>
      <c r="C12" s="196">
        <f>SUM(E12,G12,I12,K12,M12,P12,R12,T12,V12,X12,AA12,AC12,AE12,AG12,AI12,AL12,AN12,AP12,AR12,AT12,AW12,AY12,BA12,BC12,BE12,BH12,BJ12,BL12,BN12,BP12,BS12,BU12,BW12,BY12,CA12,CD12,CF12,CH12,CJ12,CL12,CO12,CQ12,CS12,CU12,CW12,CZ12,DB12,DD12,DF12,DH12,DK12,DM12)-INDEX($E$12:$DN$77,MATCH($A12,$A$12:$A$77,0),MATCH($A12,$E$7:$DN$7,0))</f>
        <v>111775</v>
      </c>
      <c r="D12" s="196">
        <f>C12-B12</f>
        <v>14584</v>
      </c>
      <c r="E12" s="117">
        <v>580353</v>
      </c>
      <c r="F12" s="50">
        <v>22382</v>
      </c>
      <c r="G12" s="117">
        <v>608</v>
      </c>
      <c r="H12" s="50">
        <v>432</v>
      </c>
      <c r="I12" s="117">
        <v>574</v>
      </c>
      <c r="J12" s="50">
        <v>542</v>
      </c>
      <c r="K12" s="117">
        <v>3168</v>
      </c>
      <c r="L12" s="50">
        <v>1655</v>
      </c>
      <c r="M12" s="117">
        <v>3025</v>
      </c>
      <c r="N12" s="50">
        <v>1149</v>
      </c>
      <c r="O12" s="52" t="s">
        <v>0</v>
      </c>
      <c r="P12" s="117">
        <v>1922</v>
      </c>
      <c r="Q12" s="50">
        <v>1155</v>
      </c>
      <c r="R12" s="117">
        <v>321</v>
      </c>
      <c r="S12" s="50">
        <v>359</v>
      </c>
      <c r="T12" s="117">
        <v>563</v>
      </c>
      <c r="U12" s="50">
        <v>636</v>
      </c>
      <c r="V12" s="117">
        <v>191</v>
      </c>
      <c r="W12" s="50">
        <v>256</v>
      </c>
      <c r="X12" s="117">
        <v>15641</v>
      </c>
      <c r="Y12" s="50">
        <v>3260</v>
      </c>
      <c r="Z12" s="52" t="s">
        <v>0</v>
      </c>
      <c r="AA12" s="117">
        <v>17776</v>
      </c>
      <c r="AB12" s="50">
        <v>3359</v>
      </c>
      <c r="AC12" s="117">
        <v>753</v>
      </c>
      <c r="AD12" s="50">
        <v>725</v>
      </c>
      <c r="AE12" s="117">
        <v>162</v>
      </c>
      <c r="AF12" s="50">
        <v>194</v>
      </c>
      <c r="AG12" s="117">
        <v>3410</v>
      </c>
      <c r="AH12" s="50">
        <v>1135</v>
      </c>
      <c r="AI12" s="117">
        <v>1705</v>
      </c>
      <c r="AJ12" s="50">
        <v>885</v>
      </c>
      <c r="AK12" s="52" t="s">
        <v>0</v>
      </c>
      <c r="AL12" s="117">
        <v>375</v>
      </c>
      <c r="AM12" s="50">
        <v>522</v>
      </c>
      <c r="AN12" s="117">
        <v>397</v>
      </c>
      <c r="AO12" s="50">
        <v>429</v>
      </c>
      <c r="AP12" s="117">
        <v>1712</v>
      </c>
      <c r="AQ12" s="50">
        <v>988</v>
      </c>
      <c r="AR12" s="117">
        <v>4887</v>
      </c>
      <c r="AS12" s="50">
        <v>1697</v>
      </c>
      <c r="AT12" s="117">
        <v>24</v>
      </c>
      <c r="AU12" s="50">
        <v>40</v>
      </c>
      <c r="AV12" s="52" t="s">
        <v>0</v>
      </c>
      <c r="AW12" s="117">
        <v>1653</v>
      </c>
      <c r="AX12" s="50">
        <v>1027</v>
      </c>
      <c r="AY12" s="117">
        <v>361</v>
      </c>
      <c r="AZ12" s="50">
        <v>280</v>
      </c>
      <c r="BA12" s="117">
        <v>2878</v>
      </c>
      <c r="BB12" s="50">
        <v>1454</v>
      </c>
      <c r="BC12" s="117">
        <v>58</v>
      </c>
      <c r="BD12" s="50">
        <v>99</v>
      </c>
      <c r="BE12" s="117">
        <v>10093</v>
      </c>
      <c r="BF12" s="50">
        <v>2842</v>
      </c>
      <c r="BG12" s="52" t="s">
        <v>0</v>
      </c>
      <c r="BH12" s="117">
        <v>1768</v>
      </c>
      <c r="BI12" s="50">
        <v>1059</v>
      </c>
      <c r="BJ12" s="117">
        <v>0</v>
      </c>
      <c r="BK12" s="50">
        <v>270</v>
      </c>
      <c r="BL12" s="117">
        <v>409</v>
      </c>
      <c r="BM12" s="50">
        <v>434</v>
      </c>
      <c r="BN12" s="117">
        <v>709</v>
      </c>
      <c r="BO12" s="50">
        <v>534</v>
      </c>
      <c r="BP12" s="117">
        <v>461</v>
      </c>
      <c r="BQ12" s="50">
        <v>696</v>
      </c>
      <c r="BR12" s="52" t="s">
        <v>0</v>
      </c>
      <c r="BS12" s="117">
        <v>951</v>
      </c>
      <c r="BT12" s="50">
        <v>888</v>
      </c>
      <c r="BU12" s="117">
        <v>540</v>
      </c>
      <c r="BV12" s="50">
        <v>483</v>
      </c>
      <c r="BW12" s="117">
        <v>3222</v>
      </c>
      <c r="BX12" s="50">
        <v>1455</v>
      </c>
      <c r="BY12" s="117">
        <v>1512</v>
      </c>
      <c r="BZ12" s="50">
        <v>793</v>
      </c>
      <c r="CA12" s="117">
        <v>80</v>
      </c>
      <c r="CB12" s="50">
        <v>135</v>
      </c>
      <c r="CC12" s="52" t="s">
        <v>0</v>
      </c>
      <c r="CD12" s="117">
        <v>2099</v>
      </c>
      <c r="CE12" s="50">
        <v>1145</v>
      </c>
      <c r="CF12" s="117">
        <v>2347</v>
      </c>
      <c r="CG12" s="50">
        <v>1429</v>
      </c>
      <c r="CH12" s="117">
        <v>81</v>
      </c>
      <c r="CI12" s="50">
        <v>137</v>
      </c>
      <c r="CJ12" s="117">
        <v>753</v>
      </c>
      <c r="CK12" s="50">
        <v>491</v>
      </c>
      <c r="CL12" s="117">
        <v>161</v>
      </c>
      <c r="CM12" s="50">
        <v>202</v>
      </c>
      <c r="CN12" s="52" t="s">
        <v>0</v>
      </c>
      <c r="CO12" s="117">
        <v>0</v>
      </c>
      <c r="CP12" s="50">
        <v>270</v>
      </c>
      <c r="CQ12" s="117">
        <v>2426</v>
      </c>
      <c r="CR12" s="50">
        <v>1106</v>
      </c>
      <c r="CS12" s="117">
        <v>0</v>
      </c>
      <c r="CT12" s="50">
        <v>270</v>
      </c>
      <c r="CU12" s="117">
        <v>9037</v>
      </c>
      <c r="CV12" s="50">
        <v>2611</v>
      </c>
      <c r="CW12" s="117">
        <v>7532</v>
      </c>
      <c r="CX12" s="50">
        <v>2338</v>
      </c>
      <c r="CY12" s="52" t="s">
        <v>0</v>
      </c>
      <c r="CZ12" s="117">
        <v>200</v>
      </c>
      <c r="DA12" s="50">
        <v>173</v>
      </c>
      <c r="DB12" s="117">
        <v>163</v>
      </c>
      <c r="DC12" s="50">
        <v>220</v>
      </c>
      <c r="DD12" s="117">
        <v>2572</v>
      </c>
      <c r="DE12" s="50">
        <v>1142</v>
      </c>
      <c r="DF12" s="117">
        <v>1324</v>
      </c>
      <c r="DG12" s="50">
        <v>817</v>
      </c>
      <c r="DH12" s="117">
        <v>432</v>
      </c>
      <c r="DI12" s="50">
        <v>467</v>
      </c>
      <c r="DJ12" s="52" t="s">
        <v>0</v>
      </c>
      <c r="DK12" s="117">
        <v>303</v>
      </c>
      <c r="DL12" s="50">
        <v>230</v>
      </c>
      <c r="DM12" s="117">
        <v>436</v>
      </c>
      <c r="DN12" s="50">
        <v>507</v>
      </c>
    </row>
    <row r="13" spans="1:131" x14ac:dyDescent="0.2">
      <c r="A13" s="52" t="s">
        <v>1</v>
      </c>
      <c r="B13" s="196">
        <f>INDEX($10:$10,1,MATCH($A13,$7:$7,0))-INDEX($E$12:$DN$77,MATCH($A13,$A$12:$A$77,0),MATCH($A13,$E$7:$DN$7,0))</f>
        <v>53714</v>
      </c>
      <c r="C13" s="196">
        <f t="shared" ref="C13:C16" si="1">SUM(E13,G13,I13,K13,M13,P13,R13,T13,V13,X13,AA13,AC13,AE13,AG13,AI13,AL13,AN13,AP13,AR13,AT13,AW13,AY13,BA13,BC13,BE13,BH13,BJ13,BL13,BN13,BP13,BS13,BU13,BW13,BY13,CA13,CD13,CF13,CH13,CJ13,CL13,CO13,CQ13,CS13,CU13,CW13,CZ13,DB13,DD13,DF13,DH13,DK13,DM13)-INDEX($E$12:$DN$77,MATCH($A13,$A$12:$A$77,0),MATCH($A13,$E$7:$DN$7,0))</f>
        <v>31375</v>
      </c>
      <c r="D13" s="196">
        <f t="shared" ref="D13:D16" si="2">C13-B13</f>
        <v>-22339</v>
      </c>
      <c r="E13" s="117">
        <v>152</v>
      </c>
      <c r="F13" s="50">
        <v>176</v>
      </c>
      <c r="G13" s="117">
        <v>84150</v>
      </c>
      <c r="H13" s="50">
        <v>6528</v>
      </c>
      <c r="I13" s="117">
        <v>883</v>
      </c>
      <c r="J13" s="50">
        <v>530</v>
      </c>
      <c r="K13" s="117">
        <v>54</v>
      </c>
      <c r="L13" s="50">
        <v>83</v>
      </c>
      <c r="M13" s="117">
        <v>3898</v>
      </c>
      <c r="N13" s="50">
        <v>1708</v>
      </c>
      <c r="O13" s="52" t="s">
        <v>1</v>
      </c>
      <c r="P13" s="117">
        <v>1791</v>
      </c>
      <c r="Q13" s="50">
        <v>1193</v>
      </c>
      <c r="R13" s="117">
        <v>0</v>
      </c>
      <c r="S13" s="50">
        <v>233</v>
      </c>
      <c r="T13" s="117">
        <v>0</v>
      </c>
      <c r="U13" s="50">
        <v>233</v>
      </c>
      <c r="V13" s="117">
        <v>0</v>
      </c>
      <c r="W13" s="50">
        <v>233</v>
      </c>
      <c r="X13" s="117">
        <v>940</v>
      </c>
      <c r="Y13" s="50">
        <v>618</v>
      </c>
      <c r="Z13" s="52" t="s">
        <v>1</v>
      </c>
      <c r="AA13" s="117">
        <v>816</v>
      </c>
      <c r="AB13" s="50">
        <v>872</v>
      </c>
      <c r="AC13" s="117">
        <v>284</v>
      </c>
      <c r="AD13" s="50">
        <v>345</v>
      </c>
      <c r="AE13" s="117">
        <v>735</v>
      </c>
      <c r="AF13" s="50">
        <v>476</v>
      </c>
      <c r="AG13" s="117">
        <v>578</v>
      </c>
      <c r="AH13" s="50">
        <v>369</v>
      </c>
      <c r="AI13" s="117">
        <v>235</v>
      </c>
      <c r="AJ13" s="50">
        <v>308</v>
      </c>
      <c r="AK13" s="52" t="s">
        <v>1</v>
      </c>
      <c r="AL13" s="117">
        <v>96</v>
      </c>
      <c r="AM13" s="50">
        <v>112</v>
      </c>
      <c r="AN13" s="117">
        <v>700</v>
      </c>
      <c r="AO13" s="50">
        <v>584</v>
      </c>
      <c r="AP13" s="117">
        <v>119</v>
      </c>
      <c r="AQ13" s="50">
        <v>174</v>
      </c>
      <c r="AR13" s="117">
        <v>62</v>
      </c>
      <c r="AS13" s="50">
        <v>102</v>
      </c>
      <c r="AT13" s="117">
        <v>37</v>
      </c>
      <c r="AU13" s="50">
        <v>61</v>
      </c>
      <c r="AV13" s="52" t="s">
        <v>1</v>
      </c>
      <c r="AW13" s="117">
        <v>203</v>
      </c>
      <c r="AX13" s="50">
        <v>245</v>
      </c>
      <c r="AY13" s="117">
        <v>148</v>
      </c>
      <c r="AZ13" s="50">
        <v>241</v>
      </c>
      <c r="BA13" s="117">
        <v>486</v>
      </c>
      <c r="BB13" s="50">
        <v>364</v>
      </c>
      <c r="BC13" s="117">
        <v>637</v>
      </c>
      <c r="BD13" s="50">
        <v>536</v>
      </c>
      <c r="BE13" s="117">
        <v>1517</v>
      </c>
      <c r="BF13" s="50">
        <v>1106</v>
      </c>
      <c r="BG13" s="52" t="s">
        <v>1</v>
      </c>
      <c r="BH13" s="117">
        <v>243</v>
      </c>
      <c r="BI13" s="50">
        <v>293</v>
      </c>
      <c r="BJ13" s="117">
        <v>121</v>
      </c>
      <c r="BK13" s="50">
        <v>179</v>
      </c>
      <c r="BL13" s="117">
        <v>148</v>
      </c>
      <c r="BM13" s="50">
        <v>244</v>
      </c>
      <c r="BN13" s="117">
        <v>485</v>
      </c>
      <c r="BO13" s="50">
        <v>410</v>
      </c>
      <c r="BP13" s="117">
        <v>444</v>
      </c>
      <c r="BQ13" s="50">
        <v>595</v>
      </c>
      <c r="BR13" s="52" t="s">
        <v>1</v>
      </c>
      <c r="BS13" s="117">
        <v>109</v>
      </c>
      <c r="BT13" s="50">
        <v>197</v>
      </c>
      <c r="BU13" s="117">
        <v>395</v>
      </c>
      <c r="BV13" s="50">
        <v>388</v>
      </c>
      <c r="BW13" s="117">
        <v>462</v>
      </c>
      <c r="BX13" s="50">
        <v>383</v>
      </c>
      <c r="BY13" s="117">
        <v>579</v>
      </c>
      <c r="BZ13" s="50">
        <v>378</v>
      </c>
      <c r="CA13" s="117">
        <v>133</v>
      </c>
      <c r="CB13" s="50">
        <v>217</v>
      </c>
      <c r="CC13" s="52" t="s">
        <v>1</v>
      </c>
      <c r="CD13" s="117">
        <v>35</v>
      </c>
      <c r="CE13" s="50">
        <v>60</v>
      </c>
      <c r="CF13" s="117">
        <v>327</v>
      </c>
      <c r="CG13" s="50">
        <v>382</v>
      </c>
      <c r="CH13" s="117">
        <v>1461</v>
      </c>
      <c r="CI13" s="50">
        <v>811</v>
      </c>
      <c r="CJ13" s="117">
        <v>216</v>
      </c>
      <c r="CK13" s="50">
        <v>239</v>
      </c>
      <c r="CL13" s="117">
        <v>261</v>
      </c>
      <c r="CM13" s="50">
        <v>395</v>
      </c>
      <c r="CN13" s="52" t="s">
        <v>1</v>
      </c>
      <c r="CO13" s="117">
        <v>0</v>
      </c>
      <c r="CP13" s="50">
        <v>233</v>
      </c>
      <c r="CQ13" s="117">
        <v>653</v>
      </c>
      <c r="CR13" s="50">
        <v>897</v>
      </c>
      <c r="CS13" s="117">
        <v>373</v>
      </c>
      <c r="CT13" s="50">
        <v>552</v>
      </c>
      <c r="CU13" s="117">
        <v>167</v>
      </c>
      <c r="CV13" s="50">
        <v>181</v>
      </c>
      <c r="CW13" s="117">
        <v>1835</v>
      </c>
      <c r="CX13" s="50">
        <v>808</v>
      </c>
      <c r="CY13" s="52" t="s">
        <v>1</v>
      </c>
      <c r="CZ13" s="117">
        <v>1241</v>
      </c>
      <c r="DA13" s="50">
        <v>903</v>
      </c>
      <c r="DB13" s="117">
        <v>0</v>
      </c>
      <c r="DC13" s="50">
        <v>233</v>
      </c>
      <c r="DD13" s="117">
        <v>618</v>
      </c>
      <c r="DE13" s="50">
        <v>537</v>
      </c>
      <c r="DF13" s="117">
        <v>5711</v>
      </c>
      <c r="DG13" s="50">
        <v>2516</v>
      </c>
      <c r="DH13" s="117">
        <v>0</v>
      </c>
      <c r="DI13" s="50">
        <v>233</v>
      </c>
      <c r="DJ13" s="52" t="s">
        <v>1</v>
      </c>
      <c r="DK13" s="117">
        <v>765</v>
      </c>
      <c r="DL13" s="50">
        <v>465</v>
      </c>
      <c r="DM13" s="117">
        <v>222</v>
      </c>
      <c r="DN13" s="50">
        <v>353</v>
      </c>
    </row>
    <row r="14" spans="1:131" x14ac:dyDescent="0.2">
      <c r="A14" s="52" t="s">
        <v>2</v>
      </c>
      <c r="B14" s="196">
        <f>INDEX($10:$10,1,MATCH($A14,$7:$7,0))-INDEX($E$12:$DN$77,MATCH($A14,$A$12:$A$77,0),MATCH($A14,$E$7:$DN$7,0))</f>
        <v>157544</v>
      </c>
      <c r="C14" s="196">
        <f t="shared" si="1"/>
        <v>288960</v>
      </c>
      <c r="D14" s="196">
        <f t="shared" si="2"/>
        <v>131416</v>
      </c>
      <c r="E14" s="117">
        <v>1427</v>
      </c>
      <c r="F14" s="50">
        <v>784</v>
      </c>
      <c r="G14" s="117">
        <v>1836</v>
      </c>
      <c r="H14" s="50">
        <v>1443</v>
      </c>
      <c r="I14" s="117">
        <v>917186</v>
      </c>
      <c r="J14" s="50">
        <v>26917</v>
      </c>
      <c r="K14" s="117">
        <v>1845</v>
      </c>
      <c r="L14" s="50">
        <v>948</v>
      </c>
      <c r="M14" s="117">
        <v>94296</v>
      </c>
      <c r="N14" s="50">
        <v>7715</v>
      </c>
      <c r="O14" s="52" t="s">
        <v>2</v>
      </c>
      <c r="P14" s="117">
        <v>11512</v>
      </c>
      <c r="Q14" s="50">
        <v>2930</v>
      </c>
      <c r="R14" s="117">
        <v>1809</v>
      </c>
      <c r="S14" s="50">
        <v>1168</v>
      </c>
      <c r="T14" s="117">
        <v>240</v>
      </c>
      <c r="U14" s="50">
        <v>242</v>
      </c>
      <c r="V14" s="117">
        <v>1182</v>
      </c>
      <c r="W14" s="50">
        <v>1200</v>
      </c>
      <c r="X14" s="117">
        <v>7184</v>
      </c>
      <c r="Y14" s="50">
        <v>2502</v>
      </c>
      <c r="Z14" s="52" t="s">
        <v>2</v>
      </c>
      <c r="AA14" s="117">
        <v>630</v>
      </c>
      <c r="AB14" s="50">
        <v>473</v>
      </c>
      <c r="AC14" s="117">
        <v>1216</v>
      </c>
      <c r="AD14" s="50">
        <v>639</v>
      </c>
      <c r="AE14" s="117">
        <v>2940</v>
      </c>
      <c r="AF14" s="50">
        <v>1674</v>
      </c>
      <c r="AG14" s="117">
        <v>11523</v>
      </c>
      <c r="AH14" s="50">
        <v>2628</v>
      </c>
      <c r="AI14" s="117">
        <v>3724</v>
      </c>
      <c r="AJ14" s="50">
        <v>1803</v>
      </c>
      <c r="AK14" s="52" t="s">
        <v>2</v>
      </c>
      <c r="AL14" s="117">
        <v>1551</v>
      </c>
      <c r="AM14" s="50">
        <v>836</v>
      </c>
      <c r="AN14" s="117">
        <v>1917</v>
      </c>
      <c r="AO14" s="50">
        <v>1234</v>
      </c>
      <c r="AP14" s="117">
        <v>949</v>
      </c>
      <c r="AQ14" s="50">
        <v>783</v>
      </c>
      <c r="AR14" s="117">
        <v>1577</v>
      </c>
      <c r="AS14" s="50">
        <v>935</v>
      </c>
      <c r="AT14" s="117">
        <v>401</v>
      </c>
      <c r="AU14" s="50">
        <v>352</v>
      </c>
      <c r="AV14" s="52" t="s">
        <v>2</v>
      </c>
      <c r="AW14" s="117">
        <v>3119</v>
      </c>
      <c r="AX14" s="50">
        <v>1493</v>
      </c>
      <c r="AY14" s="117">
        <v>2213</v>
      </c>
      <c r="AZ14" s="50">
        <v>923</v>
      </c>
      <c r="BA14" s="117">
        <v>8529</v>
      </c>
      <c r="BB14" s="50">
        <v>2780</v>
      </c>
      <c r="BC14" s="117">
        <v>4569</v>
      </c>
      <c r="BD14" s="50">
        <v>1381</v>
      </c>
      <c r="BE14" s="117">
        <v>1323</v>
      </c>
      <c r="BF14" s="50">
        <v>826</v>
      </c>
      <c r="BG14" s="52" t="s">
        <v>2</v>
      </c>
      <c r="BH14" s="117">
        <v>2364</v>
      </c>
      <c r="BI14" s="50">
        <v>1070</v>
      </c>
      <c r="BJ14" s="117">
        <v>1689</v>
      </c>
      <c r="BK14" s="50">
        <v>751</v>
      </c>
      <c r="BL14" s="117">
        <v>2716</v>
      </c>
      <c r="BM14" s="50">
        <v>1352</v>
      </c>
      <c r="BN14" s="117">
        <v>10080</v>
      </c>
      <c r="BO14" s="50">
        <v>2370</v>
      </c>
      <c r="BP14" s="117">
        <v>809</v>
      </c>
      <c r="BQ14" s="50">
        <v>758</v>
      </c>
      <c r="BR14" s="52" t="s">
        <v>2</v>
      </c>
      <c r="BS14" s="117">
        <v>4790</v>
      </c>
      <c r="BT14" s="50">
        <v>2076</v>
      </c>
      <c r="BU14" s="117">
        <v>11561</v>
      </c>
      <c r="BV14" s="50">
        <v>3394</v>
      </c>
      <c r="BW14" s="117">
        <v>6756</v>
      </c>
      <c r="BX14" s="50">
        <v>1767</v>
      </c>
      <c r="BY14" s="117">
        <v>2935</v>
      </c>
      <c r="BZ14" s="50">
        <v>1301</v>
      </c>
      <c r="CA14" s="117">
        <v>1314</v>
      </c>
      <c r="CB14" s="50">
        <v>805</v>
      </c>
      <c r="CC14" s="52" t="s">
        <v>2</v>
      </c>
      <c r="CD14" s="117">
        <v>5640</v>
      </c>
      <c r="CE14" s="50">
        <v>2072</v>
      </c>
      <c r="CF14" s="117">
        <v>2264</v>
      </c>
      <c r="CG14" s="50">
        <v>726</v>
      </c>
      <c r="CH14" s="117">
        <v>5572</v>
      </c>
      <c r="CI14" s="50">
        <v>1639</v>
      </c>
      <c r="CJ14" s="117">
        <v>5993</v>
      </c>
      <c r="CK14" s="50">
        <v>2047</v>
      </c>
      <c r="CL14" s="117">
        <v>0</v>
      </c>
      <c r="CM14" s="50">
        <v>291</v>
      </c>
      <c r="CN14" s="52" t="s">
        <v>2</v>
      </c>
      <c r="CO14" s="117">
        <v>594</v>
      </c>
      <c r="CP14" s="50">
        <v>570</v>
      </c>
      <c r="CQ14" s="117">
        <v>1474</v>
      </c>
      <c r="CR14" s="50">
        <v>1350</v>
      </c>
      <c r="CS14" s="117">
        <v>841</v>
      </c>
      <c r="CT14" s="50">
        <v>496</v>
      </c>
      <c r="CU14" s="117">
        <v>4889</v>
      </c>
      <c r="CV14" s="50">
        <v>2109</v>
      </c>
      <c r="CW14" s="117">
        <v>17452</v>
      </c>
      <c r="CX14" s="50">
        <v>3996</v>
      </c>
      <c r="CY14" s="52" t="s">
        <v>2</v>
      </c>
      <c r="CZ14" s="117">
        <v>7086</v>
      </c>
      <c r="DA14" s="50">
        <v>2423</v>
      </c>
      <c r="DB14" s="117">
        <v>315</v>
      </c>
      <c r="DC14" s="50">
        <v>319</v>
      </c>
      <c r="DD14" s="117">
        <v>4196</v>
      </c>
      <c r="DE14" s="50">
        <v>2459</v>
      </c>
      <c r="DF14" s="117">
        <v>10335</v>
      </c>
      <c r="DG14" s="50">
        <v>2314</v>
      </c>
      <c r="DH14" s="117">
        <v>527</v>
      </c>
      <c r="DI14" s="50">
        <v>468</v>
      </c>
      <c r="DJ14" s="52" t="s">
        <v>2</v>
      </c>
      <c r="DK14" s="117">
        <v>7798</v>
      </c>
      <c r="DL14" s="50">
        <v>2272</v>
      </c>
      <c r="DM14" s="117">
        <v>1458</v>
      </c>
      <c r="DN14" s="50">
        <v>811</v>
      </c>
    </row>
    <row r="15" spans="1:131" x14ac:dyDescent="0.2">
      <c r="A15" s="52" t="s">
        <v>3</v>
      </c>
      <c r="B15" s="196">
        <f>INDEX($10:$10,1,MATCH($A15,$7:$7,0))-INDEX($E$12:$DN$77,MATCH($A15,$A$12:$A$77,0),MATCH($A15,$E$7:$DN$7,0))</f>
        <v>66074</v>
      </c>
      <c r="C15" s="196">
        <f t="shared" si="1"/>
        <v>96872</v>
      </c>
      <c r="D15" s="196">
        <f t="shared" si="2"/>
        <v>30798</v>
      </c>
      <c r="E15" s="117">
        <v>1894</v>
      </c>
      <c r="F15" s="50">
        <v>1228</v>
      </c>
      <c r="G15" s="117">
        <v>660</v>
      </c>
      <c r="H15" s="50">
        <v>504</v>
      </c>
      <c r="I15" s="117">
        <v>1266</v>
      </c>
      <c r="J15" s="50">
        <v>617</v>
      </c>
      <c r="K15" s="117">
        <v>390364</v>
      </c>
      <c r="L15" s="50">
        <v>17198</v>
      </c>
      <c r="M15" s="117">
        <v>6167</v>
      </c>
      <c r="N15" s="50">
        <v>2263</v>
      </c>
      <c r="O15" s="52" t="s">
        <v>3</v>
      </c>
      <c r="P15" s="117">
        <v>1999</v>
      </c>
      <c r="Q15" s="50">
        <v>1159</v>
      </c>
      <c r="R15" s="117">
        <v>66</v>
      </c>
      <c r="S15" s="50">
        <v>109</v>
      </c>
      <c r="T15" s="117">
        <v>0</v>
      </c>
      <c r="U15" s="50">
        <v>260</v>
      </c>
      <c r="V15" s="117">
        <v>0</v>
      </c>
      <c r="W15" s="50">
        <v>260</v>
      </c>
      <c r="X15" s="117">
        <v>5223</v>
      </c>
      <c r="Y15" s="50">
        <v>2061</v>
      </c>
      <c r="Z15" s="52" t="s">
        <v>3</v>
      </c>
      <c r="AA15" s="117">
        <v>1082</v>
      </c>
      <c r="AB15" s="50">
        <v>794</v>
      </c>
      <c r="AC15" s="117">
        <v>522</v>
      </c>
      <c r="AD15" s="50">
        <v>498</v>
      </c>
      <c r="AE15" s="117">
        <v>171</v>
      </c>
      <c r="AF15" s="50">
        <v>175</v>
      </c>
      <c r="AG15" s="117">
        <v>3618</v>
      </c>
      <c r="AH15" s="50">
        <v>1466</v>
      </c>
      <c r="AI15" s="117">
        <v>1417</v>
      </c>
      <c r="AJ15" s="50">
        <v>1070</v>
      </c>
      <c r="AK15" s="52" t="s">
        <v>3</v>
      </c>
      <c r="AL15" s="117">
        <v>394</v>
      </c>
      <c r="AM15" s="50">
        <v>312</v>
      </c>
      <c r="AN15" s="117">
        <v>1269</v>
      </c>
      <c r="AO15" s="50">
        <v>823</v>
      </c>
      <c r="AP15" s="117">
        <v>639</v>
      </c>
      <c r="AQ15" s="50">
        <v>408</v>
      </c>
      <c r="AR15" s="117">
        <v>6515</v>
      </c>
      <c r="AS15" s="50">
        <v>2560</v>
      </c>
      <c r="AT15" s="117">
        <v>16</v>
      </c>
      <c r="AU15" s="50">
        <v>31</v>
      </c>
      <c r="AV15" s="52" t="s">
        <v>3</v>
      </c>
      <c r="AW15" s="117">
        <v>43</v>
      </c>
      <c r="AX15" s="50">
        <v>88</v>
      </c>
      <c r="AY15" s="117">
        <v>1421</v>
      </c>
      <c r="AZ15" s="50">
        <v>934</v>
      </c>
      <c r="BA15" s="117">
        <v>973</v>
      </c>
      <c r="BB15" s="50">
        <v>543</v>
      </c>
      <c r="BC15" s="117">
        <v>496</v>
      </c>
      <c r="BD15" s="50">
        <v>472</v>
      </c>
      <c r="BE15" s="117">
        <v>4238</v>
      </c>
      <c r="BF15" s="50">
        <v>1674</v>
      </c>
      <c r="BG15" s="52" t="s">
        <v>3</v>
      </c>
      <c r="BH15" s="117">
        <v>9701</v>
      </c>
      <c r="BI15" s="50">
        <v>2954</v>
      </c>
      <c r="BJ15" s="117">
        <v>73</v>
      </c>
      <c r="BK15" s="50">
        <v>83</v>
      </c>
      <c r="BL15" s="117">
        <v>590</v>
      </c>
      <c r="BM15" s="50">
        <v>666</v>
      </c>
      <c r="BN15" s="117">
        <v>431</v>
      </c>
      <c r="BO15" s="50">
        <v>323</v>
      </c>
      <c r="BP15" s="117">
        <v>0</v>
      </c>
      <c r="BQ15" s="50">
        <v>260</v>
      </c>
      <c r="BR15" s="52" t="s">
        <v>3</v>
      </c>
      <c r="BS15" s="117">
        <v>483</v>
      </c>
      <c r="BT15" s="50">
        <v>693</v>
      </c>
      <c r="BU15" s="117">
        <v>1108</v>
      </c>
      <c r="BV15" s="50">
        <v>916</v>
      </c>
      <c r="BW15" s="117">
        <v>957</v>
      </c>
      <c r="BX15" s="50">
        <v>652</v>
      </c>
      <c r="BY15" s="117">
        <v>838</v>
      </c>
      <c r="BZ15" s="50">
        <v>447</v>
      </c>
      <c r="CA15" s="117">
        <v>136</v>
      </c>
      <c r="CB15" s="50">
        <v>233</v>
      </c>
      <c r="CC15" s="52" t="s">
        <v>3</v>
      </c>
      <c r="CD15" s="117">
        <v>794</v>
      </c>
      <c r="CE15" s="50">
        <v>515</v>
      </c>
      <c r="CF15" s="117">
        <v>8670</v>
      </c>
      <c r="CG15" s="50">
        <v>2413</v>
      </c>
      <c r="CH15" s="117">
        <v>788</v>
      </c>
      <c r="CI15" s="50">
        <v>609</v>
      </c>
      <c r="CJ15" s="117">
        <v>695</v>
      </c>
      <c r="CK15" s="50">
        <v>605</v>
      </c>
      <c r="CL15" s="117">
        <v>33</v>
      </c>
      <c r="CM15" s="50">
        <v>59</v>
      </c>
      <c r="CN15" s="52" t="s">
        <v>3</v>
      </c>
      <c r="CO15" s="117">
        <v>0</v>
      </c>
      <c r="CP15" s="50">
        <v>260</v>
      </c>
      <c r="CQ15" s="117">
        <v>1770</v>
      </c>
      <c r="CR15" s="50">
        <v>1195</v>
      </c>
      <c r="CS15" s="117">
        <v>337</v>
      </c>
      <c r="CT15" s="50">
        <v>383</v>
      </c>
      <c r="CU15" s="117">
        <v>5090</v>
      </c>
      <c r="CV15" s="50">
        <v>1778</v>
      </c>
      <c r="CW15" s="117">
        <v>19937</v>
      </c>
      <c r="CX15" s="50">
        <v>4429</v>
      </c>
      <c r="CY15" s="52" t="s">
        <v>3</v>
      </c>
      <c r="CZ15" s="117">
        <v>293</v>
      </c>
      <c r="DA15" s="50">
        <v>475</v>
      </c>
      <c r="DB15" s="117">
        <v>0</v>
      </c>
      <c r="DC15" s="50">
        <v>260</v>
      </c>
      <c r="DD15" s="117">
        <v>1355</v>
      </c>
      <c r="DE15" s="50">
        <v>997</v>
      </c>
      <c r="DF15" s="117">
        <v>1062</v>
      </c>
      <c r="DG15" s="50">
        <v>1260</v>
      </c>
      <c r="DH15" s="117">
        <v>59</v>
      </c>
      <c r="DI15" s="50">
        <v>77</v>
      </c>
      <c r="DJ15" s="52" t="s">
        <v>3</v>
      </c>
      <c r="DK15" s="117">
        <v>1542</v>
      </c>
      <c r="DL15" s="50">
        <v>1232</v>
      </c>
      <c r="DM15" s="117">
        <v>41</v>
      </c>
      <c r="DN15" s="50">
        <v>71</v>
      </c>
    </row>
    <row r="16" spans="1:131" x14ac:dyDescent="0.2">
      <c r="A16" s="52" t="s">
        <v>4</v>
      </c>
      <c r="B16" s="196">
        <f>INDEX($10:$10,1,MATCH($A16,$7:$7,0))-INDEX($E$12:$DN$77,MATCH($A16,$A$12:$A$77,0),MATCH($A16,$E$7:$DN$7,0))</f>
        <v>718417</v>
      </c>
      <c r="C16" s="196">
        <f t="shared" si="1"/>
        <v>449212</v>
      </c>
      <c r="D16" s="196">
        <f t="shared" si="2"/>
        <v>-269205</v>
      </c>
      <c r="E16" s="117">
        <v>4375</v>
      </c>
      <c r="F16" s="50">
        <v>3603</v>
      </c>
      <c r="G16" s="117">
        <v>5274</v>
      </c>
      <c r="H16" s="50">
        <v>1769</v>
      </c>
      <c r="I16" s="117">
        <v>28156</v>
      </c>
      <c r="J16" s="50">
        <v>4098</v>
      </c>
      <c r="K16" s="117">
        <v>2481</v>
      </c>
      <c r="L16" s="50">
        <v>1232</v>
      </c>
      <c r="M16" s="117">
        <v>4904586</v>
      </c>
      <c r="N16" s="50">
        <v>75490</v>
      </c>
      <c r="O16" s="52" t="s">
        <v>4</v>
      </c>
      <c r="P16" s="117">
        <v>14321</v>
      </c>
      <c r="Q16" s="50">
        <v>3059</v>
      </c>
      <c r="R16" s="117">
        <v>7248</v>
      </c>
      <c r="S16" s="50">
        <v>2753</v>
      </c>
      <c r="T16" s="117">
        <v>807</v>
      </c>
      <c r="U16" s="50">
        <v>706</v>
      </c>
      <c r="V16" s="117">
        <v>3472</v>
      </c>
      <c r="W16" s="50">
        <v>1434</v>
      </c>
      <c r="X16" s="117">
        <v>25252</v>
      </c>
      <c r="Y16" s="50">
        <v>4332</v>
      </c>
      <c r="Z16" s="52" t="s">
        <v>4</v>
      </c>
      <c r="AA16" s="117">
        <v>9788</v>
      </c>
      <c r="AB16" s="50">
        <v>3362</v>
      </c>
      <c r="AC16" s="117">
        <v>10706</v>
      </c>
      <c r="AD16" s="50">
        <v>2438</v>
      </c>
      <c r="AE16" s="117">
        <v>5123</v>
      </c>
      <c r="AF16" s="50">
        <v>2507</v>
      </c>
      <c r="AG16" s="117">
        <v>15848</v>
      </c>
      <c r="AH16" s="50">
        <v>2991</v>
      </c>
      <c r="AI16" s="117">
        <v>5611</v>
      </c>
      <c r="AJ16" s="50">
        <v>2010</v>
      </c>
      <c r="AK16" s="52" t="s">
        <v>4</v>
      </c>
      <c r="AL16" s="117">
        <v>4766</v>
      </c>
      <c r="AM16" s="50">
        <v>1573</v>
      </c>
      <c r="AN16" s="117">
        <v>4922</v>
      </c>
      <c r="AO16" s="50">
        <v>1746</v>
      </c>
      <c r="AP16" s="117">
        <v>2829</v>
      </c>
      <c r="AQ16" s="50">
        <v>1881</v>
      </c>
      <c r="AR16" s="117">
        <v>7383</v>
      </c>
      <c r="AS16" s="50">
        <v>2938</v>
      </c>
      <c r="AT16" s="117">
        <v>1056</v>
      </c>
      <c r="AU16" s="50">
        <v>620</v>
      </c>
      <c r="AV16" s="52" t="s">
        <v>4</v>
      </c>
      <c r="AW16" s="117">
        <v>6634</v>
      </c>
      <c r="AX16" s="50">
        <v>2903</v>
      </c>
      <c r="AY16" s="117">
        <v>11032</v>
      </c>
      <c r="AZ16" s="50">
        <v>2193</v>
      </c>
      <c r="BA16" s="117">
        <v>10073</v>
      </c>
      <c r="BB16" s="50">
        <v>3035</v>
      </c>
      <c r="BC16" s="117">
        <v>6502</v>
      </c>
      <c r="BD16" s="50">
        <v>1663</v>
      </c>
      <c r="BE16" s="117">
        <v>2660</v>
      </c>
      <c r="BF16" s="50">
        <v>1180</v>
      </c>
      <c r="BG16" s="52" t="s">
        <v>4</v>
      </c>
      <c r="BH16" s="117">
        <v>8504</v>
      </c>
      <c r="BI16" s="50">
        <v>2479</v>
      </c>
      <c r="BJ16" s="117">
        <v>2605</v>
      </c>
      <c r="BK16" s="50">
        <v>1189</v>
      </c>
      <c r="BL16" s="117">
        <v>3463</v>
      </c>
      <c r="BM16" s="50">
        <v>1581</v>
      </c>
      <c r="BN16" s="117">
        <v>28299</v>
      </c>
      <c r="BO16" s="50">
        <v>5628</v>
      </c>
      <c r="BP16" s="117">
        <v>1109</v>
      </c>
      <c r="BQ16" s="50">
        <v>510</v>
      </c>
      <c r="BR16" s="52" t="s">
        <v>4</v>
      </c>
      <c r="BS16" s="117">
        <v>11816</v>
      </c>
      <c r="BT16" s="50">
        <v>3220</v>
      </c>
      <c r="BU16" s="117">
        <v>6141</v>
      </c>
      <c r="BV16" s="50">
        <v>2092</v>
      </c>
      <c r="BW16" s="117">
        <v>26079</v>
      </c>
      <c r="BX16" s="50">
        <v>5947</v>
      </c>
      <c r="BY16" s="117">
        <v>16462</v>
      </c>
      <c r="BZ16" s="50">
        <v>6076</v>
      </c>
      <c r="CA16" s="117">
        <v>1449</v>
      </c>
      <c r="CB16" s="50">
        <v>933</v>
      </c>
      <c r="CC16" s="52" t="s">
        <v>4</v>
      </c>
      <c r="CD16" s="117">
        <v>7969</v>
      </c>
      <c r="CE16" s="50">
        <v>2137</v>
      </c>
      <c r="CF16" s="117">
        <v>3153</v>
      </c>
      <c r="CG16" s="50">
        <v>1369</v>
      </c>
      <c r="CH16" s="117">
        <v>17194</v>
      </c>
      <c r="CI16" s="50">
        <v>3471</v>
      </c>
      <c r="CJ16" s="117">
        <v>9637</v>
      </c>
      <c r="CK16" s="50">
        <v>2156</v>
      </c>
      <c r="CL16" s="117">
        <v>494</v>
      </c>
      <c r="CM16" s="50">
        <v>380</v>
      </c>
      <c r="CN16" s="52" t="s">
        <v>4</v>
      </c>
      <c r="CO16" s="117">
        <v>1714</v>
      </c>
      <c r="CP16" s="50">
        <v>1002</v>
      </c>
      <c r="CQ16" s="117">
        <v>2311</v>
      </c>
      <c r="CR16" s="50">
        <v>1033</v>
      </c>
      <c r="CS16" s="117">
        <v>1378</v>
      </c>
      <c r="CT16" s="50">
        <v>1708</v>
      </c>
      <c r="CU16" s="117">
        <v>3790</v>
      </c>
      <c r="CV16" s="50">
        <v>1441</v>
      </c>
      <c r="CW16" s="117">
        <v>36030</v>
      </c>
      <c r="CX16" s="50">
        <v>6084</v>
      </c>
      <c r="CY16" s="52" t="s">
        <v>4</v>
      </c>
      <c r="CZ16" s="117">
        <v>11421</v>
      </c>
      <c r="DA16" s="50">
        <v>2821</v>
      </c>
      <c r="DB16" s="117">
        <v>656</v>
      </c>
      <c r="DC16" s="50">
        <v>390</v>
      </c>
      <c r="DD16" s="117">
        <v>15780</v>
      </c>
      <c r="DE16" s="50">
        <v>3684</v>
      </c>
      <c r="DF16" s="117">
        <v>29727</v>
      </c>
      <c r="DG16" s="50">
        <v>5382</v>
      </c>
      <c r="DH16" s="117">
        <v>329</v>
      </c>
      <c r="DI16" s="50">
        <v>280</v>
      </c>
      <c r="DJ16" s="52" t="s">
        <v>4</v>
      </c>
      <c r="DK16" s="117">
        <v>3958</v>
      </c>
      <c r="DL16" s="50">
        <v>1599</v>
      </c>
      <c r="DM16" s="117">
        <v>1425</v>
      </c>
      <c r="DN16" s="50">
        <v>1003</v>
      </c>
    </row>
    <row r="17" spans="1:118" x14ac:dyDescent="0.2">
      <c r="A17" s="52"/>
      <c r="B17" s="52"/>
      <c r="C17" s="52"/>
      <c r="D17" s="52"/>
      <c r="E17" s="117"/>
      <c r="F17" s="50"/>
      <c r="G17" s="117"/>
      <c r="H17" s="50"/>
      <c r="I17" s="117"/>
      <c r="J17" s="50"/>
      <c r="K17" s="117"/>
      <c r="L17" s="50"/>
      <c r="M17" s="117"/>
      <c r="N17" s="50"/>
      <c r="O17" s="52"/>
      <c r="P17" s="117"/>
      <c r="Q17" s="50"/>
      <c r="R17" s="117"/>
      <c r="S17" s="50"/>
      <c r="T17" s="117"/>
      <c r="U17" s="50"/>
      <c r="V17" s="117"/>
      <c r="W17" s="50"/>
      <c r="X17" s="117"/>
      <c r="Y17" s="50"/>
      <c r="Z17" s="52"/>
      <c r="AA17" s="117"/>
      <c r="AB17" s="50"/>
      <c r="AC17" s="117"/>
      <c r="AD17" s="50"/>
      <c r="AE17" s="117"/>
      <c r="AF17" s="50"/>
      <c r="AG17" s="117"/>
      <c r="AH17" s="50"/>
      <c r="AI17" s="117"/>
      <c r="AJ17" s="50"/>
      <c r="AK17" s="52"/>
      <c r="AL17" s="117"/>
      <c r="AM17" s="50"/>
      <c r="AN17" s="117"/>
      <c r="AO17" s="50"/>
      <c r="AP17" s="117"/>
      <c r="AQ17" s="50"/>
      <c r="AR17" s="117"/>
      <c r="AS17" s="50"/>
      <c r="AT17" s="117"/>
      <c r="AU17" s="50"/>
      <c r="AV17" s="52"/>
      <c r="AW17" s="117"/>
      <c r="AX17" s="50"/>
      <c r="AY17" s="117"/>
      <c r="AZ17" s="50"/>
      <c r="BA17" s="117"/>
      <c r="BB17" s="50"/>
      <c r="BC17" s="117"/>
      <c r="BD17" s="50"/>
      <c r="BE17" s="117"/>
      <c r="BF17" s="50"/>
      <c r="BG17" s="52"/>
      <c r="BH17" s="117"/>
      <c r="BI17" s="50"/>
      <c r="BJ17" s="117"/>
      <c r="BK17" s="50"/>
      <c r="BL17" s="117"/>
      <c r="BM17" s="50"/>
      <c r="BN17" s="117"/>
      <c r="BO17" s="50"/>
      <c r="BP17" s="117"/>
      <c r="BQ17" s="50"/>
      <c r="BR17" s="52"/>
      <c r="BS17" s="117"/>
      <c r="BT17" s="50"/>
      <c r="BU17" s="117"/>
      <c r="BV17" s="50"/>
      <c r="BW17" s="117"/>
      <c r="BX17" s="50"/>
      <c r="BY17" s="117"/>
      <c r="BZ17" s="50"/>
      <c r="CA17" s="117"/>
      <c r="CB17" s="50"/>
      <c r="CC17" s="52"/>
      <c r="CD17" s="117"/>
      <c r="CE17" s="50"/>
      <c r="CF17" s="117"/>
      <c r="CG17" s="50"/>
      <c r="CH17" s="117"/>
      <c r="CI17" s="50"/>
      <c r="CJ17" s="117"/>
      <c r="CK17" s="50"/>
      <c r="CL17" s="117"/>
      <c r="CM17" s="50"/>
      <c r="CN17" s="52"/>
      <c r="CO17" s="117"/>
      <c r="CP17" s="50"/>
      <c r="CQ17" s="117"/>
      <c r="CR17" s="50"/>
      <c r="CS17" s="117"/>
      <c r="CT17" s="50"/>
      <c r="CU17" s="117"/>
      <c r="CV17" s="50"/>
      <c r="CW17" s="117"/>
      <c r="CX17" s="50"/>
      <c r="CY17" s="52"/>
      <c r="CZ17" s="117"/>
      <c r="DA17" s="50"/>
      <c r="DB17" s="117"/>
      <c r="DC17" s="50"/>
      <c r="DD17" s="117"/>
      <c r="DE17" s="50"/>
      <c r="DF17" s="117"/>
      <c r="DG17" s="50"/>
      <c r="DH17" s="117"/>
      <c r="DI17" s="50"/>
      <c r="DJ17" s="52"/>
      <c r="DK17" s="117"/>
      <c r="DL17" s="50"/>
      <c r="DM17" s="117"/>
      <c r="DN17" s="50"/>
    </row>
    <row r="18" spans="1:118" x14ac:dyDescent="0.2">
      <c r="A18" s="52" t="s">
        <v>5</v>
      </c>
      <c r="B18" s="196">
        <f>INDEX($10:$10,1,MATCH($A18,$7:$7,0))-INDEX($E$12:$DN$77,MATCH($A18,$A$12:$A$77,0),MATCH($A18,$E$7:$DN$7,0))</f>
        <v>152522</v>
      </c>
      <c r="C18" s="196">
        <f t="shared" ref="C18:C22" si="3">SUM(E18,G18,I18,K18,M18,P18,R18,T18,V18,X18,AA18,AC18,AE18,AG18,AI18,AL18,AN18,AP18,AR18,AT18,AW18,AY18,BA18,BC18,BE18,BH18,BJ18,BL18,BN18,BP18,BS18,BU18,BW18,BY18,CA18,CD18,CF18,CH18,CJ18,CL18,CO18,CQ18,CS18,CU18,CW18,CZ18,DB18,DD18,DF18,DH18,DK18,DM18)-INDEX($E$12:$DN$77,MATCH($A18,$A$12:$A$77,0),MATCH($A18,$E$7:$DN$7,0))</f>
        <v>169185</v>
      </c>
      <c r="D18" s="196">
        <f t="shared" ref="D18:D22" si="4">C18-B18</f>
        <v>16663</v>
      </c>
      <c r="E18" s="117">
        <v>1495</v>
      </c>
      <c r="F18" s="50">
        <v>1016</v>
      </c>
      <c r="G18" s="117">
        <v>2392</v>
      </c>
      <c r="H18" s="50">
        <v>1240</v>
      </c>
      <c r="I18" s="117">
        <v>7018</v>
      </c>
      <c r="J18" s="50">
        <v>1957</v>
      </c>
      <c r="K18" s="117">
        <v>1218</v>
      </c>
      <c r="L18" s="50">
        <v>795</v>
      </c>
      <c r="M18" s="117">
        <v>25350</v>
      </c>
      <c r="N18" s="50">
        <v>5016</v>
      </c>
      <c r="O18" s="52" t="s">
        <v>5</v>
      </c>
      <c r="P18" s="117">
        <v>706496</v>
      </c>
      <c r="Q18" s="50">
        <v>21482</v>
      </c>
      <c r="R18" s="117">
        <v>565</v>
      </c>
      <c r="S18" s="50">
        <v>507</v>
      </c>
      <c r="T18" s="117">
        <v>123</v>
      </c>
      <c r="U18" s="50">
        <v>197</v>
      </c>
      <c r="V18" s="117">
        <v>555</v>
      </c>
      <c r="W18" s="50">
        <v>482</v>
      </c>
      <c r="X18" s="117">
        <v>8463</v>
      </c>
      <c r="Y18" s="50">
        <v>3063</v>
      </c>
      <c r="Z18" s="52" t="s">
        <v>5</v>
      </c>
      <c r="AA18" s="117">
        <v>3072</v>
      </c>
      <c r="AB18" s="50">
        <v>1475</v>
      </c>
      <c r="AC18" s="117">
        <v>494</v>
      </c>
      <c r="AD18" s="50">
        <v>320</v>
      </c>
      <c r="AE18" s="117">
        <v>1383</v>
      </c>
      <c r="AF18" s="50">
        <v>678</v>
      </c>
      <c r="AG18" s="117">
        <v>3889</v>
      </c>
      <c r="AH18" s="50">
        <v>1454</v>
      </c>
      <c r="AI18" s="117">
        <v>2503</v>
      </c>
      <c r="AJ18" s="50">
        <v>1330</v>
      </c>
      <c r="AK18" s="52" t="s">
        <v>5</v>
      </c>
      <c r="AL18" s="117">
        <v>1610</v>
      </c>
      <c r="AM18" s="50">
        <v>661</v>
      </c>
      <c r="AN18" s="117">
        <v>4531</v>
      </c>
      <c r="AO18" s="50">
        <v>2001</v>
      </c>
      <c r="AP18" s="117">
        <v>1451</v>
      </c>
      <c r="AQ18" s="50">
        <v>856</v>
      </c>
      <c r="AR18" s="117">
        <v>1681</v>
      </c>
      <c r="AS18" s="50">
        <v>918</v>
      </c>
      <c r="AT18" s="117">
        <v>655</v>
      </c>
      <c r="AU18" s="50">
        <v>501</v>
      </c>
      <c r="AV18" s="52" t="s">
        <v>5</v>
      </c>
      <c r="AW18" s="117">
        <v>1969</v>
      </c>
      <c r="AX18" s="50">
        <v>1147</v>
      </c>
      <c r="AY18" s="117">
        <v>2089</v>
      </c>
      <c r="AZ18" s="50">
        <v>1011</v>
      </c>
      <c r="BA18" s="117">
        <v>1163</v>
      </c>
      <c r="BB18" s="50">
        <v>730</v>
      </c>
      <c r="BC18" s="117">
        <v>3183</v>
      </c>
      <c r="BD18" s="50">
        <v>1734</v>
      </c>
      <c r="BE18" s="117">
        <v>1304</v>
      </c>
      <c r="BF18" s="50">
        <v>870</v>
      </c>
      <c r="BG18" s="52" t="s">
        <v>5</v>
      </c>
      <c r="BH18" s="117">
        <v>3409</v>
      </c>
      <c r="BI18" s="50">
        <v>1526</v>
      </c>
      <c r="BJ18" s="117">
        <v>2695</v>
      </c>
      <c r="BK18" s="50">
        <v>1554</v>
      </c>
      <c r="BL18" s="117">
        <v>5204</v>
      </c>
      <c r="BM18" s="50">
        <v>1888</v>
      </c>
      <c r="BN18" s="117">
        <v>3731</v>
      </c>
      <c r="BO18" s="50">
        <v>1326</v>
      </c>
      <c r="BP18" s="117">
        <v>1508</v>
      </c>
      <c r="BQ18" s="50">
        <v>842</v>
      </c>
      <c r="BR18" s="52" t="s">
        <v>5</v>
      </c>
      <c r="BS18" s="117">
        <v>757</v>
      </c>
      <c r="BT18" s="50">
        <v>521</v>
      </c>
      <c r="BU18" s="117">
        <v>6547</v>
      </c>
      <c r="BV18" s="50">
        <v>2338</v>
      </c>
      <c r="BW18" s="117">
        <v>6458</v>
      </c>
      <c r="BX18" s="50">
        <v>2194</v>
      </c>
      <c r="BY18" s="117">
        <v>4607</v>
      </c>
      <c r="BZ18" s="50">
        <v>2295</v>
      </c>
      <c r="CA18" s="117">
        <v>1074</v>
      </c>
      <c r="CB18" s="50">
        <v>579</v>
      </c>
      <c r="CC18" s="52" t="s">
        <v>5</v>
      </c>
      <c r="CD18" s="117">
        <v>2870</v>
      </c>
      <c r="CE18" s="50">
        <v>1027</v>
      </c>
      <c r="CF18" s="117">
        <v>2481</v>
      </c>
      <c r="CG18" s="50">
        <v>1157</v>
      </c>
      <c r="CH18" s="117">
        <v>2478</v>
      </c>
      <c r="CI18" s="50">
        <v>1209</v>
      </c>
      <c r="CJ18" s="117">
        <v>4581</v>
      </c>
      <c r="CK18" s="50">
        <v>1570</v>
      </c>
      <c r="CL18" s="117">
        <v>58</v>
      </c>
      <c r="CM18" s="50">
        <v>93</v>
      </c>
      <c r="CN18" s="52" t="s">
        <v>5</v>
      </c>
      <c r="CO18" s="117">
        <v>368</v>
      </c>
      <c r="CP18" s="50">
        <v>443</v>
      </c>
      <c r="CQ18" s="117">
        <v>1023</v>
      </c>
      <c r="CR18" s="50">
        <v>527</v>
      </c>
      <c r="CS18" s="117">
        <v>1978</v>
      </c>
      <c r="CT18" s="50">
        <v>1654</v>
      </c>
      <c r="CU18" s="117">
        <v>2384</v>
      </c>
      <c r="CV18" s="50">
        <v>1012</v>
      </c>
      <c r="CW18" s="117">
        <v>14916</v>
      </c>
      <c r="CX18" s="50">
        <v>3144</v>
      </c>
      <c r="CY18" s="52" t="s">
        <v>5</v>
      </c>
      <c r="CZ18" s="117">
        <v>5138</v>
      </c>
      <c r="DA18" s="50">
        <v>1960</v>
      </c>
      <c r="DB18" s="117">
        <v>127</v>
      </c>
      <c r="DC18" s="50">
        <v>211</v>
      </c>
      <c r="DD18" s="117">
        <v>3260</v>
      </c>
      <c r="DE18" s="50">
        <v>1481</v>
      </c>
      <c r="DF18" s="117">
        <v>3650</v>
      </c>
      <c r="DG18" s="50">
        <v>1515</v>
      </c>
      <c r="DH18" s="117">
        <v>539</v>
      </c>
      <c r="DI18" s="50">
        <v>743</v>
      </c>
      <c r="DJ18" s="52" t="s">
        <v>5</v>
      </c>
      <c r="DK18" s="117">
        <v>3498</v>
      </c>
      <c r="DL18" s="50">
        <v>1160</v>
      </c>
      <c r="DM18" s="117">
        <v>5690</v>
      </c>
      <c r="DN18" s="50">
        <v>2494</v>
      </c>
    </row>
    <row r="19" spans="1:118" x14ac:dyDescent="0.2">
      <c r="A19" s="52" t="s">
        <v>6</v>
      </c>
      <c r="B19" s="196">
        <f>INDEX($10:$10,1,MATCH($A19,$7:$7,0))-INDEX($E$12:$DN$77,MATCH($A19,$A$12:$A$77,0),MATCH($A19,$E$7:$DN$7,0))</f>
        <v>86070</v>
      </c>
      <c r="C19" s="196">
        <f t="shared" si="3"/>
        <v>79448</v>
      </c>
      <c r="D19" s="196">
        <f t="shared" si="4"/>
        <v>-6622</v>
      </c>
      <c r="E19" s="117">
        <v>520</v>
      </c>
      <c r="F19" s="50">
        <v>502</v>
      </c>
      <c r="G19" s="117">
        <v>310</v>
      </c>
      <c r="H19" s="50">
        <v>320</v>
      </c>
      <c r="I19" s="117">
        <v>49</v>
      </c>
      <c r="J19" s="50">
        <v>82</v>
      </c>
      <c r="K19" s="117">
        <v>0</v>
      </c>
      <c r="L19" s="50">
        <v>274</v>
      </c>
      <c r="M19" s="117">
        <v>3979</v>
      </c>
      <c r="N19" s="50">
        <v>1650</v>
      </c>
      <c r="O19" s="52" t="s">
        <v>6</v>
      </c>
      <c r="P19" s="117">
        <v>887</v>
      </c>
      <c r="Q19" s="50">
        <v>797</v>
      </c>
      <c r="R19" s="117">
        <v>299172</v>
      </c>
      <c r="S19" s="50">
        <v>14268</v>
      </c>
      <c r="T19" s="117">
        <v>186</v>
      </c>
      <c r="U19" s="50">
        <v>315</v>
      </c>
      <c r="V19" s="117">
        <v>1502</v>
      </c>
      <c r="W19" s="50">
        <v>1977</v>
      </c>
      <c r="X19" s="117">
        <v>5265</v>
      </c>
      <c r="Y19" s="50">
        <v>1796</v>
      </c>
      <c r="Z19" s="52" t="s">
        <v>6</v>
      </c>
      <c r="AA19" s="117">
        <v>752</v>
      </c>
      <c r="AB19" s="50">
        <v>578</v>
      </c>
      <c r="AC19" s="117">
        <v>363</v>
      </c>
      <c r="AD19" s="50">
        <v>336</v>
      </c>
      <c r="AE19" s="117">
        <v>0</v>
      </c>
      <c r="AF19" s="50">
        <v>274</v>
      </c>
      <c r="AG19" s="117">
        <v>1841</v>
      </c>
      <c r="AH19" s="50">
        <v>1228</v>
      </c>
      <c r="AI19" s="117">
        <v>395</v>
      </c>
      <c r="AJ19" s="50">
        <v>453</v>
      </c>
      <c r="AK19" s="52" t="s">
        <v>6</v>
      </c>
      <c r="AL19" s="117">
        <v>75</v>
      </c>
      <c r="AM19" s="50">
        <v>123</v>
      </c>
      <c r="AN19" s="117">
        <v>655</v>
      </c>
      <c r="AO19" s="50">
        <v>776</v>
      </c>
      <c r="AP19" s="117">
        <v>326</v>
      </c>
      <c r="AQ19" s="50">
        <v>285</v>
      </c>
      <c r="AR19" s="117">
        <v>94</v>
      </c>
      <c r="AS19" s="50">
        <v>111</v>
      </c>
      <c r="AT19" s="117">
        <v>541</v>
      </c>
      <c r="AU19" s="50">
        <v>375</v>
      </c>
      <c r="AV19" s="52" t="s">
        <v>6</v>
      </c>
      <c r="AW19" s="117">
        <v>2233</v>
      </c>
      <c r="AX19" s="50">
        <v>1252</v>
      </c>
      <c r="AY19" s="117">
        <v>7492</v>
      </c>
      <c r="AZ19" s="50">
        <v>1818</v>
      </c>
      <c r="BA19" s="117">
        <v>1332</v>
      </c>
      <c r="BB19" s="50">
        <v>855</v>
      </c>
      <c r="BC19" s="117">
        <v>52</v>
      </c>
      <c r="BD19" s="50">
        <v>84</v>
      </c>
      <c r="BE19" s="117">
        <v>55</v>
      </c>
      <c r="BF19" s="50">
        <v>92</v>
      </c>
      <c r="BG19" s="52" t="s">
        <v>6</v>
      </c>
      <c r="BH19" s="117">
        <v>341</v>
      </c>
      <c r="BI19" s="50">
        <v>312</v>
      </c>
      <c r="BJ19" s="117">
        <v>143</v>
      </c>
      <c r="BK19" s="50">
        <v>242</v>
      </c>
      <c r="BL19" s="117">
        <v>109</v>
      </c>
      <c r="BM19" s="50">
        <v>180</v>
      </c>
      <c r="BN19" s="117">
        <v>387</v>
      </c>
      <c r="BO19" s="50">
        <v>343</v>
      </c>
      <c r="BP19" s="117">
        <v>1654</v>
      </c>
      <c r="BQ19" s="50">
        <v>859</v>
      </c>
      <c r="BR19" s="52" t="s">
        <v>6</v>
      </c>
      <c r="BS19" s="117">
        <v>3485</v>
      </c>
      <c r="BT19" s="50">
        <v>1505</v>
      </c>
      <c r="BU19" s="117">
        <v>0</v>
      </c>
      <c r="BV19" s="50">
        <v>274</v>
      </c>
      <c r="BW19" s="117">
        <v>26319</v>
      </c>
      <c r="BX19" s="50">
        <v>4870</v>
      </c>
      <c r="BY19" s="117">
        <v>1735</v>
      </c>
      <c r="BZ19" s="50">
        <v>887</v>
      </c>
      <c r="CA19" s="117">
        <v>0</v>
      </c>
      <c r="CB19" s="50">
        <v>274</v>
      </c>
      <c r="CC19" s="52" t="s">
        <v>6</v>
      </c>
      <c r="CD19" s="117">
        <v>1463</v>
      </c>
      <c r="CE19" s="50">
        <v>741</v>
      </c>
      <c r="CF19" s="117">
        <v>0</v>
      </c>
      <c r="CG19" s="50">
        <v>274</v>
      </c>
      <c r="CH19" s="117">
        <v>200</v>
      </c>
      <c r="CI19" s="50">
        <v>157</v>
      </c>
      <c r="CJ19" s="117">
        <v>3278</v>
      </c>
      <c r="CK19" s="50">
        <v>1458</v>
      </c>
      <c r="CL19" s="117">
        <v>791</v>
      </c>
      <c r="CM19" s="50">
        <v>736</v>
      </c>
      <c r="CN19" s="52" t="s">
        <v>6</v>
      </c>
      <c r="CO19" s="117">
        <v>3646</v>
      </c>
      <c r="CP19" s="50">
        <v>1890</v>
      </c>
      <c r="CQ19" s="117">
        <v>477</v>
      </c>
      <c r="CR19" s="50">
        <v>399</v>
      </c>
      <c r="CS19" s="117">
        <v>0</v>
      </c>
      <c r="CT19" s="50">
        <v>274</v>
      </c>
      <c r="CU19" s="117">
        <v>366</v>
      </c>
      <c r="CV19" s="50">
        <v>439</v>
      </c>
      <c r="CW19" s="117">
        <v>1612</v>
      </c>
      <c r="CX19" s="50">
        <v>891</v>
      </c>
      <c r="CY19" s="52" t="s">
        <v>6</v>
      </c>
      <c r="CZ19" s="117">
        <v>42</v>
      </c>
      <c r="DA19" s="50">
        <v>72</v>
      </c>
      <c r="DB19" s="117">
        <v>2016</v>
      </c>
      <c r="DC19" s="50">
        <v>1444</v>
      </c>
      <c r="DD19" s="117">
        <v>1656</v>
      </c>
      <c r="DE19" s="50">
        <v>766</v>
      </c>
      <c r="DF19" s="117">
        <v>634</v>
      </c>
      <c r="DG19" s="50">
        <v>502</v>
      </c>
      <c r="DH19" s="117">
        <v>140</v>
      </c>
      <c r="DI19" s="50">
        <v>179</v>
      </c>
      <c r="DJ19" s="52" t="s">
        <v>6</v>
      </c>
      <c r="DK19" s="117">
        <v>50</v>
      </c>
      <c r="DL19" s="50">
        <v>85</v>
      </c>
      <c r="DM19" s="117">
        <v>0</v>
      </c>
      <c r="DN19" s="50">
        <v>274</v>
      </c>
    </row>
    <row r="20" spans="1:118" x14ac:dyDescent="0.2">
      <c r="A20" s="52" t="s">
        <v>7</v>
      </c>
      <c r="B20" s="196">
        <f>INDEX($10:$10,1,MATCH($A20,$7:$7,0))-INDEX($E$12:$DN$77,MATCH($A20,$A$12:$A$77,0),MATCH($A20,$E$7:$DN$7,0))</f>
        <v>22787</v>
      </c>
      <c r="C20" s="196">
        <f t="shared" si="3"/>
        <v>35527</v>
      </c>
      <c r="D20" s="196">
        <f t="shared" si="4"/>
        <v>12740</v>
      </c>
      <c r="E20" s="117">
        <v>546</v>
      </c>
      <c r="F20" s="50">
        <v>921</v>
      </c>
      <c r="G20" s="117">
        <v>337</v>
      </c>
      <c r="H20" s="50">
        <v>381</v>
      </c>
      <c r="I20" s="117">
        <v>216</v>
      </c>
      <c r="J20" s="50">
        <v>254</v>
      </c>
      <c r="K20" s="117">
        <v>344</v>
      </c>
      <c r="L20" s="50">
        <v>563</v>
      </c>
      <c r="M20" s="117">
        <v>933</v>
      </c>
      <c r="N20" s="50">
        <v>661</v>
      </c>
      <c r="O20" s="52" t="s">
        <v>7</v>
      </c>
      <c r="P20" s="117">
        <v>211</v>
      </c>
      <c r="Q20" s="50">
        <v>286</v>
      </c>
      <c r="R20" s="117">
        <v>13</v>
      </c>
      <c r="S20" s="50">
        <v>23</v>
      </c>
      <c r="T20" s="117">
        <v>90435</v>
      </c>
      <c r="U20" s="50">
        <v>7711</v>
      </c>
      <c r="V20" s="117">
        <v>0</v>
      </c>
      <c r="W20" s="50">
        <v>274</v>
      </c>
      <c r="X20" s="117">
        <v>1984</v>
      </c>
      <c r="Y20" s="50">
        <v>1455</v>
      </c>
      <c r="Z20" s="52" t="s">
        <v>7</v>
      </c>
      <c r="AA20" s="117">
        <v>600</v>
      </c>
      <c r="AB20" s="50">
        <v>430</v>
      </c>
      <c r="AC20" s="117">
        <v>0</v>
      </c>
      <c r="AD20" s="50">
        <v>274</v>
      </c>
      <c r="AE20" s="117">
        <v>222</v>
      </c>
      <c r="AF20" s="50">
        <v>361</v>
      </c>
      <c r="AG20" s="117">
        <v>688</v>
      </c>
      <c r="AH20" s="50">
        <v>699</v>
      </c>
      <c r="AI20" s="117">
        <v>21</v>
      </c>
      <c r="AJ20" s="50">
        <v>35</v>
      </c>
      <c r="AK20" s="52" t="s">
        <v>7</v>
      </c>
      <c r="AL20" s="117">
        <v>0</v>
      </c>
      <c r="AM20" s="50">
        <v>274</v>
      </c>
      <c r="AN20" s="117">
        <v>82</v>
      </c>
      <c r="AO20" s="50">
        <v>135</v>
      </c>
      <c r="AP20" s="117">
        <v>157</v>
      </c>
      <c r="AQ20" s="50">
        <v>244</v>
      </c>
      <c r="AR20" s="117">
        <v>23</v>
      </c>
      <c r="AS20" s="50">
        <v>40</v>
      </c>
      <c r="AT20" s="117">
        <v>0</v>
      </c>
      <c r="AU20" s="50">
        <v>274</v>
      </c>
      <c r="AV20" s="52" t="s">
        <v>7</v>
      </c>
      <c r="AW20" s="117">
        <v>7714</v>
      </c>
      <c r="AX20" s="50">
        <v>2270</v>
      </c>
      <c r="AY20" s="117">
        <v>320</v>
      </c>
      <c r="AZ20" s="50">
        <v>329</v>
      </c>
      <c r="BA20" s="117">
        <v>622</v>
      </c>
      <c r="BB20" s="50">
        <v>569</v>
      </c>
      <c r="BC20" s="117">
        <v>89</v>
      </c>
      <c r="BD20" s="50">
        <v>155</v>
      </c>
      <c r="BE20" s="117">
        <v>0</v>
      </c>
      <c r="BF20" s="50">
        <v>274</v>
      </c>
      <c r="BG20" s="52" t="s">
        <v>7</v>
      </c>
      <c r="BH20" s="117">
        <v>105</v>
      </c>
      <c r="BI20" s="50">
        <v>118</v>
      </c>
      <c r="BJ20" s="117">
        <v>0</v>
      </c>
      <c r="BK20" s="50">
        <v>274</v>
      </c>
      <c r="BL20" s="117">
        <v>44</v>
      </c>
      <c r="BM20" s="50">
        <v>76</v>
      </c>
      <c r="BN20" s="117">
        <v>0</v>
      </c>
      <c r="BO20" s="50">
        <v>274</v>
      </c>
      <c r="BP20" s="117">
        <v>0</v>
      </c>
      <c r="BQ20" s="50">
        <v>274</v>
      </c>
      <c r="BR20" s="52" t="s">
        <v>7</v>
      </c>
      <c r="BS20" s="117">
        <v>2723</v>
      </c>
      <c r="BT20" s="50">
        <v>1043</v>
      </c>
      <c r="BU20" s="117">
        <v>0</v>
      </c>
      <c r="BV20" s="50">
        <v>274</v>
      </c>
      <c r="BW20" s="117">
        <v>4544</v>
      </c>
      <c r="BX20" s="50">
        <v>2378</v>
      </c>
      <c r="BY20" s="117">
        <v>380</v>
      </c>
      <c r="BZ20" s="50">
        <v>387</v>
      </c>
      <c r="CA20" s="117">
        <v>0</v>
      </c>
      <c r="CB20" s="50">
        <v>274</v>
      </c>
      <c r="CC20" s="52" t="s">
        <v>7</v>
      </c>
      <c r="CD20" s="117">
        <v>450</v>
      </c>
      <c r="CE20" s="50">
        <v>351</v>
      </c>
      <c r="CF20" s="117">
        <v>163</v>
      </c>
      <c r="CG20" s="50">
        <v>274</v>
      </c>
      <c r="CH20" s="117">
        <v>198</v>
      </c>
      <c r="CI20" s="50">
        <v>300</v>
      </c>
      <c r="CJ20" s="117">
        <v>8637</v>
      </c>
      <c r="CK20" s="50">
        <v>2501</v>
      </c>
      <c r="CL20" s="117">
        <v>527</v>
      </c>
      <c r="CM20" s="50">
        <v>414</v>
      </c>
      <c r="CN20" s="52" t="s">
        <v>7</v>
      </c>
      <c r="CO20" s="117">
        <v>487</v>
      </c>
      <c r="CP20" s="50">
        <v>630</v>
      </c>
      <c r="CQ20" s="117">
        <v>0</v>
      </c>
      <c r="CR20" s="50">
        <v>274</v>
      </c>
      <c r="CS20" s="117">
        <v>0</v>
      </c>
      <c r="CT20" s="50">
        <v>274</v>
      </c>
      <c r="CU20" s="117">
        <v>513</v>
      </c>
      <c r="CV20" s="50">
        <v>847</v>
      </c>
      <c r="CW20" s="117">
        <v>184</v>
      </c>
      <c r="CX20" s="50">
        <v>212</v>
      </c>
      <c r="CY20" s="52" t="s">
        <v>7</v>
      </c>
      <c r="CZ20" s="117">
        <v>140</v>
      </c>
      <c r="DA20" s="50">
        <v>242</v>
      </c>
      <c r="DB20" s="117">
        <v>0</v>
      </c>
      <c r="DC20" s="50">
        <v>274</v>
      </c>
      <c r="DD20" s="117">
        <v>1056</v>
      </c>
      <c r="DE20" s="50">
        <v>588</v>
      </c>
      <c r="DF20" s="117">
        <v>0</v>
      </c>
      <c r="DG20" s="50">
        <v>274</v>
      </c>
      <c r="DH20" s="117">
        <v>254</v>
      </c>
      <c r="DI20" s="50">
        <v>326</v>
      </c>
      <c r="DJ20" s="52" t="s">
        <v>7</v>
      </c>
      <c r="DK20" s="117">
        <v>0</v>
      </c>
      <c r="DL20" s="50">
        <v>274</v>
      </c>
      <c r="DM20" s="117">
        <v>0</v>
      </c>
      <c r="DN20" s="50">
        <v>274</v>
      </c>
    </row>
    <row r="21" spans="1:118" x14ac:dyDescent="0.2">
      <c r="A21" s="52" t="s">
        <v>8</v>
      </c>
      <c r="B21" s="196">
        <f>INDEX($10:$10,1,MATCH($A21,$7:$7,0))-INDEX($E$12:$DN$77,MATCH($A21,$A$12:$A$77,0),MATCH($A21,$E$7:$DN$7,0))</f>
        <v>50181</v>
      </c>
      <c r="C21" s="196">
        <f t="shared" si="3"/>
        <v>37488</v>
      </c>
      <c r="D21" s="196">
        <f t="shared" si="4"/>
        <v>-12693</v>
      </c>
      <c r="E21" s="117">
        <v>0</v>
      </c>
      <c r="F21" s="50">
        <v>286</v>
      </c>
      <c r="G21" s="117">
        <v>0</v>
      </c>
      <c r="H21" s="50">
        <v>286</v>
      </c>
      <c r="I21" s="117">
        <v>490</v>
      </c>
      <c r="J21" s="50">
        <v>573</v>
      </c>
      <c r="K21" s="117">
        <v>0</v>
      </c>
      <c r="L21" s="50">
        <v>286</v>
      </c>
      <c r="M21" s="117">
        <v>2348</v>
      </c>
      <c r="N21" s="50">
        <v>1010</v>
      </c>
      <c r="O21" s="52" t="s">
        <v>8</v>
      </c>
      <c r="P21" s="117">
        <v>269</v>
      </c>
      <c r="Q21" s="50">
        <v>250</v>
      </c>
      <c r="R21" s="117">
        <v>261</v>
      </c>
      <c r="S21" s="50">
        <v>209</v>
      </c>
      <c r="T21" s="117">
        <v>357</v>
      </c>
      <c r="U21" s="50">
        <v>346</v>
      </c>
      <c r="V21" s="117">
        <v>50118</v>
      </c>
      <c r="W21" s="50">
        <v>5594</v>
      </c>
      <c r="X21" s="117">
        <v>1103</v>
      </c>
      <c r="Y21" s="50">
        <v>461</v>
      </c>
      <c r="Z21" s="52" t="s">
        <v>8</v>
      </c>
      <c r="AA21" s="117">
        <v>319</v>
      </c>
      <c r="AB21" s="50">
        <v>209</v>
      </c>
      <c r="AC21" s="117">
        <v>56</v>
      </c>
      <c r="AD21" s="50">
        <v>92</v>
      </c>
      <c r="AE21" s="117">
        <v>0</v>
      </c>
      <c r="AF21" s="50">
        <v>286</v>
      </c>
      <c r="AG21" s="117">
        <v>1519</v>
      </c>
      <c r="AH21" s="50">
        <v>812</v>
      </c>
      <c r="AI21" s="117">
        <v>192</v>
      </c>
      <c r="AJ21" s="50">
        <v>141</v>
      </c>
      <c r="AK21" s="52" t="s">
        <v>8</v>
      </c>
      <c r="AL21" s="117">
        <v>0</v>
      </c>
      <c r="AM21" s="50">
        <v>286</v>
      </c>
      <c r="AN21" s="117">
        <v>0</v>
      </c>
      <c r="AO21" s="50">
        <v>286</v>
      </c>
      <c r="AP21" s="117">
        <v>32</v>
      </c>
      <c r="AQ21" s="50">
        <v>55</v>
      </c>
      <c r="AR21" s="117">
        <v>271</v>
      </c>
      <c r="AS21" s="50">
        <v>330</v>
      </c>
      <c r="AT21" s="117">
        <v>174</v>
      </c>
      <c r="AU21" s="50">
        <v>206</v>
      </c>
      <c r="AV21" s="52" t="s">
        <v>8</v>
      </c>
      <c r="AW21" s="117">
        <v>10087</v>
      </c>
      <c r="AX21" s="50">
        <v>3063</v>
      </c>
      <c r="AY21" s="117">
        <v>2579</v>
      </c>
      <c r="AZ21" s="50">
        <v>1021</v>
      </c>
      <c r="BA21" s="117">
        <v>122</v>
      </c>
      <c r="BB21" s="50">
        <v>123</v>
      </c>
      <c r="BC21" s="117">
        <v>363</v>
      </c>
      <c r="BD21" s="50">
        <v>257</v>
      </c>
      <c r="BE21" s="117">
        <v>0</v>
      </c>
      <c r="BF21" s="50">
        <v>286</v>
      </c>
      <c r="BG21" s="52" t="s">
        <v>8</v>
      </c>
      <c r="BH21" s="117">
        <v>68</v>
      </c>
      <c r="BI21" s="50">
        <v>113</v>
      </c>
      <c r="BJ21" s="117">
        <v>0</v>
      </c>
      <c r="BK21" s="50">
        <v>286</v>
      </c>
      <c r="BL21" s="117">
        <v>186</v>
      </c>
      <c r="BM21" s="50">
        <v>191</v>
      </c>
      <c r="BN21" s="117">
        <v>0</v>
      </c>
      <c r="BO21" s="50">
        <v>286</v>
      </c>
      <c r="BP21" s="117">
        <v>66</v>
      </c>
      <c r="BQ21" s="50">
        <v>112</v>
      </c>
      <c r="BR21" s="52" t="s">
        <v>8</v>
      </c>
      <c r="BS21" s="117">
        <v>954</v>
      </c>
      <c r="BT21" s="50">
        <v>551</v>
      </c>
      <c r="BU21" s="117">
        <v>212</v>
      </c>
      <c r="BV21" s="50">
        <v>248</v>
      </c>
      <c r="BW21" s="117">
        <v>2801</v>
      </c>
      <c r="BX21" s="50">
        <v>1081</v>
      </c>
      <c r="BY21" s="117">
        <v>2156</v>
      </c>
      <c r="BZ21" s="50">
        <v>1278</v>
      </c>
      <c r="CA21" s="117">
        <v>0</v>
      </c>
      <c r="CB21" s="50">
        <v>286</v>
      </c>
      <c r="CC21" s="52" t="s">
        <v>8</v>
      </c>
      <c r="CD21" s="117">
        <v>216</v>
      </c>
      <c r="CE21" s="50">
        <v>204</v>
      </c>
      <c r="CF21" s="117">
        <v>127</v>
      </c>
      <c r="CG21" s="50">
        <v>152</v>
      </c>
      <c r="CH21" s="117">
        <v>176</v>
      </c>
      <c r="CI21" s="50">
        <v>174</v>
      </c>
      <c r="CJ21" s="117">
        <v>898</v>
      </c>
      <c r="CK21" s="50">
        <v>517</v>
      </c>
      <c r="CL21" s="117">
        <v>179</v>
      </c>
      <c r="CM21" s="50">
        <v>232</v>
      </c>
      <c r="CN21" s="52" t="s">
        <v>8</v>
      </c>
      <c r="CO21" s="117">
        <v>55</v>
      </c>
      <c r="CP21" s="50">
        <v>92</v>
      </c>
      <c r="CQ21" s="117">
        <v>397</v>
      </c>
      <c r="CR21" s="50">
        <v>442</v>
      </c>
      <c r="CS21" s="117">
        <v>0</v>
      </c>
      <c r="CT21" s="50">
        <v>286</v>
      </c>
      <c r="CU21" s="117">
        <v>367</v>
      </c>
      <c r="CV21" s="50">
        <v>388</v>
      </c>
      <c r="CW21" s="117">
        <v>730</v>
      </c>
      <c r="CX21" s="50">
        <v>503</v>
      </c>
      <c r="CY21" s="52" t="s">
        <v>8</v>
      </c>
      <c r="CZ21" s="117">
        <v>796</v>
      </c>
      <c r="DA21" s="50">
        <v>1029</v>
      </c>
      <c r="DB21" s="117">
        <v>27</v>
      </c>
      <c r="DC21" s="50">
        <v>46</v>
      </c>
      <c r="DD21" s="117">
        <v>5654</v>
      </c>
      <c r="DE21" s="50">
        <v>1586</v>
      </c>
      <c r="DF21" s="117">
        <v>443</v>
      </c>
      <c r="DG21" s="50">
        <v>354</v>
      </c>
      <c r="DH21" s="117">
        <v>389</v>
      </c>
      <c r="DI21" s="50">
        <v>376</v>
      </c>
      <c r="DJ21" s="52" t="s">
        <v>8</v>
      </c>
      <c r="DK21" s="117">
        <v>49</v>
      </c>
      <c r="DL21" s="50">
        <v>82</v>
      </c>
      <c r="DM21" s="117">
        <v>0</v>
      </c>
      <c r="DN21" s="50">
        <v>286</v>
      </c>
    </row>
    <row r="22" spans="1:118" x14ac:dyDescent="0.2">
      <c r="A22" s="52" t="s">
        <v>9</v>
      </c>
      <c r="B22" s="196">
        <f>INDEX($10:$10,1,MATCH($A22,$7:$7,0))-INDEX($E$12:$DN$77,MATCH($A22,$A$12:$A$77,0),MATCH($A22,$E$7:$DN$7,0))</f>
        <v>450565</v>
      </c>
      <c r="C22" s="196">
        <f t="shared" si="3"/>
        <v>644033</v>
      </c>
      <c r="D22" s="196">
        <f t="shared" si="4"/>
        <v>193468</v>
      </c>
      <c r="E22" s="117">
        <v>10559</v>
      </c>
      <c r="F22" s="50">
        <v>2597</v>
      </c>
      <c r="G22" s="117">
        <v>2932</v>
      </c>
      <c r="H22" s="50">
        <v>1390</v>
      </c>
      <c r="I22" s="117">
        <v>5962</v>
      </c>
      <c r="J22" s="50">
        <v>2466</v>
      </c>
      <c r="K22" s="117">
        <v>3300</v>
      </c>
      <c r="L22" s="50">
        <v>1985</v>
      </c>
      <c r="M22" s="117">
        <v>29152</v>
      </c>
      <c r="N22" s="50">
        <v>4799</v>
      </c>
      <c r="O22" s="52" t="s">
        <v>9</v>
      </c>
      <c r="P22" s="117">
        <v>8002</v>
      </c>
      <c r="Q22" s="50">
        <v>1929</v>
      </c>
      <c r="R22" s="117">
        <v>12609</v>
      </c>
      <c r="S22" s="50">
        <v>2823</v>
      </c>
      <c r="T22" s="117">
        <v>1441</v>
      </c>
      <c r="U22" s="50">
        <v>734</v>
      </c>
      <c r="V22" s="117">
        <v>1920</v>
      </c>
      <c r="W22" s="50">
        <v>1122</v>
      </c>
      <c r="X22" s="117">
        <v>2415250</v>
      </c>
      <c r="Y22" s="50">
        <v>47844</v>
      </c>
      <c r="Z22" s="52" t="s">
        <v>9</v>
      </c>
      <c r="AA22" s="117">
        <v>42557</v>
      </c>
      <c r="AB22" s="50">
        <v>6015</v>
      </c>
      <c r="AC22" s="117">
        <v>2055</v>
      </c>
      <c r="AD22" s="50">
        <v>1135</v>
      </c>
      <c r="AE22" s="117">
        <v>608</v>
      </c>
      <c r="AF22" s="50">
        <v>416</v>
      </c>
      <c r="AG22" s="117">
        <v>18400</v>
      </c>
      <c r="AH22" s="50">
        <v>3319</v>
      </c>
      <c r="AI22" s="117">
        <v>17746</v>
      </c>
      <c r="AJ22" s="50">
        <v>3272</v>
      </c>
      <c r="AK22" s="52" t="s">
        <v>9</v>
      </c>
      <c r="AL22" s="117">
        <v>3725</v>
      </c>
      <c r="AM22" s="50">
        <v>1506</v>
      </c>
      <c r="AN22" s="117">
        <v>1252</v>
      </c>
      <c r="AO22" s="50">
        <v>590</v>
      </c>
      <c r="AP22" s="117">
        <v>7941</v>
      </c>
      <c r="AQ22" s="50">
        <v>1921</v>
      </c>
      <c r="AR22" s="117">
        <v>9324</v>
      </c>
      <c r="AS22" s="50">
        <v>3100</v>
      </c>
      <c r="AT22" s="117">
        <v>5537</v>
      </c>
      <c r="AU22" s="50">
        <v>2190</v>
      </c>
      <c r="AV22" s="52" t="s">
        <v>9</v>
      </c>
      <c r="AW22" s="117">
        <v>19832</v>
      </c>
      <c r="AX22" s="50">
        <v>4979</v>
      </c>
      <c r="AY22" s="117">
        <v>24999</v>
      </c>
      <c r="AZ22" s="50">
        <v>5298</v>
      </c>
      <c r="BA22" s="117">
        <v>24999</v>
      </c>
      <c r="BB22" s="50">
        <v>4538</v>
      </c>
      <c r="BC22" s="117">
        <v>11224</v>
      </c>
      <c r="BD22" s="50">
        <v>3886</v>
      </c>
      <c r="BE22" s="117">
        <v>5514</v>
      </c>
      <c r="BF22" s="50">
        <v>2215</v>
      </c>
      <c r="BG22" s="52" t="s">
        <v>9</v>
      </c>
      <c r="BH22" s="117">
        <v>7286</v>
      </c>
      <c r="BI22" s="50">
        <v>1907</v>
      </c>
      <c r="BJ22" s="117">
        <v>1232</v>
      </c>
      <c r="BK22" s="50">
        <v>890</v>
      </c>
      <c r="BL22" s="117">
        <v>1263</v>
      </c>
      <c r="BM22" s="50">
        <v>639</v>
      </c>
      <c r="BN22" s="117">
        <v>2840</v>
      </c>
      <c r="BO22" s="50">
        <v>1241</v>
      </c>
      <c r="BP22" s="117">
        <v>7186</v>
      </c>
      <c r="BQ22" s="50">
        <v>2444</v>
      </c>
      <c r="BR22" s="52" t="s">
        <v>9</v>
      </c>
      <c r="BS22" s="117">
        <v>34417</v>
      </c>
      <c r="BT22" s="50">
        <v>5284</v>
      </c>
      <c r="BU22" s="117">
        <v>1404</v>
      </c>
      <c r="BV22" s="50">
        <v>912</v>
      </c>
      <c r="BW22" s="117">
        <v>98535</v>
      </c>
      <c r="BX22" s="50">
        <v>10164</v>
      </c>
      <c r="BY22" s="117">
        <v>29292</v>
      </c>
      <c r="BZ22" s="50">
        <v>4859</v>
      </c>
      <c r="CA22" s="117">
        <v>439</v>
      </c>
      <c r="CB22" s="50">
        <v>384</v>
      </c>
      <c r="CC22" s="52" t="s">
        <v>9</v>
      </c>
      <c r="CD22" s="117">
        <v>39164</v>
      </c>
      <c r="CE22" s="50">
        <v>6046</v>
      </c>
      <c r="CF22" s="117">
        <v>3604</v>
      </c>
      <c r="CG22" s="50">
        <v>1445</v>
      </c>
      <c r="CH22" s="117">
        <v>997</v>
      </c>
      <c r="CI22" s="50">
        <v>560</v>
      </c>
      <c r="CJ22" s="117">
        <v>28311</v>
      </c>
      <c r="CK22" s="50">
        <v>5105</v>
      </c>
      <c r="CL22" s="117">
        <v>11865</v>
      </c>
      <c r="CM22" s="50">
        <v>3811</v>
      </c>
      <c r="CN22" s="52" t="s">
        <v>9</v>
      </c>
      <c r="CO22" s="117">
        <v>6904</v>
      </c>
      <c r="CP22" s="50">
        <v>2538</v>
      </c>
      <c r="CQ22" s="117">
        <v>10906</v>
      </c>
      <c r="CR22" s="50">
        <v>2427</v>
      </c>
      <c r="CS22" s="117">
        <v>468</v>
      </c>
      <c r="CT22" s="50">
        <v>366</v>
      </c>
      <c r="CU22" s="117">
        <v>12140</v>
      </c>
      <c r="CV22" s="50">
        <v>3658</v>
      </c>
      <c r="CW22" s="117">
        <v>25297</v>
      </c>
      <c r="CX22" s="50">
        <v>4587</v>
      </c>
      <c r="CY22" s="52" t="s">
        <v>9</v>
      </c>
      <c r="CZ22" s="117">
        <v>1605</v>
      </c>
      <c r="DA22" s="50">
        <v>998</v>
      </c>
      <c r="DB22" s="117">
        <v>1341</v>
      </c>
      <c r="DC22" s="50">
        <v>610</v>
      </c>
      <c r="DD22" s="117">
        <v>26671</v>
      </c>
      <c r="DE22" s="50">
        <v>4434</v>
      </c>
      <c r="DF22" s="117">
        <v>5337</v>
      </c>
      <c r="DG22" s="50">
        <v>2529</v>
      </c>
      <c r="DH22" s="117">
        <v>3771</v>
      </c>
      <c r="DI22" s="50">
        <v>1782</v>
      </c>
      <c r="DJ22" s="52" t="s">
        <v>9</v>
      </c>
      <c r="DK22" s="117">
        <v>9295</v>
      </c>
      <c r="DL22" s="50">
        <v>3054</v>
      </c>
      <c r="DM22" s="117">
        <v>873</v>
      </c>
      <c r="DN22" s="50">
        <v>685</v>
      </c>
    </row>
    <row r="23" spans="1:118" x14ac:dyDescent="0.2">
      <c r="A23" s="52"/>
      <c r="B23" s="196"/>
      <c r="C23" s="196"/>
      <c r="D23" s="196"/>
      <c r="E23" s="117"/>
      <c r="F23" s="50"/>
      <c r="G23" s="117"/>
      <c r="H23" s="50"/>
      <c r="I23" s="117"/>
      <c r="J23" s="50"/>
      <c r="K23" s="117"/>
      <c r="L23" s="50"/>
      <c r="M23" s="117"/>
      <c r="N23" s="50"/>
      <c r="O23" s="52"/>
      <c r="P23" s="117"/>
      <c r="Q23" s="50"/>
      <c r="R23" s="117"/>
      <c r="S23" s="50"/>
      <c r="T23" s="117"/>
      <c r="U23" s="50"/>
      <c r="V23" s="117"/>
      <c r="W23" s="50"/>
      <c r="X23" s="117"/>
      <c r="Y23" s="50"/>
      <c r="Z23" s="52"/>
      <c r="AA23" s="117"/>
      <c r="AB23" s="50"/>
      <c r="AC23" s="117"/>
      <c r="AD23" s="50"/>
      <c r="AE23" s="117"/>
      <c r="AF23" s="50"/>
      <c r="AG23" s="117"/>
      <c r="AH23" s="50"/>
      <c r="AI23" s="117"/>
      <c r="AJ23" s="50"/>
      <c r="AK23" s="52"/>
      <c r="AL23" s="117"/>
      <c r="AM23" s="50"/>
      <c r="AN23" s="117"/>
      <c r="AO23" s="50"/>
      <c r="AP23" s="117"/>
      <c r="AQ23" s="50"/>
      <c r="AR23" s="117"/>
      <c r="AS23" s="50"/>
      <c r="AT23" s="117"/>
      <c r="AU23" s="50"/>
      <c r="AV23" s="52"/>
      <c r="AW23" s="117"/>
      <c r="AX23" s="50"/>
      <c r="AY23" s="117"/>
      <c r="AZ23" s="50"/>
      <c r="BA23" s="117"/>
      <c r="BB23" s="50"/>
      <c r="BC23" s="117"/>
      <c r="BD23" s="50"/>
      <c r="BE23" s="117"/>
      <c r="BF23" s="50"/>
      <c r="BG23" s="52"/>
      <c r="BH23" s="117"/>
      <c r="BI23" s="50"/>
      <c r="BJ23" s="117"/>
      <c r="BK23" s="50"/>
      <c r="BL23" s="117"/>
      <c r="BM23" s="50"/>
      <c r="BN23" s="117"/>
      <c r="BO23" s="50"/>
      <c r="BP23" s="117"/>
      <c r="BQ23" s="50"/>
      <c r="BR23" s="52"/>
      <c r="BS23" s="117"/>
      <c r="BT23" s="50"/>
      <c r="BU23" s="117"/>
      <c r="BV23" s="50"/>
      <c r="BW23" s="117"/>
      <c r="BX23" s="50"/>
      <c r="BY23" s="117"/>
      <c r="BZ23" s="50"/>
      <c r="CA23" s="117"/>
      <c r="CB23" s="50"/>
      <c r="CC23" s="52"/>
      <c r="CD23" s="117"/>
      <c r="CE23" s="50"/>
      <c r="CF23" s="117"/>
      <c r="CG23" s="50"/>
      <c r="CH23" s="117"/>
      <c r="CI23" s="50"/>
      <c r="CJ23" s="117"/>
      <c r="CK23" s="50"/>
      <c r="CL23" s="117"/>
      <c r="CM23" s="50"/>
      <c r="CN23" s="52"/>
      <c r="CO23" s="117"/>
      <c r="CP23" s="50"/>
      <c r="CQ23" s="117"/>
      <c r="CR23" s="50"/>
      <c r="CS23" s="117"/>
      <c r="CT23" s="50"/>
      <c r="CU23" s="117"/>
      <c r="CV23" s="50"/>
      <c r="CW23" s="117"/>
      <c r="CX23" s="50"/>
      <c r="CY23" s="52"/>
      <c r="CZ23" s="117"/>
      <c r="DA23" s="50"/>
      <c r="DB23" s="117"/>
      <c r="DC23" s="50"/>
      <c r="DD23" s="117"/>
      <c r="DE23" s="50"/>
      <c r="DF23" s="117"/>
      <c r="DG23" s="50"/>
      <c r="DH23" s="117"/>
      <c r="DI23" s="50"/>
      <c r="DJ23" s="52"/>
      <c r="DK23" s="117"/>
      <c r="DL23" s="50"/>
      <c r="DM23" s="117"/>
      <c r="DN23" s="50"/>
    </row>
    <row r="24" spans="1:118" x14ac:dyDescent="0.2">
      <c r="A24" s="52" t="s">
        <v>10</v>
      </c>
      <c r="B24" s="196">
        <f>INDEX($10:$10,1,MATCH($A24,$7:$7,0))-INDEX($E$12:$DN$77,MATCH($A24,$A$12:$A$77,0),MATCH($A24,$E$7:$DN$7,0))</f>
        <v>226665</v>
      </c>
      <c r="C24" s="196">
        <f t="shared" ref="C24:C28" si="5">SUM(E24,G24,I24,K24,M24,P24,R24,T24,V24,X24,AA24,AC24,AE24,AG24,AI24,AL24,AN24,AP24,AR24,AT24,AW24,AY24,BA24,BC24,BE24,BH24,BJ24,BL24,BN24,BP24,BS24,BU24,BW24,BY24,CA24,CD24,CF24,CH24,CJ24,CL24,CO24,CQ24,CS24,CU24,CW24,CZ24,DB24,DD24,DF24,DH24,DK24,DM24)-INDEX($E$12:$DN$77,MATCH($A24,$A$12:$A$77,0),MATCH($A24,$E$7:$DN$7,0))</f>
        <v>314226</v>
      </c>
      <c r="D24" s="196">
        <f t="shared" ref="D24:D28" si="6">C24-B24</f>
        <v>87561</v>
      </c>
      <c r="E24" s="117">
        <v>22111</v>
      </c>
      <c r="F24" s="50">
        <v>5035</v>
      </c>
      <c r="G24" s="117">
        <v>2570</v>
      </c>
      <c r="H24" s="50">
        <v>1265</v>
      </c>
      <c r="I24" s="117">
        <v>3395</v>
      </c>
      <c r="J24" s="50">
        <v>1828</v>
      </c>
      <c r="K24" s="117">
        <v>1178</v>
      </c>
      <c r="L24" s="50">
        <v>797</v>
      </c>
      <c r="M24" s="117">
        <v>20673</v>
      </c>
      <c r="N24" s="50">
        <v>5794</v>
      </c>
      <c r="O24" s="52" t="s">
        <v>10</v>
      </c>
      <c r="P24" s="117">
        <v>3488</v>
      </c>
      <c r="Q24" s="50">
        <v>1521</v>
      </c>
      <c r="R24" s="117">
        <v>3680</v>
      </c>
      <c r="S24" s="50">
        <v>2795</v>
      </c>
      <c r="T24" s="117">
        <v>650</v>
      </c>
      <c r="U24" s="50">
        <v>556</v>
      </c>
      <c r="V24" s="117">
        <v>420</v>
      </c>
      <c r="W24" s="50">
        <v>494</v>
      </c>
      <c r="X24" s="117">
        <v>54126</v>
      </c>
      <c r="Y24" s="50">
        <v>7085</v>
      </c>
      <c r="Z24" s="52" t="s">
        <v>10</v>
      </c>
      <c r="AA24" s="117">
        <v>1227339</v>
      </c>
      <c r="AB24" s="50">
        <v>32789</v>
      </c>
      <c r="AC24" s="117">
        <v>861</v>
      </c>
      <c r="AD24" s="50">
        <v>577</v>
      </c>
      <c r="AE24" s="117">
        <v>698</v>
      </c>
      <c r="AF24" s="50">
        <v>482</v>
      </c>
      <c r="AG24" s="117">
        <v>5590</v>
      </c>
      <c r="AH24" s="50">
        <v>1963</v>
      </c>
      <c r="AI24" s="117">
        <v>6990</v>
      </c>
      <c r="AJ24" s="50">
        <v>3954</v>
      </c>
      <c r="AK24" s="52" t="s">
        <v>10</v>
      </c>
      <c r="AL24" s="117">
        <v>683</v>
      </c>
      <c r="AM24" s="50">
        <v>916</v>
      </c>
      <c r="AN24" s="117">
        <v>2175</v>
      </c>
      <c r="AO24" s="50">
        <v>1166</v>
      </c>
      <c r="AP24" s="117">
        <v>5952</v>
      </c>
      <c r="AQ24" s="50">
        <v>2601</v>
      </c>
      <c r="AR24" s="117">
        <v>9398</v>
      </c>
      <c r="AS24" s="50">
        <v>3563</v>
      </c>
      <c r="AT24" s="117">
        <v>255</v>
      </c>
      <c r="AU24" s="50">
        <v>202</v>
      </c>
      <c r="AV24" s="52" t="s">
        <v>10</v>
      </c>
      <c r="AW24" s="117">
        <v>3909</v>
      </c>
      <c r="AX24" s="50">
        <v>1578</v>
      </c>
      <c r="AY24" s="117">
        <v>5164</v>
      </c>
      <c r="AZ24" s="50">
        <v>2660</v>
      </c>
      <c r="BA24" s="117">
        <v>6548</v>
      </c>
      <c r="BB24" s="50">
        <v>2407</v>
      </c>
      <c r="BC24" s="117">
        <v>1659</v>
      </c>
      <c r="BD24" s="50">
        <v>1430</v>
      </c>
      <c r="BE24" s="117">
        <v>5589</v>
      </c>
      <c r="BF24" s="50">
        <v>1786</v>
      </c>
      <c r="BG24" s="52" t="s">
        <v>10</v>
      </c>
      <c r="BH24" s="117">
        <v>2268</v>
      </c>
      <c r="BI24" s="50">
        <v>1167</v>
      </c>
      <c r="BJ24" s="117">
        <v>256</v>
      </c>
      <c r="BK24" s="50">
        <v>330</v>
      </c>
      <c r="BL24" s="117">
        <v>1188</v>
      </c>
      <c r="BM24" s="50">
        <v>990</v>
      </c>
      <c r="BN24" s="117">
        <v>2669</v>
      </c>
      <c r="BO24" s="50">
        <v>1659</v>
      </c>
      <c r="BP24" s="117">
        <v>505</v>
      </c>
      <c r="BQ24" s="50">
        <v>402</v>
      </c>
      <c r="BR24" s="52" t="s">
        <v>10</v>
      </c>
      <c r="BS24" s="117">
        <v>5908</v>
      </c>
      <c r="BT24" s="50">
        <v>1894</v>
      </c>
      <c r="BU24" s="117">
        <v>469</v>
      </c>
      <c r="BV24" s="50">
        <v>450</v>
      </c>
      <c r="BW24" s="117">
        <v>31412</v>
      </c>
      <c r="BX24" s="50">
        <v>7094</v>
      </c>
      <c r="BY24" s="117">
        <v>15529</v>
      </c>
      <c r="BZ24" s="50">
        <v>2944</v>
      </c>
      <c r="CA24" s="117">
        <v>456</v>
      </c>
      <c r="CB24" s="50">
        <v>540</v>
      </c>
      <c r="CC24" s="52" t="s">
        <v>10</v>
      </c>
      <c r="CD24" s="117">
        <v>7362</v>
      </c>
      <c r="CE24" s="50">
        <v>1964</v>
      </c>
      <c r="CF24" s="117">
        <v>2321</v>
      </c>
      <c r="CG24" s="50">
        <v>1341</v>
      </c>
      <c r="CH24" s="117">
        <v>1709</v>
      </c>
      <c r="CI24" s="50">
        <v>1107</v>
      </c>
      <c r="CJ24" s="117">
        <v>6024</v>
      </c>
      <c r="CK24" s="50">
        <v>2421</v>
      </c>
      <c r="CL24" s="117">
        <v>595</v>
      </c>
      <c r="CM24" s="50">
        <v>474</v>
      </c>
      <c r="CN24" s="52" t="s">
        <v>10</v>
      </c>
      <c r="CO24" s="117">
        <v>671</v>
      </c>
      <c r="CP24" s="50">
        <v>453</v>
      </c>
      <c r="CQ24" s="117">
        <v>12609</v>
      </c>
      <c r="CR24" s="50">
        <v>3109</v>
      </c>
      <c r="CS24" s="117">
        <v>79</v>
      </c>
      <c r="CT24" s="50">
        <v>98</v>
      </c>
      <c r="CU24" s="117">
        <v>16688</v>
      </c>
      <c r="CV24" s="50">
        <v>4121</v>
      </c>
      <c r="CW24" s="117">
        <v>14605</v>
      </c>
      <c r="CX24" s="50">
        <v>3237</v>
      </c>
      <c r="CY24" s="52" t="s">
        <v>10</v>
      </c>
      <c r="CZ24" s="117">
        <v>1343</v>
      </c>
      <c r="DA24" s="50">
        <v>874</v>
      </c>
      <c r="DB24" s="117">
        <v>506</v>
      </c>
      <c r="DC24" s="50">
        <v>553</v>
      </c>
      <c r="DD24" s="117">
        <v>9697</v>
      </c>
      <c r="DE24" s="50">
        <v>2603</v>
      </c>
      <c r="DF24" s="117">
        <v>7117</v>
      </c>
      <c r="DG24" s="50">
        <v>5307</v>
      </c>
      <c r="DH24" s="117">
        <v>881</v>
      </c>
      <c r="DI24" s="50">
        <v>606</v>
      </c>
      <c r="DJ24" s="52" t="s">
        <v>10</v>
      </c>
      <c r="DK24" s="117">
        <v>3597</v>
      </c>
      <c r="DL24" s="50">
        <v>1840</v>
      </c>
      <c r="DM24" s="117">
        <v>0</v>
      </c>
      <c r="DN24" s="50">
        <v>297</v>
      </c>
    </row>
    <row r="25" spans="1:118" x14ac:dyDescent="0.2">
      <c r="A25" s="52" t="s">
        <v>11</v>
      </c>
      <c r="B25" s="196">
        <f>INDEX($10:$10,1,MATCH($A25,$7:$7,0))-INDEX($E$12:$DN$77,MATCH($A25,$A$12:$A$77,0),MATCH($A25,$E$7:$DN$7,0))</f>
        <v>46751</v>
      </c>
      <c r="C25" s="196">
        <f t="shared" si="5"/>
        <v>49262</v>
      </c>
      <c r="D25" s="196">
        <f t="shared" si="6"/>
        <v>2511</v>
      </c>
      <c r="E25" s="117">
        <v>1464</v>
      </c>
      <c r="F25" s="50">
        <v>1370</v>
      </c>
      <c r="G25" s="117">
        <v>125</v>
      </c>
      <c r="H25" s="50">
        <v>156</v>
      </c>
      <c r="I25" s="117">
        <v>1409</v>
      </c>
      <c r="J25" s="50">
        <v>1144</v>
      </c>
      <c r="K25" s="117">
        <v>207</v>
      </c>
      <c r="L25" s="50">
        <v>266</v>
      </c>
      <c r="M25" s="117">
        <v>15261</v>
      </c>
      <c r="N25" s="50">
        <v>3587</v>
      </c>
      <c r="O25" s="52" t="s">
        <v>11</v>
      </c>
      <c r="P25" s="117">
        <v>1968</v>
      </c>
      <c r="Q25" s="50">
        <v>1058</v>
      </c>
      <c r="R25" s="117">
        <v>214</v>
      </c>
      <c r="S25" s="50">
        <v>246</v>
      </c>
      <c r="T25" s="117">
        <v>0</v>
      </c>
      <c r="U25" s="50">
        <v>264</v>
      </c>
      <c r="V25" s="117">
        <v>56</v>
      </c>
      <c r="W25" s="50">
        <v>95</v>
      </c>
      <c r="X25" s="117">
        <v>1260</v>
      </c>
      <c r="Y25" s="50">
        <v>733</v>
      </c>
      <c r="Z25" s="52" t="s">
        <v>11</v>
      </c>
      <c r="AA25" s="117">
        <v>411</v>
      </c>
      <c r="AB25" s="50">
        <v>444</v>
      </c>
      <c r="AC25" s="117">
        <v>116724</v>
      </c>
      <c r="AD25" s="50">
        <v>8158</v>
      </c>
      <c r="AE25" s="117">
        <v>1083</v>
      </c>
      <c r="AF25" s="50">
        <v>867</v>
      </c>
      <c r="AG25" s="117">
        <v>588</v>
      </c>
      <c r="AH25" s="50">
        <v>327</v>
      </c>
      <c r="AI25" s="117">
        <v>51</v>
      </c>
      <c r="AJ25" s="50">
        <v>84</v>
      </c>
      <c r="AK25" s="52" t="s">
        <v>11</v>
      </c>
      <c r="AL25" s="117">
        <v>470</v>
      </c>
      <c r="AM25" s="50">
        <v>430</v>
      </c>
      <c r="AN25" s="117">
        <v>320</v>
      </c>
      <c r="AO25" s="50">
        <v>427</v>
      </c>
      <c r="AP25" s="117">
        <v>603</v>
      </c>
      <c r="AQ25" s="50">
        <v>650</v>
      </c>
      <c r="AR25" s="117">
        <v>1038</v>
      </c>
      <c r="AS25" s="50">
        <v>852</v>
      </c>
      <c r="AT25" s="117">
        <v>63</v>
      </c>
      <c r="AU25" s="50">
        <v>105</v>
      </c>
      <c r="AV25" s="52" t="s">
        <v>11</v>
      </c>
      <c r="AW25" s="117">
        <v>941</v>
      </c>
      <c r="AX25" s="50">
        <v>612</v>
      </c>
      <c r="AY25" s="117">
        <v>240</v>
      </c>
      <c r="AZ25" s="50">
        <v>171</v>
      </c>
      <c r="BA25" s="117">
        <v>1051</v>
      </c>
      <c r="BB25" s="50">
        <v>867</v>
      </c>
      <c r="BC25" s="117">
        <v>479</v>
      </c>
      <c r="BD25" s="50">
        <v>401</v>
      </c>
      <c r="BE25" s="117">
        <v>748</v>
      </c>
      <c r="BF25" s="50">
        <v>949</v>
      </c>
      <c r="BG25" s="52" t="s">
        <v>11</v>
      </c>
      <c r="BH25" s="117">
        <v>31</v>
      </c>
      <c r="BI25" s="50">
        <v>51</v>
      </c>
      <c r="BJ25" s="117">
        <v>33</v>
      </c>
      <c r="BK25" s="50">
        <v>59</v>
      </c>
      <c r="BL25" s="117">
        <v>569</v>
      </c>
      <c r="BM25" s="50">
        <v>494</v>
      </c>
      <c r="BN25" s="117">
        <v>1305</v>
      </c>
      <c r="BO25" s="50">
        <v>712</v>
      </c>
      <c r="BP25" s="117">
        <v>75</v>
      </c>
      <c r="BQ25" s="50">
        <v>125</v>
      </c>
      <c r="BR25" s="52" t="s">
        <v>11</v>
      </c>
      <c r="BS25" s="117">
        <v>1697</v>
      </c>
      <c r="BT25" s="50">
        <v>1731</v>
      </c>
      <c r="BU25" s="117">
        <v>116</v>
      </c>
      <c r="BV25" s="50">
        <v>174</v>
      </c>
      <c r="BW25" s="117">
        <v>1748</v>
      </c>
      <c r="BX25" s="50">
        <v>1082</v>
      </c>
      <c r="BY25" s="117">
        <v>655</v>
      </c>
      <c r="BZ25" s="50">
        <v>396</v>
      </c>
      <c r="CA25" s="117">
        <v>51</v>
      </c>
      <c r="CB25" s="50">
        <v>84</v>
      </c>
      <c r="CC25" s="52" t="s">
        <v>11</v>
      </c>
      <c r="CD25" s="117">
        <v>306</v>
      </c>
      <c r="CE25" s="50">
        <v>269</v>
      </c>
      <c r="CF25" s="117">
        <v>0</v>
      </c>
      <c r="CG25" s="50">
        <v>264</v>
      </c>
      <c r="CH25" s="117">
        <v>1392</v>
      </c>
      <c r="CI25" s="50">
        <v>745</v>
      </c>
      <c r="CJ25" s="117">
        <v>351</v>
      </c>
      <c r="CK25" s="50">
        <v>262</v>
      </c>
      <c r="CL25" s="117">
        <v>199</v>
      </c>
      <c r="CM25" s="50">
        <v>292</v>
      </c>
      <c r="CN25" s="52" t="s">
        <v>11</v>
      </c>
      <c r="CO25" s="117">
        <v>85</v>
      </c>
      <c r="CP25" s="50">
        <v>105</v>
      </c>
      <c r="CQ25" s="117">
        <v>472</v>
      </c>
      <c r="CR25" s="50">
        <v>413</v>
      </c>
      <c r="CS25" s="117">
        <v>44</v>
      </c>
      <c r="CT25" s="50">
        <v>74</v>
      </c>
      <c r="CU25" s="117">
        <v>785</v>
      </c>
      <c r="CV25" s="50">
        <v>762</v>
      </c>
      <c r="CW25" s="117">
        <v>3644</v>
      </c>
      <c r="CX25" s="50">
        <v>1696</v>
      </c>
      <c r="CY25" s="52" t="s">
        <v>11</v>
      </c>
      <c r="CZ25" s="117">
        <v>1188</v>
      </c>
      <c r="DA25" s="50">
        <v>963</v>
      </c>
      <c r="DB25" s="117">
        <v>0</v>
      </c>
      <c r="DC25" s="50">
        <v>264</v>
      </c>
      <c r="DD25" s="117">
        <v>2111</v>
      </c>
      <c r="DE25" s="50">
        <v>1065</v>
      </c>
      <c r="DF25" s="117">
        <v>2074</v>
      </c>
      <c r="DG25" s="50">
        <v>985</v>
      </c>
      <c r="DH25" s="117">
        <v>0</v>
      </c>
      <c r="DI25" s="50">
        <v>264</v>
      </c>
      <c r="DJ25" s="52" t="s">
        <v>11</v>
      </c>
      <c r="DK25" s="117">
        <v>168</v>
      </c>
      <c r="DL25" s="50">
        <v>214</v>
      </c>
      <c r="DM25" s="117">
        <v>113</v>
      </c>
      <c r="DN25" s="50">
        <v>141</v>
      </c>
    </row>
    <row r="26" spans="1:118" x14ac:dyDescent="0.2">
      <c r="A26" s="52" t="s">
        <v>12</v>
      </c>
      <c r="B26" s="196">
        <f>INDEX($10:$10,1,MATCH($A26,$7:$7,0))-INDEX($E$12:$DN$77,MATCH($A26,$A$12:$A$77,0),MATCH($A26,$E$7:$DN$7,0))</f>
        <v>48527</v>
      </c>
      <c r="C26" s="196">
        <f t="shared" si="5"/>
        <v>68387</v>
      </c>
      <c r="D26" s="196">
        <f t="shared" si="6"/>
        <v>19860</v>
      </c>
      <c r="E26" s="117">
        <v>185</v>
      </c>
      <c r="F26" s="50">
        <v>212</v>
      </c>
      <c r="G26" s="117">
        <v>1650</v>
      </c>
      <c r="H26" s="50">
        <v>970</v>
      </c>
      <c r="I26" s="117">
        <v>2259</v>
      </c>
      <c r="J26" s="50">
        <v>943</v>
      </c>
      <c r="K26" s="117">
        <v>0</v>
      </c>
      <c r="L26" s="50">
        <v>256</v>
      </c>
      <c r="M26" s="117">
        <v>15663</v>
      </c>
      <c r="N26" s="50">
        <v>4055</v>
      </c>
      <c r="O26" s="52" t="s">
        <v>12</v>
      </c>
      <c r="P26" s="117">
        <v>2425</v>
      </c>
      <c r="Q26" s="50">
        <v>1617</v>
      </c>
      <c r="R26" s="117">
        <v>251</v>
      </c>
      <c r="S26" s="50">
        <v>244</v>
      </c>
      <c r="T26" s="117">
        <v>0</v>
      </c>
      <c r="U26" s="50">
        <v>256</v>
      </c>
      <c r="V26" s="117">
        <v>29</v>
      </c>
      <c r="W26" s="50">
        <v>54</v>
      </c>
      <c r="X26" s="117">
        <v>1393</v>
      </c>
      <c r="Y26" s="50">
        <v>836</v>
      </c>
      <c r="Z26" s="52" t="s">
        <v>12</v>
      </c>
      <c r="AA26" s="117">
        <v>179</v>
      </c>
      <c r="AB26" s="50">
        <v>187</v>
      </c>
      <c r="AC26" s="117">
        <v>455</v>
      </c>
      <c r="AD26" s="50">
        <v>384</v>
      </c>
      <c r="AE26" s="117">
        <v>205442</v>
      </c>
      <c r="AF26" s="50">
        <v>10728</v>
      </c>
      <c r="AG26" s="117">
        <v>842</v>
      </c>
      <c r="AH26" s="50">
        <v>531</v>
      </c>
      <c r="AI26" s="117">
        <v>69</v>
      </c>
      <c r="AJ26" s="50">
        <v>113</v>
      </c>
      <c r="AK26" s="52" t="s">
        <v>12</v>
      </c>
      <c r="AL26" s="117">
        <v>421</v>
      </c>
      <c r="AM26" s="50">
        <v>445</v>
      </c>
      <c r="AN26" s="117">
        <v>54</v>
      </c>
      <c r="AO26" s="50">
        <v>91</v>
      </c>
      <c r="AP26" s="117">
        <v>50</v>
      </c>
      <c r="AQ26" s="50">
        <v>87</v>
      </c>
      <c r="AR26" s="117">
        <v>65</v>
      </c>
      <c r="AS26" s="50">
        <v>105</v>
      </c>
      <c r="AT26" s="117">
        <v>0</v>
      </c>
      <c r="AU26" s="50">
        <v>256</v>
      </c>
      <c r="AV26" s="52" t="s">
        <v>12</v>
      </c>
      <c r="AW26" s="117">
        <v>1492</v>
      </c>
      <c r="AX26" s="50">
        <v>1217</v>
      </c>
      <c r="AY26" s="117">
        <v>343</v>
      </c>
      <c r="AZ26" s="50">
        <v>500</v>
      </c>
      <c r="BA26" s="117">
        <v>703</v>
      </c>
      <c r="BB26" s="50">
        <v>488</v>
      </c>
      <c r="BC26" s="117">
        <v>366</v>
      </c>
      <c r="BD26" s="50">
        <v>362</v>
      </c>
      <c r="BE26" s="117">
        <v>81</v>
      </c>
      <c r="BF26" s="50">
        <v>127</v>
      </c>
      <c r="BG26" s="52" t="s">
        <v>12</v>
      </c>
      <c r="BH26" s="117">
        <v>1068</v>
      </c>
      <c r="BI26" s="50">
        <v>625</v>
      </c>
      <c r="BJ26" s="117">
        <v>2168</v>
      </c>
      <c r="BK26" s="50">
        <v>1202</v>
      </c>
      <c r="BL26" s="117">
        <v>481</v>
      </c>
      <c r="BM26" s="50">
        <v>569</v>
      </c>
      <c r="BN26" s="117">
        <v>3355</v>
      </c>
      <c r="BO26" s="50">
        <v>1537</v>
      </c>
      <c r="BP26" s="117">
        <v>0</v>
      </c>
      <c r="BQ26" s="50">
        <v>256</v>
      </c>
      <c r="BR26" s="52" t="s">
        <v>12</v>
      </c>
      <c r="BS26" s="117">
        <v>331</v>
      </c>
      <c r="BT26" s="50">
        <v>353</v>
      </c>
      <c r="BU26" s="117">
        <v>584</v>
      </c>
      <c r="BV26" s="50">
        <v>640</v>
      </c>
      <c r="BW26" s="117">
        <v>346</v>
      </c>
      <c r="BX26" s="50">
        <v>399</v>
      </c>
      <c r="BY26" s="117">
        <v>196</v>
      </c>
      <c r="BZ26" s="50">
        <v>129</v>
      </c>
      <c r="CA26" s="117">
        <v>206</v>
      </c>
      <c r="CB26" s="50">
        <v>245</v>
      </c>
      <c r="CC26" s="52" t="s">
        <v>12</v>
      </c>
      <c r="CD26" s="117">
        <v>341</v>
      </c>
      <c r="CE26" s="50">
        <v>366</v>
      </c>
      <c r="CF26" s="117">
        <v>204</v>
      </c>
      <c r="CG26" s="50">
        <v>249</v>
      </c>
      <c r="CH26" s="117">
        <v>6643</v>
      </c>
      <c r="CI26" s="50">
        <v>1931</v>
      </c>
      <c r="CJ26" s="117">
        <v>652</v>
      </c>
      <c r="CK26" s="50">
        <v>660</v>
      </c>
      <c r="CL26" s="117">
        <v>50</v>
      </c>
      <c r="CM26" s="50">
        <v>96</v>
      </c>
      <c r="CN26" s="52" t="s">
        <v>12</v>
      </c>
      <c r="CO26" s="117">
        <v>332</v>
      </c>
      <c r="CP26" s="50">
        <v>457</v>
      </c>
      <c r="CQ26" s="117">
        <v>229</v>
      </c>
      <c r="CR26" s="50">
        <v>240</v>
      </c>
      <c r="CS26" s="117">
        <v>0</v>
      </c>
      <c r="CT26" s="50">
        <v>256</v>
      </c>
      <c r="CU26" s="117">
        <v>415</v>
      </c>
      <c r="CV26" s="50">
        <v>459</v>
      </c>
      <c r="CW26" s="117">
        <v>2034</v>
      </c>
      <c r="CX26" s="50">
        <v>1088</v>
      </c>
      <c r="CY26" s="52" t="s">
        <v>12</v>
      </c>
      <c r="CZ26" s="117">
        <v>7210</v>
      </c>
      <c r="DA26" s="50">
        <v>2082</v>
      </c>
      <c r="DB26" s="117">
        <v>0</v>
      </c>
      <c r="DC26" s="50">
        <v>256</v>
      </c>
      <c r="DD26" s="117">
        <v>328</v>
      </c>
      <c r="DE26" s="50">
        <v>308</v>
      </c>
      <c r="DF26" s="117">
        <v>10696</v>
      </c>
      <c r="DG26" s="50">
        <v>2449</v>
      </c>
      <c r="DH26" s="117">
        <v>0</v>
      </c>
      <c r="DI26" s="50">
        <v>256</v>
      </c>
      <c r="DJ26" s="52" t="s">
        <v>12</v>
      </c>
      <c r="DK26" s="117">
        <v>366</v>
      </c>
      <c r="DL26" s="50">
        <v>409</v>
      </c>
      <c r="DM26" s="117">
        <v>1177</v>
      </c>
      <c r="DN26" s="50">
        <v>1103</v>
      </c>
    </row>
    <row r="27" spans="1:118" x14ac:dyDescent="0.2">
      <c r="A27" s="52" t="s">
        <v>13</v>
      </c>
      <c r="B27" s="196">
        <f>INDEX($10:$10,1,MATCH($A27,$7:$7,0))-INDEX($E$12:$DN$77,MATCH($A27,$A$12:$A$77,0),MATCH($A27,$E$7:$DN$7,0))</f>
        <v>265668</v>
      </c>
      <c r="C27" s="196">
        <f t="shared" si="5"/>
        <v>210053</v>
      </c>
      <c r="D27" s="196">
        <f t="shared" si="6"/>
        <v>-55615</v>
      </c>
      <c r="E27" s="117">
        <v>1551</v>
      </c>
      <c r="F27" s="50">
        <v>788</v>
      </c>
      <c r="G27" s="117">
        <v>2879</v>
      </c>
      <c r="H27" s="50">
        <v>2320</v>
      </c>
      <c r="I27" s="117">
        <v>5050</v>
      </c>
      <c r="J27" s="50">
        <v>1456</v>
      </c>
      <c r="K27" s="117">
        <v>2549</v>
      </c>
      <c r="L27" s="50">
        <v>1624</v>
      </c>
      <c r="M27" s="117">
        <v>18821</v>
      </c>
      <c r="N27" s="50">
        <v>3992</v>
      </c>
      <c r="O27" s="52" t="s">
        <v>13</v>
      </c>
      <c r="P27" s="117">
        <v>4401</v>
      </c>
      <c r="Q27" s="50">
        <v>1723</v>
      </c>
      <c r="R27" s="117">
        <v>966</v>
      </c>
      <c r="S27" s="50">
        <v>517</v>
      </c>
      <c r="T27" s="117">
        <v>357</v>
      </c>
      <c r="U27" s="50">
        <v>516</v>
      </c>
      <c r="V27" s="117">
        <v>293</v>
      </c>
      <c r="W27" s="50">
        <v>227</v>
      </c>
      <c r="X27" s="117">
        <v>15093</v>
      </c>
      <c r="Y27" s="50">
        <v>2900</v>
      </c>
      <c r="Z27" s="52" t="s">
        <v>13</v>
      </c>
      <c r="AA27" s="117">
        <v>4102</v>
      </c>
      <c r="AB27" s="50">
        <v>1577</v>
      </c>
      <c r="AC27" s="117">
        <v>995</v>
      </c>
      <c r="AD27" s="50">
        <v>732</v>
      </c>
      <c r="AE27" s="117">
        <v>436</v>
      </c>
      <c r="AF27" s="50">
        <v>362</v>
      </c>
      <c r="AG27" s="117">
        <v>1519844</v>
      </c>
      <c r="AH27" s="50">
        <v>34605</v>
      </c>
      <c r="AI27" s="117">
        <v>18035</v>
      </c>
      <c r="AJ27" s="50">
        <v>3772</v>
      </c>
      <c r="AK27" s="52" t="s">
        <v>13</v>
      </c>
      <c r="AL27" s="117">
        <v>12186</v>
      </c>
      <c r="AM27" s="50">
        <v>3831</v>
      </c>
      <c r="AN27" s="117">
        <v>2420</v>
      </c>
      <c r="AO27" s="50">
        <v>949</v>
      </c>
      <c r="AP27" s="117">
        <v>2712</v>
      </c>
      <c r="AQ27" s="50">
        <v>1236</v>
      </c>
      <c r="AR27" s="117">
        <v>2441</v>
      </c>
      <c r="AS27" s="50">
        <v>1333</v>
      </c>
      <c r="AT27" s="117">
        <v>243</v>
      </c>
      <c r="AU27" s="50">
        <v>225</v>
      </c>
      <c r="AV27" s="52" t="s">
        <v>13</v>
      </c>
      <c r="AW27" s="117">
        <v>3182</v>
      </c>
      <c r="AX27" s="50">
        <v>1552</v>
      </c>
      <c r="AY27" s="117">
        <v>4042</v>
      </c>
      <c r="AZ27" s="50">
        <v>1742</v>
      </c>
      <c r="BA27" s="117">
        <v>10826</v>
      </c>
      <c r="BB27" s="50">
        <v>1980</v>
      </c>
      <c r="BC27" s="117">
        <v>6768</v>
      </c>
      <c r="BD27" s="50">
        <v>2978</v>
      </c>
      <c r="BE27" s="117">
        <v>5257</v>
      </c>
      <c r="BF27" s="50">
        <v>2533</v>
      </c>
      <c r="BG27" s="52" t="s">
        <v>13</v>
      </c>
      <c r="BH27" s="117">
        <v>15022</v>
      </c>
      <c r="BI27" s="50">
        <v>2813</v>
      </c>
      <c r="BJ27" s="117">
        <v>321</v>
      </c>
      <c r="BK27" s="50">
        <v>237</v>
      </c>
      <c r="BL27" s="117">
        <v>1595</v>
      </c>
      <c r="BM27" s="50">
        <v>681</v>
      </c>
      <c r="BN27" s="117">
        <v>2753</v>
      </c>
      <c r="BO27" s="50">
        <v>1691</v>
      </c>
      <c r="BP27" s="117">
        <v>558</v>
      </c>
      <c r="BQ27" s="50">
        <v>419</v>
      </c>
      <c r="BR27" s="52" t="s">
        <v>13</v>
      </c>
      <c r="BS27" s="117">
        <v>1566</v>
      </c>
      <c r="BT27" s="50">
        <v>696</v>
      </c>
      <c r="BU27" s="117">
        <v>84</v>
      </c>
      <c r="BV27" s="50">
        <v>100</v>
      </c>
      <c r="BW27" s="117">
        <v>5490</v>
      </c>
      <c r="BX27" s="50">
        <v>1276</v>
      </c>
      <c r="BY27" s="117">
        <v>2885</v>
      </c>
      <c r="BZ27" s="50">
        <v>1177</v>
      </c>
      <c r="CA27" s="117">
        <v>531</v>
      </c>
      <c r="CB27" s="50">
        <v>446</v>
      </c>
      <c r="CC27" s="52" t="s">
        <v>13</v>
      </c>
      <c r="CD27" s="117">
        <v>5894</v>
      </c>
      <c r="CE27" s="50">
        <v>1334</v>
      </c>
      <c r="CF27" s="117">
        <v>1608</v>
      </c>
      <c r="CG27" s="50">
        <v>854</v>
      </c>
      <c r="CH27" s="117">
        <v>404</v>
      </c>
      <c r="CI27" s="50">
        <v>378</v>
      </c>
      <c r="CJ27" s="117">
        <v>4988</v>
      </c>
      <c r="CK27" s="50">
        <v>1623</v>
      </c>
      <c r="CL27" s="117">
        <v>1177</v>
      </c>
      <c r="CM27" s="50">
        <v>804</v>
      </c>
      <c r="CN27" s="52" t="s">
        <v>13</v>
      </c>
      <c r="CO27" s="117">
        <v>2028</v>
      </c>
      <c r="CP27" s="50">
        <v>2633</v>
      </c>
      <c r="CQ27" s="117">
        <v>2677</v>
      </c>
      <c r="CR27" s="50">
        <v>1056</v>
      </c>
      <c r="CS27" s="117">
        <v>235</v>
      </c>
      <c r="CT27" s="50">
        <v>226</v>
      </c>
      <c r="CU27" s="117">
        <v>3964</v>
      </c>
      <c r="CV27" s="50">
        <v>1162</v>
      </c>
      <c r="CW27" s="117">
        <v>11364</v>
      </c>
      <c r="CX27" s="50">
        <v>2650</v>
      </c>
      <c r="CY27" s="52" t="s">
        <v>13</v>
      </c>
      <c r="CZ27" s="117">
        <v>1022</v>
      </c>
      <c r="DA27" s="50">
        <v>878</v>
      </c>
      <c r="DB27" s="117">
        <v>274</v>
      </c>
      <c r="DC27" s="50">
        <v>394</v>
      </c>
      <c r="DD27" s="117">
        <v>3446</v>
      </c>
      <c r="DE27" s="50">
        <v>1276</v>
      </c>
      <c r="DF27" s="117">
        <v>2007</v>
      </c>
      <c r="DG27" s="50">
        <v>936</v>
      </c>
      <c r="DH27" s="117">
        <v>1405</v>
      </c>
      <c r="DI27" s="50">
        <v>1341</v>
      </c>
      <c r="DJ27" s="52" t="s">
        <v>13</v>
      </c>
      <c r="DK27" s="117">
        <v>11072</v>
      </c>
      <c r="DL27" s="50">
        <v>2278</v>
      </c>
      <c r="DM27" s="117">
        <v>78</v>
      </c>
      <c r="DN27" s="50">
        <v>130</v>
      </c>
    </row>
    <row r="28" spans="1:118" x14ac:dyDescent="0.2">
      <c r="A28" s="52" t="s">
        <v>14</v>
      </c>
      <c r="B28" s="196">
        <f>INDEX($10:$10,1,MATCH($A28,$7:$7,0))-INDEX($E$12:$DN$77,MATCH($A28,$A$12:$A$77,0),MATCH($A28,$E$7:$DN$7,0))</f>
        <v>138133</v>
      </c>
      <c r="C28" s="196">
        <f t="shared" si="5"/>
        <v>129255</v>
      </c>
      <c r="D28" s="196">
        <f t="shared" si="6"/>
        <v>-8878</v>
      </c>
      <c r="E28" s="117">
        <v>664</v>
      </c>
      <c r="F28" s="50">
        <v>505</v>
      </c>
      <c r="G28" s="117">
        <v>240</v>
      </c>
      <c r="H28" s="50">
        <v>277</v>
      </c>
      <c r="I28" s="117">
        <v>2393</v>
      </c>
      <c r="J28" s="50">
        <v>927</v>
      </c>
      <c r="K28" s="117">
        <v>226</v>
      </c>
      <c r="L28" s="50">
        <v>234</v>
      </c>
      <c r="M28" s="117">
        <v>7181</v>
      </c>
      <c r="N28" s="50">
        <v>2001</v>
      </c>
      <c r="O28" s="52" t="s">
        <v>14</v>
      </c>
      <c r="P28" s="117">
        <v>1219</v>
      </c>
      <c r="Q28" s="50">
        <v>636</v>
      </c>
      <c r="R28" s="117">
        <v>511</v>
      </c>
      <c r="S28" s="50">
        <v>549</v>
      </c>
      <c r="T28" s="117">
        <v>64</v>
      </c>
      <c r="U28" s="50">
        <v>115</v>
      </c>
      <c r="V28" s="117">
        <v>388</v>
      </c>
      <c r="W28" s="50">
        <v>387</v>
      </c>
      <c r="X28" s="117">
        <v>9076</v>
      </c>
      <c r="Y28" s="50">
        <v>2074</v>
      </c>
      <c r="Z28" s="52" t="s">
        <v>14</v>
      </c>
      <c r="AA28" s="117">
        <v>2415</v>
      </c>
      <c r="AB28" s="50">
        <v>1100</v>
      </c>
      <c r="AC28" s="117">
        <v>635</v>
      </c>
      <c r="AD28" s="50">
        <v>663</v>
      </c>
      <c r="AE28" s="117">
        <v>43</v>
      </c>
      <c r="AF28" s="50">
        <v>74</v>
      </c>
      <c r="AG28" s="117">
        <v>26428</v>
      </c>
      <c r="AH28" s="50">
        <v>4463</v>
      </c>
      <c r="AI28" s="117">
        <v>793221</v>
      </c>
      <c r="AJ28" s="50">
        <v>24554</v>
      </c>
      <c r="AK28" s="52" t="s">
        <v>14</v>
      </c>
      <c r="AL28" s="117">
        <v>1246</v>
      </c>
      <c r="AM28" s="50">
        <v>785</v>
      </c>
      <c r="AN28" s="117">
        <v>916</v>
      </c>
      <c r="AO28" s="50">
        <v>554</v>
      </c>
      <c r="AP28" s="117">
        <v>12758</v>
      </c>
      <c r="AQ28" s="50">
        <v>2997</v>
      </c>
      <c r="AR28" s="117">
        <v>738</v>
      </c>
      <c r="AS28" s="50">
        <v>617</v>
      </c>
      <c r="AT28" s="117">
        <v>259</v>
      </c>
      <c r="AU28" s="50">
        <v>330</v>
      </c>
      <c r="AV28" s="52" t="s">
        <v>14</v>
      </c>
      <c r="AW28" s="117">
        <v>1101</v>
      </c>
      <c r="AX28" s="50">
        <v>551</v>
      </c>
      <c r="AY28" s="117">
        <v>347</v>
      </c>
      <c r="AZ28" s="50">
        <v>259</v>
      </c>
      <c r="BA28" s="117">
        <v>10929</v>
      </c>
      <c r="BB28" s="50">
        <v>3027</v>
      </c>
      <c r="BC28" s="117">
        <v>710</v>
      </c>
      <c r="BD28" s="50">
        <v>453</v>
      </c>
      <c r="BE28" s="117">
        <v>1376</v>
      </c>
      <c r="BF28" s="50">
        <v>1010</v>
      </c>
      <c r="BG28" s="52" t="s">
        <v>14</v>
      </c>
      <c r="BH28" s="117">
        <v>4283</v>
      </c>
      <c r="BI28" s="50">
        <v>2267</v>
      </c>
      <c r="BJ28" s="117">
        <v>40</v>
      </c>
      <c r="BK28" s="50">
        <v>45</v>
      </c>
      <c r="BL28" s="117">
        <v>102</v>
      </c>
      <c r="BM28" s="50">
        <v>162</v>
      </c>
      <c r="BN28" s="117">
        <v>877</v>
      </c>
      <c r="BO28" s="50">
        <v>481</v>
      </c>
      <c r="BP28" s="117">
        <v>48</v>
      </c>
      <c r="BQ28" s="50">
        <v>80</v>
      </c>
      <c r="BR28" s="52" t="s">
        <v>14</v>
      </c>
      <c r="BS28" s="117">
        <v>1449</v>
      </c>
      <c r="BT28" s="50">
        <v>1151</v>
      </c>
      <c r="BU28" s="117">
        <v>871</v>
      </c>
      <c r="BV28" s="50">
        <v>707</v>
      </c>
      <c r="BW28" s="117">
        <v>1579</v>
      </c>
      <c r="BX28" s="50">
        <v>631</v>
      </c>
      <c r="BY28" s="117">
        <v>1581</v>
      </c>
      <c r="BZ28" s="50">
        <v>822</v>
      </c>
      <c r="CA28" s="117">
        <v>152</v>
      </c>
      <c r="CB28" s="50">
        <v>195</v>
      </c>
      <c r="CC28" s="52" t="s">
        <v>14</v>
      </c>
      <c r="CD28" s="117">
        <v>9993</v>
      </c>
      <c r="CE28" s="50">
        <v>2656</v>
      </c>
      <c r="CF28" s="117">
        <v>399</v>
      </c>
      <c r="CG28" s="50">
        <v>305</v>
      </c>
      <c r="CH28" s="117">
        <v>581</v>
      </c>
      <c r="CI28" s="50">
        <v>602</v>
      </c>
      <c r="CJ28" s="117">
        <v>3814</v>
      </c>
      <c r="CK28" s="50">
        <v>1468</v>
      </c>
      <c r="CL28" s="117">
        <v>457</v>
      </c>
      <c r="CM28" s="50">
        <v>385</v>
      </c>
      <c r="CN28" s="52" t="s">
        <v>14</v>
      </c>
      <c r="CO28" s="117">
        <v>123</v>
      </c>
      <c r="CP28" s="50">
        <v>161</v>
      </c>
      <c r="CQ28" s="117">
        <v>1294</v>
      </c>
      <c r="CR28" s="50">
        <v>824</v>
      </c>
      <c r="CS28" s="117">
        <v>392</v>
      </c>
      <c r="CT28" s="50">
        <v>397</v>
      </c>
      <c r="CU28" s="117">
        <v>3381</v>
      </c>
      <c r="CV28" s="50">
        <v>1403</v>
      </c>
      <c r="CW28" s="117">
        <v>6457</v>
      </c>
      <c r="CX28" s="50">
        <v>1930</v>
      </c>
      <c r="CY28" s="52" t="s">
        <v>14</v>
      </c>
      <c r="CZ28" s="117">
        <v>395</v>
      </c>
      <c r="DA28" s="50">
        <v>366</v>
      </c>
      <c r="DB28" s="117">
        <v>113</v>
      </c>
      <c r="DC28" s="50">
        <v>140</v>
      </c>
      <c r="DD28" s="117">
        <v>3954</v>
      </c>
      <c r="DE28" s="50">
        <v>2083</v>
      </c>
      <c r="DF28" s="117">
        <v>1040</v>
      </c>
      <c r="DG28" s="50">
        <v>801</v>
      </c>
      <c r="DH28" s="117">
        <v>528</v>
      </c>
      <c r="DI28" s="50">
        <v>357</v>
      </c>
      <c r="DJ28" s="52" t="s">
        <v>14</v>
      </c>
      <c r="DK28" s="117">
        <v>3350</v>
      </c>
      <c r="DL28" s="50">
        <v>1660</v>
      </c>
      <c r="DM28" s="117">
        <v>139</v>
      </c>
      <c r="DN28" s="50">
        <v>211</v>
      </c>
    </row>
    <row r="29" spans="1:118" x14ac:dyDescent="0.2">
      <c r="A29" s="52"/>
      <c r="B29" s="52"/>
      <c r="C29" s="52"/>
      <c r="D29" s="52"/>
      <c r="E29" s="117"/>
      <c r="F29" s="50"/>
      <c r="G29" s="117"/>
      <c r="H29" s="50"/>
      <c r="I29" s="117"/>
      <c r="J29" s="50"/>
      <c r="K29" s="117"/>
      <c r="L29" s="50"/>
      <c r="M29" s="117"/>
      <c r="N29" s="50"/>
      <c r="O29" s="52"/>
      <c r="P29" s="117"/>
      <c r="Q29" s="50"/>
      <c r="R29" s="117"/>
      <c r="S29" s="50"/>
      <c r="T29" s="117"/>
      <c r="U29" s="50"/>
      <c r="V29" s="117"/>
      <c r="W29" s="50"/>
      <c r="X29" s="117"/>
      <c r="Y29" s="50"/>
      <c r="Z29" s="52"/>
      <c r="AA29" s="117"/>
      <c r="AB29" s="50"/>
      <c r="AC29" s="117"/>
      <c r="AD29" s="50"/>
      <c r="AE29" s="117"/>
      <c r="AF29" s="50"/>
      <c r="AG29" s="117"/>
      <c r="AH29" s="50"/>
      <c r="AI29" s="117"/>
      <c r="AJ29" s="50"/>
      <c r="AK29" s="52"/>
      <c r="AL29" s="117"/>
      <c r="AM29" s="50"/>
      <c r="AN29" s="117"/>
      <c r="AO29" s="50"/>
      <c r="AP29" s="117"/>
      <c r="AQ29" s="50"/>
      <c r="AR29" s="117"/>
      <c r="AS29" s="50"/>
      <c r="AT29" s="117"/>
      <c r="AU29" s="50"/>
      <c r="AV29" s="52"/>
      <c r="AW29" s="117"/>
      <c r="AX29" s="50"/>
      <c r="AY29" s="117"/>
      <c r="AZ29" s="50"/>
      <c r="BA29" s="117"/>
      <c r="BB29" s="50"/>
      <c r="BC29" s="117"/>
      <c r="BD29" s="50"/>
      <c r="BE29" s="117"/>
      <c r="BF29" s="50"/>
      <c r="BG29" s="52"/>
      <c r="BH29" s="117"/>
      <c r="BI29" s="50"/>
      <c r="BJ29" s="117"/>
      <c r="BK29" s="50"/>
      <c r="BL29" s="117"/>
      <c r="BM29" s="50"/>
      <c r="BN29" s="117"/>
      <c r="BO29" s="50"/>
      <c r="BP29" s="117"/>
      <c r="BQ29" s="50"/>
      <c r="BR29" s="52"/>
      <c r="BS29" s="117"/>
      <c r="BT29" s="50"/>
      <c r="BU29" s="117"/>
      <c r="BV29" s="50"/>
      <c r="BW29" s="117"/>
      <c r="BX29" s="50"/>
      <c r="BY29" s="117"/>
      <c r="BZ29" s="50"/>
      <c r="CA29" s="117"/>
      <c r="CB29" s="50"/>
      <c r="CC29" s="52"/>
      <c r="CD29" s="117"/>
      <c r="CE29" s="50"/>
      <c r="CF29" s="117"/>
      <c r="CG29" s="50"/>
      <c r="CH29" s="117"/>
      <c r="CI29" s="50"/>
      <c r="CJ29" s="117"/>
      <c r="CK29" s="50"/>
      <c r="CL29" s="117"/>
      <c r="CM29" s="50"/>
      <c r="CN29" s="52"/>
      <c r="CO29" s="117"/>
      <c r="CP29" s="50"/>
      <c r="CQ29" s="117"/>
      <c r="CR29" s="50"/>
      <c r="CS29" s="117"/>
      <c r="CT29" s="50"/>
      <c r="CU29" s="117"/>
      <c r="CV29" s="50"/>
      <c r="CW29" s="117"/>
      <c r="CX29" s="50"/>
      <c r="CY29" s="52"/>
      <c r="CZ29" s="117"/>
      <c r="DA29" s="50"/>
      <c r="DB29" s="117"/>
      <c r="DC29" s="50"/>
      <c r="DD29" s="117"/>
      <c r="DE29" s="50"/>
      <c r="DF29" s="117"/>
      <c r="DG29" s="50"/>
      <c r="DH29" s="117"/>
      <c r="DI29" s="50"/>
      <c r="DJ29" s="52"/>
      <c r="DK29" s="117"/>
      <c r="DL29" s="50"/>
      <c r="DM29" s="117"/>
      <c r="DN29" s="50"/>
    </row>
    <row r="30" spans="1:118" x14ac:dyDescent="0.2">
      <c r="A30" s="52" t="s">
        <v>15</v>
      </c>
      <c r="B30" s="196">
        <f>INDEX($10:$10,1,MATCH($A30,$7:$7,0))-INDEX($E$12:$DN$77,MATCH($A30,$A$12:$A$77,0),MATCH($A30,$E$7:$DN$7,0))</f>
        <v>75104</v>
      </c>
      <c r="C30" s="196">
        <f t="shared" ref="C30:C34" si="7">SUM(E30,G30,I30,K30,M30,P30,R30,T30,V30,X30,AA30,AC30,AE30,AG30,AI30,AL30,AN30,AP30,AR30,AT30,AW30,AY30,BA30,BC30,BE30,BH30,BJ30,BL30,BN30,BP30,BS30,BU30,BW30,BY30,CA30,CD30,CF30,CH30,CJ30,CL30,CO30,CQ30,CS30,CU30,CW30,CZ30,DB30,DD30,DF30,DH30,DK30,DM30)-INDEX($E$12:$DN$77,MATCH($A30,$A$12:$A$77,0),MATCH($A30,$E$7:$DN$7,0))</f>
        <v>80596</v>
      </c>
      <c r="D30" s="196">
        <f t="shared" ref="D30:D34" si="8">C30-B30</f>
        <v>5492</v>
      </c>
      <c r="E30" s="117">
        <v>343</v>
      </c>
      <c r="F30" s="50">
        <v>402</v>
      </c>
      <c r="G30" s="117">
        <v>201</v>
      </c>
      <c r="H30" s="50">
        <v>237</v>
      </c>
      <c r="I30" s="117">
        <v>2010</v>
      </c>
      <c r="J30" s="50">
        <v>850</v>
      </c>
      <c r="K30" s="117">
        <v>812</v>
      </c>
      <c r="L30" s="50">
        <v>589</v>
      </c>
      <c r="M30" s="117">
        <v>4962</v>
      </c>
      <c r="N30" s="50">
        <v>1459</v>
      </c>
      <c r="O30" s="52" t="s">
        <v>15</v>
      </c>
      <c r="P30" s="117">
        <v>2337</v>
      </c>
      <c r="Q30" s="50">
        <v>952</v>
      </c>
      <c r="R30" s="117">
        <v>167</v>
      </c>
      <c r="S30" s="50">
        <v>275</v>
      </c>
      <c r="T30" s="117">
        <v>0</v>
      </c>
      <c r="U30" s="50">
        <v>221</v>
      </c>
      <c r="V30" s="117">
        <v>0</v>
      </c>
      <c r="W30" s="50">
        <v>221</v>
      </c>
      <c r="X30" s="117">
        <v>3150</v>
      </c>
      <c r="Y30" s="50">
        <v>1516</v>
      </c>
      <c r="Z30" s="52" t="s">
        <v>15</v>
      </c>
      <c r="AA30" s="117">
        <v>1746</v>
      </c>
      <c r="AB30" s="50">
        <v>1219</v>
      </c>
      <c r="AC30" s="117">
        <v>18</v>
      </c>
      <c r="AD30" s="50">
        <v>33</v>
      </c>
      <c r="AE30" s="117">
        <v>64</v>
      </c>
      <c r="AF30" s="50">
        <v>96</v>
      </c>
      <c r="AG30" s="117">
        <v>13084</v>
      </c>
      <c r="AH30" s="50">
        <v>3369</v>
      </c>
      <c r="AI30" s="117">
        <v>835</v>
      </c>
      <c r="AJ30" s="50">
        <v>443</v>
      </c>
      <c r="AK30" s="52" t="s">
        <v>15</v>
      </c>
      <c r="AL30" s="117">
        <v>351987</v>
      </c>
      <c r="AM30" s="50">
        <v>13019</v>
      </c>
      <c r="AN30" s="117">
        <v>2489</v>
      </c>
      <c r="AO30" s="50">
        <v>877</v>
      </c>
      <c r="AP30" s="117">
        <v>475</v>
      </c>
      <c r="AQ30" s="50">
        <v>434</v>
      </c>
      <c r="AR30" s="117">
        <v>483</v>
      </c>
      <c r="AS30" s="50">
        <v>466</v>
      </c>
      <c r="AT30" s="117">
        <v>85</v>
      </c>
      <c r="AU30" s="50">
        <v>116</v>
      </c>
      <c r="AV30" s="52" t="s">
        <v>15</v>
      </c>
      <c r="AW30" s="117">
        <v>268</v>
      </c>
      <c r="AX30" s="50">
        <v>365</v>
      </c>
      <c r="AY30" s="117">
        <v>120</v>
      </c>
      <c r="AZ30" s="50">
        <v>129</v>
      </c>
      <c r="BA30" s="117">
        <v>1004</v>
      </c>
      <c r="BB30" s="50">
        <v>486</v>
      </c>
      <c r="BC30" s="117">
        <v>5086</v>
      </c>
      <c r="BD30" s="50">
        <v>1333</v>
      </c>
      <c r="BE30" s="117">
        <v>445</v>
      </c>
      <c r="BF30" s="50">
        <v>373</v>
      </c>
      <c r="BG30" s="52" t="s">
        <v>15</v>
      </c>
      <c r="BH30" s="117">
        <v>3945</v>
      </c>
      <c r="BI30" s="50">
        <v>1513</v>
      </c>
      <c r="BJ30" s="117">
        <v>281</v>
      </c>
      <c r="BK30" s="50">
        <v>328</v>
      </c>
      <c r="BL30" s="117">
        <v>7931</v>
      </c>
      <c r="BM30" s="50">
        <v>2354</v>
      </c>
      <c r="BN30" s="117">
        <v>2088</v>
      </c>
      <c r="BO30" s="50">
        <v>1805</v>
      </c>
      <c r="BP30" s="117">
        <v>1195</v>
      </c>
      <c r="BQ30" s="50">
        <v>1036</v>
      </c>
      <c r="BR30" s="52" t="s">
        <v>15</v>
      </c>
      <c r="BS30" s="117">
        <v>124</v>
      </c>
      <c r="BT30" s="50">
        <v>141</v>
      </c>
      <c r="BU30" s="117">
        <v>21</v>
      </c>
      <c r="BV30" s="50">
        <v>31</v>
      </c>
      <c r="BW30" s="117">
        <v>1489</v>
      </c>
      <c r="BX30" s="50">
        <v>926</v>
      </c>
      <c r="BY30" s="117">
        <v>2052</v>
      </c>
      <c r="BZ30" s="50">
        <v>1065</v>
      </c>
      <c r="CA30" s="117">
        <v>900</v>
      </c>
      <c r="CB30" s="50">
        <v>638</v>
      </c>
      <c r="CC30" s="52" t="s">
        <v>15</v>
      </c>
      <c r="CD30" s="117">
        <v>1174</v>
      </c>
      <c r="CE30" s="50">
        <v>648</v>
      </c>
      <c r="CF30" s="117">
        <v>393</v>
      </c>
      <c r="CG30" s="50">
        <v>280</v>
      </c>
      <c r="CH30" s="117">
        <v>627</v>
      </c>
      <c r="CI30" s="50">
        <v>514</v>
      </c>
      <c r="CJ30" s="117">
        <v>635</v>
      </c>
      <c r="CK30" s="50">
        <v>467</v>
      </c>
      <c r="CL30" s="117">
        <v>86</v>
      </c>
      <c r="CM30" s="50">
        <v>126</v>
      </c>
      <c r="CN30" s="52" t="s">
        <v>15</v>
      </c>
      <c r="CO30" s="117">
        <v>61</v>
      </c>
      <c r="CP30" s="50">
        <v>101</v>
      </c>
      <c r="CQ30" s="117">
        <v>479</v>
      </c>
      <c r="CR30" s="50">
        <v>287</v>
      </c>
      <c r="CS30" s="117">
        <v>3708</v>
      </c>
      <c r="CT30" s="50">
        <v>1652</v>
      </c>
      <c r="CU30" s="117">
        <v>701</v>
      </c>
      <c r="CV30" s="50">
        <v>716</v>
      </c>
      <c r="CW30" s="117">
        <v>4659</v>
      </c>
      <c r="CX30" s="50">
        <v>1904</v>
      </c>
      <c r="CY30" s="52" t="s">
        <v>15</v>
      </c>
      <c r="CZ30" s="117">
        <v>691</v>
      </c>
      <c r="DA30" s="50">
        <v>566</v>
      </c>
      <c r="DB30" s="117">
        <v>214</v>
      </c>
      <c r="DC30" s="50">
        <v>282</v>
      </c>
      <c r="DD30" s="117">
        <v>322</v>
      </c>
      <c r="DE30" s="50">
        <v>405</v>
      </c>
      <c r="DF30" s="117">
        <v>1480</v>
      </c>
      <c r="DG30" s="50">
        <v>1064</v>
      </c>
      <c r="DH30" s="117">
        <v>196</v>
      </c>
      <c r="DI30" s="50">
        <v>330</v>
      </c>
      <c r="DJ30" s="52" t="s">
        <v>15</v>
      </c>
      <c r="DK30" s="117">
        <v>4081</v>
      </c>
      <c r="DL30" s="50">
        <v>1453</v>
      </c>
      <c r="DM30" s="117">
        <v>879</v>
      </c>
      <c r="DN30" s="50">
        <v>542</v>
      </c>
    </row>
    <row r="31" spans="1:118" x14ac:dyDescent="0.2">
      <c r="A31" s="52" t="s">
        <v>16</v>
      </c>
      <c r="B31" s="196">
        <f>INDEX($10:$10,1,MATCH($A31,$7:$7,0))-INDEX($E$12:$DN$77,MATCH($A31,$A$12:$A$77,0),MATCH($A31,$E$7:$DN$7,0))</f>
        <v>81566</v>
      </c>
      <c r="C31" s="196">
        <f t="shared" si="7"/>
        <v>79331</v>
      </c>
      <c r="D31" s="196">
        <f t="shared" si="8"/>
        <v>-2235</v>
      </c>
      <c r="E31" s="117">
        <v>1048</v>
      </c>
      <c r="F31" s="50">
        <v>915</v>
      </c>
      <c r="G31" s="117">
        <v>0</v>
      </c>
      <c r="H31" s="50">
        <v>240</v>
      </c>
      <c r="I31" s="117">
        <v>2101</v>
      </c>
      <c r="J31" s="50">
        <v>990</v>
      </c>
      <c r="K31" s="117">
        <v>1404</v>
      </c>
      <c r="L31" s="50">
        <v>1008</v>
      </c>
      <c r="M31" s="117">
        <v>6823</v>
      </c>
      <c r="N31" s="50">
        <v>2647</v>
      </c>
      <c r="O31" s="52" t="s">
        <v>16</v>
      </c>
      <c r="P31" s="117">
        <v>4050</v>
      </c>
      <c r="Q31" s="50">
        <v>1517</v>
      </c>
      <c r="R31" s="117">
        <v>736</v>
      </c>
      <c r="S31" s="50">
        <v>887</v>
      </c>
      <c r="T31" s="117">
        <v>81</v>
      </c>
      <c r="U31" s="50">
        <v>105</v>
      </c>
      <c r="V31" s="117">
        <v>0</v>
      </c>
      <c r="W31" s="50">
        <v>240</v>
      </c>
      <c r="X31" s="117">
        <v>2879</v>
      </c>
      <c r="Y31" s="50">
        <v>1303</v>
      </c>
      <c r="Z31" s="52" t="s">
        <v>16</v>
      </c>
      <c r="AA31" s="117">
        <v>1571</v>
      </c>
      <c r="AB31" s="50">
        <v>1182</v>
      </c>
      <c r="AC31" s="117">
        <v>85</v>
      </c>
      <c r="AD31" s="50">
        <v>141</v>
      </c>
      <c r="AE31" s="117">
        <v>40</v>
      </c>
      <c r="AF31" s="50">
        <v>46</v>
      </c>
      <c r="AG31" s="117">
        <v>1488</v>
      </c>
      <c r="AH31" s="50">
        <v>833</v>
      </c>
      <c r="AI31" s="117">
        <v>763</v>
      </c>
      <c r="AJ31" s="50">
        <v>612</v>
      </c>
      <c r="AK31" s="52" t="s">
        <v>16</v>
      </c>
      <c r="AL31" s="117">
        <v>1094</v>
      </c>
      <c r="AM31" s="50">
        <v>619</v>
      </c>
      <c r="AN31" s="117">
        <v>382897</v>
      </c>
      <c r="AO31" s="50">
        <v>17210</v>
      </c>
      <c r="AP31" s="117">
        <v>725</v>
      </c>
      <c r="AQ31" s="50">
        <v>564</v>
      </c>
      <c r="AR31" s="117">
        <v>1358</v>
      </c>
      <c r="AS31" s="50">
        <v>640</v>
      </c>
      <c r="AT31" s="117">
        <v>0</v>
      </c>
      <c r="AU31" s="50">
        <v>240</v>
      </c>
      <c r="AV31" s="52" t="s">
        <v>16</v>
      </c>
      <c r="AW31" s="117">
        <v>353</v>
      </c>
      <c r="AX31" s="50">
        <v>416</v>
      </c>
      <c r="AY31" s="117">
        <v>33</v>
      </c>
      <c r="AZ31" s="50">
        <v>60</v>
      </c>
      <c r="BA31" s="117">
        <v>1343</v>
      </c>
      <c r="BB31" s="50">
        <v>815</v>
      </c>
      <c r="BC31" s="117">
        <v>1100</v>
      </c>
      <c r="BD31" s="50">
        <v>745</v>
      </c>
      <c r="BE31" s="117">
        <v>553</v>
      </c>
      <c r="BF31" s="50">
        <v>489</v>
      </c>
      <c r="BG31" s="52" t="s">
        <v>16</v>
      </c>
      <c r="BH31" s="117">
        <v>20085</v>
      </c>
      <c r="BI31" s="50">
        <v>3755</v>
      </c>
      <c r="BJ31" s="117">
        <v>184</v>
      </c>
      <c r="BK31" s="50">
        <v>183</v>
      </c>
      <c r="BL31" s="117">
        <v>1193</v>
      </c>
      <c r="BM31" s="50">
        <v>542</v>
      </c>
      <c r="BN31" s="117">
        <v>948</v>
      </c>
      <c r="BO31" s="50">
        <v>930</v>
      </c>
      <c r="BP31" s="117">
        <v>211</v>
      </c>
      <c r="BQ31" s="50">
        <v>272</v>
      </c>
      <c r="BR31" s="52" t="s">
        <v>16</v>
      </c>
      <c r="BS31" s="117">
        <v>419</v>
      </c>
      <c r="BT31" s="50">
        <v>462</v>
      </c>
      <c r="BU31" s="117">
        <v>813</v>
      </c>
      <c r="BV31" s="50">
        <v>489</v>
      </c>
      <c r="BW31" s="117">
        <v>868</v>
      </c>
      <c r="BX31" s="50">
        <v>703</v>
      </c>
      <c r="BY31" s="117">
        <v>2036</v>
      </c>
      <c r="BZ31" s="50">
        <v>904</v>
      </c>
      <c r="CA31" s="117">
        <v>300</v>
      </c>
      <c r="CB31" s="50">
        <v>435</v>
      </c>
      <c r="CC31" s="52" t="s">
        <v>16</v>
      </c>
      <c r="CD31" s="117">
        <v>1673</v>
      </c>
      <c r="CE31" s="50">
        <v>923</v>
      </c>
      <c r="CF31" s="117">
        <v>6720</v>
      </c>
      <c r="CG31" s="50">
        <v>1975</v>
      </c>
      <c r="CH31" s="117">
        <v>361</v>
      </c>
      <c r="CI31" s="50">
        <v>358</v>
      </c>
      <c r="CJ31" s="117">
        <v>746</v>
      </c>
      <c r="CK31" s="50">
        <v>600</v>
      </c>
      <c r="CL31" s="117">
        <v>0</v>
      </c>
      <c r="CM31" s="50">
        <v>240</v>
      </c>
      <c r="CN31" s="52" t="s">
        <v>16</v>
      </c>
      <c r="CO31" s="117">
        <v>18</v>
      </c>
      <c r="CP31" s="50">
        <v>31</v>
      </c>
      <c r="CQ31" s="117">
        <v>1360</v>
      </c>
      <c r="CR31" s="50">
        <v>935</v>
      </c>
      <c r="CS31" s="117">
        <v>196</v>
      </c>
      <c r="CT31" s="50">
        <v>166</v>
      </c>
      <c r="CU31" s="117">
        <v>1743</v>
      </c>
      <c r="CV31" s="50">
        <v>1390</v>
      </c>
      <c r="CW31" s="117">
        <v>6452</v>
      </c>
      <c r="CX31" s="50">
        <v>2133</v>
      </c>
      <c r="CY31" s="52" t="s">
        <v>16</v>
      </c>
      <c r="CZ31" s="117">
        <v>38</v>
      </c>
      <c r="DA31" s="50">
        <v>66</v>
      </c>
      <c r="DB31" s="117">
        <v>0</v>
      </c>
      <c r="DC31" s="50">
        <v>240</v>
      </c>
      <c r="DD31" s="117">
        <v>895</v>
      </c>
      <c r="DE31" s="50">
        <v>511</v>
      </c>
      <c r="DF31" s="117">
        <v>754</v>
      </c>
      <c r="DG31" s="50">
        <v>519</v>
      </c>
      <c r="DH31" s="117">
        <v>222</v>
      </c>
      <c r="DI31" s="50">
        <v>298</v>
      </c>
      <c r="DJ31" s="52" t="s">
        <v>16</v>
      </c>
      <c r="DK31" s="117">
        <v>459</v>
      </c>
      <c r="DL31" s="50">
        <v>440</v>
      </c>
      <c r="DM31" s="117">
        <v>1009</v>
      </c>
      <c r="DN31" s="50">
        <v>723</v>
      </c>
    </row>
    <row r="32" spans="1:118" x14ac:dyDescent="0.2">
      <c r="A32" s="52" t="s">
        <v>17</v>
      </c>
      <c r="B32" s="196">
        <f>INDEX($10:$10,1,MATCH($A32,$7:$7,0))-INDEX($E$12:$DN$77,MATCH($A32,$A$12:$A$77,0),MATCH($A32,$E$7:$DN$7,0))</f>
        <v>90893</v>
      </c>
      <c r="C32" s="196">
        <f t="shared" si="7"/>
        <v>100469</v>
      </c>
      <c r="D32" s="196">
        <f t="shared" si="8"/>
        <v>9576</v>
      </c>
      <c r="E32" s="117">
        <v>761</v>
      </c>
      <c r="F32" s="50">
        <v>449</v>
      </c>
      <c r="G32" s="117">
        <v>261</v>
      </c>
      <c r="H32" s="50">
        <v>315</v>
      </c>
      <c r="I32" s="117">
        <v>1106</v>
      </c>
      <c r="J32" s="50">
        <v>649</v>
      </c>
      <c r="K32" s="117">
        <v>1616</v>
      </c>
      <c r="L32" s="50">
        <v>1203</v>
      </c>
      <c r="M32" s="117">
        <v>3909</v>
      </c>
      <c r="N32" s="50">
        <v>1384</v>
      </c>
      <c r="O32" s="52" t="s">
        <v>17</v>
      </c>
      <c r="P32" s="117">
        <v>919</v>
      </c>
      <c r="Q32" s="50">
        <v>655</v>
      </c>
      <c r="R32" s="117">
        <v>400</v>
      </c>
      <c r="S32" s="50">
        <v>434</v>
      </c>
      <c r="T32" s="117">
        <v>99</v>
      </c>
      <c r="U32" s="50">
        <v>166</v>
      </c>
      <c r="V32" s="117">
        <v>236</v>
      </c>
      <c r="W32" s="50">
        <v>303</v>
      </c>
      <c r="X32" s="117">
        <v>9787</v>
      </c>
      <c r="Y32" s="50">
        <v>2567</v>
      </c>
      <c r="Z32" s="52" t="s">
        <v>17</v>
      </c>
      <c r="AA32" s="117">
        <v>3947</v>
      </c>
      <c r="AB32" s="50">
        <v>1621</v>
      </c>
      <c r="AC32" s="117">
        <v>796</v>
      </c>
      <c r="AD32" s="50">
        <v>688</v>
      </c>
      <c r="AE32" s="117">
        <v>0</v>
      </c>
      <c r="AF32" s="50">
        <v>270</v>
      </c>
      <c r="AG32" s="117">
        <v>3529</v>
      </c>
      <c r="AH32" s="50">
        <v>1644</v>
      </c>
      <c r="AI32" s="117">
        <v>13212</v>
      </c>
      <c r="AJ32" s="50">
        <v>3965</v>
      </c>
      <c r="AK32" s="52" t="s">
        <v>17</v>
      </c>
      <c r="AL32" s="117">
        <v>700</v>
      </c>
      <c r="AM32" s="50">
        <v>588</v>
      </c>
      <c r="AN32" s="117">
        <v>135</v>
      </c>
      <c r="AO32" s="50">
        <v>146</v>
      </c>
      <c r="AP32" s="117">
        <v>519666</v>
      </c>
      <c r="AQ32" s="50">
        <v>22923</v>
      </c>
      <c r="AR32" s="117">
        <v>2072</v>
      </c>
      <c r="AS32" s="50">
        <v>1107</v>
      </c>
      <c r="AT32" s="117">
        <v>0</v>
      </c>
      <c r="AU32" s="50">
        <v>270</v>
      </c>
      <c r="AV32" s="52" t="s">
        <v>17</v>
      </c>
      <c r="AW32" s="117">
        <v>598</v>
      </c>
      <c r="AX32" s="50">
        <v>403</v>
      </c>
      <c r="AY32" s="117">
        <v>291</v>
      </c>
      <c r="AZ32" s="50">
        <v>365</v>
      </c>
      <c r="BA32" s="117">
        <v>1967</v>
      </c>
      <c r="BB32" s="50">
        <v>1118</v>
      </c>
      <c r="BC32" s="117">
        <v>986</v>
      </c>
      <c r="BD32" s="50">
        <v>709</v>
      </c>
      <c r="BE32" s="117">
        <v>1698</v>
      </c>
      <c r="BF32" s="50">
        <v>1231</v>
      </c>
      <c r="BG32" s="52" t="s">
        <v>17</v>
      </c>
      <c r="BH32" s="117">
        <v>2291</v>
      </c>
      <c r="BI32" s="50">
        <v>1782</v>
      </c>
      <c r="BJ32" s="117">
        <v>228</v>
      </c>
      <c r="BK32" s="50">
        <v>400</v>
      </c>
      <c r="BL32" s="117">
        <v>43</v>
      </c>
      <c r="BM32" s="50">
        <v>73</v>
      </c>
      <c r="BN32" s="117">
        <v>293</v>
      </c>
      <c r="BO32" s="50">
        <v>303</v>
      </c>
      <c r="BP32" s="117">
        <v>52</v>
      </c>
      <c r="BQ32" s="50">
        <v>91</v>
      </c>
      <c r="BR32" s="52" t="s">
        <v>17</v>
      </c>
      <c r="BS32" s="117">
        <v>1295</v>
      </c>
      <c r="BT32" s="50">
        <v>918</v>
      </c>
      <c r="BU32" s="117">
        <v>552</v>
      </c>
      <c r="BV32" s="50">
        <v>387</v>
      </c>
      <c r="BW32" s="117">
        <v>1019</v>
      </c>
      <c r="BX32" s="50">
        <v>612</v>
      </c>
      <c r="BY32" s="117">
        <v>2855</v>
      </c>
      <c r="BZ32" s="50">
        <v>1236</v>
      </c>
      <c r="CA32" s="117">
        <v>72</v>
      </c>
      <c r="CB32" s="50">
        <v>125</v>
      </c>
      <c r="CC32" s="52" t="s">
        <v>17</v>
      </c>
      <c r="CD32" s="117">
        <v>15132</v>
      </c>
      <c r="CE32" s="50">
        <v>3386</v>
      </c>
      <c r="CF32" s="117">
        <v>391</v>
      </c>
      <c r="CG32" s="50">
        <v>365</v>
      </c>
      <c r="CH32" s="117">
        <v>100</v>
      </c>
      <c r="CI32" s="50">
        <v>120</v>
      </c>
      <c r="CJ32" s="117">
        <v>1009</v>
      </c>
      <c r="CK32" s="50">
        <v>544</v>
      </c>
      <c r="CL32" s="117">
        <v>0</v>
      </c>
      <c r="CM32" s="50">
        <v>270</v>
      </c>
      <c r="CN32" s="52" t="s">
        <v>17</v>
      </c>
      <c r="CO32" s="117">
        <v>0</v>
      </c>
      <c r="CP32" s="50">
        <v>270</v>
      </c>
      <c r="CQ32" s="117">
        <v>1547</v>
      </c>
      <c r="CR32" s="50">
        <v>780</v>
      </c>
      <c r="CS32" s="117">
        <v>0</v>
      </c>
      <c r="CT32" s="50">
        <v>270</v>
      </c>
      <c r="CU32" s="117">
        <v>9452</v>
      </c>
      <c r="CV32" s="50">
        <v>2543</v>
      </c>
      <c r="CW32" s="117">
        <v>6285</v>
      </c>
      <c r="CX32" s="50">
        <v>2299</v>
      </c>
      <c r="CY32" s="52" t="s">
        <v>17</v>
      </c>
      <c r="CZ32" s="117">
        <v>0</v>
      </c>
      <c r="DA32" s="50">
        <v>270</v>
      </c>
      <c r="DB32" s="117">
        <v>0</v>
      </c>
      <c r="DC32" s="50">
        <v>270</v>
      </c>
      <c r="DD32" s="117">
        <v>2626</v>
      </c>
      <c r="DE32" s="50">
        <v>1108</v>
      </c>
      <c r="DF32" s="117">
        <v>1763</v>
      </c>
      <c r="DG32" s="50">
        <v>1131</v>
      </c>
      <c r="DH32" s="117">
        <v>3758</v>
      </c>
      <c r="DI32" s="50">
        <v>1783</v>
      </c>
      <c r="DJ32" s="52" t="s">
        <v>17</v>
      </c>
      <c r="DK32" s="117">
        <v>681</v>
      </c>
      <c r="DL32" s="50">
        <v>364</v>
      </c>
      <c r="DM32" s="117">
        <v>0</v>
      </c>
      <c r="DN32" s="50">
        <v>270</v>
      </c>
    </row>
    <row r="33" spans="1:118" x14ac:dyDescent="0.2">
      <c r="A33" s="52" t="s">
        <v>18</v>
      </c>
      <c r="B33" s="196">
        <f>INDEX($10:$10,1,MATCH($A33,$7:$7,0))-INDEX($E$12:$DN$77,MATCH($A33,$A$12:$A$77,0),MATCH($A33,$E$7:$DN$7,0))</f>
        <v>175420</v>
      </c>
      <c r="C33" s="196">
        <f t="shared" si="7"/>
        <v>74653</v>
      </c>
      <c r="D33" s="196">
        <f t="shared" si="8"/>
        <v>-100767</v>
      </c>
      <c r="E33" s="117">
        <v>2979</v>
      </c>
      <c r="F33" s="50">
        <v>1858</v>
      </c>
      <c r="G33" s="117">
        <v>1500</v>
      </c>
      <c r="H33" s="50">
        <v>1444</v>
      </c>
      <c r="I33" s="117">
        <v>735</v>
      </c>
      <c r="J33" s="50">
        <v>579</v>
      </c>
      <c r="K33" s="117">
        <v>2882</v>
      </c>
      <c r="L33" s="50">
        <v>962</v>
      </c>
      <c r="M33" s="117">
        <v>6029</v>
      </c>
      <c r="N33" s="50">
        <v>2288</v>
      </c>
      <c r="O33" s="52" t="s">
        <v>18</v>
      </c>
      <c r="P33" s="117">
        <v>787</v>
      </c>
      <c r="Q33" s="50">
        <v>511</v>
      </c>
      <c r="R33" s="117">
        <v>231</v>
      </c>
      <c r="S33" s="50">
        <v>297</v>
      </c>
      <c r="T33" s="117">
        <v>0</v>
      </c>
      <c r="U33" s="50">
        <v>278</v>
      </c>
      <c r="V33" s="117">
        <v>175</v>
      </c>
      <c r="W33" s="50">
        <v>216</v>
      </c>
      <c r="X33" s="117">
        <v>5246</v>
      </c>
      <c r="Y33" s="50">
        <v>1626</v>
      </c>
      <c r="Z33" s="52" t="s">
        <v>18</v>
      </c>
      <c r="AA33" s="117">
        <v>4071</v>
      </c>
      <c r="AB33" s="50">
        <v>1409</v>
      </c>
      <c r="AC33" s="117">
        <v>510</v>
      </c>
      <c r="AD33" s="50">
        <v>527</v>
      </c>
      <c r="AE33" s="117">
        <v>98</v>
      </c>
      <c r="AF33" s="50">
        <v>157</v>
      </c>
      <c r="AG33" s="117">
        <v>949</v>
      </c>
      <c r="AH33" s="50">
        <v>733</v>
      </c>
      <c r="AI33" s="117">
        <v>413</v>
      </c>
      <c r="AJ33" s="50">
        <v>286</v>
      </c>
      <c r="AK33" s="52" t="s">
        <v>18</v>
      </c>
      <c r="AL33" s="117">
        <v>330</v>
      </c>
      <c r="AM33" s="50">
        <v>419</v>
      </c>
      <c r="AN33" s="117">
        <v>1815</v>
      </c>
      <c r="AO33" s="50">
        <v>962</v>
      </c>
      <c r="AP33" s="117">
        <v>790</v>
      </c>
      <c r="AQ33" s="50">
        <v>821</v>
      </c>
      <c r="AR33" s="117">
        <v>612837</v>
      </c>
      <c r="AS33" s="50">
        <v>25816</v>
      </c>
      <c r="AT33" s="117">
        <v>267</v>
      </c>
      <c r="AU33" s="50">
        <v>434</v>
      </c>
      <c r="AV33" s="52" t="s">
        <v>18</v>
      </c>
      <c r="AW33" s="117">
        <v>1037</v>
      </c>
      <c r="AX33" s="50">
        <v>904</v>
      </c>
      <c r="AY33" s="117">
        <v>798</v>
      </c>
      <c r="AZ33" s="50">
        <v>679</v>
      </c>
      <c r="BA33" s="117">
        <v>1408</v>
      </c>
      <c r="BB33" s="50">
        <v>1141</v>
      </c>
      <c r="BC33" s="117">
        <v>57</v>
      </c>
      <c r="BD33" s="50">
        <v>109</v>
      </c>
      <c r="BE33" s="117">
        <v>7881</v>
      </c>
      <c r="BF33" s="50">
        <v>2388</v>
      </c>
      <c r="BG33" s="52" t="s">
        <v>18</v>
      </c>
      <c r="BH33" s="117">
        <v>1322</v>
      </c>
      <c r="BI33" s="50">
        <v>777</v>
      </c>
      <c r="BJ33" s="117">
        <v>0</v>
      </c>
      <c r="BK33" s="50">
        <v>278</v>
      </c>
      <c r="BL33" s="117">
        <v>62</v>
      </c>
      <c r="BM33" s="50">
        <v>107</v>
      </c>
      <c r="BN33" s="117">
        <v>818</v>
      </c>
      <c r="BO33" s="50">
        <v>842</v>
      </c>
      <c r="BP33" s="117">
        <v>0</v>
      </c>
      <c r="BQ33" s="50">
        <v>278</v>
      </c>
      <c r="BR33" s="52" t="s">
        <v>18</v>
      </c>
      <c r="BS33" s="117">
        <v>487</v>
      </c>
      <c r="BT33" s="50">
        <v>541</v>
      </c>
      <c r="BU33" s="117">
        <v>48</v>
      </c>
      <c r="BV33" s="50">
        <v>81</v>
      </c>
      <c r="BW33" s="117">
        <v>1580</v>
      </c>
      <c r="BX33" s="50">
        <v>1089</v>
      </c>
      <c r="BY33" s="117">
        <v>3157</v>
      </c>
      <c r="BZ33" s="50">
        <v>1399</v>
      </c>
      <c r="CA33" s="117">
        <v>0</v>
      </c>
      <c r="CB33" s="50">
        <v>278</v>
      </c>
      <c r="CC33" s="52" t="s">
        <v>18</v>
      </c>
      <c r="CD33" s="117">
        <v>1669</v>
      </c>
      <c r="CE33" s="50">
        <v>987</v>
      </c>
      <c r="CF33" s="117">
        <v>1600</v>
      </c>
      <c r="CG33" s="50">
        <v>1049</v>
      </c>
      <c r="CH33" s="117">
        <v>0</v>
      </c>
      <c r="CI33" s="50">
        <v>278</v>
      </c>
      <c r="CJ33" s="117">
        <v>499</v>
      </c>
      <c r="CK33" s="50">
        <v>324</v>
      </c>
      <c r="CL33" s="117">
        <v>0</v>
      </c>
      <c r="CM33" s="50">
        <v>278</v>
      </c>
      <c r="CN33" s="52" t="s">
        <v>18</v>
      </c>
      <c r="CO33" s="117">
        <v>0</v>
      </c>
      <c r="CP33" s="50">
        <v>278</v>
      </c>
      <c r="CQ33" s="117">
        <v>997</v>
      </c>
      <c r="CR33" s="50">
        <v>616</v>
      </c>
      <c r="CS33" s="117">
        <v>91</v>
      </c>
      <c r="CT33" s="50">
        <v>145</v>
      </c>
      <c r="CU33" s="117">
        <v>1880</v>
      </c>
      <c r="CV33" s="50">
        <v>976</v>
      </c>
      <c r="CW33" s="117">
        <v>15756</v>
      </c>
      <c r="CX33" s="50">
        <v>3365</v>
      </c>
      <c r="CY33" s="52" t="s">
        <v>18</v>
      </c>
      <c r="CZ33" s="117">
        <v>50</v>
      </c>
      <c r="DA33" s="50">
        <v>98</v>
      </c>
      <c r="DB33" s="117">
        <v>155</v>
      </c>
      <c r="DC33" s="50">
        <v>263</v>
      </c>
      <c r="DD33" s="117">
        <v>1747</v>
      </c>
      <c r="DE33" s="50">
        <v>1108</v>
      </c>
      <c r="DF33" s="117">
        <v>1178</v>
      </c>
      <c r="DG33" s="50">
        <v>930</v>
      </c>
      <c r="DH33" s="117">
        <v>142</v>
      </c>
      <c r="DI33" s="50">
        <v>180</v>
      </c>
      <c r="DJ33" s="52" t="s">
        <v>18</v>
      </c>
      <c r="DK33" s="117">
        <v>272</v>
      </c>
      <c r="DL33" s="50">
        <v>317</v>
      </c>
      <c r="DM33" s="117">
        <v>155</v>
      </c>
      <c r="DN33" s="50">
        <v>239</v>
      </c>
    </row>
    <row r="34" spans="1:118" x14ac:dyDescent="0.2">
      <c r="A34" s="52" t="s">
        <v>19</v>
      </c>
      <c r="B34" s="196">
        <f>INDEX($10:$10,1,MATCH($A34,$7:$7,0))-INDEX($E$12:$DN$77,MATCH($A34,$A$12:$A$77,0),MATCH($A34,$E$7:$DN$7,0))</f>
        <v>34535</v>
      </c>
      <c r="C34" s="196">
        <f t="shared" si="7"/>
        <v>36982</v>
      </c>
      <c r="D34" s="196">
        <f t="shared" si="8"/>
        <v>2447</v>
      </c>
      <c r="E34" s="117">
        <v>0</v>
      </c>
      <c r="F34" s="50">
        <v>229</v>
      </c>
      <c r="G34" s="117">
        <v>284</v>
      </c>
      <c r="H34" s="50">
        <v>461</v>
      </c>
      <c r="I34" s="117">
        <v>365</v>
      </c>
      <c r="J34" s="50">
        <v>342</v>
      </c>
      <c r="K34" s="117">
        <v>254</v>
      </c>
      <c r="L34" s="50">
        <v>347</v>
      </c>
      <c r="M34" s="117">
        <v>3072</v>
      </c>
      <c r="N34" s="50">
        <v>1701</v>
      </c>
      <c r="O34" s="52" t="s">
        <v>19</v>
      </c>
      <c r="P34" s="117">
        <v>869</v>
      </c>
      <c r="Q34" s="50">
        <v>717</v>
      </c>
      <c r="R34" s="117">
        <v>2161</v>
      </c>
      <c r="S34" s="50">
        <v>754</v>
      </c>
      <c r="T34" s="117">
        <v>0</v>
      </c>
      <c r="U34" s="50">
        <v>229</v>
      </c>
      <c r="V34" s="117">
        <v>358</v>
      </c>
      <c r="W34" s="50">
        <v>368</v>
      </c>
      <c r="X34" s="117">
        <v>3541</v>
      </c>
      <c r="Y34" s="50">
        <v>1493</v>
      </c>
      <c r="Z34" s="52" t="s">
        <v>19</v>
      </c>
      <c r="AA34" s="117">
        <v>1298</v>
      </c>
      <c r="AB34" s="50">
        <v>1508</v>
      </c>
      <c r="AC34" s="117">
        <v>94</v>
      </c>
      <c r="AD34" s="50">
        <v>126</v>
      </c>
      <c r="AE34" s="117">
        <v>35</v>
      </c>
      <c r="AF34" s="50">
        <v>43</v>
      </c>
      <c r="AG34" s="117">
        <v>261</v>
      </c>
      <c r="AH34" s="50">
        <v>219</v>
      </c>
      <c r="AI34" s="117">
        <v>176</v>
      </c>
      <c r="AJ34" s="50">
        <v>167</v>
      </c>
      <c r="AK34" s="52" t="s">
        <v>19</v>
      </c>
      <c r="AL34" s="117">
        <v>65</v>
      </c>
      <c r="AM34" s="50">
        <v>116</v>
      </c>
      <c r="AN34" s="117">
        <v>0</v>
      </c>
      <c r="AO34" s="50">
        <v>229</v>
      </c>
      <c r="AP34" s="117">
        <v>297</v>
      </c>
      <c r="AQ34" s="50">
        <v>288</v>
      </c>
      <c r="AR34" s="117">
        <v>91</v>
      </c>
      <c r="AS34" s="50">
        <v>155</v>
      </c>
      <c r="AT34" s="117">
        <v>144489</v>
      </c>
      <c r="AU34" s="50">
        <v>7569</v>
      </c>
      <c r="AV34" s="52" t="s">
        <v>19</v>
      </c>
      <c r="AW34" s="117">
        <v>1209</v>
      </c>
      <c r="AX34" s="50">
        <v>1117</v>
      </c>
      <c r="AY34" s="117">
        <v>6661</v>
      </c>
      <c r="AZ34" s="50">
        <v>1812</v>
      </c>
      <c r="BA34" s="117">
        <v>357</v>
      </c>
      <c r="BB34" s="50">
        <v>362</v>
      </c>
      <c r="BC34" s="117">
        <v>23</v>
      </c>
      <c r="BD34" s="50">
        <v>38</v>
      </c>
      <c r="BE34" s="117">
        <v>62</v>
      </c>
      <c r="BF34" s="50">
        <v>90</v>
      </c>
      <c r="BG34" s="52" t="s">
        <v>19</v>
      </c>
      <c r="BH34" s="117">
        <v>149</v>
      </c>
      <c r="BI34" s="50">
        <v>181</v>
      </c>
      <c r="BJ34" s="117">
        <v>29</v>
      </c>
      <c r="BK34" s="50">
        <v>49</v>
      </c>
      <c r="BL34" s="117">
        <v>80</v>
      </c>
      <c r="BM34" s="50">
        <v>90</v>
      </c>
      <c r="BN34" s="117">
        <v>65</v>
      </c>
      <c r="BO34" s="50">
        <v>114</v>
      </c>
      <c r="BP34" s="117">
        <v>4034</v>
      </c>
      <c r="BQ34" s="50">
        <v>1176</v>
      </c>
      <c r="BR34" s="52" t="s">
        <v>19</v>
      </c>
      <c r="BS34" s="117">
        <v>871</v>
      </c>
      <c r="BT34" s="50">
        <v>1015</v>
      </c>
      <c r="BU34" s="117">
        <v>177</v>
      </c>
      <c r="BV34" s="50">
        <v>221</v>
      </c>
      <c r="BW34" s="117">
        <v>2880</v>
      </c>
      <c r="BX34" s="50">
        <v>1677</v>
      </c>
      <c r="BY34" s="117">
        <v>530</v>
      </c>
      <c r="BZ34" s="50">
        <v>400</v>
      </c>
      <c r="CA34" s="117">
        <v>0</v>
      </c>
      <c r="CB34" s="50">
        <v>229</v>
      </c>
      <c r="CC34" s="52" t="s">
        <v>19</v>
      </c>
      <c r="CD34" s="117">
        <v>1151</v>
      </c>
      <c r="CE34" s="50">
        <v>794</v>
      </c>
      <c r="CF34" s="117">
        <v>0</v>
      </c>
      <c r="CG34" s="50">
        <v>229</v>
      </c>
      <c r="CH34" s="117">
        <v>234</v>
      </c>
      <c r="CI34" s="50">
        <v>329</v>
      </c>
      <c r="CJ34" s="117">
        <v>674</v>
      </c>
      <c r="CK34" s="50">
        <v>376</v>
      </c>
      <c r="CL34" s="117">
        <v>0</v>
      </c>
      <c r="CM34" s="50">
        <v>229</v>
      </c>
      <c r="CN34" s="52" t="s">
        <v>19</v>
      </c>
      <c r="CO34" s="117">
        <v>518</v>
      </c>
      <c r="CP34" s="50">
        <v>436</v>
      </c>
      <c r="CQ34" s="117">
        <v>172</v>
      </c>
      <c r="CR34" s="50">
        <v>213</v>
      </c>
      <c r="CS34" s="117">
        <v>68</v>
      </c>
      <c r="CT34" s="50">
        <v>110</v>
      </c>
      <c r="CU34" s="117">
        <v>343</v>
      </c>
      <c r="CV34" s="50">
        <v>324</v>
      </c>
      <c r="CW34" s="117">
        <v>1298</v>
      </c>
      <c r="CX34" s="50">
        <v>688</v>
      </c>
      <c r="CY34" s="52" t="s">
        <v>19</v>
      </c>
      <c r="CZ34" s="117">
        <v>181</v>
      </c>
      <c r="DA34" s="50">
        <v>202</v>
      </c>
      <c r="DB34" s="117">
        <v>255</v>
      </c>
      <c r="DC34" s="50">
        <v>329</v>
      </c>
      <c r="DD34" s="117">
        <v>1419</v>
      </c>
      <c r="DE34" s="50">
        <v>848</v>
      </c>
      <c r="DF34" s="117">
        <v>149</v>
      </c>
      <c r="DG34" s="50">
        <v>186</v>
      </c>
      <c r="DH34" s="117">
        <v>70</v>
      </c>
      <c r="DI34" s="50">
        <v>73</v>
      </c>
      <c r="DJ34" s="52" t="s">
        <v>19</v>
      </c>
      <c r="DK34" s="117">
        <v>102</v>
      </c>
      <c r="DL34" s="50">
        <v>181</v>
      </c>
      <c r="DM34" s="117">
        <v>0</v>
      </c>
      <c r="DN34" s="50">
        <v>229</v>
      </c>
    </row>
    <row r="35" spans="1:118" x14ac:dyDescent="0.2">
      <c r="A35" s="52"/>
      <c r="B35" s="52"/>
      <c r="C35" s="52"/>
      <c r="D35" s="52"/>
      <c r="E35" s="117"/>
      <c r="F35" s="50"/>
      <c r="G35" s="117"/>
      <c r="H35" s="50"/>
      <c r="I35" s="117"/>
      <c r="J35" s="50"/>
      <c r="K35" s="117"/>
      <c r="L35" s="50"/>
      <c r="M35" s="117"/>
      <c r="N35" s="50"/>
      <c r="O35" s="52"/>
      <c r="P35" s="117"/>
      <c r="Q35" s="50"/>
      <c r="R35" s="117"/>
      <c r="S35" s="50"/>
      <c r="T35" s="117"/>
      <c r="U35" s="50"/>
      <c r="V35" s="117"/>
      <c r="W35" s="50"/>
      <c r="X35" s="117"/>
      <c r="Y35" s="50"/>
      <c r="Z35" s="52"/>
      <c r="AA35" s="117"/>
      <c r="AB35" s="50"/>
      <c r="AC35" s="117"/>
      <c r="AD35" s="50"/>
      <c r="AE35" s="117"/>
      <c r="AF35" s="50"/>
      <c r="AG35" s="117"/>
      <c r="AH35" s="50"/>
      <c r="AI35" s="117"/>
      <c r="AJ35" s="50"/>
      <c r="AK35" s="52"/>
      <c r="AL35" s="117"/>
      <c r="AM35" s="50"/>
      <c r="AN35" s="117"/>
      <c r="AO35" s="50"/>
      <c r="AP35" s="117"/>
      <c r="AQ35" s="50"/>
      <c r="AR35" s="117"/>
      <c r="AS35" s="50"/>
      <c r="AT35" s="117"/>
      <c r="AU35" s="50"/>
      <c r="AV35" s="52"/>
      <c r="AW35" s="117"/>
      <c r="AX35" s="50"/>
      <c r="AY35" s="117"/>
      <c r="AZ35" s="50"/>
      <c r="BA35" s="117"/>
      <c r="BB35" s="50"/>
      <c r="BC35" s="117"/>
      <c r="BD35" s="50"/>
      <c r="BE35" s="117"/>
      <c r="BF35" s="50"/>
      <c r="BG35" s="52"/>
      <c r="BH35" s="117"/>
      <c r="BI35" s="50"/>
      <c r="BJ35" s="117"/>
      <c r="BK35" s="50"/>
      <c r="BL35" s="117"/>
      <c r="BM35" s="50"/>
      <c r="BN35" s="117"/>
      <c r="BO35" s="50"/>
      <c r="BP35" s="117"/>
      <c r="BQ35" s="50"/>
      <c r="BR35" s="52"/>
      <c r="BS35" s="117"/>
      <c r="BT35" s="50"/>
      <c r="BU35" s="117"/>
      <c r="BV35" s="50"/>
      <c r="BW35" s="117"/>
      <c r="BX35" s="50"/>
      <c r="BY35" s="117"/>
      <c r="BZ35" s="50"/>
      <c r="CA35" s="117"/>
      <c r="CB35" s="50"/>
      <c r="CC35" s="52"/>
      <c r="CD35" s="117"/>
      <c r="CE35" s="50"/>
      <c r="CF35" s="117"/>
      <c r="CG35" s="50"/>
      <c r="CH35" s="117"/>
      <c r="CI35" s="50"/>
      <c r="CJ35" s="117"/>
      <c r="CK35" s="50"/>
      <c r="CL35" s="117"/>
      <c r="CM35" s="50"/>
      <c r="CN35" s="52"/>
      <c r="CO35" s="117"/>
      <c r="CP35" s="50"/>
      <c r="CQ35" s="117"/>
      <c r="CR35" s="50"/>
      <c r="CS35" s="117"/>
      <c r="CT35" s="50"/>
      <c r="CU35" s="117"/>
      <c r="CV35" s="50"/>
      <c r="CW35" s="117"/>
      <c r="CX35" s="50"/>
      <c r="CY35" s="52"/>
      <c r="CZ35" s="117"/>
      <c r="DA35" s="50"/>
      <c r="DB35" s="117"/>
      <c r="DC35" s="50"/>
      <c r="DD35" s="117"/>
      <c r="DE35" s="50"/>
      <c r="DF35" s="117"/>
      <c r="DG35" s="50"/>
      <c r="DH35" s="117"/>
      <c r="DI35" s="50"/>
      <c r="DJ35" s="52"/>
      <c r="DK35" s="117"/>
      <c r="DL35" s="50"/>
      <c r="DM35" s="117"/>
      <c r="DN35" s="50"/>
    </row>
    <row r="36" spans="1:118" x14ac:dyDescent="0.2">
      <c r="A36" s="52" t="s">
        <v>20</v>
      </c>
      <c r="B36" s="196">
        <f>INDEX($10:$10,1,MATCH($A36,$7:$7,0))-INDEX($E$12:$DN$77,MATCH($A36,$A$12:$A$77,0),MATCH($A36,$E$7:$DN$7,0))</f>
        <v>173362</v>
      </c>
      <c r="C36" s="196">
        <f t="shared" ref="C36:C40" si="9">SUM(E36,G36,I36,K36,M36,P36,R36,T36,V36,X36,AA36,AC36,AE36,AG36,AI36,AL36,AN36,AP36,AR36,AT36,AW36,AY36,BA36,BC36,BE36,BH36,BJ36,BL36,BN36,BP36,BS36,BU36,BW36,BY36,CA36,CD36,CF36,CH36,CJ36,CL36,CO36,CQ36,CS36,CU36,CW36,CZ36,DB36,DD36,DF36,DH36,DK36,DM36)-INDEX($E$12:$DN$77,MATCH($A36,$A$12:$A$77,0),MATCH($A36,$E$7:$DN$7,0))</f>
        <v>165631</v>
      </c>
      <c r="D36" s="196">
        <f t="shared" ref="D36:D40" si="10">C36-B36</f>
        <v>-7731</v>
      </c>
      <c r="E36" s="117">
        <v>1808</v>
      </c>
      <c r="F36" s="50">
        <v>1100</v>
      </c>
      <c r="G36" s="117">
        <v>445</v>
      </c>
      <c r="H36" s="50">
        <v>427</v>
      </c>
      <c r="I36" s="117">
        <v>1878</v>
      </c>
      <c r="J36" s="50">
        <v>1419</v>
      </c>
      <c r="K36" s="117">
        <v>542</v>
      </c>
      <c r="L36" s="50">
        <v>426</v>
      </c>
      <c r="M36" s="117">
        <v>8288</v>
      </c>
      <c r="N36" s="50">
        <v>2611</v>
      </c>
      <c r="O36" s="52" t="s">
        <v>20</v>
      </c>
      <c r="P36" s="117">
        <v>1227</v>
      </c>
      <c r="Q36" s="50">
        <v>661</v>
      </c>
      <c r="R36" s="117">
        <v>1393</v>
      </c>
      <c r="S36" s="50">
        <v>752</v>
      </c>
      <c r="T36" s="117">
        <v>4431</v>
      </c>
      <c r="U36" s="50">
        <v>1437</v>
      </c>
      <c r="V36" s="117">
        <v>21198</v>
      </c>
      <c r="W36" s="50">
        <v>4352</v>
      </c>
      <c r="X36" s="117">
        <v>8603</v>
      </c>
      <c r="Y36" s="50">
        <v>2099</v>
      </c>
      <c r="Z36" s="52" t="s">
        <v>20</v>
      </c>
      <c r="AA36" s="117">
        <v>3592</v>
      </c>
      <c r="AB36" s="50">
        <v>1543</v>
      </c>
      <c r="AC36" s="117">
        <v>1424</v>
      </c>
      <c r="AD36" s="50">
        <v>840</v>
      </c>
      <c r="AE36" s="117">
        <v>512</v>
      </c>
      <c r="AF36" s="50">
        <v>653</v>
      </c>
      <c r="AG36" s="117">
        <v>3890</v>
      </c>
      <c r="AH36" s="50">
        <v>1858</v>
      </c>
      <c r="AI36" s="117">
        <v>1193</v>
      </c>
      <c r="AJ36" s="50">
        <v>815</v>
      </c>
      <c r="AK36" s="52" t="s">
        <v>20</v>
      </c>
      <c r="AL36" s="117">
        <v>332</v>
      </c>
      <c r="AM36" s="50">
        <v>382</v>
      </c>
      <c r="AN36" s="117">
        <v>400</v>
      </c>
      <c r="AO36" s="50">
        <v>332</v>
      </c>
      <c r="AP36" s="117">
        <v>1244</v>
      </c>
      <c r="AQ36" s="50">
        <v>980</v>
      </c>
      <c r="AR36" s="117">
        <v>1148</v>
      </c>
      <c r="AS36" s="50">
        <v>691</v>
      </c>
      <c r="AT36" s="117">
        <v>1597</v>
      </c>
      <c r="AU36" s="50">
        <v>1165</v>
      </c>
      <c r="AV36" s="52" t="s">
        <v>20</v>
      </c>
      <c r="AW36" s="117">
        <v>599001</v>
      </c>
      <c r="AX36" s="50">
        <v>20318</v>
      </c>
      <c r="AY36" s="117">
        <v>3705</v>
      </c>
      <c r="AZ36" s="50">
        <v>1185</v>
      </c>
      <c r="BA36" s="117">
        <v>2404</v>
      </c>
      <c r="BB36" s="50">
        <v>1067</v>
      </c>
      <c r="BC36" s="117">
        <v>1876</v>
      </c>
      <c r="BD36" s="50">
        <v>1286</v>
      </c>
      <c r="BE36" s="117">
        <v>1119</v>
      </c>
      <c r="BF36" s="50">
        <v>1081</v>
      </c>
      <c r="BG36" s="52" t="s">
        <v>20</v>
      </c>
      <c r="BH36" s="117">
        <v>1365</v>
      </c>
      <c r="BI36" s="50">
        <v>902</v>
      </c>
      <c r="BJ36" s="117">
        <v>0</v>
      </c>
      <c r="BK36" s="50">
        <v>282</v>
      </c>
      <c r="BL36" s="117">
        <v>709</v>
      </c>
      <c r="BM36" s="50">
        <v>483</v>
      </c>
      <c r="BN36" s="117">
        <v>989</v>
      </c>
      <c r="BO36" s="50">
        <v>578</v>
      </c>
      <c r="BP36" s="117">
        <v>473</v>
      </c>
      <c r="BQ36" s="50">
        <v>424</v>
      </c>
      <c r="BR36" s="52" t="s">
        <v>20</v>
      </c>
      <c r="BS36" s="117">
        <v>6125</v>
      </c>
      <c r="BT36" s="50">
        <v>2038</v>
      </c>
      <c r="BU36" s="117">
        <v>1661</v>
      </c>
      <c r="BV36" s="50">
        <v>1882</v>
      </c>
      <c r="BW36" s="117">
        <v>11334</v>
      </c>
      <c r="BX36" s="50">
        <v>2270</v>
      </c>
      <c r="BY36" s="117">
        <v>4812</v>
      </c>
      <c r="BZ36" s="50">
        <v>1666</v>
      </c>
      <c r="CA36" s="117">
        <v>86</v>
      </c>
      <c r="CB36" s="50">
        <v>143</v>
      </c>
      <c r="CC36" s="52" t="s">
        <v>20</v>
      </c>
      <c r="CD36" s="117">
        <v>4063</v>
      </c>
      <c r="CE36" s="50">
        <v>1257</v>
      </c>
      <c r="CF36" s="117">
        <v>329</v>
      </c>
      <c r="CG36" s="50">
        <v>336</v>
      </c>
      <c r="CH36" s="117">
        <v>415</v>
      </c>
      <c r="CI36" s="50">
        <v>491</v>
      </c>
      <c r="CJ36" s="117">
        <v>10314</v>
      </c>
      <c r="CK36" s="50">
        <v>1684</v>
      </c>
      <c r="CL36" s="117">
        <v>2157</v>
      </c>
      <c r="CM36" s="50">
        <v>2103</v>
      </c>
      <c r="CN36" s="52" t="s">
        <v>20</v>
      </c>
      <c r="CO36" s="117">
        <v>275</v>
      </c>
      <c r="CP36" s="50">
        <v>277</v>
      </c>
      <c r="CQ36" s="117">
        <v>1925</v>
      </c>
      <c r="CR36" s="50">
        <v>938</v>
      </c>
      <c r="CS36" s="117">
        <v>0</v>
      </c>
      <c r="CT36" s="50">
        <v>282</v>
      </c>
      <c r="CU36" s="117">
        <v>2297</v>
      </c>
      <c r="CV36" s="50">
        <v>1074</v>
      </c>
      <c r="CW36" s="117">
        <v>7320</v>
      </c>
      <c r="CX36" s="50">
        <v>2197</v>
      </c>
      <c r="CY36" s="52" t="s">
        <v>20</v>
      </c>
      <c r="CZ36" s="117">
        <v>515</v>
      </c>
      <c r="DA36" s="50">
        <v>445</v>
      </c>
      <c r="DB36" s="117">
        <v>183</v>
      </c>
      <c r="DC36" s="50">
        <v>256</v>
      </c>
      <c r="DD36" s="117">
        <v>27107</v>
      </c>
      <c r="DE36" s="50">
        <v>4691</v>
      </c>
      <c r="DF36" s="117">
        <v>2071</v>
      </c>
      <c r="DG36" s="50">
        <v>1686</v>
      </c>
      <c r="DH36" s="117">
        <v>3144</v>
      </c>
      <c r="DI36" s="50">
        <v>1033</v>
      </c>
      <c r="DJ36" s="52" t="s">
        <v>20</v>
      </c>
      <c r="DK36" s="117">
        <v>1511</v>
      </c>
      <c r="DL36" s="50">
        <v>951</v>
      </c>
      <c r="DM36" s="117">
        <v>202</v>
      </c>
      <c r="DN36" s="50">
        <v>265</v>
      </c>
    </row>
    <row r="37" spans="1:118" x14ac:dyDescent="0.2">
      <c r="A37" s="52" t="s">
        <v>21</v>
      </c>
      <c r="B37" s="196">
        <f>INDEX($10:$10,1,MATCH($A37,$7:$7,0))-INDEX($E$12:$DN$77,MATCH($A37,$A$12:$A$77,0),MATCH($A37,$E$7:$DN$7,0))</f>
        <v>161887</v>
      </c>
      <c r="C37" s="196">
        <f t="shared" si="9"/>
        <v>110112</v>
      </c>
      <c r="D37" s="196">
        <f t="shared" si="10"/>
        <v>-51775</v>
      </c>
      <c r="E37" s="117">
        <v>244</v>
      </c>
      <c r="F37" s="50">
        <v>241</v>
      </c>
      <c r="G37" s="117">
        <v>642</v>
      </c>
      <c r="H37" s="50">
        <v>708</v>
      </c>
      <c r="I37" s="117">
        <v>649</v>
      </c>
      <c r="J37" s="50">
        <v>497</v>
      </c>
      <c r="K37" s="117">
        <v>94</v>
      </c>
      <c r="L37" s="50">
        <v>112</v>
      </c>
      <c r="M37" s="117">
        <v>7511</v>
      </c>
      <c r="N37" s="50">
        <v>2492</v>
      </c>
      <c r="O37" s="52" t="s">
        <v>21</v>
      </c>
      <c r="P37" s="117">
        <v>658</v>
      </c>
      <c r="Q37" s="50">
        <v>393</v>
      </c>
      <c r="R37" s="117">
        <v>8274</v>
      </c>
      <c r="S37" s="50">
        <v>3187</v>
      </c>
      <c r="T37" s="117">
        <v>127</v>
      </c>
      <c r="U37" s="50">
        <v>160</v>
      </c>
      <c r="V37" s="117">
        <v>642</v>
      </c>
      <c r="W37" s="50">
        <v>377</v>
      </c>
      <c r="X37" s="117">
        <v>7467</v>
      </c>
      <c r="Y37" s="50">
        <v>1897</v>
      </c>
      <c r="Z37" s="52" t="s">
        <v>21</v>
      </c>
      <c r="AA37" s="117">
        <v>1459</v>
      </c>
      <c r="AB37" s="50">
        <v>893</v>
      </c>
      <c r="AC37" s="117">
        <v>230</v>
      </c>
      <c r="AD37" s="50">
        <v>258</v>
      </c>
      <c r="AE37" s="117">
        <v>36</v>
      </c>
      <c r="AF37" s="50">
        <v>60</v>
      </c>
      <c r="AG37" s="117">
        <v>2449</v>
      </c>
      <c r="AH37" s="50">
        <v>805</v>
      </c>
      <c r="AI37" s="117">
        <v>1165</v>
      </c>
      <c r="AJ37" s="50">
        <v>826</v>
      </c>
      <c r="AK37" s="52" t="s">
        <v>21</v>
      </c>
      <c r="AL37" s="117">
        <v>0</v>
      </c>
      <c r="AM37" s="50">
        <v>282</v>
      </c>
      <c r="AN37" s="117">
        <v>222</v>
      </c>
      <c r="AO37" s="50">
        <v>366</v>
      </c>
      <c r="AP37" s="117">
        <v>454</v>
      </c>
      <c r="AQ37" s="50">
        <v>371</v>
      </c>
      <c r="AR37" s="117">
        <v>744</v>
      </c>
      <c r="AS37" s="50">
        <v>603</v>
      </c>
      <c r="AT37" s="117">
        <v>7547</v>
      </c>
      <c r="AU37" s="50">
        <v>3814</v>
      </c>
      <c r="AV37" s="52" t="s">
        <v>21</v>
      </c>
      <c r="AW37" s="117">
        <v>3360</v>
      </c>
      <c r="AX37" s="50">
        <v>1595</v>
      </c>
      <c r="AY37" s="117">
        <v>680113</v>
      </c>
      <c r="AZ37" s="50">
        <v>24371</v>
      </c>
      <c r="BA37" s="117">
        <v>2000</v>
      </c>
      <c r="BB37" s="50">
        <v>1059</v>
      </c>
      <c r="BC37" s="117">
        <v>811</v>
      </c>
      <c r="BD37" s="50">
        <v>729</v>
      </c>
      <c r="BE37" s="117">
        <v>98</v>
      </c>
      <c r="BF37" s="50">
        <v>115</v>
      </c>
      <c r="BG37" s="52" t="s">
        <v>21</v>
      </c>
      <c r="BH37" s="117">
        <v>461</v>
      </c>
      <c r="BI37" s="50">
        <v>393</v>
      </c>
      <c r="BJ37" s="117">
        <v>464</v>
      </c>
      <c r="BK37" s="50">
        <v>439</v>
      </c>
      <c r="BL37" s="117">
        <v>55</v>
      </c>
      <c r="BM37" s="50">
        <v>91</v>
      </c>
      <c r="BN37" s="117">
        <v>862</v>
      </c>
      <c r="BO37" s="50">
        <v>733</v>
      </c>
      <c r="BP37" s="117">
        <v>11084</v>
      </c>
      <c r="BQ37" s="50">
        <v>3216</v>
      </c>
      <c r="BR37" s="52" t="s">
        <v>21</v>
      </c>
      <c r="BS37" s="117">
        <v>4143</v>
      </c>
      <c r="BT37" s="50">
        <v>1269</v>
      </c>
      <c r="BU37" s="117">
        <v>499</v>
      </c>
      <c r="BV37" s="50">
        <v>328</v>
      </c>
      <c r="BW37" s="117">
        <v>14260</v>
      </c>
      <c r="BX37" s="50">
        <v>2759</v>
      </c>
      <c r="BY37" s="117">
        <v>2511</v>
      </c>
      <c r="BZ37" s="50">
        <v>1254</v>
      </c>
      <c r="CA37" s="117">
        <v>711</v>
      </c>
      <c r="CB37" s="50">
        <v>969</v>
      </c>
      <c r="CC37" s="52" t="s">
        <v>21</v>
      </c>
      <c r="CD37" s="117">
        <v>1928</v>
      </c>
      <c r="CE37" s="50">
        <v>1012</v>
      </c>
      <c r="CF37" s="117">
        <v>98</v>
      </c>
      <c r="CG37" s="50">
        <v>113</v>
      </c>
      <c r="CH37" s="117">
        <v>966</v>
      </c>
      <c r="CI37" s="50">
        <v>711</v>
      </c>
      <c r="CJ37" s="117">
        <v>3071</v>
      </c>
      <c r="CK37" s="50">
        <v>1409</v>
      </c>
      <c r="CL37" s="117">
        <v>3445</v>
      </c>
      <c r="CM37" s="50">
        <v>2358</v>
      </c>
      <c r="CN37" s="52" t="s">
        <v>21</v>
      </c>
      <c r="CO37" s="117">
        <v>7649</v>
      </c>
      <c r="CP37" s="50">
        <v>2259</v>
      </c>
      <c r="CQ37" s="117">
        <v>673</v>
      </c>
      <c r="CR37" s="50">
        <v>565</v>
      </c>
      <c r="CS37" s="117">
        <v>166</v>
      </c>
      <c r="CT37" s="50">
        <v>216</v>
      </c>
      <c r="CU37" s="117">
        <v>158</v>
      </c>
      <c r="CV37" s="50">
        <v>155</v>
      </c>
      <c r="CW37" s="117">
        <v>3318</v>
      </c>
      <c r="CX37" s="50">
        <v>1253</v>
      </c>
      <c r="CY37" s="52" t="s">
        <v>21</v>
      </c>
      <c r="CZ37" s="117">
        <v>641</v>
      </c>
      <c r="DA37" s="50">
        <v>563</v>
      </c>
      <c r="DB37" s="117">
        <v>1748</v>
      </c>
      <c r="DC37" s="50">
        <v>807</v>
      </c>
      <c r="DD37" s="117">
        <v>2262</v>
      </c>
      <c r="DE37" s="50">
        <v>1161</v>
      </c>
      <c r="DF37" s="117">
        <v>1642</v>
      </c>
      <c r="DG37" s="50">
        <v>1192</v>
      </c>
      <c r="DH37" s="117">
        <v>0</v>
      </c>
      <c r="DI37" s="50">
        <v>282</v>
      </c>
      <c r="DJ37" s="52" t="s">
        <v>21</v>
      </c>
      <c r="DK37" s="117">
        <v>360</v>
      </c>
      <c r="DL37" s="50">
        <v>293</v>
      </c>
      <c r="DM37" s="117">
        <v>54</v>
      </c>
      <c r="DN37" s="50">
        <v>92</v>
      </c>
    </row>
    <row r="38" spans="1:118" x14ac:dyDescent="0.2">
      <c r="A38" s="52" t="s">
        <v>22</v>
      </c>
      <c r="B38" s="196">
        <f>INDEX($10:$10,1,MATCH($A38,$7:$7,0))-INDEX($E$12:$DN$77,MATCH($A38,$A$12:$A$77,0),MATCH($A38,$E$7:$DN$7,0))</f>
        <v>177623</v>
      </c>
      <c r="C38" s="196">
        <f t="shared" si="9"/>
        <v>124188</v>
      </c>
      <c r="D38" s="196">
        <f t="shared" si="10"/>
        <v>-53435</v>
      </c>
      <c r="E38" s="117">
        <v>1317</v>
      </c>
      <c r="F38" s="50">
        <v>848</v>
      </c>
      <c r="G38" s="117">
        <v>1791</v>
      </c>
      <c r="H38" s="50">
        <v>1138</v>
      </c>
      <c r="I38" s="117">
        <v>2241</v>
      </c>
      <c r="J38" s="50">
        <v>742</v>
      </c>
      <c r="K38" s="117">
        <v>733</v>
      </c>
      <c r="L38" s="50">
        <v>563</v>
      </c>
      <c r="M38" s="117">
        <v>7631</v>
      </c>
      <c r="N38" s="50">
        <v>1820</v>
      </c>
      <c r="O38" s="52" t="s">
        <v>22</v>
      </c>
      <c r="P38" s="117">
        <v>2289</v>
      </c>
      <c r="Q38" s="50">
        <v>1352</v>
      </c>
      <c r="R38" s="117">
        <v>1064</v>
      </c>
      <c r="S38" s="50">
        <v>634</v>
      </c>
      <c r="T38" s="117">
        <v>105</v>
      </c>
      <c r="U38" s="50">
        <v>122</v>
      </c>
      <c r="V38" s="117">
        <v>382</v>
      </c>
      <c r="W38" s="50">
        <v>362</v>
      </c>
      <c r="X38" s="117">
        <v>12757</v>
      </c>
      <c r="Y38" s="50">
        <v>2670</v>
      </c>
      <c r="Z38" s="52" t="s">
        <v>22</v>
      </c>
      <c r="AA38" s="117">
        <v>3091</v>
      </c>
      <c r="AB38" s="50">
        <v>1176</v>
      </c>
      <c r="AC38" s="117">
        <v>421</v>
      </c>
      <c r="AD38" s="50">
        <v>374</v>
      </c>
      <c r="AE38" s="117">
        <v>619</v>
      </c>
      <c r="AF38" s="50">
        <v>737</v>
      </c>
      <c r="AG38" s="117">
        <v>9035</v>
      </c>
      <c r="AH38" s="50">
        <v>1875</v>
      </c>
      <c r="AI38" s="117">
        <v>9045</v>
      </c>
      <c r="AJ38" s="50">
        <v>2693</v>
      </c>
      <c r="AK38" s="52" t="s">
        <v>22</v>
      </c>
      <c r="AL38" s="117">
        <v>1306</v>
      </c>
      <c r="AM38" s="50">
        <v>695</v>
      </c>
      <c r="AN38" s="117">
        <v>897</v>
      </c>
      <c r="AO38" s="50">
        <v>520</v>
      </c>
      <c r="AP38" s="117">
        <v>1654</v>
      </c>
      <c r="AQ38" s="50">
        <v>776</v>
      </c>
      <c r="AR38" s="117">
        <v>2345</v>
      </c>
      <c r="AS38" s="50">
        <v>980</v>
      </c>
      <c r="AT38" s="117">
        <v>90</v>
      </c>
      <c r="AU38" s="50">
        <v>103</v>
      </c>
      <c r="AV38" s="52" t="s">
        <v>22</v>
      </c>
      <c r="AW38" s="117">
        <v>1692</v>
      </c>
      <c r="AX38" s="50">
        <v>859</v>
      </c>
      <c r="AY38" s="117">
        <v>876</v>
      </c>
      <c r="AZ38" s="50">
        <v>410</v>
      </c>
      <c r="BA38" s="117">
        <v>1217671</v>
      </c>
      <c r="BB38" s="50">
        <v>32147</v>
      </c>
      <c r="BC38" s="117">
        <v>2019</v>
      </c>
      <c r="BD38" s="50">
        <v>926</v>
      </c>
      <c r="BE38" s="117">
        <v>1679</v>
      </c>
      <c r="BF38" s="50">
        <v>929</v>
      </c>
      <c r="BG38" s="52" t="s">
        <v>22</v>
      </c>
      <c r="BH38" s="117">
        <v>3047</v>
      </c>
      <c r="BI38" s="50">
        <v>1010</v>
      </c>
      <c r="BJ38" s="117">
        <v>111</v>
      </c>
      <c r="BK38" s="50">
        <v>122</v>
      </c>
      <c r="BL38" s="117">
        <v>354</v>
      </c>
      <c r="BM38" s="50">
        <v>283</v>
      </c>
      <c r="BN38" s="117">
        <v>2168</v>
      </c>
      <c r="BO38" s="50">
        <v>964</v>
      </c>
      <c r="BP38" s="117">
        <v>99</v>
      </c>
      <c r="BQ38" s="50">
        <v>110</v>
      </c>
      <c r="BR38" s="52" t="s">
        <v>22</v>
      </c>
      <c r="BS38" s="117">
        <v>743</v>
      </c>
      <c r="BT38" s="50">
        <v>404</v>
      </c>
      <c r="BU38" s="117">
        <v>1003</v>
      </c>
      <c r="BV38" s="50">
        <v>1107</v>
      </c>
      <c r="BW38" s="117">
        <v>4092</v>
      </c>
      <c r="BX38" s="50">
        <v>1306</v>
      </c>
      <c r="BY38" s="117">
        <v>3864</v>
      </c>
      <c r="BZ38" s="50">
        <v>1423</v>
      </c>
      <c r="CA38" s="117">
        <v>24</v>
      </c>
      <c r="CB38" s="50">
        <v>41</v>
      </c>
      <c r="CC38" s="52" t="s">
        <v>22</v>
      </c>
      <c r="CD38" s="117">
        <v>12612</v>
      </c>
      <c r="CE38" s="50">
        <v>2808</v>
      </c>
      <c r="CF38" s="117">
        <v>963</v>
      </c>
      <c r="CG38" s="50">
        <v>773</v>
      </c>
      <c r="CH38" s="117">
        <v>2742</v>
      </c>
      <c r="CI38" s="50">
        <v>2817</v>
      </c>
      <c r="CJ38" s="117">
        <v>2799</v>
      </c>
      <c r="CK38" s="50">
        <v>1164</v>
      </c>
      <c r="CL38" s="117">
        <v>545</v>
      </c>
      <c r="CM38" s="50">
        <v>498</v>
      </c>
      <c r="CN38" s="52" t="s">
        <v>22</v>
      </c>
      <c r="CO38" s="117">
        <v>174</v>
      </c>
      <c r="CP38" s="50">
        <v>286</v>
      </c>
      <c r="CQ38" s="117">
        <v>1769</v>
      </c>
      <c r="CR38" s="50">
        <v>852</v>
      </c>
      <c r="CS38" s="117">
        <v>174</v>
      </c>
      <c r="CT38" s="50">
        <v>223</v>
      </c>
      <c r="CU38" s="117">
        <v>2994</v>
      </c>
      <c r="CV38" s="50">
        <v>1078</v>
      </c>
      <c r="CW38" s="117">
        <v>6312</v>
      </c>
      <c r="CX38" s="50">
        <v>1826</v>
      </c>
      <c r="CY38" s="52" t="s">
        <v>22</v>
      </c>
      <c r="CZ38" s="117">
        <v>567</v>
      </c>
      <c r="DA38" s="50">
        <v>474</v>
      </c>
      <c r="DB38" s="117">
        <v>327</v>
      </c>
      <c r="DC38" s="50">
        <v>295</v>
      </c>
      <c r="DD38" s="117">
        <v>3867</v>
      </c>
      <c r="DE38" s="50">
        <v>1886</v>
      </c>
      <c r="DF38" s="117">
        <v>2171</v>
      </c>
      <c r="DG38" s="50">
        <v>1133</v>
      </c>
      <c r="DH38" s="117">
        <v>975</v>
      </c>
      <c r="DI38" s="50">
        <v>971</v>
      </c>
      <c r="DJ38" s="52" t="s">
        <v>22</v>
      </c>
      <c r="DK38" s="117">
        <v>4400</v>
      </c>
      <c r="DL38" s="50">
        <v>1307</v>
      </c>
      <c r="DM38" s="117">
        <v>213</v>
      </c>
      <c r="DN38" s="50">
        <v>216</v>
      </c>
    </row>
    <row r="39" spans="1:118" s="85" customFormat="1" x14ac:dyDescent="0.2">
      <c r="A39" s="52" t="s">
        <v>23</v>
      </c>
      <c r="B39" s="196">
        <f>INDEX($10:$10,1,MATCH($A39,$7:$7,0))-INDEX($E$12:$DN$77,MATCH($A39,$A$12:$A$77,0),MATCH($A39,$E$7:$DN$7,0))</f>
        <v>101436</v>
      </c>
      <c r="C39" s="196">
        <f t="shared" si="9"/>
        <v>100169</v>
      </c>
      <c r="D39" s="196">
        <f t="shared" si="10"/>
        <v>-1267</v>
      </c>
      <c r="E39" s="117">
        <v>423</v>
      </c>
      <c r="F39" s="50">
        <v>352</v>
      </c>
      <c r="G39" s="117">
        <v>1329</v>
      </c>
      <c r="H39" s="50">
        <v>1153</v>
      </c>
      <c r="I39" s="117">
        <v>2287</v>
      </c>
      <c r="J39" s="50">
        <v>900</v>
      </c>
      <c r="K39" s="117">
        <v>272</v>
      </c>
      <c r="L39" s="50">
        <v>289</v>
      </c>
      <c r="M39" s="117">
        <v>9128</v>
      </c>
      <c r="N39" s="50">
        <v>2541</v>
      </c>
      <c r="O39" s="52" t="s">
        <v>23</v>
      </c>
      <c r="P39" s="117">
        <v>2894</v>
      </c>
      <c r="Q39" s="50">
        <v>1163</v>
      </c>
      <c r="R39" s="117">
        <v>905</v>
      </c>
      <c r="S39" s="50">
        <v>753</v>
      </c>
      <c r="T39" s="117">
        <v>0</v>
      </c>
      <c r="U39" s="50">
        <v>209</v>
      </c>
      <c r="V39" s="117">
        <v>153</v>
      </c>
      <c r="W39" s="50">
        <v>188</v>
      </c>
      <c r="X39" s="117">
        <v>3033</v>
      </c>
      <c r="Y39" s="50">
        <v>1023</v>
      </c>
      <c r="Z39" s="52" t="s">
        <v>23</v>
      </c>
      <c r="AA39" s="117">
        <v>1112</v>
      </c>
      <c r="AB39" s="50">
        <v>608</v>
      </c>
      <c r="AC39" s="117">
        <v>230</v>
      </c>
      <c r="AD39" s="50">
        <v>360</v>
      </c>
      <c r="AE39" s="117">
        <v>459</v>
      </c>
      <c r="AF39" s="50">
        <v>417</v>
      </c>
      <c r="AG39" s="117">
        <v>11199</v>
      </c>
      <c r="AH39" s="50">
        <v>3435</v>
      </c>
      <c r="AI39" s="117">
        <v>1967</v>
      </c>
      <c r="AJ39" s="50">
        <v>893</v>
      </c>
      <c r="AK39" s="52" t="s">
        <v>23</v>
      </c>
      <c r="AL39" s="117">
        <v>7175</v>
      </c>
      <c r="AM39" s="50">
        <v>2266</v>
      </c>
      <c r="AN39" s="117">
        <v>630</v>
      </c>
      <c r="AO39" s="50">
        <v>398</v>
      </c>
      <c r="AP39" s="117">
        <v>199</v>
      </c>
      <c r="AQ39" s="50">
        <v>179</v>
      </c>
      <c r="AR39" s="117">
        <v>1024</v>
      </c>
      <c r="AS39" s="50">
        <v>953</v>
      </c>
      <c r="AT39" s="117">
        <v>0</v>
      </c>
      <c r="AU39" s="50">
        <v>209</v>
      </c>
      <c r="AV39" s="52" t="s">
        <v>23</v>
      </c>
      <c r="AW39" s="117">
        <v>486</v>
      </c>
      <c r="AX39" s="50">
        <v>433</v>
      </c>
      <c r="AY39" s="117">
        <v>546</v>
      </c>
      <c r="AZ39" s="50">
        <v>343</v>
      </c>
      <c r="BA39" s="117">
        <v>4034</v>
      </c>
      <c r="BB39" s="50">
        <v>1197</v>
      </c>
      <c r="BC39" s="117">
        <v>587718</v>
      </c>
      <c r="BD39" s="50">
        <v>17764</v>
      </c>
      <c r="BE39" s="117">
        <v>692</v>
      </c>
      <c r="BF39" s="50">
        <v>544</v>
      </c>
      <c r="BG39" s="52" t="s">
        <v>23</v>
      </c>
      <c r="BH39" s="117">
        <v>2190</v>
      </c>
      <c r="BI39" s="50">
        <v>1136</v>
      </c>
      <c r="BJ39" s="117">
        <v>588</v>
      </c>
      <c r="BK39" s="50">
        <v>437</v>
      </c>
      <c r="BL39" s="117">
        <v>1135</v>
      </c>
      <c r="BM39" s="50">
        <v>718</v>
      </c>
      <c r="BN39" s="117">
        <v>518</v>
      </c>
      <c r="BO39" s="50">
        <v>399</v>
      </c>
      <c r="BP39" s="117">
        <v>19</v>
      </c>
      <c r="BQ39" s="50">
        <v>31</v>
      </c>
      <c r="BR39" s="52" t="s">
        <v>23</v>
      </c>
      <c r="BS39" s="117">
        <v>494</v>
      </c>
      <c r="BT39" s="50">
        <v>379</v>
      </c>
      <c r="BU39" s="117">
        <v>0</v>
      </c>
      <c r="BV39" s="50">
        <v>209</v>
      </c>
      <c r="BW39" s="117">
        <v>2671</v>
      </c>
      <c r="BX39" s="50">
        <v>1112</v>
      </c>
      <c r="BY39" s="117">
        <v>1902</v>
      </c>
      <c r="BZ39" s="50">
        <v>1363</v>
      </c>
      <c r="CA39" s="117">
        <v>6874</v>
      </c>
      <c r="CB39" s="50">
        <v>1579</v>
      </c>
      <c r="CC39" s="52" t="s">
        <v>23</v>
      </c>
      <c r="CD39" s="117">
        <v>1197</v>
      </c>
      <c r="CE39" s="50">
        <v>884</v>
      </c>
      <c r="CF39" s="117">
        <v>1310</v>
      </c>
      <c r="CG39" s="50">
        <v>898</v>
      </c>
      <c r="CH39" s="117">
        <v>800</v>
      </c>
      <c r="CI39" s="50">
        <v>462</v>
      </c>
      <c r="CJ39" s="117">
        <v>1123</v>
      </c>
      <c r="CK39" s="50">
        <v>626</v>
      </c>
      <c r="CL39" s="117">
        <v>0</v>
      </c>
      <c r="CM39" s="50">
        <v>209</v>
      </c>
      <c r="CN39" s="52" t="s">
        <v>23</v>
      </c>
      <c r="CO39" s="117">
        <v>85</v>
      </c>
      <c r="CP39" s="50">
        <v>101</v>
      </c>
      <c r="CQ39" s="117">
        <v>285</v>
      </c>
      <c r="CR39" s="50">
        <v>355</v>
      </c>
      <c r="CS39" s="117">
        <v>4100</v>
      </c>
      <c r="CT39" s="50">
        <v>1422</v>
      </c>
      <c r="CU39" s="117">
        <v>1735</v>
      </c>
      <c r="CV39" s="50">
        <v>1644</v>
      </c>
      <c r="CW39" s="117">
        <v>3476</v>
      </c>
      <c r="CX39" s="50">
        <v>1410</v>
      </c>
      <c r="CY39" s="52" t="s">
        <v>23</v>
      </c>
      <c r="CZ39" s="117">
        <v>291</v>
      </c>
      <c r="DA39" s="50">
        <v>235</v>
      </c>
      <c r="DB39" s="117">
        <v>0</v>
      </c>
      <c r="DC39" s="50">
        <v>209</v>
      </c>
      <c r="DD39" s="117">
        <v>933</v>
      </c>
      <c r="DE39" s="50">
        <v>522</v>
      </c>
      <c r="DF39" s="117">
        <v>1926</v>
      </c>
      <c r="DG39" s="50">
        <v>1226</v>
      </c>
      <c r="DH39" s="117">
        <v>396</v>
      </c>
      <c r="DI39" s="50">
        <v>540</v>
      </c>
      <c r="DJ39" s="52" t="s">
        <v>23</v>
      </c>
      <c r="DK39" s="117">
        <v>15429</v>
      </c>
      <c r="DL39" s="50">
        <v>3032</v>
      </c>
      <c r="DM39" s="117">
        <v>515</v>
      </c>
      <c r="DN39" s="50">
        <v>463</v>
      </c>
    </row>
    <row r="40" spans="1:118" s="85" customFormat="1" x14ac:dyDescent="0.2">
      <c r="A40" s="52" t="s">
        <v>24</v>
      </c>
      <c r="B40" s="196">
        <f>INDEX($10:$10,1,MATCH($A40,$7:$7,0))-INDEX($E$12:$DN$77,MATCH($A40,$A$12:$A$77,0),MATCH($A40,$E$7:$DN$7,0))</f>
        <v>84867</v>
      </c>
      <c r="C40" s="196">
        <f t="shared" si="9"/>
        <v>79602</v>
      </c>
      <c r="D40" s="196">
        <f t="shared" si="10"/>
        <v>-5265</v>
      </c>
      <c r="E40" s="117">
        <v>4830</v>
      </c>
      <c r="F40" s="50">
        <v>1405</v>
      </c>
      <c r="G40" s="117">
        <v>374</v>
      </c>
      <c r="H40" s="50">
        <v>353</v>
      </c>
      <c r="I40" s="117">
        <v>529</v>
      </c>
      <c r="J40" s="50">
        <v>554</v>
      </c>
      <c r="K40" s="117">
        <v>1875</v>
      </c>
      <c r="L40" s="50">
        <v>896</v>
      </c>
      <c r="M40" s="117">
        <v>4724</v>
      </c>
      <c r="N40" s="50">
        <v>2207</v>
      </c>
      <c r="O40" s="52" t="s">
        <v>24</v>
      </c>
      <c r="P40" s="117">
        <v>1090</v>
      </c>
      <c r="Q40" s="50">
        <v>677</v>
      </c>
      <c r="R40" s="117">
        <v>0</v>
      </c>
      <c r="S40" s="50">
        <v>288</v>
      </c>
      <c r="T40" s="117">
        <v>215</v>
      </c>
      <c r="U40" s="50">
        <v>365</v>
      </c>
      <c r="V40" s="117">
        <v>142</v>
      </c>
      <c r="W40" s="50">
        <v>188</v>
      </c>
      <c r="X40" s="117">
        <v>3889</v>
      </c>
      <c r="Y40" s="50">
        <v>1615</v>
      </c>
      <c r="Z40" s="52" t="s">
        <v>24</v>
      </c>
      <c r="AA40" s="117">
        <v>4699</v>
      </c>
      <c r="AB40" s="50">
        <v>1986</v>
      </c>
      <c r="AC40" s="117">
        <v>318</v>
      </c>
      <c r="AD40" s="50">
        <v>327</v>
      </c>
      <c r="AE40" s="117">
        <v>0</v>
      </c>
      <c r="AF40" s="50">
        <v>288</v>
      </c>
      <c r="AG40" s="117">
        <v>2871</v>
      </c>
      <c r="AH40" s="50">
        <v>1103</v>
      </c>
      <c r="AI40" s="117">
        <v>1325</v>
      </c>
      <c r="AJ40" s="50">
        <v>813</v>
      </c>
      <c r="AK40" s="52" t="s">
        <v>24</v>
      </c>
      <c r="AL40" s="117">
        <v>1141</v>
      </c>
      <c r="AM40" s="50">
        <v>915</v>
      </c>
      <c r="AN40" s="117">
        <v>254</v>
      </c>
      <c r="AO40" s="50">
        <v>299</v>
      </c>
      <c r="AP40" s="117">
        <v>777</v>
      </c>
      <c r="AQ40" s="50">
        <v>622</v>
      </c>
      <c r="AR40" s="117">
        <v>13754</v>
      </c>
      <c r="AS40" s="50">
        <v>3491</v>
      </c>
      <c r="AT40" s="117">
        <v>315</v>
      </c>
      <c r="AU40" s="50">
        <v>389</v>
      </c>
      <c r="AV40" s="52" t="s">
        <v>24</v>
      </c>
      <c r="AW40" s="117">
        <v>1065</v>
      </c>
      <c r="AX40" s="50">
        <v>810</v>
      </c>
      <c r="AY40" s="117">
        <v>94</v>
      </c>
      <c r="AZ40" s="50">
        <v>160</v>
      </c>
      <c r="BA40" s="117">
        <v>1661</v>
      </c>
      <c r="BB40" s="50">
        <v>931</v>
      </c>
      <c r="BC40" s="117">
        <v>751</v>
      </c>
      <c r="BD40" s="50">
        <v>754</v>
      </c>
      <c r="BE40" s="117">
        <v>373661</v>
      </c>
      <c r="BF40" s="50">
        <v>17310</v>
      </c>
      <c r="BG40" s="52" t="s">
        <v>24</v>
      </c>
      <c r="BH40" s="117">
        <v>1773</v>
      </c>
      <c r="BI40" s="50">
        <v>1132</v>
      </c>
      <c r="BJ40" s="117">
        <v>497</v>
      </c>
      <c r="BK40" s="50">
        <v>659</v>
      </c>
      <c r="BL40" s="117">
        <v>69</v>
      </c>
      <c r="BM40" s="50">
        <v>107</v>
      </c>
      <c r="BN40" s="117">
        <v>208</v>
      </c>
      <c r="BO40" s="50">
        <v>286</v>
      </c>
      <c r="BP40" s="117">
        <v>563</v>
      </c>
      <c r="BQ40" s="50">
        <v>855</v>
      </c>
      <c r="BR40" s="52" t="s">
        <v>24</v>
      </c>
      <c r="BS40" s="117">
        <v>280</v>
      </c>
      <c r="BT40" s="50">
        <v>273</v>
      </c>
      <c r="BU40" s="117">
        <v>68</v>
      </c>
      <c r="BV40" s="50">
        <v>116</v>
      </c>
      <c r="BW40" s="117">
        <v>2229</v>
      </c>
      <c r="BX40" s="50">
        <v>1467</v>
      </c>
      <c r="BY40" s="117">
        <v>1568</v>
      </c>
      <c r="BZ40" s="50">
        <v>1048</v>
      </c>
      <c r="CA40" s="117">
        <v>85</v>
      </c>
      <c r="CB40" s="50">
        <v>155</v>
      </c>
      <c r="CC40" s="52" t="s">
        <v>24</v>
      </c>
      <c r="CD40" s="117">
        <v>738</v>
      </c>
      <c r="CE40" s="50">
        <v>523</v>
      </c>
      <c r="CF40" s="117">
        <v>1062</v>
      </c>
      <c r="CG40" s="50">
        <v>727</v>
      </c>
      <c r="CH40" s="117">
        <v>217</v>
      </c>
      <c r="CI40" s="50">
        <v>218</v>
      </c>
      <c r="CJ40" s="117">
        <v>427</v>
      </c>
      <c r="CK40" s="50">
        <v>488</v>
      </c>
      <c r="CL40" s="117">
        <v>567</v>
      </c>
      <c r="CM40" s="50">
        <v>611</v>
      </c>
      <c r="CN40" s="52" t="s">
        <v>24</v>
      </c>
      <c r="CO40" s="117">
        <v>292</v>
      </c>
      <c r="CP40" s="50">
        <v>508</v>
      </c>
      <c r="CQ40" s="117">
        <v>838</v>
      </c>
      <c r="CR40" s="50">
        <v>731</v>
      </c>
      <c r="CS40" s="117">
        <v>0</v>
      </c>
      <c r="CT40" s="50">
        <v>288</v>
      </c>
      <c r="CU40" s="117">
        <v>10285</v>
      </c>
      <c r="CV40" s="50">
        <v>3497</v>
      </c>
      <c r="CW40" s="117">
        <v>6547</v>
      </c>
      <c r="CX40" s="50">
        <v>2223</v>
      </c>
      <c r="CY40" s="52" t="s">
        <v>24</v>
      </c>
      <c r="CZ40" s="117">
        <v>442</v>
      </c>
      <c r="DA40" s="50">
        <v>426</v>
      </c>
      <c r="DB40" s="117">
        <v>0</v>
      </c>
      <c r="DC40" s="50">
        <v>288</v>
      </c>
      <c r="DD40" s="117">
        <v>1863</v>
      </c>
      <c r="DE40" s="50">
        <v>1058</v>
      </c>
      <c r="DF40" s="117">
        <v>193</v>
      </c>
      <c r="DG40" s="50">
        <v>227</v>
      </c>
      <c r="DH40" s="117">
        <v>126</v>
      </c>
      <c r="DI40" s="50">
        <v>221</v>
      </c>
      <c r="DJ40" s="52" t="s">
        <v>24</v>
      </c>
      <c r="DK40" s="117">
        <v>1972</v>
      </c>
      <c r="DL40" s="50">
        <v>1512</v>
      </c>
      <c r="DM40" s="117">
        <v>0</v>
      </c>
      <c r="DN40" s="50">
        <v>288</v>
      </c>
    </row>
    <row r="41" spans="1:118" s="85" customFormat="1" x14ac:dyDescent="0.2">
      <c r="A41" s="52"/>
      <c r="B41" s="52"/>
      <c r="C41" s="52"/>
      <c r="D41" s="52"/>
      <c r="E41" s="117"/>
      <c r="F41" s="50"/>
      <c r="G41" s="117"/>
      <c r="H41" s="50"/>
      <c r="I41" s="117"/>
      <c r="J41" s="50"/>
      <c r="K41" s="117"/>
      <c r="L41" s="50"/>
      <c r="M41" s="117"/>
      <c r="N41" s="50"/>
      <c r="O41" s="52"/>
      <c r="P41" s="117"/>
      <c r="Q41" s="50"/>
      <c r="R41" s="117"/>
      <c r="S41" s="50"/>
      <c r="T41" s="117"/>
      <c r="U41" s="50"/>
      <c r="V41" s="117"/>
      <c r="W41" s="50"/>
      <c r="X41" s="117"/>
      <c r="Y41" s="50"/>
      <c r="Z41" s="52"/>
      <c r="AA41" s="117"/>
      <c r="AB41" s="50"/>
      <c r="AC41" s="117"/>
      <c r="AD41" s="50"/>
      <c r="AE41" s="117"/>
      <c r="AF41" s="50"/>
      <c r="AG41" s="117"/>
      <c r="AH41" s="50"/>
      <c r="AI41" s="117"/>
      <c r="AJ41" s="50"/>
      <c r="AK41" s="52"/>
      <c r="AL41" s="117"/>
      <c r="AM41" s="50"/>
      <c r="AN41" s="117"/>
      <c r="AO41" s="50"/>
      <c r="AP41" s="117"/>
      <c r="AQ41" s="50"/>
      <c r="AR41" s="117"/>
      <c r="AS41" s="50"/>
      <c r="AT41" s="117"/>
      <c r="AU41" s="50"/>
      <c r="AV41" s="52"/>
      <c r="AW41" s="117"/>
      <c r="AX41" s="50"/>
      <c r="AY41" s="117"/>
      <c r="AZ41" s="50"/>
      <c r="BA41" s="117"/>
      <c r="BB41" s="50"/>
      <c r="BC41" s="117"/>
      <c r="BD41" s="50"/>
      <c r="BE41" s="117"/>
      <c r="BF41" s="50"/>
      <c r="BG41" s="52"/>
      <c r="BH41" s="117"/>
      <c r="BI41" s="50"/>
      <c r="BJ41" s="117"/>
      <c r="BK41" s="50"/>
      <c r="BL41" s="117"/>
      <c r="BM41" s="50"/>
      <c r="BN41" s="117"/>
      <c r="BO41" s="50"/>
      <c r="BP41" s="117"/>
      <c r="BQ41" s="50"/>
      <c r="BR41" s="52"/>
      <c r="BS41" s="117"/>
      <c r="BT41" s="50"/>
      <c r="BU41" s="117"/>
      <c r="BV41" s="50"/>
      <c r="BW41" s="117"/>
      <c r="BX41" s="50"/>
      <c r="BY41" s="117"/>
      <c r="BZ41" s="50"/>
      <c r="CA41" s="117"/>
      <c r="CB41" s="50"/>
      <c r="CC41" s="52"/>
      <c r="CD41" s="117"/>
      <c r="CE41" s="50"/>
      <c r="CF41" s="117"/>
      <c r="CG41" s="50"/>
      <c r="CH41" s="117"/>
      <c r="CI41" s="50"/>
      <c r="CJ41" s="117"/>
      <c r="CK41" s="50"/>
      <c r="CL41" s="117"/>
      <c r="CM41" s="50"/>
      <c r="CN41" s="52"/>
      <c r="CO41" s="117"/>
      <c r="CP41" s="50"/>
      <c r="CQ41" s="117"/>
      <c r="CR41" s="50"/>
      <c r="CS41" s="117"/>
      <c r="CT41" s="50"/>
      <c r="CU41" s="117"/>
      <c r="CV41" s="50"/>
      <c r="CW41" s="117"/>
      <c r="CX41" s="50"/>
      <c r="CY41" s="52"/>
      <c r="CZ41" s="117"/>
      <c r="DA41" s="50"/>
      <c r="DB41" s="117"/>
      <c r="DC41" s="50"/>
      <c r="DD41" s="117"/>
      <c r="DE41" s="50"/>
      <c r="DF41" s="117"/>
      <c r="DG41" s="50"/>
      <c r="DH41" s="117"/>
      <c r="DI41" s="50"/>
      <c r="DJ41" s="52"/>
      <c r="DK41" s="117"/>
      <c r="DL41" s="50"/>
      <c r="DM41" s="117"/>
      <c r="DN41" s="50"/>
    </row>
    <row r="42" spans="1:118" s="85" customFormat="1" x14ac:dyDescent="0.2">
      <c r="A42" s="52" t="s">
        <v>25</v>
      </c>
      <c r="B42" s="196">
        <f>INDEX($10:$10,1,MATCH($A42,$7:$7,0))-INDEX($E$12:$DN$77,MATCH($A42,$A$12:$A$77,0),MATCH($A42,$E$7:$DN$7,0))</f>
        <v>137161</v>
      </c>
      <c r="C42" s="196">
        <f t="shared" ref="C42:C46" si="11">SUM(E42,G42,I42,K42,M42,P42,R42,T42,V42,X42,AA42,AC42,AE42,AG42,AI42,AL42,AN42,AP42,AR42,AT42,AW42,AY42,BA42,BC42,BE42,BH42,BJ42,BL42,BN42,BP42,BS42,BU42,BW42,BY42,CA42,CD42,CF42,CH42,CJ42,CL42,CO42,CQ42,CS42,CU42,CW42,CZ42,DB42,DD42,DF42,DH42,DK42,DM42)-INDEX($E$12:$DN$77,MATCH($A42,$A$12:$A$77,0),MATCH($A42,$E$7:$DN$7,0))</f>
        <v>143499</v>
      </c>
      <c r="D42" s="196">
        <f t="shared" ref="D42:D46" si="12">C42-B42</f>
        <v>6338</v>
      </c>
      <c r="E42" s="117">
        <v>908</v>
      </c>
      <c r="F42" s="50">
        <v>550</v>
      </c>
      <c r="G42" s="117">
        <v>350</v>
      </c>
      <c r="H42" s="50">
        <v>384</v>
      </c>
      <c r="I42" s="117">
        <v>4215</v>
      </c>
      <c r="J42" s="50">
        <v>1847</v>
      </c>
      <c r="K42" s="117">
        <v>8218</v>
      </c>
      <c r="L42" s="50">
        <v>2622</v>
      </c>
      <c r="M42" s="117">
        <v>11955</v>
      </c>
      <c r="N42" s="50">
        <v>2905</v>
      </c>
      <c r="O42" s="52" t="s">
        <v>25</v>
      </c>
      <c r="P42" s="117">
        <v>3279</v>
      </c>
      <c r="Q42" s="50">
        <v>1021</v>
      </c>
      <c r="R42" s="117">
        <v>555</v>
      </c>
      <c r="S42" s="50">
        <v>542</v>
      </c>
      <c r="T42" s="117">
        <v>0</v>
      </c>
      <c r="U42" s="50">
        <v>256</v>
      </c>
      <c r="V42" s="117">
        <v>99</v>
      </c>
      <c r="W42" s="50">
        <v>168</v>
      </c>
      <c r="X42" s="117">
        <v>5232</v>
      </c>
      <c r="Y42" s="50">
        <v>1362</v>
      </c>
      <c r="Z42" s="52" t="s">
        <v>25</v>
      </c>
      <c r="AA42" s="117">
        <v>1945</v>
      </c>
      <c r="AB42" s="50">
        <v>819</v>
      </c>
      <c r="AC42" s="117">
        <v>289</v>
      </c>
      <c r="AD42" s="50">
        <v>475</v>
      </c>
      <c r="AE42" s="117">
        <v>185</v>
      </c>
      <c r="AF42" s="50">
        <v>180</v>
      </c>
      <c r="AG42" s="117">
        <v>16388</v>
      </c>
      <c r="AH42" s="50">
        <v>3025</v>
      </c>
      <c r="AI42" s="117">
        <v>3390</v>
      </c>
      <c r="AJ42" s="50">
        <v>1782</v>
      </c>
      <c r="AK42" s="52" t="s">
        <v>25</v>
      </c>
      <c r="AL42" s="117">
        <v>4272</v>
      </c>
      <c r="AM42" s="50">
        <v>1400</v>
      </c>
      <c r="AN42" s="117">
        <v>20539</v>
      </c>
      <c r="AO42" s="50">
        <v>3895</v>
      </c>
      <c r="AP42" s="117">
        <v>1254</v>
      </c>
      <c r="AQ42" s="50">
        <v>730</v>
      </c>
      <c r="AR42" s="117">
        <v>3554</v>
      </c>
      <c r="AS42" s="50">
        <v>1765</v>
      </c>
      <c r="AT42" s="117">
        <v>277</v>
      </c>
      <c r="AU42" s="50">
        <v>251</v>
      </c>
      <c r="AV42" s="52" t="s">
        <v>25</v>
      </c>
      <c r="AW42" s="117">
        <v>955</v>
      </c>
      <c r="AX42" s="50">
        <v>665</v>
      </c>
      <c r="AY42" s="117">
        <v>408</v>
      </c>
      <c r="AZ42" s="50">
        <v>333</v>
      </c>
      <c r="BA42" s="117">
        <v>2999</v>
      </c>
      <c r="BB42" s="50">
        <v>1206</v>
      </c>
      <c r="BC42" s="117">
        <v>2356</v>
      </c>
      <c r="BD42" s="50">
        <v>1216</v>
      </c>
      <c r="BE42" s="117">
        <v>1162</v>
      </c>
      <c r="BF42" s="50">
        <v>689</v>
      </c>
      <c r="BG42" s="52" t="s">
        <v>25</v>
      </c>
      <c r="BH42" s="117">
        <v>765280</v>
      </c>
      <c r="BI42" s="50">
        <v>21494</v>
      </c>
      <c r="BJ42" s="117">
        <v>389</v>
      </c>
      <c r="BK42" s="50">
        <v>447</v>
      </c>
      <c r="BL42" s="117">
        <v>3843</v>
      </c>
      <c r="BM42" s="50">
        <v>1408</v>
      </c>
      <c r="BN42" s="117">
        <v>2103</v>
      </c>
      <c r="BO42" s="50">
        <v>1146</v>
      </c>
      <c r="BP42" s="117">
        <v>395</v>
      </c>
      <c r="BQ42" s="50">
        <v>498</v>
      </c>
      <c r="BR42" s="52" t="s">
        <v>25</v>
      </c>
      <c r="BS42" s="117">
        <v>224</v>
      </c>
      <c r="BT42" s="50">
        <v>213</v>
      </c>
      <c r="BU42" s="117">
        <v>291</v>
      </c>
      <c r="BV42" s="50">
        <v>208</v>
      </c>
      <c r="BW42" s="117">
        <v>1849</v>
      </c>
      <c r="BX42" s="50">
        <v>936</v>
      </c>
      <c r="BY42" s="117">
        <v>2448</v>
      </c>
      <c r="BZ42" s="50">
        <v>976</v>
      </c>
      <c r="CA42" s="117">
        <v>52</v>
      </c>
      <c r="CB42" s="50">
        <v>85</v>
      </c>
      <c r="CC42" s="52" t="s">
        <v>25</v>
      </c>
      <c r="CD42" s="117">
        <v>3077</v>
      </c>
      <c r="CE42" s="50">
        <v>1240</v>
      </c>
      <c r="CF42" s="117">
        <v>6787</v>
      </c>
      <c r="CG42" s="50">
        <v>2602</v>
      </c>
      <c r="CH42" s="117">
        <v>2052</v>
      </c>
      <c r="CI42" s="50">
        <v>1344</v>
      </c>
      <c r="CJ42" s="117">
        <v>1866</v>
      </c>
      <c r="CK42" s="50">
        <v>801</v>
      </c>
      <c r="CL42" s="117">
        <v>0</v>
      </c>
      <c r="CM42" s="50">
        <v>256</v>
      </c>
      <c r="CN42" s="52" t="s">
        <v>25</v>
      </c>
      <c r="CO42" s="117">
        <v>276</v>
      </c>
      <c r="CP42" s="50">
        <v>404</v>
      </c>
      <c r="CQ42" s="117">
        <v>1360</v>
      </c>
      <c r="CR42" s="50">
        <v>754</v>
      </c>
      <c r="CS42" s="117">
        <v>527</v>
      </c>
      <c r="CT42" s="50">
        <v>608</v>
      </c>
      <c r="CU42" s="117">
        <v>3192</v>
      </c>
      <c r="CV42" s="50">
        <v>1298</v>
      </c>
      <c r="CW42" s="117">
        <v>9430</v>
      </c>
      <c r="CX42" s="50">
        <v>2999</v>
      </c>
      <c r="CY42" s="52" t="s">
        <v>25</v>
      </c>
      <c r="CZ42" s="117">
        <v>603</v>
      </c>
      <c r="DA42" s="50">
        <v>488</v>
      </c>
      <c r="DB42" s="117">
        <v>291</v>
      </c>
      <c r="DC42" s="50">
        <v>467</v>
      </c>
      <c r="DD42" s="117">
        <v>1246</v>
      </c>
      <c r="DE42" s="50">
        <v>626</v>
      </c>
      <c r="DF42" s="117">
        <v>3951</v>
      </c>
      <c r="DG42" s="50">
        <v>2055</v>
      </c>
      <c r="DH42" s="117">
        <v>426</v>
      </c>
      <c r="DI42" s="50">
        <v>479</v>
      </c>
      <c r="DJ42" s="52" t="s">
        <v>25</v>
      </c>
      <c r="DK42" s="117">
        <v>1933</v>
      </c>
      <c r="DL42" s="50">
        <v>1150</v>
      </c>
      <c r="DM42" s="117">
        <v>104</v>
      </c>
      <c r="DN42" s="50">
        <v>120</v>
      </c>
    </row>
    <row r="43" spans="1:118" s="85" customFormat="1" x14ac:dyDescent="0.2">
      <c r="A43" s="52" t="s">
        <v>26</v>
      </c>
      <c r="B43" s="196">
        <f>INDEX($10:$10,1,MATCH($A43,$7:$7,0))-INDEX($E$12:$DN$77,MATCH($A43,$A$12:$A$77,0),MATCH($A43,$E$7:$DN$7,0))</f>
        <v>31923</v>
      </c>
      <c r="C43" s="196">
        <f t="shared" si="11"/>
        <v>35914</v>
      </c>
      <c r="D43" s="196">
        <f t="shared" si="12"/>
        <v>3991</v>
      </c>
      <c r="E43" s="117">
        <v>299</v>
      </c>
      <c r="F43" s="50">
        <v>410</v>
      </c>
      <c r="G43" s="117">
        <v>422</v>
      </c>
      <c r="H43" s="50">
        <v>393</v>
      </c>
      <c r="I43" s="117">
        <v>1102</v>
      </c>
      <c r="J43" s="50">
        <v>703</v>
      </c>
      <c r="K43" s="117">
        <v>159</v>
      </c>
      <c r="L43" s="50">
        <v>249</v>
      </c>
      <c r="M43" s="117">
        <v>6045</v>
      </c>
      <c r="N43" s="50">
        <v>2473</v>
      </c>
      <c r="O43" s="52" t="s">
        <v>26</v>
      </c>
      <c r="P43" s="117">
        <v>2219</v>
      </c>
      <c r="Q43" s="50">
        <v>1310</v>
      </c>
      <c r="R43" s="117">
        <v>488</v>
      </c>
      <c r="S43" s="50">
        <v>748</v>
      </c>
      <c r="T43" s="117">
        <v>40</v>
      </c>
      <c r="U43" s="50">
        <v>65</v>
      </c>
      <c r="V43" s="117">
        <v>0</v>
      </c>
      <c r="W43" s="50">
        <v>231</v>
      </c>
      <c r="X43" s="117">
        <v>1342</v>
      </c>
      <c r="Y43" s="50">
        <v>960</v>
      </c>
      <c r="Z43" s="52" t="s">
        <v>26</v>
      </c>
      <c r="AA43" s="117">
        <v>315</v>
      </c>
      <c r="AB43" s="50">
        <v>262</v>
      </c>
      <c r="AC43" s="117">
        <v>151</v>
      </c>
      <c r="AD43" s="50">
        <v>159</v>
      </c>
      <c r="AE43" s="117">
        <v>1030</v>
      </c>
      <c r="AF43" s="50">
        <v>679</v>
      </c>
      <c r="AG43" s="117">
        <v>805</v>
      </c>
      <c r="AH43" s="50">
        <v>505</v>
      </c>
      <c r="AI43" s="117">
        <v>0</v>
      </c>
      <c r="AJ43" s="50">
        <v>231</v>
      </c>
      <c r="AK43" s="52" t="s">
        <v>26</v>
      </c>
      <c r="AL43" s="117">
        <v>571</v>
      </c>
      <c r="AM43" s="50">
        <v>614</v>
      </c>
      <c r="AN43" s="117">
        <v>516</v>
      </c>
      <c r="AO43" s="50">
        <v>623</v>
      </c>
      <c r="AP43" s="117">
        <v>33</v>
      </c>
      <c r="AQ43" s="50">
        <v>60</v>
      </c>
      <c r="AR43" s="117">
        <v>238</v>
      </c>
      <c r="AS43" s="50">
        <v>235</v>
      </c>
      <c r="AT43" s="117">
        <v>0</v>
      </c>
      <c r="AU43" s="50">
        <v>231</v>
      </c>
      <c r="AV43" s="52" t="s">
        <v>26</v>
      </c>
      <c r="AW43" s="117">
        <v>0</v>
      </c>
      <c r="AX43" s="50">
        <v>231</v>
      </c>
      <c r="AY43" s="117">
        <v>90</v>
      </c>
      <c r="AZ43" s="50">
        <v>121</v>
      </c>
      <c r="BA43" s="117">
        <v>728</v>
      </c>
      <c r="BB43" s="50">
        <v>725</v>
      </c>
      <c r="BC43" s="117">
        <v>713</v>
      </c>
      <c r="BD43" s="50">
        <v>588</v>
      </c>
      <c r="BE43" s="117">
        <v>0</v>
      </c>
      <c r="BF43" s="50">
        <v>231</v>
      </c>
      <c r="BG43" s="52" t="s">
        <v>26</v>
      </c>
      <c r="BH43" s="117">
        <v>251</v>
      </c>
      <c r="BI43" s="50">
        <v>237</v>
      </c>
      <c r="BJ43" s="117">
        <v>128284</v>
      </c>
      <c r="BK43" s="50">
        <v>8542</v>
      </c>
      <c r="BL43" s="117">
        <v>242</v>
      </c>
      <c r="BM43" s="50">
        <v>279</v>
      </c>
      <c r="BN43" s="117">
        <v>726</v>
      </c>
      <c r="BO43" s="50">
        <v>613</v>
      </c>
      <c r="BP43" s="117">
        <v>147</v>
      </c>
      <c r="BQ43" s="50">
        <v>178</v>
      </c>
      <c r="BR43" s="52" t="s">
        <v>26</v>
      </c>
      <c r="BS43" s="117">
        <v>0</v>
      </c>
      <c r="BT43" s="50">
        <v>231</v>
      </c>
      <c r="BU43" s="117">
        <v>544</v>
      </c>
      <c r="BV43" s="50">
        <v>688</v>
      </c>
      <c r="BW43" s="117">
        <v>367</v>
      </c>
      <c r="BX43" s="50">
        <v>335</v>
      </c>
      <c r="BY43" s="117">
        <v>138</v>
      </c>
      <c r="BZ43" s="50">
        <v>139</v>
      </c>
      <c r="CA43" s="117">
        <v>626</v>
      </c>
      <c r="CB43" s="50">
        <v>403</v>
      </c>
      <c r="CC43" s="52" t="s">
        <v>26</v>
      </c>
      <c r="CD43" s="117">
        <v>90</v>
      </c>
      <c r="CE43" s="50">
        <v>154</v>
      </c>
      <c r="CF43" s="117">
        <v>964</v>
      </c>
      <c r="CG43" s="50">
        <v>1197</v>
      </c>
      <c r="CH43" s="117">
        <v>2778</v>
      </c>
      <c r="CI43" s="50">
        <v>1644</v>
      </c>
      <c r="CJ43" s="117">
        <v>891</v>
      </c>
      <c r="CK43" s="50">
        <v>701</v>
      </c>
      <c r="CL43" s="117">
        <v>0</v>
      </c>
      <c r="CM43" s="50">
        <v>231</v>
      </c>
      <c r="CN43" s="52" t="s">
        <v>26</v>
      </c>
      <c r="CO43" s="117">
        <v>46</v>
      </c>
      <c r="CP43" s="50">
        <v>79</v>
      </c>
      <c r="CQ43" s="117">
        <v>489</v>
      </c>
      <c r="CR43" s="50">
        <v>580</v>
      </c>
      <c r="CS43" s="117">
        <v>462</v>
      </c>
      <c r="CT43" s="50">
        <v>381</v>
      </c>
      <c r="CU43" s="117">
        <v>146</v>
      </c>
      <c r="CV43" s="50">
        <v>249</v>
      </c>
      <c r="CW43" s="117">
        <v>866</v>
      </c>
      <c r="CX43" s="50">
        <v>580</v>
      </c>
      <c r="CY43" s="52" t="s">
        <v>26</v>
      </c>
      <c r="CZ43" s="117">
        <v>719</v>
      </c>
      <c r="DA43" s="50">
        <v>583</v>
      </c>
      <c r="DB43" s="117">
        <v>109</v>
      </c>
      <c r="DC43" s="50">
        <v>164</v>
      </c>
      <c r="DD43" s="117">
        <v>362</v>
      </c>
      <c r="DE43" s="50">
        <v>328</v>
      </c>
      <c r="DF43" s="117">
        <v>5054</v>
      </c>
      <c r="DG43" s="50">
        <v>2037</v>
      </c>
      <c r="DH43" s="117">
        <v>23</v>
      </c>
      <c r="DI43" s="50">
        <v>38</v>
      </c>
      <c r="DJ43" s="52" t="s">
        <v>26</v>
      </c>
      <c r="DK43" s="117">
        <v>846</v>
      </c>
      <c r="DL43" s="50">
        <v>656</v>
      </c>
      <c r="DM43" s="117">
        <v>1722</v>
      </c>
      <c r="DN43" s="50">
        <v>1021</v>
      </c>
    </row>
    <row r="44" spans="1:118" x14ac:dyDescent="0.2">
      <c r="A44" s="52" t="s">
        <v>27</v>
      </c>
      <c r="B44" s="196">
        <f>INDEX($10:$10,1,MATCH($A44,$7:$7,0))-INDEX($E$12:$DN$77,MATCH($A44,$A$12:$A$77,0),MATCH($A44,$E$7:$DN$7,0))</f>
        <v>47045</v>
      </c>
      <c r="C44" s="196">
        <f t="shared" si="11"/>
        <v>42097</v>
      </c>
      <c r="D44" s="196">
        <f t="shared" si="12"/>
        <v>-4948</v>
      </c>
      <c r="E44" s="117">
        <v>42</v>
      </c>
      <c r="F44" s="50">
        <v>71</v>
      </c>
      <c r="G44" s="117">
        <v>91</v>
      </c>
      <c r="H44" s="50">
        <v>155</v>
      </c>
      <c r="I44" s="117">
        <v>1190</v>
      </c>
      <c r="J44" s="50">
        <v>658</v>
      </c>
      <c r="K44" s="117">
        <v>35</v>
      </c>
      <c r="L44" s="50">
        <v>42</v>
      </c>
      <c r="M44" s="117">
        <v>3710</v>
      </c>
      <c r="N44" s="50">
        <v>1659</v>
      </c>
      <c r="O44" s="52" t="s">
        <v>27</v>
      </c>
      <c r="P44" s="117">
        <v>2710</v>
      </c>
      <c r="Q44" s="50">
        <v>892</v>
      </c>
      <c r="R44" s="117">
        <v>419</v>
      </c>
      <c r="S44" s="50">
        <v>485</v>
      </c>
      <c r="T44" s="117">
        <v>54</v>
      </c>
      <c r="U44" s="50">
        <v>92</v>
      </c>
      <c r="V44" s="117">
        <v>0</v>
      </c>
      <c r="W44" s="50">
        <v>216</v>
      </c>
      <c r="X44" s="117">
        <v>2075</v>
      </c>
      <c r="Y44" s="50">
        <v>992</v>
      </c>
      <c r="Z44" s="52" t="s">
        <v>27</v>
      </c>
      <c r="AA44" s="117">
        <v>256</v>
      </c>
      <c r="AB44" s="50">
        <v>361</v>
      </c>
      <c r="AC44" s="117">
        <v>255</v>
      </c>
      <c r="AD44" s="50">
        <v>443</v>
      </c>
      <c r="AE44" s="117">
        <v>387</v>
      </c>
      <c r="AF44" s="50">
        <v>463</v>
      </c>
      <c r="AG44" s="117">
        <v>968</v>
      </c>
      <c r="AH44" s="50">
        <v>548</v>
      </c>
      <c r="AI44" s="117">
        <v>1181</v>
      </c>
      <c r="AJ44" s="50">
        <v>700</v>
      </c>
      <c r="AK44" s="52" t="s">
        <v>27</v>
      </c>
      <c r="AL44" s="117">
        <v>6225</v>
      </c>
      <c r="AM44" s="50">
        <v>2037</v>
      </c>
      <c r="AN44" s="117">
        <v>2373</v>
      </c>
      <c r="AO44" s="50">
        <v>1223</v>
      </c>
      <c r="AP44" s="117">
        <v>993</v>
      </c>
      <c r="AQ44" s="50">
        <v>685</v>
      </c>
      <c r="AR44" s="117">
        <v>306</v>
      </c>
      <c r="AS44" s="50">
        <v>272</v>
      </c>
      <c r="AT44" s="117">
        <v>155</v>
      </c>
      <c r="AU44" s="50">
        <v>259</v>
      </c>
      <c r="AV44" s="52" t="s">
        <v>27</v>
      </c>
      <c r="AW44" s="117">
        <v>12</v>
      </c>
      <c r="AX44" s="50">
        <v>21</v>
      </c>
      <c r="AY44" s="117">
        <v>552</v>
      </c>
      <c r="AZ44" s="50">
        <v>480</v>
      </c>
      <c r="BA44" s="117">
        <v>897</v>
      </c>
      <c r="BB44" s="50">
        <v>664</v>
      </c>
      <c r="BC44" s="117">
        <v>869</v>
      </c>
      <c r="BD44" s="50">
        <v>711</v>
      </c>
      <c r="BE44" s="117">
        <v>0</v>
      </c>
      <c r="BF44" s="50">
        <v>216</v>
      </c>
      <c r="BG44" s="52" t="s">
        <v>27</v>
      </c>
      <c r="BH44" s="117">
        <v>1789</v>
      </c>
      <c r="BI44" s="50">
        <v>762</v>
      </c>
      <c r="BJ44" s="117">
        <v>117</v>
      </c>
      <c r="BK44" s="50">
        <v>194</v>
      </c>
      <c r="BL44" s="117">
        <v>220401</v>
      </c>
      <c r="BM44" s="50">
        <v>10489</v>
      </c>
      <c r="BN44" s="117">
        <v>490</v>
      </c>
      <c r="BO44" s="50">
        <v>348</v>
      </c>
      <c r="BP44" s="117">
        <v>0</v>
      </c>
      <c r="BQ44" s="50">
        <v>216</v>
      </c>
      <c r="BR44" s="52" t="s">
        <v>27</v>
      </c>
      <c r="BS44" s="117">
        <v>279</v>
      </c>
      <c r="BT44" s="50">
        <v>319</v>
      </c>
      <c r="BU44" s="117">
        <v>570</v>
      </c>
      <c r="BV44" s="50">
        <v>626</v>
      </c>
      <c r="BW44" s="117">
        <v>900</v>
      </c>
      <c r="BX44" s="50">
        <v>522</v>
      </c>
      <c r="BY44" s="117">
        <v>430</v>
      </c>
      <c r="BZ44" s="50">
        <v>368</v>
      </c>
      <c r="CA44" s="117">
        <v>206</v>
      </c>
      <c r="CB44" s="50">
        <v>217</v>
      </c>
      <c r="CC44" s="52" t="s">
        <v>27</v>
      </c>
      <c r="CD44" s="117">
        <v>237</v>
      </c>
      <c r="CE44" s="50">
        <v>185</v>
      </c>
      <c r="CF44" s="117">
        <v>1005</v>
      </c>
      <c r="CG44" s="50">
        <v>518</v>
      </c>
      <c r="CH44" s="117">
        <v>221</v>
      </c>
      <c r="CI44" s="50">
        <v>191</v>
      </c>
      <c r="CJ44" s="117">
        <v>498</v>
      </c>
      <c r="CK44" s="50">
        <v>422</v>
      </c>
      <c r="CL44" s="117">
        <v>85</v>
      </c>
      <c r="CM44" s="50">
        <v>102</v>
      </c>
      <c r="CN44" s="52" t="s">
        <v>27</v>
      </c>
      <c r="CO44" s="117">
        <v>0</v>
      </c>
      <c r="CP44" s="50">
        <v>216</v>
      </c>
      <c r="CQ44" s="117">
        <v>86</v>
      </c>
      <c r="CR44" s="50">
        <v>137</v>
      </c>
      <c r="CS44" s="117">
        <v>1879</v>
      </c>
      <c r="CT44" s="50">
        <v>1101</v>
      </c>
      <c r="CU44" s="117">
        <v>543</v>
      </c>
      <c r="CV44" s="50">
        <v>693</v>
      </c>
      <c r="CW44" s="117">
        <v>2802</v>
      </c>
      <c r="CX44" s="50">
        <v>1112</v>
      </c>
      <c r="CY44" s="52" t="s">
        <v>27</v>
      </c>
      <c r="CZ44" s="117">
        <v>1224</v>
      </c>
      <c r="DA44" s="50">
        <v>921</v>
      </c>
      <c r="DB44" s="117">
        <v>0</v>
      </c>
      <c r="DC44" s="50">
        <v>216</v>
      </c>
      <c r="DD44" s="117">
        <v>698</v>
      </c>
      <c r="DE44" s="50">
        <v>623</v>
      </c>
      <c r="DF44" s="117">
        <v>923</v>
      </c>
      <c r="DG44" s="50">
        <v>629</v>
      </c>
      <c r="DH44" s="117">
        <v>65</v>
      </c>
      <c r="DI44" s="50">
        <v>110</v>
      </c>
      <c r="DJ44" s="52" t="s">
        <v>27</v>
      </c>
      <c r="DK44" s="117">
        <v>664</v>
      </c>
      <c r="DL44" s="50">
        <v>415</v>
      </c>
      <c r="DM44" s="117">
        <v>631</v>
      </c>
      <c r="DN44" s="50">
        <v>369</v>
      </c>
    </row>
    <row r="45" spans="1:118" x14ac:dyDescent="0.2">
      <c r="A45" s="52" t="s">
        <v>28</v>
      </c>
      <c r="B45" s="196">
        <f>INDEX($10:$10,1,MATCH($A45,$7:$7,0))-INDEX($E$12:$DN$77,MATCH($A45,$A$12:$A$77,0),MATCH($A45,$E$7:$DN$7,0))</f>
        <v>103617</v>
      </c>
      <c r="C45" s="196">
        <f t="shared" si="11"/>
        <v>130006</v>
      </c>
      <c r="D45" s="196">
        <f t="shared" si="12"/>
        <v>26389</v>
      </c>
      <c r="E45" s="117">
        <v>154</v>
      </c>
      <c r="F45" s="54">
        <v>186</v>
      </c>
      <c r="G45" s="117">
        <v>818</v>
      </c>
      <c r="H45" s="54">
        <v>838</v>
      </c>
      <c r="I45" s="117">
        <v>6036</v>
      </c>
      <c r="J45" s="54">
        <v>1689</v>
      </c>
      <c r="K45" s="117">
        <v>334</v>
      </c>
      <c r="L45" s="54">
        <v>319</v>
      </c>
      <c r="M45" s="117">
        <v>56135</v>
      </c>
      <c r="N45" s="54">
        <v>6536</v>
      </c>
      <c r="O45" s="52" t="s">
        <v>28</v>
      </c>
      <c r="P45" s="117">
        <v>2054</v>
      </c>
      <c r="Q45" s="54">
        <v>1563</v>
      </c>
      <c r="R45" s="117">
        <v>631</v>
      </c>
      <c r="S45" s="54">
        <v>646</v>
      </c>
      <c r="T45" s="117">
        <v>87</v>
      </c>
      <c r="U45" s="54">
        <v>155</v>
      </c>
      <c r="V45" s="117">
        <v>752</v>
      </c>
      <c r="W45" s="54">
        <v>600</v>
      </c>
      <c r="X45" s="117">
        <v>3846</v>
      </c>
      <c r="Y45" s="54">
        <v>1813</v>
      </c>
      <c r="Z45" s="52" t="s">
        <v>28</v>
      </c>
      <c r="AA45" s="117">
        <v>1142</v>
      </c>
      <c r="AB45" s="54">
        <v>659</v>
      </c>
      <c r="AC45" s="117">
        <v>1674</v>
      </c>
      <c r="AD45" s="54">
        <v>762</v>
      </c>
      <c r="AE45" s="117">
        <v>1478</v>
      </c>
      <c r="AF45" s="54">
        <v>776</v>
      </c>
      <c r="AG45" s="117">
        <v>2593</v>
      </c>
      <c r="AH45" s="54">
        <v>1520</v>
      </c>
      <c r="AI45" s="117">
        <v>1919</v>
      </c>
      <c r="AJ45" s="54">
        <v>1076</v>
      </c>
      <c r="AK45" s="52" t="s">
        <v>28</v>
      </c>
      <c r="AL45" s="117">
        <v>210</v>
      </c>
      <c r="AM45" s="54">
        <v>213</v>
      </c>
      <c r="AN45" s="117">
        <v>499</v>
      </c>
      <c r="AO45" s="54">
        <v>411</v>
      </c>
      <c r="AP45" s="117">
        <v>606</v>
      </c>
      <c r="AQ45" s="54">
        <v>442</v>
      </c>
      <c r="AR45" s="117">
        <v>715</v>
      </c>
      <c r="AS45" s="54">
        <v>748</v>
      </c>
      <c r="AT45" s="117">
        <v>155</v>
      </c>
      <c r="AU45" s="54">
        <v>255</v>
      </c>
      <c r="AV45" s="52" t="s">
        <v>28</v>
      </c>
      <c r="AW45" s="117">
        <v>988</v>
      </c>
      <c r="AX45" s="54">
        <v>1021</v>
      </c>
      <c r="AY45" s="117">
        <v>481</v>
      </c>
      <c r="AZ45" s="54">
        <v>529</v>
      </c>
      <c r="BA45" s="117">
        <v>2936</v>
      </c>
      <c r="BB45" s="54">
        <v>1860</v>
      </c>
      <c r="BC45" s="117">
        <v>1858</v>
      </c>
      <c r="BD45" s="54">
        <v>912</v>
      </c>
      <c r="BE45" s="117">
        <v>163</v>
      </c>
      <c r="BF45" s="54">
        <v>159</v>
      </c>
      <c r="BG45" s="52" t="s">
        <v>28</v>
      </c>
      <c r="BH45" s="117">
        <v>358</v>
      </c>
      <c r="BI45" s="54">
        <v>278</v>
      </c>
      <c r="BJ45" s="117">
        <v>1321</v>
      </c>
      <c r="BK45" s="54">
        <v>691</v>
      </c>
      <c r="BL45" s="117">
        <v>287</v>
      </c>
      <c r="BM45" s="54">
        <v>281</v>
      </c>
      <c r="BN45" s="117">
        <v>356296</v>
      </c>
      <c r="BO45" s="54">
        <v>19268</v>
      </c>
      <c r="BP45" s="117">
        <v>220</v>
      </c>
      <c r="BQ45" s="54">
        <v>257</v>
      </c>
      <c r="BR45" s="52" t="s">
        <v>28</v>
      </c>
      <c r="BS45" s="117">
        <v>1052</v>
      </c>
      <c r="BT45" s="54">
        <v>969</v>
      </c>
      <c r="BU45" s="117">
        <v>1484</v>
      </c>
      <c r="BV45" s="54">
        <v>705</v>
      </c>
      <c r="BW45" s="117">
        <v>4132</v>
      </c>
      <c r="BX45" s="54">
        <v>1550</v>
      </c>
      <c r="BY45" s="117">
        <v>1563</v>
      </c>
      <c r="BZ45" s="54">
        <v>910</v>
      </c>
      <c r="CA45" s="117">
        <v>148</v>
      </c>
      <c r="CB45" s="54">
        <v>168</v>
      </c>
      <c r="CC45" s="52" t="s">
        <v>28</v>
      </c>
      <c r="CD45" s="117">
        <v>4286</v>
      </c>
      <c r="CE45" s="54">
        <v>1895</v>
      </c>
      <c r="CF45" s="117">
        <v>487</v>
      </c>
      <c r="CG45" s="54">
        <v>434</v>
      </c>
      <c r="CH45" s="117">
        <v>3795</v>
      </c>
      <c r="CI45" s="54">
        <v>1570</v>
      </c>
      <c r="CJ45" s="117">
        <v>2624</v>
      </c>
      <c r="CK45" s="54">
        <v>1534</v>
      </c>
      <c r="CL45" s="117">
        <v>49</v>
      </c>
      <c r="CM45" s="54">
        <v>80</v>
      </c>
      <c r="CN45" s="52" t="s">
        <v>28</v>
      </c>
      <c r="CO45" s="117">
        <v>0</v>
      </c>
      <c r="CP45" s="54">
        <v>297</v>
      </c>
      <c r="CQ45" s="117">
        <v>645</v>
      </c>
      <c r="CR45" s="54">
        <v>507</v>
      </c>
      <c r="CS45" s="117">
        <v>67</v>
      </c>
      <c r="CT45" s="54">
        <v>110</v>
      </c>
      <c r="CU45" s="117">
        <v>401</v>
      </c>
      <c r="CV45" s="54">
        <v>459</v>
      </c>
      <c r="CW45" s="117">
        <v>6054</v>
      </c>
      <c r="CX45" s="54">
        <v>1953</v>
      </c>
      <c r="CY45" s="52" t="s">
        <v>28</v>
      </c>
      <c r="CZ45" s="117">
        <v>6720</v>
      </c>
      <c r="DA45" s="54">
        <v>2604</v>
      </c>
      <c r="DB45" s="117">
        <v>85</v>
      </c>
      <c r="DC45" s="54">
        <v>140</v>
      </c>
      <c r="DD45" s="117">
        <v>704</v>
      </c>
      <c r="DE45" s="54">
        <v>515</v>
      </c>
      <c r="DF45" s="117">
        <v>3659</v>
      </c>
      <c r="DG45" s="54">
        <v>1230</v>
      </c>
      <c r="DH45" s="117">
        <v>0</v>
      </c>
      <c r="DI45" s="54">
        <v>297</v>
      </c>
      <c r="DJ45" s="52" t="s">
        <v>28</v>
      </c>
      <c r="DK45" s="117">
        <v>1438</v>
      </c>
      <c r="DL45" s="54">
        <v>787</v>
      </c>
      <c r="DM45" s="117">
        <v>163</v>
      </c>
      <c r="DN45" s="54">
        <v>270</v>
      </c>
    </row>
    <row r="46" spans="1:118" x14ac:dyDescent="0.2">
      <c r="A46" s="52" t="s">
        <v>29</v>
      </c>
      <c r="B46" s="196">
        <f>INDEX($10:$10,1,MATCH($A46,$7:$7,0))-INDEX($E$12:$DN$77,MATCH($A46,$A$12:$A$77,0),MATCH($A46,$E$7:$DN$7,0))</f>
        <v>46984</v>
      </c>
      <c r="C46" s="196">
        <f t="shared" si="11"/>
        <v>47185</v>
      </c>
      <c r="D46" s="196">
        <f t="shared" si="12"/>
        <v>201</v>
      </c>
      <c r="E46" s="117">
        <v>27</v>
      </c>
      <c r="F46" s="54">
        <v>46</v>
      </c>
      <c r="G46" s="117">
        <v>783</v>
      </c>
      <c r="H46" s="54">
        <v>837</v>
      </c>
      <c r="I46" s="117">
        <v>394</v>
      </c>
      <c r="J46" s="54">
        <v>327</v>
      </c>
      <c r="K46" s="117">
        <v>0</v>
      </c>
      <c r="L46" s="54">
        <v>253</v>
      </c>
      <c r="M46" s="117">
        <v>1366</v>
      </c>
      <c r="N46" s="54">
        <v>688</v>
      </c>
      <c r="O46" s="52" t="s">
        <v>29</v>
      </c>
      <c r="P46" s="117">
        <v>27</v>
      </c>
      <c r="Q46" s="54">
        <v>48</v>
      </c>
      <c r="R46" s="117">
        <v>1277</v>
      </c>
      <c r="S46" s="54">
        <v>1056</v>
      </c>
      <c r="T46" s="117">
        <v>0</v>
      </c>
      <c r="U46" s="54">
        <v>253</v>
      </c>
      <c r="V46" s="117">
        <v>0</v>
      </c>
      <c r="W46" s="54">
        <v>253</v>
      </c>
      <c r="X46" s="117">
        <v>1225</v>
      </c>
      <c r="Y46" s="54">
        <v>687</v>
      </c>
      <c r="Z46" s="52" t="s">
        <v>29</v>
      </c>
      <c r="AA46" s="117">
        <v>1010</v>
      </c>
      <c r="AB46" s="54">
        <v>836</v>
      </c>
      <c r="AC46" s="117">
        <v>310</v>
      </c>
      <c r="AD46" s="54">
        <v>434</v>
      </c>
      <c r="AE46" s="117">
        <v>0</v>
      </c>
      <c r="AF46" s="54">
        <v>253</v>
      </c>
      <c r="AG46" s="117">
        <v>461</v>
      </c>
      <c r="AH46" s="54">
        <v>418</v>
      </c>
      <c r="AI46" s="117">
        <v>233</v>
      </c>
      <c r="AJ46" s="54">
        <v>336</v>
      </c>
      <c r="AK46" s="52" t="s">
        <v>29</v>
      </c>
      <c r="AL46" s="117">
        <v>0</v>
      </c>
      <c r="AM46" s="54">
        <v>253</v>
      </c>
      <c r="AN46" s="117">
        <v>362</v>
      </c>
      <c r="AO46" s="54">
        <v>580</v>
      </c>
      <c r="AP46" s="117">
        <v>255</v>
      </c>
      <c r="AQ46" s="54">
        <v>384</v>
      </c>
      <c r="AR46" s="117">
        <v>182</v>
      </c>
      <c r="AS46" s="54">
        <v>300</v>
      </c>
      <c r="AT46" s="117">
        <v>3732</v>
      </c>
      <c r="AU46" s="54">
        <v>1821</v>
      </c>
      <c r="AV46" s="52" t="s">
        <v>29</v>
      </c>
      <c r="AW46" s="117">
        <v>177</v>
      </c>
      <c r="AX46" s="54">
        <v>185</v>
      </c>
      <c r="AY46" s="117">
        <v>17908</v>
      </c>
      <c r="AZ46" s="54">
        <v>3690</v>
      </c>
      <c r="BA46" s="117">
        <v>55</v>
      </c>
      <c r="BB46" s="54">
        <v>88</v>
      </c>
      <c r="BC46" s="117">
        <v>42</v>
      </c>
      <c r="BD46" s="54">
        <v>70</v>
      </c>
      <c r="BE46" s="117">
        <v>0</v>
      </c>
      <c r="BF46" s="54">
        <v>253</v>
      </c>
      <c r="BG46" s="52" t="s">
        <v>29</v>
      </c>
      <c r="BH46" s="117">
        <v>312</v>
      </c>
      <c r="BI46" s="54">
        <v>401</v>
      </c>
      <c r="BJ46" s="117">
        <v>1052</v>
      </c>
      <c r="BK46" s="54">
        <v>986</v>
      </c>
      <c r="BL46" s="117">
        <v>0</v>
      </c>
      <c r="BM46" s="54">
        <v>253</v>
      </c>
      <c r="BN46" s="117">
        <v>0</v>
      </c>
      <c r="BO46" s="54">
        <v>253</v>
      </c>
      <c r="BP46" s="117">
        <v>119129</v>
      </c>
      <c r="BQ46" s="54">
        <v>8699</v>
      </c>
      <c r="BR46" s="52" t="s">
        <v>29</v>
      </c>
      <c r="BS46" s="117">
        <v>1299</v>
      </c>
      <c r="BT46" s="54">
        <v>1311</v>
      </c>
      <c r="BU46" s="117">
        <v>740</v>
      </c>
      <c r="BV46" s="54">
        <v>788</v>
      </c>
      <c r="BW46" s="117">
        <v>1822</v>
      </c>
      <c r="BX46" s="54">
        <v>767</v>
      </c>
      <c r="BY46" s="117">
        <v>308</v>
      </c>
      <c r="BZ46" s="54">
        <v>369</v>
      </c>
      <c r="CA46" s="117">
        <v>0</v>
      </c>
      <c r="CB46" s="54">
        <v>253</v>
      </c>
      <c r="CC46" s="52" t="s">
        <v>29</v>
      </c>
      <c r="CD46" s="117">
        <v>869</v>
      </c>
      <c r="CE46" s="54">
        <v>973</v>
      </c>
      <c r="CF46" s="117">
        <v>140</v>
      </c>
      <c r="CG46" s="54">
        <v>164</v>
      </c>
      <c r="CH46" s="117">
        <v>407</v>
      </c>
      <c r="CI46" s="54">
        <v>467</v>
      </c>
      <c r="CJ46" s="117">
        <v>209</v>
      </c>
      <c r="CK46" s="54">
        <v>216</v>
      </c>
      <c r="CL46" s="117">
        <v>0</v>
      </c>
      <c r="CM46" s="54">
        <v>253</v>
      </c>
      <c r="CN46" s="52" t="s">
        <v>29</v>
      </c>
      <c r="CO46" s="117">
        <v>503</v>
      </c>
      <c r="CP46" s="54">
        <v>473</v>
      </c>
      <c r="CQ46" s="117">
        <v>1212</v>
      </c>
      <c r="CR46" s="54">
        <v>1383</v>
      </c>
      <c r="CS46" s="117">
        <v>0</v>
      </c>
      <c r="CT46" s="54">
        <v>253</v>
      </c>
      <c r="CU46" s="117">
        <v>27</v>
      </c>
      <c r="CV46" s="54">
        <v>45</v>
      </c>
      <c r="CW46" s="117">
        <v>1552</v>
      </c>
      <c r="CX46" s="54">
        <v>1309</v>
      </c>
      <c r="CY46" s="52" t="s">
        <v>29</v>
      </c>
      <c r="CZ46" s="117">
        <v>272</v>
      </c>
      <c r="DA46" s="54">
        <v>430</v>
      </c>
      <c r="DB46" s="117">
        <v>4572</v>
      </c>
      <c r="DC46" s="54">
        <v>2943</v>
      </c>
      <c r="DD46" s="117">
        <v>1526</v>
      </c>
      <c r="DE46" s="54">
        <v>1048</v>
      </c>
      <c r="DF46" s="117">
        <v>253</v>
      </c>
      <c r="DG46" s="54">
        <v>338</v>
      </c>
      <c r="DH46" s="117">
        <v>0</v>
      </c>
      <c r="DI46" s="54">
        <v>253</v>
      </c>
      <c r="DJ46" s="52" t="s">
        <v>29</v>
      </c>
      <c r="DK46" s="117">
        <v>108</v>
      </c>
      <c r="DL46" s="54">
        <v>129</v>
      </c>
      <c r="DM46" s="117">
        <v>176</v>
      </c>
      <c r="DN46" s="54">
        <v>278</v>
      </c>
    </row>
    <row r="47" spans="1:118" ht="13.5" thickBot="1" x14ac:dyDescent="0.25">
      <c r="A47" s="52"/>
      <c r="B47" s="52"/>
      <c r="C47" s="52"/>
      <c r="D47" s="52"/>
      <c r="E47" s="117"/>
      <c r="F47" s="50"/>
      <c r="G47" s="117"/>
      <c r="H47" s="50"/>
      <c r="I47" s="117"/>
      <c r="J47" s="50"/>
      <c r="K47" s="117"/>
      <c r="L47" s="50"/>
      <c r="M47" s="117"/>
      <c r="N47" s="50"/>
      <c r="O47" s="52"/>
      <c r="P47" s="117"/>
      <c r="Q47" s="50"/>
      <c r="R47" s="117"/>
      <c r="S47" s="50"/>
      <c r="T47" s="117"/>
      <c r="U47" s="50"/>
      <c r="V47" s="117"/>
      <c r="W47" s="50"/>
      <c r="X47" s="117"/>
      <c r="Y47" s="50"/>
      <c r="Z47" s="52"/>
      <c r="AA47" s="117"/>
      <c r="AB47" s="50"/>
      <c r="AC47" s="117"/>
      <c r="AD47" s="50"/>
      <c r="AE47" s="117"/>
      <c r="AF47" s="50"/>
      <c r="AG47" s="117"/>
      <c r="AH47" s="50"/>
      <c r="AI47" s="117"/>
      <c r="AJ47" s="50"/>
      <c r="AK47" s="52"/>
      <c r="AL47" s="117"/>
      <c r="AM47" s="50"/>
      <c r="AN47" s="117"/>
      <c r="AO47" s="50"/>
      <c r="AP47" s="117"/>
      <c r="AQ47" s="50"/>
      <c r="AR47" s="117"/>
      <c r="AS47" s="50"/>
      <c r="AT47" s="117"/>
      <c r="AU47" s="50"/>
      <c r="AV47" s="52"/>
      <c r="AW47" s="117"/>
      <c r="AX47" s="50"/>
      <c r="AY47" s="117"/>
      <c r="AZ47" s="50"/>
      <c r="BA47" s="117"/>
      <c r="BB47" s="50"/>
      <c r="BC47" s="117"/>
      <c r="BD47" s="50"/>
      <c r="BE47" s="117"/>
      <c r="BF47" s="50"/>
      <c r="BG47" s="52"/>
      <c r="BH47" s="117"/>
      <c r="BI47" s="50"/>
      <c r="BJ47" s="117"/>
      <c r="BK47" s="50"/>
      <c r="BL47" s="117"/>
      <c r="BM47" s="50"/>
      <c r="BN47" s="117"/>
      <c r="BO47" s="50"/>
      <c r="BP47" s="117"/>
      <c r="BQ47" s="50"/>
      <c r="BR47" s="52"/>
      <c r="BS47" s="117"/>
      <c r="BT47" s="50"/>
      <c r="BU47" s="117"/>
      <c r="BV47" s="50"/>
      <c r="BW47" s="117"/>
      <c r="BX47" s="50"/>
      <c r="BY47" s="117"/>
      <c r="BZ47" s="50"/>
      <c r="CA47" s="117"/>
      <c r="CB47" s="50"/>
      <c r="CC47" s="52"/>
      <c r="CD47" s="117"/>
      <c r="CE47" s="50"/>
      <c r="CF47" s="117"/>
      <c r="CG47" s="50"/>
      <c r="CH47" s="117"/>
      <c r="CI47" s="50"/>
      <c r="CJ47" s="117"/>
      <c r="CK47" s="50"/>
      <c r="CL47" s="117"/>
      <c r="CM47" s="50"/>
      <c r="CN47" s="52"/>
      <c r="CO47" s="117"/>
      <c r="CP47" s="50"/>
      <c r="CQ47" s="117"/>
      <c r="CR47" s="50"/>
      <c r="CS47" s="117"/>
      <c r="CT47" s="50"/>
      <c r="CU47" s="117"/>
      <c r="CV47" s="50"/>
      <c r="CW47" s="117"/>
      <c r="CX47" s="50"/>
      <c r="CY47" s="52"/>
      <c r="CZ47" s="117"/>
      <c r="DA47" s="50"/>
      <c r="DB47" s="117"/>
      <c r="DC47" s="50"/>
      <c r="DD47" s="117"/>
      <c r="DE47" s="50"/>
      <c r="DF47" s="117"/>
      <c r="DG47" s="50"/>
      <c r="DH47" s="117"/>
      <c r="DI47" s="50"/>
      <c r="DJ47" s="52"/>
      <c r="DK47" s="117"/>
      <c r="DL47" s="50"/>
      <c r="DM47" s="117"/>
      <c r="DN47" s="50"/>
    </row>
    <row r="48" spans="1:118" ht="12.75" customHeight="1" thickBot="1" x14ac:dyDescent="0.25">
      <c r="A48" s="163" t="s">
        <v>130</v>
      </c>
      <c r="B48" s="175"/>
      <c r="C48" s="175"/>
      <c r="D48" s="175"/>
      <c r="E48" s="166" t="s">
        <v>131</v>
      </c>
      <c r="F48" s="167"/>
      <c r="G48" s="167"/>
      <c r="H48" s="167"/>
      <c r="I48" s="167"/>
      <c r="J48" s="167"/>
      <c r="K48" s="167"/>
      <c r="L48" s="167"/>
      <c r="M48" s="167"/>
      <c r="N48" s="168"/>
      <c r="O48" s="163" t="s">
        <v>130</v>
      </c>
      <c r="P48" s="166" t="s">
        <v>131</v>
      </c>
      <c r="Q48" s="167"/>
      <c r="R48" s="167"/>
      <c r="S48" s="167"/>
      <c r="T48" s="167"/>
      <c r="U48" s="167"/>
      <c r="V48" s="167"/>
      <c r="W48" s="167"/>
      <c r="X48" s="167"/>
      <c r="Y48" s="168"/>
      <c r="Z48" s="163" t="s">
        <v>130</v>
      </c>
      <c r="AA48" s="166" t="s">
        <v>131</v>
      </c>
      <c r="AB48" s="167"/>
      <c r="AC48" s="167"/>
      <c r="AD48" s="167"/>
      <c r="AE48" s="167"/>
      <c r="AF48" s="167"/>
      <c r="AG48" s="167"/>
      <c r="AH48" s="167"/>
      <c r="AI48" s="167"/>
      <c r="AJ48" s="168"/>
      <c r="AK48" s="163" t="s">
        <v>130</v>
      </c>
      <c r="AL48" s="166" t="s">
        <v>131</v>
      </c>
      <c r="AM48" s="167"/>
      <c r="AN48" s="167"/>
      <c r="AO48" s="167"/>
      <c r="AP48" s="167"/>
      <c r="AQ48" s="167"/>
      <c r="AR48" s="167"/>
      <c r="AS48" s="167"/>
      <c r="AT48" s="167"/>
      <c r="AU48" s="168"/>
      <c r="AV48" s="163" t="s">
        <v>130</v>
      </c>
      <c r="AW48" s="166" t="s">
        <v>131</v>
      </c>
      <c r="AX48" s="167"/>
      <c r="AY48" s="167"/>
      <c r="AZ48" s="167"/>
      <c r="BA48" s="167"/>
      <c r="BB48" s="167"/>
      <c r="BC48" s="167"/>
      <c r="BD48" s="167"/>
      <c r="BE48" s="167"/>
      <c r="BF48" s="168"/>
      <c r="BG48" s="163" t="s">
        <v>130</v>
      </c>
      <c r="BH48" s="166" t="s">
        <v>131</v>
      </c>
      <c r="BI48" s="167"/>
      <c r="BJ48" s="167"/>
      <c r="BK48" s="167"/>
      <c r="BL48" s="167"/>
      <c r="BM48" s="167"/>
      <c r="BN48" s="167"/>
      <c r="BO48" s="167"/>
      <c r="BP48" s="167"/>
      <c r="BQ48" s="168"/>
      <c r="BR48" s="163" t="s">
        <v>130</v>
      </c>
      <c r="BS48" s="166" t="s">
        <v>131</v>
      </c>
      <c r="BT48" s="167"/>
      <c r="BU48" s="167"/>
      <c r="BV48" s="167"/>
      <c r="BW48" s="167"/>
      <c r="BX48" s="167"/>
      <c r="BY48" s="167"/>
      <c r="BZ48" s="167"/>
      <c r="CA48" s="167"/>
      <c r="CB48" s="168"/>
      <c r="CC48" s="163" t="s">
        <v>130</v>
      </c>
      <c r="CD48" s="166" t="s">
        <v>131</v>
      </c>
      <c r="CE48" s="167"/>
      <c r="CF48" s="167"/>
      <c r="CG48" s="167"/>
      <c r="CH48" s="167"/>
      <c r="CI48" s="167"/>
      <c r="CJ48" s="167"/>
      <c r="CK48" s="167"/>
      <c r="CL48" s="167"/>
      <c r="CM48" s="168"/>
      <c r="CN48" s="163" t="s">
        <v>130</v>
      </c>
      <c r="CO48" s="166" t="s">
        <v>131</v>
      </c>
      <c r="CP48" s="167"/>
      <c r="CQ48" s="167"/>
      <c r="CR48" s="167"/>
      <c r="CS48" s="167"/>
      <c r="CT48" s="167"/>
      <c r="CU48" s="167"/>
      <c r="CV48" s="167"/>
      <c r="CW48" s="167"/>
      <c r="CX48" s="168"/>
      <c r="CY48" s="163" t="s">
        <v>130</v>
      </c>
      <c r="CZ48" s="166" t="s">
        <v>131</v>
      </c>
      <c r="DA48" s="167"/>
      <c r="DB48" s="167"/>
      <c r="DC48" s="167"/>
      <c r="DD48" s="167"/>
      <c r="DE48" s="167"/>
      <c r="DF48" s="167"/>
      <c r="DG48" s="167"/>
      <c r="DH48" s="167"/>
      <c r="DI48" s="168"/>
      <c r="DJ48" s="163" t="s">
        <v>130</v>
      </c>
      <c r="DK48" s="166" t="s">
        <v>131</v>
      </c>
      <c r="DL48" s="167"/>
      <c r="DM48" s="167"/>
      <c r="DN48" s="168"/>
    </row>
    <row r="49" spans="1:118" s="85" customFormat="1" ht="12.75" customHeight="1" x14ac:dyDescent="0.2">
      <c r="A49" s="164"/>
      <c r="B49" s="176"/>
      <c r="C49" s="176"/>
      <c r="D49" s="176"/>
      <c r="E49" s="162" t="s">
        <v>0</v>
      </c>
      <c r="F49" s="161"/>
      <c r="G49" s="160" t="s">
        <v>1</v>
      </c>
      <c r="H49" s="161"/>
      <c r="I49" s="160" t="s">
        <v>2</v>
      </c>
      <c r="J49" s="161"/>
      <c r="K49" s="160" t="s">
        <v>3</v>
      </c>
      <c r="L49" s="161"/>
      <c r="M49" s="160" t="s">
        <v>4</v>
      </c>
      <c r="N49" s="161"/>
      <c r="O49" s="164"/>
      <c r="P49" s="160" t="s">
        <v>5</v>
      </c>
      <c r="Q49" s="161"/>
      <c r="R49" s="160" t="s">
        <v>6</v>
      </c>
      <c r="S49" s="161"/>
      <c r="T49" s="160" t="s">
        <v>7</v>
      </c>
      <c r="U49" s="161"/>
      <c r="V49" s="160" t="s">
        <v>8</v>
      </c>
      <c r="W49" s="161"/>
      <c r="X49" s="160" t="s">
        <v>9</v>
      </c>
      <c r="Y49" s="161"/>
      <c r="Z49" s="164"/>
      <c r="AA49" s="160" t="s">
        <v>10</v>
      </c>
      <c r="AB49" s="161"/>
      <c r="AC49" s="160" t="s">
        <v>11</v>
      </c>
      <c r="AD49" s="161"/>
      <c r="AE49" s="160" t="s">
        <v>12</v>
      </c>
      <c r="AF49" s="161"/>
      <c r="AG49" s="160" t="s">
        <v>13</v>
      </c>
      <c r="AH49" s="161"/>
      <c r="AI49" s="160" t="s">
        <v>14</v>
      </c>
      <c r="AJ49" s="161"/>
      <c r="AK49" s="164"/>
      <c r="AL49" s="160" t="s">
        <v>15</v>
      </c>
      <c r="AM49" s="161"/>
      <c r="AN49" s="160" t="s">
        <v>16</v>
      </c>
      <c r="AO49" s="161"/>
      <c r="AP49" s="160" t="s">
        <v>17</v>
      </c>
      <c r="AQ49" s="161"/>
      <c r="AR49" s="160" t="s">
        <v>18</v>
      </c>
      <c r="AS49" s="161"/>
      <c r="AT49" s="160" t="s">
        <v>19</v>
      </c>
      <c r="AU49" s="161"/>
      <c r="AV49" s="164"/>
      <c r="AW49" s="160" t="s">
        <v>20</v>
      </c>
      <c r="AX49" s="161"/>
      <c r="AY49" s="160" t="s">
        <v>21</v>
      </c>
      <c r="AZ49" s="161"/>
      <c r="BA49" s="160" t="s">
        <v>22</v>
      </c>
      <c r="BB49" s="161"/>
      <c r="BC49" s="160" t="s">
        <v>23</v>
      </c>
      <c r="BD49" s="161"/>
      <c r="BE49" s="160" t="s">
        <v>24</v>
      </c>
      <c r="BF49" s="161"/>
      <c r="BG49" s="164"/>
      <c r="BH49" s="160" t="s">
        <v>25</v>
      </c>
      <c r="BI49" s="161"/>
      <c r="BJ49" s="160" t="s">
        <v>26</v>
      </c>
      <c r="BK49" s="161"/>
      <c r="BL49" s="160" t="s">
        <v>27</v>
      </c>
      <c r="BM49" s="161"/>
      <c r="BN49" s="160" t="s">
        <v>28</v>
      </c>
      <c r="BO49" s="161"/>
      <c r="BP49" s="160" t="s">
        <v>29</v>
      </c>
      <c r="BQ49" s="161"/>
      <c r="BR49" s="164"/>
      <c r="BS49" s="160" t="s">
        <v>30</v>
      </c>
      <c r="BT49" s="161"/>
      <c r="BU49" s="160" t="s">
        <v>31</v>
      </c>
      <c r="BV49" s="161"/>
      <c r="BW49" s="160" t="s">
        <v>32</v>
      </c>
      <c r="BX49" s="161"/>
      <c r="BY49" s="160" t="s">
        <v>33</v>
      </c>
      <c r="BZ49" s="161"/>
      <c r="CA49" s="160" t="s">
        <v>34</v>
      </c>
      <c r="CB49" s="161"/>
      <c r="CC49" s="164"/>
      <c r="CD49" s="160" t="s">
        <v>35</v>
      </c>
      <c r="CE49" s="161"/>
      <c r="CF49" s="160" t="s">
        <v>36</v>
      </c>
      <c r="CG49" s="161"/>
      <c r="CH49" s="160" t="s">
        <v>37</v>
      </c>
      <c r="CI49" s="161"/>
      <c r="CJ49" s="160" t="s">
        <v>38</v>
      </c>
      <c r="CK49" s="161"/>
      <c r="CL49" s="160" t="s">
        <v>39</v>
      </c>
      <c r="CM49" s="161"/>
      <c r="CN49" s="164"/>
      <c r="CO49" s="160" t="s">
        <v>40</v>
      </c>
      <c r="CP49" s="161"/>
      <c r="CQ49" s="160" t="s">
        <v>41</v>
      </c>
      <c r="CR49" s="161"/>
      <c r="CS49" s="160" t="s">
        <v>42</v>
      </c>
      <c r="CT49" s="161"/>
      <c r="CU49" s="160" t="s">
        <v>43</v>
      </c>
      <c r="CV49" s="161"/>
      <c r="CW49" s="160" t="s">
        <v>44</v>
      </c>
      <c r="CX49" s="161"/>
      <c r="CY49" s="164"/>
      <c r="CZ49" s="160" t="s">
        <v>45</v>
      </c>
      <c r="DA49" s="161"/>
      <c r="DB49" s="160" t="s">
        <v>46</v>
      </c>
      <c r="DC49" s="161"/>
      <c r="DD49" s="160" t="s">
        <v>47</v>
      </c>
      <c r="DE49" s="161"/>
      <c r="DF49" s="160" t="s">
        <v>48</v>
      </c>
      <c r="DG49" s="161"/>
      <c r="DH49" s="160" t="s">
        <v>49</v>
      </c>
      <c r="DI49" s="161"/>
      <c r="DJ49" s="164"/>
      <c r="DK49" s="160" t="s">
        <v>50</v>
      </c>
      <c r="DL49" s="161"/>
      <c r="DM49" s="160" t="s">
        <v>51</v>
      </c>
      <c r="DN49" s="161"/>
    </row>
    <row r="50" spans="1:118" s="85" customFormat="1" x14ac:dyDescent="0.2">
      <c r="A50" s="165"/>
      <c r="B50" s="177"/>
      <c r="C50" s="177"/>
      <c r="D50" s="177"/>
      <c r="E50" s="114" t="s">
        <v>52</v>
      </c>
      <c r="F50" s="4" t="s">
        <v>53</v>
      </c>
      <c r="G50" s="115" t="s">
        <v>52</v>
      </c>
      <c r="H50" s="4" t="s">
        <v>53</v>
      </c>
      <c r="I50" s="115" t="s">
        <v>52</v>
      </c>
      <c r="J50" s="4" t="s">
        <v>53</v>
      </c>
      <c r="K50" s="115" t="s">
        <v>52</v>
      </c>
      <c r="L50" s="4" t="s">
        <v>53</v>
      </c>
      <c r="M50" s="115" t="s">
        <v>52</v>
      </c>
      <c r="N50" s="4" t="s">
        <v>53</v>
      </c>
      <c r="O50" s="165"/>
      <c r="P50" s="115" t="s">
        <v>52</v>
      </c>
      <c r="Q50" s="4" t="s">
        <v>53</v>
      </c>
      <c r="R50" s="115" t="s">
        <v>52</v>
      </c>
      <c r="S50" s="4" t="s">
        <v>53</v>
      </c>
      <c r="T50" s="115" t="s">
        <v>52</v>
      </c>
      <c r="U50" s="4" t="s">
        <v>53</v>
      </c>
      <c r="V50" s="115" t="s">
        <v>52</v>
      </c>
      <c r="W50" s="4" t="s">
        <v>53</v>
      </c>
      <c r="X50" s="115" t="s">
        <v>52</v>
      </c>
      <c r="Y50" s="4" t="s">
        <v>53</v>
      </c>
      <c r="Z50" s="165"/>
      <c r="AA50" s="115" t="s">
        <v>52</v>
      </c>
      <c r="AB50" s="4" t="s">
        <v>53</v>
      </c>
      <c r="AC50" s="115" t="s">
        <v>52</v>
      </c>
      <c r="AD50" s="4" t="s">
        <v>53</v>
      </c>
      <c r="AE50" s="115" t="s">
        <v>52</v>
      </c>
      <c r="AF50" s="4" t="s">
        <v>53</v>
      </c>
      <c r="AG50" s="115" t="s">
        <v>52</v>
      </c>
      <c r="AH50" s="4" t="s">
        <v>53</v>
      </c>
      <c r="AI50" s="115" t="s">
        <v>52</v>
      </c>
      <c r="AJ50" s="4" t="s">
        <v>53</v>
      </c>
      <c r="AK50" s="165"/>
      <c r="AL50" s="115" t="s">
        <v>52</v>
      </c>
      <c r="AM50" s="4" t="s">
        <v>53</v>
      </c>
      <c r="AN50" s="115" t="s">
        <v>52</v>
      </c>
      <c r="AO50" s="4" t="s">
        <v>53</v>
      </c>
      <c r="AP50" s="115" t="s">
        <v>52</v>
      </c>
      <c r="AQ50" s="4" t="s">
        <v>53</v>
      </c>
      <c r="AR50" s="115" t="s">
        <v>52</v>
      </c>
      <c r="AS50" s="4" t="s">
        <v>53</v>
      </c>
      <c r="AT50" s="115" t="s">
        <v>52</v>
      </c>
      <c r="AU50" s="4" t="s">
        <v>53</v>
      </c>
      <c r="AV50" s="165"/>
      <c r="AW50" s="115" t="s">
        <v>52</v>
      </c>
      <c r="AX50" s="4" t="s">
        <v>53</v>
      </c>
      <c r="AY50" s="115" t="s">
        <v>52</v>
      </c>
      <c r="AZ50" s="4" t="s">
        <v>53</v>
      </c>
      <c r="BA50" s="115" t="s">
        <v>52</v>
      </c>
      <c r="BB50" s="4" t="s">
        <v>53</v>
      </c>
      <c r="BC50" s="115" t="s">
        <v>52</v>
      </c>
      <c r="BD50" s="4" t="s">
        <v>53</v>
      </c>
      <c r="BE50" s="115" t="s">
        <v>52</v>
      </c>
      <c r="BF50" s="4" t="s">
        <v>53</v>
      </c>
      <c r="BG50" s="165"/>
      <c r="BH50" s="115" t="s">
        <v>52</v>
      </c>
      <c r="BI50" s="4" t="s">
        <v>53</v>
      </c>
      <c r="BJ50" s="115" t="s">
        <v>52</v>
      </c>
      <c r="BK50" s="4" t="s">
        <v>53</v>
      </c>
      <c r="BL50" s="115" t="s">
        <v>52</v>
      </c>
      <c r="BM50" s="4" t="s">
        <v>53</v>
      </c>
      <c r="BN50" s="115" t="s">
        <v>52</v>
      </c>
      <c r="BO50" s="4" t="s">
        <v>53</v>
      </c>
      <c r="BP50" s="115" t="s">
        <v>52</v>
      </c>
      <c r="BQ50" s="4" t="s">
        <v>53</v>
      </c>
      <c r="BR50" s="165"/>
      <c r="BS50" s="115" t="s">
        <v>52</v>
      </c>
      <c r="BT50" s="4" t="s">
        <v>53</v>
      </c>
      <c r="BU50" s="115" t="s">
        <v>52</v>
      </c>
      <c r="BV50" s="4" t="s">
        <v>53</v>
      </c>
      <c r="BW50" s="115" t="s">
        <v>52</v>
      </c>
      <c r="BX50" s="4" t="s">
        <v>53</v>
      </c>
      <c r="BY50" s="115" t="s">
        <v>52</v>
      </c>
      <c r="BZ50" s="4" t="s">
        <v>53</v>
      </c>
      <c r="CA50" s="115" t="s">
        <v>52</v>
      </c>
      <c r="CB50" s="4" t="s">
        <v>53</v>
      </c>
      <c r="CC50" s="165"/>
      <c r="CD50" s="115" t="s">
        <v>52</v>
      </c>
      <c r="CE50" s="4" t="s">
        <v>53</v>
      </c>
      <c r="CF50" s="115" t="s">
        <v>52</v>
      </c>
      <c r="CG50" s="4" t="s">
        <v>53</v>
      </c>
      <c r="CH50" s="115" t="s">
        <v>52</v>
      </c>
      <c r="CI50" s="4" t="s">
        <v>53</v>
      </c>
      <c r="CJ50" s="115" t="s">
        <v>52</v>
      </c>
      <c r="CK50" s="4" t="s">
        <v>53</v>
      </c>
      <c r="CL50" s="115" t="s">
        <v>52</v>
      </c>
      <c r="CM50" s="4" t="s">
        <v>53</v>
      </c>
      <c r="CN50" s="165"/>
      <c r="CO50" s="115" t="s">
        <v>52</v>
      </c>
      <c r="CP50" s="4" t="s">
        <v>53</v>
      </c>
      <c r="CQ50" s="115" t="s">
        <v>52</v>
      </c>
      <c r="CR50" s="4" t="s">
        <v>53</v>
      </c>
      <c r="CS50" s="115" t="s">
        <v>52</v>
      </c>
      <c r="CT50" s="4" t="s">
        <v>53</v>
      </c>
      <c r="CU50" s="115" t="s">
        <v>52</v>
      </c>
      <c r="CV50" s="4" t="s">
        <v>53</v>
      </c>
      <c r="CW50" s="115" t="s">
        <v>52</v>
      </c>
      <c r="CX50" s="4" t="s">
        <v>53</v>
      </c>
      <c r="CY50" s="165"/>
      <c r="CZ50" s="115" t="s">
        <v>52</v>
      </c>
      <c r="DA50" s="4" t="s">
        <v>53</v>
      </c>
      <c r="DB50" s="115" t="s">
        <v>52</v>
      </c>
      <c r="DC50" s="4" t="s">
        <v>53</v>
      </c>
      <c r="DD50" s="115" t="s">
        <v>52</v>
      </c>
      <c r="DE50" s="4" t="s">
        <v>53</v>
      </c>
      <c r="DF50" s="115" t="s">
        <v>52</v>
      </c>
      <c r="DG50" s="4" t="s">
        <v>53</v>
      </c>
      <c r="DH50" s="115" t="s">
        <v>52</v>
      </c>
      <c r="DI50" s="4" t="s">
        <v>53</v>
      </c>
      <c r="DJ50" s="165"/>
      <c r="DK50" s="115" t="s">
        <v>52</v>
      </c>
      <c r="DL50" s="4" t="s">
        <v>53</v>
      </c>
      <c r="DM50" s="115" t="s">
        <v>52</v>
      </c>
      <c r="DN50" s="4" t="s">
        <v>53</v>
      </c>
    </row>
    <row r="51" spans="1:118" s="85" customFormat="1" x14ac:dyDescent="0.2">
      <c r="A51" s="58"/>
      <c r="B51" s="176"/>
      <c r="C51" s="176"/>
      <c r="D51" s="176"/>
      <c r="E51" s="174"/>
      <c r="F51" s="11"/>
      <c r="G51" s="120"/>
      <c r="H51" s="11"/>
      <c r="I51" s="120"/>
      <c r="J51" s="11"/>
      <c r="K51" s="120"/>
      <c r="L51" s="11"/>
      <c r="M51" s="120"/>
      <c r="N51" s="11"/>
      <c r="O51" s="49"/>
      <c r="P51" s="120"/>
      <c r="Q51" s="11"/>
      <c r="R51" s="120"/>
      <c r="S51" s="11"/>
      <c r="T51" s="120"/>
      <c r="U51" s="11"/>
      <c r="V51" s="120"/>
      <c r="W51" s="11"/>
      <c r="X51" s="120"/>
      <c r="Y51" s="11"/>
      <c r="Z51" s="49"/>
      <c r="AA51" s="120"/>
      <c r="AB51" s="11"/>
      <c r="AC51" s="120"/>
      <c r="AD51" s="11"/>
      <c r="AE51" s="120"/>
      <c r="AF51" s="11"/>
      <c r="AG51" s="120"/>
      <c r="AH51" s="11"/>
      <c r="AI51" s="120"/>
      <c r="AJ51" s="11"/>
      <c r="AK51" s="49"/>
      <c r="AL51" s="120"/>
      <c r="AM51" s="11"/>
      <c r="AN51" s="120"/>
      <c r="AO51" s="11"/>
      <c r="AP51" s="120"/>
      <c r="AQ51" s="11"/>
      <c r="AR51" s="120"/>
      <c r="AS51" s="11"/>
      <c r="AT51" s="120"/>
      <c r="AU51" s="11"/>
      <c r="AV51" s="49"/>
      <c r="AW51" s="120"/>
      <c r="AX51" s="11"/>
      <c r="AY51" s="120"/>
      <c r="AZ51" s="11"/>
      <c r="BA51" s="120"/>
      <c r="BB51" s="11"/>
      <c r="BC51" s="120"/>
      <c r="BD51" s="11"/>
      <c r="BE51" s="120"/>
      <c r="BF51" s="11"/>
      <c r="BG51" s="49"/>
      <c r="BH51" s="120"/>
      <c r="BI51" s="11"/>
      <c r="BJ51" s="120"/>
      <c r="BK51" s="11"/>
      <c r="BL51" s="120"/>
      <c r="BM51" s="11"/>
      <c r="BN51" s="120"/>
      <c r="BO51" s="11"/>
      <c r="BP51" s="120"/>
      <c r="BQ51" s="11"/>
      <c r="BR51" s="49"/>
      <c r="BS51" s="120"/>
      <c r="BT51" s="11"/>
      <c r="BU51" s="120"/>
      <c r="BV51" s="11"/>
      <c r="BW51" s="120"/>
      <c r="BX51" s="11"/>
      <c r="BY51" s="120"/>
      <c r="BZ51" s="11"/>
      <c r="CA51" s="120"/>
      <c r="CB51" s="11"/>
      <c r="CC51" s="49"/>
      <c r="CD51" s="120"/>
      <c r="CE51" s="11"/>
      <c r="CF51" s="120"/>
      <c r="CG51" s="11"/>
      <c r="CH51" s="120"/>
      <c r="CI51" s="11"/>
      <c r="CJ51" s="120"/>
      <c r="CK51" s="11"/>
      <c r="CL51" s="120"/>
      <c r="CM51" s="11"/>
      <c r="CN51" s="49"/>
      <c r="CO51" s="120"/>
      <c r="CP51" s="11"/>
      <c r="CQ51" s="120"/>
      <c r="CR51" s="11"/>
      <c r="CS51" s="120"/>
      <c r="CT51" s="11"/>
      <c r="CU51" s="120"/>
      <c r="CV51" s="11"/>
      <c r="CW51" s="120"/>
      <c r="CX51" s="11"/>
      <c r="CY51" s="49"/>
      <c r="CZ51" s="120"/>
      <c r="DA51" s="11"/>
      <c r="DB51" s="120"/>
      <c r="DC51" s="11"/>
      <c r="DD51" s="120"/>
      <c r="DE51" s="11"/>
      <c r="DF51" s="120"/>
      <c r="DG51" s="11"/>
      <c r="DH51" s="120"/>
      <c r="DI51" s="11"/>
      <c r="DJ51" s="49"/>
      <c r="DK51" s="120"/>
      <c r="DL51" s="11"/>
      <c r="DM51" s="120"/>
      <c r="DN51" s="11"/>
    </row>
    <row r="52" spans="1:118" x14ac:dyDescent="0.2">
      <c r="A52" s="52" t="s">
        <v>30</v>
      </c>
      <c r="B52" s="196">
        <f>INDEX($10:$10,1,MATCH($A52,$7:$7,0))-INDEX($E$12:$DN$77,MATCH($A52,$A$12:$A$77,0),MATCH($A52,$E$7:$DN$7,0))</f>
        <v>196069</v>
      </c>
      <c r="C52" s="196">
        <f t="shared" ref="C52:C56" si="13">SUM(E52,G52,I52,K52,M52,P52,R52,T52,V52,X52,AA52,AC52,AE52,AG52,AI52,AL52,AN52,AP52,AR52,AT52,AW52,AY52,BA52,BC52,BE52,BH52,BJ52,BL52,BN52,BP52,BS52,BU52,BW52,BY52,CA52,CD52,CF52,CH52,CJ52,CL52,CO52,CQ52,CS52,CU52,CW52,CZ52,DB52,DD52,DF52,DH52,DK52,DM52)-INDEX($E$12:$DN$77,MATCH($A52,$A$12:$A$77,0),MATCH($A52,$E$7:$DN$7,0))</f>
        <v>175101</v>
      </c>
      <c r="D52" s="196">
        <f t="shared" ref="D52:D56" si="14">C52-B52</f>
        <v>-20968</v>
      </c>
      <c r="E52" s="117">
        <v>367</v>
      </c>
      <c r="F52" s="50">
        <v>369</v>
      </c>
      <c r="G52" s="117">
        <v>900</v>
      </c>
      <c r="H52" s="50">
        <v>654</v>
      </c>
      <c r="I52" s="117">
        <v>2018</v>
      </c>
      <c r="J52" s="50">
        <v>1524</v>
      </c>
      <c r="K52" s="117">
        <v>37</v>
      </c>
      <c r="L52" s="50">
        <v>60</v>
      </c>
      <c r="M52" s="117">
        <v>7809</v>
      </c>
      <c r="N52" s="50">
        <v>2558</v>
      </c>
      <c r="O52" s="52" t="s">
        <v>30</v>
      </c>
      <c r="P52" s="117">
        <v>1161</v>
      </c>
      <c r="Q52" s="50">
        <v>705</v>
      </c>
      <c r="R52" s="117">
        <v>4694</v>
      </c>
      <c r="S52" s="50">
        <v>2252</v>
      </c>
      <c r="T52" s="117">
        <v>1300</v>
      </c>
      <c r="U52" s="50">
        <v>740</v>
      </c>
      <c r="V52" s="117">
        <v>801</v>
      </c>
      <c r="W52" s="50">
        <v>619</v>
      </c>
      <c r="X52" s="117">
        <v>14423</v>
      </c>
      <c r="Y52" s="50">
        <v>2588</v>
      </c>
      <c r="Z52" s="52" t="s">
        <v>30</v>
      </c>
      <c r="AA52" s="117">
        <v>3543</v>
      </c>
      <c r="AB52" s="50">
        <v>1502</v>
      </c>
      <c r="AC52" s="117">
        <v>158</v>
      </c>
      <c r="AD52" s="50">
        <v>159</v>
      </c>
      <c r="AE52" s="117">
        <v>44</v>
      </c>
      <c r="AF52" s="50">
        <v>74</v>
      </c>
      <c r="AG52" s="117">
        <v>2890</v>
      </c>
      <c r="AH52" s="50">
        <v>1112</v>
      </c>
      <c r="AI52" s="117">
        <v>558</v>
      </c>
      <c r="AJ52" s="50">
        <v>393</v>
      </c>
      <c r="AK52" s="52" t="s">
        <v>30</v>
      </c>
      <c r="AL52" s="117">
        <v>73</v>
      </c>
      <c r="AM52" s="50">
        <v>118</v>
      </c>
      <c r="AN52" s="117">
        <v>91</v>
      </c>
      <c r="AO52" s="50">
        <v>110</v>
      </c>
      <c r="AP52" s="117">
        <v>813</v>
      </c>
      <c r="AQ52" s="50">
        <v>1000</v>
      </c>
      <c r="AR52" s="117">
        <v>1535</v>
      </c>
      <c r="AS52" s="50">
        <v>852</v>
      </c>
      <c r="AT52" s="117">
        <v>275</v>
      </c>
      <c r="AU52" s="50">
        <v>365</v>
      </c>
      <c r="AV52" s="52" t="s">
        <v>30</v>
      </c>
      <c r="AW52" s="117">
        <v>5583</v>
      </c>
      <c r="AX52" s="50">
        <v>1785</v>
      </c>
      <c r="AY52" s="117">
        <v>4177</v>
      </c>
      <c r="AZ52" s="50">
        <v>980</v>
      </c>
      <c r="BA52" s="117">
        <v>2743</v>
      </c>
      <c r="BB52" s="50">
        <v>1938</v>
      </c>
      <c r="BC52" s="117">
        <v>2334</v>
      </c>
      <c r="BD52" s="50">
        <v>2565</v>
      </c>
      <c r="BE52" s="117">
        <v>461</v>
      </c>
      <c r="BF52" s="50">
        <v>502</v>
      </c>
      <c r="BG52" s="52" t="s">
        <v>30</v>
      </c>
      <c r="BH52" s="117">
        <v>715</v>
      </c>
      <c r="BI52" s="50">
        <v>508</v>
      </c>
      <c r="BJ52" s="117">
        <v>38</v>
      </c>
      <c r="BK52" s="50">
        <v>69</v>
      </c>
      <c r="BL52" s="117">
        <v>0</v>
      </c>
      <c r="BM52" s="50">
        <v>278</v>
      </c>
      <c r="BN52" s="117">
        <v>530</v>
      </c>
      <c r="BO52" s="50">
        <v>568</v>
      </c>
      <c r="BP52" s="117">
        <v>955</v>
      </c>
      <c r="BQ52" s="50">
        <v>663</v>
      </c>
      <c r="BR52" s="52" t="s">
        <v>30</v>
      </c>
      <c r="BS52" s="117">
        <v>750278</v>
      </c>
      <c r="BT52" s="50">
        <v>24504</v>
      </c>
      <c r="BU52" s="117">
        <v>518</v>
      </c>
      <c r="BV52" s="50">
        <v>402</v>
      </c>
      <c r="BW52" s="117">
        <v>62314</v>
      </c>
      <c r="BX52" s="50">
        <v>9666</v>
      </c>
      <c r="BY52" s="117">
        <v>2582</v>
      </c>
      <c r="BZ52" s="50">
        <v>1281</v>
      </c>
      <c r="CA52" s="117">
        <v>139</v>
      </c>
      <c r="CB52" s="50">
        <v>198</v>
      </c>
      <c r="CC52" s="52" t="s">
        <v>30</v>
      </c>
      <c r="CD52" s="117">
        <v>1528</v>
      </c>
      <c r="CE52" s="50">
        <v>676</v>
      </c>
      <c r="CF52" s="117">
        <v>584</v>
      </c>
      <c r="CG52" s="50">
        <v>685</v>
      </c>
      <c r="CH52" s="117">
        <v>523</v>
      </c>
      <c r="CI52" s="50">
        <v>576</v>
      </c>
      <c r="CJ52" s="117">
        <v>25122</v>
      </c>
      <c r="CK52" s="50">
        <v>3515</v>
      </c>
      <c r="CL52" s="117">
        <v>4386</v>
      </c>
      <c r="CM52" s="50">
        <v>2282</v>
      </c>
      <c r="CN52" s="52" t="s">
        <v>30</v>
      </c>
      <c r="CO52" s="117">
        <v>3253</v>
      </c>
      <c r="CP52" s="50">
        <v>2220</v>
      </c>
      <c r="CQ52" s="117">
        <v>2464</v>
      </c>
      <c r="CR52" s="50">
        <v>1902</v>
      </c>
      <c r="CS52" s="117">
        <v>56</v>
      </c>
      <c r="CT52" s="50">
        <v>94</v>
      </c>
      <c r="CU52" s="117">
        <v>633</v>
      </c>
      <c r="CV52" s="50">
        <v>540</v>
      </c>
      <c r="CW52" s="117">
        <v>4415</v>
      </c>
      <c r="CX52" s="50">
        <v>1912</v>
      </c>
      <c r="CY52" s="52" t="s">
        <v>30</v>
      </c>
      <c r="CZ52" s="117">
        <v>538</v>
      </c>
      <c r="DA52" s="50">
        <v>649</v>
      </c>
      <c r="DB52" s="117">
        <v>48</v>
      </c>
      <c r="DC52" s="50">
        <v>82</v>
      </c>
      <c r="DD52" s="117">
        <v>3878</v>
      </c>
      <c r="DE52" s="50">
        <v>1323</v>
      </c>
      <c r="DF52" s="117">
        <v>889</v>
      </c>
      <c r="DG52" s="50">
        <v>865</v>
      </c>
      <c r="DH52" s="117">
        <v>149</v>
      </c>
      <c r="DI52" s="50">
        <v>188</v>
      </c>
      <c r="DJ52" s="52" t="s">
        <v>30</v>
      </c>
      <c r="DK52" s="117">
        <v>56</v>
      </c>
      <c r="DL52" s="50">
        <v>97</v>
      </c>
      <c r="DM52" s="117">
        <v>0</v>
      </c>
      <c r="DN52" s="50">
        <v>278</v>
      </c>
    </row>
    <row r="53" spans="1:118" x14ac:dyDescent="0.2">
      <c r="A53" s="52" t="s">
        <v>31</v>
      </c>
      <c r="B53" s="196">
        <f>INDEX($10:$10,1,MATCH($A53,$7:$7,0))-INDEX($E$12:$DN$77,MATCH($A53,$A$12:$A$77,0),MATCH($A53,$E$7:$DN$7,0))</f>
        <v>63083</v>
      </c>
      <c r="C53" s="196">
        <f t="shared" si="13"/>
        <v>76608</v>
      </c>
      <c r="D53" s="196">
        <f t="shared" si="14"/>
        <v>13525</v>
      </c>
      <c r="E53" s="117">
        <v>593</v>
      </c>
      <c r="F53" s="50">
        <v>817</v>
      </c>
      <c r="G53" s="117">
        <v>617</v>
      </c>
      <c r="H53" s="50">
        <v>747</v>
      </c>
      <c r="I53" s="117">
        <v>7790</v>
      </c>
      <c r="J53" s="50">
        <v>2638</v>
      </c>
      <c r="K53" s="117">
        <v>1540</v>
      </c>
      <c r="L53" s="50">
        <v>1142</v>
      </c>
      <c r="M53" s="117">
        <v>12620</v>
      </c>
      <c r="N53" s="50">
        <v>2713</v>
      </c>
      <c r="O53" s="52" t="s">
        <v>31</v>
      </c>
      <c r="P53" s="117">
        <v>7288</v>
      </c>
      <c r="Q53" s="50">
        <v>3680</v>
      </c>
      <c r="R53" s="117">
        <v>462</v>
      </c>
      <c r="S53" s="50">
        <v>459</v>
      </c>
      <c r="T53" s="117">
        <v>0</v>
      </c>
      <c r="U53" s="50">
        <v>282</v>
      </c>
      <c r="V53" s="117">
        <v>0</v>
      </c>
      <c r="W53" s="50">
        <v>282</v>
      </c>
      <c r="X53" s="117">
        <v>3945</v>
      </c>
      <c r="Y53" s="50">
        <v>1691</v>
      </c>
      <c r="Z53" s="52" t="s">
        <v>31</v>
      </c>
      <c r="AA53" s="117">
        <v>733</v>
      </c>
      <c r="AB53" s="50">
        <v>440</v>
      </c>
      <c r="AC53" s="117">
        <v>791</v>
      </c>
      <c r="AD53" s="50">
        <v>587</v>
      </c>
      <c r="AE53" s="117">
        <v>187</v>
      </c>
      <c r="AF53" s="50">
        <v>184</v>
      </c>
      <c r="AG53" s="117">
        <v>623</v>
      </c>
      <c r="AH53" s="50">
        <v>444</v>
      </c>
      <c r="AI53" s="117">
        <v>727</v>
      </c>
      <c r="AJ53" s="50">
        <v>584</v>
      </c>
      <c r="AK53" s="52" t="s">
        <v>31</v>
      </c>
      <c r="AL53" s="117">
        <v>196</v>
      </c>
      <c r="AM53" s="50">
        <v>185</v>
      </c>
      <c r="AN53" s="117">
        <v>1076</v>
      </c>
      <c r="AO53" s="50">
        <v>1004</v>
      </c>
      <c r="AP53" s="117">
        <v>27</v>
      </c>
      <c r="AQ53" s="50">
        <v>47</v>
      </c>
      <c r="AR53" s="117">
        <v>62</v>
      </c>
      <c r="AS53" s="50">
        <v>78</v>
      </c>
      <c r="AT53" s="117">
        <v>117</v>
      </c>
      <c r="AU53" s="50">
        <v>195</v>
      </c>
      <c r="AV53" s="52" t="s">
        <v>31</v>
      </c>
      <c r="AW53" s="117">
        <v>621</v>
      </c>
      <c r="AX53" s="50">
        <v>431</v>
      </c>
      <c r="AY53" s="117">
        <v>342</v>
      </c>
      <c r="AZ53" s="50">
        <v>340</v>
      </c>
      <c r="BA53" s="117">
        <v>983</v>
      </c>
      <c r="BB53" s="50">
        <v>727</v>
      </c>
      <c r="BC53" s="117">
        <v>581</v>
      </c>
      <c r="BD53" s="50">
        <v>371</v>
      </c>
      <c r="BE53" s="117">
        <v>221</v>
      </c>
      <c r="BF53" s="50">
        <v>230</v>
      </c>
      <c r="BG53" s="52" t="s">
        <v>31</v>
      </c>
      <c r="BH53" s="117">
        <v>466</v>
      </c>
      <c r="BI53" s="50">
        <v>452</v>
      </c>
      <c r="BJ53" s="117">
        <v>230</v>
      </c>
      <c r="BK53" s="50">
        <v>189</v>
      </c>
      <c r="BL53" s="117">
        <v>415</v>
      </c>
      <c r="BM53" s="50">
        <v>537</v>
      </c>
      <c r="BN53" s="117">
        <v>1905</v>
      </c>
      <c r="BO53" s="50">
        <v>1399</v>
      </c>
      <c r="BP53" s="117">
        <v>0</v>
      </c>
      <c r="BQ53" s="50">
        <v>282</v>
      </c>
      <c r="BR53" s="52" t="s">
        <v>31</v>
      </c>
      <c r="BS53" s="117">
        <v>570</v>
      </c>
      <c r="BT53" s="50">
        <v>501</v>
      </c>
      <c r="BU53" s="117">
        <v>251168</v>
      </c>
      <c r="BV53" s="50">
        <v>16414</v>
      </c>
      <c r="BW53" s="117">
        <v>2133</v>
      </c>
      <c r="BX53" s="50">
        <v>1210</v>
      </c>
      <c r="BY53" s="117">
        <v>1568</v>
      </c>
      <c r="BZ53" s="50">
        <v>1446</v>
      </c>
      <c r="CA53" s="117">
        <v>245</v>
      </c>
      <c r="CB53" s="50">
        <v>354</v>
      </c>
      <c r="CC53" s="52" t="s">
        <v>31</v>
      </c>
      <c r="CD53" s="117">
        <v>1648</v>
      </c>
      <c r="CE53" s="50">
        <v>804</v>
      </c>
      <c r="CF53" s="117">
        <v>1804</v>
      </c>
      <c r="CG53" s="50">
        <v>906</v>
      </c>
      <c r="CH53" s="117">
        <v>870</v>
      </c>
      <c r="CI53" s="50">
        <v>458</v>
      </c>
      <c r="CJ53" s="117">
        <v>748</v>
      </c>
      <c r="CK53" s="50">
        <v>699</v>
      </c>
      <c r="CL53" s="117">
        <v>0</v>
      </c>
      <c r="CM53" s="50">
        <v>282</v>
      </c>
      <c r="CN53" s="52" t="s">
        <v>31</v>
      </c>
      <c r="CO53" s="117">
        <v>0</v>
      </c>
      <c r="CP53" s="50">
        <v>282</v>
      </c>
      <c r="CQ53" s="117">
        <v>22</v>
      </c>
      <c r="CR53" s="50">
        <v>47</v>
      </c>
      <c r="CS53" s="117">
        <v>492</v>
      </c>
      <c r="CT53" s="50">
        <v>584</v>
      </c>
      <c r="CU53" s="117">
        <v>1075</v>
      </c>
      <c r="CV53" s="50">
        <v>992</v>
      </c>
      <c r="CW53" s="117">
        <v>15835</v>
      </c>
      <c r="CX53" s="50">
        <v>3266</v>
      </c>
      <c r="CY53" s="52" t="s">
        <v>31</v>
      </c>
      <c r="CZ53" s="117">
        <v>861</v>
      </c>
      <c r="DA53" s="50">
        <v>564</v>
      </c>
      <c r="DB53" s="117">
        <v>175</v>
      </c>
      <c r="DC53" s="50">
        <v>246</v>
      </c>
      <c r="DD53" s="117">
        <v>666</v>
      </c>
      <c r="DE53" s="50">
        <v>528</v>
      </c>
      <c r="DF53" s="117">
        <v>1987</v>
      </c>
      <c r="DG53" s="50">
        <v>1083</v>
      </c>
      <c r="DH53" s="117">
        <v>466</v>
      </c>
      <c r="DI53" s="50">
        <v>567</v>
      </c>
      <c r="DJ53" s="52" t="s">
        <v>31</v>
      </c>
      <c r="DK53" s="117">
        <v>285</v>
      </c>
      <c r="DL53" s="50">
        <v>251</v>
      </c>
      <c r="DM53" s="117">
        <v>0</v>
      </c>
      <c r="DN53" s="50">
        <v>282</v>
      </c>
    </row>
    <row r="54" spans="1:118" x14ac:dyDescent="0.2">
      <c r="A54" s="52" t="s">
        <v>32</v>
      </c>
      <c r="B54" s="196">
        <f>INDEX($10:$10,1,MATCH($A54,$7:$7,0))-INDEX($E$12:$DN$77,MATCH($A54,$A$12:$A$77,0),MATCH($A54,$E$7:$DN$7,0))</f>
        <v>474593</v>
      </c>
      <c r="C54" s="196">
        <f t="shared" si="13"/>
        <v>233376</v>
      </c>
      <c r="D54" s="196">
        <f t="shared" si="14"/>
        <v>-241217</v>
      </c>
      <c r="E54" s="117">
        <v>1486</v>
      </c>
      <c r="F54" s="50">
        <v>780</v>
      </c>
      <c r="G54" s="117">
        <v>654</v>
      </c>
      <c r="H54" s="50">
        <v>518</v>
      </c>
      <c r="I54" s="117">
        <v>3394</v>
      </c>
      <c r="J54" s="50">
        <v>1089</v>
      </c>
      <c r="K54" s="117">
        <v>758</v>
      </c>
      <c r="L54" s="50">
        <v>661</v>
      </c>
      <c r="M54" s="117">
        <v>18568</v>
      </c>
      <c r="N54" s="50">
        <v>2891</v>
      </c>
      <c r="O54" s="52" t="s">
        <v>32</v>
      </c>
      <c r="P54" s="117">
        <v>3101</v>
      </c>
      <c r="Q54" s="50">
        <v>1655</v>
      </c>
      <c r="R54" s="117">
        <v>9239</v>
      </c>
      <c r="S54" s="50">
        <v>2033</v>
      </c>
      <c r="T54" s="117">
        <v>375</v>
      </c>
      <c r="U54" s="50">
        <v>318</v>
      </c>
      <c r="V54" s="117">
        <v>1953</v>
      </c>
      <c r="W54" s="50">
        <v>705</v>
      </c>
      <c r="X54" s="117">
        <v>25513</v>
      </c>
      <c r="Y54" s="50">
        <v>3685</v>
      </c>
      <c r="Z54" s="52" t="s">
        <v>32</v>
      </c>
      <c r="AA54" s="117">
        <v>8319</v>
      </c>
      <c r="AB54" s="50">
        <v>2932</v>
      </c>
      <c r="AC54" s="117">
        <v>383</v>
      </c>
      <c r="AD54" s="50">
        <v>351</v>
      </c>
      <c r="AE54" s="117">
        <v>416</v>
      </c>
      <c r="AF54" s="50">
        <v>526</v>
      </c>
      <c r="AG54" s="117">
        <v>7915</v>
      </c>
      <c r="AH54" s="50">
        <v>1845</v>
      </c>
      <c r="AI54" s="117">
        <v>2205</v>
      </c>
      <c r="AJ54" s="50">
        <v>1169</v>
      </c>
      <c r="AK54" s="52" t="s">
        <v>32</v>
      </c>
      <c r="AL54" s="117">
        <v>2314</v>
      </c>
      <c r="AM54" s="50">
        <v>1513</v>
      </c>
      <c r="AN54" s="117">
        <v>295</v>
      </c>
      <c r="AO54" s="50">
        <v>320</v>
      </c>
      <c r="AP54" s="117">
        <v>1028</v>
      </c>
      <c r="AQ54" s="50">
        <v>641</v>
      </c>
      <c r="AR54" s="117">
        <v>2338</v>
      </c>
      <c r="AS54" s="50">
        <v>1106</v>
      </c>
      <c r="AT54" s="117">
        <v>1533</v>
      </c>
      <c r="AU54" s="50">
        <v>691</v>
      </c>
      <c r="AV54" s="52" t="s">
        <v>32</v>
      </c>
      <c r="AW54" s="117">
        <v>5235</v>
      </c>
      <c r="AX54" s="50">
        <v>1677</v>
      </c>
      <c r="AY54" s="117">
        <v>15154</v>
      </c>
      <c r="AZ54" s="50">
        <v>2587</v>
      </c>
      <c r="BA54" s="117">
        <v>5680</v>
      </c>
      <c r="BB54" s="50">
        <v>2752</v>
      </c>
      <c r="BC54" s="117">
        <v>2401</v>
      </c>
      <c r="BD54" s="50">
        <v>1548</v>
      </c>
      <c r="BE54" s="117">
        <v>716</v>
      </c>
      <c r="BF54" s="50">
        <v>533</v>
      </c>
      <c r="BG54" s="52" t="s">
        <v>32</v>
      </c>
      <c r="BH54" s="117">
        <v>2158</v>
      </c>
      <c r="BI54" s="50">
        <v>848</v>
      </c>
      <c r="BJ54" s="117">
        <v>393</v>
      </c>
      <c r="BK54" s="50">
        <v>413</v>
      </c>
      <c r="BL54" s="117">
        <v>317</v>
      </c>
      <c r="BM54" s="50">
        <v>243</v>
      </c>
      <c r="BN54" s="117">
        <v>1616</v>
      </c>
      <c r="BO54" s="50">
        <v>966</v>
      </c>
      <c r="BP54" s="117">
        <v>1183</v>
      </c>
      <c r="BQ54" s="50">
        <v>747</v>
      </c>
      <c r="BR54" s="52" t="s">
        <v>32</v>
      </c>
      <c r="BS54" s="117">
        <v>24790</v>
      </c>
      <c r="BT54" s="50">
        <v>3340</v>
      </c>
      <c r="BU54" s="117">
        <v>1082</v>
      </c>
      <c r="BV54" s="50">
        <v>529</v>
      </c>
      <c r="BW54" s="117">
        <v>1754183</v>
      </c>
      <c r="BX54" s="50">
        <v>43575</v>
      </c>
      <c r="BY54" s="117">
        <v>9687</v>
      </c>
      <c r="BZ54" s="50">
        <v>2551</v>
      </c>
      <c r="CA54" s="117">
        <v>314</v>
      </c>
      <c r="CB54" s="50">
        <v>320</v>
      </c>
      <c r="CC54" s="52" t="s">
        <v>32</v>
      </c>
      <c r="CD54" s="117">
        <v>8392</v>
      </c>
      <c r="CE54" s="50">
        <v>3491</v>
      </c>
      <c r="CF54" s="117">
        <v>1201</v>
      </c>
      <c r="CG54" s="50">
        <v>1037</v>
      </c>
      <c r="CH54" s="117">
        <v>1467</v>
      </c>
      <c r="CI54" s="50">
        <v>1102</v>
      </c>
      <c r="CJ54" s="117">
        <v>17765</v>
      </c>
      <c r="CK54" s="50">
        <v>2922</v>
      </c>
      <c r="CL54" s="117">
        <v>7311</v>
      </c>
      <c r="CM54" s="50">
        <v>3047</v>
      </c>
      <c r="CN54" s="52" t="s">
        <v>32</v>
      </c>
      <c r="CO54" s="117">
        <v>2010</v>
      </c>
      <c r="CP54" s="50">
        <v>1006</v>
      </c>
      <c r="CQ54" s="117">
        <v>4285</v>
      </c>
      <c r="CR54" s="50">
        <v>1603</v>
      </c>
      <c r="CS54" s="117">
        <v>0</v>
      </c>
      <c r="CT54" s="50">
        <v>274</v>
      </c>
      <c r="CU54" s="117">
        <v>1820</v>
      </c>
      <c r="CV54" s="50">
        <v>788</v>
      </c>
      <c r="CW54" s="117">
        <v>6372</v>
      </c>
      <c r="CX54" s="50">
        <v>1763</v>
      </c>
      <c r="CY54" s="52" t="s">
        <v>32</v>
      </c>
      <c r="CZ54" s="117">
        <v>2330</v>
      </c>
      <c r="DA54" s="50">
        <v>1511</v>
      </c>
      <c r="DB54" s="117">
        <v>2117</v>
      </c>
      <c r="DC54" s="50">
        <v>1045</v>
      </c>
      <c r="DD54" s="117">
        <v>9177</v>
      </c>
      <c r="DE54" s="50">
        <v>2490</v>
      </c>
      <c r="DF54" s="117">
        <v>3864</v>
      </c>
      <c r="DG54" s="50">
        <v>1522</v>
      </c>
      <c r="DH54" s="117">
        <v>128</v>
      </c>
      <c r="DI54" s="50">
        <v>151</v>
      </c>
      <c r="DJ54" s="52" t="s">
        <v>32</v>
      </c>
      <c r="DK54" s="117">
        <v>2573</v>
      </c>
      <c r="DL54" s="50">
        <v>1432</v>
      </c>
      <c r="DM54" s="117">
        <v>51</v>
      </c>
      <c r="DN54" s="50">
        <v>85</v>
      </c>
    </row>
    <row r="55" spans="1:118" x14ac:dyDescent="0.2">
      <c r="A55" s="52" t="s">
        <v>33</v>
      </c>
      <c r="B55" s="196">
        <f>INDEX($10:$10,1,MATCH($A55,$7:$7,0))-INDEX($E$12:$DN$77,MATCH($A55,$A$12:$A$77,0),MATCH($A55,$E$7:$DN$7,0))</f>
        <v>212708</v>
      </c>
      <c r="C55" s="196">
        <f t="shared" si="13"/>
        <v>264704</v>
      </c>
      <c r="D55" s="196">
        <f t="shared" si="14"/>
        <v>51996</v>
      </c>
      <c r="E55" s="117">
        <v>3858</v>
      </c>
      <c r="F55" s="50">
        <v>1578</v>
      </c>
      <c r="G55" s="117">
        <v>854</v>
      </c>
      <c r="H55" s="50">
        <v>551</v>
      </c>
      <c r="I55" s="117">
        <v>2705</v>
      </c>
      <c r="J55" s="50">
        <v>1380</v>
      </c>
      <c r="K55" s="117">
        <v>916</v>
      </c>
      <c r="L55" s="50">
        <v>572</v>
      </c>
      <c r="M55" s="117">
        <v>14989</v>
      </c>
      <c r="N55" s="50">
        <v>3473</v>
      </c>
      <c r="O55" s="52" t="s">
        <v>33</v>
      </c>
      <c r="P55" s="117">
        <v>2306</v>
      </c>
      <c r="Q55" s="50">
        <v>1001</v>
      </c>
      <c r="R55" s="117">
        <v>4292</v>
      </c>
      <c r="S55" s="50">
        <v>1730</v>
      </c>
      <c r="T55" s="117">
        <v>0</v>
      </c>
      <c r="U55" s="50">
        <v>284</v>
      </c>
      <c r="V55" s="117">
        <v>566</v>
      </c>
      <c r="W55" s="50">
        <v>380</v>
      </c>
      <c r="X55" s="117">
        <v>29017</v>
      </c>
      <c r="Y55" s="50">
        <v>4272</v>
      </c>
      <c r="Z55" s="52" t="s">
        <v>33</v>
      </c>
      <c r="AA55" s="117">
        <v>17003</v>
      </c>
      <c r="AB55" s="50">
        <v>3723</v>
      </c>
      <c r="AC55" s="117">
        <v>1404</v>
      </c>
      <c r="AD55" s="50">
        <v>1296</v>
      </c>
      <c r="AE55" s="117">
        <v>49</v>
      </c>
      <c r="AF55" s="50">
        <v>77</v>
      </c>
      <c r="AG55" s="117">
        <v>4651</v>
      </c>
      <c r="AH55" s="50">
        <v>1640</v>
      </c>
      <c r="AI55" s="117">
        <v>3973</v>
      </c>
      <c r="AJ55" s="50">
        <v>1881</v>
      </c>
      <c r="AK55" s="52" t="s">
        <v>33</v>
      </c>
      <c r="AL55" s="117">
        <v>633</v>
      </c>
      <c r="AM55" s="50">
        <v>515</v>
      </c>
      <c r="AN55" s="117">
        <v>1129</v>
      </c>
      <c r="AO55" s="50">
        <v>523</v>
      </c>
      <c r="AP55" s="117">
        <v>3129</v>
      </c>
      <c r="AQ55" s="50">
        <v>1512</v>
      </c>
      <c r="AR55" s="117">
        <v>2240</v>
      </c>
      <c r="AS55" s="50">
        <v>984</v>
      </c>
      <c r="AT55" s="117">
        <v>531</v>
      </c>
      <c r="AU55" s="50">
        <v>444</v>
      </c>
      <c r="AV55" s="52" t="s">
        <v>33</v>
      </c>
      <c r="AW55" s="117">
        <v>9804</v>
      </c>
      <c r="AX55" s="50">
        <v>2812</v>
      </c>
      <c r="AY55" s="117">
        <v>6865</v>
      </c>
      <c r="AZ55" s="50">
        <v>2176</v>
      </c>
      <c r="BA55" s="117">
        <v>2628</v>
      </c>
      <c r="BB55" s="50">
        <v>981</v>
      </c>
      <c r="BC55" s="117">
        <v>2090</v>
      </c>
      <c r="BD55" s="50">
        <v>967</v>
      </c>
      <c r="BE55" s="117">
        <v>1946</v>
      </c>
      <c r="BF55" s="50">
        <v>1346</v>
      </c>
      <c r="BG55" s="52" t="s">
        <v>33</v>
      </c>
      <c r="BH55" s="117">
        <v>3370</v>
      </c>
      <c r="BI55" s="50">
        <v>1253</v>
      </c>
      <c r="BJ55" s="117">
        <v>93</v>
      </c>
      <c r="BK55" s="50">
        <v>156</v>
      </c>
      <c r="BL55" s="117">
        <v>365</v>
      </c>
      <c r="BM55" s="50">
        <v>300</v>
      </c>
      <c r="BN55" s="117">
        <v>320</v>
      </c>
      <c r="BO55" s="50">
        <v>315</v>
      </c>
      <c r="BP55" s="117">
        <v>1396</v>
      </c>
      <c r="BQ55" s="50">
        <v>1166</v>
      </c>
      <c r="BR55" s="52" t="s">
        <v>33</v>
      </c>
      <c r="BS55" s="117">
        <v>11678</v>
      </c>
      <c r="BT55" s="50">
        <v>3573</v>
      </c>
      <c r="BU55" s="117">
        <v>718</v>
      </c>
      <c r="BV55" s="50">
        <v>750</v>
      </c>
      <c r="BW55" s="117">
        <v>29123</v>
      </c>
      <c r="BX55" s="50">
        <v>5208</v>
      </c>
      <c r="BY55" s="117">
        <v>1102686</v>
      </c>
      <c r="BZ55" s="50">
        <v>30199</v>
      </c>
      <c r="CA55" s="117">
        <v>79</v>
      </c>
      <c r="CB55" s="50">
        <v>141</v>
      </c>
      <c r="CC55" s="52" t="s">
        <v>33</v>
      </c>
      <c r="CD55" s="117">
        <v>9490</v>
      </c>
      <c r="CE55" s="50">
        <v>2393</v>
      </c>
      <c r="CF55" s="117">
        <v>1164</v>
      </c>
      <c r="CG55" s="50">
        <v>678</v>
      </c>
      <c r="CH55" s="117">
        <v>864</v>
      </c>
      <c r="CI55" s="50">
        <v>729</v>
      </c>
      <c r="CJ55" s="117">
        <v>10842</v>
      </c>
      <c r="CK55" s="50">
        <v>2728</v>
      </c>
      <c r="CL55" s="117">
        <v>331</v>
      </c>
      <c r="CM55" s="50">
        <v>321</v>
      </c>
      <c r="CN55" s="52" t="s">
        <v>33</v>
      </c>
      <c r="CO55" s="117">
        <v>1296</v>
      </c>
      <c r="CP55" s="50">
        <v>782</v>
      </c>
      <c r="CQ55" s="117">
        <v>20858</v>
      </c>
      <c r="CR55" s="50">
        <v>3568</v>
      </c>
      <c r="CS55" s="117">
        <v>189</v>
      </c>
      <c r="CT55" s="50">
        <v>228</v>
      </c>
      <c r="CU55" s="117">
        <v>5680</v>
      </c>
      <c r="CV55" s="50">
        <v>1792</v>
      </c>
      <c r="CW55" s="117">
        <v>12646</v>
      </c>
      <c r="CX55" s="50">
        <v>3256</v>
      </c>
      <c r="CY55" s="52" t="s">
        <v>33</v>
      </c>
      <c r="CZ55" s="117">
        <v>1769</v>
      </c>
      <c r="DA55" s="50">
        <v>1162</v>
      </c>
      <c r="DB55" s="117">
        <v>516</v>
      </c>
      <c r="DC55" s="50">
        <v>409</v>
      </c>
      <c r="DD55" s="117">
        <v>27610</v>
      </c>
      <c r="DE55" s="50">
        <v>4493</v>
      </c>
      <c r="DF55" s="117">
        <v>1630</v>
      </c>
      <c r="DG55" s="50">
        <v>791</v>
      </c>
      <c r="DH55" s="117">
        <v>2144</v>
      </c>
      <c r="DI55" s="50">
        <v>881</v>
      </c>
      <c r="DJ55" s="52" t="s">
        <v>33</v>
      </c>
      <c r="DK55" s="117">
        <v>1816</v>
      </c>
      <c r="DL55" s="50">
        <v>1091</v>
      </c>
      <c r="DM55" s="117">
        <v>1139</v>
      </c>
      <c r="DN55" s="50">
        <v>787</v>
      </c>
    </row>
    <row r="56" spans="1:118" x14ac:dyDescent="0.2">
      <c r="A56" s="52" t="s">
        <v>34</v>
      </c>
      <c r="B56" s="196">
        <f>INDEX($10:$10,1,MATCH($A56,$7:$7,0))-INDEX($E$12:$DN$77,MATCH($A56,$A$12:$A$77,0),MATCH($A56,$E$7:$DN$7,0))</f>
        <v>21147</v>
      </c>
      <c r="C56" s="196">
        <f t="shared" si="13"/>
        <v>18594</v>
      </c>
      <c r="D56" s="196">
        <f t="shared" si="14"/>
        <v>-2553</v>
      </c>
      <c r="E56" s="117">
        <v>0</v>
      </c>
      <c r="F56" s="50">
        <v>203</v>
      </c>
      <c r="G56" s="117">
        <v>70</v>
      </c>
      <c r="H56" s="50">
        <v>76</v>
      </c>
      <c r="I56" s="117">
        <v>709</v>
      </c>
      <c r="J56" s="50">
        <v>418</v>
      </c>
      <c r="K56" s="117">
        <v>62</v>
      </c>
      <c r="L56" s="50">
        <v>99</v>
      </c>
      <c r="M56" s="117">
        <v>1435</v>
      </c>
      <c r="N56" s="50">
        <v>628</v>
      </c>
      <c r="O56" s="52" t="s">
        <v>34</v>
      </c>
      <c r="P56" s="117">
        <v>570</v>
      </c>
      <c r="Q56" s="50">
        <v>446</v>
      </c>
      <c r="R56" s="117">
        <v>382</v>
      </c>
      <c r="S56" s="50">
        <v>597</v>
      </c>
      <c r="T56" s="117">
        <v>0</v>
      </c>
      <c r="U56" s="50">
        <v>203</v>
      </c>
      <c r="V56" s="117">
        <v>0</v>
      </c>
      <c r="W56" s="50">
        <v>203</v>
      </c>
      <c r="X56" s="117">
        <v>872</v>
      </c>
      <c r="Y56" s="50">
        <v>514</v>
      </c>
      <c r="Z56" s="52" t="s">
        <v>34</v>
      </c>
      <c r="AA56" s="117">
        <v>0</v>
      </c>
      <c r="AB56" s="50">
        <v>203</v>
      </c>
      <c r="AC56" s="117">
        <v>0</v>
      </c>
      <c r="AD56" s="50">
        <v>203</v>
      </c>
      <c r="AE56" s="117">
        <v>62</v>
      </c>
      <c r="AF56" s="50">
        <v>106</v>
      </c>
      <c r="AG56" s="117">
        <v>361</v>
      </c>
      <c r="AH56" s="50">
        <v>331</v>
      </c>
      <c r="AI56" s="117">
        <v>275</v>
      </c>
      <c r="AJ56" s="50">
        <v>456</v>
      </c>
      <c r="AK56" s="52" t="s">
        <v>34</v>
      </c>
      <c r="AL56" s="117">
        <v>361</v>
      </c>
      <c r="AM56" s="50">
        <v>400</v>
      </c>
      <c r="AN56" s="117">
        <v>577</v>
      </c>
      <c r="AO56" s="50">
        <v>640</v>
      </c>
      <c r="AP56" s="117">
        <v>0</v>
      </c>
      <c r="AQ56" s="50">
        <v>203</v>
      </c>
      <c r="AR56" s="117">
        <v>481</v>
      </c>
      <c r="AS56" s="50">
        <v>506</v>
      </c>
      <c r="AT56" s="117">
        <v>0</v>
      </c>
      <c r="AU56" s="50">
        <v>203</v>
      </c>
      <c r="AV56" s="52" t="s">
        <v>34</v>
      </c>
      <c r="AW56" s="117">
        <v>76</v>
      </c>
      <c r="AX56" s="50">
        <v>127</v>
      </c>
      <c r="AY56" s="117">
        <v>45</v>
      </c>
      <c r="AZ56" s="50">
        <v>78</v>
      </c>
      <c r="BA56" s="117">
        <v>545</v>
      </c>
      <c r="BB56" s="50">
        <v>482</v>
      </c>
      <c r="BC56" s="117">
        <v>5751</v>
      </c>
      <c r="BD56" s="50">
        <v>1386</v>
      </c>
      <c r="BE56" s="117">
        <v>58</v>
      </c>
      <c r="BF56" s="50">
        <v>91</v>
      </c>
      <c r="BG56" s="52" t="s">
        <v>34</v>
      </c>
      <c r="BH56" s="117">
        <v>272</v>
      </c>
      <c r="BI56" s="50">
        <v>391</v>
      </c>
      <c r="BJ56" s="117">
        <v>504</v>
      </c>
      <c r="BK56" s="50">
        <v>332</v>
      </c>
      <c r="BL56" s="117">
        <v>89</v>
      </c>
      <c r="BM56" s="50">
        <v>86</v>
      </c>
      <c r="BN56" s="117">
        <v>128</v>
      </c>
      <c r="BO56" s="50">
        <v>126</v>
      </c>
      <c r="BP56" s="117">
        <v>0</v>
      </c>
      <c r="BQ56" s="50">
        <v>203</v>
      </c>
      <c r="BR56" s="52" t="s">
        <v>34</v>
      </c>
      <c r="BS56" s="117">
        <v>0</v>
      </c>
      <c r="BT56" s="50">
        <v>203</v>
      </c>
      <c r="BU56" s="117">
        <v>207</v>
      </c>
      <c r="BV56" s="50">
        <v>241</v>
      </c>
      <c r="BW56" s="117">
        <v>46</v>
      </c>
      <c r="BX56" s="50">
        <v>80</v>
      </c>
      <c r="BY56" s="117">
        <v>52</v>
      </c>
      <c r="BZ56" s="50">
        <v>86</v>
      </c>
      <c r="CA56" s="117">
        <v>69702</v>
      </c>
      <c r="CB56" s="50">
        <v>5519</v>
      </c>
      <c r="CC56" s="52" t="s">
        <v>34</v>
      </c>
      <c r="CD56" s="117">
        <v>179</v>
      </c>
      <c r="CE56" s="50">
        <v>254</v>
      </c>
      <c r="CF56" s="117">
        <v>0</v>
      </c>
      <c r="CG56" s="50">
        <v>203</v>
      </c>
      <c r="CH56" s="117">
        <v>416</v>
      </c>
      <c r="CI56" s="50">
        <v>306</v>
      </c>
      <c r="CJ56" s="117">
        <v>175</v>
      </c>
      <c r="CK56" s="50">
        <v>236</v>
      </c>
      <c r="CL56" s="117">
        <v>0</v>
      </c>
      <c r="CM56" s="50">
        <v>203</v>
      </c>
      <c r="CN56" s="52" t="s">
        <v>34</v>
      </c>
      <c r="CO56" s="117">
        <v>0</v>
      </c>
      <c r="CP56" s="50">
        <v>203</v>
      </c>
      <c r="CQ56" s="117">
        <v>39</v>
      </c>
      <c r="CR56" s="50">
        <v>70</v>
      </c>
      <c r="CS56" s="117">
        <v>811</v>
      </c>
      <c r="CT56" s="50">
        <v>500</v>
      </c>
      <c r="CU56" s="117">
        <v>129</v>
      </c>
      <c r="CV56" s="50">
        <v>151</v>
      </c>
      <c r="CW56" s="117">
        <v>1207</v>
      </c>
      <c r="CX56" s="50">
        <v>729</v>
      </c>
      <c r="CY56" s="52" t="s">
        <v>34</v>
      </c>
      <c r="CZ56" s="117">
        <v>97</v>
      </c>
      <c r="DA56" s="50">
        <v>156</v>
      </c>
      <c r="DB56" s="117">
        <v>0</v>
      </c>
      <c r="DC56" s="50">
        <v>203</v>
      </c>
      <c r="DD56" s="117">
        <v>91</v>
      </c>
      <c r="DE56" s="50">
        <v>121</v>
      </c>
      <c r="DF56" s="117">
        <v>855</v>
      </c>
      <c r="DG56" s="50">
        <v>582</v>
      </c>
      <c r="DH56" s="117">
        <v>0</v>
      </c>
      <c r="DI56" s="50">
        <v>203</v>
      </c>
      <c r="DJ56" s="52" t="s">
        <v>34</v>
      </c>
      <c r="DK56" s="117">
        <v>605</v>
      </c>
      <c r="DL56" s="50">
        <v>564</v>
      </c>
      <c r="DM56" s="117">
        <v>0</v>
      </c>
      <c r="DN56" s="50">
        <v>203</v>
      </c>
    </row>
    <row r="57" spans="1:118" x14ac:dyDescent="0.2">
      <c r="A57" s="52"/>
      <c r="B57" s="52"/>
      <c r="C57" s="52"/>
      <c r="D57" s="52"/>
      <c r="E57" s="117"/>
      <c r="F57" s="50"/>
      <c r="G57" s="117"/>
      <c r="H57" s="50"/>
      <c r="I57" s="117"/>
      <c r="J57" s="50"/>
      <c r="K57" s="117"/>
      <c r="L57" s="50"/>
      <c r="M57" s="117"/>
      <c r="N57" s="50"/>
      <c r="O57" s="52"/>
      <c r="P57" s="117"/>
      <c r="Q57" s="50"/>
      <c r="R57" s="117"/>
      <c r="S57" s="50"/>
      <c r="T57" s="117"/>
      <c r="U57" s="50"/>
      <c r="V57" s="117"/>
      <c r="W57" s="50"/>
      <c r="X57" s="117"/>
      <c r="Y57" s="50"/>
      <c r="Z57" s="52"/>
      <c r="AA57" s="117"/>
      <c r="AB57" s="50"/>
      <c r="AC57" s="117"/>
      <c r="AD57" s="50"/>
      <c r="AE57" s="117"/>
      <c r="AF57" s="50"/>
      <c r="AG57" s="117"/>
      <c r="AH57" s="50"/>
      <c r="AI57" s="117"/>
      <c r="AJ57" s="50"/>
      <c r="AK57" s="52"/>
      <c r="AL57" s="117"/>
      <c r="AM57" s="50"/>
      <c r="AN57" s="117"/>
      <c r="AO57" s="50"/>
      <c r="AP57" s="117"/>
      <c r="AQ57" s="50"/>
      <c r="AR57" s="117"/>
      <c r="AS57" s="50"/>
      <c r="AT57" s="117"/>
      <c r="AU57" s="50"/>
      <c r="AV57" s="52"/>
      <c r="AW57" s="117"/>
      <c r="AX57" s="50"/>
      <c r="AY57" s="117"/>
      <c r="AZ57" s="50"/>
      <c r="BA57" s="117"/>
      <c r="BB57" s="50"/>
      <c r="BC57" s="117"/>
      <c r="BD57" s="50"/>
      <c r="BE57" s="117"/>
      <c r="BF57" s="50"/>
      <c r="BG57" s="52"/>
      <c r="BH57" s="117"/>
      <c r="BI57" s="50"/>
      <c r="BJ57" s="117"/>
      <c r="BK57" s="50"/>
      <c r="BL57" s="117"/>
      <c r="BM57" s="50"/>
      <c r="BN57" s="117"/>
      <c r="BO57" s="50"/>
      <c r="BP57" s="117"/>
      <c r="BQ57" s="50"/>
      <c r="BR57" s="52"/>
      <c r="BS57" s="117"/>
      <c r="BT57" s="50"/>
      <c r="BU57" s="117"/>
      <c r="BV57" s="50"/>
      <c r="BW57" s="117"/>
      <c r="BX57" s="50"/>
      <c r="BY57" s="117"/>
      <c r="BZ57" s="50"/>
      <c r="CA57" s="117"/>
      <c r="CB57" s="50"/>
      <c r="CC57" s="52"/>
      <c r="CD57" s="117"/>
      <c r="CE57" s="50"/>
      <c r="CF57" s="117"/>
      <c r="CG57" s="50"/>
      <c r="CH57" s="117"/>
      <c r="CI57" s="50"/>
      <c r="CJ57" s="117"/>
      <c r="CK57" s="50"/>
      <c r="CL57" s="117"/>
      <c r="CM57" s="50"/>
      <c r="CN57" s="52"/>
      <c r="CO57" s="117"/>
      <c r="CP57" s="50"/>
      <c r="CQ57" s="117"/>
      <c r="CR57" s="50"/>
      <c r="CS57" s="117"/>
      <c r="CT57" s="50"/>
      <c r="CU57" s="117"/>
      <c r="CV57" s="50"/>
      <c r="CW57" s="117"/>
      <c r="CX57" s="50"/>
      <c r="CY57" s="52"/>
      <c r="CZ57" s="117"/>
      <c r="DA57" s="50"/>
      <c r="DB57" s="117"/>
      <c r="DC57" s="50"/>
      <c r="DD57" s="117"/>
      <c r="DE57" s="50"/>
      <c r="DF57" s="117"/>
      <c r="DG57" s="50"/>
      <c r="DH57" s="117"/>
      <c r="DI57" s="50"/>
      <c r="DJ57" s="52"/>
      <c r="DK57" s="117"/>
      <c r="DL57" s="50"/>
      <c r="DM57" s="117"/>
      <c r="DN57" s="50"/>
    </row>
    <row r="58" spans="1:118" x14ac:dyDescent="0.2">
      <c r="A58" s="52" t="s">
        <v>35</v>
      </c>
      <c r="B58" s="196">
        <f>INDEX($10:$10,1,MATCH($A58,$7:$7,0))-INDEX($E$12:$DN$77,MATCH($A58,$A$12:$A$77,0),MATCH($A58,$E$7:$DN$7,0))</f>
        <v>216207</v>
      </c>
      <c r="C58" s="196">
        <f t="shared" ref="C58:C62" si="15">SUM(E58,G58,I58,K58,M58,P58,R58,T58,V58,X58,AA58,AC58,AE58,AG58,AI58,AL58,AN58,AP58,AR58,AT58,AW58,AY58,BA58,BC58,BE58,BH58,BJ58,BL58,BN58,BP58,BS58,BU58,BW58,BY58,CA58,CD58,CF58,CH58,CJ58,CL58,CO58,CQ58,CS58,CU58,CW58,CZ58,DB58,DD58,DF58,DH58,DK58,DM58)-INDEX($E$12:$DN$77,MATCH($A58,$A$12:$A$77,0),MATCH($A58,$E$7:$DN$7,0))</f>
        <v>175118</v>
      </c>
      <c r="D58" s="196">
        <f t="shared" ref="D58:D62" si="16">C58-B58</f>
        <v>-41089</v>
      </c>
      <c r="E58" s="117">
        <v>2469</v>
      </c>
      <c r="F58" s="50">
        <v>1533</v>
      </c>
      <c r="G58" s="117">
        <v>212</v>
      </c>
      <c r="H58" s="50">
        <v>160</v>
      </c>
      <c r="I58" s="117">
        <v>3310</v>
      </c>
      <c r="J58" s="50">
        <v>1058</v>
      </c>
      <c r="K58" s="117">
        <v>639</v>
      </c>
      <c r="L58" s="50">
        <v>445</v>
      </c>
      <c r="M58" s="117">
        <v>11049</v>
      </c>
      <c r="N58" s="50">
        <v>2174</v>
      </c>
      <c r="O58" s="52" t="s">
        <v>35</v>
      </c>
      <c r="P58" s="117">
        <v>3466</v>
      </c>
      <c r="Q58" s="50">
        <v>1429</v>
      </c>
      <c r="R58" s="117">
        <v>1506</v>
      </c>
      <c r="S58" s="50">
        <v>865</v>
      </c>
      <c r="T58" s="117">
        <v>1022</v>
      </c>
      <c r="U58" s="50">
        <v>1260</v>
      </c>
      <c r="V58" s="117">
        <v>453</v>
      </c>
      <c r="W58" s="50">
        <v>411</v>
      </c>
      <c r="X58" s="117">
        <v>16400</v>
      </c>
      <c r="Y58" s="50">
        <v>3286</v>
      </c>
      <c r="Z58" s="52" t="s">
        <v>35</v>
      </c>
      <c r="AA58" s="117">
        <v>5584</v>
      </c>
      <c r="AB58" s="50">
        <v>2572</v>
      </c>
      <c r="AC58" s="117">
        <v>39</v>
      </c>
      <c r="AD58" s="50">
        <v>70</v>
      </c>
      <c r="AE58" s="117">
        <v>49</v>
      </c>
      <c r="AF58" s="50">
        <v>84</v>
      </c>
      <c r="AG58" s="117">
        <v>8410</v>
      </c>
      <c r="AH58" s="50">
        <v>2799</v>
      </c>
      <c r="AI58" s="117">
        <v>9822</v>
      </c>
      <c r="AJ58" s="50">
        <v>2139</v>
      </c>
      <c r="AK58" s="52" t="s">
        <v>35</v>
      </c>
      <c r="AL58" s="117">
        <v>1483</v>
      </c>
      <c r="AM58" s="50">
        <v>698</v>
      </c>
      <c r="AN58" s="117">
        <v>1135</v>
      </c>
      <c r="AO58" s="50">
        <v>764</v>
      </c>
      <c r="AP58" s="117">
        <v>11898</v>
      </c>
      <c r="AQ58" s="50">
        <v>3449</v>
      </c>
      <c r="AR58" s="117">
        <v>1128</v>
      </c>
      <c r="AS58" s="50">
        <v>613</v>
      </c>
      <c r="AT58" s="117">
        <v>236</v>
      </c>
      <c r="AU58" s="50">
        <v>237</v>
      </c>
      <c r="AV58" s="52" t="s">
        <v>35</v>
      </c>
      <c r="AW58" s="117">
        <v>4371</v>
      </c>
      <c r="AX58" s="50">
        <v>1986</v>
      </c>
      <c r="AY58" s="117">
        <v>2514</v>
      </c>
      <c r="AZ58" s="50">
        <v>1034</v>
      </c>
      <c r="BA58" s="117">
        <v>13841</v>
      </c>
      <c r="BB58" s="50">
        <v>3389</v>
      </c>
      <c r="BC58" s="117">
        <v>890</v>
      </c>
      <c r="BD58" s="50">
        <v>631</v>
      </c>
      <c r="BE58" s="117">
        <v>550</v>
      </c>
      <c r="BF58" s="50">
        <v>557</v>
      </c>
      <c r="BG58" s="52" t="s">
        <v>35</v>
      </c>
      <c r="BH58" s="117">
        <v>2067</v>
      </c>
      <c r="BI58" s="50">
        <v>953</v>
      </c>
      <c r="BJ58" s="117">
        <v>100</v>
      </c>
      <c r="BK58" s="50">
        <v>117</v>
      </c>
      <c r="BL58" s="117">
        <v>876</v>
      </c>
      <c r="BM58" s="50">
        <v>587</v>
      </c>
      <c r="BN58" s="117">
        <v>2932</v>
      </c>
      <c r="BO58" s="50">
        <v>1739</v>
      </c>
      <c r="BP58" s="117">
        <v>355</v>
      </c>
      <c r="BQ58" s="50">
        <v>203</v>
      </c>
      <c r="BR58" s="52" t="s">
        <v>35</v>
      </c>
      <c r="BS58" s="117">
        <v>1924</v>
      </c>
      <c r="BT58" s="50">
        <v>840</v>
      </c>
      <c r="BU58" s="117">
        <v>316</v>
      </c>
      <c r="BV58" s="50">
        <v>277</v>
      </c>
      <c r="BW58" s="117">
        <v>7317</v>
      </c>
      <c r="BX58" s="50">
        <v>1821</v>
      </c>
      <c r="BY58" s="117">
        <v>5129</v>
      </c>
      <c r="BZ58" s="50">
        <v>1783</v>
      </c>
      <c r="CA58" s="117">
        <v>521</v>
      </c>
      <c r="CB58" s="50">
        <v>460</v>
      </c>
      <c r="CC58" s="52" t="s">
        <v>35</v>
      </c>
      <c r="CD58" s="117">
        <v>1457747</v>
      </c>
      <c r="CE58" s="50">
        <v>35778</v>
      </c>
      <c r="CF58" s="117">
        <v>581</v>
      </c>
      <c r="CG58" s="50">
        <v>358</v>
      </c>
      <c r="CH58" s="117">
        <v>901</v>
      </c>
      <c r="CI58" s="50">
        <v>584</v>
      </c>
      <c r="CJ58" s="117">
        <v>12360</v>
      </c>
      <c r="CK58" s="50">
        <v>2500</v>
      </c>
      <c r="CL58" s="117">
        <v>1004</v>
      </c>
      <c r="CM58" s="50">
        <v>869</v>
      </c>
      <c r="CN58" s="52" t="s">
        <v>35</v>
      </c>
      <c r="CO58" s="117">
        <v>370</v>
      </c>
      <c r="CP58" s="50">
        <v>436</v>
      </c>
      <c r="CQ58" s="117">
        <v>4296</v>
      </c>
      <c r="CR58" s="50">
        <v>1637</v>
      </c>
      <c r="CS58" s="117">
        <v>67</v>
      </c>
      <c r="CT58" s="50">
        <v>88</v>
      </c>
      <c r="CU58" s="117">
        <v>3429</v>
      </c>
      <c r="CV58" s="50">
        <v>1115</v>
      </c>
      <c r="CW58" s="117">
        <v>7574</v>
      </c>
      <c r="CX58" s="50">
        <v>1897</v>
      </c>
      <c r="CY58" s="52" t="s">
        <v>35</v>
      </c>
      <c r="CZ58" s="117">
        <v>2343</v>
      </c>
      <c r="DA58" s="50">
        <v>1322</v>
      </c>
      <c r="DB58" s="117">
        <v>181</v>
      </c>
      <c r="DC58" s="50">
        <v>179</v>
      </c>
      <c r="DD58" s="117">
        <v>5088</v>
      </c>
      <c r="DE58" s="50">
        <v>2322</v>
      </c>
      <c r="DF58" s="117">
        <v>2059</v>
      </c>
      <c r="DG58" s="50">
        <v>1213</v>
      </c>
      <c r="DH58" s="117">
        <v>8291</v>
      </c>
      <c r="DI58" s="50">
        <v>2179</v>
      </c>
      <c r="DJ58" s="52" t="s">
        <v>35</v>
      </c>
      <c r="DK58" s="117">
        <v>2250</v>
      </c>
      <c r="DL58" s="50">
        <v>1428</v>
      </c>
      <c r="DM58" s="117">
        <v>311</v>
      </c>
      <c r="DN58" s="50">
        <v>314</v>
      </c>
    </row>
    <row r="59" spans="1:118" x14ac:dyDescent="0.2">
      <c r="A59" s="52" t="s">
        <v>36</v>
      </c>
      <c r="B59" s="196">
        <f>INDEX($10:$10,1,MATCH($A59,$7:$7,0))-INDEX($E$12:$DN$77,MATCH($A59,$A$12:$A$77,0),MATCH($A59,$E$7:$DN$7,0))</f>
        <v>90859</v>
      </c>
      <c r="C59" s="196">
        <f t="shared" si="15"/>
        <v>107439</v>
      </c>
      <c r="D59" s="196">
        <f t="shared" si="16"/>
        <v>16580</v>
      </c>
      <c r="E59" s="117">
        <v>877</v>
      </c>
      <c r="F59" s="50">
        <v>652</v>
      </c>
      <c r="G59" s="117">
        <v>360</v>
      </c>
      <c r="H59" s="50">
        <v>311</v>
      </c>
      <c r="I59" s="117">
        <v>2945</v>
      </c>
      <c r="J59" s="50">
        <v>1160</v>
      </c>
      <c r="K59" s="117">
        <v>6745</v>
      </c>
      <c r="L59" s="50">
        <v>2329</v>
      </c>
      <c r="M59" s="117">
        <v>8520</v>
      </c>
      <c r="N59" s="50">
        <v>2162</v>
      </c>
      <c r="O59" s="52" t="s">
        <v>36</v>
      </c>
      <c r="P59" s="117">
        <v>3287</v>
      </c>
      <c r="Q59" s="50">
        <v>1545</v>
      </c>
      <c r="R59" s="117">
        <v>193</v>
      </c>
      <c r="S59" s="50">
        <v>195</v>
      </c>
      <c r="T59" s="117">
        <v>0</v>
      </c>
      <c r="U59" s="50">
        <v>247</v>
      </c>
      <c r="V59" s="117">
        <v>131</v>
      </c>
      <c r="W59" s="50">
        <v>223</v>
      </c>
      <c r="X59" s="117">
        <v>6340</v>
      </c>
      <c r="Y59" s="50">
        <v>3466</v>
      </c>
      <c r="Z59" s="52" t="s">
        <v>36</v>
      </c>
      <c r="AA59" s="117">
        <v>3580</v>
      </c>
      <c r="AB59" s="50">
        <v>1763</v>
      </c>
      <c r="AC59" s="117">
        <v>695</v>
      </c>
      <c r="AD59" s="50">
        <v>723</v>
      </c>
      <c r="AE59" s="117">
        <v>1044</v>
      </c>
      <c r="AF59" s="50">
        <v>968</v>
      </c>
      <c r="AG59" s="117">
        <v>1612</v>
      </c>
      <c r="AH59" s="50">
        <v>790</v>
      </c>
      <c r="AI59" s="117">
        <v>795</v>
      </c>
      <c r="AJ59" s="50">
        <v>588</v>
      </c>
      <c r="AK59" s="52" t="s">
        <v>36</v>
      </c>
      <c r="AL59" s="117">
        <v>1140</v>
      </c>
      <c r="AM59" s="50">
        <v>750</v>
      </c>
      <c r="AN59" s="117">
        <v>5277</v>
      </c>
      <c r="AO59" s="50">
        <v>1520</v>
      </c>
      <c r="AP59" s="117">
        <v>928</v>
      </c>
      <c r="AQ59" s="50">
        <v>670</v>
      </c>
      <c r="AR59" s="117">
        <v>2258</v>
      </c>
      <c r="AS59" s="50">
        <v>1005</v>
      </c>
      <c r="AT59" s="117">
        <v>38</v>
      </c>
      <c r="AU59" s="50">
        <v>62</v>
      </c>
      <c r="AV59" s="52" t="s">
        <v>36</v>
      </c>
      <c r="AW59" s="117">
        <v>1666</v>
      </c>
      <c r="AX59" s="50">
        <v>1302</v>
      </c>
      <c r="AY59" s="117">
        <v>478</v>
      </c>
      <c r="AZ59" s="50">
        <v>476</v>
      </c>
      <c r="BA59" s="117">
        <v>2661</v>
      </c>
      <c r="BB59" s="50">
        <v>1592</v>
      </c>
      <c r="BC59" s="117">
        <v>663</v>
      </c>
      <c r="BD59" s="50">
        <v>528</v>
      </c>
      <c r="BE59" s="117">
        <v>681</v>
      </c>
      <c r="BF59" s="50">
        <v>535</v>
      </c>
      <c r="BG59" s="52" t="s">
        <v>36</v>
      </c>
      <c r="BH59" s="117">
        <v>4859</v>
      </c>
      <c r="BI59" s="50">
        <v>2297</v>
      </c>
      <c r="BJ59" s="117">
        <v>423</v>
      </c>
      <c r="BK59" s="50">
        <v>460</v>
      </c>
      <c r="BL59" s="117">
        <v>1021</v>
      </c>
      <c r="BM59" s="50">
        <v>587</v>
      </c>
      <c r="BN59" s="117">
        <v>816</v>
      </c>
      <c r="BO59" s="50">
        <v>551</v>
      </c>
      <c r="BP59" s="117">
        <v>59</v>
      </c>
      <c r="BQ59" s="50">
        <v>89</v>
      </c>
      <c r="BR59" s="52" t="s">
        <v>36</v>
      </c>
      <c r="BS59" s="117">
        <v>649</v>
      </c>
      <c r="BT59" s="50">
        <v>591</v>
      </c>
      <c r="BU59" s="117">
        <v>1758</v>
      </c>
      <c r="BV59" s="50">
        <v>1597</v>
      </c>
      <c r="BW59" s="117">
        <v>2259</v>
      </c>
      <c r="BX59" s="50">
        <v>1570</v>
      </c>
      <c r="BY59" s="117">
        <v>999</v>
      </c>
      <c r="BZ59" s="50">
        <v>645</v>
      </c>
      <c r="CA59" s="117">
        <v>351</v>
      </c>
      <c r="CB59" s="50">
        <v>523</v>
      </c>
      <c r="CC59" s="52" t="s">
        <v>36</v>
      </c>
      <c r="CD59" s="117">
        <v>1474</v>
      </c>
      <c r="CE59" s="50">
        <v>957</v>
      </c>
      <c r="CF59" s="117">
        <v>520901</v>
      </c>
      <c r="CG59" s="50">
        <v>19712</v>
      </c>
      <c r="CH59" s="117">
        <v>690</v>
      </c>
      <c r="CI59" s="50">
        <v>373</v>
      </c>
      <c r="CJ59" s="117">
        <v>1109</v>
      </c>
      <c r="CK59" s="50">
        <v>687</v>
      </c>
      <c r="CL59" s="117">
        <v>208</v>
      </c>
      <c r="CM59" s="50">
        <v>281</v>
      </c>
      <c r="CN59" s="52" t="s">
        <v>36</v>
      </c>
      <c r="CO59" s="117">
        <v>86</v>
      </c>
      <c r="CP59" s="50">
        <v>102</v>
      </c>
      <c r="CQ59" s="117">
        <v>1257</v>
      </c>
      <c r="CR59" s="50">
        <v>994</v>
      </c>
      <c r="CS59" s="117">
        <v>763</v>
      </c>
      <c r="CT59" s="50">
        <v>563</v>
      </c>
      <c r="CU59" s="117">
        <v>3179</v>
      </c>
      <c r="CV59" s="50">
        <v>1805</v>
      </c>
      <c r="CW59" s="117">
        <v>26017</v>
      </c>
      <c r="CX59" s="50">
        <v>4146</v>
      </c>
      <c r="CY59" s="52" t="s">
        <v>36</v>
      </c>
      <c r="CZ59" s="117">
        <v>977</v>
      </c>
      <c r="DA59" s="50">
        <v>846</v>
      </c>
      <c r="DB59" s="117">
        <v>14</v>
      </c>
      <c r="DC59" s="50">
        <v>26</v>
      </c>
      <c r="DD59" s="117">
        <v>1751</v>
      </c>
      <c r="DE59" s="50">
        <v>969</v>
      </c>
      <c r="DF59" s="117">
        <v>1557</v>
      </c>
      <c r="DG59" s="50">
        <v>849</v>
      </c>
      <c r="DH59" s="117">
        <v>0</v>
      </c>
      <c r="DI59" s="50">
        <v>247</v>
      </c>
      <c r="DJ59" s="52" t="s">
        <v>36</v>
      </c>
      <c r="DK59" s="117">
        <v>135</v>
      </c>
      <c r="DL59" s="50">
        <v>158</v>
      </c>
      <c r="DM59" s="117">
        <v>2114</v>
      </c>
      <c r="DN59" s="50">
        <v>1163</v>
      </c>
    </row>
    <row r="60" spans="1:118" x14ac:dyDescent="0.2">
      <c r="A60" s="52" t="s">
        <v>37</v>
      </c>
      <c r="B60" s="196">
        <f>INDEX($10:$10,1,MATCH($A60,$7:$7,0))-INDEX($E$12:$DN$77,MATCH($A60,$A$12:$A$77,0),MATCH($A60,$E$7:$DN$7,0))</f>
        <v>103869</v>
      </c>
      <c r="C60" s="196">
        <f t="shared" si="15"/>
        <v>147219</v>
      </c>
      <c r="D60" s="196">
        <f t="shared" si="16"/>
        <v>43350</v>
      </c>
      <c r="E60" s="117">
        <v>1223</v>
      </c>
      <c r="F60" s="50">
        <v>1136</v>
      </c>
      <c r="G60" s="117">
        <v>2137</v>
      </c>
      <c r="H60" s="50">
        <v>1000</v>
      </c>
      <c r="I60" s="117">
        <v>5775</v>
      </c>
      <c r="J60" s="50">
        <v>1790</v>
      </c>
      <c r="K60" s="117">
        <v>1422</v>
      </c>
      <c r="L60" s="50">
        <v>1287</v>
      </c>
      <c r="M60" s="117">
        <v>56379</v>
      </c>
      <c r="N60" s="50">
        <v>7430</v>
      </c>
      <c r="O60" s="52" t="s">
        <v>37</v>
      </c>
      <c r="P60" s="117">
        <v>4905</v>
      </c>
      <c r="Q60" s="50">
        <v>1934</v>
      </c>
      <c r="R60" s="117">
        <v>374</v>
      </c>
      <c r="S60" s="50">
        <v>470</v>
      </c>
      <c r="T60" s="117">
        <v>0</v>
      </c>
      <c r="U60" s="50">
        <v>270</v>
      </c>
      <c r="V60" s="117">
        <v>1064</v>
      </c>
      <c r="W60" s="50">
        <v>1227</v>
      </c>
      <c r="X60" s="117">
        <v>2191</v>
      </c>
      <c r="Y60" s="50">
        <v>1156</v>
      </c>
      <c r="Z60" s="52" t="s">
        <v>37</v>
      </c>
      <c r="AA60" s="117">
        <v>1009</v>
      </c>
      <c r="AB60" s="50">
        <v>643</v>
      </c>
      <c r="AC60" s="117">
        <v>979</v>
      </c>
      <c r="AD60" s="50">
        <v>1040</v>
      </c>
      <c r="AE60" s="117">
        <v>7633</v>
      </c>
      <c r="AF60" s="50">
        <v>2779</v>
      </c>
      <c r="AG60" s="117">
        <v>1803</v>
      </c>
      <c r="AH60" s="50">
        <v>1129</v>
      </c>
      <c r="AI60" s="117">
        <v>1279</v>
      </c>
      <c r="AJ60" s="50">
        <v>823</v>
      </c>
      <c r="AK60" s="52" t="s">
        <v>37</v>
      </c>
      <c r="AL60" s="117">
        <v>1100</v>
      </c>
      <c r="AM60" s="50">
        <v>811</v>
      </c>
      <c r="AN60" s="117">
        <v>168</v>
      </c>
      <c r="AO60" s="50">
        <v>219</v>
      </c>
      <c r="AP60" s="117">
        <v>732</v>
      </c>
      <c r="AQ60" s="50">
        <v>592</v>
      </c>
      <c r="AR60" s="117">
        <v>218</v>
      </c>
      <c r="AS60" s="50">
        <v>235</v>
      </c>
      <c r="AT60" s="117">
        <v>639</v>
      </c>
      <c r="AU60" s="50">
        <v>800</v>
      </c>
      <c r="AV60" s="52" t="s">
        <v>37</v>
      </c>
      <c r="AW60" s="117">
        <v>1299</v>
      </c>
      <c r="AX60" s="50">
        <v>914</v>
      </c>
      <c r="AY60" s="117">
        <v>180</v>
      </c>
      <c r="AZ60" s="50">
        <v>228</v>
      </c>
      <c r="BA60" s="117">
        <v>1285</v>
      </c>
      <c r="BB60" s="50">
        <v>842</v>
      </c>
      <c r="BC60" s="117">
        <v>704</v>
      </c>
      <c r="BD60" s="50">
        <v>609</v>
      </c>
      <c r="BE60" s="117">
        <v>364</v>
      </c>
      <c r="BF60" s="50">
        <v>432</v>
      </c>
      <c r="BG60" s="52" t="s">
        <v>37</v>
      </c>
      <c r="BH60" s="117">
        <v>2003</v>
      </c>
      <c r="BI60" s="50">
        <v>1067</v>
      </c>
      <c r="BJ60" s="117">
        <v>2825</v>
      </c>
      <c r="BK60" s="50">
        <v>1710</v>
      </c>
      <c r="BL60" s="117">
        <v>694</v>
      </c>
      <c r="BM60" s="50">
        <v>490</v>
      </c>
      <c r="BN60" s="117">
        <v>2483</v>
      </c>
      <c r="BO60" s="50">
        <v>1014</v>
      </c>
      <c r="BP60" s="117">
        <v>216</v>
      </c>
      <c r="BQ60" s="50">
        <v>347</v>
      </c>
      <c r="BR60" s="52" t="s">
        <v>37</v>
      </c>
      <c r="BS60" s="117">
        <v>309</v>
      </c>
      <c r="BT60" s="50">
        <v>262</v>
      </c>
      <c r="BU60" s="117">
        <v>189</v>
      </c>
      <c r="BV60" s="50">
        <v>152</v>
      </c>
      <c r="BW60" s="117">
        <v>1794</v>
      </c>
      <c r="BX60" s="50">
        <v>827</v>
      </c>
      <c r="BY60" s="117">
        <v>293</v>
      </c>
      <c r="BZ60" s="50">
        <v>285</v>
      </c>
      <c r="CA60" s="117">
        <v>417</v>
      </c>
      <c r="CB60" s="50">
        <v>506</v>
      </c>
      <c r="CC60" s="52" t="s">
        <v>37</v>
      </c>
      <c r="CD60" s="117">
        <v>1559</v>
      </c>
      <c r="CE60" s="50">
        <v>1444</v>
      </c>
      <c r="CF60" s="117">
        <v>1466</v>
      </c>
      <c r="CG60" s="50">
        <v>992</v>
      </c>
      <c r="CH60" s="117">
        <v>558403</v>
      </c>
      <c r="CI60" s="50">
        <v>18523</v>
      </c>
      <c r="CJ60" s="117">
        <v>1388</v>
      </c>
      <c r="CK60" s="50">
        <v>900</v>
      </c>
      <c r="CL60" s="117">
        <v>0</v>
      </c>
      <c r="CM60" s="50">
        <v>270</v>
      </c>
      <c r="CN60" s="52" t="s">
        <v>37</v>
      </c>
      <c r="CO60" s="117">
        <v>56</v>
      </c>
      <c r="CP60" s="50">
        <v>94</v>
      </c>
      <c r="CQ60" s="117">
        <v>1430</v>
      </c>
      <c r="CR60" s="50">
        <v>1735</v>
      </c>
      <c r="CS60" s="117">
        <v>519</v>
      </c>
      <c r="CT60" s="50">
        <v>570</v>
      </c>
      <c r="CU60" s="117">
        <v>794</v>
      </c>
      <c r="CV60" s="50">
        <v>717</v>
      </c>
      <c r="CW60" s="117">
        <v>3759</v>
      </c>
      <c r="CX60" s="50">
        <v>1843</v>
      </c>
      <c r="CY60" s="52" t="s">
        <v>37</v>
      </c>
      <c r="CZ60" s="117">
        <v>2534</v>
      </c>
      <c r="DA60" s="50">
        <v>990</v>
      </c>
      <c r="DB60" s="117">
        <v>859</v>
      </c>
      <c r="DC60" s="50">
        <v>690</v>
      </c>
      <c r="DD60" s="117">
        <v>2269</v>
      </c>
      <c r="DE60" s="50">
        <v>1891</v>
      </c>
      <c r="DF60" s="117">
        <v>23320</v>
      </c>
      <c r="DG60" s="50">
        <v>4570</v>
      </c>
      <c r="DH60" s="117">
        <v>50</v>
      </c>
      <c r="DI60" s="50">
        <v>65</v>
      </c>
      <c r="DJ60" s="52" t="s">
        <v>37</v>
      </c>
      <c r="DK60" s="117">
        <v>903</v>
      </c>
      <c r="DL60" s="50">
        <v>633</v>
      </c>
      <c r="DM60" s="117">
        <v>228</v>
      </c>
      <c r="DN60" s="50">
        <v>285</v>
      </c>
    </row>
    <row r="61" spans="1:118" x14ac:dyDescent="0.2">
      <c r="A61" s="52" t="s">
        <v>38</v>
      </c>
      <c r="B61" s="196">
        <f>INDEX($10:$10,1,MATCH($A61,$7:$7,0))-INDEX($E$12:$DN$77,MATCH($A61,$A$12:$A$77,0),MATCH($A61,$E$7:$DN$7,0))</f>
        <v>220536</v>
      </c>
      <c r="C61" s="196">
        <f t="shared" si="15"/>
        <v>227765</v>
      </c>
      <c r="D61" s="196">
        <f t="shared" si="16"/>
        <v>7229</v>
      </c>
      <c r="E61" s="117">
        <v>950</v>
      </c>
      <c r="F61" s="50">
        <v>567</v>
      </c>
      <c r="G61" s="117">
        <v>934</v>
      </c>
      <c r="H61" s="50">
        <v>480</v>
      </c>
      <c r="I61" s="117">
        <v>2957</v>
      </c>
      <c r="J61" s="50">
        <v>1416</v>
      </c>
      <c r="K61" s="117">
        <v>735</v>
      </c>
      <c r="L61" s="50">
        <v>525</v>
      </c>
      <c r="M61" s="117">
        <v>11802</v>
      </c>
      <c r="N61" s="50">
        <v>3771</v>
      </c>
      <c r="O61" s="52" t="s">
        <v>38</v>
      </c>
      <c r="P61" s="117">
        <v>1670</v>
      </c>
      <c r="Q61" s="50">
        <v>823</v>
      </c>
      <c r="R61" s="117">
        <v>3826</v>
      </c>
      <c r="S61" s="50">
        <v>1903</v>
      </c>
      <c r="T61" s="117">
        <v>7211</v>
      </c>
      <c r="U61" s="50">
        <v>2864</v>
      </c>
      <c r="V61" s="117">
        <v>1550</v>
      </c>
      <c r="W61" s="50">
        <v>649</v>
      </c>
      <c r="X61" s="117">
        <v>14676</v>
      </c>
      <c r="Y61" s="50">
        <v>2768</v>
      </c>
      <c r="Z61" s="52" t="s">
        <v>38</v>
      </c>
      <c r="AA61" s="117">
        <v>3998</v>
      </c>
      <c r="AB61" s="50">
        <v>1508</v>
      </c>
      <c r="AC61" s="117">
        <v>240</v>
      </c>
      <c r="AD61" s="50">
        <v>214</v>
      </c>
      <c r="AE61" s="117">
        <v>126</v>
      </c>
      <c r="AF61" s="50">
        <v>159</v>
      </c>
      <c r="AG61" s="117">
        <v>4920</v>
      </c>
      <c r="AH61" s="50">
        <v>2047</v>
      </c>
      <c r="AI61" s="117">
        <v>2069</v>
      </c>
      <c r="AJ61" s="50">
        <v>1067</v>
      </c>
      <c r="AK61" s="52" t="s">
        <v>38</v>
      </c>
      <c r="AL61" s="117">
        <v>318</v>
      </c>
      <c r="AM61" s="50">
        <v>210</v>
      </c>
      <c r="AN61" s="117">
        <v>1213</v>
      </c>
      <c r="AO61" s="50">
        <v>1088</v>
      </c>
      <c r="AP61" s="117">
        <v>1188</v>
      </c>
      <c r="AQ61" s="50">
        <v>725</v>
      </c>
      <c r="AR61" s="117">
        <v>1904</v>
      </c>
      <c r="AS61" s="50">
        <v>823</v>
      </c>
      <c r="AT61" s="117">
        <v>1186</v>
      </c>
      <c r="AU61" s="50">
        <v>714</v>
      </c>
      <c r="AV61" s="52" t="s">
        <v>38</v>
      </c>
      <c r="AW61" s="117">
        <v>18763</v>
      </c>
      <c r="AX61" s="50">
        <v>2773</v>
      </c>
      <c r="AY61" s="117">
        <v>4967</v>
      </c>
      <c r="AZ61" s="50">
        <v>1902</v>
      </c>
      <c r="BA61" s="117">
        <v>3204</v>
      </c>
      <c r="BB61" s="50">
        <v>1334</v>
      </c>
      <c r="BC61" s="117">
        <v>750</v>
      </c>
      <c r="BD61" s="50">
        <v>580</v>
      </c>
      <c r="BE61" s="117">
        <v>454</v>
      </c>
      <c r="BF61" s="50">
        <v>523</v>
      </c>
      <c r="BG61" s="52" t="s">
        <v>38</v>
      </c>
      <c r="BH61" s="117">
        <v>2128</v>
      </c>
      <c r="BI61" s="50">
        <v>1857</v>
      </c>
      <c r="BJ61" s="117">
        <v>271</v>
      </c>
      <c r="BK61" s="50">
        <v>218</v>
      </c>
      <c r="BL61" s="117">
        <v>951</v>
      </c>
      <c r="BM61" s="50">
        <v>762</v>
      </c>
      <c r="BN61" s="117">
        <v>252</v>
      </c>
      <c r="BO61" s="50">
        <v>242</v>
      </c>
      <c r="BP61" s="117">
        <v>653</v>
      </c>
      <c r="BQ61" s="50">
        <v>528</v>
      </c>
      <c r="BR61" s="52" t="s">
        <v>38</v>
      </c>
      <c r="BS61" s="117">
        <v>36878</v>
      </c>
      <c r="BT61" s="50">
        <v>5699</v>
      </c>
      <c r="BU61" s="117">
        <v>872</v>
      </c>
      <c r="BV61" s="50">
        <v>559</v>
      </c>
      <c r="BW61" s="117">
        <v>37224</v>
      </c>
      <c r="BX61" s="50">
        <v>6753</v>
      </c>
      <c r="BY61" s="117">
        <v>9718</v>
      </c>
      <c r="BZ61" s="50">
        <v>4589</v>
      </c>
      <c r="CA61" s="117">
        <v>404</v>
      </c>
      <c r="CB61" s="50">
        <v>479</v>
      </c>
      <c r="CC61" s="52" t="s">
        <v>38</v>
      </c>
      <c r="CD61" s="117">
        <v>9067</v>
      </c>
      <c r="CE61" s="50">
        <v>1997</v>
      </c>
      <c r="CF61" s="117">
        <v>343</v>
      </c>
      <c r="CG61" s="50">
        <v>294</v>
      </c>
      <c r="CH61" s="117">
        <v>879</v>
      </c>
      <c r="CI61" s="50">
        <v>535</v>
      </c>
      <c r="CJ61" s="117">
        <v>1164600</v>
      </c>
      <c r="CK61" s="50">
        <v>29654</v>
      </c>
      <c r="CL61" s="117">
        <v>6488</v>
      </c>
      <c r="CM61" s="50">
        <v>2048</v>
      </c>
      <c r="CN61" s="52" t="s">
        <v>38</v>
      </c>
      <c r="CO61" s="117">
        <v>442</v>
      </c>
      <c r="CP61" s="50">
        <v>384</v>
      </c>
      <c r="CQ61" s="117">
        <v>2968</v>
      </c>
      <c r="CR61" s="50">
        <v>1094</v>
      </c>
      <c r="CS61" s="117">
        <v>94</v>
      </c>
      <c r="CT61" s="50">
        <v>121</v>
      </c>
      <c r="CU61" s="117">
        <v>1805</v>
      </c>
      <c r="CV61" s="50">
        <v>1148</v>
      </c>
      <c r="CW61" s="117">
        <v>5343</v>
      </c>
      <c r="CX61" s="50">
        <v>1612</v>
      </c>
      <c r="CY61" s="52" t="s">
        <v>38</v>
      </c>
      <c r="CZ61" s="117">
        <v>1510</v>
      </c>
      <c r="DA61" s="50">
        <v>1906</v>
      </c>
      <c r="DB61" s="117">
        <v>536</v>
      </c>
      <c r="DC61" s="50">
        <v>526</v>
      </c>
      <c r="DD61" s="117">
        <v>11232</v>
      </c>
      <c r="DE61" s="50">
        <v>2720</v>
      </c>
      <c r="DF61" s="117">
        <v>1250</v>
      </c>
      <c r="DG61" s="50">
        <v>680</v>
      </c>
      <c r="DH61" s="117">
        <v>4083</v>
      </c>
      <c r="DI61" s="50">
        <v>1685</v>
      </c>
      <c r="DJ61" s="52" t="s">
        <v>38</v>
      </c>
      <c r="DK61" s="117">
        <v>545</v>
      </c>
      <c r="DL61" s="50">
        <v>361</v>
      </c>
      <c r="DM61" s="117">
        <v>218</v>
      </c>
      <c r="DN61" s="50">
        <v>245</v>
      </c>
    </row>
    <row r="62" spans="1:118" x14ac:dyDescent="0.2">
      <c r="A62" s="52" t="s">
        <v>39</v>
      </c>
      <c r="B62" s="196">
        <f>INDEX($10:$10,1,MATCH($A62,$7:$7,0))-INDEX($E$12:$DN$77,MATCH($A62,$A$12:$A$77,0),MATCH($A62,$E$7:$DN$7,0))</f>
        <v>47208</v>
      </c>
      <c r="C62" s="196">
        <f t="shared" si="15"/>
        <v>34764</v>
      </c>
      <c r="D62" s="196">
        <f t="shared" si="16"/>
        <v>-12444</v>
      </c>
      <c r="E62" s="117">
        <v>88</v>
      </c>
      <c r="F62" s="50">
        <v>100</v>
      </c>
      <c r="G62" s="117">
        <v>0</v>
      </c>
      <c r="H62" s="50">
        <v>280</v>
      </c>
      <c r="I62" s="117">
        <v>85</v>
      </c>
      <c r="J62" s="50">
        <v>149</v>
      </c>
      <c r="K62" s="117">
        <v>0</v>
      </c>
      <c r="L62" s="50">
        <v>280</v>
      </c>
      <c r="M62" s="117">
        <v>1296</v>
      </c>
      <c r="N62" s="50">
        <v>927</v>
      </c>
      <c r="O62" s="52" t="s">
        <v>39</v>
      </c>
      <c r="P62" s="117">
        <v>358</v>
      </c>
      <c r="Q62" s="50">
        <v>499</v>
      </c>
      <c r="R62" s="117">
        <v>877</v>
      </c>
      <c r="S62" s="50">
        <v>611</v>
      </c>
      <c r="T62" s="117">
        <v>558</v>
      </c>
      <c r="U62" s="50">
        <v>653</v>
      </c>
      <c r="V62" s="117">
        <v>0</v>
      </c>
      <c r="W62" s="50">
        <v>280</v>
      </c>
      <c r="X62" s="117">
        <v>7410</v>
      </c>
      <c r="Y62" s="50">
        <v>2641</v>
      </c>
      <c r="Z62" s="52" t="s">
        <v>39</v>
      </c>
      <c r="AA62" s="117">
        <v>1284</v>
      </c>
      <c r="AB62" s="50">
        <v>1373</v>
      </c>
      <c r="AC62" s="117">
        <v>76</v>
      </c>
      <c r="AD62" s="50">
        <v>123</v>
      </c>
      <c r="AE62" s="117">
        <v>298</v>
      </c>
      <c r="AF62" s="50">
        <v>492</v>
      </c>
      <c r="AG62" s="117">
        <v>860</v>
      </c>
      <c r="AH62" s="50">
        <v>667</v>
      </c>
      <c r="AI62" s="117">
        <v>113</v>
      </c>
      <c r="AJ62" s="50">
        <v>202</v>
      </c>
      <c r="AK62" s="52" t="s">
        <v>39</v>
      </c>
      <c r="AL62" s="117">
        <v>0</v>
      </c>
      <c r="AM62" s="50">
        <v>280</v>
      </c>
      <c r="AN62" s="117">
        <v>0</v>
      </c>
      <c r="AO62" s="50">
        <v>280</v>
      </c>
      <c r="AP62" s="117">
        <v>0</v>
      </c>
      <c r="AQ62" s="50">
        <v>280</v>
      </c>
      <c r="AR62" s="117">
        <v>40</v>
      </c>
      <c r="AS62" s="50">
        <v>65</v>
      </c>
      <c r="AT62" s="117">
        <v>0</v>
      </c>
      <c r="AU62" s="50">
        <v>280</v>
      </c>
      <c r="AV62" s="52" t="s">
        <v>39</v>
      </c>
      <c r="AW62" s="117">
        <v>170</v>
      </c>
      <c r="AX62" s="50">
        <v>158</v>
      </c>
      <c r="AY62" s="117">
        <v>2494</v>
      </c>
      <c r="AZ62" s="50">
        <v>1112</v>
      </c>
      <c r="BA62" s="117">
        <v>128</v>
      </c>
      <c r="BB62" s="50">
        <v>211</v>
      </c>
      <c r="BC62" s="117">
        <v>113</v>
      </c>
      <c r="BD62" s="50">
        <v>196</v>
      </c>
      <c r="BE62" s="117">
        <v>0</v>
      </c>
      <c r="BF62" s="50">
        <v>280</v>
      </c>
      <c r="BG62" s="52" t="s">
        <v>39</v>
      </c>
      <c r="BH62" s="117">
        <v>0</v>
      </c>
      <c r="BI62" s="50">
        <v>280</v>
      </c>
      <c r="BJ62" s="117">
        <v>0</v>
      </c>
      <c r="BK62" s="50">
        <v>280</v>
      </c>
      <c r="BL62" s="117">
        <v>0</v>
      </c>
      <c r="BM62" s="50">
        <v>280</v>
      </c>
      <c r="BN62" s="117">
        <v>135</v>
      </c>
      <c r="BO62" s="50">
        <v>127</v>
      </c>
      <c r="BP62" s="117">
        <v>0</v>
      </c>
      <c r="BQ62" s="50">
        <v>280</v>
      </c>
      <c r="BR62" s="52" t="s">
        <v>39</v>
      </c>
      <c r="BS62" s="117">
        <v>3679</v>
      </c>
      <c r="BT62" s="50">
        <v>1614</v>
      </c>
      <c r="BU62" s="117">
        <v>189</v>
      </c>
      <c r="BV62" s="50">
        <v>246</v>
      </c>
      <c r="BW62" s="117">
        <v>8680</v>
      </c>
      <c r="BX62" s="50">
        <v>2342</v>
      </c>
      <c r="BY62" s="117">
        <v>0</v>
      </c>
      <c r="BZ62" s="50">
        <v>280</v>
      </c>
      <c r="CA62" s="117">
        <v>0</v>
      </c>
      <c r="CB62" s="50">
        <v>280</v>
      </c>
      <c r="CC62" s="52" t="s">
        <v>39</v>
      </c>
      <c r="CD62" s="117">
        <v>1252</v>
      </c>
      <c r="CE62" s="50">
        <v>992</v>
      </c>
      <c r="CF62" s="117">
        <v>0</v>
      </c>
      <c r="CG62" s="50">
        <v>280</v>
      </c>
      <c r="CH62" s="117">
        <v>0</v>
      </c>
      <c r="CI62" s="50">
        <v>280</v>
      </c>
      <c r="CJ62" s="117">
        <v>2126</v>
      </c>
      <c r="CK62" s="50">
        <v>904</v>
      </c>
      <c r="CL62" s="117">
        <v>289264</v>
      </c>
      <c r="CM62" s="50">
        <v>12432</v>
      </c>
      <c r="CN62" s="52" t="s">
        <v>39</v>
      </c>
      <c r="CO62" s="117">
        <v>35</v>
      </c>
      <c r="CP62" s="50">
        <v>59</v>
      </c>
      <c r="CQ62" s="117">
        <v>253</v>
      </c>
      <c r="CR62" s="50">
        <v>290</v>
      </c>
      <c r="CS62" s="117">
        <v>0</v>
      </c>
      <c r="CT62" s="50">
        <v>280</v>
      </c>
      <c r="CU62" s="117">
        <v>0</v>
      </c>
      <c r="CV62" s="50">
        <v>280</v>
      </c>
      <c r="CW62" s="117">
        <v>1653</v>
      </c>
      <c r="CX62" s="50">
        <v>1044</v>
      </c>
      <c r="CY62" s="52" t="s">
        <v>39</v>
      </c>
      <c r="CZ62" s="117">
        <v>0</v>
      </c>
      <c r="DA62" s="50">
        <v>280</v>
      </c>
      <c r="DB62" s="117">
        <v>0</v>
      </c>
      <c r="DC62" s="50">
        <v>280</v>
      </c>
      <c r="DD62" s="117">
        <v>353</v>
      </c>
      <c r="DE62" s="50">
        <v>281</v>
      </c>
      <c r="DF62" s="117">
        <v>0</v>
      </c>
      <c r="DG62" s="50">
        <v>280</v>
      </c>
      <c r="DH62" s="117">
        <v>0</v>
      </c>
      <c r="DI62" s="50">
        <v>280</v>
      </c>
      <c r="DJ62" s="52" t="s">
        <v>39</v>
      </c>
      <c r="DK62" s="117">
        <v>161</v>
      </c>
      <c r="DL62" s="50">
        <v>270</v>
      </c>
      <c r="DM62" s="117">
        <v>0</v>
      </c>
      <c r="DN62" s="50">
        <v>280</v>
      </c>
    </row>
    <row r="63" spans="1:118" x14ac:dyDescent="0.2">
      <c r="A63" s="52"/>
      <c r="B63" s="52"/>
      <c r="C63" s="52"/>
      <c r="D63" s="52"/>
      <c r="E63" s="117"/>
      <c r="F63" s="50"/>
      <c r="G63" s="117"/>
      <c r="H63" s="50"/>
      <c r="I63" s="117"/>
      <c r="J63" s="50"/>
      <c r="K63" s="117"/>
      <c r="L63" s="50"/>
      <c r="M63" s="117"/>
      <c r="N63" s="50"/>
      <c r="O63" s="52"/>
      <c r="P63" s="117"/>
      <c r="Q63" s="50"/>
      <c r="R63" s="117"/>
      <c r="S63" s="50"/>
      <c r="T63" s="117"/>
      <c r="U63" s="50"/>
      <c r="V63" s="117"/>
      <c r="W63" s="50"/>
      <c r="X63" s="117"/>
      <c r="Y63" s="50"/>
      <c r="Z63" s="52"/>
      <c r="AA63" s="117"/>
      <c r="AB63" s="50"/>
      <c r="AC63" s="117"/>
      <c r="AD63" s="50"/>
      <c r="AE63" s="117"/>
      <c r="AF63" s="50"/>
      <c r="AG63" s="117"/>
      <c r="AH63" s="50"/>
      <c r="AI63" s="117"/>
      <c r="AJ63" s="50"/>
      <c r="AK63" s="52"/>
      <c r="AL63" s="117"/>
      <c r="AM63" s="50"/>
      <c r="AN63" s="117"/>
      <c r="AO63" s="50"/>
      <c r="AP63" s="117"/>
      <c r="AQ63" s="50"/>
      <c r="AR63" s="117"/>
      <c r="AS63" s="50"/>
      <c r="AT63" s="117"/>
      <c r="AU63" s="50"/>
      <c r="AV63" s="52"/>
      <c r="AW63" s="117"/>
      <c r="AX63" s="50"/>
      <c r="AY63" s="117"/>
      <c r="AZ63" s="50"/>
      <c r="BA63" s="117"/>
      <c r="BB63" s="50"/>
      <c r="BC63" s="117"/>
      <c r="BD63" s="50"/>
      <c r="BE63" s="117"/>
      <c r="BF63" s="50"/>
      <c r="BG63" s="52"/>
      <c r="BH63" s="117"/>
      <c r="BI63" s="50"/>
      <c r="BJ63" s="117"/>
      <c r="BK63" s="50"/>
      <c r="BL63" s="117"/>
      <c r="BM63" s="50"/>
      <c r="BN63" s="117"/>
      <c r="BO63" s="50"/>
      <c r="BP63" s="117"/>
      <c r="BQ63" s="50"/>
      <c r="BR63" s="52"/>
      <c r="BS63" s="117"/>
      <c r="BT63" s="50"/>
      <c r="BU63" s="117"/>
      <c r="BV63" s="50"/>
      <c r="BW63" s="117"/>
      <c r="BX63" s="50"/>
      <c r="BY63" s="117"/>
      <c r="BZ63" s="50"/>
      <c r="CA63" s="117"/>
      <c r="CB63" s="50"/>
      <c r="CC63" s="52"/>
      <c r="CD63" s="117"/>
      <c r="CE63" s="50"/>
      <c r="CF63" s="117"/>
      <c r="CG63" s="50"/>
      <c r="CH63" s="117"/>
      <c r="CI63" s="50"/>
      <c r="CJ63" s="117"/>
      <c r="CK63" s="50"/>
      <c r="CL63" s="117"/>
      <c r="CM63" s="50"/>
      <c r="CN63" s="52"/>
      <c r="CO63" s="117"/>
      <c r="CP63" s="50"/>
      <c r="CQ63" s="117"/>
      <c r="CR63" s="50"/>
      <c r="CS63" s="117"/>
      <c r="CT63" s="50"/>
      <c r="CU63" s="117"/>
      <c r="CV63" s="50"/>
      <c r="CW63" s="117"/>
      <c r="CX63" s="50"/>
      <c r="CY63" s="52"/>
      <c r="CZ63" s="117"/>
      <c r="DA63" s="50"/>
      <c r="DB63" s="117"/>
      <c r="DC63" s="50"/>
      <c r="DD63" s="117"/>
      <c r="DE63" s="50"/>
      <c r="DF63" s="117"/>
      <c r="DG63" s="50"/>
      <c r="DH63" s="117"/>
      <c r="DI63" s="50"/>
      <c r="DJ63" s="52"/>
      <c r="DK63" s="117"/>
      <c r="DL63" s="50"/>
      <c r="DM63" s="117"/>
      <c r="DN63" s="50"/>
    </row>
    <row r="64" spans="1:118" x14ac:dyDescent="0.2">
      <c r="A64" s="52" t="s">
        <v>40</v>
      </c>
      <c r="B64" s="196">
        <f>INDEX($10:$10,1,MATCH($A64,$7:$7,0))-INDEX($E$12:$DN$77,MATCH($A64,$A$12:$A$77,0),MATCH($A64,$E$7:$DN$7,0))</f>
        <v>38968</v>
      </c>
      <c r="C64" s="196">
        <f t="shared" ref="C64:C68" si="17">SUM(E64,G64,I64,K64,M64,P64,R64,T64,V64,X64,AA64,AC64,AE64,AG64,AI64,AL64,AN64,AP64,AR64,AT64,AW64,AY64,BA64,BC64,BE64,BH64,BJ64,BL64,BN64,BP64,BS64,BU64,BW64,BY64,CA64,CD64,CF64,CH64,CJ64,CL64,CO64,CQ64,CS64,CU64,CW64,CZ64,DB64,DD64,DF64,DH64,DK64,DM64)-INDEX($E$12:$DN$77,MATCH($A64,$A$12:$A$77,0),MATCH($A64,$E$7:$DN$7,0))</f>
        <v>23896</v>
      </c>
      <c r="D64" s="196">
        <f t="shared" ref="D64:D68" si="18">C64-B64</f>
        <v>-15072</v>
      </c>
      <c r="E64" s="117">
        <v>88</v>
      </c>
      <c r="F64" s="50">
        <v>147</v>
      </c>
      <c r="G64" s="117">
        <v>87</v>
      </c>
      <c r="H64" s="50">
        <v>146</v>
      </c>
      <c r="I64" s="117">
        <v>438</v>
      </c>
      <c r="J64" s="50">
        <v>507</v>
      </c>
      <c r="K64" s="117">
        <v>0</v>
      </c>
      <c r="L64" s="50">
        <v>284</v>
      </c>
      <c r="M64" s="117">
        <v>1856</v>
      </c>
      <c r="N64" s="50">
        <v>1056</v>
      </c>
      <c r="O64" s="52" t="s">
        <v>40</v>
      </c>
      <c r="P64" s="117">
        <v>317</v>
      </c>
      <c r="Q64" s="50">
        <v>279</v>
      </c>
      <c r="R64" s="117">
        <v>1247</v>
      </c>
      <c r="S64" s="50">
        <v>634</v>
      </c>
      <c r="T64" s="117">
        <v>0</v>
      </c>
      <c r="U64" s="50">
        <v>284</v>
      </c>
      <c r="V64" s="117">
        <v>60</v>
      </c>
      <c r="W64" s="50">
        <v>98</v>
      </c>
      <c r="X64" s="117">
        <v>1038</v>
      </c>
      <c r="Y64" s="50">
        <v>629</v>
      </c>
      <c r="Z64" s="52" t="s">
        <v>40</v>
      </c>
      <c r="AA64" s="117">
        <v>229</v>
      </c>
      <c r="AB64" s="50">
        <v>273</v>
      </c>
      <c r="AC64" s="117">
        <v>303</v>
      </c>
      <c r="AD64" s="50">
        <v>517</v>
      </c>
      <c r="AE64" s="117">
        <v>0</v>
      </c>
      <c r="AF64" s="50">
        <v>284</v>
      </c>
      <c r="AG64" s="117">
        <v>201</v>
      </c>
      <c r="AH64" s="50">
        <v>339</v>
      </c>
      <c r="AI64" s="117">
        <v>127</v>
      </c>
      <c r="AJ64" s="50">
        <v>215</v>
      </c>
      <c r="AK64" s="52" t="s">
        <v>40</v>
      </c>
      <c r="AL64" s="117">
        <v>0</v>
      </c>
      <c r="AM64" s="50">
        <v>284</v>
      </c>
      <c r="AN64" s="117">
        <v>77</v>
      </c>
      <c r="AO64" s="50">
        <v>132</v>
      </c>
      <c r="AP64" s="117">
        <v>0</v>
      </c>
      <c r="AQ64" s="50">
        <v>284</v>
      </c>
      <c r="AR64" s="117">
        <v>132</v>
      </c>
      <c r="AS64" s="50">
        <v>217</v>
      </c>
      <c r="AT64" s="117">
        <v>860</v>
      </c>
      <c r="AU64" s="50">
        <v>723</v>
      </c>
      <c r="AV64" s="52" t="s">
        <v>40</v>
      </c>
      <c r="AW64" s="117">
        <v>196</v>
      </c>
      <c r="AX64" s="50">
        <v>322</v>
      </c>
      <c r="AY64" s="117">
        <v>7302</v>
      </c>
      <c r="AZ64" s="50">
        <v>2296</v>
      </c>
      <c r="BA64" s="117">
        <v>114</v>
      </c>
      <c r="BB64" s="50">
        <v>186</v>
      </c>
      <c r="BC64" s="117">
        <v>0</v>
      </c>
      <c r="BD64" s="50">
        <v>284</v>
      </c>
      <c r="BE64" s="117">
        <v>0</v>
      </c>
      <c r="BF64" s="50">
        <v>284</v>
      </c>
      <c r="BG64" s="52" t="s">
        <v>40</v>
      </c>
      <c r="BH64" s="117">
        <v>107</v>
      </c>
      <c r="BI64" s="50">
        <v>182</v>
      </c>
      <c r="BJ64" s="117">
        <v>0</v>
      </c>
      <c r="BK64" s="50">
        <v>284</v>
      </c>
      <c r="BL64" s="117">
        <v>0</v>
      </c>
      <c r="BM64" s="50">
        <v>284</v>
      </c>
      <c r="BN64" s="117">
        <v>693</v>
      </c>
      <c r="BO64" s="50">
        <v>702</v>
      </c>
      <c r="BP64" s="117">
        <v>659</v>
      </c>
      <c r="BQ64" s="50">
        <v>364</v>
      </c>
      <c r="BR64" s="52" t="s">
        <v>40</v>
      </c>
      <c r="BS64" s="117">
        <v>1624</v>
      </c>
      <c r="BT64" s="50">
        <v>1037</v>
      </c>
      <c r="BU64" s="117">
        <v>0</v>
      </c>
      <c r="BV64" s="50">
        <v>284</v>
      </c>
      <c r="BW64" s="117">
        <v>2426</v>
      </c>
      <c r="BX64" s="50">
        <v>1167</v>
      </c>
      <c r="BY64" s="117">
        <v>173</v>
      </c>
      <c r="BZ64" s="50">
        <v>166</v>
      </c>
      <c r="CA64" s="117">
        <v>0</v>
      </c>
      <c r="CB64" s="50">
        <v>284</v>
      </c>
      <c r="CC64" s="52" t="s">
        <v>40</v>
      </c>
      <c r="CD64" s="117">
        <v>176</v>
      </c>
      <c r="CE64" s="50">
        <v>223</v>
      </c>
      <c r="CF64" s="117">
        <v>0</v>
      </c>
      <c r="CG64" s="50">
        <v>284</v>
      </c>
      <c r="CH64" s="117">
        <v>0</v>
      </c>
      <c r="CI64" s="50">
        <v>284</v>
      </c>
      <c r="CJ64" s="117">
        <v>224</v>
      </c>
      <c r="CK64" s="50">
        <v>295</v>
      </c>
      <c r="CL64" s="117">
        <v>0</v>
      </c>
      <c r="CM64" s="50">
        <v>284</v>
      </c>
      <c r="CN64" s="52" t="s">
        <v>40</v>
      </c>
      <c r="CO64" s="117">
        <v>88817</v>
      </c>
      <c r="CP64" s="50">
        <v>8246</v>
      </c>
      <c r="CQ64" s="117">
        <v>607</v>
      </c>
      <c r="CR64" s="50">
        <v>526</v>
      </c>
      <c r="CS64" s="117">
        <v>0</v>
      </c>
      <c r="CT64" s="50">
        <v>284</v>
      </c>
      <c r="CU64" s="117">
        <v>304</v>
      </c>
      <c r="CV64" s="50">
        <v>369</v>
      </c>
      <c r="CW64" s="117">
        <v>474</v>
      </c>
      <c r="CX64" s="50">
        <v>402</v>
      </c>
      <c r="CY64" s="52" t="s">
        <v>40</v>
      </c>
      <c r="CZ64" s="117">
        <v>40</v>
      </c>
      <c r="DA64" s="50">
        <v>65</v>
      </c>
      <c r="DB64" s="117">
        <v>0</v>
      </c>
      <c r="DC64" s="50">
        <v>284</v>
      </c>
      <c r="DD64" s="117">
        <v>1224</v>
      </c>
      <c r="DE64" s="50">
        <v>982</v>
      </c>
      <c r="DF64" s="117">
        <v>306</v>
      </c>
      <c r="DG64" s="50">
        <v>337</v>
      </c>
      <c r="DH64" s="117">
        <v>89</v>
      </c>
      <c r="DI64" s="50">
        <v>146</v>
      </c>
      <c r="DJ64" s="52" t="s">
        <v>40</v>
      </c>
      <c r="DK64" s="117">
        <v>0</v>
      </c>
      <c r="DL64" s="50">
        <v>284</v>
      </c>
      <c r="DM64" s="117">
        <v>98</v>
      </c>
      <c r="DN64" s="50">
        <v>160</v>
      </c>
    </row>
    <row r="65" spans="1:118" x14ac:dyDescent="0.2">
      <c r="A65" s="52" t="s">
        <v>41</v>
      </c>
      <c r="B65" s="196">
        <f>INDEX($10:$10,1,MATCH($A65,$7:$7,0))-INDEX($E$12:$DN$77,MATCH($A65,$A$12:$A$77,0),MATCH($A65,$E$7:$DN$7,0))</f>
        <v>110157</v>
      </c>
      <c r="C65" s="196">
        <f t="shared" si="17"/>
        <v>141525</v>
      </c>
      <c r="D65" s="196">
        <f t="shared" si="18"/>
        <v>31368</v>
      </c>
      <c r="E65" s="117">
        <v>2254</v>
      </c>
      <c r="F65" s="50">
        <v>1256</v>
      </c>
      <c r="G65" s="117">
        <v>203</v>
      </c>
      <c r="H65" s="50">
        <v>202</v>
      </c>
      <c r="I65" s="117">
        <v>1279</v>
      </c>
      <c r="J65" s="50">
        <v>868</v>
      </c>
      <c r="K65" s="117">
        <v>199</v>
      </c>
      <c r="L65" s="50">
        <v>188</v>
      </c>
      <c r="M65" s="117">
        <v>3554</v>
      </c>
      <c r="N65" s="50">
        <v>1387</v>
      </c>
      <c r="O65" s="52" t="s">
        <v>41</v>
      </c>
      <c r="P65" s="117">
        <v>1025</v>
      </c>
      <c r="Q65" s="50">
        <v>550</v>
      </c>
      <c r="R65" s="117">
        <v>1488</v>
      </c>
      <c r="S65" s="50">
        <v>684</v>
      </c>
      <c r="T65" s="117">
        <v>10</v>
      </c>
      <c r="U65" s="50">
        <v>20</v>
      </c>
      <c r="V65" s="117">
        <v>228</v>
      </c>
      <c r="W65" s="50">
        <v>289</v>
      </c>
      <c r="X65" s="117">
        <v>13403</v>
      </c>
      <c r="Y65" s="50">
        <v>3652</v>
      </c>
      <c r="Z65" s="52" t="s">
        <v>41</v>
      </c>
      <c r="AA65" s="117">
        <v>16001</v>
      </c>
      <c r="AB65" s="50">
        <v>4103</v>
      </c>
      <c r="AC65" s="117">
        <v>138</v>
      </c>
      <c r="AD65" s="50">
        <v>232</v>
      </c>
      <c r="AE65" s="117">
        <v>333</v>
      </c>
      <c r="AF65" s="50">
        <v>309</v>
      </c>
      <c r="AG65" s="117">
        <v>3292</v>
      </c>
      <c r="AH65" s="50">
        <v>1669</v>
      </c>
      <c r="AI65" s="117">
        <v>1896</v>
      </c>
      <c r="AJ65" s="50">
        <v>1172</v>
      </c>
      <c r="AK65" s="52" t="s">
        <v>41</v>
      </c>
      <c r="AL65" s="117">
        <v>286</v>
      </c>
      <c r="AM65" s="50">
        <v>364</v>
      </c>
      <c r="AN65" s="117">
        <v>184</v>
      </c>
      <c r="AO65" s="50">
        <v>244</v>
      </c>
      <c r="AP65" s="117">
        <v>1981</v>
      </c>
      <c r="AQ65" s="50">
        <v>1027</v>
      </c>
      <c r="AR65" s="117">
        <v>3229</v>
      </c>
      <c r="AS65" s="50">
        <v>1993</v>
      </c>
      <c r="AT65" s="117">
        <v>97</v>
      </c>
      <c r="AU65" s="50">
        <v>127</v>
      </c>
      <c r="AV65" s="52" t="s">
        <v>41</v>
      </c>
      <c r="AW65" s="117">
        <v>6723</v>
      </c>
      <c r="AX65" s="50">
        <v>2910</v>
      </c>
      <c r="AY65" s="117">
        <v>3883</v>
      </c>
      <c r="AZ65" s="50">
        <v>1790</v>
      </c>
      <c r="BA65" s="117">
        <v>1898</v>
      </c>
      <c r="BB65" s="50">
        <v>848</v>
      </c>
      <c r="BC65" s="117">
        <v>206</v>
      </c>
      <c r="BD65" s="50">
        <v>329</v>
      </c>
      <c r="BE65" s="117">
        <v>648</v>
      </c>
      <c r="BF65" s="50">
        <v>523</v>
      </c>
      <c r="BG65" s="52" t="s">
        <v>41</v>
      </c>
      <c r="BH65" s="117">
        <v>2190</v>
      </c>
      <c r="BI65" s="50">
        <v>1869</v>
      </c>
      <c r="BJ65" s="117">
        <v>0</v>
      </c>
      <c r="BK65" s="50">
        <v>286</v>
      </c>
      <c r="BL65" s="117">
        <v>271</v>
      </c>
      <c r="BM65" s="50">
        <v>351</v>
      </c>
      <c r="BN65" s="117">
        <v>795</v>
      </c>
      <c r="BO65" s="50">
        <v>786</v>
      </c>
      <c r="BP65" s="117">
        <v>545</v>
      </c>
      <c r="BQ65" s="50">
        <v>571</v>
      </c>
      <c r="BR65" s="52" t="s">
        <v>41</v>
      </c>
      <c r="BS65" s="117">
        <v>4763</v>
      </c>
      <c r="BT65" s="50">
        <v>1575</v>
      </c>
      <c r="BU65" s="117">
        <v>967</v>
      </c>
      <c r="BV65" s="50">
        <v>922</v>
      </c>
      <c r="BW65" s="117">
        <v>9171</v>
      </c>
      <c r="BX65" s="50">
        <v>2666</v>
      </c>
      <c r="BY65" s="117">
        <v>23849</v>
      </c>
      <c r="BZ65" s="50">
        <v>3777</v>
      </c>
      <c r="CA65" s="117">
        <v>0</v>
      </c>
      <c r="CB65" s="50">
        <v>286</v>
      </c>
      <c r="CC65" s="52" t="s">
        <v>41</v>
      </c>
      <c r="CD65" s="117">
        <v>5966</v>
      </c>
      <c r="CE65" s="50">
        <v>2113</v>
      </c>
      <c r="CF65" s="117">
        <v>1287</v>
      </c>
      <c r="CG65" s="50">
        <v>811</v>
      </c>
      <c r="CH65" s="117">
        <v>344</v>
      </c>
      <c r="CI65" s="50">
        <v>569</v>
      </c>
      <c r="CJ65" s="117">
        <v>4467</v>
      </c>
      <c r="CK65" s="50">
        <v>1551</v>
      </c>
      <c r="CL65" s="117">
        <v>209</v>
      </c>
      <c r="CM65" s="50">
        <v>360</v>
      </c>
      <c r="CN65" s="52" t="s">
        <v>41</v>
      </c>
      <c r="CO65" s="117">
        <v>413</v>
      </c>
      <c r="CP65" s="50">
        <v>379</v>
      </c>
      <c r="CQ65" s="117">
        <v>471690</v>
      </c>
      <c r="CR65" s="50">
        <v>20791</v>
      </c>
      <c r="CS65" s="117">
        <v>147</v>
      </c>
      <c r="CT65" s="50">
        <v>239</v>
      </c>
      <c r="CU65" s="117">
        <v>3825</v>
      </c>
      <c r="CV65" s="50">
        <v>1407</v>
      </c>
      <c r="CW65" s="117">
        <v>4963</v>
      </c>
      <c r="CX65" s="50">
        <v>1956</v>
      </c>
      <c r="CY65" s="52" t="s">
        <v>41</v>
      </c>
      <c r="CZ65" s="117">
        <v>543</v>
      </c>
      <c r="DA65" s="50">
        <v>508</v>
      </c>
      <c r="DB65" s="117">
        <v>2426</v>
      </c>
      <c r="DC65" s="50">
        <v>2610</v>
      </c>
      <c r="DD65" s="117">
        <v>6522</v>
      </c>
      <c r="DE65" s="50">
        <v>2600</v>
      </c>
      <c r="DF65" s="117">
        <v>2314</v>
      </c>
      <c r="DG65" s="50">
        <v>1549</v>
      </c>
      <c r="DH65" s="117">
        <v>326</v>
      </c>
      <c r="DI65" s="50">
        <v>269</v>
      </c>
      <c r="DJ65" s="52" t="s">
        <v>41</v>
      </c>
      <c r="DK65" s="117">
        <v>497</v>
      </c>
      <c r="DL65" s="50">
        <v>377</v>
      </c>
      <c r="DM65" s="117">
        <v>287</v>
      </c>
      <c r="DN65" s="50">
        <v>356</v>
      </c>
    </row>
    <row r="66" spans="1:118" x14ac:dyDescent="0.2">
      <c r="A66" s="52" t="s">
        <v>42</v>
      </c>
      <c r="B66" s="196">
        <f>INDEX($10:$10,1,MATCH($A66,$7:$7,0))-INDEX($E$12:$DN$77,MATCH($A66,$A$12:$A$77,0),MATCH($A66,$E$7:$DN$7,0))</f>
        <v>24791</v>
      </c>
      <c r="C66" s="196">
        <f t="shared" si="17"/>
        <v>25467</v>
      </c>
      <c r="D66" s="196">
        <f t="shared" si="18"/>
        <v>676</v>
      </c>
      <c r="E66" s="117">
        <v>0</v>
      </c>
      <c r="F66" s="50">
        <v>219</v>
      </c>
      <c r="G66" s="117">
        <v>303</v>
      </c>
      <c r="H66" s="50">
        <v>372</v>
      </c>
      <c r="I66" s="117">
        <v>612</v>
      </c>
      <c r="J66" s="50">
        <v>380</v>
      </c>
      <c r="K66" s="117">
        <v>0</v>
      </c>
      <c r="L66" s="50">
        <v>219</v>
      </c>
      <c r="M66" s="117">
        <v>1055</v>
      </c>
      <c r="N66" s="50">
        <v>561</v>
      </c>
      <c r="O66" s="52" t="s">
        <v>42</v>
      </c>
      <c r="P66" s="117">
        <v>1507</v>
      </c>
      <c r="Q66" s="50">
        <v>924</v>
      </c>
      <c r="R66" s="117">
        <v>0</v>
      </c>
      <c r="S66" s="50">
        <v>219</v>
      </c>
      <c r="T66" s="117">
        <v>0</v>
      </c>
      <c r="U66" s="50">
        <v>219</v>
      </c>
      <c r="V66" s="117">
        <v>403</v>
      </c>
      <c r="W66" s="50">
        <v>591</v>
      </c>
      <c r="X66" s="117">
        <v>668</v>
      </c>
      <c r="Y66" s="50">
        <v>778</v>
      </c>
      <c r="Z66" s="52" t="s">
        <v>42</v>
      </c>
      <c r="AA66" s="117">
        <v>149</v>
      </c>
      <c r="AB66" s="50">
        <v>156</v>
      </c>
      <c r="AC66" s="117">
        <v>374</v>
      </c>
      <c r="AD66" s="50">
        <v>473</v>
      </c>
      <c r="AE66" s="117">
        <v>163</v>
      </c>
      <c r="AF66" s="50">
        <v>188</v>
      </c>
      <c r="AG66" s="117">
        <v>460</v>
      </c>
      <c r="AH66" s="50">
        <v>412</v>
      </c>
      <c r="AI66" s="117">
        <v>181</v>
      </c>
      <c r="AJ66" s="50">
        <v>326</v>
      </c>
      <c r="AK66" s="52" t="s">
        <v>42</v>
      </c>
      <c r="AL66" s="117">
        <v>3465</v>
      </c>
      <c r="AM66" s="50">
        <v>1381</v>
      </c>
      <c r="AN66" s="117">
        <v>249</v>
      </c>
      <c r="AO66" s="50">
        <v>245</v>
      </c>
      <c r="AP66" s="117">
        <v>245</v>
      </c>
      <c r="AQ66" s="50">
        <v>393</v>
      </c>
      <c r="AR66" s="117">
        <v>0</v>
      </c>
      <c r="AS66" s="50">
        <v>219</v>
      </c>
      <c r="AT66" s="117">
        <v>0</v>
      </c>
      <c r="AU66" s="50">
        <v>219</v>
      </c>
      <c r="AV66" s="52" t="s">
        <v>42</v>
      </c>
      <c r="AW66" s="117">
        <v>411</v>
      </c>
      <c r="AX66" s="50">
        <v>467</v>
      </c>
      <c r="AY66" s="117">
        <v>137</v>
      </c>
      <c r="AZ66" s="50">
        <v>201</v>
      </c>
      <c r="BA66" s="117">
        <v>502</v>
      </c>
      <c r="BB66" s="50">
        <v>604</v>
      </c>
      <c r="BC66" s="117">
        <v>3291</v>
      </c>
      <c r="BD66" s="50">
        <v>1381</v>
      </c>
      <c r="BE66" s="117">
        <v>65</v>
      </c>
      <c r="BF66" s="50">
        <v>111</v>
      </c>
      <c r="BG66" s="52" t="s">
        <v>42</v>
      </c>
      <c r="BH66" s="117">
        <v>109</v>
      </c>
      <c r="BI66" s="50">
        <v>73</v>
      </c>
      <c r="BJ66" s="117">
        <v>620</v>
      </c>
      <c r="BK66" s="50">
        <v>484</v>
      </c>
      <c r="BL66" s="117">
        <v>2018</v>
      </c>
      <c r="BM66" s="50">
        <v>930</v>
      </c>
      <c r="BN66" s="117">
        <v>168</v>
      </c>
      <c r="BO66" s="50">
        <v>253</v>
      </c>
      <c r="BP66" s="117">
        <v>0</v>
      </c>
      <c r="BQ66" s="50">
        <v>219</v>
      </c>
      <c r="BR66" s="52" t="s">
        <v>42</v>
      </c>
      <c r="BS66" s="117">
        <v>0</v>
      </c>
      <c r="BT66" s="50">
        <v>219</v>
      </c>
      <c r="BU66" s="117">
        <v>69</v>
      </c>
      <c r="BV66" s="50">
        <v>128</v>
      </c>
      <c r="BW66" s="117">
        <v>255</v>
      </c>
      <c r="BX66" s="50">
        <v>258</v>
      </c>
      <c r="BY66" s="117">
        <v>125</v>
      </c>
      <c r="BZ66" s="50">
        <v>109</v>
      </c>
      <c r="CA66" s="117">
        <v>1140</v>
      </c>
      <c r="CB66" s="50">
        <v>548</v>
      </c>
      <c r="CC66" s="52" t="s">
        <v>42</v>
      </c>
      <c r="CD66" s="117">
        <v>172</v>
      </c>
      <c r="CE66" s="50">
        <v>211</v>
      </c>
      <c r="CF66" s="117">
        <v>84</v>
      </c>
      <c r="CG66" s="50">
        <v>112</v>
      </c>
      <c r="CH66" s="117">
        <v>1108</v>
      </c>
      <c r="CI66" s="50">
        <v>1204</v>
      </c>
      <c r="CJ66" s="117">
        <v>221</v>
      </c>
      <c r="CK66" s="50">
        <v>216</v>
      </c>
      <c r="CL66" s="117">
        <v>0</v>
      </c>
      <c r="CM66" s="50">
        <v>219</v>
      </c>
      <c r="CN66" s="52" t="s">
        <v>42</v>
      </c>
      <c r="CO66" s="117">
        <v>0</v>
      </c>
      <c r="CP66" s="50">
        <v>219</v>
      </c>
      <c r="CQ66" s="117">
        <v>0</v>
      </c>
      <c r="CR66" s="50">
        <v>219</v>
      </c>
      <c r="CS66" s="117">
        <v>94103</v>
      </c>
      <c r="CT66" s="50">
        <v>6534</v>
      </c>
      <c r="CU66" s="117">
        <v>595</v>
      </c>
      <c r="CV66" s="50">
        <v>478</v>
      </c>
      <c r="CW66" s="117">
        <v>1793</v>
      </c>
      <c r="CX66" s="50">
        <v>1179</v>
      </c>
      <c r="CY66" s="52" t="s">
        <v>42</v>
      </c>
      <c r="CZ66" s="117">
        <v>165</v>
      </c>
      <c r="DA66" s="50">
        <v>210</v>
      </c>
      <c r="DB66" s="117">
        <v>0</v>
      </c>
      <c r="DC66" s="50">
        <v>219</v>
      </c>
      <c r="DD66" s="117">
        <v>61</v>
      </c>
      <c r="DE66" s="50">
        <v>85</v>
      </c>
      <c r="DF66" s="117">
        <v>918</v>
      </c>
      <c r="DG66" s="50">
        <v>1011</v>
      </c>
      <c r="DH66" s="117">
        <v>202</v>
      </c>
      <c r="DI66" s="50">
        <v>315</v>
      </c>
      <c r="DJ66" s="52" t="s">
        <v>42</v>
      </c>
      <c r="DK66" s="117">
        <v>440</v>
      </c>
      <c r="DL66" s="50">
        <v>379</v>
      </c>
      <c r="DM66" s="117">
        <v>964</v>
      </c>
      <c r="DN66" s="50">
        <v>919</v>
      </c>
    </row>
    <row r="67" spans="1:118" x14ac:dyDescent="0.2">
      <c r="A67" s="52" t="s">
        <v>43</v>
      </c>
      <c r="B67" s="196">
        <f>INDEX($10:$10,1,MATCH($A67,$7:$7,0))-INDEX($E$12:$DN$77,MATCH($A67,$A$12:$A$77,0),MATCH($A67,$E$7:$DN$7,0))</f>
        <v>140729</v>
      </c>
      <c r="C67" s="196">
        <f t="shared" si="17"/>
        <v>184803</v>
      </c>
      <c r="D67" s="196">
        <f t="shared" si="18"/>
        <v>44074</v>
      </c>
      <c r="E67" s="117">
        <v>8546</v>
      </c>
      <c r="F67" s="50">
        <v>2232</v>
      </c>
      <c r="G67" s="117">
        <v>595</v>
      </c>
      <c r="H67" s="50">
        <v>553</v>
      </c>
      <c r="I67" s="117">
        <v>874</v>
      </c>
      <c r="J67" s="50">
        <v>529</v>
      </c>
      <c r="K67" s="117">
        <v>5197</v>
      </c>
      <c r="L67" s="50">
        <v>2099</v>
      </c>
      <c r="M67" s="117">
        <v>12254</v>
      </c>
      <c r="N67" s="50">
        <v>2890</v>
      </c>
      <c r="O67" s="52" t="s">
        <v>43</v>
      </c>
      <c r="P67" s="117">
        <v>1494</v>
      </c>
      <c r="Q67" s="50">
        <v>638</v>
      </c>
      <c r="R67" s="117">
        <v>690</v>
      </c>
      <c r="S67" s="50">
        <v>564</v>
      </c>
      <c r="T67" s="117">
        <v>436</v>
      </c>
      <c r="U67" s="50">
        <v>313</v>
      </c>
      <c r="V67" s="117">
        <v>135</v>
      </c>
      <c r="W67" s="50">
        <v>174</v>
      </c>
      <c r="X67" s="117">
        <v>18963</v>
      </c>
      <c r="Y67" s="50">
        <v>4417</v>
      </c>
      <c r="Z67" s="52" t="s">
        <v>43</v>
      </c>
      <c r="AA67" s="117">
        <v>15621</v>
      </c>
      <c r="AB67" s="50">
        <v>3115</v>
      </c>
      <c r="AC67" s="117">
        <v>447</v>
      </c>
      <c r="AD67" s="50">
        <v>452</v>
      </c>
      <c r="AE67" s="117">
        <v>131</v>
      </c>
      <c r="AF67" s="50">
        <v>163</v>
      </c>
      <c r="AG67" s="117">
        <v>6126</v>
      </c>
      <c r="AH67" s="50">
        <v>2138</v>
      </c>
      <c r="AI67" s="117">
        <v>5930</v>
      </c>
      <c r="AJ67" s="50">
        <v>2680</v>
      </c>
      <c r="AK67" s="52" t="s">
        <v>43</v>
      </c>
      <c r="AL67" s="117">
        <v>1179</v>
      </c>
      <c r="AM67" s="50">
        <v>934</v>
      </c>
      <c r="AN67" s="117">
        <v>602</v>
      </c>
      <c r="AO67" s="50">
        <v>536</v>
      </c>
      <c r="AP67" s="117">
        <v>9462</v>
      </c>
      <c r="AQ67" s="50">
        <v>2272</v>
      </c>
      <c r="AR67" s="117">
        <v>8143</v>
      </c>
      <c r="AS67" s="50">
        <v>3646</v>
      </c>
      <c r="AT67" s="117">
        <v>304</v>
      </c>
      <c r="AU67" s="50">
        <v>339</v>
      </c>
      <c r="AV67" s="52" t="s">
        <v>43</v>
      </c>
      <c r="AW67" s="117">
        <v>3095</v>
      </c>
      <c r="AX67" s="50">
        <v>1822</v>
      </c>
      <c r="AY67" s="117">
        <v>1240</v>
      </c>
      <c r="AZ67" s="50">
        <v>919</v>
      </c>
      <c r="BA67" s="117">
        <v>5602</v>
      </c>
      <c r="BB67" s="50">
        <v>2184</v>
      </c>
      <c r="BC67" s="117">
        <v>488</v>
      </c>
      <c r="BD67" s="50">
        <v>567</v>
      </c>
      <c r="BE67" s="117">
        <v>11957</v>
      </c>
      <c r="BF67" s="50">
        <v>3887</v>
      </c>
      <c r="BG67" s="52" t="s">
        <v>43</v>
      </c>
      <c r="BH67" s="117">
        <v>2492</v>
      </c>
      <c r="BI67" s="50">
        <v>976</v>
      </c>
      <c r="BJ67" s="117">
        <v>64</v>
      </c>
      <c r="BK67" s="50">
        <v>106</v>
      </c>
      <c r="BL67" s="117">
        <v>64</v>
      </c>
      <c r="BM67" s="50">
        <v>82</v>
      </c>
      <c r="BN67" s="117">
        <v>1061</v>
      </c>
      <c r="BO67" s="50">
        <v>609</v>
      </c>
      <c r="BP67" s="117">
        <v>0</v>
      </c>
      <c r="BQ67" s="50">
        <v>282</v>
      </c>
      <c r="BR67" s="52" t="s">
        <v>43</v>
      </c>
      <c r="BS67" s="117">
        <v>1445</v>
      </c>
      <c r="BT67" s="50">
        <v>939</v>
      </c>
      <c r="BU67" s="117">
        <v>298</v>
      </c>
      <c r="BV67" s="50">
        <v>303</v>
      </c>
      <c r="BW67" s="117">
        <v>4738</v>
      </c>
      <c r="BX67" s="50">
        <v>1733</v>
      </c>
      <c r="BY67" s="117">
        <v>8051</v>
      </c>
      <c r="BZ67" s="50">
        <v>2386</v>
      </c>
      <c r="CA67" s="117">
        <v>0</v>
      </c>
      <c r="CB67" s="50">
        <v>282</v>
      </c>
      <c r="CC67" s="52" t="s">
        <v>43</v>
      </c>
      <c r="CD67" s="117">
        <v>6188</v>
      </c>
      <c r="CE67" s="50">
        <v>1917</v>
      </c>
      <c r="CF67" s="117">
        <v>2997</v>
      </c>
      <c r="CG67" s="50">
        <v>1557</v>
      </c>
      <c r="CH67" s="117">
        <v>1278</v>
      </c>
      <c r="CI67" s="50">
        <v>943</v>
      </c>
      <c r="CJ67" s="117">
        <v>4859</v>
      </c>
      <c r="CK67" s="50">
        <v>2299</v>
      </c>
      <c r="CL67" s="117">
        <v>173</v>
      </c>
      <c r="CM67" s="50">
        <v>212</v>
      </c>
      <c r="CN67" s="52" t="s">
        <v>43</v>
      </c>
      <c r="CO67" s="117">
        <v>293</v>
      </c>
      <c r="CP67" s="50">
        <v>302</v>
      </c>
      <c r="CQ67" s="117">
        <v>3481</v>
      </c>
      <c r="CR67" s="50">
        <v>1691</v>
      </c>
      <c r="CS67" s="117">
        <v>326</v>
      </c>
      <c r="CT67" s="50">
        <v>287</v>
      </c>
      <c r="CU67" s="117">
        <v>771554</v>
      </c>
      <c r="CV67" s="50">
        <v>26501</v>
      </c>
      <c r="CW67" s="117">
        <v>11770</v>
      </c>
      <c r="CX67" s="50">
        <v>3269</v>
      </c>
      <c r="CY67" s="52" t="s">
        <v>43</v>
      </c>
      <c r="CZ67" s="117">
        <v>1044</v>
      </c>
      <c r="DA67" s="50">
        <v>809</v>
      </c>
      <c r="DB67" s="117">
        <v>258</v>
      </c>
      <c r="DC67" s="50">
        <v>298</v>
      </c>
      <c r="DD67" s="117">
        <v>7697</v>
      </c>
      <c r="DE67" s="50">
        <v>1944</v>
      </c>
      <c r="DF67" s="117">
        <v>1978</v>
      </c>
      <c r="DG67" s="50">
        <v>1121</v>
      </c>
      <c r="DH67" s="117">
        <v>1603</v>
      </c>
      <c r="DI67" s="50">
        <v>683</v>
      </c>
      <c r="DJ67" s="52" t="s">
        <v>43</v>
      </c>
      <c r="DK67" s="117">
        <v>2681</v>
      </c>
      <c r="DL67" s="50">
        <v>1597</v>
      </c>
      <c r="DM67" s="117">
        <v>453</v>
      </c>
      <c r="DN67" s="50">
        <v>436</v>
      </c>
    </row>
    <row r="68" spans="1:118" x14ac:dyDescent="0.2">
      <c r="A68" s="52" t="s">
        <v>44</v>
      </c>
      <c r="B68" s="196">
        <f>INDEX($10:$10,1,MATCH($A68,$7:$7,0))-INDEX($E$12:$DN$77,MATCH($A68,$A$12:$A$77,0),MATCH($A68,$E$7:$DN$7,0))</f>
        <v>380362</v>
      </c>
      <c r="C68" s="196">
        <f t="shared" si="17"/>
        <v>504921</v>
      </c>
      <c r="D68" s="196">
        <f t="shared" si="18"/>
        <v>124559</v>
      </c>
      <c r="E68" s="117">
        <v>7042</v>
      </c>
      <c r="F68" s="50">
        <v>2767</v>
      </c>
      <c r="G68" s="117">
        <v>3656</v>
      </c>
      <c r="H68" s="50">
        <v>1868</v>
      </c>
      <c r="I68" s="117">
        <v>12180</v>
      </c>
      <c r="J68" s="50">
        <v>3015</v>
      </c>
      <c r="K68" s="117">
        <v>9653</v>
      </c>
      <c r="L68" s="50">
        <v>2551</v>
      </c>
      <c r="M68" s="117">
        <v>74777</v>
      </c>
      <c r="N68" s="50">
        <v>8833</v>
      </c>
      <c r="O68" s="52" t="s">
        <v>44</v>
      </c>
      <c r="P68" s="117">
        <v>15769</v>
      </c>
      <c r="Q68" s="50">
        <v>4018</v>
      </c>
      <c r="R68" s="117">
        <v>2210</v>
      </c>
      <c r="S68" s="50">
        <v>960</v>
      </c>
      <c r="T68" s="117">
        <v>817</v>
      </c>
      <c r="U68" s="50">
        <v>634</v>
      </c>
      <c r="V68" s="117">
        <v>1517</v>
      </c>
      <c r="W68" s="50">
        <v>762</v>
      </c>
      <c r="X68" s="117">
        <v>31340</v>
      </c>
      <c r="Y68" s="50">
        <v>5901</v>
      </c>
      <c r="Z68" s="52" t="s">
        <v>44</v>
      </c>
      <c r="AA68" s="117">
        <v>17285</v>
      </c>
      <c r="AB68" s="50">
        <v>3504</v>
      </c>
      <c r="AC68" s="117">
        <v>3827</v>
      </c>
      <c r="AD68" s="50">
        <v>1643</v>
      </c>
      <c r="AE68" s="117">
        <v>1430</v>
      </c>
      <c r="AF68" s="50">
        <v>866</v>
      </c>
      <c r="AG68" s="117">
        <v>15793</v>
      </c>
      <c r="AH68" s="50">
        <v>3305</v>
      </c>
      <c r="AI68" s="117">
        <v>5539</v>
      </c>
      <c r="AJ68" s="50">
        <v>1813</v>
      </c>
      <c r="AK68" s="52" t="s">
        <v>44</v>
      </c>
      <c r="AL68" s="117">
        <v>4529</v>
      </c>
      <c r="AM68" s="50">
        <v>1850</v>
      </c>
      <c r="AN68" s="117">
        <v>11366</v>
      </c>
      <c r="AO68" s="50">
        <v>3149</v>
      </c>
      <c r="AP68" s="117">
        <v>4434</v>
      </c>
      <c r="AQ68" s="50">
        <v>2046</v>
      </c>
      <c r="AR68" s="117">
        <v>71950</v>
      </c>
      <c r="AS68" s="50">
        <v>8818</v>
      </c>
      <c r="AT68" s="117">
        <v>1790</v>
      </c>
      <c r="AU68" s="50">
        <v>1240</v>
      </c>
      <c r="AV68" s="52" t="s">
        <v>44</v>
      </c>
      <c r="AW68" s="117">
        <v>6807</v>
      </c>
      <c r="AX68" s="50">
        <v>2116</v>
      </c>
      <c r="AY68" s="117">
        <v>4305</v>
      </c>
      <c r="AZ68" s="50">
        <v>2020</v>
      </c>
      <c r="BA68" s="117">
        <v>17181</v>
      </c>
      <c r="BB68" s="50">
        <v>6793</v>
      </c>
      <c r="BC68" s="117">
        <v>4258</v>
      </c>
      <c r="BD68" s="50">
        <v>1597</v>
      </c>
      <c r="BE68" s="117">
        <v>6721</v>
      </c>
      <c r="BF68" s="50">
        <v>2278</v>
      </c>
      <c r="BG68" s="52" t="s">
        <v>44</v>
      </c>
      <c r="BH68" s="117">
        <v>10593</v>
      </c>
      <c r="BI68" s="50">
        <v>2544</v>
      </c>
      <c r="BJ68" s="117">
        <v>1121</v>
      </c>
      <c r="BK68" s="50">
        <v>858</v>
      </c>
      <c r="BL68" s="117">
        <v>2018</v>
      </c>
      <c r="BM68" s="50">
        <v>896</v>
      </c>
      <c r="BN68" s="117">
        <v>3933</v>
      </c>
      <c r="BO68" s="50">
        <v>1703</v>
      </c>
      <c r="BP68" s="117">
        <v>393</v>
      </c>
      <c r="BQ68" s="50">
        <v>341</v>
      </c>
      <c r="BR68" s="52" t="s">
        <v>44</v>
      </c>
      <c r="BS68" s="117">
        <v>6490</v>
      </c>
      <c r="BT68" s="50">
        <v>2758</v>
      </c>
      <c r="BU68" s="117">
        <v>13154</v>
      </c>
      <c r="BV68" s="50">
        <v>3013</v>
      </c>
      <c r="BW68" s="117">
        <v>13267</v>
      </c>
      <c r="BX68" s="50">
        <v>4125</v>
      </c>
      <c r="BY68" s="117">
        <v>13692</v>
      </c>
      <c r="BZ68" s="50">
        <v>2801</v>
      </c>
      <c r="CA68" s="117">
        <v>698</v>
      </c>
      <c r="CB68" s="50">
        <v>529</v>
      </c>
      <c r="CC68" s="52" t="s">
        <v>44</v>
      </c>
      <c r="CD68" s="117">
        <v>11016</v>
      </c>
      <c r="CE68" s="50">
        <v>3254</v>
      </c>
      <c r="CF68" s="117">
        <v>22611</v>
      </c>
      <c r="CG68" s="50">
        <v>3021</v>
      </c>
      <c r="CH68" s="117">
        <v>5912</v>
      </c>
      <c r="CI68" s="50">
        <v>2364</v>
      </c>
      <c r="CJ68" s="117">
        <v>11514</v>
      </c>
      <c r="CK68" s="50">
        <v>3947</v>
      </c>
      <c r="CL68" s="117">
        <v>1670</v>
      </c>
      <c r="CM68" s="50">
        <v>931</v>
      </c>
      <c r="CN68" s="52" t="s">
        <v>44</v>
      </c>
      <c r="CO68" s="117">
        <v>1920</v>
      </c>
      <c r="CP68" s="50">
        <v>1520</v>
      </c>
      <c r="CQ68" s="117">
        <v>4390</v>
      </c>
      <c r="CR68" s="50">
        <v>1988</v>
      </c>
      <c r="CS68" s="117">
        <v>797</v>
      </c>
      <c r="CT68" s="50">
        <v>544</v>
      </c>
      <c r="CU68" s="117">
        <v>6533</v>
      </c>
      <c r="CV68" s="50">
        <v>1906</v>
      </c>
      <c r="CW68" s="117">
        <v>3488485</v>
      </c>
      <c r="CX68" s="50">
        <v>67968</v>
      </c>
      <c r="CY68" s="52" t="s">
        <v>44</v>
      </c>
      <c r="CZ68" s="117">
        <v>6393</v>
      </c>
      <c r="DA68" s="50">
        <v>2966</v>
      </c>
      <c r="DB68" s="117">
        <v>482</v>
      </c>
      <c r="DC68" s="50">
        <v>494</v>
      </c>
      <c r="DD68" s="117">
        <v>11987</v>
      </c>
      <c r="DE68" s="50">
        <v>3968</v>
      </c>
      <c r="DF68" s="117">
        <v>10823</v>
      </c>
      <c r="DG68" s="50">
        <v>3399</v>
      </c>
      <c r="DH68" s="117">
        <v>684</v>
      </c>
      <c r="DI68" s="50">
        <v>571</v>
      </c>
      <c r="DJ68" s="52" t="s">
        <v>44</v>
      </c>
      <c r="DK68" s="117">
        <v>5054</v>
      </c>
      <c r="DL68" s="50">
        <v>1984</v>
      </c>
      <c r="DM68" s="117">
        <v>1600</v>
      </c>
      <c r="DN68" s="50">
        <v>765</v>
      </c>
    </row>
    <row r="69" spans="1:118" x14ac:dyDescent="0.2">
      <c r="A69" s="52"/>
      <c r="B69" s="52"/>
      <c r="C69" s="52"/>
      <c r="D69" s="52"/>
      <c r="E69" s="117"/>
      <c r="F69" s="50"/>
      <c r="G69" s="117"/>
      <c r="H69" s="50"/>
      <c r="I69" s="117"/>
      <c r="J69" s="50"/>
      <c r="K69" s="117"/>
      <c r="L69" s="50"/>
      <c r="M69" s="117"/>
      <c r="N69" s="50"/>
      <c r="O69" s="52"/>
      <c r="P69" s="117"/>
      <c r="Q69" s="50"/>
      <c r="R69" s="117"/>
      <c r="S69" s="50"/>
      <c r="T69" s="117"/>
      <c r="U69" s="50"/>
      <c r="V69" s="117"/>
      <c r="W69" s="50"/>
      <c r="X69" s="117"/>
      <c r="Y69" s="50"/>
      <c r="Z69" s="52"/>
      <c r="AA69" s="117"/>
      <c r="AB69" s="50"/>
      <c r="AC69" s="117"/>
      <c r="AD69" s="50"/>
      <c r="AE69" s="117"/>
      <c r="AF69" s="50"/>
      <c r="AG69" s="117"/>
      <c r="AH69" s="50"/>
      <c r="AI69" s="117"/>
      <c r="AJ69" s="50"/>
      <c r="AK69" s="52"/>
      <c r="AL69" s="117"/>
      <c r="AM69" s="50"/>
      <c r="AN69" s="117"/>
      <c r="AO69" s="50"/>
      <c r="AP69" s="117"/>
      <c r="AQ69" s="50"/>
      <c r="AR69" s="117"/>
      <c r="AS69" s="50"/>
      <c r="AT69" s="117"/>
      <c r="AU69" s="50"/>
      <c r="AV69" s="52"/>
      <c r="AW69" s="117"/>
      <c r="AX69" s="50"/>
      <c r="AY69" s="117"/>
      <c r="AZ69" s="50"/>
      <c r="BA69" s="117"/>
      <c r="BB69" s="50"/>
      <c r="BC69" s="117"/>
      <c r="BD69" s="50"/>
      <c r="BE69" s="117"/>
      <c r="BF69" s="50"/>
      <c r="BG69" s="52"/>
      <c r="BH69" s="117"/>
      <c r="BI69" s="50"/>
      <c r="BJ69" s="117"/>
      <c r="BK69" s="50"/>
      <c r="BL69" s="117"/>
      <c r="BM69" s="50"/>
      <c r="BN69" s="117"/>
      <c r="BO69" s="50"/>
      <c r="BP69" s="117"/>
      <c r="BQ69" s="50"/>
      <c r="BR69" s="52"/>
      <c r="BS69" s="117"/>
      <c r="BT69" s="50"/>
      <c r="BU69" s="117"/>
      <c r="BV69" s="50"/>
      <c r="BW69" s="117"/>
      <c r="BX69" s="50"/>
      <c r="BY69" s="117"/>
      <c r="BZ69" s="50"/>
      <c r="CA69" s="117"/>
      <c r="CB69" s="50"/>
      <c r="CC69" s="52"/>
      <c r="CD69" s="117"/>
      <c r="CE69" s="50"/>
      <c r="CF69" s="117"/>
      <c r="CG69" s="50"/>
      <c r="CH69" s="117"/>
      <c r="CI69" s="50"/>
      <c r="CJ69" s="117"/>
      <c r="CK69" s="50"/>
      <c r="CL69" s="117"/>
      <c r="CM69" s="50"/>
      <c r="CN69" s="52"/>
      <c r="CO69" s="117"/>
      <c r="CP69" s="50"/>
      <c r="CQ69" s="117"/>
      <c r="CR69" s="50"/>
      <c r="CS69" s="117"/>
      <c r="CT69" s="50"/>
      <c r="CU69" s="117"/>
      <c r="CV69" s="50"/>
      <c r="CW69" s="117"/>
      <c r="CX69" s="50"/>
      <c r="CY69" s="52"/>
      <c r="CZ69" s="117"/>
      <c r="DA69" s="50"/>
      <c r="DB69" s="117"/>
      <c r="DC69" s="50"/>
      <c r="DD69" s="117"/>
      <c r="DE69" s="50"/>
      <c r="DF69" s="117"/>
      <c r="DG69" s="50"/>
      <c r="DH69" s="117"/>
      <c r="DI69" s="50"/>
      <c r="DJ69" s="52"/>
      <c r="DK69" s="117"/>
      <c r="DL69" s="50"/>
      <c r="DM69" s="117"/>
      <c r="DN69" s="50"/>
    </row>
    <row r="70" spans="1:118" x14ac:dyDescent="0.2">
      <c r="A70" s="52" t="s">
        <v>45</v>
      </c>
      <c r="B70" s="196">
        <f>INDEX($10:$10,1,MATCH($A70,$7:$7,0))-INDEX($E$12:$DN$77,MATCH($A70,$A$12:$A$77,0),MATCH($A70,$E$7:$DN$7,0))</f>
        <v>84271</v>
      </c>
      <c r="C70" s="196">
        <f t="shared" ref="C70:C74" si="19">SUM(E70,G70,I70,K70,M70,P70,R70,T70,V70,X70,AA70,AC70,AE70,AG70,AI70,AL70,AN70,AP70,AR70,AT70,AW70,AY70,BA70,BC70,BE70,BH70,BJ70,BL70,BN70,BP70,BS70,BU70,BW70,BY70,CA70,CD70,CF70,CH70,CJ70,CL70,CO70,CQ70,CS70,CU70,CW70,CZ70,DB70,DD70,DF70,DH70,DK70,DM70)-INDEX($E$12:$DN$77,MATCH($A70,$A$12:$A$77,0),MATCH($A70,$E$7:$DN$7,0))</f>
        <v>78813</v>
      </c>
      <c r="D70" s="196">
        <f t="shared" ref="D70:D74" si="20">C70-B70</f>
        <v>-5458</v>
      </c>
      <c r="E70" s="117">
        <v>0</v>
      </c>
      <c r="F70" s="50">
        <v>258</v>
      </c>
      <c r="G70" s="117">
        <v>500</v>
      </c>
      <c r="H70" s="50">
        <v>420</v>
      </c>
      <c r="I70" s="117">
        <v>6222</v>
      </c>
      <c r="J70" s="50">
        <v>2057</v>
      </c>
      <c r="K70" s="117">
        <v>77</v>
      </c>
      <c r="L70" s="50">
        <v>127</v>
      </c>
      <c r="M70" s="117">
        <v>17879</v>
      </c>
      <c r="N70" s="50">
        <v>3966</v>
      </c>
      <c r="O70" s="52" t="s">
        <v>45</v>
      </c>
      <c r="P70" s="117">
        <v>4881</v>
      </c>
      <c r="Q70" s="50">
        <v>1476</v>
      </c>
      <c r="R70" s="117">
        <v>385</v>
      </c>
      <c r="S70" s="50">
        <v>322</v>
      </c>
      <c r="T70" s="117">
        <v>0</v>
      </c>
      <c r="U70" s="50">
        <v>258</v>
      </c>
      <c r="V70" s="117">
        <v>283</v>
      </c>
      <c r="W70" s="50">
        <v>304</v>
      </c>
      <c r="X70" s="117">
        <v>3458</v>
      </c>
      <c r="Y70" s="50">
        <v>1392</v>
      </c>
      <c r="Z70" s="52" t="s">
        <v>45</v>
      </c>
      <c r="AA70" s="117">
        <v>876</v>
      </c>
      <c r="AB70" s="50">
        <v>629</v>
      </c>
      <c r="AC70" s="117">
        <v>285</v>
      </c>
      <c r="AD70" s="50">
        <v>201</v>
      </c>
      <c r="AE70" s="117">
        <v>5086</v>
      </c>
      <c r="AF70" s="50">
        <v>1650</v>
      </c>
      <c r="AG70" s="117">
        <v>1803</v>
      </c>
      <c r="AH70" s="50">
        <v>1017</v>
      </c>
      <c r="AI70" s="117">
        <v>731</v>
      </c>
      <c r="AJ70" s="50">
        <v>824</v>
      </c>
      <c r="AK70" s="52" t="s">
        <v>45</v>
      </c>
      <c r="AL70" s="117">
        <v>201</v>
      </c>
      <c r="AM70" s="50">
        <v>264</v>
      </c>
      <c r="AN70" s="117">
        <v>606</v>
      </c>
      <c r="AO70" s="50">
        <v>516</v>
      </c>
      <c r="AP70" s="117">
        <v>279</v>
      </c>
      <c r="AQ70" s="50">
        <v>225</v>
      </c>
      <c r="AR70" s="117">
        <v>213</v>
      </c>
      <c r="AS70" s="50">
        <v>181</v>
      </c>
      <c r="AT70" s="117">
        <v>228</v>
      </c>
      <c r="AU70" s="50">
        <v>264</v>
      </c>
      <c r="AV70" s="52" t="s">
        <v>45</v>
      </c>
      <c r="AW70" s="117">
        <v>116</v>
      </c>
      <c r="AX70" s="50">
        <v>188</v>
      </c>
      <c r="AY70" s="117">
        <v>451</v>
      </c>
      <c r="AZ70" s="50">
        <v>389</v>
      </c>
      <c r="BA70" s="117">
        <v>719</v>
      </c>
      <c r="BB70" s="50">
        <v>528</v>
      </c>
      <c r="BC70" s="117">
        <v>886</v>
      </c>
      <c r="BD70" s="50">
        <v>521</v>
      </c>
      <c r="BE70" s="117">
        <v>495</v>
      </c>
      <c r="BF70" s="50">
        <v>614</v>
      </c>
      <c r="BG70" s="52" t="s">
        <v>45</v>
      </c>
      <c r="BH70" s="117">
        <v>1040</v>
      </c>
      <c r="BI70" s="50">
        <v>772</v>
      </c>
      <c r="BJ70" s="117">
        <v>1145</v>
      </c>
      <c r="BK70" s="50">
        <v>585</v>
      </c>
      <c r="BL70" s="117">
        <v>390</v>
      </c>
      <c r="BM70" s="50">
        <v>238</v>
      </c>
      <c r="BN70" s="117">
        <v>7429</v>
      </c>
      <c r="BO70" s="50">
        <v>2463</v>
      </c>
      <c r="BP70" s="117">
        <v>684</v>
      </c>
      <c r="BQ70" s="50">
        <v>816</v>
      </c>
      <c r="BR70" s="52" t="s">
        <v>45</v>
      </c>
      <c r="BS70" s="117">
        <v>812</v>
      </c>
      <c r="BT70" s="50">
        <v>459</v>
      </c>
      <c r="BU70" s="117">
        <v>1244</v>
      </c>
      <c r="BV70" s="50">
        <v>768</v>
      </c>
      <c r="BW70" s="117">
        <v>1099</v>
      </c>
      <c r="BX70" s="50">
        <v>612</v>
      </c>
      <c r="BY70" s="117">
        <v>1270</v>
      </c>
      <c r="BZ70" s="50">
        <v>1095</v>
      </c>
      <c r="CA70" s="117">
        <v>150</v>
      </c>
      <c r="CB70" s="50">
        <v>153</v>
      </c>
      <c r="CC70" s="52" t="s">
        <v>45</v>
      </c>
      <c r="CD70" s="117">
        <v>1184</v>
      </c>
      <c r="CE70" s="50">
        <v>643</v>
      </c>
      <c r="CF70" s="117">
        <v>210</v>
      </c>
      <c r="CG70" s="50">
        <v>339</v>
      </c>
      <c r="CH70" s="117">
        <v>3147</v>
      </c>
      <c r="CI70" s="50">
        <v>1132</v>
      </c>
      <c r="CJ70" s="117">
        <v>493</v>
      </c>
      <c r="CK70" s="50">
        <v>453</v>
      </c>
      <c r="CL70" s="117">
        <v>199</v>
      </c>
      <c r="CM70" s="50">
        <v>235</v>
      </c>
      <c r="CN70" s="52" t="s">
        <v>45</v>
      </c>
      <c r="CO70" s="117">
        <v>234</v>
      </c>
      <c r="CP70" s="50">
        <v>312</v>
      </c>
      <c r="CQ70" s="117">
        <v>54</v>
      </c>
      <c r="CR70" s="50">
        <v>92</v>
      </c>
      <c r="CS70" s="117">
        <v>501</v>
      </c>
      <c r="CT70" s="50">
        <v>452</v>
      </c>
      <c r="CU70" s="117">
        <v>346</v>
      </c>
      <c r="CV70" s="50">
        <v>289</v>
      </c>
      <c r="CW70" s="117">
        <v>3349</v>
      </c>
      <c r="CX70" s="50">
        <v>1303</v>
      </c>
      <c r="CY70" s="52" t="s">
        <v>45</v>
      </c>
      <c r="CZ70" s="117">
        <v>382590</v>
      </c>
      <c r="DA70" s="50">
        <v>20166</v>
      </c>
      <c r="DB70" s="117">
        <v>740</v>
      </c>
      <c r="DC70" s="50">
        <v>581</v>
      </c>
      <c r="DD70" s="117">
        <v>788</v>
      </c>
      <c r="DE70" s="50">
        <v>436</v>
      </c>
      <c r="DF70" s="117">
        <v>3773</v>
      </c>
      <c r="DG70" s="50">
        <v>1550</v>
      </c>
      <c r="DH70" s="117">
        <v>362</v>
      </c>
      <c r="DI70" s="50">
        <v>381</v>
      </c>
      <c r="DJ70" s="52" t="s">
        <v>45</v>
      </c>
      <c r="DK70" s="117">
        <v>764</v>
      </c>
      <c r="DL70" s="50">
        <v>1237</v>
      </c>
      <c r="DM70" s="117">
        <v>746</v>
      </c>
      <c r="DN70" s="50">
        <v>526</v>
      </c>
    </row>
    <row r="71" spans="1:118" x14ac:dyDescent="0.2">
      <c r="A71" s="52" t="s">
        <v>46</v>
      </c>
      <c r="B71" s="196">
        <f>INDEX($10:$10,1,MATCH($A71,$7:$7,0))-INDEX($E$12:$DN$77,MATCH($A71,$A$12:$A$77,0),MATCH($A71,$E$7:$DN$7,0))</f>
        <v>23440</v>
      </c>
      <c r="C71" s="196">
        <f t="shared" si="19"/>
        <v>19860</v>
      </c>
      <c r="D71" s="196">
        <f t="shared" si="20"/>
        <v>-3580</v>
      </c>
      <c r="E71" s="117">
        <v>0</v>
      </c>
      <c r="F71" s="50">
        <v>211</v>
      </c>
      <c r="G71" s="117">
        <v>15</v>
      </c>
      <c r="H71" s="50">
        <v>25</v>
      </c>
      <c r="I71" s="117">
        <v>92</v>
      </c>
      <c r="J71" s="50">
        <v>151</v>
      </c>
      <c r="K71" s="117">
        <v>0</v>
      </c>
      <c r="L71" s="50">
        <v>211</v>
      </c>
      <c r="M71" s="117">
        <v>290</v>
      </c>
      <c r="N71" s="50">
        <v>246</v>
      </c>
      <c r="O71" s="52" t="s">
        <v>46</v>
      </c>
      <c r="P71" s="117">
        <v>422</v>
      </c>
      <c r="Q71" s="50">
        <v>286</v>
      </c>
      <c r="R71" s="117">
        <v>1936</v>
      </c>
      <c r="S71" s="50">
        <v>648</v>
      </c>
      <c r="T71" s="117">
        <v>0</v>
      </c>
      <c r="U71" s="50">
        <v>211</v>
      </c>
      <c r="V71" s="117">
        <v>132</v>
      </c>
      <c r="W71" s="50">
        <v>218</v>
      </c>
      <c r="X71" s="117">
        <v>1382</v>
      </c>
      <c r="Y71" s="50">
        <v>632</v>
      </c>
      <c r="Z71" s="52" t="s">
        <v>46</v>
      </c>
      <c r="AA71" s="117">
        <v>0</v>
      </c>
      <c r="AB71" s="50">
        <v>211</v>
      </c>
      <c r="AC71" s="117">
        <v>304</v>
      </c>
      <c r="AD71" s="50">
        <v>353</v>
      </c>
      <c r="AE71" s="117">
        <v>0</v>
      </c>
      <c r="AF71" s="50">
        <v>211</v>
      </c>
      <c r="AG71" s="117">
        <v>448</v>
      </c>
      <c r="AH71" s="50">
        <v>444</v>
      </c>
      <c r="AI71" s="117">
        <v>290</v>
      </c>
      <c r="AJ71" s="50">
        <v>335</v>
      </c>
      <c r="AK71" s="52" t="s">
        <v>46</v>
      </c>
      <c r="AL71" s="117">
        <v>0</v>
      </c>
      <c r="AM71" s="50">
        <v>211</v>
      </c>
      <c r="AN71" s="117">
        <v>0</v>
      </c>
      <c r="AO71" s="50">
        <v>211</v>
      </c>
      <c r="AP71" s="117">
        <v>12</v>
      </c>
      <c r="AQ71" s="50">
        <v>21</v>
      </c>
      <c r="AR71" s="117">
        <v>118</v>
      </c>
      <c r="AS71" s="50">
        <v>137</v>
      </c>
      <c r="AT71" s="117">
        <v>250</v>
      </c>
      <c r="AU71" s="50">
        <v>214</v>
      </c>
      <c r="AV71" s="52" t="s">
        <v>46</v>
      </c>
      <c r="AW71" s="117">
        <v>231</v>
      </c>
      <c r="AX71" s="50">
        <v>300</v>
      </c>
      <c r="AY71" s="117">
        <v>2317</v>
      </c>
      <c r="AZ71" s="50">
        <v>805</v>
      </c>
      <c r="BA71" s="117">
        <v>222</v>
      </c>
      <c r="BB71" s="50">
        <v>317</v>
      </c>
      <c r="BC71" s="117">
        <v>82</v>
      </c>
      <c r="BD71" s="50">
        <v>100</v>
      </c>
      <c r="BE71" s="117">
        <v>0</v>
      </c>
      <c r="BF71" s="50">
        <v>211</v>
      </c>
      <c r="BG71" s="52" t="s">
        <v>46</v>
      </c>
      <c r="BH71" s="117">
        <v>0</v>
      </c>
      <c r="BI71" s="50">
        <v>211</v>
      </c>
      <c r="BJ71" s="117">
        <v>121</v>
      </c>
      <c r="BK71" s="50">
        <v>193</v>
      </c>
      <c r="BL71" s="117">
        <v>0</v>
      </c>
      <c r="BM71" s="50">
        <v>211</v>
      </c>
      <c r="BN71" s="117">
        <v>0</v>
      </c>
      <c r="BO71" s="50">
        <v>211</v>
      </c>
      <c r="BP71" s="117">
        <v>5066</v>
      </c>
      <c r="BQ71" s="50">
        <v>1836</v>
      </c>
      <c r="BR71" s="52" t="s">
        <v>46</v>
      </c>
      <c r="BS71" s="117">
        <v>411</v>
      </c>
      <c r="BT71" s="50">
        <v>302</v>
      </c>
      <c r="BU71" s="117">
        <v>50</v>
      </c>
      <c r="BV71" s="50">
        <v>90</v>
      </c>
      <c r="BW71" s="117">
        <v>2440</v>
      </c>
      <c r="BX71" s="50">
        <v>1155</v>
      </c>
      <c r="BY71" s="117">
        <v>309</v>
      </c>
      <c r="BZ71" s="50">
        <v>232</v>
      </c>
      <c r="CA71" s="117">
        <v>0</v>
      </c>
      <c r="CB71" s="50">
        <v>211</v>
      </c>
      <c r="CC71" s="52" t="s">
        <v>46</v>
      </c>
      <c r="CD71" s="117">
        <v>107</v>
      </c>
      <c r="CE71" s="50">
        <v>135</v>
      </c>
      <c r="CF71" s="117">
        <v>187</v>
      </c>
      <c r="CG71" s="50">
        <v>305</v>
      </c>
      <c r="CH71" s="117">
        <v>25</v>
      </c>
      <c r="CI71" s="50">
        <v>43</v>
      </c>
      <c r="CJ71" s="117">
        <v>976</v>
      </c>
      <c r="CK71" s="50">
        <v>693</v>
      </c>
      <c r="CL71" s="117">
        <v>0</v>
      </c>
      <c r="CM71" s="50">
        <v>211</v>
      </c>
      <c r="CN71" s="52" t="s">
        <v>46</v>
      </c>
      <c r="CO71" s="117">
        <v>90</v>
      </c>
      <c r="CP71" s="50">
        <v>100</v>
      </c>
      <c r="CQ71" s="117">
        <v>266</v>
      </c>
      <c r="CR71" s="50">
        <v>238</v>
      </c>
      <c r="CS71" s="117">
        <v>0</v>
      </c>
      <c r="CT71" s="50">
        <v>211</v>
      </c>
      <c r="CU71" s="117">
        <v>0</v>
      </c>
      <c r="CV71" s="50">
        <v>211</v>
      </c>
      <c r="CW71" s="117">
        <v>528</v>
      </c>
      <c r="CX71" s="50">
        <v>418</v>
      </c>
      <c r="CY71" s="52" t="s">
        <v>46</v>
      </c>
      <c r="CZ71" s="117">
        <v>0</v>
      </c>
      <c r="DA71" s="50">
        <v>211</v>
      </c>
      <c r="DB71" s="117">
        <v>64889</v>
      </c>
      <c r="DC71" s="50">
        <v>5695</v>
      </c>
      <c r="DD71" s="117">
        <v>409</v>
      </c>
      <c r="DE71" s="50">
        <v>365</v>
      </c>
      <c r="DF71" s="117">
        <v>215</v>
      </c>
      <c r="DG71" s="50">
        <v>232</v>
      </c>
      <c r="DH71" s="117">
        <v>98</v>
      </c>
      <c r="DI71" s="50">
        <v>115</v>
      </c>
      <c r="DJ71" s="52" t="s">
        <v>46</v>
      </c>
      <c r="DK71" s="117">
        <v>0</v>
      </c>
      <c r="DL71" s="50">
        <v>211</v>
      </c>
      <c r="DM71" s="117">
        <v>19</v>
      </c>
      <c r="DN71" s="50">
        <v>35</v>
      </c>
    </row>
    <row r="72" spans="1:118" x14ac:dyDescent="0.2">
      <c r="A72" s="52" t="s">
        <v>47</v>
      </c>
      <c r="B72" s="196">
        <f>INDEX($10:$10,1,MATCH($A72,$7:$7,0))-INDEX($E$12:$DN$77,MATCH($A72,$A$12:$A$77,0),MATCH($A72,$E$7:$DN$7,0))</f>
        <v>231945</v>
      </c>
      <c r="C72" s="196">
        <f t="shared" si="19"/>
        <v>243538</v>
      </c>
      <c r="D72" s="196">
        <f t="shared" si="20"/>
        <v>11593</v>
      </c>
      <c r="E72" s="117">
        <v>2150</v>
      </c>
      <c r="F72" s="50">
        <v>917</v>
      </c>
      <c r="G72" s="117">
        <v>1911</v>
      </c>
      <c r="H72" s="50">
        <v>1066</v>
      </c>
      <c r="I72" s="117">
        <v>2251</v>
      </c>
      <c r="J72" s="50">
        <v>976</v>
      </c>
      <c r="K72" s="117">
        <v>387</v>
      </c>
      <c r="L72" s="50">
        <v>286</v>
      </c>
      <c r="M72" s="117">
        <v>16065</v>
      </c>
      <c r="N72" s="50">
        <v>3633</v>
      </c>
      <c r="O72" s="52" t="s">
        <v>47</v>
      </c>
      <c r="P72" s="117">
        <v>3598</v>
      </c>
      <c r="Q72" s="50">
        <v>1675</v>
      </c>
      <c r="R72" s="117">
        <v>3580</v>
      </c>
      <c r="S72" s="50">
        <v>1554</v>
      </c>
      <c r="T72" s="117">
        <v>439</v>
      </c>
      <c r="U72" s="50">
        <v>340</v>
      </c>
      <c r="V72" s="117">
        <v>6212</v>
      </c>
      <c r="W72" s="50">
        <v>1608</v>
      </c>
      <c r="X72" s="117">
        <v>18517</v>
      </c>
      <c r="Y72" s="50">
        <v>3002</v>
      </c>
      <c r="Z72" s="52" t="s">
        <v>47</v>
      </c>
      <c r="AA72" s="117">
        <v>9163</v>
      </c>
      <c r="AB72" s="50">
        <v>2608</v>
      </c>
      <c r="AC72" s="117">
        <v>4374</v>
      </c>
      <c r="AD72" s="50">
        <v>1947</v>
      </c>
      <c r="AE72" s="117">
        <v>1419</v>
      </c>
      <c r="AF72" s="50">
        <v>1008</v>
      </c>
      <c r="AG72" s="117">
        <v>6297</v>
      </c>
      <c r="AH72" s="50">
        <v>2084</v>
      </c>
      <c r="AI72" s="117">
        <v>1889</v>
      </c>
      <c r="AJ72" s="50">
        <v>946</v>
      </c>
      <c r="AK72" s="52" t="s">
        <v>47</v>
      </c>
      <c r="AL72" s="117">
        <v>1378</v>
      </c>
      <c r="AM72" s="50">
        <v>1318</v>
      </c>
      <c r="AN72" s="117">
        <v>1605</v>
      </c>
      <c r="AO72" s="50">
        <v>1224</v>
      </c>
      <c r="AP72" s="117">
        <v>3657</v>
      </c>
      <c r="AQ72" s="50">
        <v>1540</v>
      </c>
      <c r="AR72" s="117">
        <v>2451</v>
      </c>
      <c r="AS72" s="50">
        <v>1258</v>
      </c>
      <c r="AT72" s="117">
        <v>2397</v>
      </c>
      <c r="AU72" s="50">
        <v>2114</v>
      </c>
      <c r="AV72" s="52" t="s">
        <v>47</v>
      </c>
      <c r="AW72" s="117">
        <v>25815</v>
      </c>
      <c r="AX72" s="50">
        <v>4520</v>
      </c>
      <c r="AY72" s="117">
        <v>4257</v>
      </c>
      <c r="AZ72" s="50">
        <v>1375</v>
      </c>
      <c r="BA72" s="117">
        <v>3703</v>
      </c>
      <c r="BB72" s="50">
        <v>1748</v>
      </c>
      <c r="BC72" s="117">
        <v>2396</v>
      </c>
      <c r="BD72" s="50">
        <v>1286</v>
      </c>
      <c r="BE72" s="117">
        <v>2271</v>
      </c>
      <c r="BF72" s="50">
        <v>1252</v>
      </c>
      <c r="BG72" s="52" t="s">
        <v>47</v>
      </c>
      <c r="BH72" s="117">
        <v>3166</v>
      </c>
      <c r="BI72" s="50">
        <v>1467</v>
      </c>
      <c r="BJ72" s="117">
        <v>149</v>
      </c>
      <c r="BK72" s="50">
        <v>146</v>
      </c>
      <c r="BL72" s="117">
        <v>732</v>
      </c>
      <c r="BM72" s="50">
        <v>633</v>
      </c>
      <c r="BN72" s="117">
        <v>1147</v>
      </c>
      <c r="BO72" s="50">
        <v>962</v>
      </c>
      <c r="BP72" s="117">
        <v>1165</v>
      </c>
      <c r="BQ72" s="50">
        <v>645</v>
      </c>
      <c r="BR72" s="52" t="s">
        <v>47</v>
      </c>
      <c r="BS72" s="117">
        <v>6788</v>
      </c>
      <c r="BT72" s="50">
        <v>1524</v>
      </c>
      <c r="BU72" s="117">
        <v>763</v>
      </c>
      <c r="BV72" s="50">
        <v>530</v>
      </c>
      <c r="BW72" s="117">
        <v>16055</v>
      </c>
      <c r="BX72" s="50">
        <v>3586</v>
      </c>
      <c r="BY72" s="117">
        <v>16680</v>
      </c>
      <c r="BZ72" s="50">
        <v>2787</v>
      </c>
      <c r="CA72" s="117">
        <v>52</v>
      </c>
      <c r="CB72" s="50">
        <v>88</v>
      </c>
      <c r="CC72" s="52" t="s">
        <v>47</v>
      </c>
      <c r="CD72" s="117">
        <v>8248</v>
      </c>
      <c r="CE72" s="50">
        <v>2604</v>
      </c>
      <c r="CF72" s="117">
        <v>2164</v>
      </c>
      <c r="CG72" s="50">
        <v>1371</v>
      </c>
      <c r="CH72" s="117">
        <v>1613</v>
      </c>
      <c r="CI72" s="50">
        <v>926</v>
      </c>
      <c r="CJ72" s="117">
        <v>10394</v>
      </c>
      <c r="CK72" s="50">
        <v>2573</v>
      </c>
      <c r="CL72" s="117">
        <v>825</v>
      </c>
      <c r="CM72" s="50">
        <v>480</v>
      </c>
      <c r="CN72" s="52" t="s">
        <v>47</v>
      </c>
      <c r="CO72" s="117">
        <v>1008</v>
      </c>
      <c r="CP72" s="50">
        <v>772</v>
      </c>
      <c r="CQ72" s="117">
        <v>6470</v>
      </c>
      <c r="CR72" s="50">
        <v>1722</v>
      </c>
      <c r="CS72" s="117">
        <v>194</v>
      </c>
      <c r="CT72" s="50">
        <v>234</v>
      </c>
      <c r="CU72" s="117">
        <v>7476</v>
      </c>
      <c r="CV72" s="50">
        <v>2747</v>
      </c>
      <c r="CW72" s="117">
        <v>11762</v>
      </c>
      <c r="CX72" s="50">
        <v>2363</v>
      </c>
      <c r="CY72" s="52" t="s">
        <v>47</v>
      </c>
      <c r="CZ72" s="117">
        <v>3737</v>
      </c>
      <c r="DA72" s="50">
        <v>2301</v>
      </c>
      <c r="DB72" s="117">
        <v>1293</v>
      </c>
      <c r="DC72" s="50">
        <v>1176</v>
      </c>
      <c r="DD72" s="117">
        <v>865315</v>
      </c>
      <c r="DE72" s="50">
        <v>23781</v>
      </c>
      <c r="DF72" s="117">
        <v>4554</v>
      </c>
      <c r="DG72" s="50">
        <v>1739</v>
      </c>
      <c r="DH72" s="117">
        <v>7597</v>
      </c>
      <c r="DI72" s="50">
        <v>2235</v>
      </c>
      <c r="DJ72" s="52" t="s">
        <v>47</v>
      </c>
      <c r="DK72" s="117">
        <v>1131</v>
      </c>
      <c r="DL72" s="50">
        <v>656</v>
      </c>
      <c r="DM72" s="117">
        <v>193</v>
      </c>
      <c r="DN72" s="50">
        <v>292</v>
      </c>
    </row>
    <row r="73" spans="1:118" x14ac:dyDescent="0.2">
      <c r="A73" s="52" t="s">
        <v>48</v>
      </c>
      <c r="B73" s="196">
        <f>INDEX($10:$10,1,MATCH($A73,$7:$7,0))-INDEX($E$12:$DN$77,MATCH($A73,$A$12:$A$77,0),MATCH($A73,$E$7:$DN$7,0))</f>
        <v>173787</v>
      </c>
      <c r="C73" s="196">
        <f t="shared" si="19"/>
        <v>212436</v>
      </c>
      <c r="D73" s="196">
        <f t="shared" si="20"/>
        <v>38649</v>
      </c>
      <c r="E73" s="117">
        <v>184</v>
      </c>
      <c r="F73" s="50">
        <v>165</v>
      </c>
      <c r="G73" s="117">
        <v>7156</v>
      </c>
      <c r="H73" s="50">
        <v>2267</v>
      </c>
      <c r="I73" s="117">
        <v>12125</v>
      </c>
      <c r="J73" s="50">
        <v>3711</v>
      </c>
      <c r="K73" s="117">
        <v>681</v>
      </c>
      <c r="L73" s="50">
        <v>554</v>
      </c>
      <c r="M73" s="117">
        <v>47720</v>
      </c>
      <c r="N73" s="50">
        <v>6097</v>
      </c>
      <c r="O73" s="52" t="s">
        <v>48</v>
      </c>
      <c r="P73" s="117">
        <v>6464</v>
      </c>
      <c r="Q73" s="50">
        <v>2509</v>
      </c>
      <c r="R73" s="117">
        <v>952</v>
      </c>
      <c r="S73" s="50">
        <v>523</v>
      </c>
      <c r="T73" s="117">
        <v>329</v>
      </c>
      <c r="U73" s="50">
        <v>367</v>
      </c>
      <c r="V73" s="117">
        <v>432</v>
      </c>
      <c r="W73" s="50">
        <v>377</v>
      </c>
      <c r="X73" s="117">
        <v>6468</v>
      </c>
      <c r="Y73" s="50">
        <v>1959</v>
      </c>
      <c r="Z73" s="52" t="s">
        <v>48</v>
      </c>
      <c r="AA73" s="117">
        <v>3057</v>
      </c>
      <c r="AB73" s="50">
        <v>1184</v>
      </c>
      <c r="AC73" s="117">
        <v>5061</v>
      </c>
      <c r="AD73" s="50">
        <v>2249</v>
      </c>
      <c r="AE73" s="117">
        <v>10244</v>
      </c>
      <c r="AF73" s="50">
        <v>2437</v>
      </c>
      <c r="AG73" s="117">
        <v>6796</v>
      </c>
      <c r="AH73" s="50">
        <v>3483</v>
      </c>
      <c r="AI73" s="117">
        <v>993</v>
      </c>
      <c r="AJ73" s="50">
        <v>567</v>
      </c>
      <c r="AK73" s="52" t="s">
        <v>48</v>
      </c>
      <c r="AL73" s="117">
        <v>3338</v>
      </c>
      <c r="AM73" s="50">
        <v>3795</v>
      </c>
      <c r="AN73" s="117">
        <v>2045</v>
      </c>
      <c r="AO73" s="50">
        <v>1099</v>
      </c>
      <c r="AP73" s="117">
        <v>1513</v>
      </c>
      <c r="AQ73" s="50">
        <v>859</v>
      </c>
      <c r="AR73" s="117">
        <v>1795</v>
      </c>
      <c r="AS73" s="50">
        <v>809</v>
      </c>
      <c r="AT73" s="117">
        <v>511</v>
      </c>
      <c r="AU73" s="50">
        <v>486</v>
      </c>
      <c r="AV73" s="52" t="s">
        <v>48</v>
      </c>
      <c r="AW73" s="117">
        <v>1426</v>
      </c>
      <c r="AX73" s="50">
        <v>837</v>
      </c>
      <c r="AY73" s="117">
        <v>4260</v>
      </c>
      <c r="AZ73" s="50">
        <v>2642</v>
      </c>
      <c r="BA73" s="117">
        <v>2174</v>
      </c>
      <c r="BB73" s="50">
        <v>1076</v>
      </c>
      <c r="BC73" s="117">
        <v>2443</v>
      </c>
      <c r="BD73" s="50">
        <v>1103</v>
      </c>
      <c r="BE73" s="117">
        <v>940</v>
      </c>
      <c r="BF73" s="50">
        <v>1244</v>
      </c>
      <c r="BG73" s="52" t="s">
        <v>48</v>
      </c>
      <c r="BH73" s="117">
        <v>1617</v>
      </c>
      <c r="BI73" s="50">
        <v>716</v>
      </c>
      <c r="BJ73" s="117">
        <v>4880</v>
      </c>
      <c r="BK73" s="50">
        <v>1723</v>
      </c>
      <c r="BL73" s="117">
        <v>1201</v>
      </c>
      <c r="BM73" s="50">
        <v>998</v>
      </c>
      <c r="BN73" s="117">
        <v>3716</v>
      </c>
      <c r="BO73" s="50">
        <v>1633</v>
      </c>
      <c r="BP73" s="117">
        <v>583</v>
      </c>
      <c r="BQ73" s="50">
        <v>524</v>
      </c>
      <c r="BR73" s="52" t="s">
        <v>48</v>
      </c>
      <c r="BS73" s="117">
        <v>2556</v>
      </c>
      <c r="BT73" s="50">
        <v>1922</v>
      </c>
      <c r="BU73" s="117">
        <v>1500</v>
      </c>
      <c r="BV73" s="50">
        <v>592</v>
      </c>
      <c r="BW73" s="117">
        <v>3799</v>
      </c>
      <c r="BX73" s="50">
        <v>1280</v>
      </c>
      <c r="BY73" s="117">
        <v>2776</v>
      </c>
      <c r="BZ73" s="50">
        <v>1150</v>
      </c>
      <c r="CA73" s="117">
        <v>366</v>
      </c>
      <c r="CB73" s="50">
        <v>262</v>
      </c>
      <c r="CC73" s="52" t="s">
        <v>48</v>
      </c>
      <c r="CD73" s="117">
        <v>3136</v>
      </c>
      <c r="CE73" s="50">
        <v>1644</v>
      </c>
      <c r="CF73" s="117">
        <v>1878</v>
      </c>
      <c r="CG73" s="50">
        <v>1396</v>
      </c>
      <c r="CH73" s="117">
        <v>25775</v>
      </c>
      <c r="CI73" s="50">
        <v>3829</v>
      </c>
      <c r="CJ73" s="117">
        <v>2073</v>
      </c>
      <c r="CK73" s="50">
        <v>935</v>
      </c>
      <c r="CL73" s="117">
        <v>565</v>
      </c>
      <c r="CM73" s="50">
        <v>690</v>
      </c>
      <c r="CN73" s="52" t="s">
        <v>48</v>
      </c>
      <c r="CO73" s="117">
        <v>69</v>
      </c>
      <c r="CP73" s="50">
        <v>119</v>
      </c>
      <c r="CQ73" s="117">
        <v>3348</v>
      </c>
      <c r="CR73" s="50">
        <v>2166</v>
      </c>
      <c r="CS73" s="117">
        <v>288</v>
      </c>
      <c r="CT73" s="50">
        <v>319</v>
      </c>
      <c r="CU73" s="117">
        <v>1622</v>
      </c>
      <c r="CV73" s="50">
        <v>1204</v>
      </c>
      <c r="CW73" s="117">
        <v>9550</v>
      </c>
      <c r="CX73" s="50">
        <v>2305</v>
      </c>
      <c r="CY73" s="52" t="s">
        <v>48</v>
      </c>
      <c r="CZ73" s="117">
        <v>5211</v>
      </c>
      <c r="DA73" s="50">
        <v>1659</v>
      </c>
      <c r="DB73" s="117">
        <v>149</v>
      </c>
      <c r="DC73" s="50">
        <v>189</v>
      </c>
      <c r="DD73" s="117">
        <v>3655</v>
      </c>
      <c r="DE73" s="50">
        <v>1247</v>
      </c>
      <c r="DF73" s="117">
        <v>953030</v>
      </c>
      <c r="DG73" s="50">
        <v>27327</v>
      </c>
      <c r="DH73" s="117">
        <v>398</v>
      </c>
      <c r="DI73" s="50">
        <v>452</v>
      </c>
      <c r="DJ73" s="52" t="s">
        <v>48</v>
      </c>
      <c r="DK73" s="117">
        <v>2176</v>
      </c>
      <c r="DL73" s="50">
        <v>1105</v>
      </c>
      <c r="DM73" s="117">
        <v>442</v>
      </c>
      <c r="DN73" s="50">
        <v>394</v>
      </c>
    </row>
    <row r="74" spans="1:118" x14ac:dyDescent="0.2">
      <c r="A74" s="52" t="s">
        <v>49</v>
      </c>
      <c r="B74" s="196">
        <f>INDEX($10:$10,1,MATCH($A74,$7:$7,0))-INDEX($E$12:$DN$77,MATCH($A74,$A$12:$A$77,0),MATCH($A74,$E$7:$DN$7,0))</f>
        <v>45758</v>
      </c>
      <c r="C74" s="196">
        <f t="shared" si="19"/>
        <v>46756</v>
      </c>
      <c r="D74" s="196">
        <f t="shared" si="20"/>
        <v>998</v>
      </c>
      <c r="E74" s="117">
        <v>347</v>
      </c>
      <c r="F74" s="50">
        <v>399</v>
      </c>
      <c r="G74" s="117">
        <v>1164</v>
      </c>
      <c r="H74" s="50">
        <v>1367</v>
      </c>
      <c r="I74" s="117">
        <v>399</v>
      </c>
      <c r="J74" s="50">
        <v>359</v>
      </c>
      <c r="K74" s="117">
        <v>56</v>
      </c>
      <c r="L74" s="50">
        <v>99</v>
      </c>
      <c r="M74" s="117">
        <v>369</v>
      </c>
      <c r="N74" s="50">
        <v>316</v>
      </c>
      <c r="O74" s="52" t="s">
        <v>49</v>
      </c>
      <c r="P74" s="117">
        <v>187</v>
      </c>
      <c r="Q74" s="50">
        <v>216</v>
      </c>
      <c r="R74" s="117">
        <v>0</v>
      </c>
      <c r="S74" s="50">
        <v>266</v>
      </c>
      <c r="T74" s="117">
        <v>263</v>
      </c>
      <c r="U74" s="50">
        <v>271</v>
      </c>
      <c r="V74" s="117">
        <v>0</v>
      </c>
      <c r="W74" s="50">
        <v>266</v>
      </c>
      <c r="X74" s="117">
        <v>3691</v>
      </c>
      <c r="Y74" s="50">
        <v>1704</v>
      </c>
      <c r="Z74" s="52" t="s">
        <v>49</v>
      </c>
      <c r="AA74" s="117">
        <v>2500</v>
      </c>
      <c r="AB74" s="50">
        <v>1524</v>
      </c>
      <c r="AC74" s="117">
        <v>13</v>
      </c>
      <c r="AD74" s="50">
        <v>18</v>
      </c>
      <c r="AE74" s="117">
        <v>65</v>
      </c>
      <c r="AF74" s="50">
        <v>114</v>
      </c>
      <c r="AG74" s="117">
        <v>695</v>
      </c>
      <c r="AH74" s="50">
        <v>619</v>
      </c>
      <c r="AI74" s="117">
        <v>261</v>
      </c>
      <c r="AJ74" s="50">
        <v>239</v>
      </c>
      <c r="AK74" s="52" t="s">
        <v>49</v>
      </c>
      <c r="AL74" s="117">
        <v>0</v>
      </c>
      <c r="AM74" s="50">
        <v>266</v>
      </c>
      <c r="AN74" s="117">
        <v>106</v>
      </c>
      <c r="AO74" s="50">
        <v>145</v>
      </c>
      <c r="AP74" s="117">
        <v>999</v>
      </c>
      <c r="AQ74" s="50">
        <v>670</v>
      </c>
      <c r="AR74" s="117">
        <v>250</v>
      </c>
      <c r="AS74" s="50">
        <v>320</v>
      </c>
      <c r="AT74" s="117">
        <v>18</v>
      </c>
      <c r="AU74" s="50">
        <v>31</v>
      </c>
      <c r="AV74" s="52" t="s">
        <v>49</v>
      </c>
      <c r="AW74" s="117">
        <v>4027</v>
      </c>
      <c r="AX74" s="50">
        <v>1480</v>
      </c>
      <c r="AY74" s="117">
        <v>352</v>
      </c>
      <c r="AZ74" s="50">
        <v>316</v>
      </c>
      <c r="BA74" s="117">
        <v>969</v>
      </c>
      <c r="BB74" s="50">
        <v>538</v>
      </c>
      <c r="BC74" s="117">
        <v>0</v>
      </c>
      <c r="BD74" s="50">
        <v>266</v>
      </c>
      <c r="BE74" s="117">
        <v>413</v>
      </c>
      <c r="BF74" s="50">
        <v>461</v>
      </c>
      <c r="BG74" s="52" t="s">
        <v>49</v>
      </c>
      <c r="BH74" s="117">
        <v>59</v>
      </c>
      <c r="BI74" s="50">
        <v>110</v>
      </c>
      <c r="BJ74" s="117">
        <v>188</v>
      </c>
      <c r="BK74" s="50">
        <v>259</v>
      </c>
      <c r="BL74" s="117">
        <v>0</v>
      </c>
      <c r="BM74" s="50">
        <v>266</v>
      </c>
      <c r="BN74" s="117">
        <v>62</v>
      </c>
      <c r="BO74" s="50">
        <v>102</v>
      </c>
      <c r="BP74" s="117">
        <v>0</v>
      </c>
      <c r="BQ74" s="50">
        <v>266</v>
      </c>
      <c r="BR74" s="52" t="s">
        <v>49</v>
      </c>
      <c r="BS74" s="117">
        <v>727</v>
      </c>
      <c r="BT74" s="50">
        <v>526</v>
      </c>
      <c r="BU74" s="117">
        <v>163</v>
      </c>
      <c r="BV74" s="50">
        <v>358</v>
      </c>
      <c r="BW74" s="117">
        <v>637</v>
      </c>
      <c r="BX74" s="50">
        <v>654</v>
      </c>
      <c r="BY74" s="117">
        <v>2679</v>
      </c>
      <c r="BZ74" s="50">
        <v>1103</v>
      </c>
      <c r="CA74" s="117">
        <v>33</v>
      </c>
      <c r="CB74" s="50">
        <v>65</v>
      </c>
      <c r="CC74" s="52" t="s">
        <v>49</v>
      </c>
      <c r="CD74" s="117">
        <v>9176</v>
      </c>
      <c r="CE74" s="50">
        <v>2798</v>
      </c>
      <c r="CF74" s="117">
        <v>133</v>
      </c>
      <c r="CG74" s="50">
        <v>137</v>
      </c>
      <c r="CH74" s="117">
        <v>172</v>
      </c>
      <c r="CI74" s="50">
        <v>187</v>
      </c>
      <c r="CJ74" s="117">
        <v>5523</v>
      </c>
      <c r="CK74" s="50">
        <v>1695</v>
      </c>
      <c r="CL74" s="117">
        <v>0</v>
      </c>
      <c r="CM74" s="50">
        <v>266</v>
      </c>
      <c r="CN74" s="52" t="s">
        <v>49</v>
      </c>
      <c r="CO74" s="117">
        <v>373</v>
      </c>
      <c r="CP74" s="50">
        <v>617</v>
      </c>
      <c r="CQ74" s="117">
        <v>1114</v>
      </c>
      <c r="CR74" s="50">
        <v>747</v>
      </c>
      <c r="CS74" s="117">
        <v>0</v>
      </c>
      <c r="CT74" s="50">
        <v>266</v>
      </c>
      <c r="CU74" s="117">
        <v>1051</v>
      </c>
      <c r="CV74" s="50">
        <v>555</v>
      </c>
      <c r="CW74" s="117">
        <v>1345</v>
      </c>
      <c r="CX74" s="50">
        <v>698</v>
      </c>
      <c r="CY74" s="52" t="s">
        <v>49</v>
      </c>
      <c r="CZ74" s="117">
        <v>309</v>
      </c>
      <c r="DA74" s="50">
        <v>341</v>
      </c>
      <c r="DB74" s="117">
        <v>0</v>
      </c>
      <c r="DC74" s="50">
        <v>266</v>
      </c>
      <c r="DD74" s="117">
        <v>5535</v>
      </c>
      <c r="DE74" s="50">
        <v>1795</v>
      </c>
      <c r="DF74" s="117">
        <v>0</v>
      </c>
      <c r="DG74" s="50">
        <v>266</v>
      </c>
      <c r="DH74" s="117">
        <v>159425</v>
      </c>
      <c r="DI74" s="50">
        <v>9930</v>
      </c>
      <c r="DJ74" s="52" t="s">
        <v>49</v>
      </c>
      <c r="DK74" s="117">
        <v>276</v>
      </c>
      <c r="DL74" s="50">
        <v>405</v>
      </c>
      <c r="DM74" s="117">
        <v>57</v>
      </c>
      <c r="DN74" s="50">
        <v>99</v>
      </c>
    </row>
    <row r="75" spans="1:118" x14ac:dyDescent="0.2">
      <c r="A75" s="52"/>
      <c r="B75" s="52"/>
      <c r="C75" s="52"/>
      <c r="D75" s="52"/>
      <c r="E75" s="117"/>
      <c r="F75" s="50"/>
      <c r="G75" s="117"/>
      <c r="H75" s="50"/>
      <c r="I75" s="117"/>
      <c r="J75" s="50"/>
      <c r="K75" s="117"/>
      <c r="L75" s="50"/>
      <c r="M75" s="117"/>
      <c r="N75" s="50"/>
      <c r="O75" s="52"/>
      <c r="P75" s="117"/>
      <c r="Q75" s="50"/>
      <c r="R75" s="117"/>
      <c r="S75" s="50"/>
      <c r="T75" s="117"/>
      <c r="U75" s="50"/>
      <c r="V75" s="117"/>
      <c r="W75" s="50"/>
      <c r="X75" s="117"/>
      <c r="Y75" s="50"/>
      <c r="Z75" s="52"/>
      <c r="AA75" s="117"/>
      <c r="AB75" s="50"/>
      <c r="AC75" s="117"/>
      <c r="AD75" s="50"/>
      <c r="AE75" s="117"/>
      <c r="AF75" s="50"/>
      <c r="AG75" s="117"/>
      <c r="AH75" s="50"/>
      <c r="AI75" s="117"/>
      <c r="AJ75" s="50"/>
      <c r="AK75" s="52"/>
      <c r="AL75" s="117"/>
      <c r="AM75" s="50"/>
      <c r="AN75" s="117"/>
      <c r="AO75" s="50"/>
      <c r="AP75" s="117"/>
      <c r="AQ75" s="50"/>
      <c r="AR75" s="117"/>
      <c r="AS75" s="50"/>
      <c r="AT75" s="117"/>
      <c r="AU75" s="50"/>
      <c r="AV75" s="52"/>
      <c r="AW75" s="117"/>
      <c r="AX75" s="50"/>
      <c r="AY75" s="117"/>
      <c r="AZ75" s="50"/>
      <c r="BA75" s="117"/>
      <c r="BB75" s="50"/>
      <c r="BC75" s="117"/>
      <c r="BD75" s="50"/>
      <c r="BE75" s="117"/>
      <c r="BF75" s="50"/>
      <c r="BG75" s="52"/>
      <c r="BH75" s="117"/>
      <c r="BI75" s="50"/>
      <c r="BJ75" s="117"/>
      <c r="BK75" s="50"/>
      <c r="BL75" s="117"/>
      <c r="BM75" s="50"/>
      <c r="BN75" s="117"/>
      <c r="BO75" s="50"/>
      <c r="BP75" s="117"/>
      <c r="BQ75" s="50"/>
      <c r="BR75" s="52"/>
      <c r="BS75" s="117"/>
      <c r="BT75" s="50"/>
      <c r="BU75" s="117"/>
      <c r="BV75" s="50"/>
      <c r="BW75" s="117"/>
      <c r="BX75" s="50"/>
      <c r="BY75" s="117"/>
      <c r="BZ75" s="50"/>
      <c r="CA75" s="117"/>
      <c r="CB75" s="50"/>
      <c r="CC75" s="52"/>
      <c r="CD75" s="117"/>
      <c r="CE75" s="50"/>
      <c r="CF75" s="117"/>
      <c r="CG75" s="50"/>
      <c r="CH75" s="117"/>
      <c r="CI75" s="50"/>
      <c r="CJ75" s="117"/>
      <c r="CK75" s="50"/>
      <c r="CL75" s="117"/>
      <c r="CM75" s="50"/>
      <c r="CN75" s="52"/>
      <c r="CO75" s="117"/>
      <c r="CP75" s="50"/>
      <c r="CQ75" s="117"/>
      <c r="CR75" s="50"/>
      <c r="CS75" s="117"/>
      <c r="CT75" s="50"/>
      <c r="CU75" s="117"/>
      <c r="CV75" s="50"/>
      <c r="CW75" s="117"/>
      <c r="CX75" s="50"/>
      <c r="CY75" s="52"/>
      <c r="CZ75" s="117"/>
      <c r="DA75" s="50"/>
      <c r="DB75" s="117"/>
      <c r="DC75" s="50"/>
      <c r="DD75" s="117"/>
      <c r="DE75" s="50"/>
      <c r="DF75" s="117"/>
      <c r="DG75" s="50"/>
      <c r="DH75" s="117"/>
      <c r="DI75" s="50"/>
      <c r="DJ75" s="52"/>
      <c r="DK75" s="117"/>
      <c r="DL75" s="50"/>
      <c r="DM75" s="117"/>
      <c r="DN75" s="50"/>
    </row>
    <row r="76" spans="1:118" x14ac:dyDescent="0.2">
      <c r="A76" s="52" t="s">
        <v>50</v>
      </c>
      <c r="B76" s="196">
        <f>INDEX($10:$10,1,MATCH($A76,$7:$7,0))-INDEX($E$12:$DN$77,MATCH($A76,$A$12:$A$77,0),MATCH($A76,$E$7:$DN$7,0))</f>
        <v>102450</v>
      </c>
      <c r="C76" s="196">
        <f t="shared" ref="C76:C77" si="21">SUM(E76,G76,I76,K76,M76,P76,R76,T76,V76,X76,AA76,AC76,AE76,AG76,AI76,AL76,AN76,AP76,AR76,AT76,AW76,AY76,BA76,BC76,BE76,BH76,BJ76,BL76,BN76,BP76,BS76,BU76,BW76,BY76,CA76,CD76,CF76,CH76,CJ76,CL76,CO76,CQ76,CS76,CU76,CW76,CZ76,DB76,DD76,DF76,DH76,DK76,DM76)-INDEX($E$12:$DN$77,MATCH($A76,$A$12:$A$77,0),MATCH($A76,$E$7:$DN$7,0))</f>
        <v>99591</v>
      </c>
      <c r="D76" s="196">
        <f t="shared" ref="D76:D77" si="22">C76-B76</f>
        <v>-2859</v>
      </c>
      <c r="E76" s="117">
        <v>2275</v>
      </c>
      <c r="F76" s="50">
        <v>2656</v>
      </c>
      <c r="G76" s="117">
        <v>136</v>
      </c>
      <c r="H76" s="50">
        <v>137</v>
      </c>
      <c r="I76" s="117">
        <v>2197</v>
      </c>
      <c r="J76" s="50">
        <v>942</v>
      </c>
      <c r="K76" s="117">
        <v>992</v>
      </c>
      <c r="L76" s="50">
        <v>762</v>
      </c>
      <c r="M76" s="117">
        <v>6743</v>
      </c>
      <c r="N76" s="50">
        <v>1753</v>
      </c>
      <c r="O76" s="52" t="s">
        <v>50</v>
      </c>
      <c r="P76" s="117">
        <v>2799</v>
      </c>
      <c r="Q76" s="50">
        <v>1201</v>
      </c>
      <c r="R76" s="117">
        <v>522</v>
      </c>
      <c r="S76" s="50">
        <v>554</v>
      </c>
      <c r="T76" s="117">
        <v>0</v>
      </c>
      <c r="U76" s="50">
        <v>211</v>
      </c>
      <c r="V76" s="117">
        <v>116</v>
      </c>
      <c r="W76" s="50">
        <v>136</v>
      </c>
      <c r="X76" s="117">
        <v>4220</v>
      </c>
      <c r="Y76" s="50">
        <v>1589</v>
      </c>
      <c r="Z76" s="52" t="s">
        <v>50</v>
      </c>
      <c r="AA76" s="117">
        <v>978</v>
      </c>
      <c r="AB76" s="50">
        <v>634</v>
      </c>
      <c r="AC76" s="117">
        <v>489</v>
      </c>
      <c r="AD76" s="50">
        <v>405</v>
      </c>
      <c r="AE76" s="117">
        <v>48</v>
      </c>
      <c r="AF76" s="50">
        <v>81</v>
      </c>
      <c r="AG76" s="117">
        <v>24755</v>
      </c>
      <c r="AH76" s="50">
        <v>3589</v>
      </c>
      <c r="AI76" s="117">
        <v>2878</v>
      </c>
      <c r="AJ76" s="50">
        <v>1315</v>
      </c>
      <c r="AK76" s="52" t="s">
        <v>50</v>
      </c>
      <c r="AL76" s="117">
        <v>1550</v>
      </c>
      <c r="AM76" s="50">
        <v>724</v>
      </c>
      <c r="AN76" s="117">
        <v>725</v>
      </c>
      <c r="AO76" s="50">
        <v>647</v>
      </c>
      <c r="AP76" s="117">
        <v>545</v>
      </c>
      <c r="AQ76" s="50">
        <v>437</v>
      </c>
      <c r="AR76" s="117">
        <v>1168</v>
      </c>
      <c r="AS76" s="50">
        <v>730</v>
      </c>
      <c r="AT76" s="117">
        <v>44</v>
      </c>
      <c r="AU76" s="50">
        <v>58</v>
      </c>
      <c r="AV76" s="52" t="s">
        <v>50</v>
      </c>
      <c r="AW76" s="117">
        <v>471</v>
      </c>
      <c r="AX76" s="50">
        <v>337</v>
      </c>
      <c r="AY76" s="117">
        <v>700</v>
      </c>
      <c r="AZ76" s="50">
        <v>434</v>
      </c>
      <c r="BA76" s="117">
        <v>5607</v>
      </c>
      <c r="BB76" s="50">
        <v>2092</v>
      </c>
      <c r="BC76" s="117">
        <v>15188</v>
      </c>
      <c r="BD76" s="50">
        <v>2586</v>
      </c>
      <c r="BE76" s="117">
        <v>541</v>
      </c>
      <c r="BF76" s="50">
        <v>333</v>
      </c>
      <c r="BG76" s="52" t="s">
        <v>50</v>
      </c>
      <c r="BH76" s="117">
        <v>1508</v>
      </c>
      <c r="BI76" s="50">
        <v>755</v>
      </c>
      <c r="BJ76" s="117">
        <v>231</v>
      </c>
      <c r="BK76" s="50">
        <v>210</v>
      </c>
      <c r="BL76" s="117">
        <v>745</v>
      </c>
      <c r="BM76" s="50">
        <v>595</v>
      </c>
      <c r="BN76" s="117">
        <v>2092</v>
      </c>
      <c r="BO76" s="50">
        <v>1763</v>
      </c>
      <c r="BP76" s="117">
        <v>157</v>
      </c>
      <c r="BQ76" s="50">
        <v>261</v>
      </c>
      <c r="BR76" s="52" t="s">
        <v>50</v>
      </c>
      <c r="BS76" s="117">
        <v>438</v>
      </c>
      <c r="BT76" s="50">
        <v>267</v>
      </c>
      <c r="BU76" s="117">
        <v>119</v>
      </c>
      <c r="BV76" s="50">
        <v>135</v>
      </c>
      <c r="BW76" s="117">
        <v>1545</v>
      </c>
      <c r="BX76" s="50">
        <v>732</v>
      </c>
      <c r="BY76" s="117">
        <v>1509</v>
      </c>
      <c r="BZ76" s="50">
        <v>717</v>
      </c>
      <c r="CA76" s="117">
        <v>39</v>
      </c>
      <c r="CB76" s="50">
        <v>66</v>
      </c>
      <c r="CC76" s="52" t="s">
        <v>50</v>
      </c>
      <c r="CD76" s="117">
        <v>1615</v>
      </c>
      <c r="CE76" s="50">
        <v>723</v>
      </c>
      <c r="CF76" s="117">
        <v>850</v>
      </c>
      <c r="CG76" s="50">
        <v>635</v>
      </c>
      <c r="CH76" s="117">
        <v>1155</v>
      </c>
      <c r="CI76" s="50">
        <v>604</v>
      </c>
      <c r="CJ76" s="117">
        <v>1853</v>
      </c>
      <c r="CK76" s="50">
        <v>1223</v>
      </c>
      <c r="CL76" s="117">
        <v>58</v>
      </c>
      <c r="CM76" s="50">
        <v>97</v>
      </c>
      <c r="CN76" s="52" t="s">
        <v>50</v>
      </c>
      <c r="CO76" s="117">
        <v>116</v>
      </c>
      <c r="CP76" s="50">
        <v>162</v>
      </c>
      <c r="CQ76" s="117">
        <v>0</v>
      </c>
      <c r="CR76" s="50">
        <v>211</v>
      </c>
      <c r="CS76" s="117">
        <v>784</v>
      </c>
      <c r="CT76" s="50">
        <v>506</v>
      </c>
      <c r="CU76" s="117">
        <v>523</v>
      </c>
      <c r="CV76" s="50">
        <v>311</v>
      </c>
      <c r="CW76" s="117">
        <v>3388</v>
      </c>
      <c r="CX76" s="50">
        <v>1204</v>
      </c>
      <c r="CY76" s="52" t="s">
        <v>50</v>
      </c>
      <c r="CZ76" s="117">
        <v>266</v>
      </c>
      <c r="DA76" s="50">
        <v>216</v>
      </c>
      <c r="DB76" s="117">
        <v>169</v>
      </c>
      <c r="DC76" s="50">
        <v>276</v>
      </c>
      <c r="DD76" s="117">
        <v>1576</v>
      </c>
      <c r="DE76" s="50">
        <v>958</v>
      </c>
      <c r="DF76" s="117">
        <v>2390</v>
      </c>
      <c r="DG76" s="50">
        <v>1532</v>
      </c>
      <c r="DH76" s="117">
        <v>242</v>
      </c>
      <c r="DI76" s="50">
        <v>278</v>
      </c>
      <c r="DJ76" s="52" t="s">
        <v>50</v>
      </c>
      <c r="DK76" s="117">
        <v>672491</v>
      </c>
      <c r="DL76" s="50">
        <v>19133</v>
      </c>
      <c r="DM76" s="117">
        <v>536</v>
      </c>
      <c r="DN76" s="50">
        <v>560</v>
      </c>
    </row>
    <row r="77" spans="1:118" ht="13.5" thickBot="1" x14ac:dyDescent="0.25">
      <c r="A77" s="59" t="s">
        <v>51</v>
      </c>
      <c r="B77" s="201">
        <f>INDEX($10:$10,1,MATCH($A77,$7:$7,0))-INDEX($E$12:$DN$77,MATCH($A77,$A$12:$A$77,0),MATCH($A77,$E$7:$DN$7,0))</f>
        <v>26931</v>
      </c>
      <c r="C77" s="201">
        <f t="shared" si="21"/>
        <v>26314</v>
      </c>
      <c r="D77" s="202">
        <f t="shared" si="22"/>
        <v>-617</v>
      </c>
      <c r="E77" s="121">
        <v>268</v>
      </c>
      <c r="F77" s="57">
        <v>274</v>
      </c>
      <c r="G77" s="121">
        <v>146</v>
      </c>
      <c r="H77" s="57">
        <v>210</v>
      </c>
      <c r="I77" s="121">
        <v>1229</v>
      </c>
      <c r="J77" s="57">
        <v>1144</v>
      </c>
      <c r="K77" s="121">
        <v>178</v>
      </c>
      <c r="L77" s="57">
        <v>295</v>
      </c>
      <c r="M77" s="121">
        <v>3353</v>
      </c>
      <c r="N77" s="57">
        <v>1673</v>
      </c>
      <c r="O77" s="59" t="s">
        <v>51</v>
      </c>
      <c r="P77" s="121">
        <v>4123</v>
      </c>
      <c r="Q77" s="57">
        <v>1685</v>
      </c>
      <c r="R77" s="121">
        <v>0</v>
      </c>
      <c r="S77" s="57">
        <v>258</v>
      </c>
      <c r="T77" s="121">
        <v>0</v>
      </c>
      <c r="U77" s="57">
        <v>258</v>
      </c>
      <c r="V77" s="121">
        <v>0</v>
      </c>
      <c r="W77" s="57">
        <v>258</v>
      </c>
      <c r="X77" s="121">
        <v>555</v>
      </c>
      <c r="Y77" s="57">
        <v>584</v>
      </c>
      <c r="Z77" s="59" t="s">
        <v>51</v>
      </c>
      <c r="AA77" s="121">
        <v>0</v>
      </c>
      <c r="AB77" s="57">
        <v>258</v>
      </c>
      <c r="AC77" s="121">
        <v>171</v>
      </c>
      <c r="AD77" s="57">
        <v>296</v>
      </c>
      <c r="AE77" s="121">
        <v>1153</v>
      </c>
      <c r="AF77" s="57">
        <v>833</v>
      </c>
      <c r="AG77" s="121">
        <v>225</v>
      </c>
      <c r="AH77" s="57">
        <v>279</v>
      </c>
      <c r="AI77" s="121">
        <v>91</v>
      </c>
      <c r="AJ77" s="57">
        <v>119</v>
      </c>
      <c r="AK77" s="59" t="s">
        <v>51</v>
      </c>
      <c r="AL77" s="121">
        <v>541</v>
      </c>
      <c r="AM77" s="57">
        <v>384</v>
      </c>
      <c r="AN77" s="121">
        <v>299</v>
      </c>
      <c r="AO77" s="57">
        <v>259</v>
      </c>
      <c r="AP77" s="121">
        <v>37</v>
      </c>
      <c r="AQ77" s="57">
        <v>64</v>
      </c>
      <c r="AR77" s="121">
        <v>256</v>
      </c>
      <c r="AS77" s="57">
        <v>315</v>
      </c>
      <c r="AT77" s="121">
        <v>0</v>
      </c>
      <c r="AU77" s="57">
        <v>258</v>
      </c>
      <c r="AV77" s="59" t="s">
        <v>51</v>
      </c>
      <c r="AW77" s="121">
        <v>144</v>
      </c>
      <c r="AX77" s="57">
        <v>224</v>
      </c>
      <c r="AY77" s="121">
        <v>114</v>
      </c>
      <c r="AZ77" s="57">
        <v>146</v>
      </c>
      <c r="BA77" s="121">
        <v>207</v>
      </c>
      <c r="BB77" s="57">
        <v>245</v>
      </c>
      <c r="BC77" s="121">
        <v>219</v>
      </c>
      <c r="BD77" s="57">
        <v>250</v>
      </c>
      <c r="BE77" s="121">
        <v>58</v>
      </c>
      <c r="BF77" s="57">
        <v>108</v>
      </c>
      <c r="BG77" s="59" t="s">
        <v>51</v>
      </c>
      <c r="BH77" s="121">
        <v>443</v>
      </c>
      <c r="BI77" s="57">
        <v>546</v>
      </c>
      <c r="BJ77" s="121">
        <v>1890</v>
      </c>
      <c r="BK77" s="57">
        <v>1006</v>
      </c>
      <c r="BL77" s="121">
        <v>808</v>
      </c>
      <c r="BM77" s="57">
        <v>497</v>
      </c>
      <c r="BN77" s="121">
        <v>1207</v>
      </c>
      <c r="BO77" s="57">
        <v>917</v>
      </c>
      <c r="BP77" s="121">
        <v>0</v>
      </c>
      <c r="BQ77" s="57">
        <v>258</v>
      </c>
      <c r="BR77" s="59" t="s">
        <v>51</v>
      </c>
      <c r="BS77" s="121">
        <v>267</v>
      </c>
      <c r="BT77" s="57">
        <v>296</v>
      </c>
      <c r="BU77" s="121">
        <v>404</v>
      </c>
      <c r="BV77" s="57">
        <v>453</v>
      </c>
      <c r="BW77" s="121">
        <v>71</v>
      </c>
      <c r="BX77" s="57">
        <v>120</v>
      </c>
      <c r="BY77" s="121">
        <v>51</v>
      </c>
      <c r="BZ77" s="57">
        <v>65</v>
      </c>
      <c r="CA77" s="121">
        <v>94</v>
      </c>
      <c r="CB77" s="57">
        <v>153</v>
      </c>
      <c r="CC77" s="59" t="s">
        <v>51</v>
      </c>
      <c r="CD77" s="121">
        <v>142</v>
      </c>
      <c r="CE77" s="57">
        <v>174</v>
      </c>
      <c r="CF77" s="121">
        <v>1398</v>
      </c>
      <c r="CG77" s="57">
        <v>1394</v>
      </c>
      <c r="CH77" s="121">
        <v>1141</v>
      </c>
      <c r="CI77" s="57">
        <v>607</v>
      </c>
      <c r="CJ77" s="121">
        <v>91</v>
      </c>
      <c r="CK77" s="57">
        <v>105</v>
      </c>
      <c r="CL77" s="121">
        <v>0</v>
      </c>
      <c r="CM77" s="57">
        <v>258</v>
      </c>
      <c r="CN77" s="59" t="s">
        <v>51</v>
      </c>
      <c r="CO77" s="121">
        <v>0</v>
      </c>
      <c r="CP77" s="57">
        <v>258</v>
      </c>
      <c r="CQ77" s="121">
        <v>0</v>
      </c>
      <c r="CR77" s="57">
        <v>258</v>
      </c>
      <c r="CS77" s="121">
        <v>1200</v>
      </c>
      <c r="CT77" s="57">
        <v>831</v>
      </c>
      <c r="CU77" s="121">
        <v>37</v>
      </c>
      <c r="CV77" s="57">
        <v>69</v>
      </c>
      <c r="CW77" s="121">
        <v>863</v>
      </c>
      <c r="CX77" s="57">
        <v>493</v>
      </c>
      <c r="CY77" s="59" t="s">
        <v>51</v>
      </c>
      <c r="CZ77" s="121">
        <v>1530</v>
      </c>
      <c r="DA77" s="57">
        <v>1121</v>
      </c>
      <c r="DB77" s="121">
        <v>0</v>
      </c>
      <c r="DC77" s="57">
        <v>258</v>
      </c>
      <c r="DD77" s="121">
        <v>445</v>
      </c>
      <c r="DE77" s="57">
        <v>514</v>
      </c>
      <c r="DF77" s="121">
        <v>781</v>
      </c>
      <c r="DG77" s="57">
        <v>561</v>
      </c>
      <c r="DH77" s="121">
        <v>49</v>
      </c>
      <c r="DI77" s="57">
        <v>83</v>
      </c>
      <c r="DJ77" s="59" t="s">
        <v>51</v>
      </c>
      <c r="DK77" s="121">
        <v>35</v>
      </c>
      <c r="DL77" s="57">
        <v>66</v>
      </c>
      <c r="DM77" s="121">
        <v>61851</v>
      </c>
      <c r="DN77" s="57">
        <v>6023</v>
      </c>
    </row>
    <row r="78" spans="1:118" x14ac:dyDescent="0.2">
      <c r="A78" s="6" t="s">
        <v>54</v>
      </c>
      <c r="B78" s="6"/>
      <c r="C78" s="6"/>
      <c r="D78" s="6"/>
      <c r="E78" s="7"/>
      <c r="F78" s="8"/>
      <c r="G78" s="7"/>
      <c r="H78" s="8"/>
      <c r="I78" s="7"/>
      <c r="J78" s="8"/>
      <c r="K78" s="7"/>
      <c r="L78" s="8"/>
      <c r="M78" s="7"/>
      <c r="N78" s="8"/>
      <c r="O78" s="6"/>
      <c r="P78" s="7"/>
      <c r="Q78" s="7"/>
      <c r="R78" s="7"/>
      <c r="S78" s="7"/>
      <c r="T78" s="7"/>
      <c r="U78" s="7"/>
      <c r="V78" s="7"/>
      <c r="W78" s="7"/>
      <c r="X78" s="7"/>
      <c r="Y78" s="7"/>
      <c r="Z78" s="6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6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6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6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6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6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6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6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6"/>
      <c r="DK78" s="7"/>
      <c r="DL78" s="7"/>
    </row>
    <row r="79" spans="1:118" x14ac:dyDescent="0.2">
      <c r="A79" s="61" t="s">
        <v>55</v>
      </c>
      <c r="B79" s="61"/>
      <c r="C79" s="61"/>
      <c r="D79" s="61"/>
      <c r="E79" s="7"/>
      <c r="F79" s="8"/>
      <c r="G79" s="7"/>
      <c r="H79" s="8"/>
      <c r="I79" s="7"/>
      <c r="J79" s="8"/>
      <c r="K79" s="7"/>
      <c r="L79" s="8"/>
      <c r="M79" s="7"/>
      <c r="N79" s="8"/>
      <c r="O79" s="61" t="s">
        <v>55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61" t="s">
        <v>55</v>
      </c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61" t="s">
        <v>55</v>
      </c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61" t="s">
        <v>55</v>
      </c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61" t="s">
        <v>55</v>
      </c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61" t="s">
        <v>55</v>
      </c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61" t="s">
        <v>55</v>
      </c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61" t="s">
        <v>55</v>
      </c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61" t="s">
        <v>55</v>
      </c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61" t="s">
        <v>55</v>
      </c>
      <c r="DK79" s="7"/>
      <c r="DL79" s="7"/>
    </row>
    <row r="80" spans="1:118" x14ac:dyDescent="0.2">
      <c r="A80" s="46" t="s">
        <v>244</v>
      </c>
      <c r="O80" s="46" t="s">
        <v>244</v>
      </c>
      <c r="Z80" s="46" t="s">
        <v>244</v>
      </c>
      <c r="AK80" s="46" t="s">
        <v>244</v>
      </c>
      <c r="AV80" s="46" t="s">
        <v>244</v>
      </c>
      <c r="BG80" s="46" t="s">
        <v>244</v>
      </c>
      <c r="BR80" s="46" t="s">
        <v>244</v>
      </c>
      <c r="CC80" s="46" t="s">
        <v>244</v>
      </c>
      <c r="CN80" s="46" t="s">
        <v>244</v>
      </c>
      <c r="CY80" s="46" t="s">
        <v>244</v>
      </c>
      <c r="DJ80" s="46" t="s">
        <v>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24</vt:i4>
      </vt:variant>
      <vt:variant>
        <vt:lpstr>Charts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34" baseType="lpstr">
      <vt:lpstr>Selected State Stats</vt:lpstr>
      <vt:lpstr>Mover Rates by State</vt:lpstr>
      <vt:lpstr>Out-Analysis</vt:lpstr>
      <vt:lpstr>In-Analysis</vt:lpstr>
      <vt:lpstr>Net-Analysis</vt:lpstr>
      <vt:lpstr>Foreign-Analysis</vt:lpstr>
      <vt:lpstr>Filter</vt:lpstr>
      <vt:lpstr>Engineering</vt:lpstr>
      <vt:lpstr>Import_2021</vt:lpstr>
      <vt:lpstr>Import_2019</vt:lpstr>
      <vt:lpstr>Import_2018</vt:lpstr>
      <vt:lpstr>Import_2017</vt:lpstr>
      <vt:lpstr>Import_2016</vt:lpstr>
      <vt:lpstr>Import_2015</vt:lpstr>
      <vt:lpstr>Import_2014</vt:lpstr>
      <vt:lpstr>Import_2013</vt:lpstr>
      <vt:lpstr>Import_2012</vt:lpstr>
      <vt:lpstr>Import_2011</vt:lpstr>
      <vt:lpstr>Import_2010</vt:lpstr>
      <vt:lpstr>Import_2009</vt:lpstr>
      <vt:lpstr>Import_2008</vt:lpstr>
      <vt:lpstr>Import_2007</vt:lpstr>
      <vt:lpstr>Import_2006</vt:lpstr>
      <vt:lpstr>Import_2005</vt:lpstr>
      <vt:lpstr>Total-Out</vt:lpstr>
      <vt:lpstr>Total-In</vt:lpstr>
      <vt:lpstr>Net-In</vt:lpstr>
      <vt:lpstr>Net-Out</vt:lpstr>
      <vt:lpstr>Net Hybrid</vt:lpstr>
      <vt:lpstr>'Mover Rates by State'!Print_Area</vt:lpstr>
      <vt:lpstr>'Selected State Stats'!Print_Area</vt:lpstr>
      <vt:lpstr>State_List</vt:lpstr>
      <vt:lpstr>State_Selection</vt:lpstr>
      <vt:lpstr>StateName</vt:lpstr>
    </vt:vector>
  </TitlesOfParts>
  <Company>U.S. Department of Commerce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Table 1. State-to-State Migration Flows: 2014</dc:title>
  <dc:creator>U.S. Census Bureau - Social, Economic, and Housing Statistics Division</dc:creator>
  <cp:lastModifiedBy>Craig Shaul</cp:lastModifiedBy>
  <cp:lastPrinted>2019-01-10T16:17:59Z</cp:lastPrinted>
  <dcterms:created xsi:type="dcterms:W3CDTF">2007-11-20T21:34:55Z</dcterms:created>
  <dcterms:modified xsi:type="dcterms:W3CDTF">2023-08-24T20:08:57Z</dcterms:modified>
</cp:coreProperties>
</file>